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esus\Downloads\THE POWER EDUCATION\Proyecto EDA\"/>
    </mc:Choice>
  </mc:AlternateContent>
  <xr:revisionPtr revIDLastSave="0" documentId="13_ncr:1_{F5310B96-BEE2-40A0-B19F-1E9D9A45CDE9}" xr6:coauthVersionLast="47" xr6:coauthVersionMax="47" xr10:uidLastSave="{00000000-0000-0000-0000-000000000000}"/>
  <bookViews>
    <workbookView xWindow="-120" yWindow="-120" windowWidth="24240" windowHeight="13140" activeTab="3" xr2:uid="{2124A399-D6CB-4025-AC5A-92547182F9C1}"/>
  </bookViews>
  <sheets>
    <sheet name="Tabla Inicial" sheetId="2" r:id="rId1"/>
    <sheet name="Tabla Depurada" sheetId="3" r:id="rId2"/>
    <sheet name="Analisis EDA" sheetId="4" r:id="rId3"/>
    <sheet name="Analisis Dinamicos" sheetId="5" r:id="rId4"/>
    <sheet name="Dashboard" sheetId="6" r:id="rId5"/>
  </sheets>
  <externalReferences>
    <externalReference r:id="rId6"/>
  </externalReferences>
  <definedNames>
    <definedName name="_xlnm._FilterDatabase" localSheetId="3" hidden="1">'Analisis Dinamicos'!$F$36:$G$86</definedName>
    <definedName name="_xlchart.v5.0" hidden="1">'Analisis Dinamicos'!#REF!</definedName>
    <definedName name="_xlchart.v5.1" hidden="1">'Analisis Dinamicos'!#REF!</definedName>
    <definedName name="_xlchart.v5.2" hidden="1">'Analisis Dinamicos'!#REF!</definedName>
    <definedName name="_xlchart.v5.3" hidden="1">'Analisis Dinamicos'!$F$36:$F$84</definedName>
    <definedName name="_xlchart.v5.4" hidden="1">'Analisis Dinamicos'!$F$36:$F$84</definedName>
    <definedName name="_xlchart.v5.5" hidden="1">'Analisis Dinamicos'!$G$34</definedName>
    <definedName name="_xlchart.v5.6" hidden="1">'Analisis Dinamicos'!$G$36:$G$84</definedName>
    <definedName name="_xlchart.v5.7" hidden="1">'Analisis Dinamicos'!$G$36:$G$84</definedName>
    <definedName name="DatosExternos_1" localSheetId="1" hidden="1">'Tabla Depurada'!$A$1:$U$3898</definedName>
    <definedName name="DatosExternos_2" localSheetId="0" hidden="1">'Tabla Inicial'!$A$1:$O$3901</definedName>
    <definedName name="SegmentaciónDeDatos_Categoria">#N/A</definedName>
    <definedName name="SegmentaciónDeDatos_Forma_Envio">#N/A</definedName>
    <definedName name="SegmentaciónDeDatos_Genero">#N/A</definedName>
    <definedName name="SegmentaciónDeDatos_Localizacion1">#N/A</definedName>
    <definedName name="SegmentaciónDeDatos_Metodo_Pago">#N/A</definedName>
  </definedNames>
  <calcPr calcId="191029"/>
  <pivotCaches>
    <pivotCache cacheId="44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5" l="1"/>
  <c r="H1" i="5"/>
  <c r="G1" i="5"/>
  <c r="C1" i="5"/>
  <c r="B1" i="5"/>
  <c r="F1" i="5"/>
  <c r="E1" i="5"/>
  <c r="D1" i="5"/>
  <c r="G7" i="5" l="1"/>
  <c r="F7" i="5"/>
  <c r="E7" i="5"/>
  <c r="D7" i="5"/>
  <c r="C7" i="5"/>
  <c r="B7" i="5"/>
  <c r="A7" i="5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2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B86" i="3"/>
  <c r="B85" i="3"/>
  <c r="B84" i="3"/>
  <c r="B75" i="3"/>
  <c r="B74" i="3"/>
  <c r="B73" i="3"/>
  <c r="B62" i="3"/>
  <c r="B61" i="3"/>
  <c r="B4" i="3"/>
  <c r="B2" i="3"/>
  <c r="B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3" i="3"/>
  <c r="B64" i="3"/>
  <c r="B65" i="3"/>
  <c r="B66" i="3"/>
  <c r="B67" i="3"/>
  <c r="B68" i="3"/>
  <c r="B69" i="3"/>
  <c r="B70" i="3"/>
  <c r="B71" i="3"/>
  <c r="B72" i="3"/>
  <c r="B76" i="3"/>
  <c r="B77" i="3"/>
  <c r="B78" i="3"/>
  <c r="B79" i="3"/>
  <c r="B80" i="3"/>
  <c r="B81" i="3"/>
  <c r="B82" i="3"/>
  <c r="B83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A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26B726-1B61-4EDE-87D9-ED71969D9515}" keepAlive="1" name="Consulta - shopping_behavior_updated" description="Conexión a la consulta 'shopping_behavior_updated' en el libro." type="5" refreshedVersion="8" background="1" saveData="1">
    <dbPr connection="Provider=Microsoft.Mashup.OleDb.1;Data Source=$Workbook$;Location=shopping_behavior_updated;Extended Properties=&quot;&quot;" command="SELECT * FROM [shopping_behavior_updated]"/>
  </connection>
  <connection id="2" xr16:uid="{FF37A9C2-517B-4F03-96A0-FD11DCCCCAC9}" keepAlive="1" name="Consulta - shopping_behavior_updated (2)" description="Conexión a la consulta 'shopping_behavior_updated (2)' en el libro." type="5" refreshedVersion="8" background="1" saveData="1">
    <dbPr connection="Provider=Microsoft.Mashup.OleDb.1;Data Source=$Workbook$;Location=&quot;shopping_behavior_updated (2)&quot;;Extended Properties=&quot;&quot;" command="SELECT * FROM [shopping_behavior_updated (2)]"/>
  </connection>
  <connection id="3" xr16:uid="{C06DBE1E-DB39-45F1-B5B2-2B4D05668530}" keepAlive="1" name="Consulta - shopping_behavior_updated (3)" description="Conexión a la consulta 'shopping_behavior_updated (3)' en el libro." type="5" refreshedVersion="8" background="1" saveData="1">
    <dbPr connection="Provider=Microsoft.Mashup.OleDb.1;Data Source=$Workbook$;Location=&quot;shopping_behavior_updated (3)&quot;;Extended Properties=&quot;&quot;" command="SELECT * FROM [shopping_behavior_updated (3)]"/>
  </connection>
  <connection id="4" xr16:uid="{10BD39D4-15AE-4F7D-838F-8DE33C81B3CA}" keepAlive="1" name="Consulta - Tabla4" description="Conexión a la consulta 'Tabla4' en el libro." type="5" refreshedVersion="0" background="1">
    <dbPr connection="Provider=Microsoft.Mashup.OleDb.1;Data Source=$Workbook$;Location=Tabla4;Extended Properties=&quot;&quot;" command="SELECT * FROM [Tabla4]"/>
  </connection>
</connections>
</file>

<file path=xl/sharedStrings.xml><?xml version="1.0" encoding="utf-8"?>
<sst xmlns="http://schemas.openxmlformats.org/spreadsheetml/2006/main" count="78212" uniqueCount="199">
  <si>
    <t>Customer ID</t>
  </si>
  <si>
    <t>Color</t>
  </si>
  <si>
    <t>Male</t>
  </si>
  <si>
    <t>Blouse</t>
  </si>
  <si>
    <t>Clothing</t>
  </si>
  <si>
    <t>Kentucky</t>
  </si>
  <si>
    <t>L</t>
  </si>
  <si>
    <t>Gray</t>
  </si>
  <si>
    <t>Winter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</si>
  <si>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</si>
  <si>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</si>
  <si>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</si>
  <si>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</si>
  <si>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</si>
  <si>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</si>
  <si>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</si>
  <si>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</si>
  <si>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</si>
  <si>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</si>
  <si>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</si>
  <si>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</si>
  <si>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</si>
  <si>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</si>
  <si>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</si>
  <si>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</si>
  <si>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</si>
  <si>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</si>
  <si>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</si>
  <si>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</si>
  <si>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</si>
  <si>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</si>
  <si>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</si>
  <si>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</si>
  <si>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</si>
  <si>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</si>
  <si>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</si>
  <si>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</si>
  <si>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</si>
  <si>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</si>
  <si>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</si>
  <si>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</si>
  <si>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</si>
  <si>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</si>
  <si>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</si>
  <si>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</si>
  <si>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</si>
  <si>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</si>
  <si>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</si>
  <si>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</si>
  <si>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</si>
  <si>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</si>
  <si>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</si>
  <si>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</si>
  <si>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</si>
  <si>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</si>
  <si>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</si>
  <si>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</si>
  <si>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</si>
  <si>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</si>
  <si>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</si>
  <si>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</si>
  <si>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</si>
  <si>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</si>
  <si>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</si>
  <si>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</si>
  <si>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</si>
  <si>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</si>
  <si>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</si>
  <si>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</si>
  <si>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</si>
  <si>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</si>
  <si>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</si>
  <si>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</si>
  <si>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</si>
  <si>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</si>
  <si>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</si>
  <si>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</si>
  <si>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</si>
  <si>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</si>
  <si>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</si>
  <si>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</si>
  <si>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</si>
  <si>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</si>
  <si>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</si>
  <si>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</si>
  <si>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</si>
  <si>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</si>
  <si>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</si>
  <si>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</si>
  <si>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</si>
  <si>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</si>
  <si>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</si>
  <si>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</si>
  <si>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</si>
  <si>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</si>
  <si>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</si>
  <si>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</si>
  <si>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</si>
  <si>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</si>
  <si>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</si>
  <si>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</si>
  <si>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</si>
  <si>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</si>
  <si>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</si>
  <si>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</si>
  <si>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</si>
  <si>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</si>
  <si>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</si>
  <si>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</si>
  <si>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</si>
  <si>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</si>
  <si>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</si>
  <si>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</si>
  <si>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</si>
  <si>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</si>
  <si>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</si>
  <si>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</si>
  <si>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</si>
  <si>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</si>
  <si>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</si>
  <si>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</si>
  <si>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</si>
  <si>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</si>
  <si>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</si>
  <si>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</si>
  <si>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</si>
  <si>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</si>
  <si>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</si>
  <si>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</si>
  <si>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</si>
  <si>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</si>
  <si>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</si>
  <si>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</si>
  <si>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</si>
  <si>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Female</t>
  </si>
  <si>
    <t>Edad</t>
  </si>
  <si>
    <t>Genero</t>
  </si>
  <si>
    <t>Descripcion</t>
  </si>
  <si>
    <t>Categoria</t>
  </si>
  <si>
    <t>Unidades</t>
  </si>
  <si>
    <t>PVP</t>
  </si>
  <si>
    <t>Localizacion</t>
  </si>
  <si>
    <t>Tamaño</t>
  </si>
  <si>
    <t>Temporada</t>
  </si>
  <si>
    <t>Forma Envio</t>
  </si>
  <si>
    <t>Metodo Pago</t>
  </si>
  <si>
    <t>Frecuencia Compra</t>
  </si>
  <si>
    <t>Fecha Compra</t>
  </si>
  <si>
    <t>CONTAR BLANCOS</t>
  </si>
  <si>
    <t>Duplicados</t>
  </si>
  <si>
    <t>DUPLICADOS</t>
  </si>
  <si>
    <t>Formula: SI(SI.ERROR(BUSCARV([@[Customer ID]];A5:A3903;1;FALSO);0)&gt;0;1;0) en columna oculta DUPLICADOS</t>
  </si>
  <si>
    <t>Dia Semana</t>
  </si>
  <si>
    <t>Mes</t>
  </si>
  <si>
    <t>Año</t>
  </si>
  <si>
    <t>FECHA</t>
  </si>
  <si>
    <t>Dia Semana:TEXTO([@[Fecha Compra]];"dddd")</t>
  </si>
  <si>
    <t>Mes TEXTO(MES([@[Fecha Compra]]);"MM")</t>
  </si>
  <si>
    <t>Año AÑO([@[Fecha Compra]])</t>
  </si>
  <si>
    <t>Genero Sin Depurar</t>
  </si>
  <si>
    <t>Importe Total</t>
  </si>
  <si>
    <t>KPI</t>
  </si>
  <si>
    <t>Cuenta de Customer ID</t>
  </si>
  <si>
    <t>Suma de Importe Total</t>
  </si>
  <si>
    <t>Suma Importe Total</t>
  </si>
  <si>
    <t>Recuento Numero Ventas</t>
  </si>
  <si>
    <t>Suma de Unidades</t>
  </si>
  <si>
    <t>Suma de Unidades Ventas</t>
  </si>
  <si>
    <t>Mín. de PVP</t>
  </si>
  <si>
    <t>Máx. de PVP</t>
  </si>
  <si>
    <t>Promedio de PVP</t>
  </si>
  <si>
    <t>Promedio de Unidades</t>
  </si>
  <si>
    <t>Total general</t>
  </si>
  <si>
    <t>Categorias</t>
  </si>
  <si>
    <t>Ventas</t>
  </si>
  <si>
    <t>Desconocido</t>
  </si>
  <si>
    <t>lunes</t>
  </si>
  <si>
    <t>martes</t>
  </si>
  <si>
    <t>miércoles</t>
  </si>
  <si>
    <t>jueves</t>
  </si>
  <si>
    <t>viernes</t>
  </si>
  <si>
    <t>sábado</t>
  </si>
  <si>
    <t>domingo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</si>
  <si>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</si>
  <si>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</si>
  <si>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</si>
  <si>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</si>
  <si>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</si>
  <si>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</si>
  <si>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</si>
  <si>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</si>
  <si>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</si>
  <si>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</si>
  <si>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</si>
  <si>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</si>
  <si>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Recuento Ventas por Mes</t>
  </si>
  <si>
    <t>Dia semana</t>
  </si>
  <si>
    <t>Recuento Ventas</t>
  </si>
  <si>
    <t>Localizacion Dinamica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</si>
</sst>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7" formatCode="_-* #,##0_-;\-* #,##0_-;_-* &quot;-&quot;??_-;_-@_-"/>
    <numFmt numFmtId="169" formatCode="_-* #,##0\ &quot;€&quot;_-;\-* #,##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1" fontId="0" fillId="0" borderId="0" xfId="0" applyNumberFormat="1"/>
    <xf numFmtId="0" fontId="2" fillId="3" borderId="4" xfId="0" applyFont="1" applyFill="1" applyBorder="1"/>
    <xf numFmtId="43" fontId="0" fillId="0" borderId="0" xfId="0" applyNumberFormat="1"/>
    <xf numFmtId="167" fontId="0" fillId="0" borderId="0" xfId="0" applyNumberFormat="1"/>
    <xf numFmtId="44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49"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35" formatCode="_-* #,##0.00_-;\-* #,##0.00_-;_-* &quot;-&quot;??_-;_-@_-"/>
    </dxf>
    <dxf>
      <numFmt numFmtId="34" formatCode="_-* #,##0.00\ &quot;€&quot;_-;\-* #,##0.00\ &quot;€&quot;_-;_-* &quot;-&quot;??\ &quot;€&quot;_-;_-@_-"/>
    </dxf>
    <dxf>
      <numFmt numFmtId="169" formatCode="_-* #,##0\ &quot;€&quot;_-;\-* #,##0\ &quot;€&quot;_-;_-* &quot;-&quot;??\ &quot;€&quot;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pPr>
            <a:solidFill>
              <a:srgbClr val="FF0000"/>
            </a:solidFill>
            <a:ln w="9525">
              <a:solidFill>
                <a:srgbClr val="FF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pPr>
            <a:solidFill>
              <a:srgbClr val="FF0000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100371850108028E-2"/>
          <c:y val="8.5700312749415086E-2"/>
          <c:w val="0.9284457811156851"/>
          <c:h val="0.75480690856767552"/>
        </c:manualLayout>
      </c:layout>
      <c:lineChart>
        <c:grouping val="standard"/>
        <c:varyColors val="0"/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5660447"/>
        <c:axId val="225560431"/>
      </c:lineChart>
      <c:catAx>
        <c:axId val="22566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5560431"/>
        <c:crosses val="autoZero"/>
        <c:auto val="1"/>
        <c:lblAlgn val="ctr"/>
        <c:lblOffset val="100"/>
        <c:noMultiLvlLbl val="0"/>
      </c:catAx>
      <c:valAx>
        <c:axId val="22556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22554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566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rgbClr val="FF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rgbClr val="FF0000"/>
          </a:solidFill>
          <a:ln w="19050">
            <a:solidFill>
              <a:schemeClr val="tx1">
                <a:alpha val="69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 w="19050">
            <a:solidFill>
              <a:schemeClr val="tx1">
                <a:alpha val="69000"/>
              </a:schemeClr>
            </a:solidFill>
          </a:ln>
          <a:effectLst/>
        </c:spPr>
      </c:pivotFmt>
      <c:pivotFmt>
        <c:idx val="7"/>
        <c:spPr>
          <a:solidFill>
            <a:srgbClr val="FF0000"/>
          </a:solidFill>
          <a:ln w="19050">
            <a:solidFill>
              <a:schemeClr val="tx1">
                <a:alpha val="69000"/>
              </a:schemeClr>
            </a:solidFill>
          </a:ln>
          <a:effectLst/>
        </c:spPr>
      </c:pivotFmt>
      <c:pivotFmt>
        <c:idx val="8"/>
        <c:spPr>
          <a:solidFill>
            <a:srgbClr val="FF0000"/>
          </a:solidFill>
          <a:ln w="19050">
            <a:solidFill>
              <a:schemeClr val="tx1">
                <a:alpha val="69000"/>
              </a:scheme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921085472"/>
        <c:axId val="1921497312"/>
      </c:barChart>
      <c:valAx>
        <c:axId val="19214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23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085472"/>
        <c:crosses val="autoZero"/>
        <c:crossBetween val="between"/>
        <c:majorUnit val="300"/>
      </c:valAx>
      <c:catAx>
        <c:axId val="192108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alpha val="23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214973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Transformados.xlsx]Analisis Dinamicos!TablaDinámica15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'Analisis Dinamicos'!$D$9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Dinamicos'!$C$10:$C$14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'Analisis Dinamicos'!$D$10:$D$14</c:f>
              <c:numCache>
                <c:formatCode>_-* #,##0_-;\-* #,##0_-;_-* "-"??_-;_-@_-</c:formatCode>
                <c:ptCount val="4"/>
                <c:pt idx="0">
                  <c:v>1233</c:v>
                </c:pt>
                <c:pt idx="1">
                  <c:v>1740</c:v>
                </c:pt>
                <c:pt idx="2">
                  <c:v>600</c:v>
                </c:pt>
                <c:pt idx="3">
                  <c:v>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657-4D73-A019-BA5BB3C5E5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Transformados.xlsx]Analisis Dinamicos!TablaDinámica16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'Analisis Dinamicos'!$F$9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Dinamicos'!$E$10:$E$16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'Analisis Dinamicos'!$F$10:$F$16</c:f>
              <c:numCache>
                <c:formatCode>_-* #,##0_-;\-* #,##0_-;_-* "-"??_-;_-@_-</c:formatCode>
                <c:ptCount val="6"/>
                <c:pt idx="0">
                  <c:v>992349</c:v>
                </c:pt>
                <c:pt idx="1">
                  <c:v>997868</c:v>
                </c:pt>
                <c:pt idx="2">
                  <c:v>1008345</c:v>
                </c:pt>
                <c:pt idx="3">
                  <c:v>949444</c:v>
                </c:pt>
                <c:pt idx="4">
                  <c:v>1004999</c:v>
                </c:pt>
                <c:pt idx="5">
                  <c:v>971921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23E-42FE-B385-391693E2A7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Transformados.xlsx]Analisis Dinamicos!TablaDinámica17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738255033557047"/>
              <c:y val="-4.67836257309941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8434004474272821E-2"/>
              <c:y val="-0.1286549707602339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8605518269947693E-2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9485458612975396E-2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31394481730054"/>
              <c:y val="-5.360561856008418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1588366890380339E-2"/>
              <c:y val="-0.116959064327485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'Analisis Dinamicos'!$H$9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'Analisis Dinamicos'!$G$10:$G$16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'Analisis Dinamicos'!$H$10:$H$16</c:f>
              <c:numCache>
                <c:formatCode>0.00%</c:formatCode>
                <c:ptCount val="6"/>
                <c:pt idx="0">
                  <c:v>0.15020305738839607</c:v>
                </c:pt>
                <c:pt idx="1">
                  <c:v>0.17039554586842098</c:v>
                </c:pt>
                <c:pt idx="2">
                  <c:v>0.17425213411948098</c:v>
                </c:pt>
                <c:pt idx="3">
                  <c:v>0.16671077410924626</c:v>
                </c:pt>
                <c:pt idx="4">
                  <c:v>0.1768970616679432</c:v>
                </c:pt>
                <c:pt idx="5">
                  <c:v>0.16154142684651251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AD7-47D2-8724-AF503C987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[Datos Transformados.xlsx]Analisis Dinamicos!TablaDinámica19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'Analisis Dinamicos'!$F$18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'Analisis Dinamicos'!$E$19:$E$31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'Analisis Dinamicos'!$F$19:$F$31</c:f>
              <c:numCache>
                <c:formatCode>General</c:formatCode>
                <c:ptCount val="12"/>
                <c:pt idx="0">
                  <c:v>349</c:v>
                </c:pt>
                <c:pt idx="1">
                  <c:v>310</c:v>
                </c:pt>
                <c:pt idx="2">
                  <c:v>340</c:v>
                </c:pt>
                <c:pt idx="3">
                  <c:v>330</c:v>
                </c:pt>
                <c:pt idx="4">
                  <c:v>325</c:v>
                </c:pt>
                <c:pt idx="5">
                  <c:v>311</c:v>
                </c:pt>
                <c:pt idx="6">
                  <c:v>325</c:v>
                </c:pt>
                <c:pt idx="7">
                  <c:v>326</c:v>
                </c:pt>
                <c:pt idx="8">
                  <c:v>315</c:v>
                </c:pt>
                <c:pt idx="9">
                  <c:v>325</c:v>
                </c:pt>
                <c:pt idx="10">
                  <c:v>315</c:v>
                </c:pt>
                <c:pt idx="11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2-4C21-BA14-E52B7BD8E67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2362272"/>
        <c:axId val="552364672"/>
      </c:lineChart>
      <c:catAx>
        <c:axId val="5523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2364672"/>
        <c:crosses val="autoZero"/>
        <c:auto val="1"/>
        <c:lblAlgn val="ctr"/>
        <c:lblOffset val="100"/>
        <c:noMultiLvlLbl val="0"/>
      </c:catAx>
      <c:valAx>
        <c:axId val="55236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23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[Datos Transformados.xlsx]Analisis Dinamicos!TablaDinámica20</c:name>
    <c:fmtId val="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'Analisis Dinamicos'!$H$18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'Analisis Dinamicos'!$G$19:$G$26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'Analisis Dinamicos'!$H$19:$H$26</c:f>
              <c:numCache>
                <c:formatCode>General</c:formatCode>
                <c:ptCount val="7"/>
                <c:pt idx="0">
                  <c:v>557</c:v>
                </c:pt>
                <c:pt idx="1">
                  <c:v>559</c:v>
                </c:pt>
                <c:pt idx="2">
                  <c:v>555</c:v>
                </c:pt>
                <c:pt idx="3">
                  <c:v>555</c:v>
                </c:pt>
                <c:pt idx="4">
                  <c:v>558</c:v>
                </c:pt>
                <c:pt idx="5">
                  <c:v>555</c:v>
                </c:pt>
                <c:pt idx="6">
                  <c:v>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2-47FF-96B8-62B7FC135B0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8961407"/>
        <c:axId val="1338962367"/>
      </c:lineChart>
      <c:catAx>
        <c:axId val="13389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962367"/>
        <c:crosses val="autoZero"/>
        <c:auto val="1"/>
        <c:lblAlgn val="ctr"/>
        <c:lblOffset val="100"/>
        <c:noMultiLvlLbl val="0"/>
      </c:catAx>
      <c:valAx>
        <c:axId val="13389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96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 Transformados.xlsx]Analisis Dinamicos!TablaDinámica14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Dinamicos'!$B$9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'Analisis Dinamicos'!$A$10:$A$35</c:f>
              <c:strCache>
                <c:ptCount val="25"/>
                <c:pt idx="0">
                  <c:v>Backpack</c:v>
                </c:pt>
                <c:pt idx="1">
                  <c:v>Belt</c:v>
                </c:pt>
                <c:pt idx="2">
                  <c:v>Blouse</c:v>
                </c:pt>
                <c:pt idx="3">
                  <c:v>Boots</c:v>
                </c:pt>
                <c:pt idx="4">
                  <c:v>Coat</c:v>
                </c:pt>
                <c:pt idx="5">
                  <c:v>Dress</c:v>
                </c:pt>
                <c:pt idx="6">
                  <c:v>Gloves</c:v>
                </c:pt>
                <c:pt idx="7">
                  <c:v>Handbag</c:v>
                </c:pt>
                <c:pt idx="8">
                  <c:v>Hat</c:v>
                </c:pt>
                <c:pt idx="9">
                  <c:v>Hoodie</c:v>
                </c:pt>
                <c:pt idx="10">
                  <c:v>Jacket</c:v>
                </c:pt>
                <c:pt idx="11">
                  <c:v>Jeans</c:v>
                </c:pt>
                <c:pt idx="12">
                  <c:v>Jewelry</c:v>
                </c:pt>
                <c:pt idx="13">
                  <c:v>Pants</c:v>
                </c:pt>
                <c:pt idx="14">
                  <c:v>Sandals</c:v>
                </c:pt>
                <c:pt idx="15">
                  <c:v>Scarf</c:v>
                </c:pt>
                <c:pt idx="16">
                  <c:v>Shirt</c:v>
                </c:pt>
                <c:pt idx="17">
                  <c:v>Shoes</c:v>
                </c:pt>
                <c:pt idx="18">
                  <c:v>Shorts</c:v>
                </c:pt>
                <c:pt idx="19">
                  <c:v>Skirt</c:v>
                </c:pt>
                <c:pt idx="20">
                  <c:v>Sneakers</c:v>
                </c:pt>
                <c:pt idx="21">
                  <c:v>Socks</c:v>
                </c:pt>
                <c:pt idx="22">
                  <c:v>Sunglasses</c:v>
                </c:pt>
                <c:pt idx="23">
                  <c:v>Sweater</c:v>
                </c:pt>
                <c:pt idx="24">
                  <c:v>T-shirt</c:v>
                </c:pt>
              </c:strCache>
            </c:strRef>
          </c:cat>
          <c:val>
            <c:numRef>
              <c:f>'Analisis Dinamicos'!$B$10:$B$35</c:f>
              <c:numCache>
                <c:formatCode>_-* #,##0_-;\-* #,##0_-;_-* "-"??_-;_-@_-</c:formatCode>
                <c:ptCount val="25"/>
                <c:pt idx="0">
                  <c:v>3370</c:v>
                </c:pt>
                <c:pt idx="1">
                  <c:v>3877</c:v>
                </c:pt>
                <c:pt idx="2">
                  <c:v>4656</c:v>
                </c:pt>
                <c:pt idx="3">
                  <c:v>3796</c:v>
                </c:pt>
                <c:pt idx="4">
                  <c:v>4317</c:v>
                </c:pt>
                <c:pt idx="5">
                  <c:v>4371</c:v>
                </c:pt>
                <c:pt idx="6">
                  <c:v>3699</c:v>
                </c:pt>
                <c:pt idx="7">
                  <c:v>3781</c:v>
                </c:pt>
                <c:pt idx="8">
                  <c:v>3869</c:v>
                </c:pt>
                <c:pt idx="9">
                  <c:v>3626</c:v>
                </c:pt>
                <c:pt idx="10">
                  <c:v>3769</c:v>
                </c:pt>
                <c:pt idx="11">
                  <c:v>2709</c:v>
                </c:pt>
                <c:pt idx="12">
                  <c:v>4943</c:v>
                </c:pt>
                <c:pt idx="13">
                  <c:v>4302</c:v>
                </c:pt>
                <c:pt idx="14">
                  <c:v>4016</c:v>
                </c:pt>
                <c:pt idx="15">
                  <c:v>4144</c:v>
                </c:pt>
                <c:pt idx="16">
                  <c:v>4338</c:v>
                </c:pt>
                <c:pt idx="17">
                  <c:v>3746</c:v>
                </c:pt>
                <c:pt idx="18">
                  <c:v>4088</c:v>
                </c:pt>
                <c:pt idx="19">
                  <c:v>3925</c:v>
                </c:pt>
                <c:pt idx="20">
                  <c:v>3628</c:v>
                </c:pt>
                <c:pt idx="21">
                  <c:v>3965</c:v>
                </c:pt>
                <c:pt idx="22">
                  <c:v>4076</c:v>
                </c:pt>
                <c:pt idx="23">
                  <c:v>4199</c:v>
                </c:pt>
                <c:pt idx="24">
                  <c:v>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0-4D42-A6FB-F05F5AFCE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4936575"/>
        <c:axId val="1140268431"/>
      </c:barChart>
      <c:catAx>
        <c:axId val="4249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0268431"/>
        <c:crosses val="autoZero"/>
        <c:auto val="1"/>
        <c:lblAlgn val="ctr"/>
        <c:lblOffset val="100"/>
        <c:noMultiLvlLbl val="0"/>
      </c:catAx>
      <c:valAx>
        <c:axId val="114026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493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_xlchart.v5.1</cx:nf>
      </cx:strDim>
      <cx:numDim type="colorVal">
        <cx:f>_xlchart.v5.6</cx:f>
        <cx:nf>_xlchart.v5.2</cx:nf>
      </cx:numDim>
    </cx:data>
  </cx:chartData>
  <cx:chart>
    <cx:plotArea>
      <cx:plotAreaRegion>
        <cx:series layoutId="regionMap" uniqueId="{F69A3BCF-5117-41D0-AC0F-A0AC9D2B7627}">
          <cx:tx>
            <cx:txData>
              <cx:f>_xlchart.v5.2</cx:f>
              <cx:v/>
            </cx:txData>
          </cx:tx>
          <cx:dataLabels>
            <cx:visibility seriesName="0" categoryName="0" value="1"/>
          </cx:dataLabels>
          <cx:dataId val="0"/>
          <cx:layoutPr>
            <cx:geography cultureLanguage="es-ES" cultureRegion="ES" attribution="Con tecnología de Bing">
              <cx:geoCache provider="{E9337A44-BEBE-4D9F-B70C-5C5E7DAFC167}">
                <cx:binary>1H3ZctvItuWvOPzcUOUM5I1bN6JAipos2ZZsV5VfELSkwozEPP1RP/cn3B/rBZGyJZiWVH0VHUGd
E8WQyCR25so9rb0z/Z/X/X9cJ7fr8k2fJln1H9f972+Dus7/47ffquvgNl1XB2l4XZrK/FMfXJv0
N/PPP+H17W835boLM/83Rqj47TpYl/Vt//a//hPf5t+ad+Z6XYcm+9jclsPlbdUkdfXEezvferO+
ScNsGVZ1GV7X9Pe3F6asgzfLdWzq9ds3t1kd1sOnIb/9/e2jT75989v8+3569psE4tXNDcYK+0AI
xYlDud78vH2TmMzfvm1RQg6E0pwx+v39zbMv1inGb+R5c3ObvJkEvH1Ksju51jc35W1VYXp3r7u+
4dF8MPHl2zfXpsnqaS19LOvvbw+ren1jqjefsxAvb9+ElVlsPrEw06w+X90tw2+P4fiv/5z9AQsz
+8sDxOar+NxbPwH2R7L+tk5fESvODmylBGPMfgySow4cQThnhO0E6QWS7Mbm+8AZJH+8209IPtfr
4Kkd+u90h+sDzrhtKybJ3Q97DAul9EDZDvBS6v6pG615To7daGxGzaD4/Gk/obi47d6c3/bhtblf
mv+5MePiQDDKbSrUBhA+A4SoA0ocrmHu7p+6AeSiuW3Nm/P//t/PCbQbmdnwGUQX5/sJ0XmYZbfV
67obdcCFpoJrZ4MQcHjobrQ4oNrhBP7mMUAvkmU3OA+GzoA5v9hPYE6ym3CdvaZn0Qca/l04cgvL
THHgYJhDbY04YAObfIzOCwTajc33gTNkTvYUmcU6Cf8xZRa+Jjj2AZNCKSC0U2co1QeK2gxmbxuj
PQbnZTLtxufh2BlEiz/2U3n+KMPRvKryiAM2BcgOFZvoaxad3YUBSkit5MYtweY9DKFfINBucL4P
nCHzx9c9RSZZV/ErKo6CMxFC2ISRDTDisbOhkh0wWztCUT2D5FlJfoHIdtwckLP9BGRhElMi0bpf
nFeI0JwDrR0pidg6EujCQ/9PiTyQwna4ggd6qCQvEWU3Jj9GzlBZvN9PVP4o43VWrav7BXoFVMSB
A1gIp3KjKM5jVDQ7QMRGpbwPD2bu/yUS7Qbnx8gZOH9c7ic45+F1EPrr7PXAEQDHFra2na13n4Hj
yAObE43gbPv+LNd8iUS7wfkxcgbO+cl+grMwSGiu6/C6qV8RH3ogbUkl51sWYGbSbLA23EF0wGZa
80JpdmPzaPAMnsWeUgLL22TdrcsnOcR/zdAQ4oCg4VvDBj//0N3YEuSmowSnsH/Tzwyil0i0G58f
I2fgLA/3U3dWCAXCm1eMzphzILWU4AI2WQ2Z6Y0Dp+PYXDDQAXc/s4jgBQLthub7wBkyqz0lNY9u
Tem/asLJDpSAxQJRszPhdDhqBoLbgvxgCx7Gai8QaDcy3wfOkDn6Yz915hjmLAxfz9XcJfqwZ4TD
xz+0YwjNDiSzp6Ba3EEGXXqIyJ0g93/aFS/uxmM7bIbG8Z56/5ObdfCKqQziMu5oYrN71mUWl1Eq
DpTU3HbIzKs8K8huNLbDZmicLPdTN06SJMxM+IpZjCAHFGAgd9zyMDNn72jQAY7i0vkRDDxUkpdI
9Atkvs9lDs6eupQ/w+raZFX4ummMQolZcrUlY35Gx+YMAYHe7e5fJNJueB4MneHz576aMtO9YiQm
2AGxhZK22DgPgkjroXfR/GBKbRTdOhcyyzBPnpFmNyqbUTNATvbU00/VzL9NGT/lY/9d6gJQNNdM
TFX9u58ZKEhdFN6R6p51noEylSTXz8q0G5qHY2cAXfy9n+7m7LUpMwfZibCZtu0NPIi4HumMg+iA
UHBqW2eDosBDZ/O8PLuhuR83g+Xsak9hwZo01/Fwvzi7YtN/pzfcniJh5ii57YWZhWWgy5hj2zan
Wz8zC87OXiDRL6D5PnIOzp7qzKfbqf5f3d6+IjoSnUoAhjjb1HHWMoNCMxecTeXM72r1UG1eJNJu
eB4MneHzaU+Lze9ME1av3AhADrSDrF+hJLb5mZk1ikoBRUuT86Ok9hCfdy+QaDc8P0bO0Hm3pyHB
+TrMXlFzhIRmoPtPPnAoDx2O0geMIhhAJLcBDsXOh8g8K85uWLbDZpicH+6nuzlfl0Oyzm7ul+YV
3A0KmvA3AOWxotjqwCYUfQF6CwfCt8dwPC/JrxC5HzkHZU+ZgPN1Va2vg6a6revqfpX+58gggIYX
AUuJ6tjdzyxCs9GcSSS6Zp1ZaPZieX6Fz6PpzEHaV2sWVtX0/zwPXw+iqaGZgc/8TsjMlAiMDXpm
GJoFttHALMc5f5lQv8Dp4eA5SnsaTk8LYpryNSFCHqNs1P3FthYwC9im1gAE0za9Px8wC6dfItGv
8dnMZQ7OnvZtnJusftWuTZzdgPmSVKMSc/cDH/MwJKAE+iMkZYrPg4HnRfkFKPcD55h82s+A4OL2
W/m6TWcC7QBoxZyOBWxAmSuMPkCADeLgvgN6pjAvkWg3Nj9GzsC52NNo7X0Qvma9BgeZUCeDtmxT
lzkxAGdEUK7haBi816aHEdtz0uwGZTNqBsj7433Vlnb9mi0A0wEaqQRymt2QUKoQAEhEaFu6ACHc
Q0guQHE+Lc9uUO7HzWC5+LKvsHRvjtdpXgXhazbPCH6gHPDL+r6xaeZeEEDL6fCTJtu+dFi6R+jc
MdAvEuwXMM2/YI7X3qpR9+b0tqxuh/sFe4VsB8VPnGtCfW13nGajGI04G8dVt7zOLCLYUP7PS/UU
Uvej5zCd7qla3R24XaxLg0r1+vWg4ujV4HA0363e7LyAjTq1A6On1DaCmGU99xL9Tw7d7vqOOWyL
/YTt023/qr3RFC2C3BEO3d0MpeHDUKNDHehHveGhFXxWnN0atR02w+TTX/uJyfs4Qe/Nq56FhhI5
HEfXt0238+5BjTIQTnoSYqMx+u7nXoE3Bz5fItFuZH6MnIHzfk9Pefx5W9VvvoToIXzdY2sOkk8m
0ba+VYyZmXMITq0h3NZkq1gILx4qzr1Eb95fX4c3eGed3H9gl7vcDdbOL5nh9ueehn3vy1vfvGaH
DkfHgYN2aK6+q8wjOoGRA5wAwREdMWNMJ0n++/88KcpueL4PnEHy/nI/7dwHVEyrIWnXr6pJaGxz
NM5/bkumZG7rbPvA4Y4ztSJsgENm+1CTXirVbowej54B9WFP6ew/10iWMr9+Vf3BVSqUcli8rcuZ
GTx6pz/orL7nUmfZ7Mtk2g3Sw7EziP7cU4guA1zl8uaket16Heg5xRz0GW4PfGjoykMjNyW1FGzD
dF737mfmlV4q1W6YHo+eAXV5sp9G78o0uJjoPqO4Nz27fPS/7OSBPyKon7L7yHvGPyCAcDTOIOB8
9Qaqp/Kkq6Z8SrLdcN3P6S7TuvuGGWRXe5ojbSB79bukcP0KRwsCWKENIHMDiLukGCc4VqJm7MOD
W6T+n4Caj5/DtNxPzfpyW6YouDy1cf+dSuHMArElw/9muoRDikoxpRUux7n7mVUlXiDJbhX6PnAG
yZdPewrJ6+dJyFQpczTKrJuln3sk5FEI/SSOmmzen3mk+xTnqV3yC2y+z2UOzp6EDNdP3wq3iYE3
jujRR//lHXkoU6BPBO3x/Edl6GHMAAoInb64suC+12dm3ea31f1art04zcc/msv/r8vwfn1R3vfr
BZfren14dy/hg7vynn73bsK4MXE2dJu+7IRus3onN7+/ZQIL/f22w+krtuM2FM982WYDb9dV/ftb
S6kDbXOO0w9AEDdTTYcbOjAiv79F99CkmehVRQUEF/A4UMxs4oR/f4sokSMLBuTbc93VFANhCLrB
OEONUVPUgDXu5Pl+J+QHkwxI178vx/b3N1mTfjBhVle/v+XQ7HzzsWl60xORM2iwJMzGFYw4kYn3
r9eXSFzwafq/EhqVGe1ieetQr270IctFbiULkrfh+EXKJo/XwipltcqKoRrEsma9DPqFZTzyzc9K
kVkLw/rYPtWBHJplrK2sOO50mlTniUxza3BN3Mv8m4zrqDdLrFUS8YVv24Le2r0Zmssk6O1k7Tgy
9655ygt14auwyLmb0rCCKCKXZfo+oKTusqWfyDLOXdPJNH1H7aGAyH6a0uGMpTyL/rGq1mDMA0x3
LBJiikdrhJoHExpVxClDxnJhSzxcI5umYROowLn1OpNFxXGdikQcJ6KtSvt4rPw67BZjmOPapoR4
IfNWTz+eosj1+PlT9wvHOQ14TpyQ0dP7DzAaI+5UiqjwJqIxj8NFbbjkgas1s4poVfadX9bLMqh9
EbiWsMY8+9AJPlRsQcWoOn5aqyCrYteYgpf0AolLgfeeFhJb+KGMOC/KOU6+wcXgsMi0LR/L2Aeh
xYKSWzfKKlvClv5o+3axShxRc+JmZa3U11gSr0aG8l3fnsdmeq7QOCSB+xEZbnWbPzdvBmMbizs3
/oA9p9yW5En1VyA8lvluF4VN+D7zcBtr7QaBwS2K7tOP1z9N2wZtj5PMWki0LNvTsjyAxpdtaJE+
4DeWndgFX8iOKLmGIln1iRlDO7kILWroOY+LobmKK0LGwAVvkGBR/q0kKGErkNVom55SGvJYksAO
vCQaSHkjVAeVWw1UjTReybJrKnEYOp5QX8sGS1C4lULN9ashQ1vqwzY0JO+eQQWh3OPdIBlICDB5
U28dIsHZbqhVSKIhzrxrT4+ZLI9MkafecGh5aaWHo8Epe2yRp+dPZ5bMnsIX9PVPiopDszgZ83gB
fD1GUue19Q0lbDu1jvs6mBQi7U2Aq12bLhKjWIRpNbDc7TXjWAgZkqC5SnMVDYvMomV2pdMgLbNl
IU3JLtM2zKpvT4s52dMH9tYGe0NwBg4tU7jQA9oysyVN5zklKcb+W1/WJTYBaWICfEjfcWm5fclb
6ypncTEpTd2Z6SXM/eYZfH5aLLQ94DgeJwj7BBcwbY8XyylYVQ+VMt+yRFqw4RGs19i57UDqQZ5x
T8LuV36Da4LSSGawqGWellQeO1ZktbFbBLC2k+UfAozKwjFpz0Qf5yZ9xqxMt2TN1muKWtl0xykQ
Vmrmn3reZbnORv6t8piy0sOorvKk+VCMdZhni64YCghn2WmL98xQpGZYOvE4WFddnnsnlS6TyF+k
40iGszQostpzM02UVy8aSazkUqXaH9MF47qHSWRWNNDslIw6wbfGodcVxTNqSsHAPZoQDp6AadWK
gMbD2W05sxjYmVnRZm3+1ZZGRnKRE5TUC9fzGq3LBR1tC6bdGzbWM2kE3mvuzElOPQdv9V3NVbFq
Ov68Dom5FUcbH4IRqSlloOl/2hZxH1epF5j8a15Ci4pDXsWOOGc04MMZr5oBy6G9Nhm/pEE/DLbb
BGVXBAsY/E5d+sXoWcdlKqLxS2k1lbpwQjUFCL1o00QfxY2c4DEV19hCQ2vL9jIvo3j8MiYq7mKX
JMnktEKsPgAymQ7wRz7gsr0vTtr3wI7LaMBLNRK/dpa5rHi1UnYzYRf3fogAo7h7vHZ8a+hcx/QR
vsIgeIDkoZVNsUGdyzRe95XKinyl25K2V4KbsX5XlrFXukmSlixdWL6X9se+gHP9O3MyT3xpSUux
yWzHR5zRFplBiPK0bZhbTay+jWIi4nxhK3RZzLYG94bMpzpPvo40rUrf7Rmx88rtTGSSE94UHQzF
00+cWyPc5yAIo/DbuM9W//TEqiRV0KW8+5uPzbQZu0ZM5o9VdgznrdpCqq9exEdswo41deWf2zAs
2KdPizFdU/RIKTgunWY2fAW6R5hAlPzYHI28bQpLq/RLKrK05m5tGmndmiIoYI2CuMroYenZJvzQ
Vo4Pi5MH0viHvlOz1rg4itclrVszvzhLPEdd9bxMnMGtOqray9qxSLgo5NibM2wiErgREV6Yu8JT
dFL2gGAfmjZAdHHiRXE9aX6LfrL30yXZ+eDyuOR9e/T0jOd2zcGZADJd2szuLqJDTvB4xrHygqwr
Kvtz22QEQawsS4Ygth2nfYvbBIU4DmjXY9v2seZ48eu7yNZS+bSleRN1zLvyejVtaVaEY1oehznj
k4ksxorQVZG0eRUejXKIoXVel04xNR2cFNpp0wJq9PSU2MyyOYiAHLhNWDUgCEJ1ZqoLnqWjiTL2
2akDDt2qc38SoLZ4M6nunR6jCX+AbF7QTyoOWzmZlDIv4GisgCKMp72c/mSKGPc4JjqyxXHYJdM6
FENn1IVX9PhUGPBpioOfqmoVW3bJV7lTtrxaDPAXmO4zU5tlAJiaprgmCB3oYEkE4r3HaNV9TO2k
McNn7reTparLAltrTMbQXNfEiVnmDrUpxi82yyb/mFqGApBepYk/HI6porW/0txqus+IUkssR2dH
HLuPtyOsSRZaGltMdEk+WbcGZvM4ZHkHs1YjIsEDw9oj+A05FsVSpL7AUtS1HVj1QiZNBJUINIvw
22Z9JlM4XYP5VKQ901FcYYkeFETa0kHaSX4KdWk3CjWowvrUpraBddiEtyxw+jZeILMM/Ow5szBz
R9MjBToDGYFbQrlknniRyCBqzXv7U9VQ7JB6wOme8Ai+H+sjolwYeeh1lukrVyV8wIInrZchZIHR
wyp1ZZ/UH2xVOV608mrhwBhAIdvLEswLPEBqQfHrPoOj2sLmF12GpewTJ4OuQIsmOPy4n4CwopDi
RQ+Rbi+JSQ0kkXEM3xSrespTn15tofljm4jJT04ARgK3vKD8MM9sEA5Wlk/64VMQDCrx3LqJeb7w
OuJFF4qNohwOi6BUueNqxnQUuGVZhMUpSRreSzdHtGOdlX5qiXMvDWy+KDrT+9ckTMhx5zVCLWM7
M8mNiJKxvEyNSvHPUYw06d6LlpJ+XDpRpmW+KBA/Vs2q66TTXpRF4PXGVSlJ6TtOSqqXWVZquoj6
uik91/ROMUZukLWl6Bd+H7dQhnYsuyFxe0tGIlppRhtxpZJ6EP6C9LTpmqNcdwH1EL95fn1SBzYi
s4U9Jt04Iq3FVsxP+njwGreo8kitWm37fClTqx8/dcqw8EsjEt9bclEzuhiQn5rBVX5d6aUOWRcv
fJn4xzjHVS8LQ7rxzNMZIUe0owFb+VblBOQwj00qPg+y9WPrszak7z/1dc/rc6uqM+sSHsNubmSp
VPl5tFs/M25uDA2qj7ofk/jIC8FurEYjnNS4OjacBQu7HKvC+UbTyMluApabtl9iqwzFrW7qriOL
OOkqGh3XXlZIZ4k8QCbqyEutWF1oaltxfNSqnFVJcBs4Ga+xyj3lTinOR25abOmRllUefMRtKLUi
h1km8tw+abQXBsm7TPZx4R9GrV937btOen4YrjyRdo289DLGixMVicB3Vtgrisdu3o4Ebj2pnLDT
rm8JVdTLwCvHaDjp/MoKwqMuTOFtFrHuBAxsm4eN/MtYjZLVCTZHZ3mLjiNsoRdNjqhLu/XAnV69
T5ht46Xe/NEKwwTvoUle4HGjqUTxbWwKzdrTSJW5z45pb1m2vRgiGTf2UZ9FNE1cKdrJLxJphZiO
zyWcyrr3BlwEs4hkoKX/fujyLrc/RJ4VdcnKjrnF8pO4GbTTvlcRl6F2C60nTsIuaxnEX2zf86zx
TIikwkpZQwGTfQ6rXQTyzOJeaSfvaFiENPkQRV3keIddBEPgH5oQXbLlAiZrEmlorYSwQ+IHQ1gs
SR5HpbPMamLJ7C/mswzPS6NE68+N7xTFokTqjZVlThPCgyyoCqYvgfwIWdyi0FNML4IKs1/kAc24
WkVBN60YT+oYL6YKausqS+3J5Iu29h17obvaYAOMGeKNo1qXKT6Xb6Ya1HLE8hURbiuw4UsqD09L
AookM6PhBA/NRcDknzTpp3XOhI7AJVmNVQIKK4udQNwWBRKaYlWGISKtRefQwS4WoRPIxgKCoima
L3WUNWGG9bKC0RwFzShof+5E9iRyCKTz8UphZ+EJHG8V3zyrnzaYKq0JeTlY+Fui02lp2pbio3Cx
TtFBhhZXCGGO2/mUJefFNxBuAf4m+9yoq1gKT/OF6DQIIDe3A4q12O4eb6w0vtKOrGlyXj3cLUaD
XVMutjGulqOcfuOVjM85CUvrarvU1ubj94u8+RyYAhaf2yxPIQDNrKD9FocqD8ujMOMDJl2wEf8K
kOsz7ofkCgm4b7QrN0CZsa2x1ZB5N6V/klE9eNKlcdAO6r1OG4NValma4CMsB8dWLkBzeK12YzJM
Qa+f4j4K6Kjtk+Kb3qygyaFBsGubOQUsRI62yE2mOno8NM6UnZMNtJvtobw4wfooEWLEobSTafK9
GgLsU5+W02MCESj8cTAFsYPPoxWKpj7FTPm0vJuNNDZDAykxyelbaFhWGIfqBsfuqupgEn2zoNbY
jfjFJNwI+9AiMoujkxEdfX1+5BOQSOSwCxsDndaRPzEfVQd8w9ZmxTeq/Azbp5KIWDH5skWw+74C
lz19IWunF9H6Dl6SjEzqkI5ykj9rlB90n5vET/xwlfkOvjcoOPX5cVwNNq3P+GavhFGla/tou+Q6
akuI04c8xpfAAxg8PMrDGH6+pcWoyGdEbpHTLvPCqrNwQSrfw8NlFOCy/mWd5OA2ExAGoGwAU9Cc
2Maf1LmBf8Xf4qFRkbOKESz2wynXVdKb41oYkqaLRIskbV2v8kEbUk0bfD6oiwovCBplcpEWDf47
pB14O0k6CqqoAJefXLRx7YEU6MoIT6eBb9ovKvN6ZAHeME57v9Mw5dGq5wWDhXHKIGmcwySFi00P
eyvzdHUiNVxV/zdRfQR74yfGxPHxlk6O6iQoo1UTJMh3rwdR4TKh4zwKsBxH/E5nCuMkWLDK62Jv
/MIDx3T154J3QaeO683Ue+1XWCKe92OMGcV+V8lDNRIKK1eXYlo+2ufTrgFfNW3xDX/qVHGHFaAN
m+ZbhyHDS4kNjs8XIdhHyw2TEbwy+jviTLugLAaVnvOclviEGuiUw7ayqbCvNiTLSGVSeqsmK0qP
nfheMeI7xg315iEtB2tYSBGDovRojNQ3TZE7ZYs6ATEhz9JYTfpUiy4ECe/HTg1TyZU3wOdVAyxN
tEJmOy1eE/KJKmCNE4OLj5LMx3Acuccs/+4QnnnWaedVZRleaB5NJKVp4O7O7djjqv4oQGMN3mHv
RdYQrFSXy6RagrpAy4NrgwRSX4XPKVJyOEMN8EdLjJiVytLJbaTSm7ZbyUqKzbdZyag2YKJ5SELe
nnajTD37Yzw2nXVVIpgGqzDmhVZfYW+xv6wuH7ECkSDTHLw8s2D8kV5OLFUSIl5FZK1T0+VflR6C
gn4TfaKSC6WKfPBWgpmqtv7pQhr13iE8Gk+kWyXgv62Fk1C7/AJGsovrT8QvIt9feHLgQX/Z2Yht
ihvdhm3B/q48B9TEURk3baoXFhur+MsoGiaM28A79Ej2KTWIKW1b6oY22OVppNmixR8tu3XtDpWp
frmdyQbLIo9AEC9wFGyYpnVnbpKkneyfHvzJmiD6n5Q3rNLpE9kde+9FbPqbpMTCJwZ/mD7ocbAT
6SEy96m2ESZeDlX2ES16F2M90PwwgqJOWqnT6Z3tlkVMCUuk0dmCtzYU/GROLX9R9kPJbZeykjgf
msD2O+N2JANhL4bR0+ykK7JJy31rnOjACnUivAiEZfVJMRLsb0FQf7gAbzlJHoeoNH7dPkiWGi6t
wFaxrjYZWxZGox27UZY34mO8MVjxhmgs0JmL3WAlxURCVqUqhVimfloYzw0K1VhXTShzzLnuUMVr
T0PmT2FcIHo8w26TSazmTuEsE8OPuJ5sJiXP2VRmXGZdP+1J2xtZHLoyqLI0PQyiBNq42iwIeODJ
6MVoIMb3iopa0VnAeGI7zxBfs4QeXA7sA3Ywg3FT9CdaOahRQwBfza4CYxSktn2/hzZ0Bma2sMSk
QUkL4iVw27CYZH8mu3uc202Pxz0rOFgw3U6M58/o97LpjdVVNqiqjWmMwAFDCuQB0KSnHzUj0KFN
BC0FeBYoK/xXTWn9gwpV58SF4yGUvN8jJO6NWRS5J8R73Ag/7W6tggnUJoyAsBGlAGRb4/i0LI8p
BByjwP5xcI25o1AOxz5nj2XxWs5A30b+FY6bw4yFkk7xeFXhjubD0SB0fm6df34gDgaAOFCOZiAX
9YxXjIOS0CQl3mXRZ3AUfgyPf2IPMczcVrOfniCdaLsf5Z1phtPZXom7ChyGuwznRGafRMLP6kRd
bi1GF4wTaT8oPki56kXltKso98byY9PxIVqmTTbZc17CNFjVKOCPnpHo8U6HREilpvuUuK0ljsHO
y2KDJlZnD7y4TDZK1SGug473TezBrodOGwKCQDQDNFNzOAeEFlYwCRLlvGjGRVsgs1/JlBtJ3B6m
ZVjA1Bf4OPTDoxfhwJFPLrpNPSvfmNmnJzGHEcDh3x4kuJcIlCzFZeuP9w38blGz3movgiqeLNN4
Fwjllcyaj4PlNAJ3pL6c6pIogKA3l2wPaU9n5B4/z+4RjeB6quZi6/Z6PygilxhYVuOWFf5xhn/3
PFD+U0MwFAOnicRP5oB3HpjoNowuNm4JQfKEhh0n0IusKiaH8fQDJ/vyYJtiQ6D8NF2qgX4UAUZz
xmd2w9iH5SjjYzuzylgu7DS1+VdVQmGeU8GfHwXoHFTwcCkbksy5qUs9lg6Nr/zjTSjSSrAj2Ees
SPHy9Ky2rRgPJgauEI+6+zfEcCuPg5Mmj5EjBHUZOwyqo3JkJKgOmeynboQG97805p9qzFBDX5jK
B7eq3dQbkS26tfRrmp7BW6MFx1+YOAfz844JcA/kQ+pJ3zfHA2IDaS68PoxpPyw8hpLT31VRpEiD
yoiJrDhMk2Zk9YIYoqp06ZQSVNs73lPD1Qe9qefFCskIf+9lKS3689gPWo2WmaZVIQUnEqFV4xiJ
hh2my8SKckCxDVBsC8MCN96EFYjQHTgLdWfGNqlG3BGY7i5IGUw3UsMpDOhaZiGgNcxBnpCxBh9A
iKUa+4JXyRTMWZvYJkdxFNpOcoeOoRtXdUpHN6tKnYVLldtJ1Lj3lEcBtxm420DmLoJCZa3D+o6F
Mzlxu2jBLCG3iBU7zB2DR6Yxsor2lKBaEfqLpE9xAdAR+PwkSj5zhL2aX6ih1iI/iRSxJjKgakvw
rMMmD9PdUPFiGcRNCtoVDIyNKoMbBbVjvIXVGL8jqVvg5IpkH3Shc7s79Asod/FJDrodzSfUG6aK
FmJAwtSFqSsUET6FOdhmf4kmJLQTrIKyoDRapBRB5z8DUs/KOZWq79hXKvuhdi5Am3n5x0zrKGaH
UVZZBJkwLrjr6wVauVBLP8zMAGyXXc/GcnCJBWaiXSA0o9JZDGLwunexrupqdFGO7kJk09opURcN
A1IdCZLU3TdF0ngIlp5AwJ25qZ2l5V8ZmBercZ1NyW1riwrUw331zklht6NVFiSKNYii7+IsEN9T
nDhk9eR0NlsjuYsGMzuJkbKVGh0xuduWRKUUlsw3NsRgcczcLrZa/QlG3DhXeaatZJWG0pdu4Pvd
lRxCGS2HsPOOQtHy45Dw8SQt+/YYTIa5tEvFFr2WwYUd1gkBZ9yWnzxs6mPhS1O50L7gW1TmyV8+
Cc2y19RDLprw+gjJLigllskzJydfTQx1zLpcvVNdmC9tEQRAl1jlKrJ7cRiZsHk/RklNDhGV14fO
QHiCHavS6yBvrhgV+VkpLP8sbav6UFagoNH74h+3ptHLQHfORzsPCtT18/AmrApvmQS57w4iy5bS
08WpM7J0NXgZqsBZLgW+2hmyhYgye9XhK08c5GPfyt40R+h78G4KHSdHcU+T0R10JFdBRMxVLsDN
uwkomsq1uPE/d/3orBMrk0jlm/RT57DwkLCanAqig9A1lsXfCdB0q7KucFVmZHsfQR6G6Fequb6h
KPUgn6E5vWxZFISrfMisQ1ql9WXVChAOMAXLauibU16VQ+zKtHMWnq29wPkrbJkeTtCB0FxXTET0
0DR5jTQnTIPBbXGH+a1TSztdWp5VnqYa7QhLQevoY9/yGHlSas5kVdNi4TmBWZOoyt/1uCXorFJ0
2qGenGqoftud9ghnz4kdtydgv63TMOYBWzqwfje063jmjqNDA6TNufV3lxfdbWFZ/YKFdFxXVWQY
OgpytA+OY4WdGyR54qJjqmyW+djF/alq/MJ3Cc3Di4HaMMRIqRZtxxN+ilNQSX5a9kW5YnnDzmSS
9i6Y3i//l70z6bEb17b0XynUXAX1DVB4A0mnjb6zHZ4QDjciKVGkSJGi9OtrHWe+m2n7PifuvBIJ
A0b4hJojUXuv9a2tbFk/h5aQ2zTC7eOMnVtIiyGrOy9c0WarTHZpMY+3iqb6dVUeNVkIe7szte3B
QPRNwbpM1YFN0k9wpmWdxMN4kBAK6jgU84OPxv7B0HXum36eu5eJrtMH7ZWI68lb35BIK15z7B8c
1xKaG248T7cm9eVyX8WGDs24Of6JC7XVMHnEO4yxn2qlXPRQwUQ4qViXjdUhOadsTD+ZMvfXHHq/
g+2QWmyUzDWxwYSO1HbXeRlIVg9RX33SAZqBtkR9xuuMm+k+X/J+j4U+z5uKbcVxjiS9B6cDtmOh
+iWWozo466MDVy7/pBPysqBPftkmsZWHSaVrzSfRfV1xQg50LqzdoQxcn2ZdZaTW6QTHtu/mOqTO
nfKqV4cJdWhUd4WpXqpxrt4Sr5Jnrol8c5vbvlpc4K0rZHyTAiw4hHhStJOf5ifUl0GdLaO7DrTp
P26hHA/JEBGQWZCTb+kapniWeaxIIWcl9KCsz48FjJlGmZEf+szqF7BdCfbfxecoHJM9zxPzCl1u
uq9Gqo/ROlRPQujtqjN82vkCSy7aYMFuxzScz9qmy/1oiH7WZZl+TnqHxSGeVnebrgI3DzStuyiZ
7ZXXxXJii08kdJtyPJBcpC3aYxCWkD2q0xZock0I1Q9bXNKXEtLJ67SV8zMe+N0RN1txs0XBDIYp
Z/uhItk1HO4oaWZRDW25rWOC612P+60L5H0PCf6+81JNDciQcK8XPr2q2aYdmuttu9ZVaq8AKvVQ
B4R87pKtElizhd8lRV8eI3h+jVNbele6LoEyr4MvAYnBoF2vWbqxqlmFR63bFhaSdnndZ4kr5l2I
OeTDXA+VItdLoLp7qCzDbZCu47th1p/wmQ5CL4veGYEKhtuC3/qKA7/MVMTOlVTxRxsQuzQDXcIb
oD72hcXOTQcaD0naVDQqrlIidbmvQjFWZ0FL1cLHTbfawe9uy2oTRc23uXK1SMh4KwP4/VdrMBU4
13m4zPp6qhyMnsjraDmN6STuEp8GD8VYMdXkXlO5o5XSj7xjTuxg+a70SrBesjbQYwYIkZAoOBTO
mO1xLUdt6eFSeoRtNXm8s7DHWZNL15979OR6aKIClUuTCUvcDdQSbprERt3zUmxybWQ45NfA9UjU
LhFKxKsZjfj8LmPo/jTWEa3mLEfh1I3Aio5uzotzFvtw5M9bspLY1aufwsqeYyx24alM4QgcpmEd
dUudyexTFXQ9B4HTDZWudUC6oW+CtPJPLAE1U8c0HR7kGgXbYUGjyZuwmOLweqm4H5tYQ8e/KQYs
py0Aua2VULbOPJ5ZgxHJ/XkOVm/43bAGebUlOP1j6EULnUb0F0pLxZm4m+eUl3O75jwfYgjsRuJ+
KGFvNjZaY7FLIzvQ657Cna3FCJm32WY/jXUiVhg/heX9cWRpJncdjMKbnkEmbbln/ph0eNlGm5ch
LSCJcR2d+k4r2JE2K9Y6XuB+53M83wZZ5YtGcJKaukj7BFIcNLt3kQr0F1ehNEm0WuODlCRKdp2j
sY0blHA0kA28eaBoS13Q/HENUlmgMLPlyoYGK+mMfyDDgOGV3ViEpjLfUTWoOuumyFe7XhRRQXcq
9jLLbqLA5fYFZq4gRz6V6afOuY/bRruXjqqPXaUyXqNNEE8L2I4dKYk+hHh4hFgkcg37q9iuhjUe
bnXC7N5RXTVqUpuqC2CaqhYiE096HPJW63ytbclSrK9uFp/njmz7Qg6w8TpPbuAwlmETebNM7YaH
TXpfGZo8FQCIdMsctB5cD7hgavBwy5dIqv5BTaMpd6YoumsjR/lkJzN3O+s7R05QjbuiDoSvTkLy
qY3Hadj3E8mexj6MdtVM5VVPsuAm7n16FSuYlrIzMK8rtEVtHBME1W1hD5uP46FGMmwQbVi5yexU
lMtb8IPLfFJ6IXVlltA3U9/xJs2NU3UVCQKGFECkPZkcB7dbIXI/bQQvCSPwvacDh7/WatyUS72t
vb7FUx4Pf5b3Q8s46gvsAnnEU4ftbVHljR0VfcdZF32E8ub3gHaqgwwrsS9Uwe8DHurGiZx+CEfx
MnCQYB0at30RE/4ql3iWdZZI+ZqERJ9tnBBfE+152TCIo2eiYhx0F0LhZt41aHaTO4625OyWiH3u
aVJ87EkXfeijZLl2cG7bTE3ylEAyfgfxPe4va5pXdcLD6SYnJEHdisXxchGmn9P+0gyvo7g8tX1s
3qQrA7YbcgYjFGKyzE9jNjLZGM38DK9pkxALi4VHTTJgHanzgPHsZlAmfqOUzn0dD9iHmg8FLZse
v7eB/IVrgq4qO4ncxkU7U4CcGrVW352FkvN7ha6NNr1KkvAjHryLrqugXNwxmPu8nRUPjmzK4pcL
N7CPNtfbmq2Bussyz9+sKxUeD+g899IS0FCSZMk1rDt9pVZAJbXuUNJce2PVWx/PnjUGMqOrmRv8
53leca/gpkSfZhVUzC8OrpWr4ci53chdcoZI3QGZYn5DMQ9s9CteJerIXhR0vkpX9G91gHJkbgcy
BdkumASY33Bz2bvZDMNroZxvepOYdgiDKby1SxE9wV0rK1BBqOHqfF7ocFhQVJ2x+o3Lzk+UcpRy
FUpPUByBvE3oEgWNJRcSbxVhpnZaOSQMQKTgImpSKihPe7fvXA4rRfQN71Gk6d2ljXUNWScWo6ZO
RrJ9GI0d+7tYRotp0VWQHktalctNNTqy3bAegjDmY3qX24SUdR9NLPk0ABsNxsYFpedkD8Os9+FN
T2Uuqwbdtk9VbTcqjG0KPHCztaXwr8qhtqC507Ud3UpEf7WWJE7Cxlg0YOp+cFCHktoD867sXls1
sQ9d16eyaxfcKrBRkMZJRl07P8l83neo1caTpTYQ38xkvMt2FPyTGHfZBK/tiYQxvJeDAig1j61e
0yDk99yqHt9DGgCXshwkMzwAB8wdh/9VBFUR4jwaPq5tpajPPmRwmejTH2JtoC6GwzxUF2k0johX
VwgvXqx78AIXHwT34VZ86VIS+vwArnrD/TZFpmKvVi00oPVYQugK0NkSvuR4RGA5nt9ZCkGhvJ5R
UPrbkFfhmja2M3bqDxvcLXxbeORxyd+S0o5OtNkw23W8SiwOb6uZBGVhGkAviSBPyZwplu9ygKos
OYfWTqsEh8Rm1DjoHbppr1TJsR4Hs2x7UEg3MWAulO6qwoq5VgxFVJke2FyIdVVQYR2UVNYAqbLD
ku660ads2KkFxE0F7WCU5fWG0q/ckWDICVwwRypl6yidqnRXrFuSHuD7iXeqtMNLALpmrmOJ8Fmd
Wtw7O9Am4ks49qiyQL9T3e9kbiraOg1OxddbPMF83HK7fqfszxXr3D3EUneEDsyuZUiSpo9ze8Oj
dRU7lQjAWq6CEayC4YlXfilOE0q4ok5Gtaa1H5d+POg5BMXoS7WMCOe4/ovaQtJjaU0FqXM8R207
J9v6aFiweBQIwbBDBYoOkXCVZQedp7NoiSj9W7ARv6o66pYpeix71mftwsbxs8aba3VtuENrMG6B
QzeieUR3KCe0OVqa9e5LF/iL4oKKOh6brafdHjktR4K9sFEJOCeeqrEhYSrlLl1Dc4yMLF4HN6SR
aQoSd7KBoMgydKjFam5FmYe2jcPMzh+APgCbAMMKyq4B0zE5FEhRDK4I4tZth85b1OmEOvzGw3Dz
9ZL0xa7o8+EcdEYCZbcZwhVg65QAuhGv1rTlmFWwpIKZHpBbwBdT+C6oE7B1x0kNE28sBLO3DcAC
rg1SPdgglDjOTe3zSPn7FV92m1akrHYcbMXXAPASxEOuuusAy7D5iOZyoQ8FF/pSdSUxO6KCyc86
LTL2hiUyWQ+JS/mjXBJyA0yy+9LpCGe+XDYPXI1YKCPbxnytWLi8lD6z94seKA4BMTa4w4WQWE0L
gbBCn1WPEeTDoq24XE4RRAvWLmBj3i9Jihxh1pv0OKacA0/U2dNEOrmf4zH8kGsT1VUBDpHqYQOh
b7a1RuRovUWmMmZtbI1DqGsYAchXzFXu1OUadJoZN+CgHVk8drcaLmgEuuFGjcUa7+EQwWfFO6qZ
aTuXOCy9AfIOrJ5VAbww6cyEomBczU1ilb3u4siVbZh1qtgDhFDPiy9mUMfziKMEDVB8TDUtu1qg
AL+bgkvFazDlbaxRU6+szntSAUfpJ0ZbPNA5yCvIJfebgAJQb7lS+a53AOzaJBRst00en+ky4HTA
RoRqXaK+LYaOu5gY3yxztr4WWC3clZ9HrdphcuWjyfRssbksm9AQMKhAIpY3yUDiq5IOfQFMiKyi
1hGproKAxm/rwPqzD5S5B6vHGzBg8SekYuwIn6Go1oZlhuumWFK2tnZZuakHXc5kZykrB6y/Ohmu
eBSv2X7Ol+xdQKjyt1Cu+gRigBRrPSgRvbIKxEMtAGLcShAm4a5YshVNQRUj1TCRMBM7EXH63Gde
Lw2em6jqUJ+3NNFTeTlv+d2SLJChk1iS23IQyYcJlEVXOzu8JkbID3qWssb4HWiPICoBSnUOl/yg
X7tgCTvUVj5oAlQeN9oi3mOgu3wcOxucNMdN3WrWF3ezneV5ziZkPXTRX0MXKI4BCct3UIxZgcug
y99UvCU7n4bm0ek1PvVGznHDXblcqrVQAJ0ZIfEUxpRHk9Axb7cqQOEkWOUPYxa74RFpWdZqiFut
xqWeNlOS2R3Kl+hqXCUFG7hEHyhZ/YeKzFGtjA0Rncz6nSgH8g1YcdimWTq/lCj3D1FKojcJAv1D
iI9kdeBx4oD8f0DmprzxMPkPys2460r7CYDyfK9suJK6nGUY4T7Y7qsu6FHRRKk44HmgR7QZJmnL
AnAKPn29TLF+zyF2tKVHozIhU7zVnkbyXVAO6ROnSSqaFKr+SakxghUG0rJPks+rhfqvd72CHqTf
8IDqhWvhgSPF9AEdrRTqUadGptndzOmEVd5g0hTYJD0h/wxIwK9cTPAaYDjKu3QFSrMelhhZjbhN
ZOhnegotFXw7AeRe5xfC/JJ9zsZU9kcuSzGnDUl1OAdt6bJ00Vi8etAs8LTAR/AqYnnYAryLNpSN
ZbiyRve5Dv3Jrh4qZp3HPtun6biUH/NxnLGoTKof/IB1LKNh1qLOA6fQBmvedQBaUjBWwJFRxoOq
WpGFxk0DjD3NgIJSJb+GU7AWpoWhCVBvZ9Sy9hSOJet60EKqIxeIHNfgBBuk490WTg8uKWe0MCzx
udbvZLkQx1sYsSX6PkSGmOe3nEtjZWsWjFaLdqFKrJnebL+5aK3xWxRbm0WmKMnqTVGsDEeCmCSv
GijWlyNJ8y6shgPtvCum9zbotjirGSl7/AwsfJH7q2A2aJiv+GrIkDc+rMrC7f/BnvsxIALzDwHq
CllZmJzA9AA+/GjOjSF6Du5V9TnkSJH86XrHeZ/BftKJ6EB7LqUbRROKVMdFXegBQaR6gI9imjkZ
ffHCvxtdv9+vH91l7BamLuSIq2KwLcxDeEU/7hbLVkSTOlZ86aW6ZJvEH+CH6KsBF2IgYZf9g1H5
oyd/2SJi3Dgbl+wwLN/LjIG/MxkQDcs5RF7iq/hji+4PqibJRg1r3hQ0tYDgXOgDRD4Yh1n5x1fx
5wCF+z8c0T/mAHyWCsmajs4//fW/nqXA///38pl//ZvvsxL++tsN+6ylkd/m3/4rvFL5Mg3B/PyP
fvjN2Pqfe3cZovDDX36Z5/A/TGx4/GrsMP8PP/xhnMMPs0b+e2jJZd5BgigFzPx/sQC/DHRo/hzF
+9c4pr9GOvz54T+HOhR4tzh+GYJriHJmgEv+e6ZDgHdXA1TIEFq5xPi+/+TPmQ4Yy4uiEKZfjNbq
++DK//2/4ClfxjrgPSUhDIusyMA4ZDEWjP9krEP2fSbA34xwXFuozIEw4HfmSYQ77qdLDP3mqDmT
R9zy0bKraJ8saCxYdaCX3GM+xvARxo6XDxVLNlfHmNx5u+RIULqBlmWrIW8+c8KS9zmMjntAUuOT
MzkBbBn5e7UlizoWWKSOCncuxB2coysWOAlqYZQoV3yfixZlPCoIaCNVcl0OAb3tIxnghgaqdLbb
NEy7CU0Giud1XaKmtzn1LXyR8ZsRFu4SCpIU6S6TYvoD9/c9JSkGT4Ci22GRTc4aeUkB+SwbeQt7
PKYn5w3MTbnmNzE0eNXMMUlOFl0soEek+yrPwnHnsT6+hgI7hbAomb9iK5FD9TIiYEHsaJK6RCtM
8YuHdVetWXLyZMx1g+yG7HfoUjLYn5iUuEu2UHxj+MKPGcn8fT5mS7eDh06+bHkGnaBHh/9ebUGB
34s9e49BFub9uIT9Y9WH/h4sAb1bLBmflSnl3Wy0W6/8BIejBeoIdYrQokT9JWCCNGGE6Eq9UVU+
+B77NeWQa2oeESJQzzJoVSm88YeNbepj1JXlPRkkKEI85MOoJViIxrYaFrkvSmHqbCtOMKvUHcSF
6j7DOAJ6zfHAOBqcv72TU3UN6Wk6bJQu19RW8d5TB0yZZRAPo2gqH4IUVwvvqQA7WWZHEXWiEURH
z0T26Qm6UHIOBpaevC3kXa8ntPBbKtZdXvDonJplaaaht2nLMEbKHLdAzDjmKNknI5velk1Mr5dR
Be8VmvOkqTbEUBt40eYLiNRyB899zlHdr9WDVx1asjWtnmKsgQ8+2Xy3qzxiBU3mko8x8cbAaA4y
kLA0WD6VWw89zETVtUKv0u1BPXXn1PORHUkxzdvJ2jVeDwze2nVMArfAmy7ELgl9OQKITCo+n9BP
ZuDRF2Ufi6jK+mua+OpelUEEsw8JoZcxWtMbCkpg6SDPQQapSzy/twx6u96SQ+fXsCKgL/iCdGmA
E6GPa8Zk+To56epgrpapQT+WEHw/weJqRMfstOwubzDYoxHbYnuEdRLM5zlHgXcapmll72MFtO2c
4T+Y17h8PhSkC57WRZsm7skNiiF3xdxs3tNJ3CIw0V0PFmXqZ54F8MvqOBEyDc6dCIuxLeIhfMkQ
htizbYVtsc3bjsBd3ocICtRgXgdgp93yjs1oxIKKyhuDug61zvzIbURbNigM2ig40pQ1ip/lXZ6T
Lj/i9g6exy4hB6n1pqFBJEI1AAYV1NwYBSAi3Ptgjk33JRuxD8c1ZB7+rY1tu84eNUoZ8pO0qMnW
anyUG1QcbsiJO5QHFbLe5wUE467w0EzSGUXXJP1hwUCUL9mGlWYgupnIdvBlxA8riyOYG3MBcts/
zRji0gK7PZQzz95FGgwHt9ZCdLbybinDxwjRSFATG762i2DSpRAGHbhfLBV5tyejaQzGJFyF6Ea/
8rUAiRuTV4Ral6NfpuFpzF15x51EPPUivqSDcfcRxMT9hPQudE26HtJ8u2VTuR4GeJENpWbABI8+
QmoOn4r6tW+Y1lK1fbm9SlJkzToUd5vSNzPkLUhW1DV9IiGjkhG0RB6EN1qT5S43QwmiWb5VWG0P
I4vKHSPAtDGDiDcjyUwjQZIfNykZqlIXnLlg8NmG1dW26D5KFqNTjihr+mJFLryysh5mqd/DhVyO
oejmF271jAtjCQ6d9t+szofDSvm6m/USPbsoJh+TPgtE7QlNL6EzweugjMOTzeXSHxORZlfjxJDE
B6fMatVJNDG2T88lNK7mkgV7sIpWB4b8dssFquY5SwWuinwrblczAUVw/cb4rpzY/FiB6nhXTegv
E0DuOzx76e1WldPbKHvZA/Vn/QcgTWIfWadrzOop98LMcAk2p16hpYTvK90FuxlodyORBb0dy1he
wdXRR5GI8gE59fHG5D64Qw4dCbJJwIqpJrvvzJbf6phEvrZ+7qMzVPHuuupFiTTdiO58mJktIJ8l
cOqnnG1tuqBbzhAAaVwcJbcJDGNwjdRDklcjOxSSlAf4Fv0ZUSx0rJgBAi7TBu9mFZr3uOLGqWV2
UVdhoh9zwuWD3+bwNuH92JYzzrQdcBmkyz6En4DgIE2PcYyEpjMpumBS8K+JScVXK7Roc2R7wHnO
ZMnwHMzX84jpi0nD1ylr84xFL5Ja90irvvyC1rLbqQoC6kTij0FlvzGMkvqQx7mvA7TE0PWzlzGF
X4R7qkdz2rvaRVjntnUiL51ODz7hHwmQFCBs2QHxsbneyOaahK0fVrdWMDck0MdCf5rEgOxoEp56
6vudjmL1tSNQpXsewHgqE350sR1lE28rAgw5ie4Hk6MLNUv/MEb5LUbzjtdi03Yn5jiEm9g5NjeA
Hha1M5HYbjuwyDslzBcLKWKVLUop1BdsS9AsJ244FhHfAAaFkJqry+LaZ2B6KMTjZk61qQHZJTs6
EvYJ/NRzEOeyTZYp/Ejjgh0lQmtfoT8+Whd9I2JC8obBwQ+K13GIQsyXmdnB9yG4l5Vs1yq0iHYk
06vsIOJtcIKXsSdYO5XauXGCdwS16sj9Kk6JU6cMdGjN8+iFobm8RnwRQ01YHu0hd1aHmM+0USE/
aAc6Rs7+Kd2ogWNDRyDtWWMp375AoE7RUVn5RJCmaJhBiLUmIllbuM5ul+VyhsBhxN5bCfkoKD+T
Lv4QwYV5DSeMRkiqYmhEmT1M0YzrKvssYhGd2GZh+1GmrtTo5JWd4q+FWBrUBV8MMHTaWuwSUnNm
OZaK8NqkCpOJJlgtrszpARVL8RgFa9fSYeF7NPT+DsI0uQc8ctb40uWAmB0NwYKYtMkKhUs0Krt2
pT5udcSj20TxF1D9+SPxFKnihWW2RrRbPsK1kA03QV24HEfXyTrFI/06mEzemnxDfpEdLsXmFI13
spi7Jl0qmJ3yW8a644RMXk2D8I4s5m4bQNqg2Wq0AaCgxEc9VECcjH9ejL1X0Xw3B+MNqjVYXPm2
4r4nHma17VEDAi5dOW5zODPwNbOEAaEBUpVdjxzoRS6msaG5ruO1yCBM9mK7j+H04JUA6Gf+f+v3
b6cB/9W9RRXWhN+1fn+9HfiXD/3Z8pUl3quGlxFV0In+aO3+1fNVmHqaFpf+DQLM94l9/xrklyT/
B1RyDMWjxLQP5NegBvzZ9MX4hRBE4E8goR9ialf0nzR9lzfu/Z3qBhqPGRVJGqGJjKDVxz/JCmzV
i4XWrk/ZSIqy5Yi9PoZ02m4A+au9nMBwANApwjcTFOS5oJU+rWIkeMIwcjY6dg2GmEUwevLxgDrF
NbFDeqIuyz54LrFQtgVVGdvJcK6aiHJ/hwCs/cp1HF172g3vYMrNWFBLhOOoIDcyhMLfjnEBD38C
shF1oV4OM4y6o5xE/mRH6/8h7HJRkP7W9eIM4HUdMRRRDGyClPPzcCWOyWKooRXmBWh0qTnBetit
tmrieb4cF/b7b1fInzLK38cn/igdZd+3VyUhVktETIpfRp7EQRT6ru/VaQk0rNRueEMCFespwTn4
/ZZ+lIy+bwl5maiAYIRZJPHPwZLN5hEAyXw4LWQybcz5WqM3DQ5QWdmTi4f0UnWRx99v9N8c3kWl
CqMcFxNeDXD5+d+yQ4AizSJGM6BYo4BLA6uxaGMeQ9Zan6FI/s+3BkkFQYHoMvziZx2uq0rYeQjL
n8CUIw05arHtIYlGy50dquffb+vnoM7lm4NEgo3g1b2QLH5OQPi+G6joQ3aaqB+SJqHEDC14fgly
H8YDxUPlzmobXS+md8dtKGa1YyY3//ExXzJDUCBDZK3wHuGfJNEhMsUqbMJPk+0FbT1ypG2OwQTP
Va7Q8P/+oH+9hrIwgrgUl5jUk6bxT5qQniog1zrnJxVt24MstYFCgztYUdXT02oujDf4ub78h+3+
ehll0MkwwwRBO8Ttfh7jAuJnYR3k/RMmHoH7cfg2l8Qul8FxYAJ+f4w/besy/Q/Tv6sICjNWwV+k
1RT6TIRZTuzEUK2ALF0hIKtQr1fduiQvv9/WT+vt921lgCPTtCxCTPT76cvjYsawS0yXOm3rtkQt
2jJxHhCxjdrfb+fHCF/2x3YSZNiQU7xcrvGPt6HNETzPpWcnOGewBvyCwQo1WMy4RqIue6KMibn2
sMRYvQE8Jjs0ZvTm9/vw07Vz2YcIlk2K+xNZHozk+XEfHJpR4D8z9sGhV1YRYrp1twXdDcHgnbPs
ygyFVLL+w3r+/RT+bUG/bBYzynDgiEbhGVr+9EhzXe7kRgp2oiVJ3mueizNk1/VW8ZEedKJGA/dT
+rFeVt8VmI5jV3da8tF/iXLkSj8rV4lzD6T/2CHxfiaM4I+NBw+/Pzv/bj8R5kRpgAHaaRX+nBgD
NksWjO4LjiFGnb2h3kvBmk1Dha9oyJGEH5HnKeqVY7TJLkDjexO6GPllAEHkZHuZXlVzRU4eZORt
FeSmwOw1KnkraQWk5vf7+utVWyKQlVyCmKhIfgm3haCypRkWdhJgXwCwdwjCNqNBYuL32/n1TkS/
hK8Mby0r8efP48AwDxYnJTDsBCFyg8qMSRIww2V2NaBHfPr9tn5eznGdlECgkLlErLcqMcv8x8tz
Lc0l7sGxnINcbruSuBbhANsMuFX2JFZdo/yyXkXWF6+BGLsDkM75H04s3lJ0uRN/vFwx2A15W1hJ
+KJ/naasFSJMU0yOhV30erpwf2U9Vz5Rp86q7SHAsJ63jBLWMIbWGwoUBaoGyk/D9gZWdmXAZJ4r
qJD3IGtiW5uJK8hWYJAYdDyx3QzUkDNlU4zpYwn55rwd3pXrsN1sAwYB19Wk86di8v05Rnt25cA8
qdqIJX7MbJ8/IegbIgJQRtd0TDGuOVQseA6g4z+sHVLtwCmouxPwUj8NZA3fIMySGxMA4asrP5Jv
ogwydQZOKJAQc4pg+HGUGoRzqKV1UlwCKAh+p5hZOsXpJ1qR6DNmUycvS5IoDLIjTgTw4kn6bXBz
urQCOTsKM5jTmy7BnZ1mWFoQcmBvlmLxRkwv+9ZJqEUNhgLioyPc+a5ZWNXZfUjz9LCkiNm0YJfM
l7KwiGHxqXjF3BhdPsqI43rD3d/1+15W2LxSOngo44ujGBpbvG4pyVoM1+tuistnTSaxG5D7093E
FgNgmA3BcyWT9QbPmeEdVNbl7vvpJfky7+KRhg8IyNL+LLdioCcSdXlyRjyEItiHaS676f+xd2Y7
kiPHtv0iNpyjk48n5jHnsV6IzKwqTs559q8/i6WW1C3hHF3d+3IfBDQgoNWZEclg0M227b1Mx2m1
lb+eVtikz02neUL58I2+oUZxRzLaNsVaKVMDjKi4drPrJzSWQsRPzpQ4rwRAlLG2IlHc2ZmFMJs6
/J4Ruf7qAdfbkAxNPnE/4awK0SyjfQC4FHmRHO1jGtn2sw+Hy1ohTeSnHJvPp4pyC5WgdD5SF24q
bJUWC2iY5PreHQ3ibF3WTHdiqKfbZHaGmASWmXxTXsejCRfni0kIQ23t5T7ElBqefCiE9LSx3yV4
kU0KGDMv9a6ABEDjnXf6GkH+ComqJO286tpB3+euIcRa59Q5OPGqeZ3yB7QrfBA6XLfcYFuQlNVH
PEbiAE2Mu9fNnAkJIIakQBs/3XhuaTx5MZIohnpnvkaGSk+Zr7aBNrLNBPjhFlW13nWpNA/RqMtt
3YbopUbZ3EddnBwFRtPzGI0LDViRcbRacTXtQp/6WngHlmqGT1Entzhzs4/aK7LrzKutw9CVt7mW
e5BvUNGArOxFktrvvs/XrsJRIUqcfUbW2xvyf3pt0fPBd0KNDSawuA7ebjTc2bFesCvdJriMTqlJ
+BA0zW7s4/IU8CVBZiCely0EJ+Sv9KQyH7xCht95HjD6WC2mcPTP9wZMwjXKk9tm6vzVMNjTZph9
B5CMZe/cOnn2CKVs57ayzsqF5t6T8a26YtxnAYplpsljxVp4uC6Ro5MgfmDG9xlU1kfVG+02NXIb
s79TrCw9WEdD+G+kW0KUVrtS63nyOdV6Ih657Zy07ZurwUpuYi8ZN5njPQ1DeMZTEL11uGe2sTNP
p1jlPICdpUbKrfnGS2x70QfrezNR7ckgE7zR2rtksp59QmV5SnooWx4iUfujFll1mM2SGGqBYw/7
bWSnJ7N0SnMVGpG8QMbhDZXKwUI9zJZ+drVj76ZRhT1CrhWcYYXUtxRKTrwZPZ4XmRTqmbxA9Myc
ZHycS5f6oWwrnFxg0OZrJjH9hLknd07W+d9RxJsjiJPpGOPs5UWpoq9NJB58dxwf5DjPTALJRS3n
j7siqTPE66Sq87u2k3ot+aapo4M3miFLRmi1malFMn/iLCw8nKRCJjyKCiZKTsiJIKNAAtih9em5
/zY5Zd4u0MLZ9+PgYBGurBwIUvcila435piQTiJblK6XUHC66bwMxJ6bWvkZj1e2K9LMvRPwcRdK
bvTapdGIk3XadCSGTunYCwyi2OS+2enUhiu3sNqE3EtjHAsIRie7pm5fWaPPiG7IuTFTagdaBGXc
q7mR23wmo1r67o5M3PDeO4X/s4MCDXyvMK0nK3fl6zTqQO+FmxjruceTF5Y99Vgx1Qdix8HNZNTe
PS6PeY3zvlobXS0PdNDBISCU1K0qs29+VJbv43NM51Pd2QyyHHENwmZkMUBgXgB3FpQwhdz3UgX3
GMDR10I7tGn+09hBpmAoaSQG6gNO4hMfavCIXxFdF1x6twLW6XxNIFTusZyiGhCU2PhlTXzR4xbw
YKSsYBK6+1GSh/X8btiOBDOes7kt7wAMsqMgNFOosbV15QomGzsnXTKE5n7Ax3cyguIKdVesQyx/
d1GtmBQT5r8QnWgxjGr3MXRrc5P7Y7lXAuVX6db/6Dv+JB409Xpox8ReY99qyGWHrr+Ph4KQRTGa
OBzbMHohqmPf9ILpsdAhZX9glx4eMiMttnNmlM4qSQe1V1kh30nLIeKUdXSGw+iXmzB01HE2gvlH
Rzt+6eyxv+8cXLIruwqGdm1kBWe6E4zNuigH94aOvdoTiJE0AGZ5Uubc8e3qquuY5uqu8tzu1m8n
Ej11GwcgnP1DzvD5OPqFwQAg9M9lTXglBXexJzSaf2ZFLfE/Mkp4JSMMa9hLs5+BmycMs2RVHo2+
QEtKVfMi2+pbzq/eNnXpqDXANkutW2YGH6JyMFVSYxrHiEUAGYcrs7M6Lpigp7o/Ex4E01WmWz7x
hDSP9TUaAcPGvsKAjBW03RZRNF8lU61PCYDhpKcUE1nAGVjHtt7P7hwyFci6O1MMLQHmjGd2rTg1
eAg0xB7XgyPrzH3uRF/I9gvLh+8Qdi6m+GcMUHDdJWQ8+GJ3BW0SVKSaPQzXya2sm2R0+2fCYMOn
0yT+e9QHuPGKJXa9mYT2CZ+64OwkM/ciLw6G58wny0qDaJt7w+vcmcmNyPDMGf6gTBKaablKxow0
iJdHN0ywiXcothHA4wmPbqkmEoVONx0ciAZX8FVqo0BrTRv47TP0sb4nHcrDKcZKntbTwQzH7mQ2
eYU1G54Tj7NZR49MXKx5PblWj+1xWgZfqEPcl0B614y/jKdEBWIH/JLPjUNhT6qpO1U66b8qeiM6
jFhtCogEP+vGT74REuFWRlES11hWJEak1UwHT9jhy4w95gN6o/ETs/l4Cf05enILjVu15NdOzhQ8
m0WCZaV3m29h5bB2Y4ADiaPumcI43HahBz4tqx88+yWKNGhezeM1VCE3Vf4Cgw7qvm88yGHCQSEL
TVzO3zna8HDYdzN2VJACE8UJUyiGyGaBZ9Wnx14VNsM6PCSfmbLiAug8Q+4+xtmPM/Bg4dXa9d74
o9N2sKeXx+rZWMEuA2eyznLvZLW5i992MFe52+/8KIjW+IQMaEjcziKdmLq6+b7X5odepucx0dK9
NdewhPNZ7Z0umR5rD6yo1fvRNS2Gn0Yl7FWtc9I/A4nXBGF3i395OiXNrA6BQB6wpgF+ddUwC4k7
8Zl1YCbo8Tl1KIROTl9iNgsSCJVj115EN6UX6Bb7DH7eyqbgWtNUE/0Zp9sRDxRgwMk7uPAx8ecN
Pq0JJmQQgxwQZXg3mS1YKJVWO79rf3SMa7aVUeq96SXlKq+Dbw1Mil0zV965q9AOdCSO6dje97bx
kXjOrgzjmToluCny9pQb9fuY61sYNSfYls9VE1555CIYqaQ7e43+mdbRCytyHpju7Cuq6XWRqo9A
JONeZ4iUkuCx6Yp2rZuo3wSG6T6zgb0h12p9En6hsDIiHvKxdVQetszAEru0r85TLMcVsJKvfAiq
lZWjaq9cg44gGvv+Vdv6axoShti9taulYuvLHMzRq6jaxcPU+NnJaSrCnPNMTiSx96beDoRqcOkS
Q+jii1s/C3/on4BlBNu4TR6lHcW4qIJsjUWmfzMw5m+ncegOAz3MpSeseyCBtnzNZ3FiXiTfvNYp
9kleA5uA3N4coYgij454+9elDOJpX5JT2oKxzJyVZgPIpRtc8AlxPj24lhd8F56cjZNRKQSdVRa0
vthbgzXa5w5jUEvmKR6mO2UxboaxWGfpx4zoDOUUp1F3jBikBjs5YvRdoWo6KUmLVDF3bKO4XGXU
Qwdp99K4wVotkw25qXRJZiGaeu1Iy5kFeG97nBF+lGFuDj2+gLwqIwY39GlEYLuomNFuSVsUcdv3
m5LHCzrTMtOYCZa9A1E1CL/U9Bil5Z5TXAE3NWfci1+H89VwXLrkRDLAn2tP3KRwFIZtF8y0HT2p
ZnyU7B4qzKU7MUkP/Ui1Nd6m3mxehJnpnRk12SnOxvAdbDIid+RI88Fs3W7ruQ2dSKQH8VmWo+de
u3hYWt6gI/0bu1X7WhcDpYMygGxUpt0cqe351YYHrSEuadA3LgzPHXlS+qvR6755Krc2CcRJuXLi
6s5t9Dozh+JYVOQjNUf+0QJWxWTWDk927CIKtDT5fo9X+9ek5tfrDZVjEJr0mmPo2cxsMjXs8Z3m
b7/+k8DPrQfh0faXMg32OA/1gYF89dHmHT0YISxUAp9U+6gpewyaTWY9uvAeg4yLmTQxeRoolLtf
QnGlJsYoU7mAitGNVZ5UoO8SnBkGFCgC3GN28nRX7L0cl1uZdPwBScpv5Dmi71uElzs3UeZb3gs+
dbKlvOdxao6NW+Dsm6h3tRGLg856TVBmnjs8yPxdhITCp8ql7asXd/XandMaonxFb9/3SjabIVuy
74lGFUG85GFA9mYViibYlM7g1scsBLDJ/S+0cQnKqPpA/EvADqQoir4+Bw2wmZWpAuLQnB2Y54tI
E0HJyFxdVI2jwjVH91ymmgmZdhGvQp2dft13Bu743ZDyCdi6Uy+KmMo9g2GPNgnbCu8vrsKfRoG6
hqPD0feqX66J6pmysZbpns9quiGNzGVDpFw7ZqWvVmGCmVikODKC+ioBxzBwHv0N9hy98xzugM4h
rrwKhuUXqtR7jKzAwN1JTqVSJXq+rPzNVEjxlgt+JCuc5iiL5f8tO66WicFzXrMyfb4O/KLtrOE4
bOrREG+x6TrpJusyvDYt931sUF6bEp1180t4Mg0r/KlN7DpDyt2EZ5QJI+6kD6RE0q4c58MzkC7z
EphjeBrisPwIY2yOcxjz1QHuz4dp98wmyVmSpjXLj0y23ZG0vWGv5nZQAhOmCs0HmgP+wsLykL9C
AolUwOFY7MERWRf6lua1C5bLmwuVnXrC7NehLa0HkJIplRZv3Gqz+Huu8+qj9hNeeurb4QRuPDx2
SK45mQej/dBztI4EilxX83MBgZAzD9/P3m2HdWxCX6m66qsQfgA1AyMOYIDwJDo+na4L+bJPzEpD
2NIoFkWw78hpb6PSm682Evi1yofwvSHx4q61p82zIkd0WwAKPbnK5p13dD7upuBxuBe2i/jBWNQn
LsxdMAJhuriVi6QAzA1Ll9/RE45Bz10iNRvXRFp9MIokts4slu902bgh4ATl7XqIJ++Bw5UCtmU8
aRqCnzKs+IODbrkHG9Y9rSVL1k5JZOHY9e1ZHwzZg37wJW0fDozhh+/RJ69pMKa3tkymb9PgM4Vq
Kcih7HLIbGPKCk7GKq0vZLmKm3js+idSYP73anDCn0k5BafBjRWxhJGTyUnGeje7co5WQcEdMAR1
+J56rktSqrGbcCNLBO6NqpJy/ov8/B+fw7/yOeAj+IN4/k8O9/9SH58fOYC6P7gcfv3IX00ODp4E
RrAOAzvcDgy2/2ZywP/AF8iywdVZsCFA1v3d5OD+JgTzVJR3KJN00cyP/upsF79ZFokmRjkervh/
0+Twz9MLjwqVdyEsdkL8U1gjNSvLaW3HOPAQcFIaXO7iPnDapz9ck3892GeewKiNMOCyrVb4TEz/
PE/QZtvMgx6MA0xG84nlAKT0aLRv85FFU/9iZPkPpoXltVi4ZC/eDaajqLN/fi0+C0DUgx0uKldw
y6k3XAnPwDfSPD4rL8eL/r//cbb5z7MZuawSZBxMAoWlQ0tS5w+D/SlrER5kEx7wjISQZOqyu8Bc
whdVQpFxydONwYtABLF2osd7Rgqa5XJ7LJvU27Ub9dirB4daecKqWKVJcwjKiUfbHDTis4AteKmx
zGFGjYL9qJtkn3szKn44FSdyfPm9ytgHpYymezY7rzgFQ1PtWA6X3IRzl9w4EWbajR0x4ptrUnZJ
1OJ479r83gJ1/AOGmX6JMwdpoIquop+T7ShVse7h4xw0Fc6V2bfnr+PU7u+tts9/UrmXt0QW0mcL
zXZViFChktLDmQmCDYcIXtYyZHmUrq29Pwggj6j9WzMG2KA6uz1LsytvSOlCfybx9iFUZByY60Hg
aIzxUOPFjVb0paG39g2r/Gp9tlN6Op+gOWm6alGPiIuN7+xEazXvSWYEI1J1jIxLzndGi27fA9dy
55a5TJXuZCHRgMaQ+3wt4hI8iLDz4rNvZPWeUgO/pkFmPQQRBLH1KNrge+qzGWMFQVtC5rJmrK6k
8KddM/iEIWGWxp9ZrHwXNcFRt0JBa1gDwCsvjKn680wonxmSZu9RmDQwPRa2VqrRqByoErewrB9i
khPrcErnBzRQD/ukaN7ZAjPsykl0O3/wjEX59PLvTZ7HJEzir7lJq00EhfeMrwPp0NRunG9bLg6W
SXWtVa5f2eZn3GP51xfkK6IO7WRmAEkGYWyyJA0FwyTj0fES9xg6wiEcVrRbe06yi0ij/nvUet1n
Zs6p2upIe8XW6JLgxCVoWVzhfdWdWo/m2NwUS2XBitHvwuZYRSA9h0Y3rbIseg5aasGaQ3JvVDSy
jLsm5lMj3l/LEWs2aeBir7pzajQO7p4ugnwq/PSDWWTIfyy/2SFqf8zBD0zKqx/CUVkXL27vOL9H
E9+UdLi1+fYgmgysgHSgB5rDjymXxs7FwH9lb5D+7JaSjE/W/axAj92SnYWsqrvugXE7M6/Of6hJ
yWx7V78hl9g3lo6trTXr9saQWm/HwBsfUY76dWQGw27OnftizF+lHZbWIQG/MjirDiTO/FV4CZw/
bIgkCb0eLqNaIbdbKe7FdNhkUZ65W4oudLRZ1bSO/qjm6Yiow2rNdRzVQqC1kR18wWILeX81WX07
RlyIst4wdm/TJwc+ftQpVCQmN+OTnLt4G2Bxieh+wA2sjRCC6splzLIUJUWxHwftybfJcNhEApbX
Ak7ij60gQWDM/q5N26R22HvQgaXPRh09DJm77CypkiG68eqGFqzMm2K8i4Cb+PaqQt6PzwHBDawQ
EOndd6sCeQW6tQiNeDs27H18SfvRcHfAPVz5XU5wPSDtsVTjlM14rJvHLAfPSdY2aLN3pp3ZYzDk
yb4RBY/hMpfuYRBU+zKc0ZRD2wrn1dgz+HOngUpp1MPYIxnQFrndEjuyQgqlaXIPVm7Q6iGOE6zO
dWA+WXEZ4aaql38tQy98xDQwfhGzAvpBG1AxfLDtI9odr4u0PsMJVc6xakVxIv8abLu81+jEdYiW
CaelPNeOA5BJDpKG3GvLjWoS0BxV0CG9CeYNwAuJOodh8A04Vr6u8ak+6pZtQuj+TJ02wzDm95Pt
VD8cwpIX3kgS7TKY6+dqDnK9Ya2CircNW7iOvlDBrXIT70PlS1TKhjazC1uZ3xtjJvEUsLIBgYy9
GJhdjS7/CXBMvdgoTHcqSz12C+m8fIxyrMKrljKCmEOZeT3fW7X5ddT9pwr8F1Ug+Vnrfy0D734U
RTsr6EzJn2rB33/wryFH5zc2LvimXKohtrv5FAp/2VxN1uY3Fphi6qIR8/A7LFuLf485OtZv/Cuo
XdRo7Dilh/l7MRj8JnGgeRSPbMnhPvq3Yo4Yj/7BcMEj1AElbgo2k7HT9B/9QZABWjo9MR9cWWQg
CxbWBMXKyGOSRVXBlqVokPVyRnj5buy8OmCG2tCJLhrTTtfQ9NYxVKBFPe6UCyTU9YxVmyEaNgHm
oS5E+vRYHTpj2neSfjLJaPjwDXOjZU5K0GujQaLR39qw6rdSEykC9xKa1rZhScbeMK3ypWnn5oRu
Ed/ge4SFYGj9HFqGnRAEAi/WBKJKEYny+pGM+FQcRE2+YmNOQiJW2B7zLZiN6ar0bJQ4UQVMBfsp
ZHxeHBKpkx+GaUZfI/aaK5F5+QbeMl00z8C5xLni623KVjCOX1aOrHo3sraw5907VmSq80Ci7TYp
4+46jK2xN8NUQ0FhNLQqu2HaEkUHHimjdFi7XJT1NPF0MxoEPZXnwbQCD8jMVbk4DRous2mArF71
VixOhRf1W4LlS+pk2WcTcOWdxDEJYgb5HdubPAASOr8XWpVAgvzmNg59h4yVyIqTK61qnfoYArIx
ljsLeRbSrp9fC4mHeDtLb2TbWVYxEihc8WpK2V3Qst9aQM6PZtsyY/IbxrQb9rlGoNVYw7EHqWO/
TCqzEHptf58jswGdoEm+ghFINrMtsnW+qAmuO7QP0mOauiW25p5sgBKAGKgvnNxkaHAHpbEgie/U
DLLEndP3C5ertOwb02j7dzgp0XOT29MtByIs5tzbsmGMLX15Rvog7vI9OXZ1AlURXgJcbPeu6Jwr
pcFrMi472UqRMU/oZ/atR5wJvVtvKa7ywyiIxZdmt86yNH0IsSrcMqqXm3ByRtAn5T5jS/g2d4hW
xr1gvqfLfNGJSmB1ICYZTeTM18bxCxSIsSsBBcPP6JT5wE0Oy3Ga6mOrzXylVWBvcVkxy7ctUIuF
e19yt8E/DM4QgNin7NfexojbNw0fmEQVtUxMt8i8yuddtjGrA3pgXWYPCFINsfHmwJ07ViquH1xV
VdeZke1J+m29ge42k+shf6LgqNzYQ819w23LAj66hX0FY3fVF+AzUiif2bryeneLqW16mIGhrIYo
AVW194iVRuazH3JQ7lq0J0wUrqkdTpN0jKPYfyDUrLwK/wd16KNlEd58dFsPKDqFSBabL1CDo3Qr
3DQ5e42Q950fh/Hr5GhMlVCVlb0rgpLehkjszOsPLG3xZ+s1sBeDrkrxK60bqMsNFMTScN+mgD30
x7G0YnqHUjOgnFLBgH/flEYzPA5J4oyP8B56ZnxRZKT2TWaLIX2HF9boYgNYrZD4j92FgV2BZNwM
LQuDNtxmUfSem0mk1ikKFZ+PUebcnmM5s7UI1AlDG0Rt/nySsVRcKi2Ym0NZ77LoAMXaeV/6nO5L
ZoGZee9co6AfVoiS5Qlel+1iSAizzuZ/4NUeU1GyF3oVC1Z3PhVZD/Rf1LbFmLBrrJAvljn9X+g1
/2e8gaf/B3DBUjj8jW/w/weTYDH1c0D+z0yCa1l0H8WfT+m//MzvpzQ2ZyImi0GYHdmCzDEn/++n
NGciwZQlW8KEDunf+sMpHSDZsCte0AuzC8Vb1JzfJRvH+Q0+AatRkFhcZBvn38qlOPYiJ/zBFsne
bkEqhn9sRpoQkBZR5w9yQ8VuDysM5/hWViw2WyumwOBM2Tu3dmsvmw+yzOxi18PHTZNVYlfXyML4
pqBafGcVkC5xxeQcCWBCa1w4umbmWbbS+9JMWLd5kTB1d/JqvrA1tlGviXbqS8mO6O+pHU0Bj6KM
GLFgIzult0E/tk8Mr3yWXSetYwtGdjhNdtKM16biKQ89ETsQoM6ZlV1edq1MRrmEdYnOzMYFtaFK
8G7gQzTTQsMunptvJJSbrWXF+HyGScyEvHzzB1JYDxMGwukugL9lsam0cGPQl3FyVQMsrF718mA0
SOJDmafVinJ9uh9qY28xX2Q0H7yOxQSy11Ad4fpoMTnPs05fJ7etgM/aFU3XdInh2zSHhQ1tAp/N
GNNt+lJhRuHAb9yO8bWFhYfkHLNQ2i9trvjkucpC9+ZdAtJsafXbOzg1qXceWVr/xRWZz8yeUkjI
2qv0sQPeYzhn2UTkMIGq4XbjmVrtGx/WzNaarPFapg5xfyKTamYxcLHztJ8P5noE4N4RXEymGPvH
us2qoZdnjWrUBHpttqZpTdsRimYag3uMGmT1o5ln9LFndh6miYet3WSFfXZk7idltQHN57wP5GQe
WnLbd6qGOPk9KGSV/gxSs/05k9Zcar+idXPzUeLO2XldIkHQA/iSb9UIyhNnXTBcQPuiqRc9+DDJ
3u+YnrdPj+wqLOxto7J79ksxLk5Q30MmgrdLKb0SSZJyW04ZI/+KcggqoXny0wyubSQYYOHj3eOi
uDWTanrovB7UGSFmxnyYqYo106To5PudBBeJFMWjFC7bQRSC4YFiPcwxn0RD+FO3H6VVqS+rqyEi
BODtSeViJl11PlNS9kCnRI0KjrpTa3csgbQjtaS2UxN7R/8NDOXQLWsZ3TuDK+iuSo63b1EDuD0i
fL3LJ0JDgw0PQvJyV+XZFXNqc7ovys7cM8Xz01vHDCUze59iL7MEkxEzqkfww+2w8RcG5DAK94aN
xKmFKKIc+OOpPoG2BFCRiqVRjT94j2xDE7m5Yw/fDZoIXrbe8S6YuNs38rzht7iJg12Za4iRKRP2
rKbw601ZPaetviH/794vd/YtvCSxkcIutl5tXnUKFpiusVv7duXu/KSyGq5AJX6WeFNvSzeL3qAh
6TNoqfFSDpk6tBz+qznxon2aDsumVoxuYV21360xa/eV1wSPkYN8RQLBuviZfNGWYFqT0kobIZ5E
PbiXKqmNQ5q246tbl9SeKSuBL2wKtN5zd56IfM+6jFajEvYD6bR+S8TV/mlInza742rsMg03ou/U
Fw1MsCZt1/rs2JypibPBcx4re5wwdsih/HJ+mV1YIgQ2OGvczy4nD18ELVuudWUcla+sNT5RdvSQ
pT2OwitP2QTCzE9TmMMDS2htNh4eWOoKL5UUrr/qWeu3Y8UJnjHZd8nZDOL+qVvUGMX1eWqn+p7b
unzwrfnCGl4DJF8YMBgCNcKMqJYnn1x+sGJDIelvr4jvAuUnhyEsi+8yEQFMVTZirqpcCI9RtAMY
TZiMo9MHJlf+cbaXrbfc3Y+mUVb5yhxn6xBANgVop5/hOZibeXIhEEtZQxRRA0/2XtjfShWx0BHW
KGkXk7kkw2D33cWquLEZlD4wZkrWjmzG14wtYivXTsurpSp4foOcvoyJDPNg2d1PVCNjTW5bb0uM
83iHLPsNzS2/1WYS3A6Tr+/mwi13poq6O6tpKrTBUTxKQB3ZugXgwPQbGzoggVp8+FXfbBwS0Q8M
fcuOVeOxjcjcGyuH9d4/gdOKQzHgtbOtThs0hk3AYj2MinE3DwBLIsDmBfaBoz829AKoplcLjgaW
KsPeOZFpPUdsMDn7oxufyqCp7mqTmHBXCzLLcxDPPxDru0dWFEOAJGMQb1qBULeKzTZHm629lWni
1tUNQtKaKOYPul5Kebrgle1CBZzSKl0bdt1cdFGO9wqbBFpfcK0Hy01QoZM4PNqekV1jYDMbqBDp
N9UO1lPaquoqK39+FBgP0ZG8OHgAPo5Lxe+mYzmFiQPv1xnXQ5yIW4wS2WselPVrBFX9ruhV+FIh
LJ/7qZ5W8ejrZ7NxZiaJJRiOZpjZVNnVKzKnbbxx+GvL9dTR8B0LBZSBRQL9M+lL8vuJ0xYbAwYN
9FUHU7eIxV2NtmhvpU9AvID00a3zjJSHC8Nu4WXQhfulY3Mdu/HNmSTS4xB7+3nKseimsEBOZmJ6
Xxa/Hw51WCR4OkEye6kIXmcNmEY4moPeLwTEyzZqkx0KqneRSVU9QSLAF2a4jQd5n7ins/HH6cKu
iGbXVg74iP/oWEWXdPO/0LEoZikm/+fa+L9Y+160H+2fxpm/fuav48zgNypZ6k9yWZ7F3qu/jzPJ
bHtUD6x8JyztEqulLP0rqMv7zeVHlugZhbWD5/9vtfES52YyuqSMGA8umti/k9mm/v1zbUw5xD82
wXGSmS7v9B9qY1a2W05l9c4RGzs7P1y2nGFDHPYa48xJRbULHqlM2TEwjvN3lunIC4EI8DO+aY4P
JQ/LVd9WxoeSCiK06wQ3ml2RT14KB33lUdBuotaRN7FC1ZjTIXnKW5etNT0+tjzyzG9lFbIPNpXp
iZkvvqm2/kS4SA+TAbGC8SoenRXUbv3FamuDYHPEpp9wyqzHpoUkCv6yOIfSVvvebiHUYnQtXStZ
ByqEmJjm8ckcWtYzJDn4qNzw8Ilg2T+xzpY1L7Tst2Xlq32l/OAyE33CuOdN1v1k4AOUSUYsY05Y
H8HGTigipV3vLGmqvVla0ZsZJAGKS3ZnThCJQ8t8ApVbYnCB41rUTsBCq7qyf9rzDAI2nxnM4a6y
1k3edHcAvxxmFCxXsx2XSrlRSb93lai+jyMvYjcsRK+TRu2Lvsyeayf1CC8pJ91X+ZQeWOTEWl3w
LRshZ3PdmVb/WvpJCFA0Hu8JYeqvYB7nt0VxusfpPx9YydDceHjs71FtcSTDr91B2O/PgKvrz3wx
5MMSl7tqwL8lTcpLM6KqcLJCHYZiZKlM5vTf8VmtksbFKs8hYRXR0WGL9rZPFPsyWZayad3wmmdV
fjR8CgVk+A3oTYZsQ1Pv63ogSgWCF0wyNUDnOePeg0J1tPI4vzO11NYuMFLcb/AfF0NT2p8rZ05f
ojkJ3mVNmIRqvMK3w7CpGsb6KQid5EqERFyZ14D0ZjKVvIad017SXqhHh7JzD5XUClYj5LKDOymZ
rjJl2/d6lsk1ihy9m6VkqwGjN/lQJERKV0WH8InlbVj2P4k7WDySaGnnhetUO+qrn6bqJvQ8yFBT
b5/JQCmEPA/ety+Tt5qF6UBfKvcedqo+TPE83QhjsM/W6C5LWMvoFtpO+5Ri0F2zh0wdc6M/VkW4
7CYoXP/GqivrHQqcd60jJyNArCqKPgW/OYfVv6OZcW9VNZ6teHS4HevmYIgOMm7UfcS9zwk1T5m5
tapQftT2+MOtp/wYzRhC8zl3j2UdOuDXsGfNsrBebCf7IpGMz9KIHOtd+sVTOdj6pSUTBfW5EPdl
7OElm+LQOLlsP4nZH+XDPhlMl8bK8OoPVtWkdzLKagCfth18YVT6b/bOa7tOJs37t/LdAL2AIp7u
rGBZsiU5nLBkyyanooCCq59fWe4ee/sd+ZvzOej20qutDRQVnvAP2bGZ+KN0zauHKKdkOAmLNGYq
66si5SXOQoBfHXGZiHCcBn86qC8iov2+QbPoXrXNRerOwWWL2GyDMSX4pZBcO6+K8k44TvXOT6pT
QPntMkjW5gKdVzRJUWsCUxWLT6qFdh2iu3RA9b7fge6C79Ho4h1NK+/bior8VpRFtl2NlkDR+eXH
EKbUQ9h01h20lnbLCw1xLs5K0urA6W4tqQ9zFfRXPY3sYhvHB18V9TEZ8JRBQbbCI+VuSpLpo5XM
6Kujg3hX2Nh8N04E9Lea7emG7Ep+FWrhTjx7hwFFeER4X++BzY8gM0MRfVTh0nebjkp0juTr0uL8
u6Rv16Etj1DisMRbADBt5aQDo6eKqF6aLHvgeQMizu0IfiqOp4cUEaJiU5XQCyqZYqMB8bWiPi5J
u7qeqifcxb3jWB8L13A9gaWLPXh5OoJBT6dZNgFVkfwD7VoE3WwUk1sb7KxLbvmlwnX6KoEJfOej
O34xDL6mTJta6i5XEN7CsNn66I49BUWoj4XtR7f2ENRq2+EpcWPwW+Dn6rUCXVsFe1yW4seYU+Nm
JTf/ACQhRyNp+hyvKjhxIq4UL4bpZkg90o5pLq6HggaEonh6XY+evFVF0r8p7LlH+jmvsPeou30L
/vfgAK7crRQ99/7Qiw/lXLunACz8XiZRe8h04X5bw3R8M/tx9+QRhXK44Ov0kRZFDm7QmaoNwVV8
EJAcQMFnaNMv6by1nCS7dRz6iFhCmKJvr9/bI0PfZP66AyaKlpN2oyvyKsQLdEX2LcJiZqI5M3JL
ng/v0x6hcqRiRP5Mq4syXruHasTIzqHtUiK/dFuSD++7aQJnsSibrsJoNVSHU30I+na6cabUvYyd
tPyMQHK5m6mnQWnhuM1Z4ldD4qKE6UQaBHQv409lEOS7GpnHjwjOJSd2Jrihyt0tbuDfrmNhfe28
0L7sVIT4PDZZVAua6sL3LBy8sXSGWTVHD+kcJQfH7u332YTYJFkNTikLFj0HkYXyRi4omiGI/pUq
Dts/CmwrLRntQWsWkOxW6N/0uawrqA4ucviNzDXGzO3s1xYFoREntLrM7TugT5KzvyjSe/oMGJAV
I65D2wZY810PXenUZizpje7CEu20QcIzDZOo/05uUl4gE+qCeZmt6xwHIByU6ttpasqT8sdPvvTB
w7SwETYRCBOIBxSc8+zJTsbvENc+odX3rnEQ5rbWGei+6OsLiUD7Xvb5Pe2i7rLLwvCeRMJ9LIu5
+UonUX+QCX84NQHoTSrxCqh2l/IU42XXD/2kjjD0cNR6Q6iFcvdmdUvb3+duq7x90CJwqV0/RNJc
j9Ftr/ol+IiY6fcR89roVE0zL47+uAsKCdTXNmnt47gQ9RxrQMdv8q632k8dGyixVzzRmqMt1pdL
Wl9GVilpBhXujiCvvHLShSqGzMNPoD/7zzYijAVCn1l1FWa+I+8R6c+SY7WWFf1xPUBOhcml/OI5
yvRgPfh9on1gRxNcS1oOJX4WYS5gzdjLUcZtc5iC4QMpz7yRaM3sbAQSwXZ4H+CezKcg78LtUqvx
hk/qQ4xp9hZbJugg3jUangCQbKv1NyUWYY8YdVgnYpGHZqWEl6HBcMkJYr3PrDzF5a9ytikqljcT
qI8bydu8XKk0wZ2dn7wyXi5lbLqknjUenUYv6E2acEsgTLmhNi2v8hzY9QGT5WVH/0mdcHr0tiVo
3CO1LHu7JN5djSbZruit9GL1UmojSZJcytrNL5WNn51TQYkJne4aIA+2U2nYfx5FUG2xGkCcs59y
5PiHeI9zXrKXedXu58Tr9KbNSg6ypMOni9d8Gu3OBa/l1kffTuzv3pgQRndlh9vTBqkL5zmImiD6
QHPUkLfGFypX0tNVUmDBf9C8/i+J+/9J4lw0S8CD/s9Z3M34bXr6f6enuhuyXH77NZn7+bf/xiPY
pGw/YakuOdnPLkfo/sunKWx0JiJBN8Ukef/GIvj/EjQffJQ5BOJQ4BT+k8kBUwC4wMcNgIDEDNzs
v8WlfyJEXySz02/tPyBGTZ72S48DCRjwovRgjE4SXs7nzsOeFei0j8L1VJoyv0CQcOMG6eMvw/IP
F+ER/7xIHHHbPs9Jgsrvf2mkqHayujiOgLyWqBLqcMAeA8QPs9r7m3zHueiMeR6kxKLQR5vI9sXZ
pdqakhIiAgTSyCYSAhqEPKZYGxzFaowscnWqHWkd9UojlYZou3/9Sf8Yzsihlo+MMkpNvDTfgGZ/
eVK3ggQ5B0iTFs1879bhB6QRdq9fwnzFb2/MXMInyY/pjpHdnmmGSGkto504/cl35nvti0dq6u12
pF9Hd6Rnlv5nQv/Dm0NK/s/Lea4d0WlDKI66gmmS/fJEIu29QFPJPXkkmZdpWTvdto0RpSl9RGmq
yXvwkrnHLCaFdkJJsy3wvq3iFTuJkrR1N7QJZToXlN8mK2iJjHMYE+C3YOq3uqrA7g40beDs905n
aqfxRhaxe+EWtfjiFvMxxRT3e+NFtLKNJ88jNgswrpd4rGklN+Im63HJFeiE70ZMZx5RKpTXlM1B
+Ak3lNTmYL/fB5gYfciXsN3EtRR32LX4b33VlO8CdIQ3kyfhV6QqvRmnBhPQOoacEI39xreh+E7j
ul6UsBcJgqaDqOvvXli9a3PvK+2iO4yHaxpGUX3Z2fpzatDFcV2AnvD5zlogxQngoz+WPRwv2QDy
GYr5Gz0E/KaL7G23BBZ9Fno2nov2xgxJ60ZrfGxR00ku3VQ8hoSSlzjoQhCGz4Dz2PSNamd8rxt4
24tTFAjF9uk9qXG1BTCyteMJTeAWKIPGkOFERpXsC1tnb+gtIaKZbGyIqfOVn8KwAllowRxN5yWN
L1RUjPqQQ8e770NIMllEwuZGeYjMZ1HYV03n0JZqtJTBg9eE1oesnOTbpnX4nkhr9751SvpfMh8R
E0IIMpdS1bxVP7tCSFS+aSsCG2z6SmibeH1iQV7c9i0YUiIlZz8tkBMnigKP4FrINSf6blaWu+On
Mbd7B1802G4Wofh9jjLgHlM5FA2C/8nAtFsp4dZyuE7iRbyYmHqjKE89fJ43jhbBqW6YCz+cTEfV
YHpSi0+cwj7N03xMwQ4JWMdDHt/ZQVocLbiob37Ymo7VsgOajXoHggm/Wpu2AX7rG2oN6cbRPsDL
//ibYtYe3ObhcMA8D1HSRIUYBDnp52JEvIw/+6AntLzrpN/pbr5DT+WBjiAl2qmwjl7dTFdws2CK
4aiJpHQ635E0OkdX5PbJsTtKCviIXPjd0F8t4FywMsS5+m29cG4wo03Ij+2mfSeSfnmC2IhuC4vm
ekoL60pREzuiAZ7tApTGUWmpGzRnkj7c9XbP1aAwYVYDX0GAK9bJIemyBQ+eCB5kqXCdggt8RPJt
vtKE4tuwHSlBx1YG6QiYcV0Ss4NGJp5OcBauCUDp4FbzJbkWsovUBA5JEcSPbdtiYV7mzS4IsycE
ED7EzrrsU6XsdzmK4ycXPXQQ/9dYuaTvgRlRAQsZaZGvl5RFxu2UEDytnqV2yTyVux7P5m2wFm8s
eL53FMshb/frc55GQwQsBJGHKEmnCxQ4aHdZ9p1exgNI5vRUWGi6IbhjmLh8bZoE/YMEGVazPc3W
rutlexjdVjxB+SoJ2XBBGvSh71Jx74NWhZ5ZSmiQ4TTcjlYnnti3o4u8nsXRdvBN1ph77rNs5A35
XrfeJFWpXNjK3fLQOlF1zYa0Xjga4yV6xZ9kOw8bN8YumISq3eIFjFu2nV3TmjhmHACbeqL9SjoO
IaqqneYGBZqLanIfEOOzN8g5N9s0ktB6I/o59M93SWlFb9Kk/Jbgd7tdsblEO8h7Gm2v+wKwbHrb
eVjibnyEW3ZsCQE6OoW+hopRXQS1K08iystdO6/zx1bjJk00xJXtuFhQig1YQBuLggm9bKv64My9
TZth9e4ox2FfV4GcQI6zGDYtPLIjVFl4qbBOWSeBfoYua70t+4ZGxQBiUIbFo5/5zQmTubba9rIa
t46nvW3hsXtUUU/Fdg2hOAoYWlDEV2Sfhsg6UTkJtn0ffg0dkarNFPPeKVUWF1ERhffVoB18jXL8
dF1vAWu85CfXwNops2eIGLXtVatHVC6U778Ncqc8ZVaafo78fZ3my7Eiw9oNU6YfHHaunevF0YFB
qu5FlDpbyCrG+1tRW/Z6TPXmuv6g0EuHhBZkN4EM1g8DREPQenNO+UjKm9Hp1KGsC2beEhYnr4RD
DCvD2nF4fm9KiJ0JLbwDeorDBefjfDEVaDvDOGxDWOhODchj51bD+BJX/B/m+G+9GtsjhPpPUPRP
zLOhfPo1uAe4xF/8G8Xkxv9CtJWoNkLk0PuBR3qJ73F0+xc9OAeBPR+wJyZC/wnvQ+dfwqNOYYxO
kLX6ESf+BDH5/MpH2zMSxPeeaeP8b8L7MwyTuR3HhQLrBCwBD8rMWUAaMdlryMvetwylluI7/JVE
UFGcXQsnK6XQxngsTFh8GBZRYTk2LL7/VSdV11w7rY+mzKGzOJ0oEsHehAEdg7OlPFKVLAdpA4iC
BOJ1wRpgzIQzr0XpduqhgIoKdIHAIWEc3LdAXTu8DmGuWvNDpkYcRisIQSraeSx0UoJ1pAB4FEOK
WONGQ9/Bz6iazWGDKlcxdPkWQn/SWC/tScBy/5z8nOnveUGMtowL/pr/+dB2zkenHQKnVRCkv3XD
PMXVhsoW/nOoyQvoWHGKSo+11VS6ajRQZL7ceyFainLrws7geRpnTvXDL3PrHwLuH4qU/x3ec0sk
MEghe3T2wG5Qtv893g4LV9ftINNnSnXIyaITkpaXqzf2eAhkFmpViA9QnHNoS4B1AOqCNVWJpreN
nsQTXuQLFi4h/TjEIuyJQ2O/Juk67tZK8yr2Sq0ZLDQZmCZMsJZ9cLOupcPH6tgbKDvaKSJz8eb1
h/o9K6IuyCDTw4NlCfYeJeqzpAwoks6tsmq+2TN+ZO/xBLbad4C82/X29Qv9nv2ZC4HV8xDe9DGo
+gc9RXgd8Rro5JnmKPYE+65KjK6fa7PCNRVW7+08tD7mbQsZgUWx2UnD6R3snqb4/vqd/J7y/rgT
Yixhk4qKkG6tGZJf0iaOocWOdRE8T0Mkgxu/Wwos2mRtiVBcwgFb/eAvg/x7XmiuyGbiQVxgEkZG
R/r3K+KEVFEk8t1n7dDz977BGkcI5iLpRuZC2qJ/n20qMNpj/Jec94yWaa4cO0AuIyO3zC53btpU
tIT+8+TWzwMWSXV4yuOkeahcxWLeqjBN0u6tjlcUDa7bnJaBvQfPUK6PBQlNhxZVxc5BNFEgN3VX
FAHSg9vMKEZdl1Mq6UOOs+fV8vT6+/ljSvokz2y81FDskDlzlkVbTmphTh6Kr9VIaLcAiOwsjOMn
4PvL/Jc38+e1mPhAs9GfjXxOijNWrkApTMZFOXzVdjxGK+o9VTS9g0uRMyVef6w/JoEPlDwmU2cm
oH99vqE5qCCDbLSbrw2lZgYXS6Gy+D45CxDvtq2DVmBKO7Uq+ct1nT+fMeYBSShsx/Vc8Lu/z77E
SIp30re+rD7skXWLzHE+YkIL2FKiuSQqnNFPLJMyfFqyivRp10spSeVrS7vTPVqOM1JSWYQdyBeK
uAUtlSZwAcXUiwfs7C+jFJ0vT24wRN2ZFx8betD5lPXxQZL1KNsvWZTDLdoU0aLWWyxSJO9nxV5p
mY7x0A3BjYVSOfNjaJDpgNcYLAubZVx66fKVd1kX34MBBXJz/HnlOtNh8dri+8sG7CUduwtF3ZSy
fRpjlYmRe1jy0qdKDbydRsLtUbtGOFB2NojPmy3aGrKMC7qLrqI7jEqV/rQuJoTY9Ho1EDxU1AWb
vL3mAWaOrtf7zNg+m3NDu/aK+lsww2IAMYvmw3rLhI79j03esOLkiiLIvKGDFDdoyWD4+xFvUOgc
e+B21fq4KhFO93Teg+ndUPBf5k2GkzlDkmVByztzM4yBMJEVWV6SuYPoM0aYEd8hNrT+CgyKl6yB
fbExzQU+GTg5JAMS43Cog6M/6UzdKZx2OcyWXhdswYP0ihTrZgQEp3srn2M+DufZXM2iDR3ciBgJ
50+U4X3jD4ky0ZsKyT6sNkF1NVcZvpXj5agxB++2OkrMWs6nHMHRaEJqCLHNRJkzs8dEnE2kiyBk
u9vWa7oSG86XB/DxHuFRkR+Jg2Jn24nFgPpIRixXg07NhlnV9HzrPYqcAf/kYbfUxXboygIM88t3
9DRb5F7kCQ2jLVOuRTVQZKvPGIwiX7i07jI24kW0PFP6MqpeWc6MnA9Ejw/Ms8rKy6aSIxZCThab
KwrLgISXDqGcbNMtYc/jsXWZ6dLGilNLlG3DpCmALtbvGuW3Iaa/wlQmNx2CiqypqYkRTNqlLvhg
UBga2tZ3yoCAZQ8qVWUkLi1kW5evfa0nxhCjOtK4rc9+7yTvo8pG4m63IrhRzeAjm6nEJmHFpAYZ
FVNJKaD9EC3yEEXcBfpNLxJAIXC1DLmEut/ELrDHPwz9gX0Lmp47kaL3+Anmay8mBIImj29pAWGy
FMZCRPxkpQqJmQ1+64pbWnh6/uM8FuZevDhDy2EbwM9Zvi5RXzJTqFvD2ZpQReD2QBUj37dFt9cu
85uBaq3/MR89ftjGYjHWrbjGmTHup5oRHGGHMZxrFJo5h+Rn6J0KpT3GhyKZmaImtJ7uu6jh/3uy
dRZwSCcnuCF0XIkykKZjnS9yWc3mkWHZ9FT0Qpol7SEw0O6k7Tm8CSzrRv5RnSOme4BCLqOQtWE3
LCcA+ENRvzHO3XxhLwfJ/cFlH82sFnluTFhpATv+SUcV9sOQi+7jzM9NWw/TD7MzZRUWOYfAhqSN
OnAnUANaUtADzG3kqVLaxOutvyya6U8xxA28fVxDlW44+uY2QJ/WnyilZNCEae0jQynyty0WWgkt
2mI0bxjxOkCyB1iSw2Rd5INd5Qv67T263FRyh8Gar0rYtNwj2oa8m96L8tYHB4ffRoWKQrGk7fsY
6q/X3GDfGesIXjq0omrPRsx2s1cixbxpm3ZjG8eQmAJMfjaJG6jslIgCDiDwsZJtFgbF7FteZjbb
hWeOC42XFty6TGdZem0UAZ3wRlG1NpMnL8yWEqoZvMSBxrmZl0ZblDmUiLwv06t2bVd+17vTKJ2b
1RdslVh0MUo7UP1o7G60bTljf4ORLfjSQ9H0uP7tG4fCeUbDv4YCt42BgDJIo2m1suvkXaKmg626
mU+SwoDq2iiZmH2ptCcjsaAKExHimZqyPXWI1DF+KrPYHSZGkbXguGpgQk29FEtrAAD94l8BtGam
R9WwcuMZkDMu7TmV5v7ZLjmOpqULOeWxCO5YeeBlzCGr1NgzHTW2WK3FoSwX9oclyizvLcwPZNM2
bFG+d+p61fBIUStbqmq1a6IVG3L08rWOerKRn3kIu74ZnLntwWUcS3glKMPBgpmFdTEW6yphc0UC
HwPII8neQ+Knf5/0moeHtFmx20/LHHLHQB4sRqmts5CFXYw45vqnKB/NCP6c1nU+m98tXiuYuCv+
z9x50Fpmux8oCq6PjsWsBBMXyljOG6LeFHnY0EpzVq4XIX+ML1YGQv/GRb242CHRKxU45tVZgs9W
M1fyvV3r6j523bhgDtHM7y+DppuowLTT2H3tas6YK4m2mvcm4U4phzYg6z8j9RAgVRU2bfXsFdUq
39VIScinGclp9K/QxIRYDwsGIrrwAbVjp9jEPhrMHlKG42Ge/QjMZJ8lQDAQUa+da1FxrO6TSMFB
6XlH+J6hJd2vBafwJD29hckymSB1lehTb7xwqQCqoXu7qE+x64ze+wDBKC8FJOyV2trElbvAl+zA
xzsJ8zShZa0yTrJqG6LPta67OMelWKI0v8LEh+UPCjFQ5ZsZuhaOmjEo5R3gC73epwXEfw6+QIWX
A0jtaCM84C9bIIlxi3JuqoZ4Z7VuWNABRxNzm9JxOYWA2Xfg6GaQQHFj20dndjKXSrJ2GrVRYCry
bZYI37rt0KrxHsahl0V7tLtw6fp9jNK4vtdKC0U5VzXWO/SIB1yvGmb1xsezUj6s4ZQ2xtwvCGV3
pNGernpjT2GHSLTGHQzihIJdALEkqilml61AizKU69BHX5y6iJpn0BOtAfsHiO+h0eKLcdyOKEeF
G1egoWcfVdL0vtGPs/0qOCa1VQY3sRNaZXmcgo6wNvuWRY1Q1DnbqKRGvHN8tayUAoUSVoq9Hg9T
3P6MvsG+J4Hzbk5rEPqbuc3NgQrmqe78h3nxu87boTsqk4l4yobsc1qm0CcaSwAvdQdJSZz531gS
jYmjFHoyxwr2nmZx93RwOGs5wFkOmReYHa4GL8xWkltL4iSHYqnmFEiVgDcVXa19ahGS+lk/cfSg
c1JwyqgGqjXAI8jJKjmMfmuiv2AoTeaAC+rK3SKxXqODM/Z1Hnz0sfTjVpwOEjX9AEtRa+jG3meb
9IeByB4XJkbp6Lk+UfBsE7tZuK/OHXtZQXOUTQ/uggHCCSC+9n5ymmAVp9hzK0Kihu43e0o91jYP
SlwSUW/y/VqaDbGuXM7oGd0lQhNsVRUD1DWhOTkR09fcqUwzRFrRWF7Ddn0/Aavid22C02pDvtkm
rCX084EEH2lBmn2ypLXHR2Dfx9xRAybDkU+xjE28GicTu42rRhl8mee+aQ+Biw4rpfti4lhUXWdi
qaYLTciSxcqMEdDEQDnfR2uAsrCbK2cykHynoW6AREsCkWMT29Jn+NnDURrdtz/KPcFQm1Pq5wkG
QZdxpPdhKhZBDLS52Th4VDCQXeoVcYstaE3SUY3oIs/GtdXcwThYKLCf/j0Sa88S2oydWIlIwybj
G1sESuiglU6zQNAiIDJTMYdZSc5S68T/WEnQY5cvr5ED03EeSf9GdY9qpeaJRdE4vCN06iCeAGEt
pzm7XefCTuJPUxn6BXX0Lkjr+YKGfTDdr6Frolhn7UzxSUrA3NlFZzcmqLCxsiMEn93F5MRR0DNZ
aup1jt7msy1DjHZLlygldRMTzU8thXT/ZHfpMEW3q8rcNr8OktDmfpbVM+tACGnzqFNJkEkHwDNL
hKajKXjht8AHkolW41Ph0Pz6mPdIAzX0Y0Zw7cfeDSvi7PTldM2mCTcH5JZmAlXDYiIKDIQ08aaC
QrZsE7BoRNY2I1B8T1aj6ACxaTGfJiqR6+1cRSHHJd5jFEMxSQ1NaIhwSGqCecz/uJmX5VEqn/dS
jXPLS5UDG199LbSY0s9TNKcQJiGDgk9CPoW5UKFvTExQHDzpmblbNS7C3fXspJPapdUQOeMlXwB0
coeF8sK7HS3k0FGPXiWPYHcTelTFAAG22EG4J+VLwziXT5Mcc0HbqxyR3t+QW3ri2psdVWLXACGn
+F5DVmRkgcKSsdmONi9k8GLCSxJP3rNa/HW5ErNL/oTk2qKno3ZFXz5NmaMZlOQl8hlSeyLWGNDp
5GlzHZcEBj8zYvQ8YwIDDUGR7KtJe8FPKTmL3C+WZemvOJr26y04aRRBRYZMcLSbMpkO1ikKOjHe
B9iMjNbWmqFE3aJrY5Ju1EJMFCa1Y5L8MJYmkE+7lvmRIEvOW1M1Bd12pyNrRcNUTgBUD2Hst2gH
EYSwB6xOT7oHvK1r5sHkD0ynwOfylPaQ9uZrO/bk4NSFvkZECIsPpj7dKQcdo6WMiKNelh5WEya0
glEc4wW+9C1umDs1AXVgYjSzKYtZiVjMlMShZm7e2p7WTc+ArCbj9mNLMZDwXs0SJ1tOuzcBElEE
r8tcpMcka/R4F+hwHS4i1D+qUzS45BQcbJZHfADjYWLrDKqy5WtiT+EGeSz6xkSiLsxb9pn5JWvE
cKxklSJW67BJEfCPwXagIOfiW5FOJgt8SSzQFzU33a4aMAGduGBBI0dFKxmvBwiaiU6ShIoYRqYN
uLt97ozm1sdGcxLusb1MlNpDgPPKN2FHcYQPIkoCzc0tzYaleI1WtkUADt/WTWDh/ElnIBNN+SRo
3fGFy8vOEevBBLo1tk88y+tVo3+oGSETGKN8D/gGq8KzkiFQWYRFsCP/ohNl8swJjnPm7yxvAe+y
GYCz8kpfv+R5VY0yFYhw3zPlPGSEz2u6Swec3VYIhvnBbLo3L1OjiixTq/zfXgq0LzGuMA0jWlNn
RUo3S+mmUp34knuJ2Z/awBO4oWo2a/au16/1oxr4S5MDdBQsJAf+XujB8P+jKzXYDlZOSNJ90aKG
P381ZrXLTPSVl7EMM1njmL5fA4jxTyO2vMjNwRvto2rbKZe8myqE6WzEpLxm73nZmX/2PtA9NykC
TFykQK/RN5v56fXb/+OtYJuNBGEMNpZ03LXN73+p7WuZ1CqdQ/9J5cjdINBlS5MWcriSQr1+qT/m
nKDeHdMKohOEl+F56ZgwKncbAqinOIvEuJySJSrmR5gvZolgTw4v8S8Pd95CQVcR3SQXiBn1cfcP
CUnZD7S16RU8dR70kJUghMV2O+bs7O9Q7TVnVhIT7xNMLPz8rULcQb5lt4Ms8vqznw8zXVPfN9V5
2qQ4SZ7PyLlReprjVHymJkHquGQZVaoIjUF2wNevdD7Krg/YkkYsiMGQDtJ58bokMARYWzifMWYO
yzcQdExqnhdkaieAGyZqfP2Cv4PqaND4tMEiVCwRmWKJn88ghUoQmwkaDLKhT4SYkkjMNsemuPBe
E9lXSDZlebpk8TYs/YyT8fUb8P4Y3IBJDILQx34s5NHd3+cwWWJWOV3YfO4ze0mbPb2stdxT9cji
4vgStkwyM6Fx4Hlm//5ZFLd8ZUpeNagPzgXEMMzg1Ahf8g+l/4VV3HoYegg6jlHDkTCUcxuhMY6R
BDqUgCsUu3U4++awBPXVTi36aTYLH7wePXTMYMKR4pEzSw1gAgpQg0k6wbyrLnJay9EKlAL7E44h
CH9sFpZ0Q7KYAegz7wztNmIbbIbMEd91suO2wpcC/UBoz65Zlq4JmjCV/RHxuY4JlpOiLthJ7AFJ
S8pjaSGpTLqTnkyRpSkpy74+/H9MuNAD/BQYFC9aY39M7ZHMAmfmdfnU4qNEzJp2uJi3O+gsJgL4
WbJ+/ZJm//51yzVbbfyjR4PVL/DYswYNPSf4ykM0f4rhT/IGxzwOyjcAad3SurEHmztA2CseSaK0
k5ig0Kowmf9bo+j8ycEaezY7p9GOZc2dGzI2Qd/MvMvsU9lS/rxEqULVD245u/LaHdRffBjPJzlM
Vx/8dOQFOB9H3g/fu1826sCx0zzrhuHz1HfF+ugXoZkWRdGZyOr14XXPljTfHoUIw9lBSOdNCPss
OkhnbVdVAwarGZQd7RLKlyo9pJRRyXQhpHI6YCOE6pugOLUo5qX2RfxIsubDrOoo61KCIeUx/ftu
FhVxKHpQJlDPUzKULGQT+Iq5YmbKWtoyZYBIGYrIxRQFpkyMAiSfnixH8HBW6XMWIdRkOkXOVJv9
moQA0YULC1zlUuFEgA3ZX9w2z8abMUBWT0AEpQMp/mwE+wiZoRw26oexLszJnLS0KtB5nFsy59fH
W5zNZ/NO2bwCABcBx+IfnslzC+axc7zkPvLaH9dCmSq4KafehPojWz1b0EvvvQKkwyg0Gol2zIpe
fpLTaCoEyCYwuL4XmnomuWDHTufWQ0JFwSrRSFivB5ZqQAerg6N/XMRIwrQv8b8kaVzZ1KbDz8Yf
3SLTRLKqwmXtrJG98jskcswLX308HT5aPzrx4UtpYnKogKqd5WfmTSLHlfLH4cTG3+6UzE1h+WcL
jRXJ3EVsxCTPSUKVA+F5p54pgbw+pNHvry8MoY2HCFQDWAKnb+Pw+/uZ0PMEU2R3yddqEuHHQja+
e3Bpj56CMuo8avyZOqSejq+WCFjxrvOS5lS7ZfWIqBlitU00onc/pALQKM6WmyBT/UNC/jrcVhr8
3DaLJrRd4+IO9K39FReIodsEEjm1Lb2c4O3kJ+1VZufDG06kbCVbz0B0WphffFjpI0+XCbqH/qZD
2tXbUTUsH60V6y24MsihbodY3nqcSuXBqyyBCYFEhKJb+j098eoxA5pwWVUuXYKiU5TzWqh+BSzo
6jM4AP9q0SkA83HtbWcH2je8dzmfn7qsdXxMCoOMEkY6DGgcNc39HIrxMRcCl53ItpCksajbfSrH
eHiurE6+D7xhICxKxlOhx+JAm2CBLUa/SG9RQM2tzejVSPs37V7N8UTBJiuKDyOep1TNEwRn1Czb
e6jMlMQ8x8LaAcnwLZTlO08t9hd3UcNnB3zlQzb64zbTQX2FJUG+9/Ilv3p9RvwxIQi/DDqNSIV+
0B9h+ugPMb6Ysn7uG5jO6KV2pT7UwgEP9vqFfuAS/vt0YuqRT7ku/Xg8kDmnznMr7dalOwFXeXbm
lqkkkEJSm5Y8IEdvuoJojfb/OzRwLDSlKx+6qpi6vDpOuR9An1SgocCwBW8l4iWXjdWHDxxDA+HD
WKnHuuZMd1VT4wCgHO8O2brmO+7V0TUU3vBuco0sXkH6BkkETPU2LdO3oo55vcB/A4oaJS0qoJ/U
m2S8PBeGaFX0o8R4xbefbK3EdiWv+l+FCD9G5MfoE6Z5LkHa2WJsKb2FSJY3z6wVfRu7SVPug6rF
9iGQdvDw+vj/vpm+XCwEpGhCLMMHOosGE4T+qIfEzTPGLjX4LG3fo+XrYnBZl1huiJHcO23rO9qz
6OS+fu0zEB4XN2EAYRATAOEC9zwkAGQ9aASE1mf0R5hlWS6yIzSS6qRX/dQ4cfVJWLHejW5K06OX
VoBi1AJg/fXb8M2A/jYFQwPWNHgQHKM5xs8CJKdMEJmiYPycjjQOKKfJcqMjvAN2cKJXtZu8Wp/C
WiHKlltdTbenrU+4TcRvpi4AjY2YuvUWPUPvJNaFwhlSnp9rNAr9rSytN/nShNdIQhwbUYt7aqAV
dp/Mzk1AY2zZrkrTdinaIdmGXRy+I2ycWrj7+fclKPIbEXb5EfMZ/5Snbfe29lWlMO4exi9LlY0P
OP6Wd3i2cEAE2pkPwlWIYAmZp/dzFWeIxfY2D5BpSDjoZtICCIseSnvImfje863oOs8Wz0C3mwTc
f4mq4uuDa8bufGxRTSAGDchmQ9dsNL8EYvCVaK9BK33uc8+/sXpRPHY5Ihc7oN/2jTMblerXr+gY
XtLZJYkNSHFwfgCC55kp/8slkd6tZM3R+Q39IPw+LYEBAt4n1hWFyuJAI0Kx0/upfO4ENrl5qtV1
nsf2nTXF4vCXe/mHqUUkCqYXSBZaH+e7m3DptaG9VWJUQga6waWg+AKOYKEv1TTfiNrD53X4L/bO
ZDluJNu2v/LsziFD44ADgzsBAtGREewpShMYSUnoe8DRfP1bwcysq1RVZVrNayKzqiQZCDQOP+fs
vfYYAZHX3haFIQZ9osKv9jeH8S9OiXsRufKAE+RG9fnnU4IWpy/7VRbfSQklpcohPfXWWcekuE5R
8W/1VeH96apxS3JsFDZeNH9J3E41+wTG6uPfHMy/uCVcCDU60ji8EP+kCV3LcVL1nGffY6k7D4AT
+nvoiQTL0Tq84hUznkfQc8dGVOWBJEDjNGB3pYlbDDN2msRF8lpN6jrVRusH2uzW9t02zR/++ih/
ATWzNkmKBBZf0+W6OcavMs5uIhbKjblI8cxoiI5LHX2tuxXAVYvJxm91M6c3Vdb4OgabLu8mSxyb
8xWnGzpcnhcwqiZfuKsd+ZIOhbo07Rl+VFpP3rKT9vvWsuazA43jENsyhkglPXPy+8UwSWBs9HL0
O8OtA8jkdrPTuKG3WT5oJ6wZih+YpHb9cRmXeWIjktlps40n9l1BbRA4UDKgpxYg3jP2i7aoEAMR
SBoqxtXPALmWkF1k/0D8UXVIysLq/E4idGINYdAXOPRrby0vrRiWI/HEpzwzERwcPHuAg2Vzmhps
gX6dAqPDKGbWxgFZ0dTt8EyZn/HFpS8kNAw/BLhGmnQqg/j+11fH+KfXFlcH+TyPOJppispfbmhV
RkvptWL8Tte7jZ94u9l9QCdx8cceiobpqJyZUr867sbt7PpHsuoSJADog2lngVd8tr0iBu435U9m
J8gqH3kLbLusK3gY4kwGomXc+9tR/9dn8bg03//3f16/lbi10p4i5X342TWBrp3r8+99Fsgmqu/v
Q/o+/otf+8NIbXyiZcIqinLAseigmf9nprY+0VYDJIvDWBgk4NDY/MNMbX7S6aGjvGXB+Y199Q9k
rP4JIpaDSBsnNi127z9Dxv7SVuND6B/C9aZVC3NU13/dy9jmghacof6+rmIDuWQKpoBZFp3t4QUs
65vL5tNv6nUIKxSLAakCvT/PS350DdIg9cF9dJWbH5GN5Kd5LK6VKwAgag6Un87yCx24scxI3FpG
MQOpIMpNWKW+AT6BKwsVzrbxNGRuNAQCFpK7Bg3cRsc5geTNzUOjlbMfG3wmDAIVZOzxAh1cxwZx
8osqvMcRfZDfNjW9ZTt7c7RGRxDHj+cGeIlaye7QqO7FcJOGZp+y/IyWX1hG8pk6+h6X0puCusjv
Ni9Fnf5go0z+SC3TgIbznYFmiOkS38dp5iHUu/bFQeeLKor0l0nj61UxG/W5rPSN0uShg8MYV4yF
IgCsAZYuXIEltTSBu7SsZt9xOJUfIX96yx8tFKdAkI7CV+A04L4r077fRB0/pUirDj5SB5OITe3I
uHifEXq5hddYbJzW4b/m4m5yR9IW+c1MkGaRejgCV/PCJVo4BU1hDaE9GOtdXBd3HmDVsLhoeAvG
DVe2aDn8yTLDEe0eFaSTb1hBnuDRgvBBPLkBbvFjqdqaBb8zAztaILLkC5BbVqD3qNAMzoP3iLZ+
CK2qQNuEmjZAksEFHlwXMYiCApZ5/WPkRjkxRcCl6G2u22bV1/3kcvYsfKKbyZYH19AeP26SlFxy
lFNkh6ND1jfGYt2VykUWoXuPk2sownP5p9TtO5VyUHGWi4Oldd7WYCS9qeNyPkpvMEPVXO6igZ8F
mHBOewOfZd2boVRsLYlsnzlN3FhjUSLntu0z9/MPxrnAXMjA9gnae8OzwLVf+V9ZxOZSGVq1mQYX
fTiTfHIOOEu9AWPKlMQJ6i0JkkwrXz6ud4npEb00t9Uw8X1RmXmX2S2XvoXTMjpucdSN+AcPOXc1
aAzKae5OV3KrYFNHrNoOy1OR8D8Z1r9ZBgfCkwebpkEcOnK6pJCPy8qVn1qeEymJAZx43Z4SCE/I
2PsXidEGuSlX2B25mVyexo+TUTEwCyaNH23y8q0kZCqMdNkekbrbIeh3RvI5+Y4LbK77ss+agNcO
/GgSugILtcgWfR15C+g6NmUnOKU6RN0pTvort9dm4vBMFGFtlAbtsJphLnkoIW9dpxNmeQhv3GVE
ndBRqPKTa/KgWjoLgasAo6D7LEKd54TIpPROJfb54/HCjL7udWM0wxkqKrxl0lXqEbgau4x+IxiS
H2OC8nYzSJiLDofHMGfr8XFt2XlcRtLVtaOiyxLCLVA1rRdYE+fm4y5fJVGkyDK8HRSmPCQG2tvS
sSo2aOAAP19ugMsdziN+l4q12lkLy5ineL4F8OD9x2UeRsylAwnOTHrNIVTEt75iadH2xJ6ngKD5
LDTr2j7yLFYvO32Dg8MlMHKIqRwfk1vWFTxSAfh4Yj8rrPN6N1agL/X5bM/2zp2yN5SBC5X9VF1H
uZmH8GZ476+6to9tntN6tY3rRQL5lQ43Gcbw6lrrwbau6EFZe0v0rCwOBvnM6Sx2jCAJQmRwfR0Z
kwpEbzmBHHRrgzyl91uzJ0vcobUoYdpu5rTUSeyyrVDDchfI2GBxm7h0H9qpaDTvEqonRAbVsmsG
FhOkJkRYtHztSHEIyPp5itCm7Uu2W/tSFtZva5PpzZhZLw+tSh0Fmk175G8ntzAI9E1niztzucSg
RZrr2+DOeO1M3Ezt3Gx78DtBjjd/Q4lYXc+OmM+jzH94wubULDwBH+caske+yUv+5GhwXUWF6V/M
A/GrjJZ8XD9oigotujWhI20Y2xY7N2p/tJL/uxwz1OmX1ICU9URoRbo1uu6dzpnNNhhnf93K57IG
jZprya02jWd5aXJYRI8dl3QmbEgr+sLYEC6hhwwKSC+oZo2chLVYv+Z2USrfYUfghJ5r9JqP+DSD
G1HPGwOXA9Fhuvlox3mxYfTRZKcFSfURRRGX0NIjKAlRbEA+zvQWkSXxr7dJLBir4lsoIBsiwVFZ
sOTDJarA6/oQ+lhjBE7bascmGl+1oa6/EYL3LlK9Hv3YmvMfbmtpuCGRkKw9Tcl52g8V3nGvzJGs
4sch37zJOp75TChtE/Mq2jCPj04IzlZtW1gIS865SX1zqHDklXukhIP2gpKbhE8y7YrrKPEs5CZd
YWB5XnL4w7bCKRPGRB9p9xUQiCNy2r8p1/680/7Y11yGKJZDgcos+tcGUeFp5iqI2tvLdAHqtCY/
MIC4LEHuI+Jt1P8DT51I/1Yp8Ocq8ffPFQjsL84iJsG/dMG8RZgI+5pxTzrrZbHjGbTS/BvUXJoz
Tf7jpw3n7W/dgf9XjeVtndJv/d//+fNw6vdPo6ZwTHx0Ol2gPxfI6xRrIl2rcV8s3CCXnQCZwloY
wzHcfHzSf4uAvykCqKAvZ/XfVwFX5HuO7/nyc+Xw+y/9gcY18FujhiDnwcFxxjX8Hafkep/Yw+P+
pBpkpI2m8B8VgOV9or1IhUh54PDi1CkOfvdbW84nen6eBX1XGA4Cc+c/8Vv/4oPjFkIZwmjfpsdC
Df5PzUyqloQZYxQfFZkGAJXYcNwhyVu3FnoGIGCSoFn9LdOm+dAQfTb5We169+Bwhj3Ft9pZrdHu
9CFF1/bTafxX97bJd/ypI3Y5NL6cTcOF6CtmlL+Gg869vdg5RdJBKrupbzwv12/c1Rk5Bi2yUdyP
9UNqoLEOU5TnQ2x5QE4VBfXsjdE3cu+Mu55ZQduFGJFAG60N6uYlaScGkklvfClJTXBwdquGUAHl
aO6mwIGkQ2iw2dFsGM5o7n7Ko3WDF6cakg06eXTqJF7LvHtKFhXvSeNkEB94dtHeu1EPbYV9A2JE
La88iO6jgYdoycKZjUTrjkk3hh7639vVcMYnr4bDMHUtLwSE70Xsky8PpnYp9XsBeuUD8wNKPCWY
EgoIPU5jqyLSL46DVRf5FnMLVNdstAgiZMeck265rbroeY5ibdela3ds48zYjaPVv6d60t14pT1v
UAVCz6uPTe30jxJS463hzctO9uNwFREhDTCFVZ68qxbGg5c551ZYy3UVJ1stzXKa3aNR32vC+6Jb
EDLQtdX1Bsxe8oJVqgHoNNrTSUN+ereOuTeTnrz04ZSq+TqWK0TJuLjplhHW4epVEs+dY8RbBNfi
retL8qGbhOqSQfAaMBBNnXvdzZt7Re51UEZueWurVSZsRjsjP1F09NZTFncJ2RVaerOubSiWyNy2
KN4eF10nYQe93WF2GntXFGW1bSR2tcDonDHokdeEKzFX+xmkCXligPWsVW/DWW/qg4DCFxgoeu84
6+2V6+QdhJ1CP8aGRfIl+phjYpBNuokqvXhpBqN/rCU60xZ9ox3k4FQeML+vZ6sy52uLWu4bLn1n
KxiFhmXLt++gRQbFokgzSevBIfpCie3KnJVJet4krzm3PSOlbsaNfKHFoPK416Wazp4p1JU99WNY
iNTbiZbN86CxtTMnGPRrNVj3RF91hFSvph93acIt3ZUy2oKa6Wnag8Z6YSQuAm0uNHyQ3hja3mS8
mjHN9RI6yneTOKwTg0w46/Pc7QU7uilA/+p86cnCJIpRJsbBVE7WgVexFiizg2T3p2qTgEskbFBr
zLaUVIxeW7BTt7xlQ80aXzT5kfZozz39ZDZVwwFRu0Fv267tcOY8HpRcO+Y3RpFcx6RfXDEj5exB
E1wDodiSMZDdFotps8d1I/GOh2nCxFpMpKdgVrn2Cs/j9K0tGhE7i7YYfaILDurydNFoIN6yEJHC
AVFY0EgGb7qTlZ7aO5nXzoFMqCcvmdY3qdaZLW4vDih7amygRDJuGjIVzqyE0xfiPd3Ob1xn0UEv
rOCx8rTLPYhU1bT4UBDk1yqS3rix226m4jMMV52xSojDbOBY8UtmDQTFKcRn10stIep4i1KHmmAx
G7B0QcJERvjIjV3XTuerNDZvmANPd06n2EmvVaJmf6n64obmSLObTCaxWDJUrbHzMxq1aboVfS/L
wVWZeHB2wfeUz9FQtffpaA11OBemdYraqb2GpkFFJi3yzVLkro9Ua1qxMUYA+zpY4muHe9QjNWxJ
jmq1u9NkJgk5NjQeG/g9jy6NhSBeYJqVzZSHLM8svmTX5e9ZTOAlIQL4d2nkds5tj3hDe2ks9ALB
TMTqvclWOQ2RvtM9jhsmoFuhl953PJftcSmN6UvsAiBSi6HujUG1e8hVm1VzNHgcY53sdRP7gj+0
ibhKPEWI76S6B0g0uI4iw0nuiEU0P9eEid5LEgiMfd/18a0QommQbw05ZgmZ9F9J80LILGgo2bvu
km0bEdX6mhAJSMQaWWmngWQdGMTGZANfsFwC93JiVm9AFQMDtlXPxxFmoX6wvnv3YKSmbSud/iuo
Mz4i9vT1GlW/hYPFyg5dTv4Ous42ZG2YD5nMoxeVK4N/uOnAufGQk0Kak+lRQxYCy4vlRC/Nipqx
ldeMbb3Yl4uZXBRfRntkk55GBzW049XAGP7jsu01N7nCdcL8fbT4ksqQYZ8475mlT5vJFVRN7Ww9
p8bQHLJGyltUiQafWr6btC+4Ee3cupm15hryMEuODeJpcaP3ua8PnhxLH/Acfi6j1DauXjUhvp/s
vODe3YkaDQFlzGzeVDzowp9Sdzrbo6kHpknCUpksoL06/kmpob4iW2vvOtOaryjCYMD1TVJ9Qaej
3pVV9Fc5GppNV9bz7rIveSu0vH7nLrWtQMAzZ+nIpHJDIuuS675WjBR4nXZXltvOPSy/BLObwcRI
hAzOCI2cyo7h2EKPD5E8zJZnB51kFbZOm78JSA+U/QQR0R8Q+DQ2Wa8t6EfJgaJVmciJyhm/3o6+
C5iYUendl7RP8meauFyu5FUTmbrRdJHfLwyEcgwoRN+UqMMt0cmVNNjEOvXpRLgSgxrzJsorAaE4
qb8uwFq3w6iVm3rQuV6Rni01D0tWfbXstuRvpuqbaTA/150IF51EX3xy29647lnOeIr6ZcXTrEzl
s+8iFbNwB0pA1Nj5q+HJL71mOCQBG3ApJkzOR/KPNHkpUDXhW8tMCBNhIRNBznVb3k+IVc91li13
gnnbw1womgEOoiGCtAtT2459fx97Ey9rADCnxK6TzUz2gAmOmFkHprW+7+EJpsxt7FLEoVcwa8I6
K9+nbG7fXK9tlI8YnjBC0U+XDaZNileZERq6GOsg/G7qVrBXzoV1WI/O9VDqq/ARS4zEHkHQoyQn
Uei6Jdm6IWsHyy1cQuHYAduT7jOOpkW7Ayxdit3IS5+GYY0wSeceiDDkFc5RYZSKKPXSqt3neHnn
DaDBJOLVKth/1YXlPsyzITaU9RpR3NniXLldzkJL2YpDr3aK7NSBUp9xBMvyTNzf/NyZXntvWJP8
2kZutqudGDFGTt74O5lO2tGtZUt+e9/NoJfjUqfVbSBH9VuZjLu0bIxbrJ0JVOOGdJwY894PzIYi
DQo91g+NmxV6UIEg9XtrdPTNPLaJNVw5pCHWzm+b7P+WdX9T1sEjpdr491Vd8FrQ7u9+Ce397bf+
4GgZ4pOBTBND4kV8TgX1j8IO5fsn+G5EMUGwQjgqGGz/NNoxQMoioTY8PK4/pQFa0HUZdCPd+x2v
+x+Ndn7RE0D6vJRz7EXR4yP7N8Wld/CTngAmPMTHcZzPtPm9UHHPN35t8e4Jcl6Zd6SdLsdsBiUe
6no+kCog1FMuyKnye69qP/909v5FMWf8WW36cTTIaNEFSaFT2DmXUf9PR4MABhxAMjLjbCvjHOek
p/ijrB10OooOH3NeMX6RqrlQU0uXeXCbdXnsR2tPjhv42uqbNwz6DX8jGYHJFcYTkxzX2MFFir5D
izHm7V8f8YfE4//0GL8dMaIaBM9ocnXK5F+O+DKzd7xlOFuobOKNgzv3SVGZwymQC4BvtcxGRqVE
42W9aAD8JdetXam6xdh0qh6+gRrvjQDpDVu7Ia1ZrIEdKl92pKeFmDCTWyR4x7L3QHQzJvSe+6S9
yovJnkNsps4p7RJV7v76W/3zZUBVrTNJY4AFbedXXQtrZTxpTdGfqyECZhkzsGQGdclQbZjv3WLV
9B6ayChe/vpjf+lTwRCXmHUkk0buRf65HNZPV9/W51g0fVydK3c1zkaejOcKd1dKYOPzX3/SL32/
j08iS4gITlTjdFV+uc+aSiyUrkl9dhtdvLZTTbxMNLB0+hRWod6OxRpY+sKYIMPkXv7dTXO5KX6+
aS6WJB0fCEYLhxzOXz9eSitN4qpMz7LN7VeQifZrXlyOwV7LPnQ6AKXs8bJkNxXtR+BMLb8Phdcf
JjqHdLPxgDKiyOo8yGRVPlldY1qQbSnMGk01G11bS0lpVQuslRZSmL8TKPzzhUIUzrKB5oa0JvS1
f75QujPalW1H2okkzvIVigdkV9J/BnIaUD9V8XHC8f8Wu15zPa9tAnFAzGlgGkr+GOS61sGSxKgQ
cBh/TztLfqNxk8i/ERoiVP/1LF9oaBdK2UV8eVHM//konY7MlS4ZrFMm2iby3M3gEQJ+Md5720Hh
h+/mVr9TCF5GQEAJqSJGtetNDPcFGVBBTp113xR4hhkCTPHnKSvrw9Ijw27stnnCPI4cHmUZFlri
nfx0sLLJj7K+Ok+N1t+0GnEbMXxoOv1rVJXstZNybztDcW9m8S3RBOwoCR1tz0PUPg4mCLWNo5ic
GulisjYI+My+PrnZNW4890ukj+KYOK5xvcYAbYJJT0QZcNOlJAx1S+lPCx4S6hDQqNn8jop8eBh1
ggP9qRzkNurbkYgi03xsE2OCHwCAOb1AXaI3xkud8tn3aF/HUlLHNr15AL/THAyaJN9SZIA891aZ
PwBAm6UPBzE+dlE3BoQqEFdJg/KmncoZXkzXbg1jNhgh09GMAzXFbhsoEtjDEuvKZmw8gsWZ0W/I
8xz2vGrMKaj07CL5l8XLXOrJlYnnlzptsHcj3FWTSU65vroOKOlenxkbM7uLtxrR6q8gCqYffdw0
NrO8gUz1KjZVvJ2HjGSbaZrCJVaju+1qsvmKwSr3FT/qe47oak50qVBaEa0FNiRi24pYel59MRQR
Q0ytKnckyYWxYDhzNyHxRBjS6bTRuJOGrYW+mfRCS87XTr6uRXQ3Ti2OZH9JGS1136g6THP90k/a
LEuCgpiZUZ6YUEwGtEjjMI6Nfh7ygdHJ0Uvbdac8SD2HskuRiWZmUT/oUrMO1IQWzAauQYSVFuoe
l6t0Xez7Ee/Docgnwsjp5+kBjl8jumHSxe54ny9ySohxLLwBDRXjNqIwI0JhJqaBtrZ1tCSLbtgJ
Ww6GVgKQuOGsvC+3VZF2HnIqXl5RCGXeCbQIdRKhuZFeiQAJJ6FhiTdOtImINyvDHiJSviXeo1wD
l0qQWgb67BiUCagCX/XMpKjqtRL3f5y6P7RRMa+kbWDSLxbu6J5tGM7RsbLkgKk+qLC4rsu+11nd
krBBsVoikVBru2VCVaXbpXDKZa/3PWNU9CgFg0byJwp6mG1KHewI8zPy1RX1o+XkTOvyUtduikxn
tw4Lu/qcMY4vD1bnDUyS6ejeMxu3qLyhexhXyZT0yDVkYibDDm1FUz3wMraOWUxyCQ5IjiCsB/pT
RI7TlLz44JvpVLpUmNRHVdNtIgNfeoccp9jEkRWPl9EolxNCNvuTas2s9TvGUI+oJw6g3FgL+JWD
ASdoH6cyJ342Z9S7Ses02qxjlNu4S7rGu82iKRMBPJ9s9UsME9oVNGyxNZootjlcTzYhzZe1PiQp
1M4w90QCa5mf8y+RbBW3T2wBpJ9S7cPyqOHMW+pFA7ieu+aZcW9KpJKrhGY9LsVkjmen8Qhuq7x2
ONljxSsp7mXOL3glDsNtBKGz+gIJpkqOLbPwedtP9kqMKcitR5GZ9qs9R8joXUQZ1hYbtLRCoJAp
B094e7kp8Mv3AX5jnNLQz4ppYmeRxZl66G1nemu6xNorOcVRSE9VNy89PP6OXdTATiq6W+d1buhk
94gSH41B4ycmEmjcACOlJEbKLLN0T26xScidZCR/k2rSe6709nJzZlnbw2nuk/52XlCfBHo7cW2S
qeLA6p5F94o3mPdsuTp3Nx0msmRc2t71AQhMZN5m3Zjn96bL/PIwC5xPp2EmzZ227DLf2uBA5rAm
Z2k61PW6Kn82y2Hd6bm8fPnLoU+sTxwXjbGzsCu+BTgRTtWFqwVXMFc8Ok2BLf2u6iSPfDeyK4j5
b6ypqPyTmxbDxcU535DVeUjwEY6nEukASHp9bOftjAvUCiHMm5dFg4cp4BuxgMyecdkn4xN4jkwa
0y6Z9y6NCzvnvoC69Doh3Qaz0mXLvTXMen8Vs83NruqmyrMHl7fFrq9049x6cfsFsC/pe4kAYX+s
IaWPV1FSx2qzdPh/2OAu1q4xOa0BgpHlPS9y+3Yeex15kL6o/PPklHG/LyOt/LGs3mUNwd6YbKgD
XAK48On028Ypvc+aHpGNPDUxVb1gmVu6KbmnB95fMW/O7A29ATNm2cPg5GNk9Z47MgzisDArHhPA
4JZ3ECD82+8lC/KCCI1bKpwuK3aY2RpndFarCnnJTO2V0Y0m8AavGBRvWvrwbL0JW+08VMMa8DPj
uHpDZ3wb+mq5NJ4NqQ7phDAopG2Y0HWeYic+NFwW8rFyz0H8rNRwmhdZPGQKi7crCZkAQkd05ORw
cXKd3tOuAVJQnypnFtfaoCMTSNqqVFcxCBlAe3ZfJo/sRPpvuncxD7B09opuUj/1yKyV2/IWWNoH
AimN9MWoV8tV/soObHlCYKF5/DHi6AhU0/L4qEXN9JbEuqaCQiKmOiAHN+4IOIrWXTcyggjTdeQm
xb6YWbczYUj2uXQapkb0ZHQHhEtCd4kG5cSMJmm4apNbEWfZrbJk7eh7XCSzBbtNFabb7VbIThyq
mGO5WaKF6DdwM077eaLV9JjRowJj0KXeM/d62d9WHoT57Wg2HgHVZeJM/jx+MYmpcuk65ko+2WQr
0JnEgidOIroARtsITxQvd+7oELU9V5PCgez11Bry+lp2TWLdmrgWnQMIKo/vNc9afMo7rZk2WOBY
M9iNjcOpIBWTMhI+x7ZP3DzZYHXUDwuMqQ74nyNTGP+J/M1K+N9Oyt90Uky6G4ha/30r5ZQik+3r
4fXnCfnvv/XHhNz7dMGHkw6L05rh+c/hsfITdgiShlznw9nl8Fl/tFK8T3RL6AfjwaGoxJv8jxm5
sJiRexevOlwIRtvkyv4HkUMgEviUP9V18LEYQ+M8x3LEJNr4pRlAXItHbkVFqoiuYYG+QP4JQoEK
Fu3TwZibMBfMVxgUqKbbzpqF59Lhgf0+k8fJ2rICAWnGpWfxiOCP+fhJ1s80FIR4xi5kIYPsDaoq
M34q51EGaUzMhhJiOLV6PIAo8kitS+uMtLc60eQpnviPgSLmBol9luT7bsiqK5nNyNJm+67oButN
m0S0XOl9O7s+ib3Dtco8UT1ZeTTK635tV50usDPR2Rcko37L1gU+uNnPQeSgWPIy5H5LPzHb7ZcN
VSkJ3LgIv+BnnBKUk6rUTrmV2pgemS+CKeTaPsRMmwAOmVWdX0DW6RP+gtYnjrtaCWPPlHOgbdt/
k13d4jkczUPPRHZnztm3ovUWYG1pioy0TZl8K9PcZWb6uORWfkviYpTt+RHrRP4AibcUeikqJWvA
ACBQpw2G9jqzMGFvzKA3db3UkL95cClp7syBcmlJr4lsbfRQWn/P7NY+KY8+izGM0jiMTA7rq2H1
oue1dOUDMJzosRsW0z10kFM0BgONXVzBZOLdS7ZH9qImdrIaeT1BDtaTc0CPux3n6ujQcr4amgtr
fSzBAZhMPcmNXRZQieMQu7SDaUPI1FnvodegwtpFMXb6nFAadITAsDBC7ZdsWquNdBcsqCLC++8C
gdyLujRfmpX9JQNhbX0keK4QqB4mme6Fprt4gjoE1k8xWBapk5wpzFkLp0t3AR/omLFgH5LYZupV
ZoWdGq9xv3YxV65g4mUXHpWcCMy2EQAlo4lJeFSFDov4IVXrvUtCHPgS5jV5Xk+IEuzukjzIvDJx
PMRd48Dgt8C0lDInMKewWCNFFe42mEHlYz7bm9I2D/HYnWyAIP7K1Eum9Vm0a0sWc74TcxkdZV5t
Eer1Tzi+73DQSL/jY7YQ8ga/VMsXAy7fVsqUaBe1POhF1h9o9QCMByt8jfGB3rkt8i1VNzmSGsC+
vDf6EKxY5pe0KY5iLLCouXV6pRXLetBbHk3TKcwnbzG/VoMrAoJ7KB6TQQvEkMF5rOQwHGnaZgcG
OW8wJotjl4r4qnUker611MOuWXa15gW9aMatWJmy5Vq7SUuNRJNWQ1bQGIzW4yT5bq/ti6Rl6HtR
jY241UGpiS5ntyrcaeMBJ7mu7LnymZc2O6qChyGlwjFqwMjKtJlgdJlxy9FnV5m9MAyNZiZ5BpXk
96Zolo2bWJwcHrY9L/dNLlF6V/E67FEdH6rJfmit4j530+vViHZeN+pBZq6PqTPsar1nNoPCANHo
oULjy4APcV7G2Y8pRykhnvq23bnLfMpMbWZQSOxS1xTIXenOktIqnh2LWmOqyn5jlMX3QugduvnJ
2WR4/R5SrWJ4ZRiBN6B4bgebRTB1T6IpOz8ryV/WMTn4+HEwuo5JFZbg4vACqIl7qwE9x/VwdiZG
sAAs1rh3u+Kd7WiKVlX3jg7L5XGERuLPkZWdodhl+xFb4YanwriLk/ZOZRCqXb4U1rXz7Irstbis
ZvkYkU7lMvK7ahpT3KdmSx5vgwKKC9Ztm7m55DEnL1SZyi/M+Qe6CmMfo5P5IHegt3QB+1FIH0dS
eCmZhXc3WBOq0dXxDnkm7yOnu5vUoG9ZJtyrGgWVDMASDp9ZV2hhEzWqaL4M2TkzR8U2Ph92Ohdq
q9fteLZjO7m3Zrya3azfr8RebURWfulj0wwyb7xhsr2tLnrymVkuwoD+vncqVhc8wNGoQwuxcovD
q8VrItJzbiW8HdoIlbLh7dJseCyq3NmaZGs8YBY+NVrbBbMxZE9Sy57smDBS0COv/eq9YI06mCOO
/8YYm21ZFMzFzInisCMLKtt5ZkZNmLXibBpxu0PX/16h2grtbu33+mA+ktKccwPnNWjapEC80k6E
KxvWPQSIa0q2Zwe8iU8MXajX2KBYaUNG6F+FB64M822QX9bSRnNv3d7a9Wk2389cutJviKgNWEbd
rzmK2JfCdh04zZJHTRMkAkqFoV6FwBWO0jWHrU31dNU5meu3+LBbqoI6CfKlcHfFPK6HhKbV0GRH
lUb5bih0VPiedgkv08BOMM8HSS59dxLkgNViFO8C+QQLdq2552XVxV1SCpS8lBenYqRnseAUDJvM
Tt4aBMoB1ff1nDJVB976ZAi1r6L65KmVF2vmeaHZDQ9q6c9tKst3NVd7Yv5emNMUIQbzwJkpIwNh
y/QK2tXB6EpjK5LIxf5g2+t5tkWhfDtqmw2yAePKTm2Q5pq1wPeKrS9RPTb3lm7AwtO6gbk9Yqsq
UIjEbyFd9ARDdYkTDLzXmnQixagm3dcwjGZbjc14bcY0QVOT4F3vEmYbWdpTomEJUPT/NrWD3M5F
qq9L81kjoP5GjxvApGIpRMw0BCDAfZVpSFL7fD3OynoSqKvetE5p8T4qq5EWk5ws9LGFMXW+EPWi
9rxnsW8M3nupqVsjwQUziGm47+3qdgIrELS5dlcuyXhDQMfnvrOQOs1OfWxX57Pbi+JxTvPj/2fv
zHbjxrJt+yv3B5hg3wAHF7jB6EN9a+uFkGyJfbfJze7r76DszLJCTqny4LwcoB6qQ6XNYAS5915r
zTmmriBT17i9pV5khMMCWtn22hg8JpMmVr0ViJ0xKPoqKbtoY2c2pY5bpYR6mdxs08GbCWEOqq5y
GnZ9eld5LRF5kDleaI6HS2lV+sKKjOyxdJ3x2ukVe5FK96uRgsrN3dy5c5wpXiqBjf7BiZKbIizU
xdCrzcajubbAPokWwZxfIn4wdOOk562BxbMge3y8ECEc0/HvlUifRrq8V55XdPdG062IYojOMjW1
CJtjy3aSSst9l9RZNFiVYGKuiuwA3xunkJQmZ4QiPNX0bNumQeorFv0ksHPllZsj8WK5jeQl0m53
y+yqvgcfuC1J777p8EKQMR0j3vdAp55gZ/pep+43VucMZZ3tLaUI5G2caAeb/OJN5YlxafVKvAoq
YOoJjJ5lixXcjyxCHXylTPSzwjBiEtms+iShPl4AyxtPcrP3tn2pDUsnqr9RMGq+HLJYu6iqTrtm
gWyGlYGOxV3YbR9lGxOr1ZoZf8rm1SjFV2SpxiG0R2uN1Ta+U3thjNBsMxwi4O2M6zzC21Vklv2E
ECkiOK8NPfo59UJBX7aaJN+5PgMTJguLz0y3cCSdtViqZBsg1aBQmcUThZDBHiHVMufkAQ0k7kJk
cgEsk+ggZO+sU4yq157CQRS7b+b5xN/dCW/a2Xr/vQxse1NXzrTM22pYySCkbi1KfTENFu1YU93w
q+2txGwXHq34ZUay3GIw5UPXmq2vTxV97yqAZ5yV9IyCmv0vLbcRQQA0bitmFa6WbY1WNxeRSLp9
ofarQBhnSZQYt7Fpi01W2e4hjvLyQFxAztTXux4nNHRdLa4YLZoEvT0RXMyBKQnKVZIHt1pIBmRW
68tAMZlZRFWFKE3QRUxIDbbHYuXU2RbVW+7nAr0No1MQwgqeCxhWSxemN8tJbC0YzXWLpu4W7pRG
D/3cruaAv1ahK6KAq26HsijRf+EuIOLs0JMyDcnGzZeUKoiqWgVYcuhU7IlZScvNvPJ6xB12SPRJ
IW9LQLznij1dtjl1it5a43roaWOLCuK8OULlqpCrEWnfrVGd6HcIBDHyZHl+i/2DWY2esNWNKGFA
2CD6JLQtiSzE+VgwypM0n26xLA/rsuFMF5ME+j0V2lIDTHk5xTzlQwaGXDWRQxHdcOto2UkdSfNM
mF5Lb6544fCL+TBqMLcwDIsUdJyD2Z0PUROtp0zmt8JM4mUGQ31dm4W3Mk0OO3rt0oxXkuw0DVlc
xj7N14Cx6jPbDZ7URoRLLx3sTdSnw2U9OsraIwbKJy2HU4/G5IWAhDPyoeWZrpY+FurenxpYEJGp
jmd64u0V7Ao+cELDd7qOAbTn9Ccuw7mSeiPTFLoy02NY2RtHa+QJZe7Il5EyC5h2gZt2q0lRNln0
org1ERx2o55oeMO2dSou6tg4FAN9aS+qCcEmQn1dVZS3nS6MDaihjV5axHokycGF4sc5Qd2rqXtr
ORHuv3h6HBz5LZDhU1mmPD+lcUnzximD27KbQCINRfigKHrnSzPbtfGE5slwTibP/eJWRBR4QFhT
NseFHrrVWRCgP1VoZ56g9LtMek5nSpOofisnsCqMltSzNCh7jmfKhbTrzl2k+TCxJSQBt8tOUOOK
qqL16LrNTvAEP4wiejbSnmckQNsZGVijFr1JM3ERWflXGtc5fPFYy8/YsswJ26iRccArhYOLVhSX
fau3204Zap8xWLpJYiUUfqULNfLLtK2+6r02+0M6iyKnqm978ip26Nm6HafqFMldVGxMrzDX1TiF
h16V9loU8mYUU7ioS+/cc2VyQSyV9mLFjTxMUWzvK8MVWz3DnCvLYFxbvSluEF6UeMn1R2r45BQJ
GgV+qKKWDju/a8oQXC+aOYl74RT8mbmqpwHpHRT3ZdJRLXWOqaxb5uxL2BwcAIpi09HhnlHDFFUI
zBcYq8MlvQ1lAST6nMEaIQlVYqwQqgfnttbaW0BuT24uvUWuO49OmPGNcag9LWRWbOlN7yzRTajA
ujMtLzlWNMxr89R7wFoaL2vXMZYJXCWU/VbBMUhM2FD56xuPsRfvTkh4Fo9r3q9NWEd0BshKGYZk
jWg+23Fu3Dnw+Hz0392a5cpasZqTmZpbxSpL400SVecUU+4VUbnmhlKYjosxJNCgPY+TNLL/U7Zq
dqGeauGMJN8D9HCMNmliLmF5WwuZovDqKD9KTa8PztgAIwizeNvAtvWFqAg9axv10KaQIZrSeKkn
eTp65CfOtYU+xWcaq/tqmMJ8nkIcpjKFreWlmOOyjK5zj80Wd3YLdsRVDr2ZIMHNkTKU+WloO3c4
MRh8pBr9/orHvxmYpWjqBqBCx2CUeOzKisa1BC3rKy5yujhun6eyurTL9nQk4GshRoZSIYEgjLsZ
UBoF6UY55ma8DnqQ0a4xGl+NBlZlot23UZmJ1ZQyazWGcd/zpvoIjMH/SdAkmqWJJQfAp85JnmLH
2rlmfTG05UDwxkgcZV0fWKLvMHgXa1MOK0otnmSmO37bNUAPtFg9mzSpw8TvaaNMbLpma+xEpV2N
iYJAUK7waKR+XWvY0xVM6vc1YeDpgoGwu9Yz7Ya180ofQ8iPIcbU1J6xMm7vh4JykIkSEtUKzIJG
kQqSex/N0hfLLJ4K5EeXSajwQ7rWBm00+bKDMd26mnmBMaAl5lbTl0ajrtvGQoAqRGL7HJQVYmid
cUGBk9zkQfTsauRtTPohde1HQyOGMHtstXwjW/dFdCMYKDcGF61N5PDk3rJOCl+D9LKc6u6lagX8
HiV9ILghWtUms4SmUnwA4iQFzBktzpR44RKmFZBNbeLYkgQPSZlcCNrbHXxjAaoLvYtznstO3yuc
6avFEGYM0TqK8q4eBf8QOzkhEfnCU8kqKMgiEsuodRZ9bR8YXR2Eavl2gmIRzlwm13Rxwj1blrVI
J82p2aHHWp4o5SQ2ZqPDDwYuKHZxVgcXLqsa8KtGE1bO0biOXNj+k93eKKadN+scM824FkraC9/Q
IlptNjXCyPKhy3hNtI1WMw/kO7IC/IahJB7jROKQfGrSgfApjKrkooifUpf/6X795rk8e8yfm/+a
/+JvHC5Y56L2/779n+TX/7zuHMb55n+sijZux0v5LMar5wY+0p996Pmf/Hf/z//z/Pq3fNKJ1/C4
ftSI/3+YfsriTRv+xx/5U9Coen+oyBYNqHooH2ic/kvQiNaR551IuFfmBIrHv7rwhvOHOv8p8lFm
0sWrv+1PpxrJoBjm8dgjhKIX7/6TJjxgr+MePOwqA9QVCiuNj3ccFZfTrmsGXusTLa44a6It6cks
wD9v0bFmqtm5OvaJ2mknuUn1PMvV+xaDqAb9sMqbG531hJB3BpKqvspgpmBu50BU1JV7HZOf0tgc
4RJeMaa1/WCySuGAy/2i8EbClvsenDd8QT3vdgJwQNPhx2hl0VanRTay83RdjNfTc7GiWEEy7MHo
dOouwUFyOppBcJMYdQXpzf6ioFvfYNpwyAgfvKVnJWju57yGHPre3IpN9ZvIxtWJ80ty/CD0iFk0
WCNv1Rs1I7OMMwAJLJk9XE1pZz2qlQ6pBv9od4rPi+kgUgdoWqKbZ3+eEarZphi6bEP2Bi56xGMx
Gclh7Zx5IOtZjUY13tSKwlpjV2O7YS3qJB5mgJ+0NdJtBcVwnUxI2uF6FPzFhZkEg593QXdOX7L4
SlCRdtXbRL5sMEK3y6hpwPeE1agPPrFKE0TdnPwnq+6+tMIc74KpJBJAhJyzdyDKB7CbghKSoZwq
9S+EE9QnvaVlCLYw55mEtK/ssMKWwfpy0hPdWC0hIPRo4+HoL+K0t3Z20Dh3hDsPJ7TP2RIBIaPm
iZpZ2dPNIh/FmPU+Ncof/VUDZMxyIDw3KIO6hDUwftULWa/aIaAs6IgQZUFuRE20rWeZEUmxKI70
WXzUzzKk/FWRNL6qk8SrUmkGhL84Qaw+ThamttTibSSdPBYrRDbjYz6rgRG85MifyqG61goRHegG
Zl+IocMBpsLXBJARttusY6S71AWLeT4irZpFVggaHVo0EJB5aF51WDDR6jUOxIFZsPDOh1mwVc/S
LTmLuKJXPVc5S7vwO6GbtyKZfVeRxOzaINF37SwHsy0neOBtQCNWJJr3RM4iyjF0cF26Cdtavwmy
WO565jtsr7SiFl4RNNeu2X1TZzFaN8vSgleFGm9AvCtpOef++KphC2c5W26DsExniZuLEnXT4UYJ
8AhNmoZ/BvFS86qMa9DI0cMSZzUE0ie8F8ESact4JwGYboNXfZ2iqGjtqll2180CvLEcirPaSlDl
ta8KPZ2+nY/7aI6sCMpbO6xbAC0e8eZeHN63dTYbOtqABvgs/yOJqtp0bU7Yictz6ASm5CCQqpds
XUjfXlWEJdMTQJcWITT0hylLpdVW54y4PXRravbMbHvc1V5T+kOEE7/Dbb8ogvZbgu4HCVDf+5aL
AijBlAZeWn8c+vHeyoTlF2kIGtDrdEdA0IDnFmbIeiAmSPuiZ3KPkmSRWrADxOJ1rf+f3u9O429k
l5Uv7dsd7nXX+tf2979oV9RVejUfbYunj03z+C2SzXPbNm9m1D/+5M/d0SY1G68xKhBYs2SweuZf
u6Nj/IEJAAUYNmrg4tacaf3njFr/w6VEMV/pSqQizB7mn7ujqb1Otj1obahtYez9Ix/3kXCXv1qj
YwKPVMM3zaebB9i/KKw9Y7SVtFIq0siyF5Q73kZx6RthufosHPZ3V9LZ8pGR89qSo/v2SllhFuZE
32HrEsK1yNXqoSqAreEvkP4vv8NvTAO/uxLXQKYKgN4kePztlTASBpPAELtt+1T6zDXOmw6XsF1/
xmb+zYVIXwZwDp+Z2zpWxXeMQD0gedV2bNIXtE0vgRK/JPznP74fLmPNtC9+8Xe/UWtHUxNZQ0Xc
YO+B/4DxzJrISHWI/xtf3ax/B++FPNrVjgMCQkB8UKa5oy7IxcmgypltrbsngvzIj2/Kfnsqmx88
FwMMon6UEcASeC1+ffCcLncV3LQwF3sA2ixcV2wBd2Tc3VUdCJmPL3Yk/P5xMYAIAFJ01N+gD95c
TNGsknezZB4BGX5JRCtxpoQ7LUolflTdMKcRCViKXn/7zx9F9n0DwDmieBtx/NsLI9yXehYV1baq
4/JaCuA9ZNqkdwq5mT8W6r/NeJ+/sF8sBD/u0XKIxAZdovJWv73UJBMmimVebRXQXNtcVmTN6mpw
/fE3+btHng3+r6sc+SQIcYHmQkrmFlKthTZ7uOvyvtgDEPhvfXW/XOnoq6OZGZUdhLBtlMmR0jp5
nErOlv/G66W+vykPbD6uHHgbpo7H5e1XVwa55eYl54aqg1JTqR193bFqh4vJzMeVF6gg6j2hMciw
ZjYyg5gkwxtl0Irdd7Vl235fIv9zydD1RVn035wozn0kJwYNOUK/ZtDQiCRpF05ad1o5DY35amrs
he6V9aKs+EfQDecrlXgAX7JjbJ2hzi9H4en3qaOXOyqD4IFT5ogzdSB21JmYwI2Ft+kTnufUGZBu
NyPOUEKVaMF1dWju2pahuCSMftXqTnHdKtBhVW/qv9UBqzwNNj67rXGVxCwP8GY40keOS/jhaGaA
O1K8xHHD51GA4D/mKOeWaddCkiNy9TzUJ+jtlmnZPk2sAGu6zJCj19CooC/Bm6vVAGVlDWdKIZrC
z5FvriZCydCQOK3vtAXhHw6LSxTGqEVstgAipMiWi6qS7GjkWXuGK/TZCHI+aGpLKzKv443r5ajz
M1W/D6POOgyhljyEbpndga6mFmmM6mtt5/o9GUsc8Z1eq75WObYJPlMHuJSMPNrtBnFT0PpsE8uY
Yorsruld4kaVJr9UlLh9CPhqDlFSV+e2TF5ArnE2Tmz9Pnfjl6Hpg+vWRl1NZ5VP3zTlYcz0Ml0L
Jmwh7zY21guKt+EqGWITmDp3G+Ap33QhDCuOAfB/M10W+zgEQrSgnx+fhQa9+MQOixcm2LicyoQv
UWaAn3WlZ8z0+thnDNj2EzinE2q8YpXi370PJFg6SE0jOWlVeONOOrcUkrf74BFPRZ+EpI3AimaV
dYu71acHY2ebmKzBCp9OV3mMaoLuSxRUCER1jVEl9tGU4s9WC0HLJp7uXaWwboYizV+YSZZ04WGp
Fi0rp6q69dbk+H9XIta9MfCdJr5FLwjqnknALq39CLCzHHLvRCDRXlDGzOzYYEDJPugVlagSpsrc
5MbARjI9Qxh1UvyOAd9qGqGDtUZFPWllyF/v2kIJu410i+TR6zEXIy/qTvE2aOS5epSoDbC2qx6F
7pdJTOnGqmSbrWHB6fSJKsOaVlPipvUCRz91KJNx7WnykNLqE++WqQQ477DPNbedQ4M9TEyLjmzG
GjqUfFghFWNvY7N9jfZSfC3llyCpJn2oIVHtwaYUK6Za2INE8sJ81KPxZBt7PogGOD0fl8rYUH1H
uR3hX/SY6IVzCJnCLyQNtj5pzBWzKyixKb9QCKMqX0bVED0XFSh2BBcdlOTIBgygyS9VQ2C7kZeI
YDzJgzAhvd1jo35pgrhe1CiH/YYa2BPhcyuZKUTNcF3U+rYtuydCd+J9Tto8Q8XKPrAVOpeR5KWk
MzqsVC3rTjvQdauQOcPapPBZ6JWT3rtaNR1wm6xzkMr4x4eq9ektIAJIY2xO1MQ81KyKw0U0C4oK
mXjnBofKda3w1qcSuE3XVcHCaEDyTjgitnnPjEeb993K5L4R6T/iXHTPodZZj0QouJdG12pnZdgj
EIZpsx8kT1TKgvogvSDz1YzhREfU+4qykNcod2vvvC1k/61RBE3ycO6CRmbqXmq2qBemmj1aFgul
EKwfNkpIhnK0D3TBEDrAck15aUgy6MtUnGi9nFGW80lLeqLeZEADlwmtZHi7JBXYPZfGjie2MMAY
t2pa/y2yil2FkGEReo3KE0yfSMTZuVG15TrqDZcfIa/OGxoCi7jUywN5RDxMNIxBuuSayYSVbycO
PNTINuSf11UXv9xXMsu153lETTOCZ8RS8UCmpLyfJdYQrrsRFQAygoThtNJaZ0lorRszmfyunMGb
SKs2sDpQMTLBu40HvqHJCYolrgDho2ZkDMIvTIdeFcTysBvcdFUY+K5dFPtgkvllI1l7lJDVA4/h
qki7nO8cpz1xmFDwQswsZ0agq0+eBgKoUyzOo6U8d9Mm21LqdsxIiEzOvVA5haB7bsRG90VJEqrw
IWpPA3SssWr09+5MV3PHMt6Yc+j35MXTqoiAGVQEq19kKWIqkS8h5QNZDULkdfEt7/Od6NRwS/i8
sorCvPYBEVbn5kh/mW0x3LC4PykWoDrdYdMjJNzcKXGU3dUFK68oWHHU3NVuYlWrwD7yk1Y/Flmb
oI41oChtTe1FPU2woM++jfBlRO5DBIhlig3BUQtdiyqaCISpQjCHE10uEoq8mkck8XJfC9UU7RwO
rYVboRovUkEjCyMGbUTyxWPEHHQaVNQ3fY0iKddvm1zP9z0JSXvgLiQzlK6s92At5FJq+ahnS9j5
NL8OY68P+cTmkwnWvxyE51UNwqdfqil5ORsz7vJoD7vBAENAkETnEkooS/IsbWkwruMsLqS9mDzh
vDRjQr/dpbH/XFn2bDIMnd3gOmD/+lcEIPAMdVU3r2BAF8cPkhrRtheF7aD0T0zpMWxww2TVVpEw
l5MhtS5n7WkeyP1OW6Zp2XWfGEOGAsxm3sfh2owXBB4jOciSdBlX6hOmr22VJAxgR9hX8PkjQtd5
v1g4uktoPNhJjUKZk7JoxCimPm54T3V4p0kD+Rp6xVav4ZkOdfBIvyhdOT2cS4bZ0C2dWvuSA/w+
g0NRagw1IBHSmyEqE930dMbrGn4LM0eTi3SmKWYOkOIELPsuHiCLrR2sCCn6Z5ZvAsQkoC5sJ4xx
vczCDhmhvJU97jd3tLpPnNazCP7tOZ4BJbW/SjgNZtVXBsCvhRFKHIahjZptazbQJYoQmDKhhH7k
Cs4JLUfLs9GYBXv6xLki9UR54IW3DhgakU/hLv2kUDuyfps051FS0kFHLz8Xu8eFWkgchcsSukVB
difV8SBS1lR0ko9FJq+CkW3u4xJjPm2/KWQ8lZGxzpUwYpMJMBdzv7QkGrOz8rCvsm1XcwgrAhmw
QbEdF0VUHlDpfBYHpL07/s8XdCwmBCo0O9xcby9YCA44pp1mLCg1/WRWiRJ7Z4G2JhH5Y6uAHEkb
Jr7QtfuL120HhKWGsIJZ/DoiV9cP0sx6LKeaANiGff3j78P43eezSHewbATYdJKOypNqIMveNSUp
w3lu7mXX5C+lMc/Q+7Zv1BwKDYftLCOddxElWns2s6oWmOWr80rjoB1zExxlir2LYGQ56lSeTVwx
oshGaR1MPfZOCsYaJ6ndeCvASTGBpjKwtmHAqmwMFK4r08mDawNCw6Nhm5h5PP5t4yqac0ncNhtw
gLv0To3j5OF1VywKmJMEmwII+OS70I6M8vPTCIiJrALVti2P6dHb3yrEbZqwe6Xb1k44bzMUWbRD
Evq9YX5BCKlsFY6NKEZIX7cEWFQAK5/ZyN89npgyXd3ig+gGj+nRJ2hHu7crzIpoG8d4YwGtO1Rm
/9ky8K5jAaiRRgUpYyToAUE4+s2JoewCuyjjrW1yeLaZbvpFxaSp1rEnLWzy3RdjQvGAwaT78vHz
pr//jjmi4I/By0hAnnlcDo9aajLy6aMt4J0w2GZm6Z0owZzywnDjQAqpNZ57ioWPkqlM6o31CyKL
ftWOnRX6JIFHcPpCAdmmJvwXy3sLA9rERLXl/O2dJGXRfK9pkLc7JWgoXF8//X/61Z9McZmj0ov5
ezvV8jl77B/F86+d6h9/5mej2rGY4nq0ZyHJkDvwmivwEzjK/4WFieXtR79ZZ4H62aeGN0q/CQ+V
h6gaO+m8m/05xXX/YAXX6HDbnH0IkjX+yRiX3Nyj9w7lGmsfO43mgjElBuztm58mQNi1yau3oz1G
XxgYFtXSrgwKumHKmac4Im/XVT1eZCUNZh+cFMh/x4O+pJIl0sUF9hFj0r4EscSDX1BX+fge++eh
xZEFTjzxsRanM5ztoiB3mLovezAVyhODkdK64Gy/GQ01pNbz7HHBlxijRsa9lLQQtoehnc6yxELy
6wJR3DrYLc05bVPsWctSGOTQxBUnI+s+YvdkhRGHoRY0pXMjWyiDlWx6Phz0RmFXO4TAwa5EeH1V
cHbdE076kDi18iXOcoDXdWEvzHoo4CHoIb541ofKbarzicJpmQ/NZeeG35EmcpMBd6pF+iVHp3QN
BxUMgGUo+KtBtKph+lIJIwZ65dFgKcjxW1kVw0e9pvzjrNpeRZ1+aRuDimm9PW3JWFlIHaq55t4E
nTzVAq9YRAQr9fWknQxQpxdZWnRohPv53/KTcsxPTLf6Qoqw7k9aO+wBtj9A9N/ZNVibzDAu05Ey
2gI275Tl9ZAo01caVuqyInNuSRafhEgJRR4Gl88jeAN0c4VsBuF0YM8foYYux1/tAajbOJOjnhup
guwM18B12HjZXUl6xB1WVCDsc9QAiEpjjQEDwmdLnF6k5i/NVF0gX5u2gansUTDWj6WpiRv6RMj1
YuzRvlFl2Fv16oIOwTZwJ87MVluf47ESX6gwb+wmLjflIOKNBuDgxA5SZzWB9aXVbLsrJue32VQp
FKFGf8tGHdLYKhsHJjr9Jt0L5DdFJYrId2rVuGz1zDjLY4AcS7iJA2kIUT2t6B9fG4CKVuRdCgRW
pXHVZC0DRZdyjnQ+vMq8OYsk7uJlhP/C73KqvQ295irdhZWmQSSHE5dolrto3c4u8VwM8kBmZivX
vVCsW8628cHMbRX/RNstm7GFLB/jo2Pgiil5rbnQPWbxlnrox9pqd2WiWigOknZ8oUE0KRuXkjh4
GVGInmaIOEnsIeEc5HxsoJwgR6fKE+1HJ/o/C/0nCz2jJg4Df7/Qg3gpxeP38teF/sef+UuvQ0yM
iTmWAgPWEOEyf00kGQCSIGNjpyQ066c19s+JpPbHfOCZ6WCvQ8d5E/hzpbf/AKijeyDDfs44/8lK
bx4dP1TXofzh8MOsxsDYe5zepeZRpQYkXh7oT9QJIR0exhb5BSGLWYh9ouYOna6U03yUwB+Gx26d
GKAD+lWYo3Ry2oVVjmbFi+YhQzZOCwW4FCu2gnBQTfBuZSJuNjJN2iHY4Gyz4vjEwhmLKQr2cEKa
ZYBf3TNvVatjZUORInM5RCeUt9ZI3713HWURuQrayI4YjnzPCQ6qQmr0GXkLdUASzVf9dR5S2i02
v+uE5RFfr2tiubx0o0FG3jmKSgQhHv51mlfkA/ugNSAhZhLt+QiyU8F7EVolOJYfB+j/vDWfvDWa
ps4T579/bda8NfH3x1/fmp9/5udr46p/8FeoZFUy0Ztd4/96bVznD0ba1CO8BbxCs238rwMSr43K
QJUhp4pAjJH+X68NsD+LCmIuO+HFMZf8R2bz44LBYyyEuUTjDeS/8qq+PR6FsAom9O1yq+syhBKN
8Tz3TZ12tCkNj0QPSxSUePSMl1706YCVG/y1ZrdUfY6dYjHh7YVVf1wU1XU4YUwb2k0v9W7ljLm9
0mL6VrBX8+0vP8vFj0bAB9kFPy7luRaHN2b7GPzf3qgwkk7TCIbcsFHHm0zXejrLUbVCS1h/Mjb+
3V3xVXpMVBlWv1MOTtqQViN2esx+QwzfaaqXtMBSv8WAsPv4ro5Eiq93RcAbikiDh+JdXQvMkFGd
xRfo0QhedKMO9EXaL0NnLzHTITgsObexuKSzXrf8UTP9u6PjnxefKz2eYghOR8VmO0RBQLe63WD8
tBdaMkQIjs365ONbfP9t4t3SMK0SUgKb4bisbELXaLo6kBvhYTPi2Zyjb62hdrpVUuX0Iz6+3FHf
ipuydDCZVLLEnXGGO+pbIRvUIRW3ckOqVQtURzw7hv7iku7KiSQ/2AF7wcdXnP/GXxpXr1ecFQ2z
ksakhXVUoQQRcTOuUcoNpyMUWxBk+LG8cvXxVeYf491VTJ1ND+EOLbn5a/6lPQbYHMJvncqNAcl/
YSjKSThr22BT+IOaW5/c0+++Rf2Xqx09GjA3wjq0Mrlxu15DC8KAscsxkc1M/xIh6EKk6dPHN6iz
kL67Qw4BNu1GFBNgBd/e4Rilttv3vHZaZJvnZmlmd6E6p4aWk7uVZUg5VV856AhxepnNd7tV3X1l
GVsZinLTSa9byQE5nOid6tswGMputE169mD0rycx0uuNQqZ49fTJwnQciTH//rPkiFwMC+DHuyfO
bUJbL1teo7iXJt1jpU8dQu+sbqUoBkVUg+Gicsse+25arfRsMB/UyRmIGsKIhPzY8MMq9M5pqP1s
ivztC2795tGksMcsxRtu8a+jlyHxMsB0VtYCO4xWehBZSyihA7g3u101ddjcDrGR+GpvY1okw56x
ZkFHEMIbweT5QDHUqQUInyZZ1CO2VAPcGCkGLhFFdIcPodQFIZSTspvILVrWhF1hpMfXWjNOvJOw
xu7azg18D2wZ42HFWRuGTmi1IdwVqtZ9m4oG4WUm/TbA4zhk1oHp3S3MHyKCsGXCR5kYsVOIE7LV
npeeM21p9k0LpAqM8vGSnKjRqN4rgg5sUjBWDqzxJR2Nq9bFb+0B7KZfGLXn/M3F+uOn9f0L4loW
BwPeetOjQXv0sA4NaVpWP//oTXSmpARIo53bafFwIyciIqTMtX/8SnJFQFZEnCCPYb15+3p4WBRd
TLbtRgTBTmvMFereb1i+ToSBnxHg1JeP7/D9uo2AntWGc783U/OOljV6dl3Bb9NukjEjWZwJ/S4k
w2GFfWNcfnyp948pMjdSW1SkOCpYvqPHNJS0AvDAswu66DtKpdZ2ZS+dT77A317FpIdLWwps+PFP
hhhFyZEGst3ZAuQEnmBli3bYvfj4ZrT36xh3g4iOZjEgW7ajtz9UCmJPs8mO3cAJL5cQF5O1PeQg
gZuiRLXeOBwpePCJgwKf6d5DMNuUZhp/tiwdNc5YlmaUEVB1zBSGhmD07ceo69Kc4s5pgKVkzqoH
H7mGIdiuMcjHLrCEydxpxUBog1o+Z2XvXKVt0m9CS+1O82ky9rAqg09+Af23nwmqLa08w+PMerSt
hKaiKEFkNJsilMVOFdbKUyW8OLQlZ0FTSaRIsvqaAdHzs1oZzyUT8zmoV196blGCUgQXog3dWeoO
8FT6B3x4ul/HbXU9FkzVqza2tmSc9/tizM4Utf3scPH7G5jb48xNQXnPvddfd+FAE14+uj1fajRe
hQKUkezN8DZiFfOr2kmWQaOpfu7YLTuWyPcgGR/d2LlpBJgPWQUwNbBmrCD3eZfl5JQ3rjk9A9Ap
9gYSkjWkOxQCaaKwVyBlAWlZfXI8Op6k/HgsfrmDo6ezbwklCsuRrqaShIz8vWLfwpFZJoq6bGPB
Ii+pmpNE3RkQFjCW4V7++AUxfvsUkD5Gy4HMJoxfb79EQEVmP1qyQQ0TtZjsMtd64lh14ZgNtbCn
fi+zbrh3mLZ/g/rcyi70k1KnM2hERGXi7NfVBjWGbeJGg3aZLxxdVmhpVHVDRzXxzSTUnsdC01gq
nWuHtEdLTZipKt492nyx1TpLPVHwjGynsnwkOvTaHrlQiNAGL4/XWJ985++PbtDIVDxInBBI4JoL
0l8fGtrkJHiQbQqmJ7svgo3TJdlSmdRoQRqj8ck58TfLts2JhMoTFTRnxaM6qckIwxEsOpsKZZkH
Mptdm0arCa30kyvNf9PbEym3RaQwQkAT7enxwR49oaycwOJJEuFNSgLEfQLHic7GSDVhjSngQJWU
rH1ga5/NA3+z+yK90mHVg6pHd390k20Y13qQwMiQzvgVXvfF4NRXqhm8ZE77RMlrLz9+ZF/Pnu/u
1aLXpTGaI2Xs6Cf0OqUZ4phHljK8uJIG554R2MJIxI5vdNMzQsebMs6GZThWHG5MMjdhY4ilymnl
44/y24eJXh07Cx0m0OVvH6ZYtp0VwX/Z9G7ZLtXKYSoAaHhBZknoo/p7+fhyv9k0bcwK/MwatTdF
/tvL2V6ShvTB+JFHQWhrpQX+JN3okxrxt9+vRieDJ4mv950sPGkIGdPMqtlQIwsgUkOE0CshXj5w
lV3fGLydnSnR1NW05WGg+XQDMujEymGa7M/WyPdFOWJ4qkKKcpOgveP3tWc+PkVNyoeBx4TSyAEM
KabTsRtDH/SI4ldNXmwihzymMpXqJ6/VsS5hXqFZF22+bM7tBEYcPWttSGybUahiM2omSCCHVv2i
F2F73sSaBd/bLlEeE32CNkQZiQBedHaNPoUmJ/gIbI+klvXK2J92kUEA6P9n70yaIzfSJPpf5g4Z
9uUwl9wzuSf3usDIIokdCCCwBX79vKB6kdRtkvWc+yKTSVXJZCYQiPDP/bnd94O1BhAlP/78yvg3
Cw2lw77PGsOg+l9G1alBQNmr/XZPpB6uDtaArStbrASxl/3FR/JvfhRjdzcg/IIMx6fz+4sQfIwU
LWTZfb/E1ZfrKJx8dYoX0vDN/8evxR7UI1+jJbV/WdUErce9CN1279lZd0eror9rVBBf5J1GVv5D
aLz9dfX4raL1bxYxfhKyCFtEYgJ/VCpsWhTzZuAnZcwXN9RuiXtyljZOJrA35ly5EPNS9RfLx7/9
KDlf087jWy6y/u8/yiQx6z5KvXavcP6uqfibVlkOxK0zbfkXP4q5Ai/2h1WTnYap/fU451ixfv/D
wsJtBrzvXCJuZ7Y7X6meFofUnZYNxOO6XPudtPFWFn25bp1xMnacHAn7L0Amqrsq9Li5MprAomMs
VflkixFIcFcXANHA0kJiYlKQvmFM0HTJ0JO0Z5f4Y2RtYU2t+ZVAmPgNqPRo9PDsTLRNqAvsZkDN
ABUvW3oRMFMmRWo9+IMNMrx0Z8/e5VY1+1uHekH7hbq7rPr0c8SSZCU4waQ0zQGQA3BRdOmjLBtL
HcsadW0Pebtyt4YprFMFFsPYy6EY5bUHuwp+XT+o+I6ipBJo4cAYAaxxR2J9NbhRUW/wWbrJVRjU
1FkNtJPlu8Fry/vRYGyKddFoDlZXYFhVSWdjAU6zp0r6jgskl/KEIzi+hE7wATDKThWZSraVAEB/
mY8cJ+mrj8SEWVpOUbGZR09RSTkCc7+oDGiT6A6VsDei8vTmKiOT9kZQAb0kiPt5vYS04t4LD342
aV2cvLegLcb7muBMv1VGGwVns6nChAKtMRmObGJn6FRzlNGhnEAVYCADiEVKvO21rtXalrGW/0zS
BcWqlV74mKdtuZ7LCtyMdNORgaYQWIXD4Q6ddzeMnniOhV2+lEZonvvap1qB5PPB0CVsDu5WfMag
7eRups/8HAeIqG4K/xyg+d52i2lTROBxkmE8OaOa1raQb3nhuysKx0iO5rOzg2f+4TrGtB3hOvMe
umDvy8ncRm7mw1RZYCpMAFtyZvIXYBvn96DH1+0O8DDqYHxbWt87jI6OBs8KQhGGKMoifcNvb72o
6raWWWe3TInoqDQz6yKsyvSKVoJyz2kB+mUWP82L42Eosu6yjPgCEPH4GEdusZ7zYmBTwdS45Cmx
kRKqUFHOxxbg0ypblMc/iptvnMfkdqdinu3NYha0UvYdFQV4/LEYFxCTAFowJA5v49A9QwqHYzqF
8IWwqq8Vw+BNbCt7v7B1PcdJKX5QBG5e1ikQF9W3Ps7hviOi0ILn6vHGhQjWe8b23rErgSoHdTwf
Kd+0j1IFDL7n8cSYeZd5wiLUrF4qmOQvdRYfAs+9zwb1Ahe+3k5mhFA3xC+VD+eGO7AKj+MQ1LvR
aEGMeMYDg774JGMn2/hJE25N3F98Dy3VDHm0bGhiFeesA/rWJl14luQNVrDhLnsVB6tyBi+pDCjD
LTmz0OkzTNsVtQ9VOH65sh/oZ5gWFK5izPpFUdvR1rQfrdhpdgDnmyzqHwAQpnAGuXieKywucMda
zhE8TFkkctxorzgmiut24irLVQxUoLCO1JUqSgBwf/vWAsKR8uztzA2xjT3bU/IyVFMyyVeVdoFs
V8qO3anYLPSMvBqWszPzhAoGA2i62AeG3fwEIkWW0SnIjWyqsAuIAzRWEF4ahk9/eBGEIFUpBfWM
E/KsKRFpW5j3YHugvBZ1uVnCanxIUfVv7TInnV3VRXacckLyHmUT19Zkh7smG0Grzi1iXJpJ8903
Y/aT6Lu65NQsLwQP2Z+wWhOfsvSEEpzJyxxcL9K/d8ci/ooQ94c1uwAA2qBazM2iwvmROVP11VHV
iEu6ktYP6P/dhiOadxPVtniljmDaQN9X+54dy0OoXAg6ktdRRgk6v7fb03f2JZtpwLNdRz6jwmn7
ikwX3dfClZA6UfuSUirysxUgXIvZAJba2tkhJ5BWHh14/LsMgu0zs1QAuEEzTRs/9qoe6qHk5iht
A1YkXXybxKcaLmfDdYTCX2wCJOQtp9Ko2xWcm6pDJaC40puXjE9tPOneB1i44SpKdF93Y7otFDdG
gwQBUmh9E+vIKYny9J5xNqb0oBtoLuHjNJ5oC+BXDHSt1QU5Kt6qX4xPoz0P01USxwm9mtg0G1Ms
V00fhpduSnAMmjwOeapt78fehp7MTqQ9+SJNb4Cwix9Id/YW4cy7we/Y+tu6qagmBsiym5rZrfaQ
fZObshRjoNE+3g03UctNxbeLCN+eCgbnN0GaivduTLo7d+msB5nxeVPdq/YLxPx9mPKhGmAYLkBr
tXfC68S7p0+Y69pfNDi2zTNiVl528OZKszhphbI6tz2BRY0ul1GK916J7mVM+VyXIGh/Et7BCbVQ
bgxXvgbjm6BG4Gnq5QcQT+/GXVpjWo3kzW5mhvR0+PmADT4oznBx8Agbx2dJOaEVq0uLx7LYTBE+
UIPOVp1OSEFrhMMQQ45tTOtBWNDfMg9GmPDT5Nr3huaHn/jFph9SuDg2hTzQRkM2kd7g2FgWQzpF
OzPeJMYwXnQVvzz0k/kxNHLWxSTODo7gbwvTSG4GnD4LjgCPHTj4RyYWTlvS3alrL0i4FpR9FRM8
wKrnD8RjFK6SZCr7Tb4IIgoL9zkyVi2flUK0DoMR0nUCwTSOVQm2s9dX+UDOn5mL7d1nMK2e3KaH
9j01vEkAS8U57Dvx5sC7vTeipcVxX0/pjfKrGvgFnomXEjrXbejL4ckUc3HO9Ndtd2TJvNwiQeCO
/KAC1g4hVmD4bDLSG1fyqWGjVbdmYqgvc8ELbMzUVOBQC+MzkR332JppfemTYaKJYSnObNnnx8hk
IrNM9IeQgEIS3xr0eH4FApmPJDaUhRV6iwRp6htTvfaNhpIVQivkcjLDj89uypFrJQbZqmM1jn7K
786VtACaZenFCztuWLPSm7LIG2tdWUtzS/8lIi4JDb5rU4aQ0HynCet1JPuvBiMfjWtmla/basKn
2uTWk5vA/R8hp3/6Y07pE7dee8dqsdDJmotu7du1KtZd7g2fACUXj+8Mr58hBB+Lz5Nc7s2psLoV
ZknrYbFL4xz1JqtZ4I+fswjbuz4GmDq0trjuATi9zjSj3ll9mNzEPiHGPiIViU2aPh+Z6t4CHQwl
39Y/t/jczLvOCCVrfANs7NhQzfLFjjq44kwc78QQA1rESxCgm/bOwEDYCX8sBJGu40ok+7EsxwOh
Bb4aHpuXTucWJOiCJLv9TraI2pWPnRhJny7pV580YiekANYYj8J5pyvW21FtuRDKIoNhOzOmu9Hx
9xaf14qJprspSPJgDncqdbYgOd6yCZm+sS5P1JC7kKiaezwtVyCKQdRpDFvcd91morfpukX/AdM8
nvIK0r0AaHxjThSfUOrDuqHDSrOZGVezb2D5h+h078dk8yIS7gmLbrXojBqGYuymRy/rT6NS5Sbj
3rwyk6mjZzyoT0laqxVbfbaAEeM/JNS3CDTHsQjq+Vw0o/MxAhZpM9NiSaMCcHEkPCvfEuu5dy+A
v7nP7LdNOI1z8x5Nes7UQINBWT62MfneNbQNdnh5o55hjSVns6a8NyCW7zdlu4mAmZJGbJtDOC1v
6H/Va1FhSuSZw4dkG27CQs8JZx0oBXo1Lwp5LAyTbFds0E9YuWInB/z4KbxkGCnTdEtXs7kHgijv
hxZYrDNFyXmQ/JDBi4PbgR6QFcK0WnEodd9Ar/pPtDuVhywLnmZcUnvk0pR9IFu5VaUNgE02pVdZ
iHADdO4YYzd9T8142o2hYe5721o2IW3PmwlGP2pvCgqlQCpMFMWmbC7cZ3KRe0jjzY7biQWYEM6y
SnychrpC+2ssBvt5Fq51HVXRgmuhch8ECLj1zB5257F2XVQU3T9ZXkBqYORb8kY5t7uAfeGq6zuq
DedZfC6Mmuy1SEi5tTmXQUZQh5zuXNO5KoRKga7mEmwdNE4GCKtowf85BD4bejfJ30D5FCdKtYHX
tmW+8lwDE2o+3y2kZcGiVztuxR0NIcS2mLGxIQuG68r14ke6V9YZxE2w9oEJMybss3NoAg0sKie8
kAoDamym29QrySE6nXdTUUAOqHOKLIYWEC+VakhkeQaPHcAGdA+45KtFMuc0TjkpzQ05tWCrrqs5
lpZGzm3EDG28iuI+f6ls1997FgI80lrDE2vRjPMhM+bbKHbaS4WYzakuGDPSol1enKIpM88kkk5d
HsyHmFL4MZTFFf6z5kLWlJdJtykZjk496GjZY13L1cqX+cGajeiFABRuVOONpLru5vKWdQuwSBcH
EggbCV6+0IYEptsO3q3F/4y7pv3BjrX8UUr67nIpjcegpDjMGYdk2wdEBZXPjqVUncXQO+rhbc40
ubEdmg8UMI3ZyXCayd2MgSmDA9hBbM4U8TY3xpSQZahV0Nwg32gqa5gTpRuIshBWtrz8R1Xl9R2p
leoO2CtV2pliAc3Tqf8oJdHDWuYpUQITfL5t8IItLoCT1+XNvXJxIb907Hj43jIOOTTJEAwdDd85
liLkiRLN4pWnJdrZUlqA8xIEySPgVvuB/TEnU/AD7ikpZvlRFZRyykEiIpCxr74Kt0ZVkEsf/zBl
br0X3xU2UMjnW1oz4h92AdmJAoYMFKxYYvlheIJkvo2pEGtw4dX3ZTuzMMh0nhqSZmSzd240oWhg
M+TySO2BDQ6F3s19Srk4DXVJE//wLI+/E4m57DYBqEdvQ60Il1HtUE6+IRNUwOLFjE8dHC4teIO0
OFSYgt1aXmSL13NuNOvRSteTmLJkx+aVV16MkDYrd0J+3KRupIy9ofQWoGdCSs+qDm/nqenWG7+j
7GNdfnd8GAuPujWBSJAE3UgQLRkyHZlNPFLig4YQDK1DpHpyHSIj3x+mB7t7WIHJgF26EFkCjmAt
c7PiPNHsnYjYiNNSnwgjWYsChOLqew//WL0vsxy5B2dBxgETautBWKhAN3braVqAt3gXquube2/C
UcFXyLx1PcUtvx/FIughnSAYeSFxMYz7CvBtCj6d7vXRRxvFy07J5JVvWOlDoUZ7Tzi0foa3FdyB
PAZ6D7/JfKDfSKrDjAwf39ADQQrUHk3eI7ty3nVWx3x5vpprCq+nhgws3wn3Ltp/CrOCdumYa67n
zy90pHxknF6yFW82ulSA4D4z+gbJaoMFYYAR4bimHSyDflaa3D8rwtAkCWr0v9NEPJo6kKZnR+el
rsiPpt8honTMVnIWF2o1uNVdDtw8hHl+ravB1Gw3ej1AFy80xtyko2NSjssWsgxquwckbaePVk5W
GVyyeWIm3R2manDuqiScL/EyZU/Lkk6Pk+2Ov47B/utB/SsPqsYf/UYa1ijHvyEaNSvyf/8HPFaX
ZKjHv3Ibjx//+z/Wr3/nnx5UHYCJMBnRhMTGEAH8bxmd0PvFxw/GrY3HR/sV+V9/D+mg/f7dqm3+
guHBxWuKRQlHgP2fOLWJR/5e1+XIQ0yIFyOV6KJe+1pk/o0XLbIb+vjApx+cMHmdinQmE806xJDw
BWThfTcah1rrPmFlvbCl0SQUtSNSfOq1RsSu3j46U6WOUitItQWSL9KqUqdMYH1aaerHqPtSMS7I
RutQjVakDK1NMVI2z8a3XqWVK6dEVxNhlu1io9aIheBM5Ce8nUDqF2FfXdSkpHm1QR8Z25ZyF9ve
KK2WIWqt27G6ITwOuE8rajnSGlVAy50nY48kMf0blpqGB4KSmLK1Kpdqfc5FqJu0YgfI+Nl3q2wF
5g9FTOt6vVb4cq31mVr1s3yJ2KKVQLbyWxdpcEAiHLRWqLRqWCEfNgMVLyPaN0WvaIuZVhkLrTc6
WnkUZcsWQauRndYlJ61QApUm9olo2Wv10tU6ZqYVTTY1bzY7SC3TnXhSUJyXIVTmWgld+jrZ8q2u
Jq2SVsilPbIpKstNrHXUwWjng3DQ5GbgGudI6629Vl7x5eyqaLojxVOdC1wvl1kZwlbNmWgXHOzK
q044ybS1w5FVpm6Ll4ET4x2DevfoSKOHulKzDRbJ2N23jhHf265F9rRQPNOMyvsmELSsOiK77ppy
eokjlkuMqtHTXDmUUDTNgHDToHqlY0RL4FRwxsEvcBdoelRNFRYamD16h94JxWuQ5Tyh8mAsn+qi
9i68EqXfhPV77dbfT3zoycUuMUV3iVgUbiiNs/jwIhuO5jcQQ9oCUIDUZJulMesT1b3sUtuwDtpV
Rs8qZZoNZc2AaeC/MPCA8BjkPwKb/cXmGwjCzCh+ynVza+gAwZgr6E9W0VjXjj83F65+ArDdzX8I
ATJsRYsYj6wMYO6uAgyy7REab4mWZ9cDfZL1akjceSszWJ/LBLqKulmm6x72z03XhrRVm075pJC5
3rshcI6G4wz5OpE9n2rX8GfScb7lAwSuQoMOaE8sCg9oRZj8el4Sz4QaNmadqFs74dL0hlgVBw+k
ijb7JeoMcIf3CDWfU5Q/sMNsPHjKjuJ7EGHJC5LsSlvQqPA41Ehifu4r8Zpy/+0zcGbaAsmJN54z
gEdB2pdPpJLJsLcIBXTdAgIZHPHpzZwn46ERN9/vLMedG+7GweLlS4hNd8mieUReB3HIidPwzp21
NGb01VepN2q1B+Rc5u60bnyq+sg884t/H1SZ4faPwVzxB0uNsPRGFpENNl21NSOJXRA69o/vK430
Hj9twe4Gr15xXslmICAhvWs3k9ClD2zO0DgRWJ7YrtnPFIvwCO4rN7jrPBATTQGExmJPB2eEU4md
DIELUYovdRgARRm05pS4UCexK2lg/vhO8tdm49+Elq8uSMTa59jMw/PUGtU25YosIDV48Y/I1nl7
ryJWi8bOC41wW7pA0bVbJqlx/507X3x2vW3CaawhG7b9/raqqWrus0TB9ZFFXPdrCxfmusn55BRh
/0urlXTe+CFRScR1Xn6YGGwHJdzuZeEfzIBeQyS/td02NKzly7Ws0+uRiOVgyAcgUxD7veZHTXto
UvlqHYVXdj9wrk9u09EkStmnhyrvvrwpuohoTFj17IhrOzjP0uH0kO4hKT0lnfQ3njmHlz4CP+Kx
R9jegDyjmnVIJdy55zkGyUP7qq3M8s/sfh6llVvX/sgaXlhhsvED4aytAPdjVqnrDDruNOcbGTcn
pw7iW6s35htrtilEaxKmNVPoU+DSFPkqjEZ3qwRw64C58mEcSQn2kIJSsFXWR51AT2ntz7Yem4s2
zcRFvgxUvNiVdcRm+7Oz+kMdenc8JoGfjIPDvjSJX43EfoFm81MNWM2pWKqozihpIlM1RuDKobRC
LhwjaSwd18L3wcI5upUvzZePavTYrjF/076DHQSy+zofxCkKCoQAOqZo7uELznxrN7dgEfJJFWQ6
rEdfsWln03osZlUdaWt1DhOL8MYMB7GFbgCvKRo4ji5iB6/3tTUpepnrxrxUhRmcOi58phe+ufHG
+NW0AKoYVbsaLPXlKHEWWRh8ZjYamDu15o8A0W5jFcVDj6HxTdEZtOVep3TWocvBHGoGEAjdOn3l
tqtxoa1odsbykOSLw+Y1NN017DCSj/dtJT9S1ceAbkN1zTB1IsSRMIpZ171tKjqSO81ut+vLxvKv
S9b8Oy4ruLh+bN06i3K3EyQtmLqDkR+KuhAbVxoUiFi2+KRPowA4Zh9V1RRUe4g3OtzsTRvKCCL5
+GLGC/Hghqd9xFkCI+jwk2jGa5s6e1O18SPoMLz1TkFFEvomKFYmy3CtHmPcz2uf25CTVZ280Pos
17V0Nj12hcsp5EDMJiH8cANvPAecsR4L8pLsIchPM1H0od/38YQiacfhjJMlf8w1Bc2VLihxkq2f
6GXlCdpvQAmbjBnPGkgSvjvtqFM8TUlFn+/Sm9f0GjZ3NHZjM0pbdlaOdoaILrwWo5h+1KYqf0wg
OK/9nqyIxw5r1UGG3pTcRazkfYZ6nNYedVbM2yKAWHlyOTIqsU7Sji2auuTiX9tRO+zCpK0owwiT
p96fjRvf6kKSbgimfImNuY67xNiORT5c4rVyuWLqmKrJ1hP2yl0m8Ezz0Fw3IEhPLnP+bUy/MRXe
bfwU4dU8oy9l+XaRbV0jlNfGNUWH3pGdQrG3aDPbZjO0ZWK3jbtNu/mrrmz7xqqS/nHqsukg0qB9
9kEcYehX9YZjIWfbYJIbwxXZGr/VsajYhaEiGyezYQETVC0cGnxqa0HvJbMeFTP3skLeVokNwi3f
A0llg+zi6abwDfOqi+tuVzpNt29t7F3DVMRr9gxXM1N5DKx7yCicg8PlNe+6BlhIPTLAnqhEWyy6
y7JUlrvKNUHhdIW7X5rlas5Ste+gGK7sgSiyV8rxdinY4xVjI3lyjeGNmpj2t7mcmFcWxqvTR9cW
jPFPeCtsQHzV7yLhJ7uhhHlvAAFBUsoyypUWbnFM9XqGceYJ2tzA02NkAKNiJc3Je3LEvJ+nOdlI
Z7lXUCeu58y2yAOH+R6H5N7niLkuKZJqxib5bGdFDwuPvLFtqBPLKFGYzXk+ZaMloeHJ+Di18WWW
tGeXzqNNEIf5US3+fBHnuFcZbRhpYW2Rdc9RwepqXQSD4Wc65wOKWuyLasqTO8fPW3LOA5AJRnqT
C/w7MoyER0LSmpx2IzNRCAVTqeB9s/9dLj22KsU6T6rC2yqZj5s51P0V3lDMeUnX1gC4pfIz3E8y
GVP1My2Iorsr34FhCnSseuYsfQcUetxVNfgiODvTPSzFZWupRV4nudcACvDcK4SFl3Zxsu0i/HMW
NcY6X3ri8EwtNyXg9Zs2EN67nBtFG2K9vFvS6q+mioadzBo/u0QxjPPs8SocR2cDWcE9uTOnH47u
8hahx75EcGnPCVuVrR0juSoj+EHULV611ZC/TX2imIZ0Lk2McXyqjMxfJblprotWgqIaM6pY0Bd4
VArg7L2b7eH3PERGP6+8wr1YHDbayAIfgU0O322r7tq3qIlo3J9paUs0+Sw6qWTx6y3dDGz6EySU
dxOx8CMovPxymmrJPl66B4do7bHLo3uTUI25atnLGBoCWRyXJQZavyyuunSZvt/RAb08049YXsm0
+skBNKm2DWwmRIxeazQU123o0/rZVhVPfaOtPoLR12sWpEZK4TM6lyyze2X74m9tJg/nPo4oznKs
s5Pl3g2ttwmVlqTjT6YbtZtALdxpQz09+cM0XLTCqS+XcgwJnKi+vCnqNvBwrDjpO4YQk/6ZPINe
Z6U8CkzYV9/2loZ9QBmFH2FisnCMiWedmTWEzz1e7tfFqer3JWUIizzvuEDj6iCq14M51Q/0fjRb
Tw/2Yz3iJ4AM+dNajpke/wttBACcWFxn2hxgaZuA/+0Y8MCiMFTKJ4qHwoZLKGFTkn+7C2ptNEC0
06YDKAvfHgR2z9qSMP9qUHC0WQGVaPwCJVcdAm1l6LSpYcbdUGibg9SGB1T1y6IbYIolmCH8yhxv
E22QoC4QJVubJhZtn/C0kaLTlopcmyt4Y48c/OJNEKXNzsixYJTfboxvKeO/qs9fqT4Ow54/U30O
cFmy32k+v/6Nv8f1PTo0TNgqAfooKq+Pee5vmo/lm78wG3BJG2L80fiVf2g+tg0lHKMd2gyOQh/b
7j80ICv8BYg0Oy1y79+1HNZ/IgJ52nP5T2+fS4AjxGTO2/JxZJLI/YMGRJSnXHIvse8ls0QeOUsF
nG200KbWS4mALFwsBWlWdj+BSVJRkRbGmb2F2teuocS6zEJvXcoZj4gZl9PGoKKsp0STvcMoXqVp
8jpcjZjujLHJaDuaRaFLnRDrU/wNAzzf7bfHwDZMCJTaUvLtWmhAnpwxCyyHKKGvN7WM4bNeDBB8
2A7dG4Nn8c1clxlYWNlPb1Bt1VvgQMhkS8XHtk6TkVMvrDPacUuzPVH3JN4pVcjfqE5Wt0aBws28
Qr1SrdWtI5EUAWfipf8cu4RaWlG6x4Q4LF2yPsNfI8tWDTOLRy36FH9hSv/2If/hK9D2W75VE7CW
pZPpv5XhqsV1c81SIt7oREcYed5W2HOHgaeZQRk7dtvTVWFX0S1lC/ZlDUIVm44fNt46K0A10iep
tgGK+TFahvFqARp7bWMo/LCywniuW0+eU4Uu4WV5fsV5Ght/qA/ynKjDfZLC+x2k09yEYffYUxtx
8MR0iRXRfrBTex+k0Ufe+u37b+6Rf2OajX7vmuW6c81AX8BEfE3g+X+0/gvcwUlsivqeguv41dLf
fkLLx4tlu/OtEZjdccid7ljlU791UzaPq8rol53kYXI1D7P5LgpLay/eNN8k0EpOU+N497Hi31ri
fp+2aKyLxLCnm3TwrUuQjfOtF8ZPaDE2KW2UkqKexjXcOPOQ1RM+cKMz9gUT841qMEUuZsU17fTm
eGEuzkftD5dTZ1uHb7aaCjs9RCA5kM2q2M7eZG9NRAbmMq+liPITtabTzywF81X2zvRTsFwfv6G0
XW+NNFKyHxXjsOuzaT5zUxbXwWhwM0niY4XzYTJLwKAQd77cFDlPYOATQM45dAybLMN01jBC2psL
oFA7Q5wJakbkc823tOrrLL+qUj12DEv7WeFG/gxLdhGMEjmqQ30BwcT4ytrV4I8PjNGyi7LvzasY
w+JtqMG8HhuVnhM7dTfbNl3yA5V4WPgXN7HPEJbnG9lbfKC21rxoqTpMnr43jWK5q7BlPLupbN8j
RoNU8nXR2kQou/7za+cPaxYx+9CGY8KG2II+b9vfrKnf6NY2zvo4GQPjnPbmcocjo94bFLE8qXmC
EhsM0ZpYDddO1yw/scdhXO2lUGvSSulHLpr5Wvh2fILh2T4HrUsHZ1qae2AdLzN+zU07+BV1kLxK
MXYeDswRAlHJd3/ZxMyszR73mPSoYOFwap9nk+MByA9+VQje6ooQR7ZmuVK7kUiAXlCbgiO66K2t
11M/myGo85rzOF93RbPcfV+2Isd/lunSoK71rEu4pvFXU4bmS2hU8jnCN/9cG0t7jYYIdKrCzpeC
Dqqz99os9m3TQSAZZopiCX0NmF3VAsWoCFOQvGaLUvbnH/8fAXN8/DqTTyTJBx3GIELf2r/5+KcW
5GaydNiIOgF8qydUsFJda9znS8RvYMGtX/utNB5ylY0pjAARiSvqvdN5H5rUwq0c7kE0IUrEThSZ
ibdi9DEqR+yIQA1ZXfyKasUvoyXfY5sNxu4//wVc/Xi1fDyfJDu13/03v0C9FLKzyIOcSx9q1pxb
83UrEro5/Zgps6xZZ+J2Yr2wfZaYOvWMLagY8WbGpndhTX6Moaqjy9JWzRtFitalP2FcSG0MPru2
DOOHMmgZHaZ1woH0z9/79/P4nw8Lfe0TZgHxBhAgiGwAAr9/7wjIWbe4k3duBg871yRl/MXVHIfg
+aChW0u2XOVgLG9KSq72PW4GJht17R9DkY0nPN7ZekKSPJae7vIGS/bQ+xUmkAk277prh/pmCWV2
yeljvp2qiDK5Xk7yC14WkkqUUc8WT8PRXJYQW7I2pg3YX2uycHCJ6b7Ghar1zh7v3rONa/VghFiH
JDmvbQxTYldKJ6EjL51fsZUu+24aY7beKQWDdUCTeW/b86cFXKsDgOsCw5LCtraLI6Kd0xTv2JYO
MnXqduUUQhxLF8GrDrjV2RPMt9+3XhwZyUcXGyn9UQX/cUA+Oy1zZ585PaGUVzk1xahG6Ycp5LLL
qc565cobP92y0iuI/mjyID5BWlmuNNM8w7PCyid0plLZVfFgChuskNv62UtQ5T+dBltFm6TzEfy/
pP0RXZAuW/sSf4DceOix14DveJb8+YXAJpFv+ndXAtFA9gzkuTRJk4ni768E1upqkMXYnjmU95CO
MTTNq++1uZxmFBEyFesg1QMKPJLJjq2YePNxPjMFYk0CtySPqdHCGC/zEl8VCh02XzMr1iMGF7Ck
Sb3rW4QrBvqB+a6gFj+y/PfvNmf9zyELXGMT+V4V4AEOsRfWbMeuxrr3tlVgKq4Dt4aNVzplXO5K
K8YfEi3VcAg5OG3UIqAVu5TzTo1FuAMTcUlTQbbHi2ncIYQonMWDOXzg5WWJLGriIg3erNlaiOxy
19IuSnnbytTfK4aI/pmKuAPQPGYqsw2DOnLUsyUEgLUGvinvJ61WKA71HiAfF2tuS3ftw7H6STav
2nTjWJwapukArEsqTVE+2v2CatRc2XPs4gMZivSJ50D2JOnrLVeLgAuOI6vKnyUTBoYcResnB9Dk
enjvsBpgDxHphxEF1tkYJ73BwRt0MkO4f1QVUFqPcT1ZOSn8Y8YvlcmvC3xgVVLSZK7k1PHvcT9o
L0JKwAiut3TdTblY9UOS9PIY43mm7NvKnffUiQlXJ0TViwsDvA3bn0jd4cCCrr0gxbxXZcO62rcV
QQBWdnNt1AD/Em8qTooLAfWfejVN5k0RG0lMv1jNQrJcmcNyR1oiZpwS5PO5Y295oEYtosILyvGX
7RfhEYOlsaXgmP7SEF03WWG6mrbuOEbrUNKWQDKIgy2UOq7CrGWXqdGimz4iGb7yRGyCBl/KryCY
zpycywyOlktaHfBGjXJYVNdBUKW3NqTsNQ8DRAwZqeXu+0b678H2Lw62HEd1YvsfSbd/sTM8ZbgZ
6t/7Gf72l/52tgUsyvmV17HZv2uA1D/PtqHzi08YLmB4whYBgMFv/AzRLy52U8s0TTp9NHHrH2db
x/+FVwPhHOiqH9v2/6NyrMD6Q3ANiwXk64DaJZhe+tHJ7/vbB30ILbGBKG8dwlDVNK4xPFx3HK7X
S63aywwKxlzHPxRToHI1hEn6aA7cKuRJGxrUk+HaaQinRf/H3pksR45kWfZfet0owayASHcvYDPN
aCSNk5MbCH0IzIBCFfPX90FUVlVEVFam1L4WmRIe4e5mtAF4+u6956qBZa8AebtTwgse0zmRZ+5e
5UtTsxqLcHrgMO0gWsYTX5u+/QJnX6hsy506edXKqN9stkyPslp138E21E9AAWC/U3C62M68r9ps
scxNtva+8KWvMqPvhqzsG4PtELb1gnvM9AvdPxT5Xabd8Uox4E5VehNgUTybuKeCgz/E9Quu+oRU
CbZ3F/GZegNaqRvjxXAZQCOUqQHNF/CyaCkK1/gK3C3x5OlqqancqiINPsuiDOyzRmnkZWlsG8/h
mFxySaS+L3wge6wlGm7l4+jtrdbErqCL72611OdkxM7mBYu7RUsovqlcIyBYMS2MoFDwnjnjGy3s
861qKEo8ubpn0yYr+ciq0ASlEWM1MAkCf3S6ZCOuJ/InpgYWgIXMxVM5tOJN6gyzpEDKoGQEEzRt
t3lMIDEOKV/eiMXt7AfKyZd2b4DUfPldXe+lSwLIp4fkw01cZMrV9j2NzvoqFxavBT0H1guGPCS4
2R7pE846TJwlQYvVK12aQ6Qa2iw0dyVyHxwkNIJUzdko8AaskCzMMWkZqkXPHUGPny2FTrP5/R9L
iyQ9216fszyTFb+P+xB/xnPmQlxkjYfR5qYIPpD+w7ecc+B6BfSDS4cBP4vKlNAlndugmoOmwMBX
s1d9s3qjQzcIBhisoXKtFxurZRJVPYI95czU5UwdQRYn7bwv7IZ409wuUOxCJr2cwxrSFLd5qznb
iVUsm9xd+IEAnvL3tLTU01m9lOmdEcw8gdFqp2QnkpxXl+JPiB5jxVybxNQObD16ePJtMInS3Qai
8e1rPJRjzEY1NpNTJwfU+KTJu595zgYedwS/dqf1r02bVpUHeOddu2mMetBDhF7Df3ADgiQRbj3+
OVi6nIWnXfAKqnHi3ywsYk+/2+OnKeVtWTR1L7+jtV3c/eiWvW0+BtngX35/RB9pbiKIhi90LOmO
jdrB5vXNYWK/jaroVnaKl4itO9oDg6iy3C9zXsV2N8Hj4ZtKfrS4qocIsyJWDBbZ7hMOAmDyTps2
p8zJlN6tzQzOhsTS6gh2Sn6suUKfT+PSf3e7fDbefn+WQbn0ybGcXYzIjuXxZD3p8ymDbYnhWpU1
anuhIUhqf+R9LirKJp5h3GBzARfKW4rNbH1NcrJQ124Om3Por91FquHX4ZxhOw3ChOM9Rc2UCjQg
QSiQxWyL/MIVSuSo425lWvMeEkn527KAVohy31g/U+zlmyjxjKA6NP0wNmdBbBaCiywmqMxFN3K7
tpcjmuJ4M0e8t7iR5YfDJ81Bgu0JUUG4hZIERFFeuqDfNNILSFDaRouaawOl76s6cTYzpqwrYXci
2OEcvvFm+ushlgGJmErHCKW0/OjoToj3zGcTSanQwd4RVHuUZ3tjsuN/6rNO/8gN9gIRsJHwrQzL
6TnwOf4KW/HBttWo+GF4AS5wJwx+Ony1DiYgr9abblSls/XCWrcbXrJhOU70QhxHLKPEz3Lh7Nh6
Ajx3YygwkU2X+ylJyMlwzub1pfckflMCC5Pfgz/mAavxYaSWkWmH9ebOYM8T2dhAwqjCAkZ2LXMw
cwRpulHcMZ5qS9a3cmiYWodidX2KIrVfQ+Axe2NU8y8Y/c5drFAG8iGwfpaeWN6CpJ/EHlNpfmlR
gH857TS+cOybTytwb4f6QxggM15Vbqi31Hb1FtfAqqiGQQZ1wMgjXMTlxZpqJKVwqvdmQCFanZjL
L8LFBd+AsdTnwMP9RCGumN0Ik4vzMRe5PmNSons2tIV16hdV3FeEH7feCMAgiqfOxqMTLwLyantV
uIt/cUZJ3d0CFKeMprmd7+puCq7laBA1MexpZzJZqk0RDNq6lAVX86fFddLTYIaHbvCn/YJ3bqvb
Qt6PmAKiwujjx3pQXE1mxPTMkP3NqutvmNTowu1CvRCX6ckwyqI27ddYOs3bmJbqmYzvY+pxKJpt
5usx0dYtptzzuRYd03U/dcFDi1Z3zEQpdya74m8JJ92zGwcvS2L77z2t9Ydm8lCNvbFuMLxYkhK7
AWw4X/zxyC6DXYu0H7XG7uKzivF2pZmaVBQjanHm6swnna6JUVuYuzJXZLjYYyLKD5Sa7crRhI8N
52P8jOVUlRvL7b2cSEbfV0egGDDUDMtFs3Va/DNEdl9sYvIfmR2arAIBDDz0dLdQv2nI0+A7fKpH
J/8k2CXPY9n3V5wXn6MK2nvOtnMXWeMk/Q3Z3u6i/SXfDm5oP8OacM8zW4+nwvK73wZ3Up8zJvX2
a+rMcnjKmNmTc0cT1ymBCL7BWvPNnpf4KU2x2RU+dhRGwelC1MBhZclII3x1xwrZeMA55e9w2idr
rKX6VXbjdGlXlwBAN/spz7rhI8h8Ynn4+R9D+rEeiE0mgtq7FMcKvDRAerBz7824tett2pvGk1s0
KNRIvbjwSjQy15/uVm7HZ9Z37sZr5GvcS/OuMNUbTnyQTHiktzo3Pyw7OeUU7F2M2XO/jWNCRw09
OGpjwXbasSBIzzpxkwcnaPr7Xqhj0BO4KATm6tS0sOeIRk7uZUw7l58wsDZ26jrlNpF233HzM67U
2dsHM0svFQiXI7uqd7otRJSUfhUpu3E39Yi135/KcmtJAvG4EnFCTH7InSKMl23CCoEgHbfw/cr1
p/LHls5TQJLhMQhV99wol/SUwr3Ez5N2m2KZ9obohnsMCXhd++TVN1vrvObxt5YzYaAnebUPu6p6
znK6F0GG5+XeBqLAmbjM9U6akxH1ne+RWtZp+lhNyiEea84vplLDedbOyuDjDw5Yue65Ag3HbMK3
uO2q8GndhB9k3af80nbl2akWNg9eVQ6budbjjp4iYhUp5/m73s17QvAYklTM3qnLg0tD89yrqUkg
RF7Vv5GI/JYTsMQRZUE2SqYheR1k2EZCr7RCDop3vqym42QmWFHCNNj7PWaYqFP56EcVSd2FQE3v
KzAJqcc3oQLrKiev3btZz90Rw2gCGK4qD3J0gzcZ8oMPclLPGG8EDuY2znfcDnFp5DrbtiUQgyDG
gjEp65ZS3KGpSEppRZoTfSYZgpQPoLA/T8pt9iMrKoc1Xzjdi2pKA7YX3oBEAu4VK964w8TrLUds
FCWKmWiPoQpj3JWMVtTR0yA1zMRmXYvOg7LK/V1mtHKH9ySD+xD09yM2ly3R0W5D4RS5XCHsc5FX
w3XRgXReub8V9x2GWQSEKpyqx7zLsCYVXnPrqynxb2VoOMvGM0LSMh2NMkE9ut8LbOrJPqQbjC+Q
ySyI6aygBXJ6ToZyupDx0Lu5p9xuk0Olf9KMAfd2KSVX3tlJ2HINQNsWJ2fGcsOPpLea2wKDTkZV
ku5hmc4XT3vetaX5C6hF2xoUJnj9HZ7B7jxZaIVBnZEn9jr9ko7VXTu2Zxks07ZlD/dQ6Ub/IBNp
Us7dqjugXvFBJcEbgxr5PK0IHin3KSchiml2KIpin0PhK+9IkeNIz0IsahFOcJlDVq+xBVTkTW69
Y8rvU1GVLOpCuxzI1FZ4x+ueF8SJl0vRszP/MQ+TfjRYKTwYKXHXXSIzr/8edPJF9vgzRaSy3o3t
A4ANMKTx5B9wmIlbY5Xv0imn9FyXrYgvQH6+unHdcXsMclnAZ4FdYBbzPueoQwHlXuK27nLN96zi
n9SIMFnHj43ULYpRGam1Hk6O70uK38t1VJCIx8SW7SN3v1NXcQcdj384yf8d+W3Fw/xhd8je0PFW
dN/a3Yv3/68kniQc+9lOmGuFUu5pdDiJellqvyyzwLitrOzwjx/PW2XkPz+g67CptF1HmOgef4Uh
4VGdAWLq5lhXKrx02Bo+NBfmrwIP8FqK0ONuQSe8JkPQOyelMP3M1JEZaXWfe1j69wZf7J3f1q56
qNRgXSuD4Podqkz4NqRYZmk6YAB0lzpmbKt8/dNMTCfkQO92yzN7/Fjt2okSm6yHTNixqf5qvGHs
njXIF71fkLRGvIA+oZ/PhfMErnh2ddUmiZGqMwf7I5EyjNeVcOQHniZiYelS/xYsA+0OqM866rD3
VKSPyRKblTtNF4I4AnWk4tYdCcuInxZD93of5hwcDkFCB+HMb1QQcqlYO6jUwomiraD5+P0sXPmt
9U90s3Xb8ef3QHhgbYMAxZ+cyV8l14IJOfa12Ry9eT0vIwdzNuitkuPaP363/+wpwE4A84pgCSE9
dh+O/ddPVwDSz2hLHghhjbdYBlW16+qW94fvnvulSfStAcpV4l64y378dx89AMcE6xSJmRqmv6LO
pDGzr56n5qhyab/4I5pg1mZkntcWMhR1HtXvBIcAY6w4tv3jB7f+spXnZ8cDa2PZsi3hgD9eX5s/
aEukvoy4IXR51NRE4j8ak969F0Vrv9S55tgMXJAffiCjfe4SyYxqKpJriE6JwGXrTtbL70/of9ab
/2S9aUNfY7H4X683r7++qy9dfP3RuvO3P/S39Wbo/QtZxdWcwIcIOuH69/2bdcd0adoQJoFMOjXY
Lv67c8d1aAyg+Y82jZWWBVfs37eboFv/3//5E/RZ/+XXf8SM2aS7/vT9ZX3pcUwidolVyF8Ze3/+
aJVOb5hznA4XZq9wSO+XQrFCxSDitvlcX8AcuLOsTtkQp7/S3gio2ciK8QUSn39a867PZRXEBLV4
+qtK6wOR0P5lyrk1RV2J/8DWXKdR/pWxr5es/+biVruqQLScHOywZ7YMsqs9Bc6m8ADZRTgKV/dO
qjfe7Dn4fyu4F4KFnAk55rEozPqxG8f+FlJaSx6BI+ebIkd2t/Yy0fvEDvWb2Y7xW2+mhh21QRPe
yjSobsru3vygWE6ac8ZBWCJ59FtvudFxq25T4sR7J+TpL5CtdsbodHeFZCBkqYd25dO0Q7oTz1BG
iPylz/LpCxWhPWa6wd3sLmxi21bqR0od0ve2YnphjZHLLd51ex+mwnoWXpvevMnPd4O52loNs54u
CkPMJWj1a1Vm7N/QZ4WK3MFhM+HIBVthX2xMa/oOvgkosDMU+mgaQ3Zpaa4i4iQ9/YmiOKZRy3tI
YD2vrrhb0z29JsudqlwujinD1hYfpNgAwQ6CKEe7e7RDgt9GmTxAIsnZjEywhlIv32gYzEdzbMbL
lNb9pTYs2uSsyqckqBrnZ5BPPTwdIm+dX9gPAdu/42y39b1ozfECoHU+kltxvnLXaUiZWd2zH4A0
31SFURCRkHC3VWoHp0q6/f3CpnffWtzN6risn2gpdp672e0+uACWv822Nl9sTuNbv5hq5jnPuDqZ
2IMg7r7xWuG8oO4qfKSwuPrmKNyiANNBpXFW3Y11sRxGE4Hd4JD8s0XOfrA62VzyCWoZRajYpnM+
OKu3OAx/OE7ek/dTFotoY6EVCuJYWuwI66dPtV5DK37YAjSLIU5UZjPsA6ZEVmPu12APwbled6Su
48mrq1gj9LXJ5tZeWHbpZNpPlkGPMqi2/CIX1z2WiQyOJm2Mv3Ji/4/4e2o+U8nygM1Wygi8gfEj
aJygIjvNFBG1o19OUSC8/lxnvuD6laZ30OWYO6s4x1Rdet9Ay5nvason9tAFTErW4PeZkB6BcdkO
wEOS5aMtJVlGo5TTGWBb8oInxXsIWped7woJGUT9mJm6u9lDau8Kz+nIIg4LIRjLYr6HlNSDs+km
D1B1J1jzE3QCDog8d4JGEZ/s0FInb845uAethXs9nlq85hz6qzcuI/IRpYTcMsrhbugrjwOKNO9F
atUjSAopN6LNsJ+mM5N7UiUPKnVB/7W+84kZj3MU3+3pXccpNbNT0M/Pvl/Aw2dhjhqZW+nR8+Pq
rmdsqjF00YCL2kyD2L6Ws/mQxwCwNwZTdAWLndSCsOqWJni/iUnkt23MlSSTy5bCuJ8l+lIQYdWZ
7p1FEJHICi8rqHoejLdk0KwdacwKCSAYybR1MiunKjinSns/Te2CxTaQ05NdmtY7OUFAChzrlWz3
pd8QZronehtMDObOyky192qQSRVuknHGtIaVvtfmMyRDe/ZfE1HJ7tYh5A7HpmXlWt8t0tbGsumC
vJoItbB1Hp9VPiXBDzcp4rQGjl3i6X+tgKW3YhdIdOu90fdd/nMWUlrFAYirUty4uLn9zxzwT+YA
cKOrLPhfzwGnn1/pn9q2/vYn/s2/a1EBRDMP3TwsYXyOS/8xBFgCly77ego28G/+YQaghgsrp2ky
/qF0YiT4jxnAomwLXCcy2Wrb4E7+35kJqCX8y0yw/g1MIdQQMapY/6n8trDitkeb9K9wBYxTEtdT
e65h1EA/C4Bmrd9CPCsOYVEz9MvnJZNe+J17168UZvWzKwrH21iN8+Jz33wvhJGdodlO8AXsAOCJ
rH0ub+Giw2bLXmHubuBdErr3knFsX826jY2I1UXpVOcizDQXJ1Sdq6C2iMgjTqg9CKn6VMUzHo+8
p2B7tpItJ3F3C3bf20PaxP6bh/0TN/BORbk5xpeSuNdF93Z3mP2hvbM5Lv9cLMocq45kVqhNVKhG
HEym609VFeaGbJIPNEp/OSrHgQCqj5AgekB6XuZ0Opqycfe8Uca1xmULhkoM+5SyDRVvVIiVUAFz
661q2HvU8uFKy8acdUBqvw/ztJYvyS1tEHKjs9S8zaD/b13f1luIwu+ll4WvkzfNOJGpMJR2+D5N
gc/UMG9iZ6iesPW2R7dX9lVVFYZWwsQbM6ewrBqa8eT5aXYfGuVX2LVEJCHW7lCFijMzSXgoG2P4
rgsRn2ZOoPuitspfTB74pHJa5Vd/XovDgmNGaGe/+t5WO6gy0zfWaSNF9hn6TyuDZNNWZfBp2z3o
dJGnvDbNe5VV763BQ3NphU+bjgPkbcPb4SekKbjIBKsIUdWRGFHmopJMoxU5WVg9i2UCCB6bqTyt
n8jXdtD+Hh4Raz8S5MWRJHKLuCcEhUvNILa1QX7mYOKoncG8TiP3mMJKbm5hFY8IbctDPKbmJl3c
9pI6tsHAZk4ej4K+DMnMPbh5iSuwMpzsefR1efGAoV5Swk/3lGrQxZDG4+OoWrWvtZ5+dIFb1hGm
0Q6h2pC/hcBKe6wtrnWoRD5eiFhlRxY0+tJRA4kPxR+Tnyn4rw2LLu9I1VCdRHMvxdnCyNtEWSfM
K0F9kztjuLCjqW2z3rT+wPo20P0bdYo0HkBKsVmhFi1ZD1NkWztJhz33ZaiERoX+0lR2eB6qijhu
xyRF/ge35j5kLZ61PCnR+vKOTb1+Tci1VChDdvobel+zC4IyPAp2iRflGT/9xQPon6Zr13qcAJNS
xmhTnIor2JGOZCw0w3cC5UU0KHGWMdACZMiUgLFnfmckZg1M9vZH0cYLXrhqwJczpP5hbY+MiMGO
38LGdTDFxwLSeRDv+w5u36YuxvncjIbbbQI4EXeBX4xyW7E6Z1toL4/Cc5vd0pKs8X2aB7rJgR4K
PudWghs7BOXYv0ErbFgF1/CP8xjPjwiT7GxIB32wCgMa2EN+JL9BkcEOGmoaF0a2ZmqYdyivOUp2
PO+yMVheB4YUDtMtjd2eCe0mnHlLOje+T4NaPfp+u7XiQL1gePdvodMfVe0sDyOJH5rsxZ3X87WG
DGFPpyyuWPuOfvMILtkAoWpphjYZzM+FLuV9pQd873ZLFbZJIZmxqh39qMZTMGdpfKIZW1B02tJa
SuSPpbt5T26MCGwzPrHPV5c5ZxHJxdO86p63G+ExRYTMHC4KbbhNnNE8La310xo9/yrdtj6Bb7ZP
le79KLN0tYGUZROQiJODoudnG2fyxRByhhhsO90zIcn5V2UyhS2GmI9zTiBOzG2Fum+RAseikG6s
zCsOomf0yBDq8GssHWaWfnqtWbDtW1knON8G/96EegOYgQtRSNPGNgY59+E0ZnqcoQxvjKmkUsTt
ZoO8s+d/cBNcjm4YGr+svDWiaUxRdH23/41DSnN1vay56Zbsh6RmAiuX+ZUsVbJrLcQPuxloGx+0
gUEUT+IH7snuoqrypqEa3KWspTeOUvIMhK57XGpSfOMULI+mlYUPOlXF6iaNl52b+OpQuSRBcawE
W42WuO1F6v5KZmwto5h+9JxeNwXXzDKKixHdFaDXJTXIMSNJj+8SnPHGteRyo58qBC/Q+B8g8Plu
OL4EVhuAUcyK6b7m7MwFK4FB52XuZ1GiiHAGzq5WXNeHxWysr7FKXDgJC9oTl3R7nO2jN6BYAESO
vecssybYkgunp7C8LaZ1YnrA/qjYxu4KE2WS3iUv3IpseBpZAb1TIAwJv690NHOSecxLPdeR0Sbj
m5n47V3otOIuYWcWcAWNwyPXTRBvnXnRwnBuy9I/9phWqOuG9AqPs9h4fPYwX9vVipRFS/VxZ4YW
sMclSU9hYNwK6A+cl1UTkJKOcTzVSYDW4/f7JOjKnXb6amMG8QVjUXFofN1jOMwDIt1AAUcJoJAv
VLrvK2yfSdevMnMJrjiIK2yFisv3GI9faWbKgzGY/nkZtPhhibL8rrQ0rp5WT9qpvGeg1K/m7FIS
FcYtwUVHnFRnLIegF/2uRX561VXa33l+9ZUveXdKcwj+bUFh70CQ9NgvpfCjyUj0XUYOEzBL4t50
UjePC7bRLdhcb6AA5QkAov0BrnK8gGPDjw6aYXi3ssw4lsvgXSqZ5Xd25u0bJ2+xGULz8923yRjd
CLm83GUIBpFAKHkJg0QeetiiDwDmrM2kJbjfNv4VAPnYQGBID+TTyUySHD5qarguqeuOnOGK5NsQ
ahBYGilPLtAGMdUtvwEGf0mrut7YRS6ei5in0FlFh0EkBveWO/fo4vVOptZnrIn9VY0LLpajMaL6
DGlxusyx5b6WbQHgBKrqjpPXcKAXLNxnUxF/qn6eDu6UqU9ShkRQQ/bnDcfgkxjznoOO/hwtriuh
WVn7hKhpsaY+yz79MnoP6shM5ZkI8uUuDGGIF0l5nrozNh+XJXuDHuWW9FSkgQlFzxTla2749TND
VXGu24BbPc4vMktjEeQPDfapAyVe8gplcl/5jjygbKt7vGpsASbPOKS5W+3N1E4uAsPpTtl5f0xI
fZK0B3T82HpyOqVuCTYh6NV2znMPes74yYYV0UcoTx7G0VoeJD6GdTNl3TWLqvdeME5ffRAHZaRb
KLFxoX0vKsqkrSMffsnWa5bpR12k8tOnIQdNUX9VSRhveSK/VX3V7nNyxg3ypqFOszaDTZUXxpHk
A93joi2qPLLcor6Xkw1PpXD93ThUeK5hRf6EnGlDeFvQFCpf0ZMYmuBXivyBuXfTZWaJjOgvezOW
3EHH2OLQWCRwCpg20wB7QuwY5m8B68Wom1Gv+g4sCX20yQ6KvcJg0asdDTFPmEQKJ9Jsu89xrFd0
jw1bjLf6k+aY5Ih5Od6JukedACNCDAX9YQNzRG9b3AK46kQsvrWpqWjp7cXKITefhOSGFEESyUFL
d9aPSYryAQw+F4TBLqG3FPY+rhdQ+c/BFPc5RXJDkDY/qGUfoBdVdRlWL2JKi8K9i70gK84YQcLm
ZZwHXjVQfJNBRW5YMylHuYKw7YD+scSAWp5jMAmzQmznNKm3RhfnHTVB8/RLgkr+OeI0xcWivW/8
mebTgNy8n+1BngABTNRUD3RJmTrI7voB/0Mr+d2N9psPh2+eg+7PwT+gXyAkgNwT8T5kwpN4heRU
Excwrfsmm4KTj+OLbzA4rivy8ssCVDlqodb8dEupY9SKRZ7puBt3kDzUTVV0quc+LfFGJasnc6T2
HHrtDEQhHfujW3bBejWYt0x99rZxGWHsUa/W+qw4+qp0d6L07LNZa1iQJrpE5pkUs5GO2Hr+XGFc
N3g8s5ANBX+D+66B/mHxzySACbQxVqZmydaRV+6GH500YNnNH6MXPyR5wMtqolE/A8FJtkOeZPGm
6xfzfpaJvck7rbcKCbONtBf4PRssSViIuzBGINgkYCLJCEQa1fRuqvL8JQnK7qNj9OTMpIfrXC/J
c+Uteh+sLzY99fnBCDtOX55dpVcjHkYFAnEig4E548SyqX2O48rstlnDb+0B45wKrepblyBUJ63V
vqlUWd8s+Lvf6iZ5i8kQXFwbaz8IFtM4OvYaTq1DEt39YJ5FWMlnWNS63saxrMU96EX3Cfn5SywK
OItcpoQNYWpiE4BRn22yJXGh4OI/eCjKuXzPTTA0QT7GB6JmrALn3rIPHIW6VwLY488BkvtGwiQF
PpjILc+o3ud4D5otMaYFGkfnweRoofl2bdYi2Kfe+H1h6mPiNzzcA800P7YiKNJtHZbZTSUhk1i7
kIyBWWzvdGBYO1tQiAEJKzuly5JfaAPKThXL/yt0Tg6wE/Y43zS+l0GzvKZ0z3uRb/n8cEBdGvxU
xfzOkhjXqjWMJrstgYo9N1BCqCc7dPZQ3up1TnIWPlckhjADtSZFYasHUjL5EjcLUWPz2AJmS2sP
5891kLU8dcGeCquzNldG5QJvbG5HATGTfpH2W9PhyHuwcIg5oOSRS+9bi7sAzmpSIJs+RV8cI1Yi
y08D1sr4aIXQXfwUlE5WD8b83mF6nV6W0QDcRKc3B97usTc1Ka1d3wtbyChkETyeeUlUANg+aVOQ
Udpq4Kz878oddOqCA7ouyXSIDdG+lGU1vf1h/fN3tHHrL/IlAh5ecUzroB3IZHv/SUDEZZeXjjVe
aWb1tkZop5FlD7wj1ckIQGEln3blHIbcvnMKb2+4au+l1i4Q8b3siQY23Y4f9RDityqwYP7jJ/cX
Hf1fnxsisuWiT4QoM3/WgCpraGsztserlOoqJLNifMyGfyIU/70HWYUvgZT5u5b75wfx8m7i0DuM
18ym95T/+Ua5r0Xzrzm8/1lJ/tOVZLDWuf2DlWRZZjWNIH+UJlHS1z/0t60kleVEG1AZ2WFbUBzX
DePfpMnQ+hdkQnRJyhlDmw8xC0vS+l36f/+Xa/OfYLYFiMzI/+a6TeRWtv4nkhchiiWlTOFKGzDB
FPxFm/xHWiU9wn/eS1KhTFl6yPcI2CUbw9/j33+QwTM/Y31j6fRuQjfCSS4bL/KAVJ1lK1j1zJPl
bt0eOIksWvKwa9kUu7Eh8GAiaQ6QR2VVtCwGTenfLYtwsVANzTJGnWlOTxC3Kvdg4Vg1noowV+/Y
QsgYgEFPcjyYJYU1g60HJuUKEbSMOa1EfWUupBXo27qgHQpubqNaTkThsJXVeUOgoCRIuBso2kjx
xTa0luhYQmAJDOLM+Sx+cF8eth0+612ymHi1U1l2ejNjevG2Fosm+xLaXbrVYeXfjxgwomrob5qK
ClxMtOpFDHIm/mPfyp5lns9PmNi7q0rs6rZSA+udmBoDsngwJV5Ue2bCaS+Xt9KTMPaSsWUj0szH
hI7fO1uq7Mxl9wAESNEv0GTN3qth69k6BbPcjSQbtpMHLNvthP2OLGPD91Lls2VTiIRR9zMZZvng
NXO4BVfiPPZ2rk5DM7vb1LIfU3/RW8pAxM6YgddM0igfHWGUV6ceb57JTOuVWN0jOYn0B6B3eXAF
tT9ssIqzVVWQ3f2pvQ2Ki3rUp1lyz9jpXsd0zQMyg/QXc9y1dtNcY6mq3/LBD/cDPcF77RE7YxGm
b7Yf/vBiqDMWqRv4EWkb+Zr/g3b9HkLujBQbyo0svTsM65i/qSJ5zpV2bs4UTmdHivEx0yY9F0X6
Pbed9Mtr/HHLTePMamreemC4I0KzSGq+NJ6GZqqeS1VUbLxKfbWdIiWICqI8DosnVebd1ZiKfpPx
jX2F1hJHrran60wZzRbPob2zPJ6pQU5maw5x8rIEAohyGbTkRXIsxPy1eQ73DGnn7KSteUey7mfJ
73/AGlI+EdOFHQ2XNLwJ6naeAtsl26DinPU7pUtX12ClmUvuKAVk+8Ni9PXNtPlEC7/vLnbhYuYl
pSuV4+4Z3fV9Q9P9B3tA6tvIA6Z3bp5aW+pVypbD/uBu26JAysvjZG+0/dl3Qn1npv79MOgWmja5
Jjo3gnwT5BNzV10OSIh8BukPmkFDx8BACU2/GdwRUr3cKI8z97E4uwMMaVBg0Mz6/DF11IMBYcIi
Fr8NS/fG7FHu6kD+0FIIoA7N27yWgBLJ/ayEKvdwk7t5U2X22XPZPoHuO5fzTyMBk9WgB9MzYr67
PQbFYQ7joxwH437EArTD+5tsc9P94GKoH2w8o3uDrfimLBLvNANIfHN9Y6SCSWgWl8oEumXztTLu
BCNbBC78g7aDdteLSh0IbdsMvndLl126Crt4Syrh/7N3Ztl1G1nWnkpNAF4AItC93ovb8rKXKJEv
WBQpoe/bwIxqHP/E/i9oO0t2ZtmV7/mSzsxlSiQvmjj77P1tBeuyihghcIdsgDqV9Gln5W6em3Sf
z9mylRyFHvxIFPeN78QnKkFx1zKVnTAoLfflUqyHasgp5uKFfVjzxb2W3QQpXsynTskoDxEg5/tZ
Dk8A+4yj0SrnBtE6qbjBaqJeJgxB4sRB2FrMxXcqmkWJ2dy5KTv/G5lYZ+e6a/Ap41S4l5jFaTJJ
ozsl/PQWXtVrJRvUGhaTmzW1Xt1mcrA3d+bw0nf8yLTbNGHXFPZVXFSM4LbDJW3GxXYqMaEXKinu
FI/dTbLwvCvqDma+V6mXdQxoK4x4PsPsGi6pWtRLoBa6DcrUbB/bDvChCYwiJs9zWwP4pM0r4Fx6
FzsR7MWGmYhtieSwVzgToc41q09NPtEuklYDDeZNFTwMmfejqdFvsalS+Zb4BaKCb+EHoDfJ3zRu
VdbRVqYsaBmcMdGzQUldY2+ttAv59lDuVQLOnYc7cuaC5RjPniWPioTyuazMZOTdYrRvuUEhBEyZ
jIq6JWEov807DOGbrF78Yz4igFwW2bn3Cy/sR9FF3CI5jrIApWpyvvZW2p2TtVTY/2AJfxu4+tOt
NRIH3+L48+RmdhvvoaX0jCEBRta5xjp2blVk7IcAW8GRwMBJ4S+8TYqxeKSfRuA6nWhpS/KICzfA
MfLc+LLfTbYsj1YaJ6/4+0xCJj40KnjGg7zEAsPmxpMNctg6j9Fpaph0ZzFN0wZeDXwvHu0/qlxy
NBfSnq8H9uN3RN1bk1IWxfBMrriB4uaMYtnQMDt+MSPRvradmT7zTgZhO5fjNei58jaanOCHuSQj
5V1k+gg359MXg5DWTWl6J4gLrKlK4b47VeAQ+QVEMlJ4MYEpo4ft5NTTqeRpu8XYY6tQFZ1eL0b8
FhHqEv9pnJRzQZoq3o3MzICnjTZ1hm6TzvdRK90n3iPBrmHvsR9ZcRqIP14TbcH1JfGpS5flLWeq
kTyMyHhRxzfdLdhduCpVYtylmdvTfy7K7pmqr/xGFCAfuIoH6W3toFxhV7f5uxzanEQ5kP++mG3m
xio6sbAqQWYm3KxNPbS3ayvgy0NFIOZk0/xGEod8xjVUg/nZmdX8PfKT9gXYErYGI2PANeIgDjZL
q4wzvqvpjnZAVBxBNPRNmqq/VfRK0O9Lc8xx9KhZOnrG3LwE8QIRgeDFeGos0kVhlmYt0gnQgS+t
n0q5wX0yPGSS7RsVG6KFF9kUJ+45SPRk4fDdKMmEz3ce7ITXmc9RMERyV6VmvoTWZDiHsZDpQxQ0
0E+E8rYVKwuowb4EKigSBF/Hmtgw5bZ3UfPQnq1kcEO3kWaoprGHR8kFR44G6xWc2V1rgqSkymnY
UUEYyI3VN/fW2A8h3vDgUhi4SSgjpOx28bLm1HuywwJSVN1z3mUacBSPvQXGpK+/5spuqt1Ao0FL
bVK7fqdvUVxHJtsnYbvfZJwEn72kKl/ruK/3IgHQGvKIj8qNwgZsALjIeSKymDVPqWd618EqvZfJ
6Qqokw2MXDt2VjrNhBLfvJk98RBZ4ikYEhi6fikWhLGO1Sfx1/qIiZf/mq9j7h8z+FIPfh61E1nd
xHqdgomuk8ppXpjOh3sngIK5zRbbfB5XDpC72MT71sxmr13nnvUetOyVdlHpxsYZhlz0FXBc9Rno
lNvvBfCGq7EfFXOlYVD80mFQxWycn7I4vzPXMf3aVt5NrCZQ6uVEY4ixA1jKckkNwb0cAvNmhNsX
xkHJGtIB/X1LY4ax8a3YO4CqcMjmdpP8FnirTdMwRICnSiqPtVw5Iy5bZOrU1upTkzqYOL7pB3vd
zZAHTnZWQJiSzhCueN73o2mOF2zZCDukvgjb4MdKR9f77mJrBjgJYpiI0NB9jnElfHNJ8++n2qRy
j09z1ehO7GSJvRAt4phFniBykHTISWeS2J7M3hvwjtWG4RMYn5EUPFrEfF2zNvpSREvxCYEsIXPj
GMwH0Xjp2Omgwuauf5V32qFjckYs5/jsr3j291XXApxIA9xilR3nX3vfswCIRfjuNknqwK5tGtvd
sRVdr3LDas4z9o8LP2FxsWWavkVrOkBfHwbq49ppHweiOrVFLEI7X7800IbGrWVb3WvMguZOtC3L
MTPtfjVT/2dK/vspWTtg/2JKrt7T1+oP/l2GZP01vw/J8hcPMorwqNfGwOMhc/w2I/v+Lzi0OYGR
L/0Ydn/y7li/eA4OWxNgGiILCIH/mZG9X6gPogaXM/Gvo/W/MyMjp/zTjCws7VMPHJ5aPt7jP8os
I9NauiYLyRJBGIbWueLVySBb0R1k2jSIAk+mLLJX8KtGICLbPIZB5SZdeb26kVy2+P3yHf0407uH
gQU77FK9BGZGV1Qc5NQu8VVluNQR13C1Vi+lA4TMdC37tktnl6IEJjSsnRBwt7hRWf70QeHCfPcf
PYpJHrplnG7N6bWsO+4ZBkvydUA+6zydjO06FdB7crNZXnHNlMsmJc2xcrqOqTFYApTHjRi8ON81
bpt/S7iLgZ10pc7R0lwHXFSlwK7bhSdAEYzXupZB8GwhHRA6ne3LXVH7HiMlPl+aZP1MHNpAN/0R
wk0uIvMmf8cLK6V9oCpc7MhGXr81AAyfa4hgN4Q4ze0oyLbGQT+/sQmsnsEb0e/CYUZdsZZq71WT
xa92YjMZZ3a9gfe15wXVbF3enHA7/flmpSzrDi20pm7BX0g2qXL2DsWS5je+KJd7WYh136ghVH19
8ryZsB5ZqO1UjbDbpDrMdurdWW0f2JtMlG9LX2CkWUr/znUsthZDNjwKBSIo7YlfyVmJY7Q2VkGB
Hxs9ZyCanql1vPIXokSntbfa80Q0HwZqTNcbq4LWu/hmaVfbzlDFkyib8XGUOSep0aIMlM5i62vq
5dHXwWB91swObWlVYFzmFS82mDh3UwPh3s4Lcag1tsYvRa6adqvLbi9z1LVXLKKmH6TXVngSajDy
sC/YQE6yKnYNpo8srOaAVZrF8uaacZaka0Df0Wv7AaUlY+cc4rRE+LXpuHzJwOYUutwHP2feiviu
8oPKOhJfSR+Imosvdlym98Hq8LeBDeweLdDA+7FN5JVlZwwJyVgnR0ZhSLIKWrM9TO1xVtb0ECfE
aF06zZ6NKu7OwiyD7xg2vG7vmqzpN5aY/XQ3t23wgPCzzmzO49r4msXCvUsI5OOZ8Wkd2ZApzt9k
U4sA0QL8OCnpMgwcFr1tCXaHzzGHK94nd96S9de9pZKzB+sp2Fn1jIMpqiBduCouQy7X+pMvWlO3
edYArcm7Xaw6ltftJMd6hxje3GTIqWnPuZq7/OtSWZmkWCwOAsmvZ2GRADV+Sk3+UVdWPAybJZhU
5mKZCBazuFSoYBWMPqo5VsjIGJGiiaq4BzVPQp0TJ8mOuJHvLD/jyCq9dSsEwxm1YMHjAt1q2vXL
WDxHEatdqwDbQF8qzrpt3tg1bpXeeRxHB/qvSq1hO0jVghtPzRvJeH0ZsK0dCBw4G3J7cPNzWqoD
gBA7X+B36bhfHqIeL9QmxQz4efkYVxEqzOzOSwHnB6FsGOYf5dqDMisQMSrnxrZa4ziP3ZPkCH2P
81cXXOsJWTAqT3HlXtd6eibkCcBZT9TNWKp7VAobSCTzdq0nb1/1xf3cCexHv83ltMmIoNh5ME1D
wfhOgV3KFiS5KUlzjXrCNxn1p+zMmok/SRjtYdRqQIAs4Gp9wEEoyDJELEpIN3A7e/4YrSZoXYEw
sKTOHK3B0qqDp/WHFCEi0IoExTIs27VKka1WxC6bp7VCwqi0lhFpVSNX710/XQ0rv8NoMK+yDwHE
whS+h3ryeflQR5BJfE+hlyCcwGIvduh9D6bWVCLEFca+W3fOsrsB2YX1EMtFdeVpPQbr++OUkncu
F2/Yzlq4Med8Cu0PNQdrkH/E0J1j4EHsGX/VfVCAWhxI506Q/dfikAr86WBrwcjqFSYcSUQz9II8
OXexJ1N+vGZ9ZgXXXwfLLPfuDDaVy+jK1bKUGXc2ZhgtVdFKfMDSbWgsIVcTK6ob9aFu9TUoTF9L
Xq1SwQOLKtZlGFmK+1yLY27QvXt1QrQ7ja2rtQzandGzfKICd4FGM1UtKpvP5ffJA70cgt6tw1bL
casW5mI3Vjc0SGOcmqzu85rHJOsdvCZ2kN47ndFySyDzQf7qUVKQ/jAklY9TEUX3jhYGcW1CJq9N
FQo+poDZI8y1kFgs0WuipUVbi4y2lhuJ84kHV0uQdIiV20G4517Lk8vIpZMZ5hdHS5eOFjGTbIm2
QNNoUMi9t5nR4sGHEbZdx0Xtwc8G+3H2ih8ulvQbOFq9Fkvngdj5ptMSKs8Y40LiF121JTD/QDFO
EbZadgXHIbaOlmKDpU/e5Ic+G9R9v/Xy8YGLsLgJarO4I7TAGlFLu6kWeS3LvPOoLyDSjQBcaim4
8EUQGqOWh2frxZk6zseWkT+WWkR2tJw8sMje9x8aM49DrTdj8gFkQO23+tCjQTwdLC1RG0i7Z6ef
FT0b6XJyB16RS766J6OwXCv8OPz955z8N+dkG9rJX56Tb8bvU/1f1//vv5f07Q9G99++8neju6mT
a+xJYKqa+NxNgmv/SLthaOdTM0khcTb+AGL/tlISHl/EKTrwbcuDtKVDab+vlKxfBMtzNlEQVEyb
s/m/c1x29Gbzp/Qqx27+eraysMMsjswfG6efNkptJot1jqvs0tljql5lLVm0V9Ib5M5MArh0G8Fr
P1PHVNR9aZxqO2kc0M6OVx1rGjcPrtHz0BUx3jbDbBxEYTWtVws3w3d4RB5bCzgWa3usBpqlYenk
xazko0GCiGKQzYQU1fTvtO/x1jJVTB5gl7O3T4Jbmm8Hjy3COFmCA+/QNepRVDSYb10cBfjVwayk
itC/wUagA0uPqyL19YuETcHGnkoHwXgTr06+JBeXB1vjPya4A+o524IDpePPKkkxc7KrQAh8onvY
Zd2c8VggUN56wzoeqmbybWQ1E2nzKsXGSPWK2b5h9en2XtuoO8cuKp4zas74UlcZ60tTYVi+/s89
WA3poP7mHrTgWTPd/cWsWs9/GlQ/vuC3Wy8wf7Ecz+MO+cOUGri/YKfD1AFkh2Xvz7cdKVPd2kf3
BGtePaT+z20n6Qh09dxLNpW8iP6qf2OTS7r0z/edEI4ULhN0YLLTFX8CzqpyGKbKS+l/bsvlysh6
qtpzO39YhJO/l9W0nqiBQEPFyoSemn9Iqx8i64feGnm9cYcGhQqL9DbdSTFET/nKK/aq1YJtMpBV
ONUfiio5LGGQFdTyrhWx3FkK70k5w3w/do3AVaPKgiL2zC/eJy0UT+3oPyXUuSBgfyjJw4eqXGmB
Gb30lGjJedLic/ahQ7sfmnSl5Wmyj8V3bgAIN0jXWbBMXwZoeA+I7ijb49REPwYtd8fGdJ1jikQt
BKz9DB2pfZWwp78scUs1JxiVH/S1oZ3Tvk1xfbd4dw0RAcZuJXretvFyvXqdNWP+lVSBl4ZxX1cZ
bktvKuObybCjk/uh28co4qzJayEvQOpzbnxe2mjGM4bMtYmrY+FG/Y6Cp+TZIia6bMkd+ode7943
LJyLR2UlyS2ndjT2sY6P6VzEB0p1/DNMhulg1ksjyM2V7mMJVY4muiqBpqOgixI9pECXHQ8ZE8I5
sg7elWWSeAFy7pHPKCaWhPBotnaUt+cxyrMd7jB33bDBpT+nXYIrDTP92O5DZA0a/4Zwe8Dhe/LG
h0lHb2PQokfasnuUgMgftkEKk3RLFLd5bIt5OFuej5YPq+q+Dgq6tgzigrcW5kSTitk1uwWMXRPR
wxH8tRiplnKBOvgswGtsScmqFt1e6wWMfm40wBaas13RV90tRm7EySVFNMfhjet2Xgh2QKAezkNW
imTjJkt8B+7jB894NR7NYW3T0KBc7gfVxlAHaYAEGpnKdXirOo7+RzDLxVM0LtlpAkK8A3ediRMh
qem1sQIG+7lDnkUR3kNh6TzG/lbsrTpA/FhSa75dhz7OnlqTprnpfjX8lHYea2VJe/CsKX2YlQeU
xw6UVbzz6dqz3CbgnvndwtLlUX6BOq1qegtdr4xu4p5AASA/DGBymLD9zbB2lGV/jn3+DmqaQuCD
j7KH4DdX2Jy2g2VN1TECaEWLGFo5W2l3O0H4OrNEyvdUEJfc3lC64N9T4Z3PG69CLpUBKY/ebMpt
O1jRPktytQFDBMkc4vimA6sUFrl1ZQ8BHkrT8jZLLR/wFR1hXTmXtZERKNmO7ZpJ5hhjAL/3kapw
wi5SRWHld1yBsmrNGwM/ghv2PVw5Fm24mLN1ONtlV+5S7BcA1YL5MlI1H84kpA6tw+qRfM3aXrl9
O57xDJcPyqokId3adQ5uVpFWC/r7NeHGzOvsB40yn6mRgAXp5+9+V8swc90Eim/WfzJGu4BWtnjb
vkItThfHeoRiyVPLx9GKNsAK03RZ92J/TTbZHPtbFnLYU8f8DhvzUyC7Yhuv3NhGLY7ZED+4OPnp
8bOybURB1jZLzcnZoAHB6V5dzPe5q3/b9fyJ01USmuy1T14t151duKQl7Mx+cBu9YynWfMfg7pxI
25Q7l0zhsoklsWFHB4hbHSVWODG/iELKr17pZGGiI8eLDh974+B9Quccr5qPbHIQ9zxTGBXYuqU6
vmzS4ozQqEPNZu7ym9NB51VHnnMdfq51DHrUgej5Ixsd65h0pAPTg45Oz1Dwt1hZ25sP+KTXlVqG
t19NF12BSMK0X3QQm8aBYUeuhnS20EFtqrKRLT/S225c8Nu2P1LdDELBW/qR9faFzn2nOgIOv7q6
pGyyb0ETYcw0iYpPOjRe6vi4qYPkQLfGfdcTLkcRAM/6kTiP+fi/ZmQMbWckcqCD6ZaOqKsiJqyu
Y+u9IsDuWbF89Iin37dtEu8UPoV9QVDreloH/4SxoNdkRiLxdPGSjhdJOj6mOjLvJ714FTpGL0RL
Bl9H632r6an0cazbvnfy7aIj+L0O48cfufxSR/SHKWA6RjC59A7WPVNH+SfAILiDfR6Z5PwtHfhP
dfTfyEfPp1wMIEDMMz+kQxC5MtLAALNokn2pIQKpXUSfkw+yAKX2/QsjGD3zq0YP2BMQAirhWrqe
IBOUGlGwaliB0NiCJsogGOBEg2bgwTUgbmJfVpYjF5ZXUA8K18y43jQKwR2tR5KSNk2zgBLU3OLV
oMss+dJokILQSIXkg67Ag6k98kZfXhMNXxCJ5jBQv7FgmADOYNoS4ihX5dnphvthpAQMjUxYwwAH
gkA8ZFJkhNz8qigJ5tS+eF36RTKPU3451O7Imyg3SRSsdYJHvSKlshstol9KTAttpuayvvvQBHdR
rpCiwO96m4RcLwTXboYyBsLrMJvlp5kI+AEyRkzRMNIqH2URQmct7oVWc53KO4+x0YQtHd3b/5yP
/0/nY7YK2BD/9/Px1WvVv/7R7/jrl/x+Qpa/OD6pT7J9joTYZf2MYrEZTqXNcRfXIbQWDqi/+x1x
Jf4+jOJvxPhoYYgWLqc7Ytz/xqmYRdA/nYqZkj1GW+Zl33Zd7X/8eRqNBr/I4sW9Ku1GswFdz6Lh
2GL7327H3miGlggyq/sZbJSooxtQ0byCO8c0UO/WgavysSAmZ5TYDF0czzuDjgIZHf2IK5rdxcRw
60GFbm7yhIC5twd6VQJ+HqCBgvlXtsfpgMJMMiF7iMmle5lk27/l8XxPpZyHKcI2vK1MXG9fENvD
XNfGYWOv6tHwV/Dv60Ah6rYlFcbKVOdpYcxaHfXc1WIVDhw4k+Wx10H/OxatP7Z3ZKfzx66Ngue+
WAXKGS9di5tsyport+oSljoq+GrAHK/5K5S77hbKI9IDfi+THh0Fr5T2Sv82byv3uWVdEhpBPb8Q
a+CNg660r0dFgoEYgN5M2SQXa5EY0Exqg8bBtSxOGfm+F7d32q92L1jZWHUavNWB/1Ys6sY3uwxP
Uk4bOf8RXU+jK25TJzWPQLOt3ZCJYLuwG+DfEUF7P2ZVAlNeKTMcZkpLNxzCg3LD0ZlHooxckHKW
Mx0pXSnvRkwMTzD62YVDrzngRlX3QW+rMy9GvRVKObiyyDbSY1Jk6TvXg3Of5WSfd1NtG7dEvDBq
Om5HJmyxWK0M1adk9TiC+2N9xyvW206kFTgP+4N9LZ3J/mLQNUXvYWuL21rGYxg0HJdL5JfTlFor
fT0ONgDQdOPOsqtxR9cFiR2y7XsxU5hVyGwhtRS164uhymbvp4VxIKawniRdAm+sjLxTQnbqcYVE
czMabX2pDVSRg1wNBZBzdSeLqNUkBw0X+v2faO8S5pDh6CTGNjWxGdBoOQWy6s5Z08dzdUZfn4s6
9IaozYI9zlTETfLohAPAzM4rMg0WqLf/PFH/L09U25R/rThcv3aqeK3ef/aQ//ZFvz1ToffjAPfQ
+kyJhofn+x+CnweiP0DxCxyHhxyi3z8eqSL4xWNT7cPM4cknbPgV/3jEer/QmCEsJAdPYqv599AW
f3rA8tfzQDfJO1BxAkbtz7Cryhyzrkxymj5ii1aZiL0jnetQREtrmbZx7Djbn144/yL28Sd9Uf+F
dAWQ/WCPIfx/QiIORZAQPnXVkWL37h52E+Vg1Kr+TX7jT2qK/lt4jyGmSFB80C3+9N4YnN6cWgcs
BYAmeO320t7ndTdtqVOBR2zMBbapbg5ZsBkPPaHmz3/9Q5IO+OOLi2/AAj4CLkRiJOZ3qyFjP724
xlH5gAK8gdUruKI9Qe51X3iJeaSuyuccm3RnZgoIhTRSQvVuIhGhvDSpQYU4UMlHdm3EvOrIV9f9
zDtkE8MrhtY+56Txcv7dolYQ7UVhgE5fmoypwoGVw/jpK/WDk2NOn6UPxIqM9zHhcQcxjIxzyUnz
a8SofogmKlOxPltsrbQuhPUbLfRotov1ySUHdtPNufXJXqblbhBjhGenb14hDKbmtq8nRcUmPxGe
6umpGCt16LOlukQWhM0uSnlTzzWN1Elk1i9JCsfcik2+cF7S4NK3C0qr60IZQrUYwqlvzPrEr0pj
IC3OFiAhpRQHTsL8mKbX2ztvTe1PqlZUsC11cuu0K23XEqA7u1wbg7yXdvd1MTH/T96Mi3vgPN+7
yXpNy2t6jMxyDmlv6c75aLf3fTnQVDR6y8ElN3/Cfcy3I4bpKTPL6anNVveRT4f9Vo8iTIC82I6M
02+KPeM2RkDYpnOlPidDVD+PJqAXCCCVeXTngHto7qKzGKrg4lKad2TWUT/msQHJ2/EljOf9F5fZ
6RItsaTLaLA+jcXaf8mGubosdR1cytLnN8L7jjW1LGc2by5hQiRyKNp9E7HZryZ7V7fogo2bsEG3
iAriq+jeZMT/jHOLQF2cEf0/Ggvds5UcWxwR3M6+MaiDm47FiXVuc6O8Zg7ZnGGJ79HQq52JG/TU
9ODQqKLNQ1qHFsreovwBEni+d3Fa3pC1oGAiiKfvhOvNTUUJzr4sTJOHhlW/pEs7PUWA1q+DduKP
wsR3aMrI31gLP3EwG81NxNualEHr3BqxOW0lvr6dK7NgMwRJuYU5y6U4UZ7x3cpTdeCFL29jyScR
TYGPdtGoEEoJ1vACbOyPmdH51aNnmIB9lGVgMYy0wrQXRQ8uXOs3osDrdTUn6rMNf/IAcj4Pi64F
AZVXw7uZUVyRynQOk7hY95iIiy2ZdvPI6Ydftb5EC3KV31XHT79ilMR0svJJSLdWB0Yd9aOjUe25
iKmwok7weTZ6GAtph5Tp/zDpAZ42qVEie/QR9epJ77yYtuJEFUXjU2xzbW5sI08Ptln7oZRQdyJv
+o6829yATOWiXGi3WhI+KNczBlrSZHPblELeBsPs3I4k0j9VKRz/0XGJ6A6Sq9XL1z0si/pFsOe4
yoThPC6+8um/znxagqq5fmWZQjVyKqhewm+Shx8/nJ9wE+AxMB4W1VS4RtGDMP2r/kvTG/mDIlXu
Ew/m92OhS53xNUBfnc30ONTo6dslWtKDQ/z9rWGS5WOC9EdJVkLAlPVIcMlMBfEf2bu9GVw79u0v
fh7gJHyearjdb2k3yufUoj8gPk5ireQxHVaj2gkTU+e1glronOdYjPKBbLHatDRbfLZ8RVu4q9Vi
i86IsG1XCs+IGpobBnfocTXICFxG1c1YYwoauMLO0sjvBrNH+TSLB8MZbyRJ4r2feM792tHv5niL
uOmc+DFyIpi3rQipRo+Psb0mp9LOP/eOtHbUiY+7UapvqV/CQZjGd7oFCCtW8ZsaZUK+1I03lTU2
F5L78w7T/bLto3igILRvd3Hak+1vo30xE52n3zQIyW1428Jz8JM2cXojaYq+NoJmUlswOmc3889G
jqCaFrQdbxroDSfmM0gfxiK3GK4dcgB0ouPuLX7EDUrKRjBVH1hhqy0HxgfFPmFnl0ZwlSVxc927
2QzOhxu2zSgbp4l52Y3AFk6r4oO0rck8mcCEjqVHY3czCB/vgYGAoWWsCevMAQIB8EqjNK8gdgTH
MbYeQe4Fexf54WJVgSh2Nr/7t76ZZ3frtIEBHnDlMwTWPkxHu4FWyOz2UgFuvYw9MXdgP+MpngMr
5FzAKdiJtMwQ9bS9zeMhdmLeebzAfVg/vOYQ0QcY3m77IIh3bawh7/fxNDKnJeQLNoG/vPjORGO1
yJeraomxPRR5/hxAivW27uIqCkmndN56buNjOfLpbZukYCcl2ntOZ/6ekgDgGA3PV6zXPETIpuDV
6TcN99W1LHro/yuIFMIF9sleGnwqScJd1e/iGOdGBdNuowbLOTdut3xeqQygyhoTsd9Xx7kIxWTU
Z6tz19eGeNTJVuX6qYE0EW+tPqAs1AlO5RipuzQXazhFY3vOwUJuXbsoudzzaVMgl+96DDH3Xi9z
DgfKAr3UzdhOGn/fGlO5M6gZhqciVEg1Z/bVc/En+qaa9zJS8A2Cydi3CUUkY1zeF7TBwtsy51Oa
ikVsqBMLYzz0T4UfW4ci5YonZZ+c/GmJdrBG5HUNvwjQyWw8lNAGbqx2VWfWF3RRyI9eCqSc8ruM
25tEl1YEH/0VctZdFuTvnbCUSa4bE6wTzZq0XqSJ210VugpjJGNIu6ejGzJsppgrqjzozYCsb35v
Sp11w/bgAh7IzAmwDy2eTWl0B6DKDpToMU3DVbd3SGxrb6XIXPPa6uW0wg9l2eI8B5NpHuckx5dk
1lUP3WmhRkgD5b/VmVVvh2LW54KmvV8WgjFuC4h9508l1gpqBfJNpLwMjYvM/akTU3cJ2p7eAVif
wB3JCKVHEgRRj/hcO7fKBoBFBVTzjQnVoKiwUbn+bMjf6CNSlgneQ4W1HjOnr4gyRg4P52Z4J040
0y0w25TRmHnPC6fhKfyjKgo/bJQRPTS5p++BnGOCR6Mv7Q6O7qRNUjYGrOBvV1ArDwYOLn7cVICN
gUrrhzFKz7bkkJdAQ1mAtZOdbnaJLhSxqKcHxcWp8NfDV5va1qfMgrlNS0vmhzZyMOfkMoJQt2jU
HcdQ93GBbtUD5GrbamdP9Lhm0L1OAoPZpehW4EVmP4dlzThKiwBG1LKhrSVMnJ6Xe1DWxkMFN+Mp
tcniwLHNQ/KUzU28fnwXQftVGLoLFP+ifiiT+PlBrYG/SQOP4wnIe+uOx2D1Lqj1mUIjdmmu5Jh4
dlmPRJuSVQIu0UYdEhYQT5Bx+OzwvPnV1iw7dYBXrq5MlJQdGMk5jGPe5TWHrWfmapb6Sh9/A1AW
3rAUJ7vnRxCxtD755aJ++KpJD/ic6l2VpcHGSuee8g0nAgxQY9g/5TZyx18PEf+CcY09xyWNT7ca
OWNd+/bzDNHZQV7HsTEcY8Nuz1HAw5DjMJ19LYLIPdZdjvei9cOJD+alV52PVRRWYDgOzt8NNH8O
63/MM/o7wd5t8e0Eeo78eZ6p6UYjIzIcZcrJn2zi6Nx6LuupmAabs5IcCJOA3+wQ0zDtxXXJ9tIR
x3WoX6AlcmFWoj33YlJX1dy0X8dRytsJSefzzIl7/ze/OIbjnz0sH9+sj10HCRIGJNbvP36zAF1y
bzJEfzSoctFhCfdRNdxoppUlt3B3cGuCJeH4MHHF50PvhybvqXNeLfVr1nBu9iSHoL/+pj5Gzp+M
NXxTwvFsiWsE5MG/6AIg9oQpLu6PBLdasQ0CEYU9kh97AGM6dFRRhjya151i06FRf5ygsobhlW5R
blM55Q+wHNqz0LWcY+TU701aePe+Gzc7yIbrMTLo7iRM6RjhX3/nzr+4ED2BGdYUDNWYHnRA/ucP
n9WOaAo1d0fWiiS/vbTJdm2J2lkr0BcNvd5hQGPDj8lWdJnARNkblv3qZ82XmUqqXUoXyc5wCO6O
TVlfT50tnydaQ6/TVeRXplmKF1vmyXLdxE01XXVJ4p8i18pDU6YrlCVu6JJHyTEOUufWtOj36ZaS
82pRBhcOkOseLKS6kgmneZIoc1jrJ4wtR+Nhijv30XA89aP0Y9PZ2JUkhSN6nrGudDn3znVxGllK
nhKaUxmk/ZW5hISMgY1IXyFdXPIk/jirL9Xa3tNEoZ8pgT625xzogxIBWZqp+yhF3uwgAaEkE0e4
gOHkDGohOcRTMj3FqwEpJXDs4qUTNPydh2L1pksbzTG/pBTXsLH0YLadOAfWODb05pEKZmHHntix
BwPvID9QZT/VkaTipqX58OS5axGfyAmkIWs+/o+IA30Umlgc3G2UYmuZNg4n7iscX/27V4DR28qZ
M31nJpkmuiT8xDHoJdoZcRtvioWjvLdYpHch3m0Zp80j0zePWIKRX8yMUZOWG2cLeJrNdRk0NMR3
DG5+IptvKhvzfff/2Tuz5baRbU0/ESIwD+eSI0iNtGjJ1g1CsmXMUyIxPn1/0K7olim2GLWvz0VV
RFW5BAFIZK71r3+IZbyF1cH3lPasyEnSUESF3T7KOHt20Eovp0Grfrp9ZpDbOOKo8f7svBTuOP4D
PHwOHeWbQEy+0zg4Dikjym2QRmx6riWznbTc8oV0u/LFZHxPvZ8xquOzTTcG6Xv3dKLu9YgIetH2
NP12VpDojWwUw1ANUcbAbiTn3q6IvIyhv0TtYU7ZgPwDF0U0rWG+E01C10La8YLayTnkhmgfVQ0z
Gb3QyxerEfGW5I3xqtLonlfY1HACSGygnvQEQAmThepWopjgCzbZTWRQ4A3jSjqjwDSlg1PhxDfS
qG2hLQaN/4iQov6Fhw9PJcf/sqE7XOCHhzV0xJlYVxiyUxJx5AzefIRGkKo31si8L8v1+gdcBvda
64FZmiryrkP4oPt4dPCgA23fCg7QLcFd1rJ0i+7RhV6Fa8EYb90ZAYI6Vd3mKfiQE9Mm42g6/SGk
jNj12J2qn0zO77vBqV5lK2m3VYuZaWE2i7zHKkYz+aGFMhfO8289mB4gFkQLFkaZze8ALt5Omz/V
Yd7fVbTwWLJxTFmYYG8GQSTPAhta3Gi6GGRkbl7jQaWBjwazPqiF4M2UCaXI+1mMmSIRGmA941VK
IkA0F73gOobNo5pBiTJzxqsptPFr60DX3pehPgDBsLxr1R/eA+NDEA+jGevDO+IDVSPjVhw0DRrI
CdqDbIfZVgysT0GVubZ73QaYXbzDAwpzyldp1nS2AI48+hnII7x33KTYeC3xo/oj3Gm8mfjcICSj
TiBcl0i4pRuCXqnVkH6rK3PIFxTAHn0KJVlbOsN9jaG4H5HlTIQjuc+7YeKOGOsTbAkfh6rfIyiT
MBHcscJUtZZVq+D6l7AE0RFr/brI+WLCIbfudNKQHih4VHLV7a55kgmu/+xhaf1jMiBNQCnu618h
Ex84JnL8jo89uI0usp0ygytQ09jW6OiD/TtSw2QJThClhliSUMBPynXAnnpiizM0Lv+O37wfkgMJ
PIArpIoSLfmmqtNcLjuzjCrLKZbqRoXy8r40kQNtKhNoqCi14BsZA8V1Verpqib09tqVDaZHGhga
hmpgau1cK/eQhxDC0GmhOCQgUSh687vMvPKZdGN3JdTau+4d9tmyx7EC14pa/FILcsf7NG21NTEg
QDk25TkJTd71vJ5rnN9nTKZsrhAeg0h6sUPNmwr+dw5RNEtMDI/RjHpTl8ynAA3as+ayJMypbX63
dVC+EM8W3jltBWwk5vWDtZRPqwMYaXM7yFaz3Xt56yKl2oRpkX7L+w4UyeSYZH6pH9/PBk0CAc9h
uHckFM64EyAqWmHzzgkVi6Oi99zr2qMMqcdUPxJdSJw6xkxLGzkIEyZefGQn2rHCkXkRt7xID4B4
N2ZqcT0hEbm2MIvcESOKEIby8GeDD0u1EZBdV3mvsZuZYfc49pTJFfZW12qZ6UclL9hs2cd+lKRg
/YxsaIDgF/byHRLsJKClq1fBPmSot0oGys+G3aRa0uakOFoOrJByoDiRNDvvVBWJHsavSWcs4CZ1
5TMmLQDUPZixQayhb0oKZ8Ou+5UOuIyx5Lx43rfZAfuDLcjReAV/KHyiqx+RyeizsC1vBlAoYQz3
AtDmO3PPyVegUozLrul4mCrbW9TxHaWewalldxU9nsFaUxDuDBjSPsMwyeNdYVr1vq8yQMR5qzRU
HorAYvhucjEOzZDygnopzdqoYS0uIiATvkkBOl1IZ7x5T3JFjtq+kfo3bCW/+oJQSD5chPGUl2SB
vza5oOSoUePssFukiani6E53iueus3hqE66iO92N+FS6lGcgM5VuqOvrH1Ql6HTRKgQcymrpUbe0
VnzbK3hI4vdNOVGWARXkSAx71/LCR0I8blIdSP39H98/zDFPOGIUrRW/LIxMv5FxYO6KSQ73g66M
G6zkCAbuSz7omKoydOYcXjLBwjtGtJO1mKx4uqnsiY6sd8bN0KR/WnMq7TWEHO5vBoqdpno2dTpT
tN1E7iJA6ebRd7sFSOCO+52TJb3fuubPSYRIredJDLL/at1aDhdLy9bdy4Aczfdy9X8FCpfI0R5B
TB8q+09B4zcvcfH2cU4JV3L+P/6ZU9pQN+a8G4Y7FmICy2Ny948wwdHQ8aqO6dEaOLCh/9+c0sQg
y3Id3XVgLbt/zSnnhB7Y1hzAqkaFqeNN9S+oIFzir5bOpec0GFJSohgeXfE8VvzQf44eymNckicf
wf/ora3xBoLSh6dx/59W7GPyz+dLUBhbmJtAVcCATzu5RNC3hFgQFO13gYEVgUsZjCOxzSP9v4Sb
/+Iq82/x4UZgXA6DFc3DouK5UZ7L4U1eGrFeupGT9teJS7MoOy7RTgdHPYxEL06vX9+FphrzT/nY
z7ouJqoMthmuOiY5PCePqyHJKAm7WviWUohfpWNjNwWYyLRuHoVZAdpmQ80DOHRMDw0qXjYRY1jD
7tS249D127gS4lGPJkPD/6NJVgJ1B844nbWKugEXYaJ4NyDF6sqQA2E2GOE8xKreRgsnb5PjmLoD
ictOckXB4+AyUz2j30MVChybIXnzGWyjssV2daGgnlmlihPd4EE/oottiZSNBenTok12kZo5V6o7
2T+VHCYuZcQY3ai1Yl9lYTYuJ5VDIFIsRIQhJjjIRkEI8alor1svn77jWpCtoirC7NOpf9l67uyD
OMddVCFWsnEm6B56c22muvw+FKN56CEebZXWydYlOQo7M4eumbWaucFoGy7TUGk3rpqCnhjmQKbE
0H0zHMkPSV157ZBzuC45n8ZFh8vOTYCg3S8TLOTDso0OQdL1vzyJZLOjAmiWdgDP1ukSrhdPb31h
Bz+iCr3dCrvs6bvdQzxAQam9CTGXqlZjyj8KA5YIxU4mHwk8wNl+sKV56DqVHzQ/YKYgN+VIQ7rI
5SziHi17lVfE3kKbNyQUbuTtATMIWO2YqCIKouNps0S5TULzTTYKRj2jbH8n0/DdnPQ3D6XAz0GH
3kqzHv+QKYxvlfZtDkWqtS2Zmm8ASMIj7xSAI6kJb00Y/g3MCSb52Kr8vHzg90gI0N7nntU8xgr+
KvitOlc5rh03Vd4Ha8MSGkORfqbE4tsbUiGuPFGJTQ/msS11HVWQZdvh0sPidu1iZ5IsJzDwvTWa
uj9pNhfQJ3tZ14ncYnWXAt0m3UNaTu2DhN65nDBrZWGgsTxkIbYA+J+mewA95I1K2a475MZ3rsfj
BDalQc9Fpa909s5b2ePLv0t0O99UGdQhvGtijNhaEWjfzDYID2MYqw9J0aYDaDDgB+m3jGHCUN1q
pgheA3QJNIacwbd67+HTRKPstAtTI4AThwPzbmSQvRrD0V6i9jD3eN7U17XiaN80Ooed7VX2faAY
ypYK3bh3tDy87k0LV9h6OkgnapBOYRzlt1Ft67taSNrqdoCfCzcueJUoZRde1ZdyYSitsi0Z+v0x
k9T9g5+YXDaoSK8EipvXCK7EOmxrgAtaHxV5qfRwCPTm5xHAh15p0/A7qxueZNMN2ZpZlUoboI1+
jj3ENT4p5lFFz7gORheSKZNNbevSmmyt3ux/uHrQPReBFR3UnF4PTDGzV2Y7YEaL8buxIPLL/aWl
iBHqvM1vsV7qXwQhHDdFG3p3AybHx8yDLrFoGrxesFG0rno9HO+Njp40rIR7j+NK8TJGVn8Q40j5
REjw7YALP4HfVIJN7VlXaWUUW42ApSXUVvuhwhdsJadxQh6uuN3SYvibLmr0HxR0Oh42YlId2jM1
IPyUMExrBWhWbrqgV/+YsS1p87MywuCrS35b9IS+1rEJEXXRbFka1opwYwtLhKrZyrJHCt9UpAdz
qpjrVjXrq6wnhBq7wjo6TnqO0QWu6vxMK4jsVeJBWqQInfb8tuFR18ppP4JkXVmJPi4zC27IEjIJ
DrtWnng70Ewc21EwwAgIvZ1FQs1G2kMJCzhUtiJKYwQONg7HS9egz6dKkGuU02KnCDXjNmp65ABy
+doJWqJBmV56S7ygeA4DruAU+wTdkxdZv0J2lmxjXQqubbpYlRPuItkFnnGaYuLWOY6PeLZ7g+U4
bZgjW1dgUcW2L+PMXeDnVb00JJO+SqcAl8+8OPjTeG32ODZInD1NTffvf1wvaJMxSsNofADZo8p1
+rt+SoY7TKbkunPTclyzht8NJ4D4tBADqfdLxjiHwxVkqrQk0tUjei6T6msKePxEjk+z6iw0JAtT
GMo6RkdzQ4Oe4BMZ6t/MYgh+JmZUPnZxnm+l1xZby5qCdTzRgyNchuFfq95SHdp0b5ftCxis3LkO
yXyLsMWs2w1S+kN6WjZP0d16UuXxFREMfaF58Q1pcN2NpmDxvBi1cvBLknZ1ojYAvAS6cvypmWTt
0RINKZoEW7YrwO3Jl4gcxUIdQJMxA7cftKFRf8immw6xCdF1UeUu2aWVW2ydfh7JTFXLZaFz031N
QOSaaDuMwWrliB9c34Nf8updA85r6Rhi15Kd/NvT+NNplqCGErZ1FaDR2YY2nth6DSrK16+4W6pR
gVedkj72Xuxti6K2H7zaVtYWNgpLV8piGxJ6BK2Iw67xtAZCA9BJDzECLKLzAEkaA7MhyPEGTn8v
Wl5jgVixwDFvSfcTK3pJVi7SCFMt3hLOcEY7anNsUnt6ZCGF93akhHcyaT0sAJnW2mbj4e9fFVtX
GPYPSUEqsYrRiUwCzSYtF7f6rR4o8KJkOh0mRe3euiJQvuezSdokZaKtXMX+5z2lcgj+jCq/7GAa
/UY1K+2WLGLlGMKev0ccP+7JS5nh8SH+WbSNe/DKDndFtbWejHY0nzqhmE+JVY23nFT2JqojZTUy
6lsplRn5Du6dN1OoiG/YVTGQE/B/cYEZbt+furQY+9HLu+BDGB4UxEt74JtXhEdouE9Chi1anDpK
FuJmQIV/5dRRsS48QiDyUSKyBRZbDkLFNDRwvHHf6mN2F+B1tdPyaCTzcF7Lk6tNB7LuXeoK17ya
kKDfwjMJ1uTIM9pGNIUqn6y5O5UeeocPnv3DC4JuKwNwVDBDDkMsY3n9U00T20Ag0upmToHzDMzw
CR5nC9TIC1fiV5GOwy2bwrgDhijuHOaNOJ1byIbnqd8jvp0Wnq4TwrQJ0cPG0SCgZIjHcGlxkjuM
CJRNa+jp3iRw7yrpJ8KynV5ZB6Ia7mqn4ejG7gyVWF0qBrE/uZOuYGsHjNDBCNecTd3OE8iPwHKb
6qaXAIbLwinKY1sOxaZlw6EGKpzmCnhU3tUhII1omVGGzHVuxh7nqzqw+42ha3jzEyihHBtVBTLF
OYeK2QTJyTq2DTUEOlhIC5f4qYmRGrkdBvh11RVbSbruo9qynPIKiojhxdqrGkIbMfO6QXnXq68Y
SuikfsalsVDMBiEngN861ix9Pw39dBBkne/t3hzXrhwFUja8/eGNd1W9yD27GxayK9npCmwID6o9
8M0rBlzDZcA/HE3SUiROgoSjtlJBc8UfvU8MDJJwuakDv8FgZRurxrRL3IDgIzr++Y7unGjQl7jR
RwydY71ZtnH+gDuZWOOAWqynKlK20iqJJjOsUX8ei9GFB1DUDyho8EhPY+UqDLr7thqdBa4I0bJP
lDe3hs2umcUPo8XxJ8Ns8JrbYLiuMhhl8IEk23VFvy7BjbdBEHcL3P/kFQ4eokVPqRIJ2CLeqiZC
YWQ03kNPKZdpY+e/nEL51UzW3QABfqMP8Cuo2+odbCHcYKf42JfRtBSuEvrsVlseRLfUVEI2wiAn
dCp1fzDsFEu48CVOmw0DWbefJbuGkCvVlcoOKzucl5yK+y0qkNdFCzGXHbu4GSrMzYsoXKbYsazt
OCNXpjS6FjZ8Ej2HbWf5KcIB/FJbTP+ZVpUPlWnrE9i4ivwo16OrKLGr+6JIqx8K2OOCUz3/iVCi
/VV1jv3gaMIcVpnLtAgTyIlAFi/dYgfT+kpE6AGjs9q8N10x3TPuEQ+wktJ1l+OWuCRvNV/Zk22v
kQsFy4Ap3TbDtGjT1SktuZrF+zDRxhZaDkbOTB6u8KRnAJxmlidWfRkaPRz5dkjTq6Z4pbzXfg52
4d5oXivVpdAJsOrqBDUEIeX9fTCN5U6OkbdNlKjZSLflU8xzTOxST4lClEa8xdUQWK+E0NYgaChL
70xNJofCkuUG5wLx0xbUVwxZIv12dD35M80iZw9YWzzB51CDRY0O+lGdT0hbyysi2twIIkfRXkWx
a95EeSOfCmlYYLt1v0d13V31ypj+gk8GLhdpvFw8v4P7zqny33mDhpcEMFK3m6TU+UQqZ6/B5b/G
MRwrEOB2A4uUwqTXbRAUjJD2vhuFk6/TwNJIs++66LZUxre0c9wfeunAyPQmbJpndqLVZMky6Qjf
pMabOAoj8noWLe4tK3sU7GRJlvhYF8OEZXjL6+W03Y90FdAhDehAGjSQhjzPJs6PShbjg4RsJmSX
Z5BJyFfhwaxLtepJGImBq2BGGgSM9rpdWVTGMCTs/FimeXktp0wnMz6glFqH+RiEBra8ldsyqWzg
qvq0S7byNkosaBc9Ukqttd1HqWBeRd/pbuliekapMbG8hiKvORSxvRUieWE2V35PamYVVYvZ9bZS
rFFbxEEdp9uunK1UoIaSh6PI4mAaWl/AQI6H51TYGLe1mFHsO719C3u3xwPV1a4Hzy2uDCrbX0Wl
2kg0cCW2lfR2KjuoT42hZFuZwj/qeVXX0Dh74Pa6krcErYe3CcXQAhOMpCEczqpvRGhjQspE8hvf
/28EmehqOdPg3jrgxEYgie4pm/Y+hRC+MsMseoTVbXBwIYeB1xgcmsooXw0FrDRp+mdzHB4mLOnM
DbnIUFiKXtsm8Jm3slIM/IBb3Gm9mcQcRbXABTwjrCzAuNKOWnUzdR3uvKx4X3FLcxshO8KZGjes
BXEaqE0wj/ExUgpfyYmG/MtOuLAMJdy44eAcaXU4TzCufJ5TP1ZV6D2ZA8FJaqXpW36KvqqHWj6Y
scms2BV3XSnH13AKCNqbx7M8tzG58XDK3WJ6zRODyLytQzjs4Cs8FCNwnpwuMo9xR/Re0hISqwsv
WvQFNdUYYT5u4YQqjUi/pwd5ZENO74Zqsvd1DVgve2mvq6wIXkovnZaZ6F08mo3k1sY3DSYQSW0L
XVDdDgiTGKn3xbdianCj1ZUD/DC5g/aeH4JYse8dmJErO7H1W7LajD9aiCy4THpIA21MMAdq9bvC
wgEks1KSOavEI6kN91el/ZmQ1BbAEtvmbLfrriIlCLxcPUDatZFZo8cpZVpux87IHiQ7LhA9YZIe
7LKtyNpj2GKDNCAE2Rszs0j24jnyCsdPwogTi0IQn11H8cke6a4p5Zx9b2JO0IR1Sv1bFn9amTDK
z2T1atQJExtXQhkhtSVKX0s1SdQrrWqDKxe28wq0BPECw8VjqyvDuCQ8w/Ju4wyb+2VZ1ATgGIIw
tk1dDBOtWSS822IU2bHIocfCD/a2UdwgVAPCOtp68wbtrV2oKJKWojbEXp36X45F12BluJ1QVNEk
1R3WKgSS7PLY02ZrAl/R9WTP92+hh7Yf85Da2AzwRKAqzFbAHb8aPW5XeDvNaZycr0SS++1gvzi0
IAOGz5ZQD9RQENgdYCKldbVfppf1V2ZpwRiuDYCUFHuBMND8Dg7nn8g2rHtLVfRDM3h/6sEkgZhP
77uuOyJaWU1JLKYnhplVgzxeIeFuq3pDu9ZjgkRtOdNBCxCAr4HQzygonsOOZXsmacEuTrx/w7n2
kOmkkLjC703wO1Ktw2VclazJeks/nl+QtXxCdt35ap4GEQfDkU9qHWewBuokR/hjCftXbfhbnDvD
mgztbPX1jZ27lKbPjkNQM9F9nnB+1MaugB81bixyw+OQmBwZSafdqBKjhK8v9cmgk7vS9He1Dqyn
T9wy0pbUkSAY4SNEaK/TTM6pTQklJ4t3UTPf3iKUHi/okM7dn65h6gQOZ+mfOGLkYCDdxBvQH/Gw
XzAO5ZQWQHb0pOaF+zsVI2GW6vFBM8JwsHv6JHlK2fynqlKEj0E2IXdZQFaPUrsJpEEQTTzE6vtq
1EAQsym6aaHhXLj+jMT/jdRzfZh7podVDTOaE6R+DM0qUlOYZ26uAMAX3CBD1+9fv8R5PZxeBMYd
dNJZTcZY4O8PYdA4LqSnC19KoFunj6giQscIbjNdnfxpxH6iI1lgXQqK5K8vfW79GLpt6arH8Eab
Z1ofRyqeZQ5aqBtiBknGdWVg6gmuAhDsKCq2hUZIBTYi2Fl/fdlzn76B5y2+QNyurc0sxA+THKOB
K+rEXNapk2xPtPF3DBkmP7RZtZ7D+v36cucWrMEeo5r4EM3sxr8vF4pa1eBlcLlGWkc8rrc0/wOu
yo56YZfR5gf26V1CRjPpwNlo1NMHOk3/vEtonv2v5n1tjkH7G6eIYaFgsIqTrI3TlzupL1C9AZNI
r/0vFi3+v7ZjmwasSftk/0kdQ+JDpgrfcELzYGFLCj2QLfbfP1Re4Ty+Uhl8vg+5PrxDk+SC1szZ
et53gQ5DxiV26ANeL0l14f2d+wpNCJSYT4HKe/MQ9eNySYe26Ea0H35PZPdK78tn2y2fv76dS9c4
OY1iCy0xB7XwNV3iXiy2pptfYiWfWxysP42Xw/LAqPnv+/C8xO2FLoVfUbvehK2q73Vk93gV9/GP
SGGHqYtuNmVlzEJSkLojtePSjvb500MAhOU08krVA7o42dFMq2oNpfSwPNLgNslS2ktkajXu90m9
I+S8WP3b58r1sLBGImthwHf67dUzJ3aWifh5QWiaaY8HjD2dC6XE5w8cjzlknRbQrv6Z7u2FGuZz
xMcggcJFs6mI4C2rjqxOZhlf386ZK3ETMw3Z1izDdE6WCSGp8TSObumztRUULc2VMTrHSiSPX1/n
zGvSHCRJGu+KnevdmfvD12VXeWp4winhyqlrkb0obkYKHhK0Oth/fSX98xmLIvrDpU62CzAqG8d/
LtXCZyNQzySOonf+4+hLym1XTN9Hi3oM38UAyRjGVisVm4WfNi3rGgkowiKmv1u9AUbLiWzE1NWc
0r0FiXkvDczDQxS8N0FGH0ictIGAhmkRfZVcZzoW03uny4bbvmxBsJFUoIIFcVz0djxduFEMNE73
Zk5w5noqH4AGL+/k88OoSDG8ouWZNpF88jAivNU69xsZgfFLjqx1386KFZEFP8WQhhsHt2lm1vbO
tjF4spjManWVLvX2e07M8lLaRBuU+Te0JjdTALCUl2kNc64Hb4zxPAtEYuiQE0vMXTosrJREaZcD
ppA+s204S9LV0cGkyQoIz7lOTbgMCTHDmLKW0coLe1hO4YAXMaw9npau0Deiq311gr64cGidWWu6
Bw8BBgsmQbozFwkf1lqQdzXVx8hzSbDw6jTP2PHWBz8kUJIY+sDo/a+X3OeCB10+RH4LnxRk/acF
T11CcyKkufQ9V5o78NZ8XYdCXhO8K7eBS/h2BPR6NGMvvPr6ymc+X6o5DAV0uDifew4Rjp0StXbh
A3ONPzq8fJ5r5j1HS7OTt68vdeYmIXiwG4F18Ndp6chclH5zbAs/7wRTkU5jiMckCLftpBA7u0mJ
EmsYsGPkoQPaf33xM/dJXWUQw/huRnMq4icNuQV2Kgofwma8rfviGA4hVI9kFP+6DDDnTUpzYBjh
6XgaRQkG1IR4iGU+lgxP4whRU3cHXNcyw/jXy5RyA8IUxCi6D/XU0Kaaw9jRLGbwClAqTDbAq5Hc
9b1lbwCefv/bB2ii2dBmU1gE9dbpsRXGWVWYKBZ8aDWGr1RjUTJDZKbTZHMqyNcX+/wBcjFKG0oD
7Cz0U7USNF4tstucO1PMY2QoT/Xk/k4G4xj29oUaZP6W/65PuRRtqc2tsedb+t/fOrTgmLRoiBjI
UtYGWKlXWnicZ91EjG23B6a8VI2ev6JHKerNBLg5B/Lj7qJAiiTHiivWWrdPveqlHLWjIVB9ksWa
4ZqvX3/9ND+vfRPBMm9vrjq44vy0P2xnFuYDtgyc1Ffadk+koW+aKQaN6oXLfC4Y58vQGhquQ/Vx
av/RueoQE3GU+nhkKkfFKcxdNXAifn0zn3cRrqJhpMrODH3dPTmzBkUfcEHUUl8YIFogPcssaf84
hX1AUcZAnWgMYywv7JKz89WnVTJvHI5F8BG75clV8cSTHm1f6nsY/y56jEc46yqYsoPHlH4qGGI3
I+ZJC6VEfbQkJrhi7KU6WznU4S5jjrxBXnGcRqv+5rVpikgbye97WUDOtHUFLc7+7um97YeysS78
9mdfzOw5yzAQE5jTFwMlIcqYbBCl1DOSTUYv2SsDOOfXL+bsKpsdtjzN02cHmr9XWY6kwS7CMvMh
NZODV3a+iumH68hLVcu5V4HhOqxK20Z4dPIqLMRHRVUXbERDZUBkCaLdYKvD5uu7ObcD4fYCDIdV
GGDH/Ew/fDNToupD2Cop5CE0vtiizqSYVq6R6b52ifnvq2h6RmiiHBmEvGKj8/flXBnbHYSrlN4x
+D0/OxHbh1wET1/f1bmPBzs124GSS2NwuoxhXhdEkvLxZLHl3qez5lsLrN8MW8qNCC33V59VyQ60
sLlwVJ3b894t3ACOzjQ9QKdqZKA79MNQv5OF8jIl4aZKHqtkeuBDvHC1cwuetodQXJPO8hNIhiIa
CmnVpD4iwHSLT41z6PXkkpZRO7dGeIiOznGEEvO04fdafWgRP6e+2/bqYxyp5QYnWvhoidFlzOac
/nuiuSX6HNnd1WOR3loE1m4jAsvW01jZDJbxZtRqnCCy3oWP0SJVuXCSamefvEOHzZdpWNQ/f68s
ETSq1ec5p81gMiaQ9YsmPbzGDLfZxY77hDNutXSwHr3OCiN+TPuu2WG98hzB6MDtV5K0kaPVALJe
4EFO1nfEfXy9Ks88R2balKCY0QMunh6ImcPvEA+U26jGfleTJjdqBZkyyOCvjC9fX+vM49DeOcbW
DNRSdf/9OHRtxFDflZT2gfZbBXBY5Zb60ox4VzoE5OCeacsLFcaZj07TmNhR0XBifYL1O5GR1xiW
3F5i/SBbV1nqsHaYY4hpYeDk8r0Wfb2CjdH5//5eNQ0UE0SKAvF0pzQxu4uF25Q+vdptjdMxqHR2
AI3H2DsNH4lBDi+stnNvkpINGEAn5Zqt7OTp2kwbG7MufUUN6+WodbASCkMe+trL/dymkf76Ds+c
OdwgNdScykWxOP8+H3Zp4mFR6pY82qELmVyYqCbVuqxXBozY/+ZSmG+hCaRgxDXq70tV5KfInABT
X/PK4t7K6mkhHGlfxa2mXdi+zq1RvL5Ynibbyif4u4MSV0wgA36Tt8c2Kt8sqz5ixycIXEQk2WKt
+u8fI2Zyum5hb0aFePLatIFZm95MhT/h9oQvQP9NtAKnCNu+cKEzGzOQOi51BsgzMo75fX54X9XU
wwALaAGz0HoKh2HrTvXxwr0Y/IyTgv6va5ysCU/Bit1E3+xD6NcWZAJW+8ZqrG96awdEl/VI3Eh5
XFi9qFbY2ITfy144kIWY1bauSAH/WtiQRcykF5nlWjE0bY17RkZIhRR77JWjg07O57IYu+BnUKnF
Nm8gZ9HdjktosMEuspDBTuow3FuagKubML7/Nnk5ZKtCQ91W5o3YYikXEFIGdfQuyVSqwzKOF0Ua
i7uIiO4tvp7jLrOgaHZGlN90iuh8zI6OcZk2S57w7JYFbrrA+6TyISfiu9bjxRG0kQVZOO2xNDPi
ZR8n7ebrx3tubZqag7SQySFzipP9064b/OBs1iY04Zd6kC9uVN2ZhrIx8nJN/O0/Cqxfw/+Eb+X9
f97bl0Iagu+puSn2gO8ZCJ1cz4rGojbCsfBlHc2Y022vp7teFheK18+QH5dhagjwB0aAKvbvhWkO
aYSjq4fXupoeqioWcAbdX3X6nSE0pnnKsrX051AUF1qm06QGsg/n64LS8kRprk8LMq/K67zqLTCR
cpx+RBiuL8hlVQ4IXUjfhjNDj1NbebCWaVevsgKSIAlNbOS13u0sWP5W0is7Q21JUZZmsQwghrLg
qi3zTibYXvJKHiyN+gAVEM+XcOVJjcDAzplWoRY8EEXeLN3Jwm1dJtgASXIL1gm/DwrC6g3Nh3ZP
dAPhXUNfb1B08e/zCSFzI5O1ozj6Y41L1IVXcW5Pt5HGOh5jOF7I/Ko+7BGx2lh5kWJ7r8qXkXHo
YuzVbarJ7sKGfm4v+nCd08KoqzoSDby+8F0rU5co5NtlHkXrrz+XcweijWENcwXmbfacTPnxZtRa
xwGK1FyfoRPBwLhA0Iw/lWkEp74ZL4jOzl5sDqWk8EXddtpE2ILNqMj4VpTIzulEp21nVhsYoHCp
ZXzh8Z3bCGxgf04LJHufit9sHA1C2WXhi0Qc9MZBxx+MT2Um3mQMZyGyLzxJ7dy6mGfeNLBQCJzT
Oc3UYArnmtRpyZBFqLx0jchY0eN9ZZmr0lAi36xquRwqz/gWq0HkjyGihrCMcXkP3XSD39T4HUkv
XxRCZHO68DzO/npsiMBI4Lfe6cZIJiMWdxFlTl9Xb4YXPkZ695AZ8Ei+XlFnr+Ngr0BFiRnaKVTc
dMoYVfDxfDrRCjRHvhSjgk9JKy4cpOfKVsApSBvq/Dfn5Ds0eg8FB9xLX6IZiRoorn1xEKW1T1zt
DiPsY555F4CKcwv4wyVPC9ZkMjM4emruK/2wDdvyDZsiyO32XpTdhZ7DOLd+6UgZklE+0guf9EWy
d0k1HJycbUYfn2VU/cEYg3ANHCeWwLfhUqnwT83ZkddxPWsNFG1mZgpIfx6mCBg2R09BPcd/6ygW
ULWhM4qkeCDApVy5WG0t8VZ2N4PTu4+uxa5JhlsDYUppBgzGZmiz1P+ovY6cBQOYoVKfk7K9hYqD
7xElX+x2PSHoRrwmN1F/qCBdc9jr1oXVdO4peLNSF4iDdXs6gMULtCF2paLyq6bdJCdtIVXzyaqs
KzBT8nXG/sIFz73iWZkFUcYBbD197FWihWNNMeTHWPrBi2txEiCxBWMTbCGDRTNz0r/+YN65EycF
IYwZnRvkc6HNPHnTIVGrTEmz3LfzyVtGfYvBToTVRmGM1lVUZtljpecumRQwJ9/lAm5EVGPeTnIt
ofRtlZ5EnwuP4cxzp9iYJdAewsBPLa9njy5pGEbmp15oriMx2jdFRNk4JiUergJLN3iRrxcexBkQ
E1YCqM+8a2O/pf99GIWDNVWEjrJ1TAFUVgzJNhBSjU0T4B1MhpyxYKXAnLSytReKiKzJJkV5Yf4T
+/f/remMM3vYrAuHjqHR5uCp/PcvokKNsHMZ5+iWE4PRyKxriI1sOsCtLqwrnoyzw3XEukJi1WD4
CIisKYQ9kjoedfe98X/YO48luZEsa7/K2L9HGRwai9mEzIhIESmYghtYUhQcGu7QePr5kOzqKSb5
k1P7tm5rK7MuEhEIwN3vved8ZzB30xSZz9Lh4G21s/nMsbjcy4FHCscUlJAxdPdI8r8CU1+xZPdb
x0vlFq2wA/mjbC/g4fjbUXb+JohPYPLs+8wuxxteW0xohF7OTzLowmNu+i9mN2W/Kcx/9v2ZgOFB
95cJ/fvGEe22NG9am++fZ+O9RJZ2MXpj8pQIQ+5+/aP/7FIIr9Ea4EZn23h3AGHopFSxbEshbP5N
rYLFzTfW2TGUefz062u9/W7v37Sl+2tTvbINvi//S8PLYSUlFAfQH8ADMTDG7DU7Yh/VAB1KPxcn
UZnRuR2t4dqyjPgWHlW4Jhav3kM+/k8O+399/T+R5imtKYv/jRL4Ad9wk+WvZBbTO/v29x2+/Pf/
o0e0/KH/Te9A/i6YLHICZ6X6G8EBewEBkp5H2QKclDeYZ+rv0ZIcqpcIu4VA/1eSh/0HJ2AeQJZg
+qWu/89iJd13C5mgC8O6ySyLT8CJ632/QvdZUI4e6dpOa5DC7uS7VvYtJWgb3LqylNXBDWPyoVu4
4kQ+aq8zgGy7KVGQnlU1q9HQ9VyuiwJvJwZ6w9YP3aTyUwAVjmxesjE+9jrxX/DLlkcp4vzUDqm1
CY0MuYeZJMUROBvYtyzsN22fQuKslVG9lLKGSDdB89kXk9jHA6tTPEur3oHw1eELeCo7uAjMxXMC
IMh77oexC86T5foboqXlJfRtojFt8iTLdRjXQfLat4Z8hsjTFBeVrtBg1A3Et8vWNclM2hl5YTrr
7lu+SDFg/B2umfSw8u6CtyCSqoHGzPvewAYGg5OSVtJ+yy4pviWZlIsCIl8pK2IF2WTdklIWfAtB
iXLuJ5FOU9ENah0xFhtI2evB+4q3UIjhW0JEJhMXumVWNi5xl2VaRdm66DS5FPDGS7tclQGYX5KV
QidiuEnDh/3ETWtihTIPZ1K91nFtMfpYBWlXzemXOZqmJYupLeLJ3fQc4KG5EmQRYywYI30N5904
mEOpzybGsNWMM2g19A5Rm40sD4jGemC/tXWfGV6XrIBFzKtelMOtyAd3h019evXrNNuCes1p2kwS
11+jdn1QZJcaxuO+apziUFVtt8/KXrVYeyoPL13eLfDatd9Jei8F7kfbk/ENTeYSw1A+bmhuZhs0
K/Yq9eKKLTaMbnUxFE8QK0mQziK8xUQ81TdYWD9kVRHf2rFqzoPs/du8zvoXWQTjJg7hYutajrc8
D9Vu6qvkMYdSdM6tanrKZG1Y66HDLRv5VrQZROJfh2EWPcp6tC9G6Rk3BhTtdtVoI9z1vrYvIy/K
90htknkjfEyPj+wB7sqPcu+D8kR530xjJsjZlrS03FTZ4zoptD+u6UfMh1JbngfNqiG1ibbjYRhn
vR9ymse4DOxTOC/wHVG7w4ODm3bCd0ZM9KYjzexPMQBFXNnwfwg/Q3ixzawKrxnBFWedzP5BD+5D
qvxNk3YOvGB79C/FVONtS+EflYiFuv6mY1p0EuNYMbEmuK5NJ37rLm/0rcy98lE3Y7nvI7BygyWf
BBZ36LtBcOSXLrZI7BzIETVapCkfb/G9yGPpjPohFvb8TChdUezCYbQ+p5U2T8ZcorFSymZEko/h
Dsnm1z7EhShcU20lxAB+QT+9x5HXPZtemj9N2Zw82UObuNCpg+xJEWdLyiZvmGe09PfooG1D2uE7
QLcnIEzeGhN0vk+1Pd2UnHKOw9iEw6qcshSuehkaNwK7EC5y3HkgJMzkXEbpeByNeoSDF2c2TzHI
KpqLY75KoDhuMFCC8Bi6ej1E2I64L+3K96mNY1jM5IoNx8pEvcgp13p0AETdtIb+kMz6Pq0N/wse
XcK7TAwnGBwHUK1rq57TB1+nzqnAZ3Fptk698tIm2vhJfAidxsd2qhWvRtfcw7TIN5guqs9eB4+w
HubqbEfh/EkNlVYrshvQLRdDfYqhdXyIpeOuPbVIKYZCTZt5DuMrRhbdy0IYLXFVEtJXmOuZzAHS
xkZgZkkdvzZoM77mAwm8Ta8urS4atq43jCBdOvvZkrCRbXpQAYmbw3TJNHjhaHr0d9vWYlCVORI5
mxqNHQ7lRSxmBtVtljaNWtetCLd5N4rrvkkWGmCUgK+UpFCOF5Zsx7tqcJpgTTKTfd+3UfApGwoD
a2XSAeUK8oGc00hOdw7JmJdVX7qvHS7oU+hF2lug3axznQlULBYlsfEdYWVQFx3zG+hrEkZz7UMV
nXDk28MGXV4OaC+Rh6oISDVCvR9cgjytrglyomsxuDClzZFeZFDeicGbDrEBH5q/FFRLGjUHF40q
LCxnvDRaK1mHQR18dirt/lkZzpekVtal8PumXU8K018eQlvVqcFLbmRXhGsGV6GdZZfMLr10lc6f
pWkBfjXxtjnj+KEy9f2oZnMdCOqBMoJFmHSe3CUMgfZmMoe3Suhqa3iWxL/XDA14YXmd4zjdOV0S
gbTU4ilBzrNPY9fc8b5/ThFL3CmIyGup8uqBFAxWEKnr45CCqsER6OZXbiViIDJlf1WVJvETw8g5
0iu8lrgEUd3y5Bab0gyHc0Lu5Rc1Noa5smqRc+xxgkdqGufIJ5wQRtd08almaxIB3eJcRIa7yy3s
oKJsrbXZYHCcGjO5NHTsU5+X1b7tRqAG3di+WBonUB5UiFr97GPbiE/ponYEmTNf9kMRk0oJBwaD
qwJbAQV2MxaQeyZ7bP4UAD+2HQbW+5Sp/7Z3BtzJSw/KCaj1bW1AH+pFc+2ZPhSY0IZT39D5x91s
Y4ea8YWvHErStaGlcRi6k04cuXbL4RP2+fyjGuGL0p4myjfAGDjNxKuy7H2UQf5VZ0lzsA22e9NH
ZaJc/ilyfXAOCNUAmrRw+dPc2RBKZe2sNiFVrDbSz+iwgenlb9ZpjGtYvfPbtM3to9Wkya5uUUJ3
HEi2ncrDC9up8MOPnLxo97v7zJL9KSkqqvd8JGGgFYaxMamhaMVVPZKqpvzcukOy5rM/JID+1x0W
vouht6G2u1ezM9QXJVEPK7MOrV0l3M/KrG+7DjUxQ5h0DWFizxJtrCbbIAfCmVZ4FRMUbjMnjNz0
tplZXfu1Bk9FFduo/TwUGNAKKKGmLMmzarNjWhFQTJ8jWCnGYACbSiygGLbh6cW7yMmvbGJ+7yDv
DPvc68ILZ0pjeNjFLQEf+EoTuWsLk1KmMsq1l5Ml1ndiAxM93zdtXTFxIdPSiatg5UqQTCXpEyzC
vn1jUOisWNv9B3I1QLmnUQXISHzFug+UAjIulquuWFlJ7bKRZZL9wO7QKghiNYtJ0WPn8SNP48Ib
+/LWM/qAzXiWwPU6sSa3tzuMhQ4v0jI2VnEyB8einW7RdiwZIB/eCoT/oPB+g8JjkL3Uuf//Wuoq
4RDd6eS7WurbH/pXLRWEf5ghFRQC1G9l0b9QeKH7ByQ6GlPfUfBMaiUm2SYaKvQC9nLxv8ooj7oL
jSLjBEGIPMqWf0TBe98CpftA+YSaDjWujTbkPYpbI/FVnYolYBNzVJjHYq9vV1jSgYLVntO/mHHh
k/HrVncJes/rmf7KSgWFCaki7NKt8BOIUoBLpi2JwNmNDNo0w59ekp/h6/0YJvaxLTtOlz370IaT
S2CTNBE6AI2zwd/BQZKnPh+qS5NzLzgGK7+spc7OS9ztvjBDuY9IlAZYljsAfQoDOybVz35OpD5k
zM6vuoY84hn1urG2u4l5aDHAqCbYafiYAehnTfZx4dgg+vH+W+0FWQzRHQMZh4hodpVDt2B35urV
z3LOiZkNrE+PQbvlXyCCuffGHbnP3s0QjUFMzlTIoGiBex/EFDkX5OYan5fjzp9+nYQ3dloGB0Ka
9dd4JMAVJHQtzgludYzKtr5zGmc4ppm/ePezdCJuK7W+pmZlriGAkciSYwmBEhh717FZxic89sbn
0kMEzvm6sq6NWZWHKVHPfTgq6O2Wt89k0H+Qddveh2ELEJj4Lv2JFz9+1kaWhYwsWSthkaUdStZw
5iBSHuCC+snKMhPNmDrM/LUFlORVTWwpa8sZnugeWtzkMv9EyGx7Ec5JCxcjST7PZpdfJqa+MebY
PWa6rY8at9aJICk6qa6/7AhBY20A7U1yZU6dpfk94+wZEA8Ieu5Sx99G93tnNXZ+mogKX+uq8Pii
Y5jS9426S5G4Bjw0U+5HFeUPVenIp6xNJDP5ssY6MJFrtUXNBRTHiFz4DdJapMcJzx5EMRKAOwdH
AHIr086oNPpoJ2doQ3DUzAaDfsl2PtskobnhOPyZpBZR45RNJXP3vGHGmcrynHiUK46a/MtYV/MG
wHaHVzwormoQJZcWYoBpnRUDNF+mSf60cqs6foz82aJK6mLnE3szp+asdr29nwOgqGqmGfTWY3/T
Q73awM4W13PhhrdxNOHkxvhBfgn8XdIhPe1iuw77zwDDswMBX1AFUsOQm77pCIoq5XjCTId/Pw3b
8kNYpdEzsVCxcYww8KVb7OHiixrMpltJcyDGHZBttO2nTLy0YR6Va/jV3a3oSvVRT6a1BrcmXjNt
UzX1UzvdEV1H0jXoeU7QOghRDVlTwyHeHjGytoB/V10k7Ee7N+VJmdL51HmKcbVweGjX4HOQl8Zl
8DElZvAK/MdkHsYQxQI585WxnlKf+HKHZPocWkBTEZdUFq9uLMMPHG4+GeZQb7xa21dwHqavbq0n
xTMhqnIbBVH5nMZdI3Dypy2Ms7zUL63PUHVFlEqNJaxqCfPq2UdbxLuXkmSfDTyUW9HQe8Z6wvus
TZz+pMs42yCv5zVxmt5q7hdNp1MnG0eG3XZGGncE++UfXbPxCV2WacB9cNJ9RembrqjbMJaHCNN6
sN53FnzlfZWYGaegsI2creNr88ViAridHRbT3jJrkpPKIkn3flvnB+Kg1TXl4QK6q+z2TgdopcFb
F+kTcTPk3SvRUg7MBNAeopgQmHVgDPXH3ge0d+EYDJoAe8URkPKpuXGo7z9Xrg/aB0xOf57UZLC4
zNDHKyMN9Yohao8YEeaZR77tV5XL4WVySnFlN0lUbNsBRtkCyIG+Eka2upFTGGWbwKrhssgBDYtl
DBYkmvo+zpp6g/QEAJ9HuHKRZ2rjkbfsQKfb0KhCpLeEMfdLLHO6BDRXwlH7kczmuHS7PcmI1AyM
+3t6EglCG2MJeg5bIp/VEv482z0im16Q1VTZXbE133Ki8yUyeoTr3XcnTAceiie0XXXyRPQBE+DJ
d8rMfA6mzKOGldoWbUsMyJJNHY0R2Jcw9Sinh2g3i1zfeSTL3XnCj88si+Peh3B86OPh0XXK8k4x
rbrrRBNRDCdp9DgAO3/mBB10K3BMw1GSHvQYlJ7FIsUg6A7IVHk2u7E4M05TO9JeODknmXMdxkWz
rnoSAFNXQzYS7HbrsZiS684Ku50KsPZu7KYorlPIds+dl6HZaHLJjQF/yqseUh6j+/EuleDjz2DA
r2BdRejM5ja6B6TjHegQDLAhDLyrso/kV5s22035lgQLG6WCg0I8bFjVBMUukbExX/xzvcTIQntz
98BnAKcuIbPZW97srGDgxiKfdqkDE2UULe62FjVq9pZW2y3BtUxXgIHQi1pTHZ9V3umVu4TcRm95
t5PIQDbP0YHq0brSYxWDAZsdQtuWoNx4icxd7ucDtA1xCYAcM6lj+EBKtHGTkeBnby1rgHQZzvJL
RAjyRTIag7HSaqy5DnD54zT7062V6WEfTmF46EXXPOqoIk5gCfvlfSL3FwcbtKfaDwt+IgDcKwyJ
hAS/5QV3S3TwADwW6EhKoDBAFEFkESHDqcqdG0xB0dXsh+OhYWOk+mYuAV/7s7kEFYtmySxGO6ae
kyXI2ByijHg7wo3Lt5zj5C3zWOol/9jJbXe9GD93SZ9mZxS0w8faJzI5Q3DzYi0xytYEUK2Vy6LJ
bN0iTRirzkzJa1nVfUkSc2JBldr2sIPqk2qWrGaT5qmE5DKEL8kS5uySNK/O3lvGMy1yBVTe8zJC
mVKhzEtcHgn7WCiWgGiy3kmLZuPnzlcWIdKaNGncCkAUbUnEdB16/lqWkFzXaTzcznQc0lP71mnu
lqazi/c9ebXeetGkhJruVg+wt71V5tER8K4Efbkeok+cJWZ35JG1dIZzsfQMdGHR/MKxd3zKMqP8
nPaj9Ri2nf8gVAy2TCUPqvSnbWGr4uCrBvlx1xdAYcc7L59fWAABV8rXtPVe/G7oPtn0Z+XK0ahV
G7d78VH4XXh+kJ+J3NzCPTEu+XGgFGpAVGXWqj/t2e1p/tdqwRwqG95M0iX5ha6m9tZ28fWviQyS
alXrMI4fAq/T2wLl462cOe/gAB7cwlj9p3r6P02ikB8jAfhV9fQZyfNr+X319PaH/qqerD+YEIfY
SuDOvA2W/s0SD80/cMELoAwhHVHX8dCo/JUjH/yBJJghpIe8AYPXIg3+VxnliD9gmmJUQnsHIGQp
vv4BTPy9wB5SOdwPB40XM08HaTAX+rvEiwYj62reiFNZO32r1n1cJOOFdpewGWmWKLEqOUG8SjNh
DB+SEVsUKUSSBa4Ja/cVsGxpCSICMQ0AI069GUciTjsnPcWWoutIRllGYmjZMKT/253+ibZy+WR/
G9daENvhPyyyj4Dx8A/AgqDphhyFjz7hrB/vhCyNtcs2dDn1vklCwEQf89cXtAOK13eXxByJuRoK
TODxa74bRxtJDp6zq+KT54WXVevD/ct7quE9kt1YMUZShroQ2iR4Ds24Gtedw7n5IvQ6TvMcF0V1
iHyCjTm9YelcsXp1895qAXYGZUI4aFV24xmniXjILSzweycqqxOAIaymcVKSeceGRZNWaVXMaxeM
AmETQ8m9Nrx+vMtnEtAsMbuvEE0ZnKUq4FKhjPp4q/0oLTaDC+oFL7ZBe9jjF1Hrom26bof4a7qa
vMR60OT/cnC3c/dV24TFTsjw8bm2sDp1UGUARONkorhMQs5KYvnknKVz5ooyth4EOTPzKvEbvhuc
MPViSCjBsTfwMUYg2iMAaqt+sfoBsJVXWUrekHLPJwon1z5Ms5DjB01WNcuYMizxYKVSNOgbaE1c
owr2jZ3nT179bJHqIY+tbnj+4iaf14YFo+lu1qX1gP3dGp/qQIzGR9tquXNJg/ubDaUaqwM9NKKi
e9gCMywx+tSrvO75f+sOhvoWqi7Jy+OsaKcbcKbkkqLUeJR/5RIaONh8f0z77ms6xNFjN3nhY99p
/jjhNCABFaYn6ZFjTGtWcZOSiVbjynPatnmWQ9nXF85sFsWW+2h3azexuS2JkRN4MbrElt1Pc8XP
2i/chRM6rJzOxvKT+MvNCSHA8fsBUDuxb06CJNTW4JyP8fpKMqq9NRjMwgQfeXmXqL6A/KVEYPjS
Ey9hTs4sU1v8Df6m6q18u9TZm9xl36O3P04PXmu1tEpCMOlFCtKTQU5HSm7aulcTRf2jweD0eujr
/AynNX5lHpBA16VdvWbX91/LOOufattMR5KjeGTlQPRdP/RtsJYp9h3O3TBeGTtTn26hNoWPBlLs
9tZKZsPbuL3PYwNKjds7JIWnb8x2dBH2uEzBEaJ1yhbM3pxAzvYm5Ym0Pg/FyG+X2LUz/DmlzKxf
+Mci/ROl73iX0OJ5SD3EMEyeeEYaglS6taxC8cBRgJ8nzwzlrYxo4LclnSsvyAyu6hfuDC+XD2R8
3md1xfm7MY26eW4id7zj5MWLYHAmHCktkTDuM6ByJ5dY3HoVMaK+iPuU8C3aT+MZ7omCFT5P46UN
sjyGNtxxFQ88wIxlrTHCLZnv3BeSHhhKvM1fSplZ+iGbZ8N4NDp/VpetpQ19nkYCR3c57ePhw1wM
U/ghcWgP30V9Sgod2Z9Mt3vbPsw9ciLOjgX3UsPjTdajOZAfFIYxN4JCXl8wxCWA3WFVAfap0JOv
3x7kbDT44YAl8x57/fJStJoEGgZTZK+xmFcWjW+DOO1ABNJ7HvOgs27SiJQgUp1EVn327UFcSy9I
Y2JmC65pZDGzKJpXOv2ohSbZbQWatv1iR0GbPaFNaARs/Wh29U1VcIhjCMZYKNz6OfzerZUhYFxh
CE6PjfL5zdtci+u0JcL8KegilX11/dJi0ONMihNnYfaWdVOw/8xqZXXQOg9RaQUwravKM02KQZvR
Po534PYG5gnyuWfaLkkcXJdonJ7dvosW8O+9jwtnWIui6j6QsG5QRzQSZUPd0J2L5cHOw4jwdGh9
qyJB3oi0gwm/9Av3AsC7t5gWUmUkT4wLu2bn0ESh7q7qKSpZZKpDXQfmY8Nof20X5kej5KDflvAp
KChB5cphDC6gZMaf8ibyv44xdKxS6PIGKtxlx+By2ma5Hm/hLMUfXbsvtwWb1IYIV/suUFH5UTiy
2FnMmyLsuwVEtNbX5zAGTezXGcxc0P75FWPJ/IOVNj7jxKbdzTT4V0Y/4gaB5bvloF7f9PlcXLok
Om87Oiq3LOv1xzTs5H3v5OfBN8d0rxXMRjWB1jPTihF2UiX3cePlH7DaNfFOtyVprmxgG4rt+Zgb
YbYLbNJye7gFS2IYLbykt6sHNp36uXSLWm7SuSl3QWJWT9LzllsLWo/AEbdjYOF343XtjTYjgr6A
LOs3f1KJ603eOc6FtTgxCTOwrsHc+s5Gmm4JHHTiOLBptNVTiRTVPsjVBG8lt6vDwt/dxa64ZZhR
701EdBtQgfUzyVf1wC7Ve4eSUPF+OxV+d61aJ7oPa+ntjWbO4DaisUWNMAco+Dzv2pCtOrFgTxdI
16fDYIgQGWo2bKdGg721nG6tuikl2KzxHvqkn7+YZp6ewiCcTwwXw9+R6t7pMjkS4UHkP4LFKKTD
/s4JparCDoiFgEve0nbJSqLKzYECZOXQEdikBE+dIt7y3+gBl1PP9wcxEA604XEaw67DIfv9EdKJ
ZunLwQ2PTETrF6LkWRjq1uKM8evz1zsx4Nu3w66Kn5nTnsUs4fvr9LLyuoYm0tHJlhOGb2rW7CUu
0B0jFox/fjEExSS8ckCm0/buVgreYSPmEHh8G5hXS6xbA99gbSRduP31pX48yAbg2rhvSCpRtr5H
bqg49GuY8cAyvUlcl+QAkudAKiPYy+rULPrqf3w9wSRH8JjA4HODd4piPL28tnnhQsGW0eO3LagE
iwfkvmw4jTQJCLDf3M7ldn3/jPDlFim+ZTv8eO/LjKmInTbUrXOkn8LpChwdhx8WVHbgciSZYbWE
Mdlro+j5Z9NI2T5+/aV/fEgDF34bdgDGRtYPIDe68TTscuJGuy5ZwGMkjo1i+B1p4adXQRUbYu13
LSqT7x/RPLKGMkoa7xiTaXcxJaTI+cFvVeg/uwoFZcDQOwTR8v4191rbUq7BdyF9O9h4CdF7b/qR
X9+xnzyWTP1sEzoWUb3++8ckU4Uipw3HhBWRc4h2mYeinwYYm1PUiuu2Hvv5NyXdj+sXazprGF+L
+ReX/f72lUkfTUPuOUejirxn0ZE8M5s9R5EOr9O2JIqR6Xcz84j8+qv+uLIgMQ4RjPJtUQq+/6qQ
KxJzruHCZx1vd1SxTrZeH2zmlPDLX1/qJ1+RhwPVNGdw5PzvF0sf7B2XKiyC+5aouEJUp5kp/Evu
8MBkSwU3Lk/Nry/6s++HuyhYxqU/od/0xInakiyxY+4p2KKFYzNKC+SeQue3b/rSmnj3qod0J1wc
sn7oLwzM73/ESgY6MFlPjrNuyPpLReHiV/XN/K7uZ31dpblEIAcF8zwOnOsGzlrNda/6Mdo5pPtS
XFTuK6T65gu+HZtT51zm8hxkXv070MLPPimtjwUJimkSm/n3n7RE+plMzOKOVmFzoSQiHTIdDfZL
GBk8amnIsf7Xv4T48d1dIBmcKwEfQu17T7OJc/olEXvc0QgMzrp02akfgEm2XwLNyGct62h53tNE
XKsuVy99T+bDxk7C8U41lsoBTXez2nFKSvYtwb9y8+sP+LN7wkr5hjXkt3vvcDEVouM+4K0v5oBD
t+mmH0Vs2Ec4SYwaB4VK5dcX/OHZ9Eix422glcMjij7g+x9BJc1y6AfA3zsRzHiTeOvVpEoe07Gm
Gv/nF6NvBG0K9g7bwbuLBTNQ4ViR3zFi3z6nJakYZhNQ5TCPpUr69cV++Kn5ZvgkHBTny4733vxb
ZIaom8iciF9xKSzjpOXJ4kWkSvz1hd7zfSxM/ba3HB5cvhwG/3cPMgEzyejV/sAJQsvmbFLDdWuG
bi0OYIyUzalOezohTky+rBxkAWq39m29UvmyDVZqvJNJRp/AGCiW1o2Y65fZ1/rCNDxaWXS97J0J
J4vyXGUUx2+pUG1ZhVXxTxfiN4oMkhX2NYgf749CCXEXtV80zZGWf7AZGI2cCFlO9rFJ0uGvb9oP
DzqX4hlwQCXS0vsBL9HGptX2I8mzGhwqaa4p3x/4QrgF0VSdlqii3/UPl93rb2cgbAWsh3CB+V90
tz/8SuVckJ2hXefoATP5ClCkP2onCh/fGiKeD1yWdMLc/VCNo/Wblwzdw/uL83rZnmdzZQuQiotX
4u99XieP2sTBUX8Ugk7SvEF97sEMmODa2oiyR2Si5MxnaOuqBm1fGFe8gbaOkwurnRCZQjif7syu
oIs4M2uaaUL6S2GBtAjUGPrcgy68Jt3Dk0jOPvmUJX8TQW0XIeEbKY1LYr1u3bSZH7GHsd0ZbAZ7
NC8kwfSa/K6V5TXj2R1GWmNNlNH3Q7XKRp+oHvVBEGOcv4J4joXBFFlxO9BtuNZea+xHYsLOMMgM
dHY+6St0sct5ZfrKMhkopiYRCb7bEZzn6PqyzRwcAD5TdDynOPkooOfkCNNfrMljdplud0IqyPCd
giBL79vsh+rVntOy4p0Bizevu1rk4sugCci6TI2U9yUc66UZyqRVnnu0KDHCNzVXB6+iRbkPNSEx
F/CRqIpKBch3Oyv/X4fPPkMkvQvz5Vyjat41Webu9Cfd8mRYZwLQMXIbjRDhAGNzvKsJ4pFnUAU5
YQ2x6tvbxm74QawakieT66LO7qrZZL/QXSvUDsf+eJeZVnAZe16V3fm1aL4QbsW3GOzUnb/aXtk5
V1qJpRU1kDmwInmcP8hXd1/dgY97X4vQCVG/p85lz93s6Wh09OaSjIjCnVcjAtzQB6FzhbCPRnhQ
TJ697e2IvxGpbSQ+zYNdHtSYdsb9SETZvFbZzK4VmqVDC0fmdmPdlEPvtnciIeBkk/G4yDP1KmlA
YvKHem0Y5PX2vW4IISJR2VjPdUmCuWctjIo55gkqy55CwvKHxL90+kgMB0mQY8S+KvrkutI5Pa0A
VuO8H3NqWBSLIV3GuDMR1IvS1fmexEIeMEyMhCUYiWZveDsH0LPn6SNPnVaD9Cr6ZsLz7ekEaXpk
ik00y/gnksboHMz9eP7WgnPzjg9jy1E8OKnlviaRlNG26RqUot9eK89ibSEIyz4Mvp0GryVAHYJh
3Ek8CEJakgu6vfTmrdZhGdeey1OkAo/KTOYu99Vqlp65nTbdpymphn43JvThv41mQM++Rq69HCRi
h7NdUPnOayHSpROrac+vaqA6FyMxcCjVl+3Px12kz5LelX/pEk2HU8BMxnRHcpDZnIow5jUtaoNJ
Qz453Fgn6h0bDY8VJ7dNqfggwqR3Qmqj1RBEgWL9Yzf6ttHT6HGz7C6ooGdduWMuHrw0LfH7kCI1
fQ0MJhnbNFCWczuJmi6wnDgb448Qg1+wHzMGkBVhZrTBNyEiHfJrpNPa/hMH8wyquavbqrZXedKj
AF5F0VzQmzdyNz3muqFbD0Z/EDs6aHNASwLr0LEwTeJeiIMa24AG2dz16fBtx/+PyvT3KlPT+tv2
+4Njb1GZLv+FPfL9qJTd6N+mvYChp8lBkKwFl5EnLYr/HZUy9AScgJyU4+Nfbj3+8S9pqfkHs1D6
GYhM4G747j9y6HnBu7MBDSYXe54AC2HbITUTH+TvmyVxmQpfQpMdCqTXV35MCqJhNbyMc4FNw22l
edEqFy0eUzqOq4JgemfVV1ZJD7iaPqABUGrF7MGKV1UGtWoVCqT+62yZDSAYyzY+LLIXchT1bCHs
SLr5FCX+1G3LprbI8mvnq9CPzQs+JavYJAG8XPey7L/6acD+qIBW77S0yV5MORjeMRDy1zolfT0Y
BpYhf0lttOW09zlTHyt35L33yrG85GPC8IA4XL9CTp539KUIWsdBeJhoU4qVJx2jrC/yqY47fS+i
uTOOwSgHsZoMejtf+tiOvd0Q+ob1aPZRnGyLLh51uiJPzn2RZjiR0hUOYStPVWuz5S+GmXo4Kwvj
2cqPSf+6xvEmg10FvS++g2rvcbLMCuWANSrMAHll35obQzITPyC24d+MCZzzn0edEUOIZI9ztJEl
4AgIdM3WkWgYZIkhmO1gLTJPAHpdFV6ECJmZc/ypmKf4BhFata3MOUdE408Kw0asgucZl4SxLcUw
btno/H3nzYj/h3HZ8wmKT1V/7Qep2awzM7Yvck5Wt3NiVZuBxL5nQGQ0cfN9oQvzirKNDSTc1boP
UhAMnjphndspR9VnImssHpjaN1dtR6qagVLttif67wMqy+zZlBNRlHkp1zYDt0WJ5X41yjG94+xO
4AdiWTKp8MLJUiQE+4T2S+o2yEJYGzeJr8tDEpbtEWviBYfc/E7maXbbjzTg6bDBBy4HtTdw3Ryb
qkTPOD2QFQvUzAjD5hMuleiugNq4GW07OWQxVGxzaIsTlXqzbRinrRnE5h+q3itXyhByH49V+Nn7
H/bOYztuJEvDr9IvAB14swXSk0xaUWRtcKiiBG8CAQTM08+HVFWPpJqRTu97UdqUUpkAAhH3/vc3
SSHKsMMN+04xxHtLYDKRjNjO+jmYfcj9hD5qJ/xo+NSs1/p9J9uZ+DuxPFtm+ZRrrfkKq7dNIOwW
f2amazy7aH7W6aq9w0PBPiZFpXAImqpjZ41fYmwo3hZEftugJUAnVGnSv3WLRGjCQWakow1fdbxS
durcloUsdxaRz1XoJnFz6DgCj4z93Ju48QhZMwf/bMCKo5od+2OQF+WxtmeoxsxpnyRz/VsLvdKh
sCrramR0fWZethyqpHUwVUqN86Da/EXUaf7KEy330zRYV4g+y8NQ1+25wP/jzzbpoSTFCHJOWWct
d8Lp1TVCVCIhs9ZQYdz63sOc9xxxmmaxrVhTdkOUhXUfLAjzwpFX4lBOHTRABLTZCQ61dTv4g7xW
nZV9onibyP2dR/0G0WV206eFeCKBe3zEOKA9MZutt9qUBa/we/PnTrn9FSk5+ApMg5cTZgTVd2dU
aXUHUhofcRAZ9/gPJHQDgb/rhHK+OqoTe1qZ+dOUmxi9BoT0FW117J34hoFnvcGkS4cBxiDXqJOj
GbRXM6TOKA6skFzY4X2oR4qTAodTnR47JOGv2RiGVPsuq72dmSJaWiZXfG5jZ7jSxZjtSnvOIre2
x/u8ccQ5xYrs0HSDdQ8YOL8MTbb8CW9B3XND4tuJ+vMTrDojUvZYbXhP+k1TTflhhHOyb+3cJb1x
aIqPuGCVdAQGb4u22j95RftuaYiwFr+aEFHHurWdXNjBour6O88Al4GqRj50bhLI6kvH/LqYKZIB
HZYGS3kmMRROQjsV6iaNq7tW9cHZhCT+gr9QuV8IWN9N1kzho8+ZfuNmhX4T9EVw1prKvCfmfeCg
wGX3ummMch+U020phrZEbMhaGWBfbxY7oLqLx346ZhT/p7bJSVL0XWLuBlKaB9S8gWex1cAhhvFB
qWMK23h058pBDdZrhLMJd/6TiTtJZKQtd3CeZZ4f5CzF58LFMYJK7cRZAsQpGvOPnEnDsZQOmBIc
+Sejy+VDQgDVmY6PueBAMxriHiE+ynoIzpPjLTdKttpb2ww6J5oxPpRZIxB7NdK7rlExvs9aQ9gL
rYlDHqQznrSkUvtYGuqs+g45FglRTPmEeB4dR95NDvKH2abAtLIpvedka1/dYGg++33tfZ1pMcrQ
7SX0iiB5H0lE3zKVxp+0b/Gb84ermQS0DcZkfUS2OIPOQJPa0SeYayQPqlRv5PYaJXwK2CyRu2hU
htgIP+Pf128bj4ksvjZZHDluXnwljRAybKDEJz8hhXprN0n12UoSf1+LKb4ZjNi/Uj7ashIJ8TEN
/AM2yGYZzibnW4i+ozz3th7c5n4lbwqDAOUB58qTaLT+Ju6pbrEnc85j6UEsUfXwybcd+pUWK55I
2trkh9Iah3uo5f71QmjxF50kzwFOfsZxHXCPCbLutac0ddxXkWE4OxU4Na/SKjJD2bQxY4V5jc0a
ItFbr6itMxZSmOITs7Ip/HI2yEB3fJjczWVNjJkVmYEG+8eAGTs1nv9WAErv9Mx6Y+7V3GiQnx/9
JCHbWJ+s6xH1O9vgbMLURk2ZxPXN+gCZ91nGfukHGPh1tglyYd4MiGiOiUniapfWOOglpvXR83tF
VKZW7oRAcae5eQ0tgTYRBMJkSExit9ZYLQQgXd57TmL/2acd+bFGT1LjMKrg0UBxv6vBP3c6XcyT
E+epHVXE/t4VsSCC0lRTQOB87e0Bi5po1K1rP+5GHjtRxzdCN256251OQW/6W7pM8SUlxbhHrzIG
h7gX3gEmV4sVvJxRic7yrl3KFn/hVhzy1DQPEzZx0eJkWjSOkCz3sdF5n6gFzKfJCvIZ/oblffUr
bXitGt/ZxUX74ojS28Jlv7fMTuZcn46KnjpFHky2PGTifZ6exrbTjm5tSmhVttvFHNpi+TNruwr5
QBaPJ3OYNmg0xivsGROWpi13VV44dzG16c7A0fMKHrad70a/82BnYzOfRxOb8NlKBrGRonvGlaS6
hYljt1G86Pae867eKZsMUfhD807LDO9gNqV/6xke3bTuZa8UaK5kyu1TgMzxYWjzmNjeIiDx1eiM
4uiUiCBZ2dABCGVJo86eciT5ekP5qiQ8Ba0YH1zkp+G4WOPR1WdYDIUYeU+AJ1kcgfdO4ZtuMVs3
94XOtsLYkGKazOIJ4qupj49KL5OPetGUH22TGpB8v8WOnFiI27bog6ulWDM8Eic+6l6LciKBfgj7
DpkOyXYqPmaD6pYNJIr8lPdBgA2EMrKBEhNdSCXMRH6xqtyTAewLMHQfkx3hX8fKQXHV+x1Zf6lA
riitG9vu5nMgOmMTFFkS9YmYTmk9LlsSapKXxfWvctt9SlwyCAczOzNRIH/Xsk9V4Rl/ZECPYTfj
pYVgEkzJq5hpLco8zrjLh2pMrY0YSLNvreWtS+fPmafd+zhLQNlTLmIfIw2lyHSiFutxr2P+ExVO
GU20CFdZaVTbEvdPHou1G2bfjgJS3jdWSXFDsOmtsjPrRjr2qyFtUB1FqGFSFOWmKHxkQ1XJjYGW
HZYVmSi+ZbUhOEF9SlJh7erB36VJPZ/8TKGssM1nq4OoEvlTQwo17iI7gwlrtGgTHLpisDYLzGQE
RRWjTmJNlyy3XmdA1D1WCG1EEvY+QMN7O7kooVq3BmVh+b1pWLLB2oufYCC6h1aL55NjSv0mrcoM
OcZoI1XuOOZkmh0zIgd2s+yXCDzdiWZ7GMO26ZNzDXuOmOF8vnV0Li73S6Lk+4o+oe36CET8d8kO
P0O4EHVNXB0xjYEx69Mf/tgYprE9l9ngZ8ccF1RKOAR6p27x2aUdpH2P5KqLPzHd8muObL34zWjm
p0nJyhLG/cpEVek7mJeuzOTvu9Ilqzt3XtrsaExN9+eS4+fZZmV6i7ylePiuO7/7Bkp/71v60+hi
/SqMafhv7X7/SUnIRJa7UDP5qtYU9ZZ3hPDpek6aL7/+nn94Lq1fBAS/umhBhXZ/Nn0smnm2CQhK
jkMbzztGh/bRHSZzW9ZZfyc6FC/XKkj1jIdevbVeQkc9Lkl6i2/+2lzHKb/u1z/pn4+YgSDzKCxN
V77Czw6Fg95joEaXAWZZLzfQ5ua9la8MVpv8dGOjJ2n35zQonjN56N/CAf6LH/0OP2Luzmr//3n2
5y/q7f1Hv6dvH/mLZW8Y9gfdsm1soOHkMObm3fhLpszC+jdkZJtIkOFH4ZNkr+51qzvr3xCSw//C
1U3H2w8P0pVx/5/Q6s11nvLdsEdHkLV+DUuJ8SYb2U8va9rbaN671rrxYuk9z6PtHGfL0CAiLqW+
mdNKiA0OAyfec2GEjSHUVl/wOmWwUe4HU4prJ9YH8wU2dHFuUGMiW5wUpjBmKyZnM3T2jJjRVi99
UXWbPpkXoqUZqkeB8snxxvSg37Dl1mo/jLPxMFgShycVq9uFeQRBuMQtD2GxdB6THEqlXVYRfYJ9
CrB9V5Ct7CGQ27uMNpqwTfOpIH8bjHij4RBxZ8+zh9//BJxz4M1eCLEtcv1zjocLXg5zUbwLKpnb
LHFURUdbTbdx3FDHw9bk2qu2AvSAqVx4x2bu7AWZ2zC1ezmb/F9rpUieYH7MYCeOWP1CaiffVNU8
gUXxA5nNxYvGaEZUlXVv+kTMBnaePCx5QUxBycmQe2W/Ycrp48siG7TTY+cdqqCsRZTbWCkcQIDB
4QhSrzea3cGVu7EK82Pftr23tAA8etOLQ2w42bCvYjOxvD07/Jog1kET0Tcwd7taj4ran844BFW4
GvfkUB1taTRDEbaJSOkiGbGTPb/N/BI3mU/Yv9pQNVXBhKpjc+fUJXdVTedCKDuAxFpmXcChlnTV
rgUPScIB1YaLj4iW5vFtbMzaTsWNgfGIg/cee58YlNdfw1BW6SYBFyPwTZejEV+ZXVrG5LpJtS4c
DzNv6jOQholM0BBd+ViqU98PQ4u/zFzlvdWFnZRqXCrI0OYojZeEzdVcXqcMN97uvR9FX1WhAzW5
jO8vb/F/N7zfbnjsPr/c8AZ2vH+dvnTyy/wDYg5JiQ/+te151gdEQq6HHnY1uYN18+9tz3M+AGJD
MDF1b7Vh4P/8rS0yPrDAPEbRDkk3Hrvm/26C/ocVPmcjJMgN3sJ/tgmSxPbjJojLLx2Dg8QJo2sP
wtNPdAtTIJywYLcfAoU3GSxjq99SRHTFFaIU52oid1A9Jo4EpNazdDiqrO7vcQlT1b7IDVr6rlP4
ZtJ80CHFgxXGA2Cz2U6YByWxneFkIvX92vCGSSDyaEF/eU4Kg8oaj4P4aTJr58Wt1VuJ8D3hn3rC
t955JLp8uZdd8IT8HQUPSUj00m4Zy5UljnzcypebgR0bN/PcNx6kSzvbt73+EsBMRzigZeZDXY/F
SXYKLAFnrG+15uh62hbn2OlcTY3cGJphPMQLHrkVjP+vktR2nVfcokhWFTACggEU0OAxoPEKrcYy
khu32AT2XG7UhQy2+qjy/DOGoJJPj4bqsEyi5Nz7kCiaKK+G40JiQORZYD2hdEZcDMyauWzoVkEV
fFL5IpKoLn39Beu55cZtVRA5ZgCuiYCZuFrZHZVGNNBiMDzAAY+uUGZ9gBIDRXOYwtp01hgCExxN
Whi75v6wTpwT7XUYLFCCHh0DXnmWcU1YR6DvR8con+ei9HzK+MF46apVhVRMQBq0G+l067el9nXB
7TSaLNIvi3RK3zVc4s4tTMf95fdhxdQdWdmE6eX8eTTLnodRVzgSei4A7k7vhnqPZFpFjd8uu6zh
JqMJ77eIpNZJQ5+Z14mPGh9jsb4gUICRa5oigDCK5eBKwKhd6qA32VuL1TSgI4sW1lpTnBa7OarO
7tFA5GrY9VlivrTMPtyd0c6+vmepLIcBO50XnKpw5hmkxIFvNa6S0smQ0TvOIyqe8rlDiPSITG5+
EW0qr/3aCp5ymFW7FETA3UCutE4ozJOrWOATgec9s0xkUFday8P2waSQpvROFqmGi8wXB8OdxcQl
FuAWxNsR/Ri6Qe+G5N8gOq3Hee/bMtiXpWl9HV2LsXncVVUDlR6W7yYx0V7vglzv03NRNvxbJNO3
O7dxTYTyNoUE6mHVNV6+7ZHMP8RVMN9ky1hEFqKvzdLr8U3logxEHzj6ezJ4jF1XptZzOfhEFPkM
y1HWphDaJ4xxfQzvdfnYN/aL05fDNRk1nzgs5zyalcDrLR8WDbkBgoQqiXFakjQGu8xf4gilVxvR
OdGKxtRpKF/97pZzp7mT7lLdS81i/DTP4NeZbZyGpA5CwxTJtkKrd1g8t9/i67qcwPmKMixA/qKx
dKyPk+HqoVPNQBro52Q4YhiCTVTBi2FCOoX7gB9mDR1ou1pYMpuPc4geo9T2orXkDSps9Py+VVzV
2ujc9U5ionNWwJO6J3U6a+RNeehrgX1N5EE2bMZJ914U7h03sWEkf85dnuNkivxs5tEv7Tp0g6xD
1IHRYKU/5/AwIp3PvC2oBn0SJbupPiRNJR4xfGrz7aiMdDukysqQ1pDfCnKqb5dcpGdltaR66G2D
osqZ96bwdAaI4LB9iDGlzoALWV0bqrK3NyYyhC3SOTCKkY3CgFU76hvluvPViMPtfYou5lPA9VtM
+SkajkR6enLjLgmOdkBuDK/clR+Ad1cfVitpIdTFwFA09RpINXXbRV1ppk8uo8slmkrmc2ZX5VcK
X50Z0V2Gs0puurhauq2MukBN+1RP6ogcxjdoK2LbZbOJB43wzs08aE/gFWz+g5kuq9VhbvEVZY8o
3F86qrcCvXYNR7cZ2cwRerMrSXeIXy87iyj6+GswVcWpxER0FUUaONWsb1HrsmlNGCs8dyO22a6G
hw12Fw2YPwNYYMvGrfdTwvbc1jj+8TqM5gNifb4IVHLagNbxS0pFeN6oo4gL01EL6jPH9nyWHf3s
pmmw3saEZrnpfOOvMLz/Fky/L5hcKG2/6BAvBdMrtcNP5dL6sb/LJeMDjR2Zo/8rnf67S/SCDx7Y
ir0GXMGr/0GLTWdIXCNkUddDCoIC5d/1kq1/sBHaOITJEO5yqb/+g6aRkuz7ltGGdgsWArzkUH/5
/3B6N5QrlK4nHECwYzL6i8S5tbqxPV8c5r+7Of8HwLO2n9+1p5fvIogagANtC0yHFQX5LqaEsglL
Jt+ojxft3qJmuL5sc88zd+CaYe3v2JY/oyorpVinscY+ZzVq/rkS5DQ0PQRwfF+1SlFHvYXbl/Me
nvsJNnrdx8wDrMk3nsZV8/rri/25DOXLqUNdmzIUZwWYxj9erNB0ST3GtHxBGPmOEzv8rJKo6OvZ
WKYHdIjBc2zqv7vk/+MWE0uNsm0lOP8TSOpJmelG32OMXRnTXVGm/TvyYtiSwcov+88ZrUjSIXcS
nMI3wsBHHPLjZea6NrUmZe0h1eLmylun6oR+BtvKt9BCx8p9/fVtXRuPHxeR5+hEfNFHkDCJfGlF
Eb9bRLM0gCziSR2GZiKXhIQquHzLRT7tjzbk7RkTlrNf4hngYeT0wHy5fq5biMpR6hZLHSae9B76
2TRx0VfOoELG7PLamILpZTb936wC5xJ8/cOi9wB9TKA9WOb0TWvj8/3vrcGik7zqh4PjoZF+0gik
iK9kUmKEkzTriF4kxnjiTJ5LBOy9YzzxDs4PqzD2YOpQGk6Z9K0jmLnzllgSTjeKMNYS7jvwlFe+
/JSlVXpSuonaF6qFca5MnfsgipXED6oDWUjrMiT4s4mGsHUm44zbJTqAgfnJVavNGBmsovo4C6AI
Lh15Ip99zvh543bLpLZ+Icz8qrOc6Q59CnNFgjYKHBR1pX1CVxHED6LjzD3iYywwr4ZTrCUN2s/U
ML6wSicmT0aW5RPzsEDZ91M9j9e1nkJ9Z5xMW0Kjiexh3Qi6ueI9nRSkXI2J9F1QiM5Hsyva1yE3
IS91unX8xmqdlGpfSYVUdzpeg1UUiOWiPs6DbW50zpvf4c/wjYRZqRipdopHrQal5MnpB3+TLRlk
UzR/NcrLYHqFNgvTyrUN6MUX6fVgd1wplTeRIrgEC3ypsvjZzAvIwIM/IhYZuI8XBiaJesYTXp/z
w+KL4HkUmCG4GizYLJHBVkDvsHZwlGBDBpOG8EKqGGn3Za2meQK1KrWycbjJikm+l3mzor4OF2vO
ijAeOSKOjdAqFOkp8OKsOq5+D1Ufkt7hD1vYmumnVI3Bs9+yn256/MinbQW+7YYYy9hvjfRh+CYt
L7+ogutg7oLntqyQLtp1xsqgEdQiG5bNVaev7hWYVE93NDlwXZVrckt5u9vXb8LxpKE93P3lPpAa
1nFIc4TXI0LZh2y0gzL0Vwb35f7bE1n01uCT1FF43ibwodlGog708+Xv9DHuahVUafaNJT1oXOt9
6vVqMyZBsBuEZAGn6+vhomxtCe7J4/gKQofeRkqOw6YQkx88wOY3OtpkZIBYXdNu5udeuLJ1QqzJ
zemRyY/eJWHcTLHalTlMntjS+EBdZoZ+HI3ewz8Ek0QotlL2mbaf9SEfNyKB+vnQtjWp1mnjYIVb
p0MfX5tLMEMWMMd3NWtC4T8ll+xuZO40grWpOd1LSMF7Sc3LSIpJYqj5MIcbVI6h5iiH+yyfWitO
t9Pq+BfXwbwL4AmIVEzH0RI2KFxunR2/YbqtxkMczNNVnzTTkwu75KLS4bFr89l2CheGeWq8SN0U
mzad3RD6hHGruWn/MKYC3LMH7Pijt4vAZn1JmhKM+qcr5WnqgKVuQo2rM4MN9WY5+92QvAvJtkm3
5Z3qLHXP5GIFmAQs9nyNE3wFH2ICDAhRPmf7ul369yBLV9mmNiTZhsUdQAjrpxrarJL0R54XP1u1
7GsACftjn5LgmXXirTa8/JyX+NIcBA5TeIt4q9y/u0jC5sKR7ylOJmo1a50eOOZYyybGARkG4TGn
9IImkJEc4luawedqTqG3QPCDWOsoNT1cpKUrc/Dc2kb7OssC329VjG9T4yfPueOyYTZmAR9Mz0mM
WXixLiYgsS7RGpL+cvTbQMf2Gv+YDcdo8+Q62DRkMGIkl5HskIj7DpPaRQ8+LbI1/qg6TSMEKLUH
/2hVHaPnCPnNtLM6A2sn17Ssz0uiHJdwRLqCoI2vR61N7pjOp7DrgycvTcVz2XdvczWtu39mPMuK
kWoOc+qMySP7vNMa2Ql/MvOPQYuHMcKWDh5WMHqPSJsKb4MrwNGxBk1trFEYUZAaHmB10/m7gD7z
dhpI3N0tDFSr1G83zSSZ9aoqHTf2TOPG3NZ2VFhZcX2uPc3+XBoWf7/lxOo+Omlgxp8Df8xQ7Yg2
bnaLD5s+xKNyYC4sC+0aCHng1lWYdi+0qC8zOe2HzK6Z7aeWvsm5pD121XRlsxnL12byqUXa3vGv
rRFqQ2EoHqsIcLnISmmzWdhl0uH6QpTjDEv9rE0zx0LVwPjXSle+o2QPGFKs0qbCXTgs6AWnB5no
/iaZtHUp0Z8DPaSNcSZMnr1UXOIrcqzQnhXuzXu3T4NrOfJoohJr7wTiFjPj8KKYzaByrUGvq1p4
spLg2i3bDPm/WbDfQ2I8zKmCLaWQ/aOxYLBzHYArRblP8G6Yc5hgUco8+g7HFN4lZ0Q5582c403H
F1vxYr8t9N0DDhZsk146wEaHMslVwK1DbtiPNQ7OQzva1wQWgDGWDu4aHcb177VFkAG4SseKMBeB
B03J+Sgzh326ujD5Z9HAWgez8qgYmPrgD3T5Wd+kBiLNqSRibdWyeB27vSiRWhG8Md31itq38nFo
N0gRwDAFo1QsE4a5sqcbw4VME+ld0LyOJqDSremsoq6sarnWUa2iipoO2nuwRVtCKWnd3kagVaZk
PJfh6OvK86JkspFAFzLHvVo48yPyMOfVTQ021rnDIxRKygRaVw756nphJE+jx3iffRMbChuSrWRf
9IzHstH0Uzuk2te+E8E+HcZgCvnNVDmZhr2LOWGchxlIx0kuCG18sjrExGECrlHsOs9GfZBM2XpH
BfS+ENELx/rQ+rAKq46t6jFen2ieWzymi+aolDxGzRB0Db256J2+caCiZdvSZ0z2bGgzqXvcJ0rL
R9fKtOFRuVPptlE2pknqP5QFAfMcVW2wwHXwEzFnu7nItMT4mPtUy8l+GntILIaDjZLeONtMt0kC
iXEz2fTYTOGZNJv7CoRnJM0DbWthd+mZhBGSnzA52vIf4zwbD4QyX9obHr94aHx2lkKl2sukBdlJ
67G/VDLl6CE965DAfMUSFk8jQoccrkO4mMLDZdK94MqeZRwJxluJz5aOCmtAy5Mg61mMCovfiRgD
hQYi6UvjocbPpYHEiH1wDsaC0oqKpHer4iuyGWfnqybGurapsBsRqtmYDSMkdoWvNc6/WjnfBpM9
HlnXFAaD0G+DvtVvgcrURukVJlFzdZgGR2ypjePHyR1wW+QQ3YA9jdvJtm9tvbdvYNbW9zxtzuV6
Kk+cfNUeT3QNQpPVR37lbpOgvBmI6wxJOpxvdQjmHxF9DK9dY1rnRsGzj7DxooCcxL5kVIcRzZ1V
GQ9UfvUWN0/9q4OK8mR9QyorLDLxIay90Y79g5YvXxzh8kDsgVd45zjWmG4qIkiJDoWQiYKIE1iG
M3xHdpBUZ4fgvGI37JkmDsKEhGXBC7+RRckirVJ2m8ztWJGLWlPdYhIb5d1cjDlw7CoL/3UbtXYd
P3QlpBTScDgAC8CQMDx+7EogBOUBJ157aJ1L0a8m1GAECUy/4XT8o1tDi7oq3OFjM+Omcfvxe1Ch
9UPe9ND7cTmEGgoB4kngxFoygkCF7mIgk54u2+Gvr+8frT/fu46UXNSHBJ38bJpGS15aeTO1hykv
3bdew4iokhNGRKOXrrK1qp4fXDdddQ1qrXJ//e1M9H++u2j76Yp5wfkRTLR+6PkwVQU9MVziyy/e
Z5CKzCd/3XXhf7Hb90nLn3rb0ZaslbeJy1QbXn7CfzG732J2rvFLzC5665oyq9/+9f6l/BcyvP7L
j9jd5eN/Y3fOB1otl1B214FehhX9v0edvv3B4tWxcWuxmarbFivwb42Q+4GhESgMng6Wycf41N+E
D+sDfxWXRaJtHR0XRus/IXyQ/vjTQoN1QqESwPQwfRTf3k8CW6+YIJKXMj9AIVzrg2CVViwyoTI3
VRdM2161ehP6updiUGXOiX2kKAww4lsAiyNzdJGCMqypim3jNIk4aGVjEJreAhrpoU7j8F5lFGtz
jBUN7Dfj3DilfeztAQ3ebOK2V4JtM0JdA1zGHNYBxzijRlIjqY3wfX+t1/6z1RdeOpWj1QrHmrAW
IzXtt29YRUD7FTU1YtFwaGBW7M3SS7stxeX6kYums8iz+c4UlPxM/PjikRkDJ4v0pwcCGmkEMmN6
6FDFHonE4bC22slDaWnWRYMQqWv8EyJp+S59HY/DeoUYLsaNSAlWkzIbu0DijtgKimHdC9tgbZ5N
M0GKjt3WEzNryi0T3WfTaMPBUqn1cRmp8mqLKk5aOpCBW0njnJir9yR8sfj5mxEcbnhojD3KeInF
7CLf845o9fCbuRlRtK9WLC6VZsdfu+yHFd3m25ysZQtBTt3BMUZ+7VjybbqF2WEep2AdAzlaC5O4
iau2Vwm9X1iom3OdayeBlgpnGHXr7NpZdVVjk3S2CqosOKpG2I3ZdJPHmTpaDQpfDCD5zDdjHPdi
aFTh7uZuWNfc4W8PtNQTika8qqmwhvUJX6pGHqmULy4+GhP1Wwz0MKHXrTaQ4IvsHpSLS2jmnH8F
ui5/+rKk3UKmyi3Hop3f+E0tO2Kt50QEY9NXQvnAoLgtqlT/xMQMyWdZLQz5oIl8TePV0k5XNXBx
OT70i3R2M4ofOyKJKH5mTJnfozxjTllOQotaozKfaoqU10s/2DgVC72Y7CHeUQbwLy2xyZ8cBvy2
dF1E/Ro/lF5sI8EhWA1mtwbBBVaPR+alTQTgR7iMlRiHNKx5Fp9mUv/GyuTVQzPcv8M5RGoN6xpn
OtRH4waXZB5wAwiNFjhIKN6JrqLGrnOovVERMGvaArex3gxey+sGh2H74OWxddRyReE9jxa/O1sG
6tWKXAUQjwTBNA05KyY2BpTVVFIJE2iNxkWt6wQ0C7RsLex9qwc3dBA4+IbkH+vJ4aNrMbG8A/vZ
z0oF20uj3MG2fr4s4UsdPReyuSLNDXR+XaSxS2s9WgO35OLBcHGxwPwXTlSKmne3emchs1p7rVUd
a0Vt6a8g2Qoufjv1L68Eo1+ar2ytuS91EOwh65gZmfjm+iCcFgGtO7jGk40J/7O2wothS6PMpFwk
FU72BLCFboMnw2L62b5MnVGFWDdyOTpa7W+Om+ICYkG4Y4FpFu6sslDcnwtEd2n/ZpTqBNmYAIle
2gTXY1MG14tweYRE97IkmtbAL7FEyeJHgydT6w5VHnpsrSP2jcncEmx0jCwOKKR1ZIRrO4qfLc13
Cs9uagpugzV1ybhb5Dyk24CXAulXB40gpJWZHiqzGdOHWU7tDTETAYadgt5w5l1ec22Pfl1g1FgZ
Jf+OjZLgiOc3Lmo9vH9dBwPpnXbgDtKbPbQsdIIpUGO9FnosDoEhkz2xA7h3IkM+uwW8bEIDADoe
JdYXNjU1W6S1cMFTUbCitACX8E1pAorG+rK0p6TxaIasusIGtIrzbJ/rS7YfbJPWSY00jGW22qVk
mDNtiS5nTTEwZ4Fj6MBj7SQGrjomYrhA1gZ13oC2PHfQU22KrgIZrpByISGQjAcuFmojTBoX5aQw
ztlqlFkxpuk2edWult7BWi96RtnMJztf62IzieV7UjRANanD6kYM9GSta6+DAJ9f2eQiHwbDA1e/
rHnbtPmQ3nPNkYmKw+JpusjpMoX5BZQbrlNfjxE1GqK/V2hvJ7Qokv2NXtDfwDNY12Mwo2pvhY95
qLXwIL9tabjjUtTT97GUSG3thmPuS5zFodURW9XCwbmzXd6usiyCnJk+t9ei9ry8cZXy7eexxiUg
moTTpbvLzorXGx37mPri2cisun4eE2wUPzkX+9fSXncpQ43Z3k575y1Y49TyQVT3RjqYoAn1O0kX
wbFr2/UwEPp6OCOURfBCc3weF4eNrKR+AHmAumKEU4q2k15+TucD249VkamWDJQQa+wgY3W3WYKr
CvgOlYsXg0zhnh6U90teEr+SwbKJEHIkzxyl+HX0NG4nu9Z5a4oVE8eAA3JoyhYD/jmaTh5ZonPf
m7p6bhKjO8EEHfQxnH3cJyPX6p4ofxFMrgeRdGvyrgihv+KM8e+M2tNj3l1lIROEhiAMoz8zHcKg
biD/TvlJ+jHzBCgtZiF/iN7camYjoCcGTtT1a54XassxHCqj0sZD38+46Q3tlZcHXRWvHsIkSwX9
JzI+dm1LoKUG6emutVWYV95DbNowSGYQIG21UkXfeyRco2JXzXnDyczeLKDO5qZlqrgxXZNwVI/x
TYKK1M6jtjGrg4F5expmdkssmV1Yu6I2VRDiY7IjDGE8OXlaFJHmjbMKYU+l8252yd0+BCzLLkrk
QK6K6aXBVW/Zy60/9d5J5gHHXDYJ6KRaCyFiND7ahkI8hUbiNlsK/0TIJavXoOt1U7/ZJn7e0t+3
hGqRpEMu2qRI1aPttUKpOdNbaTf5x9mrPuLFIMrrUkj7XhQpis5ejn5kw9ylnbfUV8nk4HPqwz+R
I7KchUW2FY6XbXwIJrsZ2dFBV0Jt5qmvmP61UxrZNtlGkIDzG79L8/mG++W+4wpR75b/Ye/MsuNG
7i+9ld4A6mAIIIB+BJAzZ1IUpRccSiphngIzttVL6I31B6rUf0l2lave/WL72EUzmZmI+A33fneY
Iu7xVAcxPb3zPJxWOdbig4ymj2xH4BRn8hO+l+UhsRdmyEVr7q1cIsPrbXXfoYen/KmcnT2X8+ds
gMBMWApWp667dtNkvceCbQe1HMo9TFVxiLxRXqFxEru47Z5ab4DeoBwqo11XtvU1LA2OKAA1gT0l
zS6mbjgPpTKIclPa0fbq7pR7g7iqLYxovGkVMqIWQYeDimtuW3eneWBeM04sn29IfidIrYCgeNYI
Z7zlEiBuQYzVHpyKcyoIRbmPayuwCHo9mlqnDu52Q1hLM2Ie8tgT5nxg4BC1D12EFTtrlHe9Zvb9
kJZmiMtaf8jRw13VS9G/M2dTuyKwuyAHyZX83ETt+qkfC4+6BDntmZF8iyemr1+yzbzCsJNgKb7f
TMFNxRhDTpZ2o2NxD7h5Jb49sR+kvc1b8vI0gTV81fKSWdI2zTNksWGsVbfXJF8bomQmfQv+Hg46
OWyBzZ4w4PAnBQ631iGKk/5E0OOXBijIzsTlzmhcL7bTyjgtmbJeI6UTcYVIe34B97ujulZUgqle
hUuu57u+xeUUtZwonPyq3KW1wRolNSWS49k6lEmxhJ25LHxohTFdJYMmDb+xBsCxHCS02+Tq2foD
3O/CwLZVKKJ5ZIvE6CGNjHnwjawUxVGu3Rh/4fCP90nGLoWFahNG+CUb/GcRDN8aKu6hdxKNg0ml
ztHF+Pys5R0hmosDVA25mJGEqunpQBLi5xxVA6bguUitfnpuUNafVrgBvscKb08Y0YqmatsxZDLd
O4jP303x7PIVh7AjtHNqb4UfByks2s+oQOIr1nY3yL669xqRO5dSudcOwcEBl1f0WA4mmsCpc5QP
QzDqz3nLkPF95zSDfipztHpnrTVWczhyanl7y7OGdmI/qlE5xTRuaLx7oPFBM9YMvO20dj9EbcGh
HmXZ1Cwc3wuWbQSqbDYOMoNLQeRpIYiOjMmPnBDE2vpgfXCTklsXCjJGZpdEZUTrU2SXl5aRabvP
oSBgYbFJmubbYzLqtwdq0OSN7VhNHYWIA95lYDbcFMtZ3+QRizkZT8x0AXG3wCVwRH8fkHye/3f8
Ox7PAklv9aPb6NcJEa2zTWNv0kCbkjb6F33GkETM3fo0O0a1BwinrNHIvl/FOnQvghzfdi9Kj2qk
ZgmILHLKuXz/ekj0rzYkRCGWIXghW2yd9SsJcEoco17NPj7aMxoB1oEdc9eBNGPzhsDTJKbYjJpD
aqVJfOmbaK3QkXXRTVwx2nb1wbgR7GPHb3Ojf/K2oJRBDUTZDqfsVycSWYoR8kARHyuN0g8f8hyz
rYTTTUUG2ReNK5XPUMKECrUxbv6TumObjP04l+TN4NcTQOE6lOB4an6enFWLzDEQY5ewF5CcrJLb
Bbt6R4JexgeSLDbxLdbkWk+5jLSTsZXf34IfRhYQ5q1wFkRyvg6sJzn2WwfdtHGVfX1b6U/Vxj3/
xx8ikg+DUSrzPrbNv75foxenmqW5xbGKRoTVbGyHbhOaNBRN6AvAbzVlBYS9a18xuywPbc+s4i24
IK1n9VDiD/kPr+gXExDfJ4RHm08DXZdlcA3//BZqNhFFA3UDqmlE4/6bEqFnJPXcMeLpUIxu7e9k
grpEtGKdmpH+opqQShwMfKNp0HXN1oPxzv71C7P+3QsD/QuJ1GXm/C9TUcnyXpWqTY6NE1Ohxogo
N7/5hFNmpiqyuuqxSQpXnJZ62+nMMKTz8yjM8WEQI9iZN5mDriNn9QF30D8bPW3sGxs5Fivle7rp
LYoIl7APDdR4Qm3Ak60R1E1pytZruAaI03/51pSmJdT+Yd2mANXSACOMNjkEyvX5bqvjXtMNVFWt
HZpPQKINHdBfvx3mr6NxPieJQcGBjsUI8V9gz4mhtSmxIdrBSmzOQKK+kSG4w9bqVDOv/k2vgSJp
1B4rc9tVE5bLy1oA9zzOnsO7FVsbvNNetQ0zLviPvFn86yw5HHdv4yHL3CbNk8qY0gwTq/pjTRhY
GaSyIZ8jHgGzfoP3AyJjeOPkCysLjKDll7c/9r/T6P8wjeYEM7hY/lxBGr7mdf9tFv04qB8n0X/8
6B+TaM/5TYBHdWxwO5tSdNNOfvca6uI3+Jto/r7npf7/SbSwf4NpjBCIGTFz582p8z3Qh4Qgdxtt
oxPkYTSYbP8DESk8yZ/PbZRtoKeZhRtYB02e7e3L/oMqz9M71JRRq10E7cg9cGd0E0LZp7JY8x12
+S5kImM+WIUzHtxarDtjXDy4GS67+ryenoilKy9Q+cqAbtw9EpA12j5VSBXQj2YYMKqEaIT4IW6s
o8h7mDZCFTQYNMpDfjfR6yMRj+mziFb2CWmdceEJjyjGittD5DpCAVGYj31FLFbTmFtYYVzeiGns
njBJUG9LtOrLoIovugZ4xbXeZXX21Wr61scDdL94S/+Q1Y59aCci8ODgDeVDmq3Dmdlee1kkFRqt
QJkfyDFOw6yo5qsFZ86pjInqy7IVXpKKvH3fDeRf4ARyEBXoOjBJPOsU7TBJSERoSl/OrZUAfqmW
47Zw3umNiILGbu0rXblHjBYPjU7sq9V7xnWZE6AUzWWYzZS8sUv/myc5qYitG+172tKAL0y9c4l0
wAWZk99KqRfnlgr4sMrLijhoL21Nnsssc4KIHFZ/ELLZzyZZise5AusZ2B33P/Elj61dteG0JM/4
kU1CF2znNAs5fqiMmjjBrmUqtlh1dIP5xNR3RZ2kygtaLTH0y1hF1vqIvSjPh10KRUX7zJKAaAyf
819b9wMITwrYqu4IsbFr+m+N0Q37ZBv6J4pCFzAoPfFucltrhm2AneNQ0podccASTUiWR+WnFFm3
c1n1D5rs9d5fUq1Met9dO2tk35baVzJXqPENHKA7LV+13O9Hr0S1MYj8RltSq9G4KWZE+Ie6UatS
1zCjWbOz0Ki3XSqwlLGTHqUyDu3qLKOqd9SH2ozsB7U2U5r7XlenGg0vjECVTfcRHllALrUr41sM
m+i59mxDdUi2Ym1UT3L2Yi7Ou0kfOv1RGxeHuFzNy4rSY9JVYkffY5J3sUMidKltfb6eUu6pdt92
UTUERqEb75nlzPcT0XIldo6KFtlMDXbauRbPYQovPgo0rELbiHHUnpPcTvPQXCWR9mzqZ4gx2JL9
ymu/wLPcqKStGT1AvSZYkZOkbZgXNMlzhAm1vNGyxTSCEuDW7TpODmI6xhZRMLQJYdtcw9UZklty
hPCvAUNgvEBM67A8qiiRMdt3RaxdWkC+YGNufWwTAYElLuPbFgXDrUPc6LanagIkIUAneAH6NVQW
e1diMd3NFTisdKmaOwc19TN0Mno32RrImMBNdbSlnoFZK8tI4HQZ0sDy1UB/d73M0SrgWmYa11MS
MkziI1/zEqGO1S+M0xJzl5BI8oCntbpr3SY+yFb4iTHat142xk9R0cwXQoZN22+1eP1W6v73SvwP
V6JpOVun87euxH+3nt1++H8uRUT2b6WkRS9nbs76Hy/Fbf+uQ9bHbrB58/9YzwqixbFVeKznda4q
XXKVfr8VuS8pmS3Jj9GS0YD8k1tRyJ91AIJ4Ji5dh/7SxMshDOuXUhxvQNM5szSvVhSPnCxpFy99
FNam7pdLd60hiN41JVIuf3SB//nc4esHlkqOEfAoHzswo1e4yYfd0mrlPkbiReTj2l3XcXVMlDWc
3XaSIYwI51IPlfYIw7fZdqnapU9dhiGidB5HDgn0RuQfs1/NtIPRtLVfblosp8M5z/+fsTfZVMJ8
GiOLnFGODV737Cd2zD2cXDsIG8843HAdtdH9tLa3c1eHW+vhi7Ixjm2HjdBFiwji2DkbIoLWlnsh
CrAvA/vLcMiaLihHlQXKqpZrMHVEucFbZBD5OdFwZpEEqO246409y5n1YG94ryo2D3jwq/feMma7
rtn8gIXYAam7VfkidjQxEPnMnhWhLJnQ20TPWCUSN6M0Op93SjAqc73j0g3pg0QOGJaGsbJbNDGZ
1gvaqqYZj3Gf3arF04O2y1fURin2NOIRfaE3FmeDbbH21Gx4ksMMabPozgwprxODkQjjmgdPL6dd
T9i6Vw5HQsFyP4I15i8e1E3BhDU0I532JDMCO1meYfLhR+u3PwKcUNgPVhQWyxAHytYcpFjDp7Lz
Qmuey3MDePHSIKsLLHPe1avcEwLY7G3yzEOIL5qf0pP6re0cvcg79wuB6G5uNn66RtrzYjF3Z9Jq
7zpqE98a5nlvitiDAVYuJ5Pm/okI6PXUGe4YkrYKgmw2bBiYGuO0WRewH8GE2S7qtMEBVMeKZecZ
2cdmbsSl1dwTs3ZwwLbVhkOnJt9i1oeOhnSnlmlewQWQZ+1T3TnP7rxeZeYk/Xh0xF6rmPbi3UgO
silfVxD/WduLQ1ZHioXwBFLMy7Rza3q/C5aZIbezHfKdeMKk6zsTXwlXxfckeNf7IcbZx0ywAPrW
swUw1kB0hc49ZJ9wKhgfF7EaQa66y6zln9ZFzLsZ7esuS7PlaFfsEte1clG+8l1Iq6wNZdxAWl7F
sBMAGAOWem2YG+pF6/oyzOUckd7cjUEHvPtguHyCNQDXvYOReh9Z2TtlOvE1hoZyb7mfYq/TAf3L
NrAbR3uC/EzEMZZgEcoiTR/KMXcDgpl0bldYqU3qqSe9mt0Q1Gz+sGIiC7tuvcYsXOxdsqGRPyfO
fmUeGFJ/y101w6zqTU0ndl2t0DvyckcTmASDDdYs6S3Sv2TmnAymu0Eau+MRIQMcxdG8MLEbQo1d
9TvQYbyLbmSFJlP/wIm9KbSBpvpUX/T/dqa/WyIBPFQzHJ7cdt33SSMDb1gREKx59Zhr1gIPbNDP
BlsCG66ak7DW1/Jk5zQu0YJ96QRDAYnCQoS956UOV1LDMM+I/KpCQnyAUHvDTuRTOjoJTGiGpGNL
qTDQ7YZy5f1sWPAjkS0yAvf0r3OUkFFCRscZgjubDKd/1AEiMSpyzi7xeD69xoOD/2SH8KHeJVQJ
/kqoSyjwIfhm630e+uIhRenB0vyugMaHKzQ1DpSJv5diXfaFIhyrl1fpxD/fyeqA9nIb21fVXsaa
ChCINuGyCfoSsP6+IdLXto4nqm6Wq7VJ7twWalLkUkP0OvQBarhlZ6a1GSpgfoEeO+p6MeV+KM1X
r93koBCrQD929mNkJnFQSm83LHAfedQOs2h/Hzs2V3Ilm9pWmXXQC8M4R25B1l9hjjswcUgL+xxw
iFe6R6TWt3VhfnSc7iqLRXbq7PnZnYhck6nTB+T4OaeBPJYnzxvfk186hfihfie1fArGKO2DKS6e
TGO4SNGrm8Y1z2mtgG/UdYHcgbAkXd0VCZr4yErcACDaV6UGPUw9KF/2OtQHIYY0jOwl27VTX1wh
0FAHMSvXt63IOxZZRfWcfATV6j0tAs5mURmX1cmG/Wgu7b53C1YfLr+xWtcndqjpXZc7V5nBJTRr
0Uxn5/E8G3GxV4NNylxpP24iEbwhbXpZ2u4UK8rVcbQ0Kr6BeM2E6wXYjfOhyOeXKRqGo1zkl3ow
UZ3ERbIfzH46zNWs7VFTsHMoR4/MO6xEsUxoFMX2wqfrhlI76LHiBGX0UGdrDScn3c9timfJEcXJ
SLT3g9dkVIfzFyttIJAWw3ByxxXIeJoqIosi58j5m54TFsOHWOOUm1zkLoNyS4TKpnVIV8vex2xh
9mbRkH0uGuMQy+z9NKb2adXcp6XvLh02KJ815FdLa+S5qIpo28BQ/zaOsbdrCV9QlPrZbVCZ1IKb
fOVU3Ss2EeHkLqtVfUI6X/XvCEmLAPmyhyJt4DjDl4LQN/etW0/PiFVLyaOIfSYjk4JvX+neorP3
QOjJBAEADxkqfLuzji3R3CPe6wa+wTtrYKzq5P6yqI4Oxu5qTu/cb7/1RMTO2A+WwClPr/Stc1Lf
+qjsW1dV/dFk4ePeeq7/Tp3+VoI0Ow0GNH9eYt8CpPxx1rQtQfiBP8pqV//NZgy/5fDgXUSjiJ7y
j7Ia1aNrSIN5Nxg6ZvU/ltXGb+gQTUb3Bggq0qIZ/35XPbq/oVEkKYZZFFvEzfj7D4ZNxq+iR2IG
Dfyf9maMxln5qwM0mrQYLrltnxAtN1FoZmsOhJoAQuKhxsBabIACVgaNnJSQvUHKyNnFwv+Bi3l+
Z1fIEYWTde917EnvY2TPux/eyb+xV+LVmXQXNi+QVsf5dfzuAY+IjMkTp2wU9asNRv2u1ZPqqnoj
ordpsRy8RqeaaGoIMH/9u9ka/TyHYwpogb4RW1ckXedNlfrjHA6GEoLMIW1PURy9lG2E6mUaUu86
92AMhE5jyyuYeJXD2+TIyyy89J2BKvHjvFbrFzl0LPCbdbHOcQEWLCdX+EAO6pDvsEw495Iqagmg
OtunaCr7K6Oxmj21svBXNWzO6pJzGv9XeZuYC049+MZGoLvsJP3JwAQ4DCvDBxcHR8sEy6Gmzhzz
Q4zkCapslvgM27EQY1DaIeEdHiBHVOzvRcVAqLdcYqcxCiUBUxQkJeTRvteU0nCnyqcBQC7TwLXl
DpZOU90owdhKS7Y9p6qt8biwBGAuslo+o7hh8Vc5ja0fRxQfTQIIvTTn5aUCpGv7WucZV/aUUfSp
pX/vThF0nlSHWsEMIdlA2LbLFtjKl/2UFM5h9gCxaMKcOqDNZvuwiQvuMZSlRpgxv/hQ1LrDFlHq
KnQR6eymwVLpfsR2vjC1kg5WcDcGEdK2DuZb9D1PxlAnu6qX03DaeO8x+AfmWnM6UOYZ1tSRT+MY
+h6xVMT8hjkT5YTtNAYYoHi1LtWsdAqTODUnEPlMBhGACT7WTBNH6kATnrBgYTzZ9ovMFneXkBl7
l1dq3qMbNhnEQX+jnuq5tWN9NvZkUqu96mGQLEjFDqvpYhZMzHFPZsfe68cx5En1TkAOyocV0yp+
zHrIzmvmZqFr9/IVX2dzXEt93XlF0xNQqGoqShafuK4yZmBI8KnSgpHu9QDZx7hEmgs31zWwEGbb
7npKNo6rtJPfxaSPt0ZtzLafVrL8nf0KLksMURbtUFqVEKIRz/rLuNqW70jlZCHP3iP2Q3yVQ54O
WI6yCBzZo6EAyzR+K6t6DCKEuHGQzVFl+G7T51+qjHWQSyRxdjD1evqCCK80sBImJcgOgmDQ0DDy
VOnrmBYFCSsVm5fbroPNuA7rlnNnZePL5nz2rhbbrF9XLCkDuPJhVjwVrdZ/rqIhK0Ll9W0SOEBr
0l0/qErb1ZG7XOPkrZag02Vv7IaRRewjs9VlOTL6xNukRdWmRKtUGYdqwNv7EdkpYNB8a5i3WPMK
9dCU60cgTAlXQV9dqYRU5rClNn7tapZ+26aPr/qs1yfUnvmDITk04xlVGHi+tLplsg2ReyCZiphz
j9+mtr9tSeBYqWg1JpQ/XbRt5ET3vk+dTPgqHXn1ND7rsa1hPJER0yBgsfGNjSbLO88eEbgkEw/y
rkP+pPkE4Qyf9IxK8pp4GBuUfzShAmjMpn5FSkj7h5oNCst2lDMF4H0SKH12ffaGdtL6EeO7uT4X
HZHmDD0nayVaao6IuVlDbgJjebWHAYnJ2R1TnX/LcRYzxABMTYUM/HCdxpcqnou0A65lV6/D0pd8
dRTJZbVanZu2M3jFKCNqbT8NKAV8Am2bQ+uaxS3KY5zDTp2a2MWNbEacE7N9JvtZ+Sll+q2yi7YM
ULXXduii+yPwTPYm+uU+Ka/Iz0bKNPEK+O6WDZp8YBnjjWjVnLHetqMhrDolP6JCmYBRpSr3giJe
KyOsXWfRfRRFrmIaI6cPtaHVpGAvHlR6J6v9yNUJMzCBmeZTV3/qjP4d6C/nNKKxsjeE0nQ/OIVV
hFouIlYxCA6Fb7gp6QdmzeRH2Fm0N4AhXSfWGKEq0pbqKqGefzIR9xFUngz2ZxtnOatSy0j29ZTv
MrPWyDc37PlK4F+/RMmYXBEmrjqf2rI4zcxW7Z07K+NiaQUZCAiTJBPaCNoO9wxJXpa3hMIjyZdU
k1KacAG6zmVcRf4XXY6slkM1WQun3+hkKuQcB1EY22I/Rxz4XWl17/9bOP6dwhHZosmg9M8Lx3f9
a/Jj4fjHD/xROBo6o1Vbx3qlQwUxrY118X0eu7FSmbd6+MAYe+qCBeH3eSx8VPiCWwjx/1SMcpvR
6ta2SaTW3EiC/6BifKsIf1CV4DyDiIomAkk5IBgoVz9vJ2v8nkm9cLCSP4MoL3ARNy17rgG8IyUk
mHyeN4VzjPAUfDUZoMuSHt4Crt5CIVVLZi/HEgFdyKx2b3aTZFnsO8afHULKuph56HPfYpkzwrgr
HRFNLKIWxHfBABvVE++SaPbK5kj/DyQvpvpAlFlE2q1XirE8szFScPjIU6ldto6SJf9xQuYxj6dY
DkYanSI5EybgSRd4YTPyJj9qVS1NBPxYaXZxNjHA4L0UFmRmBJQ6vxY1b7NF15RmTK3DlAOJWknC
yjAV6U1UlsmhleYKraxyoqeqBKK19rV15I+qAYEP2idwpumTmwmFQqxMsntY6ZBzVHsCS49cro6G
V8/QUy4HxOJ+miuIHkDRA68e0bFCu1ilWZ2zmF6W2c6aTxxLEzd4ezG/EUwZ/Mw3SZzDMWW4s+nE
2V0tj9piDCBP8Z2Qsx6JxjblwSStYTiM3zCp+FIjg81YmY9tPj84hZ6q64axdMWnQDCFWY6n/54I
f+dEQOT81wisW/V7/H//T/XjofDHz3w/FAykC2QrGxCuJaKkTWj3/VAwxW/gpzgv7LczwWF/8v1Q
cH5DM+3xc1KX7GE4AL53k4JGk5saiCgNDvoZ3fsnZwMd6M8tE5uXzQZLv6ablO40vT8fDnk38M0c
vPQuy6k1vIDFBtNDFefOrRc1QtwLpyUMry50KPRR5NEx+4xnHJK1CJucb5iQA7uTOTAiaAd5bz0k
3/C7NsPMXA8czA+YoKr8yBWuT3d90epfSr2B5ObLrkrdQBmJq/vmYNTommuGLe54qD0BYTBpM7bz
lfHVgmpQs2Ju3U/a5ledWRefZS5av65jpEG9LB5sepVDvNZraHmFfovFg9KW4cww+NT1Ze4TMKHI
oLOE9k7q2icXVDPwALTQSCDkjZOQzJKua4Y7RKQnOdrDx2mruOjw2ImoykkelHTzJOzqebkbhzXy
wsacSrWzGv5iGru1p7hriyaEopFcWviGPPtbgsHkfEqnsX/XMe7NbmwTwwxeQHmbKh1z+8KznQaF
g2a7h4gBGcWbvdHvdBw5j9LuoYjwSSwv0cK2WdM9SNHLHMWPbN8iz2csj2t+4eWfUidKLus0Iyim
/7IPjpj1U1xZ484jdxTcIZpfYy9R89InsvJ/vygK8jhuAQ+4knNY6yrskppNbiNDv9XlMJ3kwFxP
8JUg/InDW85Jt4YkYnUqdAq5fKCfbJ07/hJTD0z6hDkkPpAFvD5YVLqI1UotS75Kxd4gidP82KVi
2E+x5YT2hm2k2ZP37UrDCmUmj0Nz6et71DDqvNTMV/WyNe4125vIuSghOAjJlFgp2/kyNR4iOUYw
N6wfV7ZzS10mTPcWOqd9W2nNlSCiYrnWq0GXzdkEZeQ2gWfjyGRgiPiZuSZzlOZO5KzxT2uFhsLX
LewXlZ+4zOwxTnSQKKKcdZRPa+ByuDaGsERYMg207ocu5rNajVE+goMgjUJqs9c8F2qULcPjbiOO
ew69g76ZFtlsbVxHMyaiZlv6ANdo4uRL2cqlQb4mc+kX7lJqVyOXS4exaK5vOs1Nr8aKZDcnqqZX
s0ycxs/h/+wW+BPLaY4X0AbM3yvyxQpHT44L4/EaB4UoDL8nEscIIPdr/VFXpdxXcZoSWQmALUja
EQhmraKSJztyMQ/Au0r7ENQ3jJUmQhV5ta4pgSamJqygRrhhhc1YbgONSlOrn2mVF985FZahQKGq
l9fzWk43JBvpB4XRgv2nFS9844QGSlWCRUMykZLLVBcjUO2oSJBV6w7C48KdXsy0qw89W4v4LPQO
kE2frfdMEj5rq1fxTGlODT4dPQwXcG11tM9tUvb7eFjqlzmqdeG7+Aye1tU1mcZHjaoO/JdYAj2t
6vsjJ9HyKEh2q0+mzdQ8oGs1nUOhJ+Z0erMbWohevk6geuwBBoaV2t36OObm2BynPDGAiEbLHLqN
Rgnfdcgzosy8F6hGCfYTXobEKeY0swf4CPnSZod1ttxzprlLHrqTNs9Xs0EJJZF4ojOBBnNw3ajb
FUYcwQXis6r3cbNmqFOEda+hMhn31pAUoeNl5gU2prez3AwJspZuJkGRzMZTs4oUm2ph8jnnIs4+
qVZmr7BmtXeWKsYPDPtGxRxJCJ41MY/wTVcLX52j9Sc20NhGcQp0OyfpYnXhHxAYArTNPsWIs1lw
8bhInM8CjwyatAWCYsPKbikYpLAWTQKTFR55oI6KoUnR2R61VrF4ivpyisklsUuconXVDK7vVlHx
RE6v9YyN9T0aZqf3v3kVvUo3j447yXvHZloU97hQejNpT9JjXISnE0FXodlRHNQzWtUKRdtNUZoD
uB4F0fB6UnV9jaHAyQ5uW1svbT+/xPOMxah3UgS0lI0FmtBR76G5jNk8XEPBN27WxegeYF9kKqi5
v+J7YwbpwlJNFMu6HEuLNC5MW0JjhHjGDjS5N8LNjf1/C6q/VVBJZ4NR/HmL9ZDUX37/X6eueK2+
/FRVffvBP6oqafxGxgQAAsbweP/f9C1/VFX8TzQUBH+xMgYBSeH0vaai0aKDAGaAkJRe6OeaCjvE
G5DgH/Za+Ex+rqcE5Ry8NcEKHAEMWppfRC8t4BhVeoQeaVQ3PDNJ/ejlkJewonm4eEz7ZSrH8Zow
boxIQ/NSxLZ20ifmTfVA4k+5JnnYdKKEs15W7Gr1Z2g7MT7yoiUhmK9jSG9C8jd2JKg2mtwjbp7w
l8ubBkKub84GOcqTevWs8prcgWtLm3DFsijoEeTT/DDjLUYeTLg1Xwd9SG/YvTKDlA0CmapufV1z
V8wwTE8JXrjUnn7nGB2razW9bs8hmQRs9gRpEkCdvnaEX4YlJ/0Ow9eNtObDhLYae3j11ctJLDPG
h2i2E2Dmwx4b7fWwrHciWy5sGhvSUzWsmOnr0vQ18jsSB3soYaPxuZbOS7t0+7pA5KDKxHoPsPuY
Khcjio6gr+6iFXQ4wZK99ZKPxavEYrPX4+lBV/n19g70JZBDkRdfsZtjgkbosrcK0gStEpnKsK05
x2l8iq3pwa1mXDtIGE6q8D5z23sHIxFH7KeXfDCpCwo8AdrU8cboOvOh9GxuptM5h0qXLA9TI14S
Kz8zSHtVbQZT2b4B/UXZ44huJ/iDJpF+rfvlTnAB7her37dew2BJbNxztgYzEzG/MtHemzVvlJkQ
ScbekdhB6Je7NPf6ALhZfembdNnF2vZeJuXrYCwE7i3Y7nrkPMH2uxrBP0CW2d3U6Xe9OR2GhJbY
Re6hjfqlkbUWMMD9ahX8Y7aRXuf5fDH5cI5uTXmbEX7N8nR5XqM+8oveKdhvW1qYd/yiMWWWnQD5
vlIEINbL+qxEG6GQmp9K3Q7npZqCKlE9Zrb0tRpx5xbm/Nmt18tIZHWQJSolc0O+pLP+CRHrrTel
mGyJil7M/rjaGJeJWXlaSTCED4E2SFnHmG0sta6LyKVHW8zq5IL3PaF/5vNkB2cxC+CbMK99T3Vf
koPZ6c9VbHz2rAlf6KwINYuLsyHHp1YNT2IuvpZUg2Rp1T3+nfnJioj6ylNyDamY8NQ7GvM1OJ3B
2/tuVM4NTdhL3VbZHlMHnHwh9/32c/ydEBOQBUyW84JpczlCjsBMbgDTN7XmYxZpXiCzZAmVFo33
FoyIsJjjKECURY4WG4MjNd9ITqE9nrrScU/zqGm3yGGKHWvj8pbSddnDBx3P9D9dYGqF9bk3uo/L
qJwrw8Vaw7emTpF4KaBoWeiBtQ+JH55eI1krNAANCrpDJtrqOa+i53KG+RSuovNSHyxFMCfRjajy
jxgxxwBCIOIgZ0EPnoZNv6hdK+YE6BVgIUYaGPnPbt0zspHtTaEldxVZyzvqpOdaM+IAi669Gwf7
Faap+lxVIGUriv0daby+K4lDaFbP2ZdpOVDW19EdCqXejyu+/mtmfq6NGhhoW1K6j7SJs2nsLUlF
xavYyIt8DdvIQCfHChTilRwOs8mXbsnli9Scm8Fsp1M0qq/apC7Cyb+lQv2pD+yXrphT3DMlQGjB
o88I7leEEVFcAhRmXh8FTSwqsrbfSvKb1G4p/gznPywuuZR+sn1tv83jQrNsoeOY+BVHBeFsqJxF
wp/nUQ8rIye2Ex28Y3Gg/3CZ/o31LL9pW5FKfhnTSBBRvJIfjAqTlLOVAZ4/mn3+ysYh97fjODMm
xHbM8usT/0n/Vuv86Xv5swzU3t5Ly3JNlKAuqST8+8+/M7YqL3GRbR+X3k6QSIxPcBCLQLPEcdJI
19v+XugoF9Vxuv31n/svpqu33+1tKGpcakCImb78+Pdi/5lWtnzVsSuVFWbkhtwtrD234+JCDZgf
dW/+PHUz67xpHM/Z2PHceki1VEKqK91bXK2XIcYjxmLi6EHrCbJB7Ux3ukyQ7xF+oo9hl+C3dXZd
OQr4wvgwl/GzbicYimZxMzAbIO+z9g42sZIfYhjSAcCrJfzrv/TffIUIUEPuiwVFZ8T3ywdrFqkH
3FMgjDW7/8femSxXblxd94mgSPTA9AK4HXnZF5uaIEhWFfoemWie/l8oyZ8l2ZZ+z+2BwlESi+QF
MvPkOXuvvbcacSf89Y7Ek+5vPtFNx/Dnd5VvBIKakBlaR3+mmPuTTuPE295VHxTSABdo0XGWi5JN
uObGEmIZu4yJXt2XarlzR1HdIzrKGE8nPzrFvryVKoQTFDBf5qtEY57rT/JJ850bs1eH1GO7t8FO
0pdIHRyYBlW9bSyHKjHaDRybXUnRDw91MT/PPcc+GZDWGb1vhTxpBMpSZz/iDAlnXZQ8xdlrDnSO
f8TN+uyB9FvHgcMbFw1eyiMYiCxIqvUnMukK8VoZGHK9cxfmqQxp9D3Y3q+9jdzS1amx/vqB/Zsd
BociGmm0cK5B5+2Pb+bqak1nwWg5rhMoDMqJmZ2NHC6ybibz+Nffiwr7X56ZjUmKp+W6aDO2f/+7
Vd8bS4Zlfakx16sHa8jOVfN3G+bPlfS7IcO2ygGIGJa1/fNfweTgcMkOFqI+Nr5qibOZyTiJVyIT
jU9UXsthZIJaGNbR14ybKfbTiGSJszbHL8Qlf3iOqpkFqh5ZWG4eVc4hnvrsTu1SXYjz+LE6kxnB
fy6OBJrSfrBNwBYwmK7LzInQeH/xRv7YQYN1Itl6CaBbTjvIfCMozK7dGz2+KNPvjIOc4UYII/th
17yCXVZc1FycC5tmBRNEClR9ovrV26CGuxtweXxoaoPcVHO9+ptn8m9WLM8C46NgH7Ys2/jjQ6mN
dpybpaqPeslFQTFsCLKRLDMD5MCFkHXuyZRbiKS9G+xGZMsMvaDdVN3SHHn2aEtFcBpppcXrxI2X
oYVMxeuUt2YI7wzHp3JuYpgvgYztm9Q38tDu2YlabKchwodnYUyf6yB2mZs94jWlqur4hXttPhSp
eF4oxHZtnLYH4k1R7EwPie1sWgreT6tl4xscNdFeIZ6uikv/YNjrs9/26lcJ2388Ov7NIuHM2P6n
EzNo/FlNNCUd7oBJ1ccJRgAlDkbZiR/HEpJU9+Rvnoiuo+z68zrxOIXZ1uCoef+yJjvLXPCpy/rY
E/sT6Q5Cfy/OzzEnla/zfFbmvbt14YKkDLYpfGOvWVJCJKAAlE3soErw4Z+iGabjii0JqO+Ivdb7
GAr9WlPebekjh059qv25bszQbIfPKl8f5nK5qtztMOY1S8zinUByqlRigvKVLGVZ43FrjIByNSLY
xduPPNKf10v6pmaY2fyH/gZc1ka+op3Uvo3luCvXMT3NMLF+XoLiekYPSQzXuYbIk41cJL0iIUmm
46pnr9NTPybwLDbXoKkYd+t34JWAf1Kt6fTz8AMvqLSRUFf8CcEGvJCtVHvd6odoW0bDbBN9Nz05
NHKAyxYa6wm2etlRLZHtcyGtwAvdlv+61+zXLrdZYmPcXfv2/ElERDhJPmDkkJcMayLDM0pxq7Re
81RB37JQbDX2ESzfWVOIa0hyZETBAh7H8syl+FDFnCxZongxWR3ONF4YyH9Nh6k+F7p9owb40Ea/
BNvFCLVUdpi6vrnyqOxJ6Xk1MBv8zXns/JvlTa1j2+SxMXY1xZ8qD0THeceoqDoO7vKJfv4BPcsN
9QUfns2y3uqvn1ftBi/jfvSp9H6u+Tod98s0TLsu58vg0YbFWOeRj6XEU73phiWByIFheHXkz3I5
lvqgcUErkK8nqGi6ukw+4fD5F7gpabhCB4/GFeRzzV4eYE27MTT2mHxcnpVJuSV6E+OZyGQwJ2NB
C5rKOuFiiPUrNVHDo+HaWqTyaQTztsNx8tDjpUELX16UlA+WDdK1KZ05QqVBtPK0XsHWhtNHzE+l
ayt98OXTGcg57yGEuNwO8NQ4N4pDhEumfDLJXdiq+dH9x/n6P4PZ3xjMmPRvna3/3GF7+l7X34fh
+/fft9d++6p/SGD1XyB+ggWhwts6aL+11nzxC6ZXLF3QNhk/8s//a66Zzi+01YTjWQY3mJ+G6n8M
LE3rFxzY2yjTZ0vdnNj/zcASiMOfN2mD6JMtJJkiVPjky/zx3HSXHp7xZNcnTRWD3h6UGye5imJt
mkiQqwTOrw09MF2PGx2nGjr2rY2YA5jSPXaVlbEA46GKDK59N0MHZWfeeDvORt5JEmewg6mnVZ44
8yuGWCJjF9M23/2N22NsBB/p2xOZBVB93Nj9JusWzo8Jeg4BXhLiA+sCfeMBwbqRh0UJAQHTBBe0
+vOwt1NkUSVjepy3zC4s0GpwQIfqJHHewl9z9nJAKSpGbsQqz5Jb8o69Y71kGBRQJIFrGywwRkx5
m9dUl93BQB53Hn4Cj6BbOx/McsAgzT+RSBWN/kuDivNLAXXqeuYseZBTb4R16d4rqfsX1Apd6FVJ
8hXaMlAes1AkukkVFhlX7TgX/QHsIKdvBu+ehsF90zbuqUeQuXc0rNarVPpt7frnpC5Cu5mLO82L
IVADl9zRofIiZLTNThbQonoEx9HUWSIQq2Vd+/k8nOSwasdYW/WzVaTamTKojQqjYzzFtCIcctFc
IBOCqeo8jTHtxDVBh1EfYTd0r5O4sg/4Baq90Zk2f+uw3rfKGC5upsUQhIwnZ6NjLYV0omFCXhu7
xXC/Fkg1JrBme4cAnVBrYWxZG21LohoBTflVVNmASdDMj1JhwoMuED8rL2v2OGydb8wFi4Ui0cgv
ic1IucQpmAbzDPPLq7BxZKnnHeER9Xu4+1m4CChhRF9B+9jIYZDC/A8S1qcfybT4+3VzPpFTDyCF
dcOgnX0f90jefkmlnn9hAri8a9z2uFettrgQlaiuPG0zOTA+B6zmA+tqEw/SmQHzjMxi7xxvHDRz
I6IBYP6S/oSkcc/ujp5sCgQsHXm+zINvjaqHeN5liJAJyWUUkula5R6lJrNl3+MGVDuIX+DZ1o3U
xjhln9cbvG2dtxTHjehm/IS7dRvnbZFeHtSrD/yN4knUQWng1zIniAcwy2FHDtROu9lYqzuUhkeo
MMUulXV36R3jvSk7N77u4AOmV61evjhZ7z7AgT2ggtW105BJKzYOJc4uJqTKn2r/k1COjnZ6vKy4
sefhbpCGV31yaY/Xa6umB+WN8ovdzuYdecNpLyN8SU9WPHCK9hIWVln75wnxEHLZeICi1TJWfWhn
rcqhtC8qObYWbvkvRjlZxRzaJCOOYP4J+yUbZLC9QUM1kBsCW7vD514pwjBjJ+fyHzVJLAjDwwUU
CAwrNx1kOfcFIzuprNFgL/p9Dasg/pbHNPagnvg7djgs15bGBVo2j7y5drFjTiCprYnVKYJZbXh0
Mfr5h6vFi3b0aoVq1W7KSds1npRF+GsgTYw+yLpMSbUFg5CVVCA5400RyD1x6oxC7eoOlBS6auvb
YpljcaD5y3yTy65bh0rLfIopHX1HVNsF33IliILZ/UZiMRFVVORdlJStYgJjyt6H8HAsGOPuELcy
k6wS/FyUIX7d3BIlYTQOOVRdao5XEAhtQT4fNNPEnV3wsGnt3M7Kmff2hm4VolTQ6Gw+48ABqvlU
Tp5xBRhi6EEP9JDZ1sqfaGeazqX2re5UZD7rfrbj0C5Ka+TGbroHeMzpoXaVd2jSvrirjfJ6TZgQ
7Xrdbq7n1E6vYjxf6DVHK0UA7rnb3DLDsSlryQgVIf4WdH2wtTrf1ioWHj1xsqgHVaftBVS2R7ck
FNIxBryV5gSHydHqmla/bB485VLBOJ16Qz1qLDvg11cLkKld2fV6WMxWwuUXYu9uXSU+zWpYl89u
6T44o/obakfiNaE5BRk6XW9niE48Jqse72eRe1/wTQ/3FsNIDoe6PJWkd902o0eCgbaIsyK94HM1
HJumlh4OLlMMts74COROvBaunoXEqXhvSu/mhkQcoz3mdjdfuau7XriQejsYg0ybpiX/mhqmfra7
Bh1uMu9HrbYYTYg1D0YzRd+TK9OK8iVe72jx5IQa+YeBEN8vq9uMp4UkSOhJNeZlVdkoRXScdevA
5H+ChHELFpiCt58N7wq2ZwsT1kTcjBt6x/1uBuZj2TtDJ6kywe15x/QZWx5TsMjK/eTg8AvsWzC2
kA4mK2VrXK1XE6QmZ6Htt+/KM8YLMA39u2Jcs7dHxtyFHutHZ+jMF23m+5HZm4RIFZM9cU1t1Ndj
eVOIqXuWrMOL7Mf+zsYIdE3XtCZYs86vyccF/mWm6qZobLCINNSP5aq+dp6VXS9Wmr7EjRQ3cazD
5M4Hh0qA/Fnsm1iRm8oUN8OMPiHIWPl3du7OB99w+neaZjitnQKX8zre0+2cKyzknnOq/MFH87LN
a4CjfEwYEXbtXAl8jo04kdf5wu3GCXSg5BQPeJ+RJZuMEgsshkIn66KORWT1SXuxs0ygMh42cWCf
EI+hmW1oMdDiwokWWjOgnOJbTgaA2yBgfQ0J9qBmB1YJLdQAbPmSbeZz2ibV1skFJeboCX+bmDzw
vSzqXo1hQ4Pt3Zg9agoYyNgYRM5O0KPTZpSloP25jyaMRqIyUF9mSfo0OEub3f8sWv9X3/9tfc+o
+q/r+/l9+GNt//MrfqvtffMXW7DEEOo5LirC36uUBVU8yH6XGhlqEgX+7+t7YiT4V3DxmFEwOvg/
QaJh/wIwjzY/YQC/sSb+C7Eygqmt8fW7TiKtFxseoe8aXCR+Kpb/WOCjYdFU1/DmT+j2XpRmuTuO
6U9vNsqbFWxYlGpADmZ6mA/u5F0AtmE2UXn32DYwIEQ/nCVyuF3nbbtcI7XTEptOfFBNnt5Rdmjv
0nUREzqN6I6WFzNopEJLhrsa8qfJZpsVlAZaXeruadV7z7hh8imaLwMUVgK3oOc05gGGQdtevLYH
shsIpC0zPl1fjZW1i2OywUFdJsIlXBFsdPel9MAE07uCLK2fcWc7BkPL2B8jNxXWsE9Ly2jPo8VC
Q4dSF/C7KZcWUN8Z3SH97DaL8WwtyUDhtDI2QydoxbN3YIUu9klm8HGoeOnx5k+UCJrccsWQBoeE
tzXveR173xInpw6DEg+IL+rTRiiG3lA6BbG8fd6GIz/CcChoMl15wlw3y77PkZnrpH9P6GGGvcIH
paK1YZgSek1+rBKGGXOdjaQd1eZ4zLXZw33u2W+LstFjmRAIsyF7TDAI8bBkfumMujkCRHjOmwzQ
xjjlO73ygWxMCY6rrkrSl2zOKAkWhJjESF0aq79KJylfhqSq8dMPd2Y1I12slY/dOXE+xzmeSLya
3uDDMijFrVPM5imZi+dZwftYMJOfPc/6SPBzR2ZcyMfVkwPVtFYdqOFhWtfNBrebDoTJuXvPqA/c
PR/Umj07pfGDHI3xah0aarEiuaGsc4NKjm9NNZwr1dTHYsRUhBIwRPpm7Ialda5a8FTAmte7NCEH
vDCK5xaacSh7rYmKSn13stoh1HuN7ya/IcRSYATy5dZOBYdRLLI4WMoCUL1SoudIJJVSc5CQLhHA
6kqvY1n2F2+cjAipuzi5TZbt63m1d2TwcOPc5LEZLu9DhYjww0u7+Tz3yxK1na09JO1iETWffMft
1dza2vhoj9n8iI6wPIiWAr3O2uxYFw5BFBm6eRxXVDm1TSA7+uUT+0K673vD3yeVbQV2qvkH5Uzf
GxtS7pii4IjZO3Z0FLM6iOfso+HSGyi7riI4lCjxRDVQBprVDis20NpVg7IhVBnB+iQewZifdLsW
u74snrUyPoGoIEZjoNVoj9qLvcRiZxZzfk47RCwaWocfprT7r3J1gVrRiS2o1TnJOpAdchHFNaAJ
eeU4Iyset3kXmlA1kGE4TPYU4SU2mAhP4B/L1bqAk5+1o1EI+bBAGXcfS6sAtySMqmYEjXahZUi8
pxvmRTFX/gH6lMw50zjhR6GvySHLG4OuatIjlTNHvhsvFhhOmrifsuzID4uVumOarKNG47VIfIU8
05vn5VvXsqlGiWstZyxWNVPZaZn8w8irNW/R32IOSAzmTkCC1PhDJ1Mh2yUEh++dWcr0BwAoEh/I
LuuwLIqunW7oag9vmDgmKLqpRYq3ripxldZ+hTIH/WvaacaB5EN+s4LG3pI7B3IA2CVmesiNSIi8
N9EXm+26JfR0ZhT7a3kghwrSvre+zhinn92snW/KXHtnSb0YayYIlCwa+DHjedQ66yYXRhGSSp4T
3Z59iwevDzOjzZ6rPsfihAk3u9CKVfquwiwYriBr7sgY+9KVKL8JHzT969Yqm7PujwgCTHWtZNY+
ILjSHgtrcN8NAt+g5vlERVV+nyPnSVnGmCuMKIarv1/KRVwcxNLAacYBXeE4oktNG5QKGYZaTSw0
NVi1TG0dSNnQ1eMO7L/WlbBZoCCUKX3UbBmOk45AdBfTPuUsWeEdx059jxHrrZb0ovGt+J/MCe5d
iqBpNxT4bE1vfHWWnMa/ANhmmOqEuNMLC6mb2EL1dmQOScpfro3a1YLRdO/RhiGCjOhn7DW478ge
w/Ghsx94y01G6Pvtqgl1WTIflfoiiTusZ2M3D2DOlGv8zD8FP+NbMwWaQcBqnstdq/cHImgZpZnj
xZfsWozfFvREPm8iQOwTglEbpgxaeKJ3H6QHUaTwGiJwLDoa/G4+cpz5oC0dSH2h4gC/KU0sx68+
l7ZRkcDMGUhd05CpFQC6K2RaO+b+w5Of5SB8PAYF0Ab9kNjYk6/5kGC19sfcuV9I12yilWnvXgwt
wJTFJ9rVQlGS1jNUCmQ5Z63ovm057+UYyyt9LvEET1BkS8Otb5k9imucyk1UiyXfT9kosOKAAdJs
1991LT5qVTPR9RLaa4hvFzpPwByMqmC/65yv60oCak2Vz/Vl/Go0RXFltzEwowVKYmziNWzBuF3z
DpA7m1lpMBXFD+yC/n5u169Jy99arD57GTrk+BI3kIqxcLP1k1zxgW1oAp3DXSIujDhIlT7cTJan
ONxBE6GWxato/2j97rs1ZuW+tCkY1Gy9VFhYg6oYyMH0+KvW3oJ1IefxRy8thjkD+jqLTRSrxJTe
kT6U3/tG056EZ6zXqkDXNrnFV1nF+IUUq4tdSr14EGQDazQfs8yp8XVBjMtnxHPSycoPo2ZIVKHH
OUn4WPtcuUtQo5PeMziprhnBAXVaVitQ5vIxpPHCqMtxd5PPzzAB7I+E33nPgzDWu8LEe8Bp6jNt
T10513xgLT++Gov8jWVfjJct0vGpc22+1hQA8WR8cghIChhQJAjoy+nOHuP8DWTPo+04U9CUyY1l
NMOR6NwEHkiatwhGYj7oNEutL75dTMFso81fsFpYa+wY3KjchCetsE+tHf76zFHY8JPG+GbXc22H
C895Z2DqulX6ihJ+nd2jO9ve16kYxJsUAPTbeLxdhanlkVKpOubtaN7alaNIhMznmp21hbgJxApt
mAKWyfyGN0JUD53n2w/oZQYRsGtqlBhGawQ46MofQ2963KCHPOGZIsPZcPG9c2hb3WbJ1CgVjjje
VhlIKAoh8uhH9H0yQC5xjb0wfx0AuH3USXcuJzDsCFeA5HSJ+Q2Sif1YE9f+qSe5BsoJ71EBFl7O
p3aiXYINLc1lONvL/ClKrwzbRg6P64RrLWbzvKhUKw9EB9ytTn0VY8p1yRw0mvnIsCbndXaU+y1O
XNKHjcElmNDOXmCLWRddZnbYV1MZ2RhHmCK3K/btzq2iZjSbh960cL8tfBQ3c2EQpCHihmjHsZXg
8HsPjhSNuuW29mAfJXqf72N3Gvdbiypq+bnojzjaIad9Uh2Y+GYv7GbFC0ecfC2nWTzSv46PInez
k7AnKt64c85dregJZ+hHoK8gdH1ODABXV0pb6OutKUEbkOSaXSqw6LbQF8/04FSQVrNe7Garbkk7
TES0iqG/HzEcvAhvld9shqdHb2j8qybPx1srSfsvjWn3BeuvycfQJDGyqGxo7FRXTLz7kWxWrg/D
9JRAhvUD7knSD1e/NZmTl+2ioixnPVwxFanoEcclyMvYW53XhKScNVTezMnqSctnIfawl6A7g26w
CsuhM1Skb8qdAJ4R5fBYrvVCjyettQt41eyN9ne9ZzpQbX6UuTxJWRM46+WJt7NIxfJ2QzVVLyKe
43uaMvBuKrZXlMmPoCsAEpH68VFXdRNqqYvEcVyTq76mJC1rtbFHK1U9MY9ENCFc4zB5VXGdN2SE
LBW9UJLSyqDV1nLY2X1r7ye4lfcE6fZ9aK9gVHPmkcSd6fK6qle5s4y8PpLLndwZpD8vD56b983t
nJA7FfrJLDoHSypDJ4qFqk23yBn0nobRDt8oNzNPJtCru8l6JMABGxPb2AJVtB+OuZ9WPild4A6u
ytnSAtg9elSubd2H5pCyjyIzmymdHPM4po79Qm4SUsR1Ssgv6gvW4gcK8jgUtMyS60yprIPjI/oc
eVcy4dWRxFgWkD7Zfca+uVajhoMVPsbD3BGvUgEyOKw2JjI1LqDbpr499byToRzN7LrN7SyIDen+
qHBhfIq6gNjZZ3AlDkxnnobCj7M31OoYrcAXkMHhbMqodbVDRCzed9imydGR2NN2+phqQUdb/HnN
JxFlDrtz5JMzth/oRr4LCuuriZbvruR+3LitODT8tefV6Mb7ts3a13S2qodp0u3z2mZTYGB9Cu1U
B5uhp5UZJQUihUbAShHdhhAoMPn0GIFuLKujjc/P+GWgiozGefYDXPh5lHDWUZx3SzQb/RjJ0j1p
ba3Chov7A7RZf98Xwni3sZUcychpd3HBzlQ28PjcrEkPWWKqsG8I1jOzyuHxDun0UfqaOpSGdWvO
qf8Ns+Gt4idBZS6MoDWM5dgRg0IpJZNrZK0e0bfIJiPem27f+rMddQs8Gaj9Gwkvz1AKxxXxUyXH
eAwH7ysUZBLZfLc6ahnkN41Eg6CeHEB40HGGQBPaAmDBNPdNbNHF8l3tdjTX5aGdUhhWRXmZIfNj
u6/NngpcK6NySdPvbetYlzjOMjbaLiFLAQhJMbDxyzYPljItA8gsVdQjYubQmZZ7OvH+jZoTsAE1
aRqFk9kRKRhsmEPTnDOh33keMIJhGOYmkG3yDowtD+sG2BmFXefdFDhtQKEzsNTL2NrlpW++/ex0
Q0aBbF5lafWmtcNbZ7pMWWiIW/YMqrJp1Tcxc7B6qPpPC6mJfH5Sbk3UUSJGScpgKUy6D24CJ2ct
323fTCPF0yKbZ34lwe0qTbxwWTvgIOXrkMOnZswjmkiO5AzuZtOMHNylO3SI8Rk1OROIYY53VSKc
gJpZJzmmJow06iF4yAQ/4XXDzIS3ZXAPuijcwOjprZZJUtzRfxAilNYsvUjBCroZRuptAtGMsNva
P7M3tCe/68oIhsV6THJPfJ9qrmj5mKtjZY0ynLTOuM9HgMVF23+O6Tye3QqEhfAKUoQa7Gnp0sLK
dTCoo7c6A29RzAbThDiq7oP7GqXYUiMKsda8OtWyVUWQoA19USDEwFhMF5MwhWdKqadM67rABZ53
lTrkn3fzSuHYpCCC1g5EiNT6sFbyq6932CEWc5fmxnOtseXlCnNW65CzNtmm94Krq9rR18bsKTzF
WCO2n9amINt9LYyrekmvM61+G1t3gOqZPvYOrlh20v20UB3VSQvmpTHeaNaXJ1PV1reByBc85Khe
W616niFa/WjbCt50Unt4sOh6UHzPrcTC6FQP3jJi6GqSXA/H1ou/KiELMlGUQlDuL9MD2VNrw7gz
jmk7jdO0twd0dhT/lc4dZ7YPhTT9h5oNC9mYaTP/yVWMddTr01FjJVSRIwo4qlCIpzVLZq46ccij
at1LgRToVjn0r8lRJu7QWAtApCRKlQQNeehbIinS9gYzkHfi//Cvitr7YSTGg5U3bB4kHp1BShXn
xeZwhRD0GReExB0KrSC7w5HWznWB+9vlfF4zl8QpoT/3HEkgO0ZyJo2tF9jWCdJ8KJ6u7qhtTVDl
bQ5aZG0WUVQGW4Iz92o64o88uqr7CvjwjAyWfnzWilORaJfYH6h1SmKb8849t7oa96Q0uJFbOOW5
tWn/db4YgppSP6AyNYLY6q77RN2Tj/mNqTNvfLzYiHrq+85q65DGjHuqrcIgn3JMD9xdaCCulXYL
7f0Fr+pwNcYaAMTeQcNamvUhFW1CSlClE/rL5ay35XCq0XTRuRgbGvlEEaG7vJeaoA0XT1mQNsvX
ItHpnI2LuWfkiSFpND9iW+mPk2cXyJeXqUfv3Ezf7cFVj+x9xs5xbCA+opPnvqMZhacYvYNGMGTv
afRZssyIelEUR9+pL9ZYYmVdTQsDQDb5MnLRBbu7XKTFGWBRoBOSTfLV0r4PetO8bYJjiKPaun7C
sWcgry+F9t5gBr51Rakdcw68fmeiYT96Rd7DNOeKhOokT0NYQ+dewzNuVsvyQZ3F0koArYKf9W6b
yYxxCqbyU8ucH0mvL0TDpdpw7mhD368zjHk7c6c6aDMxMXe35Z1hpNZ6s8mHiWx1q+ZAF7RCITEy
T1k3V4PeZARGOUU2h62RgRzK1qXdQ0HEoCNi7UZHvKkCm8PgmMXqaUnsL1QI9mMXJ7g9u2U8sg6W
yOkHncuV9zx5UASBcRmPCfmKAcGLt54+xO/VjOGFhCwvgDCApKDkkq5dTRgwzWsGcMOuG1V6RQ0x
znsomw2uqsyRBNKx/+ycUbT5IYnRTdIkwnM70QujpqkcfVdzuaG8m5oWAqTT9M99a3VXXed5UCIb
ENHoa+nxLYRjBgv7whseXN+8mTJbPGHF1p3Q6+T6IlH97ljGMU0jGtQM8WrQzqZsQZ7y9hBB2E4j
ars6u17btiVvkQbPbuxlQsW0IHLVjZHw9J5M3QCvt/5GbpP71epTj6Ut8/HYejj/QUx2FK2e5UHl
0kqFgt6cH23ZjjSfRNHixlmEx5PQ/OfSGEi0SpMcclgSw4Knp7Y8LAU638BkoUUrwWpkKw5cvGeD
I5oStGpDZbY/JsrriBHB/aJR1q+YXM9t4Yyh3Ur4lVnc3c+JMl7yLeAAyBIb9trb+t3QNVjEy055
D4Pdc56ylzV35aqpFw3n29mEYyB/hgJf+kUbX4pWEzeimpaD0SJ/5fI6mPcoC9wHnxk/afN67F9p
Wmp8EEhTnMfBU4+GsSkxZ0OySuF89CmgD68mVnVIUxSgRAgE7oQFLJRMc4l87xGZ3tDh3+ABfm+W
eDyMxd6PzmTzpKscr26f5OFcDHdrMjAfZERnQDJo5iexusk5RwMRgMNffpS4Zt9ifaBQWx3Gh3Q6
egTFfpbskjzrXqRjN/tJ49RNGovDjFcq5LKTRSIZ8kOrTcAdaI1e9fHsntQkxggqeHHd6nU9UNnr
4rpBV/sF4NoIU2omXwlwnRU4PShtMxu1+7bo2hv03N6xSvUkGtTaHjC5WYHZFrwlWo/a08N+8Er3
lrBCyFtPgvruum+6aS9Hqn/amS5dGo3g0TRXAVG0+JiZZQRJO1QXOfqfmtJRhuhVfHRSewy1ZdUv
6NjtAAQbNrzOPJFQ6d1hFpxP02IrtLYuumsnLkMLZhsvjQ9J2Bn78wBz7gLhqrj2HP8DwoseqRhP
Te4t78lS4Z22AFjEXk5bUY8remX98qxlZrx3AWFELUiaSONFP6QKcLgiT+JEIC09m6aoF4NG2xqm
5qyHCIMg+tuoiDWx9m8Z+n4SgdL1CNQBKbyrD/LOcxv6wDo5u2FtG6p8mO0UVVLKYZPbRVPQz1LF
teYSbWEzvqHHSqTG0qR7vUDj7DfrjV2s/LmI7wdzXm4nEod2hiqe/cF4NRM2awQTUYZqOaRT8u7X
SEb8hIHHNKVJSJioCGt8DntDL6zjZFUHnOoPqwdXrLFsGxWpWCH1rbdmmqGWyLuXdujyOyeRqMIM
POXdeFDA+75qM2MQw9ReTQH5T6xUyDPq5EMLT2w3e/K98vPufpLdPdCsctmJxuNo17eLYFpqt4gS
lyAWRnrq8JxfY+n6ZmmuvPwEJ/Ts/zjdVvTDxCe/jpNNmEg1X6u2nfGEdv9ja33//zF+b5FqDHr/
syz1+XtfNfX4h8H1r1/zT883YlATfhWquQ2w+k8uq2v+AncDVI5j/Zrmw3f6h+vbBq9lo4c2/iln
/Y3Lahm/AOXBksa7hnYVB+d/JUz949QatBcaEd/lJ0Qzu83I/zi19nSIMCQI4qf1uE9XaertEE+b
u999Jne/TsH/KrbPc3TcV8T68s4yHP+zqjyWIBBNZGZHmdfQCpXwucCCwPhaj2q+qxwX+iIcUIL7
Vpivf/29t+f1+8E8znkdVpDAsMLH5vJh//FXTJ2SnPiCWIHE8hvCc/phoq+n830RyT1wwDTvCZQv
mDQ18xVkTtn3WSMdhSrHMcOy19fdIolVHinrScXVurMs0AcNXr7VOCUoaryfbTSwJVzQwcYPlVNO
f6PL/7e/BGEZvr4p83mR/iQfFr3VmtW4MuRY4XHNFjDOSiNomgJw+dKZoGljvSDzXKvwx8JCat8o
XD3UrcnG58n8GeqJMd81dGm4CBISCJR13SskvSeoPQUjnUl/qjKJjB+EBXqBipS2v34QyD3+5TnQ
2AADzPSaxtifrGMDaZFy+X/snUlz3Mbapf9KR+/hQAJIDIve1Fys4iiKGjYIWpQwT4kx8eu/ByW7
bdK6UrvXNxwh3WuLQhWQyOF9z3mONwYHSrHjRplIj6B96L1HZtPPr/QP/w1PnHqzjbpD+vIfWmtO
Au3S2AgOgx2Z+DfJ6u5cv7lSnd3cmxKjxs+vt4ygv0k/LiMsAN3r0E5eGlLLCPybUc0SbVkWNAcO
Q5Soe2YURHM9FNGfX+UH9w/1OC4fDr0+nL439y9QTBfoJ31sPsRaomb4VttBcsha//HnF7qkaL75
PtIiSMjjxUNp83ZSSCN0NiNj8ICbkCBUryVzJ2DMaM2D0wWoFmpwbgvFqsseEE745zpHIOakInxA
IoubQsrmXml3STIcZEsNKEHKOQibusfCfIYlr/cJY/M9Ie1AU+3ZdFBapuOsVk7ERabasbbwpJND
a7nth9Gdk8PPv6TtL/fr1bdEkIKXTnqWx54mkGiD/v7UFuYosAE1HcbUpqsbVXSWSSs/UqrKdlXW
cmi0q29TroxFswlYSXvpIS8WAD490R0lGrD7WUJvuysxkUAV+iCgfN3IQDufvbEoPtC+2yoxWu8E
bnekZkTerhWbr0fLzIJdDLOVxIx4eh9HJfL2KNH7LNoJUow+M51lB7eT8jbqLRxESQXLEHHLoahD
9ruIPA+gjPS6kkmxjZEk7Vu78h9VKNNjalA3KEUTwxiIwi+xwLpbtBkWwxqBRk3sbrMaZs85F36T
A+dz5bYeLLauOOTWbu/ShetEVB0yVWVPHQCuHHvOioO9cYt0Ub9oTSavD66fGmxn72XosHNP3dha
zxxpNuwwnXsZ2+YjAXLFB2Jcsm+1iCuURmaAtSFQcUmSS4VAvCIA/aMHSXrjFZY6yCDIj6lOp/Pc
BO6tm2O96vykDFZ2kYy3lOya3ynjEVfftFuoVek6DrOvBl2Da3RPxgYlEvxoT13BcuRTu6JBlx8s
oILypgrrEMpIydEtUlSHDNIiOGWel/u5qfKU+Cxss1jJIUKLwv4kY3dcARWARJYVxRk6k35v5FnH
vhQm8o3oDbSDekmjMllfOOqO9h4ig3/soSE9q9Bt71LuE21roI5wSlr7MXN2ZVwzIoYcmkdj288V
bq5dFlsGlrqJcIFlZ/eeg2jPrnkaeTSQZamoRodR97s4tu+tsOhJv66HY5fTxNTG1PkrFVsvCBcL
8Aeivtcqv05CGUP/GFBZRzmwMgrZK5Sd/VqZHA0tCFNm5FCFDaboHdqa6zByP8eTNg9x15kPoZj1
NlXuB6q3yBbKkmpNm66N1A2eOhn6O1sp+s1TP14hug5W1TBP68K0CQJJG4O4LmRdHqcWpiioXKIo
wRKl1XQy/CjYU14t1xq/BeXeWPNhpnAHO89Zx5lNMLcymyXLEjnLhmWIEJLId7ERjglqpMi19qpt
jZOcq+rcGahWFR3D55RTFSjf1oOrrRGt45NN69uZ3gDTVCsI+tPCOdKszw/CTsyDV/G6uAYiVeLf
Gup2/dYaKYBg2QDx0MXhGg1z+UUNTvQxJXnkxfVa/dEe1HhVUGY4ZkNA9FNUO2dlGqCFUZSvgd0M
xx7d2a2hqdj3uaY5uqL314pjmQTe3GxE4xKxbkYF8Rjz9N4ZzHKHKSo+mllUb5GOOOtUo6kKbMxp
wm3Kc0LlmzoBdQYJ0eOclj3RIZgfmkvhcONWvd4bLk6KpjWzXZgO+tvQqbG6MXWUb0Jq0Ot50KiT
KpQttYW5LYlYOcQMgdwy+3pLRdja8o3VleeCrRoJu95YsalPc2e2H5A8OLcWL+qNTiicbbIQBB/y
mmr4Cn1+BJhncmyDM/4lpku2g6vsPV241SUWpUfDZH9B8yQGaTiyOxnY8kGuMuGokpe3CXM8Sqte
QPKfTDd7yCOn+ZimdrbJzHncJAb7QkPWep9nwj6OTpNRGQv6p6pr82ND5eBlNmKTlBKHuUfxJZua
7ZebV8C8ET4etLbrGzuewyuvxTepR9sD3mJTHkwhfGGpGPjmBGXdLnlQG9nb1rbpZrCJSNdvZ6+m
Xk7ri5+xghzINuVD8j9sPknWB+Z+GDq+Ei4X/ATEBAJLpBy8JZJS3gomBvpNLce8zppp/7r5OvD6
8Iq9ioRR5wZIuXJ1NbiMV2FTqWAPPDwlhGxv7cpqruCVoRpnb2PRYSiafVga8kQjz3jQXIAAZ5rp
qzmkt7iRgPQ+E9pNDRo6RPdgegQYQ1fuH5RJKrryYvERbSNRJOTTUP+t9m1qcf5nv2if5GTuu4ZJ
Qajevhnshtoj2jsSyC13PeQpmGg7jLdViX2Jcy2Cyi4BozTKLQLMOxWWwB5pPQx7VQ863nP7veyL
cvwmPqu2aODnaarqKHcg93eFMjfKJt7oHNABrplZdYsk0rec+AYN11TM/0W//j8eWIms+9tOaPNM
UO33n7x5Lr7+n//94bmNsfR11Sv6q02Rmh/748xKIOxvWNfRrvyRXMvW6A8zJaiE374DYS901z+P
q0s6H0ImyGHSdZzLIffP46r8TToSHzw4WA6Ygsv8C5316z0wrwitbaIh4aAhsrZwer7es4FJbXqj
7VHADXkxr8tk6u8VdnV3NY1N+/lvN+bu+1bwP59aLxfDwb/gZgIHOsRb1EEkJyf34s65jw1dfyqd
yiLYZwieMLRTMeKAAxfF9JznYEjVL3any/f4a2/6x6WhtJm+v6T9EvT7am+aGJmYOhri9/gvuXSg
lih3PWJ+8HoXbxP1ObS7prLsNVQxttk//+avD1DL5T2LZEbTJ6qCB/f28padRCWztH2fFwZlP98Y
wE+aXT/XhEwtl5tYCX9xvLEYb2++MxdlqDgIaFycum9OUWVNukJUB9a9tEqLgF/fPlqIjpsd5ZDg
qe44ZjiJzcV70YP2jbu+e3FrJtrccLkPDQvQvvaidDq0horC7TzPzrOLwq9Z0xwyxWmoQ7QoybxE
jROXjgFsQgRu/+IwuBwbXj86FMP4j6UL1QYqw5tjmj/6pPcRvnTPHpGx0oObmfKeoHOfyL5HOGbV
acpYv37+xF7Tir4/MapLmCPAuFv8/nrAuAaK/kkqcZ+KgQx10ieQJJXxNzOd6AuIeXqQTi1ukByi
WtcxW4yfX/+fLybZkZxLPax/jJu378oQBCUs5Uncu4Y7PSTLC0NncrqLhkbc/PxS4gcDxRact2GQ
cMF/sHxC7XWlafbi3qGu8cA+ssx2Q4LcHDmk3b4AQnaeB9Nd3k6zKNa1N/KyGBiagEUjSvn5p/nR
F7cxjwPf8CTC3jej1nKMKmjMkB0oi2mzdrwwr840hzjvAp/4VQ3gRy/JUhHkveQf7x9MHFGnZmLY
g4URi6YG/XUi5rG+VafeM6sTWmWHPnpb0RFLGOVBPosbctIm+sSpIGFXEIh2MtxheohQDxMSbVr+
uWNHuxWdO93F8cC2otQpbxl9Gky0AQzdfPfzW3bBkL15RTyL50c1QwKpvpzM/1YvSfMo7H18Dvch
Zu1mN3tKHS7jZuqK+pNS4Krg6zLvaW5gQQ9wGyUzMKZWB80Btg42ziRzOLzO44xcQIRm++Irc3r4
+ef8wSy4GI1wCAFqc+Rb6phB22pw0TXfS7BHpBUut1nUqv4kzFA8NlQGfzGyrbeDyTVJxF3gXxR/
cTO9vWLRRVZqZrq9H2u7OsmukM9QtZdfbA5tvWlPd8p2EZOFSRgq9u9pjB0RRfK7hJycekVUa/di
k9l2l5rMAKbBS5DYDhPnMiYutwgQMIsXvsXg3A5eddKU0s4GoXJHi04OnNm++gWghm/wZkpksTZ5
zmyxHYvKHyiFV6vZ7GeB14CovoejTAGg1rPapJ6R3mKgpqVcIl8dwS0PSBUtyf4WU2kRxrsA8na6
gs5km2s91SQtpKQoch7ydsOFD00NqheA2CIEKniQUZziAkK5bcaj8R79SNRtTK+qiE26IKedwIuJ
tLdM3oy0hUfNErCgqRd9v+PX5X2/QKv9tkjPHJaqmyFll41tSMHtgU5ofBTaywgy0vkXM2vFBqMN
DU1Lz3PN5xviFw03xL3qdFxuko71+8oMJHyxxk7rO+LEsCMjEoPO5iyYbekR47IaPM+on/oyT8eN
HXreuwCgEaeZFJL9SllDAzdYRqCrAzfQas0xzf8dUArym7Jou+wwY8rEltX3DnHaDcmYx9AXztmK
etSe9RBemZS+3ulxEMh0nSFS93C6QIansislKmQL5kMRR3V950VFjkYrcOJw46eEbERxz7KbMUY8
LD7AlSusXQ2glGjL1iDYeqLDcI/pXT7j52CbUPrMNmwBmYiHmlWgTTQ/pr02jwmhpFgOTi9HZSYA
h5+RNGU9K7OgQVlzYOo5vFxRroV9TtmtOVPfgYge6QsevU4m/0h5J74ZQIt+oWLkYkjhqLo3E7Jl
gMZGN8pySLwCF0lwCNVv05w/krEK+BS16ga6Lm3prqqQTDTt3guscEfLsvqMiVV+xC1NWrhbxy8M
lOlr1Idpt5qpym3MnsdDmakr9xhVJXQYb1gzsC7lDthEE/4KbK0rcJMvToNobIKDXj8a0k+y01D6
beZclSX8pEdvgPgdMAAAunqbgvxjCI0djOpFQeEQ+27xOzJ2C8IQJH8Dzmei8dIQEZSJoP5oxAMp
7EWQpbQHdaMLf2cQWLbPZzk9IBbnTpcLcdWMqB0z2xvOcwOlGpp9Tm4K5c0wfz8ZLU9Mhx2LAgfk
HjdGsODGK+aKRDMqQcgLFlOHWHoCQYRH/h5YBQJCqBnkKwxDxto0lU9+6cjwKiP0cnicmbITB2G8
58/detau8xzKkTCzxGS/2uU+s1ExgtsM5+BppDj+0s6xc6TSyMTjMA95TkE+iwIbump4Q/11Udj8
9bqRS6UKWdaJbV341LvwDDNdVKeszKzHBlYhf6jKg3PXQQLAR+Vhi8idgIQtITr+TTQvFRQM8+LG
wtqSoGmnfbzzJTdHWazUqy63+RMqFukNAgqmGFwB/jlqiuAceNX08Ad4/VKNWOZI9nD+OaQAdfLS
RqGc9NuXJlhu5QI+eGzbfgnDWj5tgeQzRRnn0HRh22mR0JboO9Kf+J9Zjm7stkRkCrF3EDf9zBMZ
HHaG2qINg+I/2JKipB/6hOOGnacWbCK6N3E3LQX4ZfeoLe69oCZLEjfvb8pRfGhf8FROD7Cn2hca
K6hsopTdp5kN8pnOQbAFeNm+1DmrbRNEzac0K9j9TkmrHy4bhTlrSn2F3NH9bpNO25xH2/BhMMGn
L46dE5Cc0DI4QuRAChLzSrtViG8c/1t1Zhjx7Kzl00JkZuFpK3UgTGx6MFOTTXhFMNlWiqz+hCGQ
1VxnlqG2ISHlz7CWiCsbKqizx6ZVfHKMm+ygKBjp6dwYCo3oZYODvC/YZnPavXw//NjLmqzTgOon
7DwH/whWHOIeiFMEKyG1f47x/RFmR89iz7LDB6TkiPnbN8oxJcZdhL9DiOXi5eUVEhTQp91AXA7b
IFYesgXGe98Z25c8aHlGdeizueP/Btgb1bZ0JHNbtRxVSJmjtKYFGwM6oEeXJ31TtrZ35OtUJ3wW
7gNWCdw9BvHIGAv6RB3GkRUXOyb7cny7NybeCMw68JWJoh3Yrjo+FcHreowMCv8xhF7gboDpV7Qt
fHtLm40PQ1gbiV3IhPlV+AEe0sR7TDNK+9uuMZM9KBjGCJpe+RwXI/d0QkbDEWCZBGBNTg86IVti
nQOoOJPlYR8biJyn2l0uX4ydv06Xtz7HBvYpRe12CiKeKtv95kBOJU81sVpSEljIuQ8jW9CgTMIn
Iya0edKR+4yLgvcVzCbkogT35CaSvPFKtXySy0h0plSgBE+YAqRgj74VePBs9rRN1N4FJMONR79a
HlDawP/dWVXYHAoFwSDB/4Aki+NoCwe5Y1Nk+VjuVhY0kXfaTOWzvSSRW4bPGQChBUvT5IvH0Vbc
ZNtCdbNing+o4idB/cmNanbvjRinu8s3ZCVij9xiQKZ8SgHxcuCdR6P+NAubV5SOzWPC1G2uRo60
j5TzxSPyMx5Lt+zSZlJd8u87xsuyqWeTEVXnhn20/ZjvPssauplFyyHtLUr3fc9JZrlrVNOmgIq3
IBCP3hEvvcu3yJLQea6R6Nsgq+ks5lnJazVr/LeePdvwl3Dskc4WMR0lGS+XBawVRHGriFSMGfLw
ZUiYeoiT0LW3I1kfJDpK9K0SJpp8mNSIFrDEjYq6Vpnymfoco4Y/HTyVEzCVPO+dY9ZUGIJhW405
VmKXn6aBZjXvKOKODJGQRskaELe4SdLL3DdZqbGvIsEkz1YkWo7kSCvhJBWMicsN+D4XLQf3IbWY
F5aJVUUeK85l7CKDY1mbulodJi/Rv9OKD+8v49NBaLxPKQTsh7Jxsmuv9xkivgmU25HZcBVHGsrE
9wGBocT/VhP1PawLNaiDkRJNkS+0Gcq64vEyKtwp46XAAiduXFise9GU4iaVS7Uha5ekQhfdApBn
SaN3DcDcWHuNRREC1GUyr5LlCxljwehDPwn83aFjstdshNSG+V7cCIevwJATj/SVqnEj8og3ywsb
VhjPWuT7NYOmTytmezsRt/Qs53tO6gxq0xBoz7uRSfsyAzpZlxWwLDxuNlLaZfmG+wJcC8MHxSAW
ICzkka3JQxk6JoUqUkO4aww/YLpCxgCFtIdbt7UbzXWxV08PhXaUu6o5qj0Fk2bjJxFD0e4ckMCN
ltMZG9LEJkwN7IXmdwPBg9Oh64cyvhUL7epYMo3e4LnkU0i/4wo41xntpghn9djJnk1IZGTBk7lQ
eEoIR3xfLxjvHFTM73p/Km4tW36JjdBYZ8iKD6Qw4txUzOxjFqXfIgx7K2+haNsY0bP1UNm8wBPL
I2AUViSdoAnvKHkG7FC0+5Slmvuc1DzQSoI42Bt9au/MkkRHyDEViNZhKo4wVdJr22mFWLNqFkdO
9tOhRHwFhbWuS4ySNH+DKWe/4FoTkyGbzCVR08LCN01tZ141y+R/hQmHQiSFefZUvQOm3SLq+2hU
FlUYqmz9usnJPn4XpUgh16qo+bUJBDfJlvN0RwWQFAR7VAc6eMxLzcAep1i2dE3sTw9Z1LHDQzS2
7pc0u8tBOcuZZUc74FUN4oZWqqn4eOHsUWzCYzluiLHjk06XxSSMmbdnmVQZlveAKSkL6mCbLmu4
wD/0FAIKjZC7L5OdCeMconVKD0F1zGmVO3nhiXqaOmC2Ds5JEDnHsQ7ETTTJ4EkYXftizYAVsHwR
X8lwsnela7F+IuZltBYRs9WM6e9x4Mrry7wZpBmTY8CCub2E9Fn5st+sw8A/FwqfE10rylfj5NSf
MhyXq6pj3lMNr1CXM3iSENeDUcmdu6AhIBNh7lpztosPFhLBr87gmi3u2J43rluQYzJrgrPxfYfR
UCMxWJkLdPjO0fNm0ztyYJu6BXWJ5B/H/Z7uUr8Da4EpGTkUjeZsFo8Y7ynZyYBZiToPt8RLDZYN
7J2cJAqXhcUdtPsYU7HGy4mUqca7cqPmaJkOLltmaRbf3MiasIkDw9nRUSb93dWdtePK8SOwr+k9
PPv5HONOeI/7MNu0vCHMzpx25h0L4qLxdws8RdqpjTt1SRZiO03KkK3s6WBF0vjS17Z8SYN+/oof
ZYADMbVst8ccbamrLSoXrXkWS2RRvoQXLRQTRWt4yTRqyAtotk1FZ1HaU3JDGIa/iVI3+VDUXfTO
ZY8/rfsC6Fi2JCVpX+qbwK7D97FBz6dqNH8TGARClTB7ELA0X8KWcqItCJzvsKatVDC433Vd/yXp
/IqkQ2OBAstPJImJipIyef5ft1++JC/0fp7zV/LE7z//pzzRQ03ouksAPHpD27H5q/9o9fgWOE2A
OvQ+Lh0Xi2rVn/0eE+IOolXPJ2XFpkVB1fOPfo/t/YY20V3EQwR2WZQl/k2/x/Vfl8RQcNkuKaPO
wvWE0mC/jTSItDPmaBRiQie8/lT5JRsaINTtydZ4SEGpsf3FxSMeWmGsdBEBfYLHsslNMR6yWOGO
DuFJ71QXqHdUFPAF2TmbR8CGEAjQXdtJH1SnapLNroeNAbsui+WRpoqndn3ah3C0DGdEIOxLwped
TII3CeiTy7qY2AJzvPcz0DVKgy6ICj96L8o24CwjVbgO3PRjMI5Pos1DjLVhq9/P3UDBdsz1LhkM
c9ORjnwfjZW4omEHS2wqW4zs4eIVmI2weZAwA8/8iKgRzHnDHlbQfRLWabuJp3Q8KLshTGrUJZ5t
2/wwKzWcUizrj8hV7J1WbXwH6Y5ci2BevnmOjWdLTyXZJNRgdkRIwC+PR128i2Lc4ZY9EerW8p89
sxEnVqn3FSSxhSw3XPuORiSYd2ujMatNRMIyIb6J073L6tS7Aytg34fwhDGuIoEXu0r3i5XYN+YN
6MCAYI0BAiaTO4r9JsfNyi20285ZOxX4LcsADxZONr6MrD5QnKQmoOl/9/EtliXYXSTTO/nGQ2+z
duSIY5IEYgcNCHsbZJsYw3x37lZh0R1gLXbvnRZdwqpOZrE1BkuhP9E2BoW2lDwP2Z9n3zp0qfkp
SS256fkuW8QNT2EJnI5Q7vc608460Gb5WeHTvRJx7a0K7cfowEizEZ3c5GkUPbROaQMh9Kr82k8L
okbKGJ5xkBext6qLykW71brwBoxwsSsPn0IVWveayIWtjNzprOf6a2eRQoRsZXa3YZMwc45pezWx
uqjUtdckU0xnlHVUNYQbAv0zwnthdx/Bk2Lq7LzsGLsqjE5jB47wfuLg0jxDT20/m2PTf8PCTTum
qOVpUfS+y1yo50Rm92fZto277oaCWzbWhbruLfMza25/Y9QWAJDR/OqUBRK2sWrXmLCb45CStJYn
tnlLRKxoN4XS/iefAuHjbPTVYprLt26Dng64CUCMg+n0Ere8W5U56Ldx/BwDYzQ3QnNA27ZG0yIG
S5VYwcS0ttKDQ8ohdDDvh2omOseMzXPdUE9eT0LjA6+tu1GKT3MbfDJVj0aI4qPycL/g1kqo2TgI
d9Qen6O1NyPL/YBG6TEK668mhwSSuEEgbhW9JPaV7K5uYUZRugr8JeHHtciDYO7gbyBbEvc1ZN3k
hFpwPE5w69g9ww9i6Yva0bpugxZqjh8SL4MWpP5UJEaN0qLTHh+p3aVGH94NhFGtVJPV13rALUxy
5rTrzWAPuzI+ZvgWmntrhvt56ENRBGu/1+kps8002yZtjcqObHd53Uo73Ho2bkzOvWLb1B2WDQ9z
nKhd/4OjCi1X3XwqTc84RF0b7zOfRR6qhLGTIZvcwNTjrnRSCmBTnn2cpK03RdqMJz/xqO3Bvloa
oWx5cBevMpXKe0rT4AZcvJPuGBdrf0CQlTYFYpQMk0TV9/CKCWBYD6KIrsdBjtyBdJ7pgZjyKDtf
XU/wz57GaBP3OUkXJGIWeVtTMowqtsuGXezS+uTq6SP4TndTsY0+TnM4byV/6pRLs7oWud3QdHKM
SZFK0lgUyHv6bceMqh8zlWrubQxBjwh+IW667E9iidN/retZA12FCbEO8iyDqRVgZJq88YTRCRmz
Gj4jI0zZ8/cxKWBeoHbU9C6sqpt8jvQ3aik4xyjD72IZOTlW75rMnrD9Amen2bheDKgidpcUdyRT
R5wvOYWsUJ2TvP/MwgIFs8uHQzk3I28pTuoZW9k4orgsku6LVbLabD3Ha89OEQa7IRLvIhokB9uA
b0R9lDix0k/3uWcUK7SohxbL8kqwwG5L8GmwE43hYKnSPJoaLVIYZPHRHZ1pu7SBT26HnIoV29+1
NQaR3hPBaSq9hHJd/hC6IKK8NvL2bNlhE0CE+tZTgVqQHr6zYmPnrAk6yymeWw1FH1FwMowg45gL
gVZUa6OarIV45ejruI7YFJpgf7McOD7n32AjrURcIa0Od2PfnMA0NFsgJe2LrBTsr6IeaRLk9ZmK
Bfv03omPag5+B8JeHCOpqJlG/bbPxt9J8u63JnWzLbbu95VQ8dFXbXQg7tomo8G/GdAUI0K1b+zC
gjXQD/Iew1ixU0Z7E+n0oTdb436M07uJ+3pFMpjF25jfAAOZd5ObBSyNSSSRnQ2tu5Mz+a8O4Jty
JYe+46A+6fdORlVu7LmvD02fRO4V5UXKbro1o2prsXKqlZVMcAeo7OgIo+RYaXOLB382t3EYcCTG
BhsYH8cWys8m8SiDL9Y2C8BeVhJpMWUiJ0bW64TQBzBS76Sn3HQzDzNbmRYaLE0Nil5oeQUBLin1
NvCYqviqIRjJldnPza1VWUa8qVM1f7DB7HwoKnO68nBwnfqmbPeNNmD3DoVHKBzm04GmTzYy9ecl
92CIu4NGs0q3ixnTzwz3WQPc4ITRp1c4MXp7JTGSPwASIWFl4Z0RxbT1OKATdOZHL43VG/sWg9Fd
q/1mN/oNiVcAIcpVUTK9ZlS+YN5qBA4gP6MnR4fg5dLFHFlTOlkFhb2E4OGH2pgzJqWx6sEwsLqh
Q6swNZxU3YM86CxVg0e0dI9OkJXL3EmA1JR0dAymufXw/M8Zx23dCnjls98OPbZq3Z/yODOQbDcu
G78Q+zcNAye4FdJwu3XVzU2yyyR158oPaDrGdg8JJWpMYGMpgWFTaqb3fqyaB0rIY0uTTSfriqxo
SEoh51i0FodZxNMAd2wazJWplddSmtDdh5z0j03YBuJcpP6STsjD/0gembODdbO3AUFBtQGmTm+o
HOkBUsEj8xbaVpSgzIV90+L6nYzixtHLUZYdEHSSAob90Ukc80MYxovPzwzjddQDp9rBwSshLGSd
uQbH0X1k8p63NjeJsEPxO7ZHeDIeB80VTzQEW5EtzmviNUBKdH2qAQ5Ka90RN1OvHTcmr61pfRSR
WQyOS8bXtRzrXQBk5Tz2njy6sV8DWLJ9ed/mqs/AQJf53llo0QEP7QogYTNs8tLRL1Pox58D9tzv
Le16p9CBlLwAqb1za7I124SRiIJrEvfstaW9j11htx/IfqafGEkHIDDqSWuS5lHRSFVrYnXcT3bt
0BBu4VTiFfGYB3IruM7RU3+1yDelNpiIZ+bT5CoZDUEhwXE/DlD1NbT3wgt3RpPEKMdNCGERykMc
LZ39QE63vZXuWK4qurhbWmzBPpiQU0twAVRWhvEGSeL40OIoh2Y5Tmu8hqCoszp+1s1IkrRVVc5O
JBVis1rUattYQ7cuFgCaHXbN1nBjd2cNpveCfGk6I0yab3yi8d7VI8qRNfN5CspPwBsrzfxjJMw8
QsCZBlcVUIErko7MK7MOUTsxXk9mE7n39tyN6xHB7dGifLw15gWr4jn1VpeeYO9vulspQ8TiXhdn
TM1FuRvdWu7T3CiPk8levA7y8bFSuU2vUG27uklvk4iedZoWw03qedaJSWIgsyXmZfEgVbQDM5+N
p34dGw1Y+yJ1ic0URbXOBt2AcG9515WTnmqsn9u8gEUaBV3+Jc5cOR+8PB5xnfYuOuRqfHHhXtJv
yYPperCsyd6Nyqm+a0n+WwX4ZRWApL+fVQE+0BlH5/n65H/5mT9FnqbzGy+dhWKLioDAh/9/T/5C
CP7T0q1Yci/Qsv118F98iabFkd/xHKReS7ngT6Gn+RtTHsZn00e46PmkHv0LoecbSxVuPbl4nQK8
bg66UnspC/xNIhT2o0hk2Iw3ffEStTmG2N//djd+IO58LdNDXfPmAm8Ec2qy86KeuICfwoHDfNEH
z8lwkwS0J36hzbuI3/7SOy1KHt9HE0shH2b4P4VEGhdCLnNHXKcSymNarwrD4u2FbuhbWSM/t+kU
+V9iIs07FA211RozTDlJZ+4K7UsTFS9oGnwv4kDpxGbg7UMVLWW4sv+a+CZl03OvCL12Toje5mPe
BmmoHv0UIb+LPC181E23S61EXrVsGe5STqBAG6GIl3DoCXGlAK2QaluDS2LsahzsAHZAXjRx9q4J
rGhAdsLa41UbPgTrOignDG5lb10pUSfvNerGUx42PcTGQefjDox7bhcnrwOfLjF13/gik+Nn/BqA
Vg3Q2iuf1X5tetKxb3E01/Mp7QBbvBtp0Tvl1h6iMEB1gaYeVC5wS5W039WK/501fjlrXMRX/7l2
+CFpv1SYE16Lw93LT/0xb/jubxeJKeVC2A6vQqwD6zeK4S5yXOqICL0W3fCfFUPvN+YFuo7IyRwL
vzEv/J8Th/UbL7iHFsp1KG0y4/ybieOtaG8x8kl8M47N37Ykbb+eOBA1xxmMUvd7o1oV+HylKNVh
1pqOSaeQTfx8IvnRBSmhohFfNHuueCNuy/jWtVUX8mQTTbARAw6beVG+urnP4sh+9RciwdcFUaSf
fEHmXu4X0mxo52/0xUHqUghBan/yqth9ThdZwqXR3crhV6Let7o9LsWjRk6MmNlc0v5e30sFSS/q
M+GcskW/kwDAO5BUQFvDtSI6MhBlnrwspdexiDx+fld/8C0ZSdgP8PEiwX9b9h0b9humoZxTayFp
Lf16kfDKkuYYrfdf+XfFW0UxX5QRCOqQoz9SsLcCxanKqS5PiXMaK4wAyEfoZoLoM2mkD53H9rxE
whdfEayEVEIrBDb0TyokD1OeIInimP8LMfw/vz4VdN/F5ikw4ToXh+7flr9UxGhkotA5+SOluDX2
0UXNmfHL/9+1WP5ZoBjCDJw3AyqiYAwwRTsnux3RIjlG+0JFbnrol5b8z5/qMmD+WgiXseuyqi/k
Ao8QCQJfXw8ocquX1lXvnIYw/gYWKdgifvi3iuzLRTCHXH5nlnozahHFOl5n5c5phkBySv0BIYS/
hPoJ+va/ckqI1y7i71+JTRSWfHvxvbzN9fJDWwyzIewTCyyN+Yv4Gr8UnftctfUnv8lQU7ial3QR
q+u4A/U+hPZ3u9N/TJz8wQh2Tcrrlrm8qkuD8vWdDS1hhaGbOaeJxfXKzkrq/c3SVq2NlhGKaKLY
ZplFn1/PpIVuLi+vXNwTzCC/cq/8aPQ6bN4gj/Ck8c+8/jBZHhBiBVT31GJhfbj0uEcIzSdUEMH2
5yPqR5dyaUGhvmdpsd6OqKn2ked4jX1KJLc3CJbMXiOfmOp9l6f/84u9nuqZvvHCB6YXOKwsFNje
XqyGF583TW1cQcZBXWAYVIFLG5HcPCJyHHDu+r9wF4jXU/BySdz+nmnToVse8FsnTp3NQAcEWWUm
Bbw9IClEAq1qpwd3NPBZtCHP9aIkoEyCIinilSpQHp88o0QKQPBXc5gblr/LDPJdJqZnlFirMCbB
jD4Qkq6f3yR5WWL/essBkrhkw/0Pe2fW3DaSbOG/4ph3MrAvDzMRl4sky5ItqW215RcGLdEASBAA
sRDLr79fAaCboGR123DEIG5czLy0SRWBQlZWVubJc0QDDO1gqsHW2H39kAettYK0z2XiS1t4b2gE
DT1jdObIySaDs3Nb0o8A0CAOYeleR6UxlxnsNgaYtZ2Xa6G8sECeFboh3UmfKngvngplg+k2iBgF
/LM7o6oMgkuXgYggegSGsAZM+AaoTGnNn8UChWeW/B2SbAqNm8p695AKxLvlaOplvGYCkWVflzfo
V4BDRGGE9uYKIaKpay928oWc6AyNxAKtrlvbhfqQQHShTpzMU41zP9jxGwLcZiQuuM6dUL9ABYE+
YmocKPS5IRYSacAvwPum1fmIcr1xWeP6k9TZguGN5cC9JKeVPoFA3z2YEWXNy63slXcydZ+bkZKO
wImhBe59kUubV2ZWqkGaJwdbdr+jtfYhSDfGcoOiDiVFKlnLUrYB1xKUs0PvAX1ugVg+RtVCudjv
zN1dbKTbcz0HMmN6jraf4H/hw8xtiLpJGwJOGlFOfAcein6BBRAntdCKO59Wg/tSU7zzurmmbjup
0S10yzI/dr4w75LEqe4ViB6eIltAibYG8HG5iJOnDfrXgkchtedVspDVqVXGiA9FJd+CNEx9ay8C
RtkKyE6VMm8osQHpqHc5CB+tM0i3EMSGgCpew99SwNpWmqYAubiGBqqZypl5CRWwQHWBWKyBu9Ja
ATkDEr+Y+9IIyGENrtx5MOXPqLXoSxP+OxCQ63VE0jS0SsjGpYVpXNYwlBHYOIjUtT3tJUohmsdU
3dxAhpqyLxohRNRYsFM6821lye/dEaD5WalvgXMBBgb1ZCK0RKq4VhmTAxVb3gMXuU8kxNPOkXiz
hLpRcRPJFntRSg1PUP+zL0MiQX1+GiFbdl2ZlCamskf7xz7c6UsDJD7tfkFs+6SM5PgPR62UiwpK
YHOmOIb2Jdjvg48WzHzX0Ln5M+proTwBTyRbJKyk+NLzw/1bxxcw5MQvimkeVLCJSsnCANlXeflE
MsDUT0x9Xb7nQCnBzOdCIbjd2PaUVDaFOIrgU5hhyo8b+GnmWehG0SUpRvQ3sEnIOEn13QI3g+hu
vci2gI3i9JulVWi+KWb2Hql7aGjLYg07YrbBM00rgQgltwUvXEqz2GfIHuLkDLE547Gg7RoW/iC4
ok0ids5EE1iO3kjkzWSat1HEycL3NsVNqHCrxP3iCPS+GabU3EjBnYNhXryTy9TcnVtJbjwgyi5I
beDCNyi0X6raloprkWvVl8DfbcigKdU0oRASI5oM9yHd6sGXNTXtFAJU2kU2Umyei2CUvG9Bv8RM
tCfNd8SAE6S7tmcITqXCMYEghnHgLiPn/ZZWuOjtOnaTs1LPyhXciTnqP97otrTD7Wdvs9emPknJ
SRR4iNruUBIh6bg0U431AUh2tlAgXMv2sXy2Jfm3hqIS7CrNDoAlFpAkbGL4UilNgV1PpyCcTFWf
xFSEHE7oCQjxKyJd6wJltFKfBd4eHgu4fmky8O3FTEN3AkBtlADpTVDaDUsKvtsw+wRjIByL+yA5
y4R0fOBKjz7s4Z9t31MQbZSLs2QEA3Hmcx/2It3esitVCPvg3q8MbZdPIkfijZp0MF2BXQpuaBeN
bmjNxahHZJPSZQ05HsHNkEwSAQufh3TIr98ZhYCggT0Af4u3TZ+cWMIhhZUtfyylCpOVUlDwsZnR
r2ZlpIrn9O1DcJ+GO4n+E2D81ZS2oRC2P8D2NVrOLP34IqVgC44r0+Eqh6EZkEfsi9HkIkI0qO7h
pcuKwAz2wJtRwTkqQbdgC8M6oK99pLH0M1dHbKnQ6CmtgetRhNmKTKkAnYDze1DCnUM856J8KNO9
HwpinCTafqG6YEXfymivibaElFSpmSbzYK3lK/rZdg4UmyP9T3qBEKtw7eQCNg8qS0HheNTZ5bX7
NdmnyzWQzLmueY4zXZS4j89wM2ajP7wqCtULS3EpjoG0mxqwLc7dPN+hZmRUZ6SFok90QcFYapta
/gkkyvYOePM3xUcJBaqYD7CYAHozfNOH3QChSS2LlCcndZ2nyvPyP5zM5M2x4tfzHZhOGxizCSvn
3vXQTt35iXlp6MDIZkUOx+I0MfDj001G7vwitQvpnbYLy+tdQsrdqApvNIm3CIlMDN4CPCDkE+5H
wb4I5gi7wU4dx9qHit6+DzvIv++2nrWbxqFM8XUPVzXlG/VraBv7dyl5LdB8C8VDfchSvSnIHmhB
syq3JzDr4C7shQ6tr6Vd0ur0dQF94x956mzowc2k65gC4JdNbmycaey74AXWAcSX4F8dNLJK7zqm
Qn45snObRODeSZaKl0cIm4MyCDwdPQ9DGtGzlSbbGEaG0jsbEczCxCgrymLiaQuTyhd9xB8NuNnR
+lYrRBHcxZVUZtVt6qKhYO+d/CHz0x2VziTRvMvCKwp9iuweakLWAr2U90YBOPbcdrMEWZBgdLU2
q/CT5MEkPx1tMhR9qA9JGzCVVv4+Z4f/Ju93yXUWRfvzgo3wXbBOtpB52+4CzILM8cLFuZ2jFSN7
tKNENGo4e3N/6yh7alHBegEFA/K78cOmSFWwS75+VXgKbhTsEDrZu2gf5DMFkY8F8I1QuU7NErkm
ui9la275poZDlBFRUoxscWaPdrAzR2BDNW0Hh4VvVBdJZnp3CVTznzK5TO4tv9Tm+6JCmHVNuWQD
Rxt0s0BmkYxam5Df5CasuovKhVE4ZR9KJUjMFiPyiDONqbrZV5xTAh9I1lRHxe8DvaXFJynORygH
ptSXPXWnnlkjNTYndJHrZ4hrIHYcKp6dnGfY7jdAjsWfkaWmj7mO+nFupIZ3JtEkkkwBzoPYXoe+
GU8WFpjfShQNZ7FLJ+SFmUbfdBcJgGRNS9Kk8pL0Us0LqF3DMECprPB25USjfRWdUajfRz49JYpk
LFIUAoS+cFWil0LjnxBry7TUerfJEHNBGm7/2aXXhZY8p1p/AFNqSpMF+I8PAaSX6YT60QjSAZW3
5pNAgo4+yv0iuy/g51hokzpe//9c6N/kQiG44GDy41TojJcZe2n45mn1hmx7tv3qkRkETuml5dun
f/+r+fsDjBLCDAmsIwynHBSofXBObWGUJoBITovQSHAYqoGU35OiqkXJRKNhAoxRzYnHgbNNivKR
RXmFVKqFprkCRPNnkqLUXo4TLzrEHJQ7NJgcFJIUhiqe/LicUoKylukukS4Qy5tunW++M/pQlIu3
a4sm8jy4AMFwSYg6txfZZ+jMJ2s1mR1N3gv1FvvkJFvfAsdYNKN4ZogMTzIUIWwjkWXBx4e2NyKk
2ufSjmhB3syDLYho1IYkHOTMjsBmaP7iOoocOGsU6gG58qDtIRdDzTgaOddSNZrAWHmWAsyJ0ELf
uaKjVkc9MALftmcblaJHzp98ibNY4CJ9+AUKbrhu3UkJ6xVsw5+SKjz3gHclo3mp2xfA9gUF9Ma4
IqIIEAiX0jADO5So6kzaZMijBfeltQHFLKsXhWFNtjgdTVHfOVluglaobtkdSDL5QBcsnJK+tiZq
qibzZHOljbJb3w2yOWoFeHE7vTXsB1kdwRdpLivorObbtQzwgJYnA3WOnY2/cAmw/RldClNK73fF
aPER9FY83yD/Tk/HFw4D0jn4oxsnMSFIDr5WDh0i6w0UGLl/jgyCNclTTkpqEDxuC00638DiOyml
/DHQnJmD17sCZgpkQUISx4CoHjJJb6N+cLZrp8lf/J9xLu2DCJaceb2yb7NVXN6tErbj5FC+FJ/e
hF6QfkSjSyz/n/3S6wO1PuVv3BUsMHiHjruq76m+l9eG8JfccvYE9U/tbmCZIj9Izo2LNLgfwivY
fDySJcHVQ77JUI+3kNce//Una+bx9e90bv0xzIJUzD8dQp0SFEXgf/bwJyMcPbyNgCxHdcrZzcPz
jMcPb0NhBIGJIbKW9dX84JGB/MgEXn++n56D5RN1+2bzeUyPNxwq6817abLC31/Lz1gA3MEGdTFF
YAeOn14U9TQ2KEVix6mv/5IF/PDpVVgJ2FT7LQB5rJErpgjJXIrrZAFgAzQpoRIsGIXExR7FDw7K
BkR5ptckGNpYBlJhUitoHhJDPzYFYoSxAvZDtH0M7fF1KEB7Pj79KYqukU6HQeglGwBcOyZ1IXi3
qSCJa2iTAPwQu+1lA6o2phYHfRJ00vWFoR/bAIV8yjdk3SnS1Vez8ga0EMDHCDHvXrOgqWP6jTBz
WN7r62RLMOUx1SvgDBR96ouoeljuQMFa+0YFGrYAAh0aptbeT2zB0iH8Y7IFFV59NT84IFugbt17
Z9DGCqctTm7t7n+yPwpEHBsnvGqUV8XVrMABTQKA7Ga3+vXoQBP2rss6+O76GU+3R5PoAebx5nQ7
rIVgWUJXoZc3UAWHJfx19Jo3do7jP/aJpk7wAO6Ro3rz+fB8okJnUs9ZEDbA3ocaVWPnEj7veBYI
keAlE/HRUHcGYjtBwtfLFhRrrAtlDBAVL64EWmM1CwybIqCu4vpvHZh+GC5T3ek9C0QJAB0Ea1tr
Cyf7Ix3iY7gekfSwBucOZY64//DIeDKHR0dGGqA1/J1mv3xcsNBvAeYCYqpdC4OzAlmtMZi91kId
D+MYwaB0XQHhofAVIpmg1YtgcEbAkVHgtXo9vqqS2SUpQKhVP6RY6scO0ZIIpbEAIoShhkca/rzn
LBAkqkB9ybe+HCTSmw9ZAKgfUFH1Tw0oMgJw+Iww4WdTZ5o0phFB5Ifa+PAkOLBsDtWk/oXcTHMN
bRZIvQtYa6+1gBWQH0PDCrTz4Sk7a8EmQBSSUhCY1tfwHCLsqn2DAwJFcRSCc/kvt9+ZBWNMjMx5
iWxafQ1uRQj0Yu9AEUA/BwWw2Y3zP/WLskQeBeozgYsd2lrgkGf1Th4oY0iBqc2BCT3Y+rEV2Cr5
Zknw1LefD+7YDFZY670vKGNyZYRApAjqixjgeBZIocBpjKG08z2kbQEkf+8zo8U5QOM0JEDO4jp5
fNti26SsQOGh8ZeN1Q1qFtgde24LpFSJAzl8whZUX88zSIpl0vNDxb2+BucQ6fyw+i4Flf5HQdlN
ibuZhZMQwZYJFJEsU6jr19fw3CJJ/762oOljlew6KIO/LP7YIRj2mK4sBDzMoZbZFImjfd8VAbCD
JcEcnLhDY2xKiOd9LzIOLkBSCe76honCH8hokMPc1Vj6iT8wrTFIGQkly/bzwc0CyjICQtMvWDZY
CeB9aKFuvN7p3kAdjg5rklXNLw1oU1DoZOz7+KqQqSVt8P1AdLIUODGRm2CxKW2UPLj4iCx4+2p6
pNTpsUelg/9h48d+kFw6jZU09ZA+q6/B7YkYQe81AOIEJ8A5iTxMfWFVx7Mg6ozEBXTPtXvm8GYB
G+0bGZA8sGwqzq0feBYlghBEOQeEYN3TizU0hZwhOQTcVPNqfn0pcGxuxcHa+OdkVxCiY4auc1Kg
5VdcTXA+qFkAyNl3VyCRRMKcHMrLK8IkxYLPhJCjcQv24KJECEN6RwhUmWAyIlPUltKExR/7BVF5
BxEriYprfQ0vQgDC2tcvqOTPLQSGjLbc+uz0SBxFeQUylTZOanI2w1oRRt8ztKaMiYfhaziky053
Sh1bAb7MoaGxhcEFCopqyH1nQdgCGomCuqJ5ShxNZ0WQYIZDBkqAthY3uFkAVC5Q771iZmYBdhCb
gmK7V57EC8AUoSgWDc9t0DjAPcIQhAO9ZkEzqSvCr0xDe2MLJ6EzOwdQBAFXOWwS9Q8OyS8Afu+d
SeAhKTGSYH45XqAGzyfQvwFlrK8B7hE4rb62QPmRVU9pCZ2u+ur6BercY1B6QLe1weUWRfm1CWV/
PWqk5ASTD9Dfwx544hfFWsDWOGi3QcmAVgGJMKVx07/+/CJqJr8OLKkNEk48Yg1MM8kqig4h4XaG
9PyNqHBvXygjrimY5uvr9P3X9g9M43DEHNyOAANG7/Iz52hQ+0wCucOXZgEQAo1VdKRCzvezvvAf
GMz3Tpip6/lPdQ+Mt0pe6oL50RcOPRLPP2/7P0RHnWjy6HxRtMQ0v72q+27Ef/+nA9epzf3ow4P5
17/T/nn7gM9/uvNbh6c6/OOFt4qXSNeX9Qdle5uNhvb/+Muvy+3yeXPGX3fy73917vNoF/ibgZPN
ybgiJd973BhV46A7cA2a7T/wZhkky+Rwi+I1Nvj0viNPl773LYzRsTgeu2kA6D126Ifx8ik8Hrnp
r+o/chCsHlPvMUs7g9fg3L6Dz1b+Ml/Gq+ORG+Br75HrXtfH9E347bVe1++L8Nes+4xZ954677MF
a/a9//NViOZJd2ROCATifUe+YMY97zBObd4Npq7vwG+flm7HAOUGptV7XKQTg9DrrsgGAdV76ODJ
W554kQZP03vkMO++vAag0XfYd899U1P07z0wA2SPm7JjFyIIOfzDi82c3wOh17aAqzDzkmfT3NSn
+9729dILOt6DAtTv2F6ul1BELIOnw9PXm3lTRu1/y0myfIT3YpWmHZtu0Su9x/ceXc9ZdptNm66a
/kOzFyRh2rHstrLYf+wk8fh/FHV8U1u4+x2jh1l8OrQoB/UeOkSPqutDWjRa35Hfr77GqA13Z7vp
iOg/9H7Z3bc4coqCSP+B8zcXy22UuF53W2/b237H+JerOFl1PBW9AaKO8TsGv14V3mNnG2sbD37H
4A9hvDncZu1SUP+SD//w6x72fRin7pvpMg7ZKbvm0iRye997/QOz5eZ07XMU/A0hyQfX6854k2zr
e9cfNj4RSfdUozRVjt5DxyvntJ+/To31HfhmFQRJ6e+XJ8cEeHxF1bbv8HduCPnL2+TZ3taUwPoO
/0eY/cAQ28aF3/MDzw2xTcz1Hf4js79KklUnpGjLAP3HLrqnyrb/v++4n9KlezAM4VPaHF3fYe9X
8ZadrTNyAx/pPXKr5tgdugZp9R36zyX7Drq43aVJD4P2G7zsn6skfXP/0s03+bDeN/8aU33Pg+or
2hmvjvxSpul7RvZ5/ulADfLSn3WTa+Ibj/5qGf/nfwEAAP//</cx:binary>
              </cx:geoCache>
            </cx:geography>
          </cx:layoutPr>
        </cx:series>
      </cx:plotAreaRegion>
    </cx:plotArea>
  </cx:chart>
  <cx:spPr>
    <a:solidFill>
      <a:schemeClr val="tx2">
        <a:lumMod val="10000"/>
        <a:lumOff val="90000"/>
      </a:schemeClr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457199</xdr:colOff>
      <xdr:row>51</xdr:row>
      <xdr:rowOff>85725</xdr:rowOff>
    </xdr:from>
    <xdr:to>
      <xdr:col>14</xdr:col>
      <xdr:colOff>733424</xdr:colOff>
      <xdr:row>69</xdr:row>
      <xdr:rowOff>47625</xdr:rowOff>
    </xdr:to>
    <xdr:sp macro="" textlink="[1]Análisis!C6">
      <xdr:nvSpPr>
        <xdr:cNvPr id="58" name="Rectángulo redondeado 1">
          <a:extLst>
            <a:ext uri="{FF2B5EF4-FFF2-40B4-BE49-F238E27FC236}">
              <a16:creationId xmlns:a16="http://schemas.microsoft.com/office/drawing/2014/main" id="{D7047A2C-7818-4560-A498-BC39B28AF0D7}"/>
            </a:ext>
          </a:extLst>
        </xdr:cNvPr>
        <xdr:cNvSpPr/>
      </xdr:nvSpPr>
      <xdr:spPr>
        <a:xfrm>
          <a:off x="2800349" y="9858375"/>
          <a:ext cx="8658225" cy="339090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209550</xdr:colOff>
      <xdr:row>20</xdr:row>
      <xdr:rowOff>180975</xdr:rowOff>
    </xdr:from>
    <xdr:to>
      <xdr:col>23</xdr:col>
      <xdr:colOff>590550</xdr:colOff>
      <xdr:row>38</xdr:row>
      <xdr:rowOff>133350</xdr:rowOff>
    </xdr:to>
    <xdr:sp macro="" textlink="[1]Análisis!C6">
      <xdr:nvSpPr>
        <xdr:cNvPr id="53" name="Rectángulo redondeado 1">
          <a:extLst>
            <a:ext uri="{FF2B5EF4-FFF2-40B4-BE49-F238E27FC236}">
              <a16:creationId xmlns:a16="http://schemas.microsoft.com/office/drawing/2014/main" id="{47971A4B-3A4F-4C60-8C8D-D31B864EF7FF}"/>
            </a:ext>
          </a:extLst>
        </xdr:cNvPr>
        <xdr:cNvSpPr/>
      </xdr:nvSpPr>
      <xdr:spPr>
        <a:xfrm>
          <a:off x="11696700" y="4048125"/>
          <a:ext cx="6477000" cy="33813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514349</xdr:colOff>
      <xdr:row>20</xdr:row>
      <xdr:rowOff>180975</xdr:rowOff>
    </xdr:from>
    <xdr:to>
      <xdr:col>14</xdr:col>
      <xdr:colOff>736349</xdr:colOff>
      <xdr:row>35</xdr:row>
      <xdr:rowOff>106862</xdr:rowOff>
    </xdr:to>
    <xdr:sp macro="" textlink="[1]Análisis!C6">
      <xdr:nvSpPr>
        <xdr:cNvPr id="47" name="Rectángulo redondeado 1">
          <a:extLst>
            <a:ext uri="{FF2B5EF4-FFF2-40B4-BE49-F238E27FC236}">
              <a16:creationId xmlns:a16="http://schemas.microsoft.com/office/drawing/2014/main" id="{72999FBD-A8E0-4CF7-B41A-DD2C0361C074}"/>
            </a:ext>
          </a:extLst>
        </xdr:cNvPr>
        <xdr:cNvSpPr/>
      </xdr:nvSpPr>
      <xdr:spPr>
        <a:xfrm>
          <a:off x="2857499" y="4048125"/>
          <a:ext cx="8604000" cy="2783387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542925</xdr:colOff>
      <xdr:row>0</xdr:row>
      <xdr:rowOff>173631</xdr:rowOff>
    </xdr:from>
    <xdr:to>
      <xdr:col>6</xdr:col>
      <xdr:colOff>647699</xdr:colOff>
      <xdr:row>4</xdr:row>
      <xdr:rowOff>390525</xdr:rowOff>
    </xdr:to>
    <xdr:sp macro="" textlink="'Analisis Dinamicos'!A7">
      <xdr:nvSpPr>
        <xdr:cNvPr id="3" name="Rectángulo redondeado 2">
          <a:extLst>
            <a:ext uri="{FF2B5EF4-FFF2-40B4-BE49-F238E27FC236}">
              <a16:creationId xmlns:a16="http://schemas.microsoft.com/office/drawing/2014/main" id="{19C4A3E4-29A8-432C-8BA2-C068740CBFBB}"/>
            </a:ext>
          </a:extLst>
        </xdr:cNvPr>
        <xdr:cNvSpPr/>
      </xdr:nvSpPr>
      <xdr:spPr>
        <a:xfrm>
          <a:off x="2886075" y="173631"/>
          <a:ext cx="2390774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5DCFB8F-95A3-4F16-8235-C3A512D9A7DE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</a:rPr>
            <a:t> 3.897 </a:t>
          </a:fld>
          <a:endParaRPr lang="en-US" sz="2400" b="1" i="0" u="none" strike="noStrike">
            <a:solidFill>
              <a:srgbClr val="FF0000"/>
            </a:solidFill>
            <a:effectLst/>
            <a:latin typeface="Aptos Narrow"/>
          </a:endParaRPr>
        </a:p>
      </xdr:txBody>
    </xdr:sp>
    <xdr:clientData/>
  </xdr:twoCellAnchor>
  <xdr:twoCellAnchor>
    <xdr:from>
      <xdr:col>3</xdr:col>
      <xdr:colOff>523875</xdr:colOff>
      <xdr:row>5</xdr:row>
      <xdr:rowOff>133350</xdr:rowOff>
    </xdr:from>
    <xdr:to>
      <xdr:col>10</xdr:col>
      <xdr:colOff>22224</xdr:colOff>
      <xdr:row>20</xdr:row>
      <xdr:rowOff>59237</xdr:rowOff>
    </xdr:to>
    <xdr:sp macro="" textlink="[1]Análisis!C6">
      <xdr:nvSpPr>
        <xdr:cNvPr id="2" name="Rectángulo redondeado 1">
          <a:extLst>
            <a:ext uri="{FF2B5EF4-FFF2-40B4-BE49-F238E27FC236}">
              <a16:creationId xmlns:a16="http://schemas.microsoft.com/office/drawing/2014/main" id="{D2A213E6-9CFD-47FB-95E6-6505A5C2162F}"/>
            </a:ext>
          </a:extLst>
        </xdr:cNvPr>
        <xdr:cNvSpPr/>
      </xdr:nvSpPr>
      <xdr:spPr>
        <a:xfrm>
          <a:off x="2867025" y="1143000"/>
          <a:ext cx="4832349" cy="2783387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56151</xdr:colOff>
      <xdr:row>0</xdr:row>
      <xdr:rowOff>69204</xdr:rowOff>
    </xdr:from>
    <xdr:to>
      <xdr:col>3</xdr:col>
      <xdr:colOff>411751</xdr:colOff>
      <xdr:row>13</xdr:row>
      <xdr:rowOff>155320</xdr:rowOff>
    </xdr:to>
    <xdr:sp macro="" textlink="'Analisis Dinamicos'!B1">
      <xdr:nvSpPr>
        <xdr:cNvPr id="6" name="Rectángulo redondeado 8">
          <a:extLst>
            <a:ext uri="{FF2B5EF4-FFF2-40B4-BE49-F238E27FC236}">
              <a16:creationId xmlns:a16="http://schemas.microsoft.com/office/drawing/2014/main" id="{9D5CB65F-E83B-4087-9334-016C3535A56E}"/>
            </a:ext>
          </a:extLst>
        </xdr:cNvPr>
        <xdr:cNvSpPr/>
      </xdr:nvSpPr>
      <xdr:spPr>
        <a:xfrm>
          <a:off x="56151" y="69204"/>
          <a:ext cx="2698750" cy="2619766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556BD53-3F39-4F95-89D3-13AE18972580}" type="TxLink">
            <a:rPr lang="en-US" sz="3200" b="1" i="0" u="none" strike="noStrike">
              <a:solidFill>
                <a:srgbClr val="000000"/>
              </a:solidFill>
              <a:effectLst/>
              <a:latin typeface="Aptos Narrow"/>
            </a:rPr>
            <a:t>Análisis Ventas MERCAROPA</a:t>
          </a:fld>
          <a:endParaRPr lang="en-US" sz="3200" b="1" i="0" u="none" strike="noStrike">
            <a:solidFill>
              <a:srgbClr val="FF0000"/>
            </a:solidFill>
            <a:effectLst/>
            <a:latin typeface="Aptos Narrow"/>
          </a:endParaRPr>
        </a:p>
      </xdr:txBody>
    </xdr:sp>
    <xdr:clientData/>
  </xdr:twoCellAnchor>
  <xdr:twoCellAnchor>
    <xdr:from>
      <xdr:col>4</xdr:col>
      <xdr:colOff>277008</xdr:colOff>
      <xdr:row>11</xdr:row>
      <xdr:rowOff>47625</xdr:rowOff>
    </xdr:from>
    <xdr:to>
      <xdr:col>20</xdr:col>
      <xdr:colOff>349250</xdr:colOff>
      <xdr:row>20</xdr:row>
      <xdr:rowOff>174625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63E2D7A-DB94-4BE2-90A4-8E3103006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447674</xdr:colOff>
      <xdr:row>44</xdr:row>
      <xdr:rowOff>25400</xdr:rowOff>
    </xdr:from>
    <xdr:to>
      <xdr:col>9</xdr:col>
      <xdr:colOff>130175</xdr:colOff>
      <xdr:row>54</xdr:row>
      <xdr:rowOff>136525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3C555F2-6735-4CCB-8B43-42F02CB88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127000</xdr:colOff>
      <xdr:row>5</xdr:row>
      <xdr:rowOff>161925</xdr:rowOff>
    </xdr:from>
    <xdr:to>
      <xdr:col>17</xdr:col>
      <xdr:colOff>79374</xdr:colOff>
      <xdr:row>20</xdr:row>
      <xdr:rowOff>95250</xdr:rowOff>
    </xdr:to>
    <xdr:sp macro="" textlink="[1]Análisis!C6">
      <xdr:nvSpPr>
        <xdr:cNvPr id="11" name="Rectángulo redondeado 14">
          <a:extLst>
            <a:ext uri="{FF2B5EF4-FFF2-40B4-BE49-F238E27FC236}">
              <a16:creationId xmlns:a16="http://schemas.microsoft.com/office/drawing/2014/main" id="{2BA31C4B-9A21-4B70-9F7F-BBAF336CDB8D}"/>
            </a:ext>
          </a:extLst>
        </xdr:cNvPr>
        <xdr:cNvSpPr/>
      </xdr:nvSpPr>
      <xdr:spPr>
        <a:xfrm>
          <a:off x="7804150" y="1171575"/>
          <a:ext cx="5286374" cy="27908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174625</xdr:colOff>
      <xdr:row>6</xdr:row>
      <xdr:rowOff>0</xdr:rowOff>
    </xdr:from>
    <xdr:to>
      <xdr:col>23</xdr:col>
      <xdr:colOff>619125</xdr:colOff>
      <xdr:row>20</xdr:row>
      <xdr:rowOff>104775</xdr:rowOff>
    </xdr:to>
    <xdr:sp macro="" textlink="[1]Análisis!C6">
      <xdr:nvSpPr>
        <xdr:cNvPr id="12" name="Rectángulo redondeado 15">
          <a:extLst>
            <a:ext uri="{FF2B5EF4-FFF2-40B4-BE49-F238E27FC236}">
              <a16:creationId xmlns:a16="http://schemas.microsoft.com/office/drawing/2014/main" id="{CE0A89FF-A9FF-4AFC-AE09-37D08A71E569}"/>
            </a:ext>
          </a:extLst>
        </xdr:cNvPr>
        <xdr:cNvSpPr/>
      </xdr:nvSpPr>
      <xdr:spPr>
        <a:xfrm>
          <a:off x="13185775" y="1200150"/>
          <a:ext cx="5016500" cy="277177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9524</xdr:colOff>
      <xdr:row>0</xdr:row>
      <xdr:rowOff>126757</xdr:rowOff>
    </xdr:from>
    <xdr:to>
      <xdr:col>6</xdr:col>
      <xdr:colOff>647699</xdr:colOff>
      <xdr:row>2</xdr:row>
      <xdr:rowOff>127627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7076C080-5AEA-48E7-A56C-1253BD9884AA}"/>
            </a:ext>
          </a:extLst>
        </xdr:cNvPr>
        <xdr:cNvSpPr txBox="1"/>
      </xdr:nvSpPr>
      <xdr:spPr>
        <a:xfrm>
          <a:off x="3114674" y="126757"/>
          <a:ext cx="2162175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>
              <a:solidFill>
                <a:schemeClr val="tx1"/>
              </a:solidFill>
              <a:effectLst/>
            </a:rPr>
            <a:t>Número</a:t>
          </a:r>
          <a:r>
            <a:rPr lang="es-ES_tradnl" sz="1800" baseline="0">
              <a:solidFill>
                <a:schemeClr val="tx1"/>
              </a:solidFill>
              <a:effectLst/>
            </a:rPr>
            <a:t> Ventas</a:t>
          </a: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</xdr:col>
      <xdr:colOff>77421</xdr:colOff>
      <xdr:row>6</xdr:row>
      <xdr:rowOff>90591</xdr:rowOff>
    </xdr:from>
    <xdr:to>
      <xdr:col>9</xdr:col>
      <xdr:colOff>400050</xdr:colOff>
      <xdr:row>8</xdr:row>
      <xdr:rowOff>91462</xdr:rowOff>
    </xdr:to>
    <xdr:sp macro="" textlink="'Analisis Dinamicos'!C1">
      <xdr:nvSpPr>
        <xdr:cNvPr id="20" name="CuadroTexto 19">
          <a:extLst>
            <a:ext uri="{FF2B5EF4-FFF2-40B4-BE49-F238E27FC236}">
              <a16:creationId xmlns:a16="http://schemas.microsoft.com/office/drawing/2014/main" id="{F0898B6C-8835-4832-8D86-4241AAD1600A}"/>
            </a:ext>
          </a:extLst>
        </xdr:cNvPr>
        <xdr:cNvSpPr txBox="1"/>
      </xdr:nvSpPr>
      <xdr:spPr>
        <a:xfrm>
          <a:off x="3182571" y="1290741"/>
          <a:ext cx="4132629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40224DC-4D74-4796-A2AD-AD1819BC1D4C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t>Ventas en función de las categorias 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448896</xdr:colOff>
      <xdr:row>6</xdr:row>
      <xdr:rowOff>74716</xdr:rowOff>
    </xdr:from>
    <xdr:to>
      <xdr:col>16</xdr:col>
      <xdr:colOff>533400</xdr:colOff>
      <xdr:row>8</xdr:row>
      <xdr:rowOff>75587</xdr:rowOff>
    </xdr:to>
    <xdr:sp macro="" textlink="'Analisis Dinamicos'!D1">
      <xdr:nvSpPr>
        <xdr:cNvPr id="21" name="CuadroTexto 20">
          <a:extLst>
            <a:ext uri="{FF2B5EF4-FFF2-40B4-BE49-F238E27FC236}">
              <a16:creationId xmlns:a16="http://schemas.microsoft.com/office/drawing/2014/main" id="{EB704344-A3A0-4584-9D53-249615BAFFE1}"/>
            </a:ext>
          </a:extLst>
        </xdr:cNvPr>
        <xdr:cNvSpPr txBox="1"/>
      </xdr:nvSpPr>
      <xdr:spPr>
        <a:xfrm>
          <a:off x="8126046" y="1274866"/>
          <a:ext cx="4656504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09A5639-0924-45AA-8041-0D22A193B693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 la Forma de Envio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478936</xdr:colOff>
      <xdr:row>6</xdr:row>
      <xdr:rowOff>87416</xdr:rowOff>
    </xdr:from>
    <xdr:to>
      <xdr:col>23</xdr:col>
      <xdr:colOff>342899</xdr:colOff>
      <xdr:row>8</xdr:row>
      <xdr:rowOff>88287</xdr:rowOff>
    </xdr:to>
    <xdr:sp macro="" textlink="'Analisis Dinamicos'!E1">
      <xdr:nvSpPr>
        <xdr:cNvPr id="22" name="CuadroTexto 21">
          <a:extLst>
            <a:ext uri="{FF2B5EF4-FFF2-40B4-BE49-F238E27FC236}">
              <a16:creationId xmlns:a16="http://schemas.microsoft.com/office/drawing/2014/main" id="{A2A5DAFB-3D56-469D-B66B-055938D1F8D1}"/>
            </a:ext>
          </a:extLst>
        </xdr:cNvPr>
        <xdr:cNvSpPr txBox="1"/>
      </xdr:nvSpPr>
      <xdr:spPr>
        <a:xfrm>
          <a:off x="13490086" y="1287566"/>
          <a:ext cx="4435963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12C5D20-1B99-49FD-8AC8-E4A37F044006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del Metodo de Pago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723900</xdr:colOff>
      <xdr:row>0</xdr:row>
      <xdr:rowOff>173631</xdr:rowOff>
    </xdr:from>
    <xdr:to>
      <xdr:col>10</xdr:col>
      <xdr:colOff>66674</xdr:colOff>
      <xdr:row>4</xdr:row>
      <xdr:rowOff>390525</xdr:rowOff>
    </xdr:to>
    <xdr:sp macro="" textlink="'Analisis Dinamicos'!B7">
      <xdr:nvSpPr>
        <xdr:cNvPr id="24" name="Rectángulo redondeado 2">
          <a:extLst>
            <a:ext uri="{FF2B5EF4-FFF2-40B4-BE49-F238E27FC236}">
              <a16:creationId xmlns:a16="http://schemas.microsoft.com/office/drawing/2014/main" id="{54F39153-0E8A-4712-9DA2-FCBF5EC39422}"/>
            </a:ext>
          </a:extLst>
        </xdr:cNvPr>
        <xdr:cNvSpPr/>
      </xdr:nvSpPr>
      <xdr:spPr>
        <a:xfrm>
          <a:off x="5353050" y="173631"/>
          <a:ext cx="2390774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6247BECB-B82E-412A-9516-88BA9B154D33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5.924.926 €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161925</xdr:colOff>
      <xdr:row>0</xdr:row>
      <xdr:rowOff>145056</xdr:rowOff>
    </xdr:from>
    <xdr:to>
      <xdr:col>13</xdr:col>
      <xdr:colOff>266699</xdr:colOff>
      <xdr:row>4</xdr:row>
      <xdr:rowOff>361950</xdr:rowOff>
    </xdr:to>
    <xdr:sp macro="" textlink="'Analisis Dinamicos'!C7">
      <xdr:nvSpPr>
        <xdr:cNvPr id="25" name="Rectángulo redondeado 2">
          <a:extLst>
            <a:ext uri="{FF2B5EF4-FFF2-40B4-BE49-F238E27FC236}">
              <a16:creationId xmlns:a16="http://schemas.microsoft.com/office/drawing/2014/main" id="{BF673992-7C73-44A8-B8F0-BC12F4316486}"/>
            </a:ext>
          </a:extLst>
        </xdr:cNvPr>
        <xdr:cNvSpPr/>
      </xdr:nvSpPr>
      <xdr:spPr>
        <a:xfrm>
          <a:off x="7839075" y="145056"/>
          <a:ext cx="2390774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2A619CD6-55B4-4C99-B48E-9A23D6893AE3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98.858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352425</xdr:colOff>
      <xdr:row>0</xdr:row>
      <xdr:rowOff>135531</xdr:rowOff>
    </xdr:from>
    <xdr:to>
      <xdr:col>16</xdr:col>
      <xdr:colOff>457199</xdr:colOff>
      <xdr:row>4</xdr:row>
      <xdr:rowOff>352425</xdr:rowOff>
    </xdr:to>
    <xdr:sp macro="" textlink="'Analisis Dinamicos'!G7">
      <xdr:nvSpPr>
        <xdr:cNvPr id="26" name="Rectángulo redondeado 2">
          <a:extLst>
            <a:ext uri="{FF2B5EF4-FFF2-40B4-BE49-F238E27FC236}">
              <a16:creationId xmlns:a16="http://schemas.microsoft.com/office/drawing/2014/main" id="{30E2DD9B-7FC9-4C64-9805-2319485DA754}"/>
            </a:ext>
          </a:extLst>
        </xdr:cNvPr>
        <xdr:cNvSpPr/>
      </xdr:nvSpPr>
      <xdr:spPr>
        <a:xfrm>
          <a:off x="10315575" y="135531"/>
          <a:ext cx="2390774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F4E0ACE4-D1C7-4111-A489-F83B83C9FD57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25,37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142874</xdr:colOff>
      <xdr:row>0</xdr:row>
      <xdr:rowOff>117232</xdr:rowOff>
    </xdr:from>
    <xdr:to>
      <xdr:col>10</xdr:col>
      <xdr:colOff>19049</xdr:colOff>
      <xdr:row>2</xdr:row>
      <xdr:rowOff>118102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53125707-83FE-447F-8138-3E452C224995}"/>
            </a:ext>
          </a:extLst>
        </xdr:cNvPr>
        <xdr:cNvSpPr txBox="1"/>
      </xdr:nvSpPr>
      <xdr:spPr>
        <a:xfrm>
          <a:off x="5534024" y="117232"/>
          <a:ext cx="2162175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 baseline="0">
              <a:solidFill>
                <a:schemeClr val="tx1"/>
              </a:solidFill>
              <a:effectLst/>
            </a:rPr>
            <a:t>Importe Total Ventas</a:t>
          </a: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323849</xdr:colOff>
      <xdr:row>0</xdr:row>
      <xdr:rowOff>117232</xdr:rowOff>
    </xdr:from>
    <xdr:to>
      <xdr:col>13</xdr:col>
      <xdr:colOff>200024</xdr:colOff>
      <xdr:row>2</xdr:row>
      <xdr:rowOff>118102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E64CE4BF-313D-4DFD-B238-C24E4D34C2F1}"/>
            </a:ext>
          </a:extLst>
        </xdr:cNvPr>
        <xdr:cNvSpPr txBox="1"/>
      </xdr:nvSpPr>
      <xdr:spPr>
        <a:xfrm>
          <a:off x="8000999" y="117232"/>
          <a:ext cx="2162175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>
              <a:solidFill>
                <a:schemeClr val="tx1"/>
              </a:solidFill>
              <a:effectLst/>
            </a:rPr>
            <a:t>Unidades Vendidas</a:t>
          </a:r>
          <a:endParaRPr lang="es-ES_tradnl" sz="1800" baseline="0">
            <a:solidFill>
              <a:schemeClr val="tx1"/>
            </a:solidFill>
            <a:effectLst/>
          </a:endParaRP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13</xdr:col>
      <xdr:colOff>552449</xdr:colOff>
      <xdr:row>0</xdr:row>
      <xdr:rowOff>98182</xdr:rowOff>
    </xdr:from>
    <xdr:to>
      <xdr:col>16</xdr:col>
      <xdr:colOff>428624</xdr:colOff>
      <xdr:row>2</xdr:row>
      <xdr:rowOff>99052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9EF91944-8F18-4E39-BDFD-570AD1CC84BF}"/>
            </a:ext>
          </a:extLst>
        </xdr:cNvPr>
        <xdr:cNvSpPr txBox="1"/>
      </xdr:nvSpPr>
      <xdr:spPr>
        <a:xfrm>
          <a:off x="10515599" y="98182"/>
          <a:ext cx="2162175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>
              <a:solidFill>
                <a:schemeClr val="tx1"/>
              </a:solidFill>
              <a:effectLst/>
            </a:rPr>
            <a:t>Promedio Unidades</a:t>
          </a:r>
          <a:endParaRPr lang="es-ES_tradnl" sz="1800" baseline="0">
            <a:solidFill>
              <a:schemeClr val="tx1"/>
            </a:solidFill>
            <a:effectLst/>
          </a:endParaRP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675276</xdr:colOff>
      <xdr:row>8</xdr:row>
      <xdr:rowOff>183504</xdr:rowOff>
    </xdr:from>
    <xdr:to>
      <xdr:col>9</xdr:col>
      <xdr:colOff>675276</xdr:colOff>
      <xdr:row>19</xdr:row>
      <xdr:rowOff>57150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BE58E37-0A11-4C17-9096-DB7935D728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619125</xdr:colOff>
      <xdr:row>8</xdr:row>
      <xdr:rowOff>76200</xdr:rowOff>
    </xdr:from>
    <xdr:to>
      <xdr:col>16</xdr:col>
      <xdr:colOff>619125</xdr:colOff>
      <xdr:row>19</xdr:row>
      <xdr:rowOff>152400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584355C-8824-49D2-898B-9525B9323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609600</xdr:colOff>
      <xdr:row>8</xdr:row>
      <xdr:rowOff>104776</xdr:rowOff>
    </xdr:from>
    <xdr:to>
      <xdr:col>23</xdr:col>
      <xdr:colOff>295275</xdr:colOff>
      <xdr:row>19</xdr:row>
      <xdr:rowOff>180976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DE31156-A638-4195-B5D9-AC6CE0D5B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533400</xdr:colOff>
      <xdr:row>0</xdr:row>
      <xdr:rowOff>126006</xdr:rowOff>
    </xdr:from>
    <xdr:to>
      <xdr:col>19</xdr:col>
      <xdr:colOff>638174</xdr:colOff>
      <xdr:row>4</xdr:row>
      <xdr:rowOff>342900</xdr:rowOff>
    </xdr:to>
    <xdr:sp macro="" textlink="'Analisis Dinamicos'!F7">
      <xdr:nvSpPr>
        <xdr:cNvPr id="35" name="Rectángulo redondeado 2">
          <a:extLst>
            <a:ext uri="{FF2B5EF4-FFF2-40B4-BE49-F238E27FC236}">
              <a16:creationId xmlns:a16="http://schemas.microsoft.com/office/drawing/2014/main" id="{B72E8BB6-AAC4-4F46-93E9-74C0D69D3111}"/>
            </a:ext>
          </a:extLst>
        </xdr:cNvPr>
        <xdr:cNvSpPr/>
      </xdr:nvSpPr>
      <xdr:spPr>
        <a:xfrm>
          <a:off x="12782550" y="126006"/>
          <a:ext cx="2390774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6A6AED26-46A3-4653-895A-2293F635F6A0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59,79 €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733424</xdr:colOff>
      <xdr:row>0</xdr:row>
      <xdr:rowOff>88657</xdr:rowOff>
    </xdr:from>
    <xdr:to>
      <xdr:col>19</xdr:col>
      <xdr:colOff>609599</xdr:colOff>
      <xdr:row>2</xdr:row>
      <xdr:rowOff>89527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C03CAB3F-D2AE-4002-BED2-96D6F1B851A3}"/>
            </a:ext>
          </a:extLst>
        </xdr:cNvPr>
        <xdr:cNvSpPr txBox="1"/>
      </xdr:nvSpPr>
      <xdr:spPr>
        <a:xfrm>
          <a:off x="12982574" y="88657"/>
          <a:ext cx="2162175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>
              <a:solidFill>
                <a:schemeClr val="tx1"/>
              </a:solidFill>
              <a:effectLst/>
            </a:rPr>
            <a:t>Promedio PVP</a:t>
          </a:r>
          <a:endParaRPr lang="es-ES_tradnl" sz="1800" baseline="0">
            <a:solidFill>
              <a:schemeClr val="tx1"/>
            </a:solidFill>
            <a:effectLst/>
          </a:endParaRP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19</xdr:col>
      <xdr:colOff>714375</xdr:colOff>
      <xdr:row>0</xdr:row>
      <xdr:rowOff>126006</xdr:rowOff>
    </xdr:from>
    <xdr:to>
      <xdr:col>21</xdr:col>
      <xdr:colOff>589753</xdr:colOff>
      <xdr:row>4</xdr:row>
      <xdr:rowOff>342900</xdr:rowOff>
    </xdr:to>
    <xdr:sp macro="" textlink="'Analisis Dinamicos'!D7">
      <xdr:nvSpPr>
        <xdr:cNvPr id="37" name="Rectángulo redondeado 2">
          <a:extLst>
            <a:ext uri="{FF2B5EF4-FFF2-40B4-BE49-F238E27FC236}">
              <a16:creationId xmlns:a16="http://schemas.microsoft.com/office/drawing/2014/main" id="{90D4CD9F-B106-4DE6-8A5F-D80DA288CF2D}"/>
            </a:ext>
          </a:extLst>
        </xdr:cNvPr>
        <xdr:cNvSpPr/>
      </xdr:nvSpPr>
      <xdr:spPr>
        <a:xfrm>
          <a:off x="15249525" y="126006"/>
          <a:ext cx="1399378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859A3DDB-2C27-48EF-BDB8-B40E8331C4B2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20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152400</xdr:colOff>
      <xdr:row>0</xdr:row>
      <xdr:rowOff>88657</xdr:rowOff>
    </xdr:from>
    <xdr:to>
      <xdr:col>21</xdr:col>
      <xdr:colOff>447676</xdr:colOff>
      <xdr:row>2</xdr:row>
      <xdr:rowOff>89527</xdr:rowOff>
    </xdr:to>
    <xdr:sp macro="" textlink="">
      <xdr:nvSpPr>
        <xdr:cNvPr id="38" name="CuadroTexto 37">
          <a:extLst>
            <a:ext uri="{FF2B5EF4-FFF2-40B4-BE49-F238E27FC236}">
              <a16:creationId xmlns:a16="http://schemas.microsoft.com/office/drawing/2014/main" id="{24CE4143-0C7A-4771-9C60-07CA0CFE4F21}"/>
            </a:ext>
          </a:extLst>
        </xdr:cNvPr>
        <xdr:cNvSpPr txBox="1"/>
      </xdr:nvSpPr>
      <xdr:spPr>
        <a:xfrm>
          <a:off x="15449550" y="88657"/>
          <a:ext cx="1057276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 baseline="0">
              <a:solidFill>
                <a:schemeClr val="tx1"/>
              </a:solidFill>
              <a:effectLst/>
            </a:rPr>
            <a:t>Min.PVP</a:t>
          </a: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21</xdr:col>
      <xdr:colOff>676275</xdr:colOff>
      <xdr:row>0</xdr:row>
      <xdr:rowOff>135531</xdr:rowOff>
    </xdr:from>
    <xdr:to>
      <xdr:col>23</xdr:col>
      <xdr:colOff>551653</xdr:colOff>
      <xdr:row>4</xdr:row>
      <xdr:rowOff>352425</xdr:rowOff>
    </xdr:to>
    <xdr:sp macro="" textlink="'Analisis Dinamicos'!E7">
      <xdr:nvSpPr>
        <xdr:cNvPr id="39" name="Rectángulo redondeado 2">
          <a:extLst>
            <a:ext uri="{FF2B5EF4-FFF2-40B4-BE49-F238E27FC236}">
              <a16:creationId xmlns:a16="http://schemas.microsoft.com/office/drawing/2014/main" id="{0B8B84C8-44AD-44F2-87CE-BAF666582C9A}"/>
            </a:ext>
          </a:extLst>
        </xdr:cNvPr>
        <xdr:cNvSpPr/>
      </xdr:nvSpPr>
      <xdr:spPr>
        <a:xfrm>
          <a:off x="16735425" y="135531"/>
          <a:ext cx="1399378" cy="826494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7FC5FCDD-674D-4678-978F-D14C3239F91A}" type="TxLink">
            <a:rPr lang="en-US" sz="2400" b="1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 algn="ctr"/>
            <a:t> 100 </a:t>
          </a:fld>
          <a:endParaRPr lang="en-US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114300</xdr:colOff>
      <xdr:row>0</xdr:row>
      <xdr:rowOff>98182</xdr:rowOff>
    </xdr:from>
    <xdr:to>
      <xdr:col>23</xdr:col>
      <xdr:colOff>409576</xdr:colOff>
      <xdr:row>2</xdr:row>
      <xdr:rowOff>99052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F4E1F9D9-A79F-48B2-B636-F457F32A7799}"/>
            </a:ext>
          </a:extLst>
        </xdr:cNvPr>
        <xdr:cNvSpPr txBox="1"/>
      </xdr:nvSpPr>
      <xdr:spPr>
        <a:xfrm>
          <a:off x="16935450" y="98182"/>
          <a:ext cx="1057276" cy="381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800" baseline="0">
              <a:solidFill>
                <a:schemeClr val="tx1"/>
              </a:solidFill>
              <a:effectLst/>
            </a:rPr>
            <a:t>Max.PVP</a:t>
          </a:r>
        </a:p>
        <a:p>
          <a:endParaRPr lang="es-ES_tradnl" sz="2800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0</xdr:col>
      <xdr:colOff>114299</xdr:colOff>
      <xdr:row>14</xdr:row>
      <xdr:rowOff>57150</xdr:rowOff>
    </xdr:from>
    <xdr:to>
      <xdr:col>3</xdr:col>
      <xdr:colOff>228600</xdr:colOff>
      <xdr:row>17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Genero">
              <a:extLst>
                <a:ext uri="{FF2B5EF4-FFF2-40B4-BE49-F238E27FC236}">
                  <a16:creationId xmlns:a16="http://schemas.microsoft.com/office/drawing/2014/main" id="{A0D5FABF-A7DE-4AAB-9FA9-7DB4005E2BD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299" y="2781300"/>
              <a:ext cx="2457451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123824</xdr:colOff>
      <xdr:row>18</xdr:row>
      <xdr:rowOff>76201</xdr:rowOff>
    </xdr:from>
    <xdr:to>
      <xdr:col>3</xdr:col>
      <xdr:colOff>247649</xdr:colOff>
      <xdr:row>23</xdr:row>
      <xdr:rowOff>76201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2" name="Categoria">
              <a:extLst>
                <a:ext uri="{FF2B5EF4-FFF2-40B4-BE49-F238E27FC236}">
                  <a16:creationId xmlns:a16="http://schemas.microsoft.com/office/drawing/2014/main" id="{93DFA460-4F18-4E65-81DF-91B90BE2132F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4" y="3562351"/>
              <a:ext cx="2466975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23</xdr:row>
      <xdr:rowOff>152400</xdr:rowOff>
    </xdr:from>
    <xdr:to>
      <xdr:col>2</xdr:col>
      <xdr:colOff>371475</xdr:colOff>
      <xdr:row>34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3" name="Forma Envio">
              <a:extLst>
                <a:ext uri="{FF2B5EF4-FFF2-40B4-BE49-F238E27FC236}">
                  <a16:creationId xmlns:a16="http://schemas.microsoft.com/office/drawing/2014/main" id="{2F1499F3-5FBE-49BF-BDCE-1E097A6F5DA5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Env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591050"/>
              <a:ext cx="1828800" cy="209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133350</xdr:colOff>
      <xdr:row>35</xdr:row>
      <xdr:rowOff>19050</xdr:rowOff>
    </xdr:from>
    <xdr:to>
      <xdr:col>2</xdr:col>
      <xdr:colOff>381000</xdr:colOff>
      <xdr:row>46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4" name="Metodo Pago">
              <a:extLst>
                <a:ext uri="{FF2B5EF4-FFF2-40B4-BE49-F238E27FC236}">
                  <a16:creationId xmlns:a16="http://schemas.microsoft.com/office/drawing/2014/main" id="{DBF19C5F-0488-432C-AB97-8B5145646AA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todo 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6743700"/>
              <a:ext cx="1828800" cy="2114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4</xdr:col>
      <xdr:colOff>257175</xdr:colOff>
      <xdr:row>23</xdr:row>
      <xdr:rowOff>142875</xdr:rowOff>
    </xdr:from>
    <xdr:to>
      <xdr:col>14</xdr:col>
      <xdr:colOff>561975</xdr:colOff>
      <xdr:row>34</xdr:row>
      <xdr:rowOff>66675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2FD8742A-EE66-4E77-8F45-06169B323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248872</xdr:colOff>
      <xdr:row>21</xdr:row>
      <xdr:rowOff>62016</xdr:rowOff>
    </xdr:from>
    <xdr:to>
      <xdr:col>9</xdr:col>
      <xdr:colOff>400050</xdr:colOff>
      <xdr:row>23</xdr:row>
      <xdr:rowOff>62887</xdr:rowOff>
    </xdr:to>
    <xdr:sp macro="" textlink="'Analisis Dinamicos'!F1">
      <xdr:nvSpPr>
        <xdr:cNvPr id="48" name="CuadroTexto 47">
          <a:extLst>
            <a:ext uri="{FF2B5EF4-FFF2-40B4-BE49-F238E27FC236}">
              <a16:creationId xmlns:a16="http://schemas.microsoft.com/office/drawing/2014/main" id="{EF73E80F-7E5B-4EEF-90E5-EBB5A668AA02}"/>
            </a:ext>
          </a:extLst>
        </xdr:cNvPr>
        <xdr:cNvSpPr txBox="1"/>
      </xdr:nvSpPr>
      <xdr:spPr>
        <a:xfrm>
          <a:off x="3354022" y="4119666"/>
          <a:ext cx="3961178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A457649-8788-45F9-AF58-545AEDE9D41D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 los Meses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457199</xdr:colOff>
      <xdr:row>36</xdr:row>
      <xdr:rowOff>28575</xdr:rowOff>
    </xdr:from>
    <xdr:to>
      <xdr:col>14</xdr:col>
      <xdr:colOff>679199</xdr:colOff>
      <xdr:row>50</xdr:row>
      <xdr:rowOff>144962</xdr:rowOff>
    </xdr:to>
    <xdr:sp macro="" textlink="[1]Análisis!C6">
      <xdr:nvSpPr>
        <xdr:cNvPr id="49" name="Rectángulo redondeado 1">
          <a:extLst>
            <a:ext uri="{FF2B5EF4-FFF2-40B4-BE49-F238E27FC236}">
              <a16:creationId xmlns:a16="http://schemas.microsoft.com/office/drawing/2014/main" id="{A7A17688-17B2-4F05-8031-8B5B7B0D3429}"/>
            </a:ext>
          </a:extLst>
        </xdr:cNvPr>
        <xdr:cNvSpPr/>
      </xdr:nvSpPr>
      <xdr:spPr>
        <a:xfrm>
          <a:off x="2800349" y="6943725"/>
          <a:ext cx="8604000" cy="2783387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endParaRPr lang="es-ES_tradnl" sz="2400" b="1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163146</xdr:colOff>
      <xdr:row>36</xdr:row>
      <xdr:rowOff>90591</xdr:rowOff>
    </xdr:from>
    <xdr:to>
      <xdr:col>11</xdr:col>
      <xdr:colOff>57149</xdr:colOff>
      <xdr:row>38</xdr:row>
      <xdr:rowOff>91462</xdr:rowOff>
    </xdr:to>
    <xdr:sp macro="" textlink="'Analisis Dinamicos'!H1">
      <xdr:nvSpPr>
        <xdr:cNvPr id="50" name="CuadroTexto 49">
          <a:extLst>
            <a:ext uri="{FF2B5EF4-FFF2-40B4-BE49-F238E27FC236}">
              <a16:creationId xmlns:a16="http://schemas.microsoft.com/office/drawing/2014/main" id="{29FBC289-C286-4A95-8608-BA2F77C072AB}"/>
            </a:ext>
          </a:extLst>
        </xdr:cNvPr>
        <xdr:cNvSpPr txBox="1"/>
      </xdr:nvSpPr>
      <xdr:spPr>
        <a:xfrm>
          <a:off x="3268296" y="7005741"/>
          <a:ext cx="5228003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BCDA3F9-805D-4EF4-AE02-E3DC4E3CBA65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 los Dias de la Semana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276225</xdr:colOff>
      <xdr:row>38</xdr:row>
      <xdr:rowOff>76200</xdr:rowOff>
    </xdr:from>
    <xdr:to>
      <xdr:col>14</xdr:col>
      <xdr:colOff>466725</xdr:colOff>
      <xdr:row>50</xdr:row>
      <xdr:rowOff>28575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733E17B1-7C5E-41E3-A972-C4823993C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723899</xdr:colOff>
      <xdr:row>23</xdr:row>
      <xdr:rowOff>85725</xdr:rowOff>
    </xdr:from>
    <xdr:to>
      <xdr:col>23</xdr:col>
      <xdr:colOff>333374</xdr:colOff>
      <xdr:row>37</xdr:row>
      <xdr:rowOff>161925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2" name="Gráfico 51">
              <a:extLst>
                <a:ext uri="{FF2B5EF4-FFF2-40B4-BE49-F238E27FC236}">
                  <a16:creationId xmlns:a16="http://schemas.microsoft.com/office/drawing/2014/main" id="{C371D994-1197-414D-8C96-3712E4A3EC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1049" y="4524375"/>
              <a:ext cx="5705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15</xdr:col>
      <xdr:colOff>582246</xdr:colOff>
      <xdr:row>21</xdr:row>
      <xdr:rowOff>100116</xdr:rowOff>
    </xdr:from>
    <xdr:to>
      <xdr:col>21</xdr:col>
      <xdr:colOff>752475</xdr:colOff>
      <xdr:row>23</xdr:row>
      <xdr:rowOff>100987</xdr:rowOff>
    </xdr:to>
    <xdr:sp macro="" textlink="'Analisis Dinamicos'!G1">
      <xdr:nvSpPr>
        <xdr:cNvPr id="54" name="CuadroTexto 53">
          <a:extLst>
            <a:ext uri="{FF2B5EF4-FFF2-40B4-BE49-F238E27FC236}">
              <a16:creationId xmlns:a16="http://schemas.microsoft.com/office/drawing/2014/main" id="{9E78734C-94F4-465A-9553-944941CC2A56}"/>
            </a:ext>
          </a:extLst>
        </xdr:cNvPr>
        <xdr:cNvSpPr txBox="1"/>
      </xdr:nvSpPr>
      <xdr:spPr>
        <a:xfrm>
          <a:off x="12069396" y="4157766"/>
          <a:ext cx="4742229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D16D960-B944-413E-96CF-BF7AF5F6CDD7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 la Localizacion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152399</xdr:colOff>
      <xdr:row>46</xdr:row>
      <xdr:rowOff>123824</xdr:rowOff>
    </xdr:from>
    <xdr:to>
      <xdr:col>2</xdr:col>
      <xdr:colOff>638175</xdr:colOff>
      <xdr:row>75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6" name="Localizacion 1">
              <a:extLst>
                <a:ext uri="{FF2B5EF4-FFF2-40B4-BE49-F238E27FC236}">
                  <a16:creationId xmlns:a16="http://schemas.microsoft.com/office/drawing/2014/main" id="{ADE91607-4D71-4F03-B6C3-40F49AED32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zac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399" y="8943974"/>
              <a:ext cx="2066926" cy="55340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4</xdr:col>
      <xdr:colOff>247649</xdr:colOff>
      <xdr:row>54</xdr:row>
      <xdr:rowOff>0</xdr:rowOff>
    </xdr:from>
    <xdr:to>
      <xdr:col>14</xdr:col>
      <xdr:colOff>600074</xdr:colOff>
      <xdr:row>68</xdr:row>
      <xdr:rowOff>76200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C0A56C3-7117-4EC7-AF2A-1C1CAA703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125047</xdr:colOff>
      <xdr:row>51</xdr:row>
      <xdr:rowOff>185841</xdr:rowOff>
    </xdr:from>
    <xdr:to>
      <xdr:col>10</xdr:col>
      <xdr:colOff>390525</xdr:colOff>
      <xdr:row>53</xdr:row>
      <xdr:rowOff>186712</xdr:rowOff>
    </xdr:to>
    <xdr:sp macro="" textlink="'Analisis Dinamicos'!I1">
      <xdr:nvSpPr>
        <xdr:cNvPr id="59" name="CuadroTexto 58">
          <a:extLst>
            <a:ext uri="{FF2B5EF4-FFF2-40B4-BE49-F238E27FC236}">
              <a16:creationId xmlns:a16="http://schemas.microsoft.com/office/drawing/2014/main" id="{F9696FA7-CF28-4D42-BC18-FC1F03B6A69E}"/>
            </a:ext>
          </a:extLst>
        </xdr:cNvPr>
        <xdr:cNvSpPr txBox="1"/>
      </xdr:nvSpPr>
      <xdr:spPr>
        <a:xfrm>
          <a:off x="3230197" y="9958491"/>
          <a:ext cx="4837478" cy="3818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FCC9298-3671-4B14-939B-64CB0D6A61BD}" type="TxLink">
            <a:rPr lang="en-US" sz="20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 marL="0" indent="0"/>
            <a:t>Ventas en función de la Descripción Articulo</a:t>
          </a:fld>
          <a:endParaRPr lang="en-US" sz="2000" b="0" i="0" u="none" strike="noStrike">
            <a:solidFill>
              <a:srgbClr val="000000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lvia.alsina/Library/Containers/com.microsoft.Excel/Data/Library/Application%20Support/Microsoft/Libro1(Recuperado%20automa&#769;ticamente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álisi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s maria" refreshedDate="45916.713603587959" createdVersion="8" refreshedVersion="8" minRefreshableVersion="3" recordCount="3897" xr:uid="{9115D23B-10CE-437E-A87E-7B61E201627D}">
  <cacheSource type="worksheet">
    <worksheetSource name="Origen"/>
  </cacheSource>
  <cacheFields count="24">
    <cacheField name="Customer ID" numFmtId="0">
      <sharedItems containsSemiMixedTypes="0" containsString="0" containsNumber="1" containsInteger="1" minValue="1" maxValue="3900"/>
    </cacheField>
    <cacheField name="Duplicados" numFmtId="0">
      <sharedItems containsSemiMixedTypes="0" containsString="0" containsNumber="1" containsInteger="1" minValue="0" maxValue="1"/>
    </cacheField>
    <cacheField name="Edad" numFmtId="0">
      <sharedItems containsSemiMixedTypes="0" containsString="0" containsNumber="1" containsInteger="1" minValue="18" maxValue="70"/>
    </cacheField>
    <cacheField name="Genero Sin Depurar" numFmtId="0">
      <sharedItems containsBlank="1"/>
    </cacheField>
    <cacheField name="Genero" numFmtId="0">
      <sharedItems count="3">
        <s v="Male"/>
        <s v="Desconocido"/>
        <s v="Female"/>
      </sharedItems>
    </cacheField>
    <cacheField name="Descripcion" numFmtId="0">
      <sharedItems count="25">
        <s v="Blouse"/>
        <s v="Sweater"/>
        <s v="Jeans"/>
        <s v="Sandals"/>
        <s v="Sneakers"/>
        <s v="Shirt"/>
        <s v="Shorts"/>
        <s v="Coat"/>
        <s v="Handbag"/>
        <s v="Shoes"/>
        <s v="Dress"/>
        <s v="Skirt"/>
        <s v="Sunglasses"/>
        <s v="Pants"/>
        <s v="Jacket"/>
        <s v="Hoodie"/>
        <s v="Jewelry"/>
        <s v="T-shirt"/>
        <s v="Scarf"/>
        <s v="Hat"/>
        <s v="Socks"/>
        <s v="Backpack"/>
        <s v="Belt"/>
        <s v="Boots"/>
        <s v="Gloves"/>
      </sharedItems>
    </cacheField>
    <cacheField name="Categoria" numFmtId="0">
      <sharedItems count="4">
        <s v="Clothing"/>
        <s v="Footwear"/>
        <s v="Outerwear"/>
        <s v="Accessories"/>
      </sharedItems>
    </cacheField>
    <cacheField name="Fecha Compra" numFmtId="14">
      <sharedItems containsSemiMixedTypes="0" containsNonDate="0" containsDate="1" containsString="0" minDate="2024-01-01T00:00:00" maxDate="2045-05-09T00:00:00" count="3889">
        <d v="2024-01-01T00:00:00"/>
        <d v="2024-01-03T00:00:00"/>
        <d v="2024-01-05T00:00:00"/>
        <d v="2024-01-07T00:00:00"/>
        <d v="2024-01-09T00:00:00"/>
        <d v="2024-01-11T00:00:00"/>
        <d v="2024-01-13T00:00:00"/>
        <d v="2024-01-15T00:00:00"/>
        <d v="2024-01-17T00:00:00"/>
        <d v="2024-01-19T00:00:00"/>
        <d v="2024-01-21T00:00:00"/>
        <d v="2024-01-23T00:00:00"/>
        <d v="2024-01-25T00:00:00"/>
        <d v="2024-01-27T00:00:00"/>
        <d v="2024-01-29T00:00:00"/>
        <d v="2024-01-31T00:00:00"/>
        <d v="2024-02-02T00:00:00"/>
        <d v="2024-02-06T00:00:00"/>
        <d v="2024-02-08T00:00:00"/>
        <d v="2024-02-10T00:00:00"/>
        <d v="2024-02-12T00:00:00"/>
        <d v="2024-02-14T00:00:00"/>
        <d v="2024-02-16T00:00:00"/>
        <d v="2024-02-18T00:00:00"/>
        <d v="2024-02-20T00:00:00"/>
        <d v="2024-02-22T00:00:00"/>
        <d v="2024-02-24T00:00:00"/>
        <d v="2024-02-26T00:00:00"/>
        <d v="2024-02-28T00:00:00"/>
        <d v="2024-03-01T00:00:00"/>
        <d v="2024-03-03T00:00:00"/>
        <d v="2024-03-05T00:00:00"/>
        <d v="2024-03-07T00:00:00"/>
        <d v="2024-03-09T00:00:00"/>
        <d v="2024-03-11T00:00:00"/>
        <d v="2024-03-13T00:00:00"/>
        <d v="2024-03-15T00:00:00"/>
        <d v="2024-03-17T00:00:00"/>
        <d v="2024-03-19T00:00:00"/>
        <d v="2024-03-21T00:00:00"/>
        <d v="2024-03-23T00:00:00"/>
        <d v="2024-03-25T00:00:00"/>
        <d v="2024-03-29T00:00:00"/>
        <d v="2024-03-31T00:00:00"/>
        <d v="2024-04-02T00:00:00"/>
        <d v="2024-04-04T00:00:00"/>
        <d v="2024-04-06T00:00:00"/>
        <d v="2024-04-08T00:00:00"/>
        <d v="2024-04-10T00:00:00"/>
        <d v="2024-04-12T00:00:00"/>
        <d v="2024-04-14T00:00:00"/>
        <d v="2024-04-16T00:00:00"/>
        <d v="2024-04-18T00:00:00"/>
        <d v="2024-04-20T00:00:00"/>
        <d v="2024-04-22T00:00:00"/>
        <d v="2024-04-24T00:00:00"/>
        <d v="2024-04-26T00:00:00"/>
        <d v="2024-04-28T00:00:00"/>
        <d v="2024-04-30T00:00:00"/>
        <d v="2024-05-08T00:00:00"/>
        <d v="2024-05-10T00:00:00"/>
        <d v="2024-05-12T00:00:00"/>
        <d v="2024-05-14T00:00:00"/>
        <d v="2024-05-16T00:00:00"/>
        <d v="2024-05-18T00:00:00"/>
        <d v="2024-05-20T00:00:00"/>
        <d v="2024-05-22T00:00:00"/>
        <d v="2024-05-24T00:00:00"/>
        <d v="2024-05-26T00:00:00"/>
        <d v="2024-06-03T00:00:00"/>
        <d v="2024-06-05T00:00:00"/>
        <d v="2024-06-07T00:00:00"/>
        <d v="2024-06-09T00:00:00"/>
        <d v="2024-06-11T00:00:00"/>
        <d v="2024-06-13T00:00:00"/>
        <d v="2024-06-15T00:00:00"/>
        <d v="2024-06-17T00:00:00"/>
        <d v="2024-06-25T00:00:00"/>
        <d v="2024-06-27T00:00:00"/>
        <d v="2024-06-29T00:00:00"/>
        <d v="2024-07-01T00:00:00"/>
        <d v="2024-07-03T00:00:00"/>
        <d v="2024-07-05T00:00:00"/>
        <d v="2024-07-07T00:00:00"/>
        <d v="2024-07-09T00:00:00"/>
        <d v="2024-07-11T00:00:00"/>
        <d v="2024-07-13T00:00:00"/>
        <d v="2024-07-15T00:00:00"/>
        <d v="2024-07-17T00:00:00"/>
        <d v="2024-07-19T00:00:00"/>
        <d v="2024-07-21T00:00:00"/>
        <d v="2024-07-23T00:00:00"/>
        <d v="2024-07-25T00:00:00"/>
        <d v="2024-07-27T00:00:00"/>
        <d v="2024-07-29T00:00:00"/>
        <d v="2024-07-31T00:00:00"/>
        <d v="2024-08-02T00:00:00"/>
        <d v="2024-08-04T00:00:00"/>
        <d v="2024-08-06T00:00:00"/>
        <d v="2024-08-08T00:00:00"/>
        <d v="2024-08-10T00:00:00"/>
        <d v="2024-08-12T00:00:00"/>
        <d v="2024-08-14T00:00:00"/>
        <d v="2024-08-16T00:00:00"/>
        <d v="2024-08-18T00:00:00"/>
        <d v="2024-08-20T00:00:00"/>
        <d v="2024-08-22T00:00:00"/>
        <d v="2024-08-24T00:00:00"/>
        <d v="2024-08-26T00:00:00"/>
        <d v="2024-08-28T00:00:00"/>
        <d v="2024-08-30T00:00:00"/>
        <d v="2024-09-01T00:00:00"/>
        <d v="2024-09-03T00:00:00"/>
        <d v="2024-09-05T00:00:00"/>
        <d v="2024-09-07T00:00:00"/>
        <d v="2024-09-09T00:00:00"/>
        <d v="2024-09-11T00:00:00"/>
        <d v="2024-09-13T00:00:00"/>
        <d v="2024-09-15T00:00:00"/>
        <d v="2024-09-17T00:00:00"/>
        <d v="2024-09-19T00:00:00"/>
        <d v="2024-09-21T00:00:00"/>
        <d v="2024-09-23T00:00:00"/>
        <d v="2024-09-25T00:00:00"/>
        <d v="2024-09-27T00:00:00"/>
        <d v="2024-09-29T00:00:00"/>
        <d v="2024-10-01T00:00:00"/>
        <d v="2024-10-03T00:00:00"/>
        <d v="2024-10-05T00:00:00"/>
        <d v="2024-10-07T00:00:00"/>
        <d v="2024-10-09T00:00:00"/>
        <d v="2024-10-11T00:00:00"/>
        <d v="2024-10-13T00:00:00"/>
        <d v="2024-10-15T00:00:00"/>
        <d v="2024-10-17T00:00:00"/>
        <d v="2024-10-19T00:00:00"/>
        <d v="2024-10-21T00:00:00"/>
        <d v="2024-10-23T00:00:00"/>
        <d v="2024-10-25T00:00:00"/>
        <d v="2024-10-27T00:00:00"/>
        <d v="2024-10-29T00:00:00"/>
        <d v="2024-10-31T00:00:00"/>
        <d v="2024-11-02T00:00:00"/>
        <d v="2024-11-04T00:00:00"/>
        <d v="2024-11-06T00:00:00"/>
        <d v="2024-11-08T00:00:00"/>
        <d v="2024-11-10T00:00:00"/>
        <d v="2024-11-12T00:00:00"/>
        <d v="2024-11-14T00:00:00"/>
        <d v="2024-11-16T00:00:00"/>
        <d v="2024-11-18T00:00:00"/>
        <d v="2024-11-20T00:00:00"/>
        <d v="2024-11-22T00:00:00"/>
        <d v="2024-11-24T00:00:00"/>
        <d v="2024-11-26T00:00:00"/>
        <d v="2024-11-28T00:00:00"/>
        <d v="2024-11-30T00:00:00"/>
        <d v="2024-12-02T00:00:00"/>
        <d v="2024-12-04T00:00:00"/>
        <d v="2024-12-06T00:00:00"/>
        <d v="2024-12-08T00:00:00"/>
        <d v="2024-12-10T00:00:00"/>
        <d v="2024-12-12T00:00:00"/>
        <d v="2024-12-14T00:00:00"/>
        <d v="2024-12-16T00:00:00"/>
        <d v="2024-12-18T00:00:00"/>
        <d v="2024-12-20T00:00:00"/>
        <d v="2024-12-22T00:00:00"/>
        <d v="2024-12-24T00:00:00"/>
        <d v="2024-12-26T00:00:00"/>
        <d v="2024-12-28T00:00:00"/>
        <d v="2024-12-30T00:00:00"/>
        <d v="2025-01-01T00:00:00"/>
        <d v="2025-01-03T00:00:00"/>
        <d v="2025-01-05T00:00:00"/>
        <d v="2025-01-07T00:00:00"/>
        <d v="2025-01-09T00:00:00"/>
        <d v="2025-01-11T00:00:00"/>
        <d v="2025-01-13T00:00:00"/>
        <d v="2025-01-15T00:00:00"/>
        <d v="2025-01-17T00:00:00"/>
        <d v="2025-01-19T00:00:00"/>
        <d v="2025-01-21T00:00:00"/>
        <d v="2025-01-23T00:00:00"/>
        <d v="2025-01-25T00:00:00"/>
        <d v="2025-01-27T00:00:00"/>
        <d v="2025-01-29T00:00:00"/>
        <d v="2025-01-31T00:00:00"/>
        <d v="2025-02-02T00:00:00"/>
        <d v="2025-02-04T00:00:00"/>
        <d v="2025-02-06T00:00:00"/>
        <d v="2025-02-08T00:00:00"/>
        <d v="2025-02-10T00:00:00"/>
        <d v="2025-02-12T00:00:00"/>
        <d v="2025-02-14T00:00:00"/>
        <d v="2025-02-16T00:00:00"/>
        <d v="2025-02-18T00:00:00"/>
        <d v="2025-02-20T00:00:00"/>
        <d v="2025-02-22T00:00:00"/>
        <d v="2025-02-24T00:00:00"/>
        <d v="2025-02-26T00:00:00"/>
        <d v="2025-02-28T00:00:00"/>
        <d v="2025-03-02T00:00:00"/>
        <d v="2025-03-04T00:00:00"/>
        <d v="2025-03-06T00:00:00"/>
        <d v="2025-03-08T00:00:00"/>
        <d v="2025-03-10T00:00:00"/>
        <d v="2025-03-12T00:00:00"/>
        <d v="2025-03-14T00:00:00"/>
        <d v="2025-03-16T00:00:00"/>
        <d v="2025-03-18T00:00:00"/>
        <d v="2025-03-20T00:00:00"/>
        <d v="2025-03-22T00:00:00"/>
        <d v="2025-03-24T00:00:00"/>
        <d v="2025-03-26T00:00:00"/>
        <d v="2025-03-28T00:00:00"/>
        <d v="2025-03-30T00:00:00"/>
        <d v="2025-04-01T00:00:00"/>
        <d v="2025-04-03T00:00:00"/>
        <d v="2025-04-05T00:00:00"/>
        <d v="2025-04-07T00:00:00"/>
        <d v="2025-04-09T00:00:00"/>
        <d v="2025-04-11T00:00:00"/>
        <d v="2025-04-13T00:00:00"/>
        <d v="2025-04-15T00:00:00"/>
        <d v="2025-04-17T00:00:00"/>
        <d v="2025-04-19T00:00:00"/>
        <d v="2025-04-21T00:00:00"/>
        <d v="2025-04-23T00:00:00"/>
        <d v="2025-04-25T00:00:00"/>
        <d v="2025-04-27T00:00:00"/>
        <d v="2025-04-29T00:00:00"/>
        <d v="2025-05-01T00:00:00"/>
        <d v="2025-05-03T00:00:00"/>
        <d v="2025-05-05T00:00:00"/>
        <d v="2025-05-07T00:00:00"/>
        <d v="2025-05-09T00:00:00"/>
        <d v="2025-05-11T00:00:00"/>
        <d v="2025-05-13T00:00:00"/>
        <d v="2025-05-15T00:00:00"/>
        <d v="2025-05-17T00:00:00"/>
        <d v="2025-05-19T00:00:00"/>
        <d v="2025-05-21T00:00:00"/>
        <d v="2025-05-23T00:00:00"/>
        <d v="2025-05-25T00:00:00"/>
        <d v="2025-05-27T00:00:00"/>
        <d v="2025-05-29T00:00:00"/>
        <d v="2025-05-31T00:00:00"/>
        <d v="2025-06-02T00:00:00"/>
        <d v="2025-06-04T00:00:00"/>
        <d v="2025-06-06T00:00:00"/>
        <d v="2025-06-08T00:00:00"/>
        <d v="2025-06-10T00:00:00"/>
        <d v="2025-06-12T00:00:00"/>
        <d v="2025-06-14T00:00:00"/>
        <d v="2025-06-16T00:00:00"/>
        <d v="2025-06-18T00:00:00"/>
        <d v="2025-06-20T00:00:00"/>
        <d v="2025-06-22T00:00:00"/>
        <d v="2025-06-24T00:00:00"/>
        <d v="2025-06-26T00:00:00"/>
        <d v="2025-06-28T00:00:00"/>
        <d v="2025-06-30T00:00:00"/>
        <d v="2025-07-02T00:00:00"/>
        <d v="2025-07-04T00:00:00"/>
        <d v="2025-07-06T00:00:00"/>
        <d v="2025-07-08T00:00:00"/>
        <d v="2025-07-10T00:00:00"/>
        <d v="2025-07-12T00:00:00"/>
        <d v="2025-07-14T00:00:00"/>
        <d v="2025-07-16T00:00:00"/>
        <d v="2025-07-18T00:00:00"/>
        <d v="2025-07-20T00:00:00"/>
        <d v="2025-07-22T00:00:00"/>
        <d v="2025-07-24T00:00:00"/>
        <d v="2025-07-26T00:00:00"/>
        <d v="2025-07-28T00:00:00"/>
        <d v="2025-07-30T00:00:00"/>
        <d v="2025-08-01T00:00:00"/>
        <d v="2025-08-03T00:00:00"/>
        <d v="2025-08-05T00:00:00"/>
        <d v="2025-08-07T00:00:00"/>
        <d v="2025-08-09T00:00:00"/>
        <d v="2025-08-11T00:00:00"/>
        <d v="2025-08-13T00:00:00"/>
        <d v="2025-08-15T00:00:00"/>
        <d v="2025-08-17T00:00:00"/>
        <d v="2025-08-19T00:00:00"/>
        <d v="2025-08-21T00:00:00"/>
        <d v="2025-08-23T00:00:00"/>
        <d v="2025-08-25T00:00:00"/>
        <d v="2025-08-27T00:00:00"/>
        <d v="2025-08-29T00:00:00"/>
        <d v="2025-08-31T00:00:00"/>
        <d v="2025-09-02T00:00:00"/>
        <d v="2025-09-04T00:00:00"/>
        <d v="2025-09-06T00:00:00"/>
        <d v="2025-09-08T00:00:00"/>
        <d v="2025-09-10T00:00:00"/>
        <d v="2025-09-12T00:00:00"/>
        <d v="2025-09-14T00:00:00"/>
        <d v="2025-09-16T00:00:00"/>
        <d v="2025-09-18T00:00:00"/>
        <d v="2025-09-20T00:00:00"/>
        <d v="2025-09-22T00:00:00"/>
        <d v="2025-09-24T00:00:00"/>
        <d v="2025-09-26T00:00:00"/>
        <d v="2025-09-28T00:00:00"/>
        <d v="2025-09-30T00:00:00"/>
        <d v="2025-10-02T00:00:00"/>
        <d v="2025-10-04T00:00:00"/>
        <d v="2025-10-06T00:00:00"/>
        <d v="2025-10-08T00:00:00"/>
        <d v="2025-10-10T00:00:00"/>
        <d v="2025-10-12T00:00:00"/>
        <d v="2025-10-14T00:00:00"/>
        <d v="2025-10-16T00:00:00"/>
        <d v="2025-10-18T00:00:00"/>
        <d v="2025-10-20T00:00:00"/>
        <d v="2025-10-22T00:00:00"/>
        <d v="2025-10-24T00:00:00"/>
        <d v="2025-10-26T00:00:00"/>
        <d v="2025-10-28T00:00:00"/>
        <d v="2025-10-30T00:00:00"/>
        <d v="2025-11-01T00:00:00"/>
        <d v="2025-11-03T00:00:00"/>
        <d v="2025-11-05T00:00:00"/>
        <d v="2025-11-07T00:00:00"/>
        <d v="2025-11-09T00:00:00"/>
        <d v="2025-11-11T00:00:00"/>
        <d v="2025-11-13T00:00:00"/>
        <d v="2025-11-15T00:00:00"/>
        <d v="2025-11-17T00:00:00"/>
        <d v="2025-11-19T00:00:00"/>
        <d v="2025-11-21T00:00:00"/>
        <d v="2025-11-23T00:00:00"/>
        <d v="2025-11-25T00:00:00"/>
        <d v="2025-11-27T00:00:00"/>
        <d v="2025-11-29T00:00:00"/>
        <d v="2025-12-01T00:00:00"/>
        <d v="2025-12-03T00:00:00"/>
        <d v="2025-12-05T00:00:00"/>
        <d v="2025-12-07T00:00:00"/>
        <d v="2025-12-09T00:00:00"/>
        <d v="2025-12-11T00:00:00"/>
        <d v="2025-12-13T00:00:00"/>
        <d v="2025-12-15T00:00:00"/>
        <d v="2025-12-17T00:00:00"/>
        <d v="2025-12-19T00:00:00"/>
        <d v="2025-12-21T00:00:00"/>
        <d v="2025-12-23T00:00:00"/>
        <d v="2025-12-25T00:00:00"/>
        <d v="2025-12-27T00:00:00"/>
        <d v="2025-12-29T00:00:00"/>
        <d v="2025-12-31T00:00:00"/>
        <d v="2026-01-02T00:00:00"/>
        <d v="2026-01-04T00:00:00"/>
        <d v="2026-01-06T00:00:00"/>
        <d v="2026-01-08T00:00:00"/>
        <d v="2026-01-10T00:00:00"/>
        <d v="2026-01-12T00:00:00"/>
        <d v="2026-01-14T00:00:00"/>
        <d v="2026-01-16T00:00:00"/>
        <d v="2026-01-18T00:00:00"/>
        <d v="2026-01-20T00:00:00"/>
        <d v="2026-01-22T00:00:00"/>
        <d v="2026-01-24T00:00:00"/>
        <d v="2026-01-26T00:00:00"/>
        <d v="2026-01-28T00:00:00"/>
        <d v="2026-01-30T00:00:00"/>
        <d v="2026-02-01T00:00:00"/>
        <d v="2026-02-03T00:00:00"/>
        <d v="2026-02-05T00:00:00"/>
        <d v="2026-02-07T00:00:00"/>
        <d v="2026-02-09T00:00:00"/>
        <d v="2026-02-11T00:00:00"/>
        <d v="2026-02-13T00:00:00"/>
        <d v="2026-02-15T00:00:00"/>
        <d v="2026-02-17T00:00:00"/>
        <d v="2026-02-19T00:00:00"/>
        <d v="2026-02-21T00:00:00"/>
        <d v="2026-02-23T00:00:00"/>
        <d v="2026-02-25T00:00:00"/>
        <d v="2026-02-27T00:00:00"/>
        <d v="2026-03-01T00:00:00"/>
        <d v="2026-03-03T00:00:00"/>
        <d v="2026-03-05T00:00:00"/>
        <d v="2026-03-07T00:00:00"/>
        <d v="2026-03-09T00:00:00"/>
        <d v="2026-03-11T00:00:00"/>
        <d v="2026-03-13T00:00:00"/>
        <d v="2026-03-15T00:00:00"/>
        <d v="2026-03-17T00:00:00"/>
        <d v="2026-03-19T00:00:00"/>
        <d v="2026-03-21T00:00:00"/>
        <d v="2026-03-23T00:00:00"/>
        <d v="2026-03-25T00:00:00"/>
        <d v="2026-03-27T00:00:00"/>
        <d v="2026-03-29T00:00:00"/>
        <d v="2026-03-31T00:00:00"/>
        <d v="2026-04-02T00:00:00"/>
        <d v="2026-04-04T00:00:00"/>
        <d v="2026-04-06T00:00:00"/>
        <d v="2026-04-08T00:00:00"/>
        <d v="2026-04-10T00:00:00"/>
        <d v="2026-04-12T00:00:00"/>
        <d v="2026-04-14T00:00:00"/>
        <d v="2026-04-16T00:00:00"/>
        <d v="2026-04-18T00:00:00"/>
        <d v="2026-04-20T00:00:00"/>
        <d v="2026-04-22T00:00:00"/>
        <d v="2026-04-24T00:00:00"/>
        <d v="2026-04-26T00:00:00"/>
        <d v="2026-04-28T00:00:00"/>
        <d v="2026-04-30T00:00:00"/>
        <d v="2026-05-02T00:00:00"/>
        <d v="2026-05-04T00:00:00"/>
        <d v="2026-05-06T00:00:00"/>
        <d v="2026-05-08T00:00:00"/>
        <d v="2026-05-10T00:00:00"/>
        <d v="2026-05-12T00:00:00"/>
        <d v="2026-05-14T00:00:00"/>
        <d v="2026-05-16T00:00:00"/>
        <d v="2026-05-18T00:00:00"/>
        <d v="2026-05-20T00:00:00"/>
        <d v="2026-05-22T00:00:00"/>
        <d v="2026-05-24T00:00:00"/>
        <d v="2026-05-26T00:00:00"/>
        <d v="2026-05-28T00:00:00"/>
        <d v="2026-05-30T00:00:00"/>
        <d v="2026-06-01T00:00:00"/>
        <d v="2026-06-03T00:00:00"/>
        <d v="2026-06-05T00:00:00"/>
        <d v="2026-06-07T00:00:00"/>
        <d v="2026-06-09T00:00:00"/>
        <d v="2026-06-11T00:00:00"/>
        <d v="2026-06-13T00:00:00"/>
        <d v="2026-06-15T00:00:00"/>
        <d v="2026-06-17T00:00:00"/>
        <d v="2026-06-19T00:00:00"/>
        <d v="2026-06-21T00:00:00"/>
        <d v="2026-06-23T00:00:00"/>
        <d v="2026-06-25T00:00:00"/>
        <d v="2026-06-27T00:00:00"/>
        <d v="2026-06-29T00:00:00"/>
        <d v="2026-07-01T00:00:00"/>
        <d v="2026-07-03T00:00:00"/>
        <d v="2026-07-05T00:00:00"/>
        <d v="2026-07-07T00:00:00"/>
        <d v="2026-07-09T00:00:00"/>
        <d v="2026-07-11T00:00:00"/>
        <d v="2026-07-13T00:00:00"/>
        <d v="2026-07-15T00:00:00"/>
        <d v="2026-07-17T00:00:00"/>
        <d v="2026-07-19T00:00:00"/>
        <d v="2026-07-21T00:00:00"/>
        <d v="2026-07-23T00:00:00"/>
        <d v="2026-07-25T00:00:00"/>
        <d v="2026-07-27T00:00:00"/>
        <d v="2026-07-29T00:00:00"/>
        <d v="2026-07-31T00:00:00"/>
        <d v="2026-08-02T00:00:00"/>
        <d v="2026-08-04T00:00:00"/>
        <d v="2026-08-06T00:00:00"/>
        <d v="2026-08-08T00:00:00"/>
        <d v="2026-08-10T00:00:00"/>
        <d v="2026-08-12T00:00:00"/>
        <d v="2026-08-14T00:00:00"/>
        <d v="2026-08-16T00:00:00"/>
        <d v="2026-08-18T00:00:00"/>
        <d v="2026-08-20T00:00:00"/>
        <d v="2026-08-22T00:00:00"/>
        <d v="2026-08-24T00:00:00"/>
        <d v="2026-08-26T00:00:00"/>
        <d v="2026-08-28T00:00:00"/>
        <d v="2026-08-30T00:00:00"/>
        <d v="2026-09-01T00:00:00"/>
        <d v="2026-09-03T00:00:00"/>
        <d v="2026-09-05T00:00:00"/>
        <d v="2026-09-07T00:00:00"/>
        <d v="2026-09-09T00:00:00"/>
        <d v="2026-09-11T00:00:00"/>
        <d v="2026-09-13T00:00:00"/>
        <d v="2026-09-15T00:00:00"/>
        <d v="2026-09-17T00:00:00"/>
        <d v="2026-09-19T00:00:00"/>
        <d v="2026-09-21T00:00:00"/>
        <d v="2026-09-23T00:00:00"/>
        <d v="2026-09-25T00:00:00"/>
        <d v="2026-09-27T00:00:00"/>
        <d v="2026-09-29T00:00:00"/>
        <d v="2026-10-01T00:00:00"/>
        <d v="2026-10-03T00:00:00"/>
        <d v="2026-10-05T00:00:00"/>
        <d v="2026-10-07T00:00:00"/>
        <d v="2026-10-09T00:00:00"/>
        <d v="2026-10-11T00:00:00"/>
        <d v="2026-10-13T00:00:00"/>
        <d v="2026-10-15T00:00:00"/>
        <d v="2026-10-17T00:00:00"/>
        <d v="2026-10-19T00:00:00"/>
        <d v="2026-10-21T00:00:00"/>
        <d v="2026-10-23T00:00:00"/>
        <d v="2026-10-25T00:00:00"/>
        <d v="2026-10-27T00:00:00"/>
        <d v="2026-10-29T00:00:00"/>
        <d v="2026-10-31T00:00:00"/>
        <d v="2026-11-02T00:00:00"/>
        <d v="2026-11-04T00:00:00"/>
        <d v="2026-11-06T00:00:00"/>
        <d v="2026-11-08T00:00:00"/>
        <d v="2026-11-10T00:00:00"/>
        <d v="2026-11-12T00:00:00"/>
        <d v="2026-11-14T00:00:00"/>
        <d v="2026-11-16T00:00:00"/>
        <d v="2026-11-18T00:00:00"/>
        <d v="2026-11-20T00:00:00"/>
        <d v="2026-11-22T00:00:00"/>
        <d v="2026-11-24T00:00:00"/>
        <d v="2026-11-26T00:00:00"/>
        <d v="2026-11-28T00:00:00"/>
        <d v="2026-11-30T00:00:00"/>
        <d v="2026-12-02T00:00:00"/>
        <d v="2026-12-04T00:00:00"/>
        <d v="2026-12-06T00:00:00"/>
        <d v="2026-12-08T00:00:00"/>
        <d v="2026-12-10T00:00:00"/>
        <d v="2026-12-12T00:00:00"/>
        <d v="2026-12-14T00:00:00"/>
        <d v="2026-12-16T00:00:00"/>
        <d v="2026-12-18T00:00:00"/>
        <d v="2026-12-20T00:00:00"/>
        <d v="2026-12-22T00:00:00"/>
        <d v="2026-12-24T00:00:00"/>
        <d v="2026-12-26T00:00:00"/>
        <d v="2026-12-28T00:00:00"/>
        <d v="2026-12-30T00:00:00"/>
        <d v="2027-01-01T00:00:00"/>
        <d v="2027-01-03T00:00:00"/>
        <d v="2027-01-05T00:00:00"/>
        <d v="2027-01-07T00:00:00"/>
        <d v="2027-01-09T00:00:00"/>
        <d v="2027-01-11T00:00:00"/>
        <d v="2027-01-13T00:00:00"/>
        <d v="2027-01-15T00:00:00"/>
        <d v="2027-01-17T00:00:00"/>
        <d v="2027-01-19T00:00:00"/>
        <d v="2027-01-21T00:00:00"/>
        <d v="2027-01-23T00:00:00"/>
        <d v="2027-01-25T00:00:00"/>
        <d v="2027-01-27T00:00:00"/>
        <d v="2027-01-29T00:00:00"/>
        <d v="2027-01-31T00:00:00"/>
        <d v="2027-02-02T00:00:00"/>
        <d v="2027-02-04T00:00:00"/>
        <d v="2027-02-06T00:00:00"/>
        <d v="2027-02-08T00:00:00"/>
        <d v="2027-02-10T00:00:00"/>
        <d v="2027-02-12T00:00:00"/>
        <d v="2027-02-14T00:00:00"/>
        <d v="2027-02-16T00:00:00"/>
        <d v="2027-02-18T00:00:00"/>
        <d v="2027-02-20T00:00:00"/>
        <d v="2027-02-22T00:00:00"/>
        <d v="2027-02-24T00:00:00"/>
        <d v="2027-02-26T00:00:00"/>
        <d v="2027-02-28T00:00:00"/>
        <d v="2027-03-02T00:00:00"/>
        <d v="2027-03-04T00:00:00"/>
        <d v="2027-03-06T00:00:00"/>
        <d v="2027-03-08T00:00:00"/>
        <d v="2027-03-10T00:00:00"/>
        <d v="2027-03-12T00:00:00"/>
        <d v="2027-03-14T00:00:00"/>
        <d v="2027-03-16T00:00:00"/>
        <d v="2027-03-18T00:00:00"/>
        <d v="2027-03-20T00:00:00"/>
        <d v="2027-03-22T00:00:00"/>
        <d v="2027-03-24T00:00:00"/>
        <d v="2027-03-26T00:00:00"/>
        <d v="2027-03-28T00:00:00"/>
        <d v="2027-03-30T00:00:00"/>
        <d v="2027-04-01T00:00:00"/>
        <d v="2027-04-03T00:00:00"/>
        <d v="2027-04-05T00:00:00"/>
        <d v="2027-04-07T00:00:00"/>
        <d v="2027-04-09T00:00:00"/>
        <d v="2027-04-11T00:00:00"/>
        <d v="2027-04-13T00:00:00"/>
        <d v="2027-04-15T00:00:00"/>
        <d v="2027-04-17T00:00:00"/>
        <d v="2027-04-19T00:00:00"/>
        <d v="2027-04-21T00:00:00"/>
        <d v="2027-04-23T00:00:00"/>
        <d v="2027-04-25T00:00:00"/>
        <d v="2027-04-27T00:00:00"/>
        <d v="2027-04-29T00:00:00"/>
        <d v="2027-05-01T00:00:00"/>
        <d v="2027-05-03T00:00:00"/>
        <d v="2027-05-05T00:00:00"/>
        <d v="2027-05-07T00:00:00"/>
        <d v="2027-05-09T00:00:00"/>
        <d v="2027-05-11T00:00:00"/>
        <d v="2027-05-13T00:00:00"/>
        <d v="2027-05-15T00:00:00"/>
        <d v="2027-05-17T00:00:00"/>
        <d v="2027-05-19T00:00:00"/>
        <d v="2027-05-21T00:00:00"/>
        <d v="2027-05-23T00:00:00"/>
        <d v="2027-05-25T00:00:00"/>
        <d v="2027-05-27T00:00:00"/>
        <d v="2027-05-29T00:00:00"/>
        <d v="2027-05-31T00:00:00"/>
        <d v="2027-06-02T00:00:00"/>
        <d v="2027-06-04T00:00:00"/>
        <d v="2027-06-06T00:00:00"/>
        <d v="2027-06-08T00:00:00"/>
        <d v="2027-06-10T00:00:00"/>
        <d v="2027-06-12T00:00:00"/>
        <d v="2027-06-14T00:00:00"/>
        <d v="2027-06-16T00:00:00"/>
        <d v="2027-06-18T00:00:00"/>
        <d v="2027-06-20T00:00:00"/>
        <d v="2027-06-22T00:00:00"/>
        <d v="2027-06-24T00:00:00"/>
        <d v="2027-06-26T00:00:00"/>
        <d v="2027-06-28T00:00:00"/>
        <d v="2027-06-30T00:00:00"/>
        <d v="2027-07-02T00:00:00"/>
        <d v="2027-07-04T00:00:00"/>
        <d v="2027-07-06T00:00:00"/>
        <d v="2027-07-08T00:00:00"/>
        <d v="2027-07-10T00:00:00"/>
        <d v="2027-07-12T00:00:00"/>
        <d v="2027-07-14T00:00:00"/>
        <d v="2027-07-16T00:00:00"/>
        <d v="2027-07-18T00:00:00"/>
        <d v="2027-07-20T00:00:00"/>
        <d v="2027-07-22T00:00:00"/>
        <d v="2027-07-24T00:00:00"/>
        <d v="2027-07-26T00:00:00"/>
        <d v="2027-07-28T00:00:00"/>
        <d v="2027-07-30T00:00:00"/>
        <d v="2027-08-01T00:00:00"/>
        <d v="2027-08-03T00:00:00"/>
        <d v="2027-08-05T00:00:00"/>
        <d v="2027-08-07T00:00:00"/>
        <d v="2027-08-09T00:00:00"/>
        <d v="2027-08-11T00:00:00"/>
        <d v="2027-08-13T00:00:00"/>
        <d v="2027-08-15T00:00:00"/>
        <d v="2027-08-17T00:00:00"/>
        <d v="2027-08-19T00:00:00"/>
        <d v="2027-08-21T00:00:00"/>
        <d v="2027-08-23T00:00:00"/>
        <d v="2027-08-25T00:00:00"/>
        <d v="2027-08-27T00:00:00"/>
        <d v="2027-08-29T00:00:00"/>
        <d v="2027-08-31T00:00:00"/>
        <d v="2027-09-02T00:00:00"/>
        <d v="2027-09-04T00:00:00"/>
        <d v="2027-09-06T00:00:00"/>
        <d v="2027-09-08T00:00:00"/>
        <d v="2027-09-10T00:00:00"/>
        <d v="2027-09-12T00:00:00"/>
        <d v="2027-09-14T00:00:00"/>
        <d v="2027-09-16T00:00:00"/>
        <d v="2027-09-18T00:00:00"/>
        <d v="2027-09-20T00:00:00"/>
        <d v="2027-09-22T00:00:00"/>
        <d v="2027-09-24T00:00:00"/>
        <d v="2027-09-26T00:00:00"/>
        <d v="2027-09-28T00:00:00"/>
        <d v="2027-09-30T00:00:00"/>
        <d v="2027-10-02T00:00:00"/>
        <d v="2027-10-04T00:00:00"/>
        <d v="2027-10-06T00:00:00"/>
        <d v="2027-10-08T00:00:00"/>
        <d v="2027-10-10T00:00:00"/>
        <d v="2027-10-12T00:00:00"/>
        <d v="2027-10-14T00:00:00"/>
        <d v="2027-10-16T00:00:00"/>
        <d v="2027-10-18T00:00:00"/>
        <d v="2027-10-20T00:00:00"/>
        <d v="2027-10-22T00:00:00"/>
        <d v="2027-10-24T00:00:00"/>
        <d v="2027-10-26T00:00:00"/>
        <d v="2027-10-28T00:00:00"/>
        <d v="2027-10-30T00:00:00"/>
        <d v="2027-11-01T00:00:00"/>
        <d v="2027-11-03T00:00:00"/>
        <d v="2027-11-05T00:00:00"/>
        <d v="2027-11-07T00:00:00"/>
        <d v="2027-11-09T00:00:00"/>
        <d v="2027-11-11T00:00:00"/>
        <d v="2027-11-13T00:00:00"/>
        <d v="2027-11-15T00:00:00"/>
        <d v="2027-11-17T00:00:00"/>
        <d v="2027-11-19T00:00:00"/>
        <d v="2027-11-21T00:00:00"/>
        <d v="2027-11-23T00:00:00"/>
        <d v="2027-11-25T00:00:00"/>
        <d v="2027-11-27T00:00:00"/>
        <d v="2027-11-29T00:00:00"/>
        <d v="2027-12-01T00:00:00"/>
        <d v="2027-12-03T00:00:00"/>
        <d v="2027-12-05T00:00:00"/>
        <d v="2027-12-07T00:00:00"/>
        <d v="2027-12-09T00:00:00"/>
        <d v="2027-12-11T00:00:00"/>
        <d v="2027-12-13T00:00:00"/>
        <d v="2027-12-15T00:00:00"/>
        <d v="2027-12-17T00:00:00"/>
        <d v="2027-12-19T00:00:00"/>
        <d v="2027-12-21T00:00:00"/>
        <d v="2027-12-23T00:00:00"/>
        <d v="2027-12-25T00:00:00"/>
        <d v="2027-12-27T00:00:00"/>
        <d v="2027-12-29T00:00:00"/>
        <d v="2027-12-31T00:00:00"/>
        <d v="2028-01-02T00:00:00"/>
        <d v="2028-01-04T00:00:00"/>
        <d v="2028-01-06T00:00:00"/>
        <d v="2028-01-08T00:00:00"/>
        <d v="2028-01-10T00:00:00"/>
        <d v="2028-01-12T00:00:00"/>
        <d v="2028-01-14T00:00:00"/>
        <d v="2028-01-16T00:00:00"/>
        <d v="2028-01-18T00:00:00"/>
        <d v="2028-01-20T00:00:00"/>
        <d v="2028-01-22T00:00:00"/>
        <d v="2028-01-24T00:00:00"/>
        <d v="2028-01-26T00:00:00"/>
        <d v="2028-01-28T00:00:00"/>
        <d v="2028-01-30T00:00:00"/>
        <d v="2028-02-01T00:00:00"/>
        <d v="2028-02-03T00:00:00"/>
        <d v="2028-02-05T00:00:00"/>
        <d v="2028-02-07T00:00:00"/>
        <d v="2028-02-09T00:00:00"/>
        <d v="2028-02-11T00:00:00"/>
        <d v="2028-02-13T00:00:00"/>
        <d v="2028-02-15T00:00:00"/>
        <d v="2028-02-17T00:00:00"/>
        <d v="2028-02-19T00:00:00"/>
        <d v="2028-02-21T00:00:00"/>
        <d v="2028-02-23T00:00:00"/>
        <d v="2028-02-25T00:00:00"/>
        <d v="2028-02-27T00:00:00"/>
        <d v="2028-02-29T00:00:00"/>
        <d v="2028-03-02T00:00:00"/>
        <d v="2028-03-04T00:00:00"/>
        <d v="2028-03-06T00:00:00"/>
        <d v="2028-03-08T00:00:00"/>
        <d v="2028-03-10T00:00:00"/>
        <d v="2028-03-12T00:00:00"/>
        <d v="2028-03-14T00:00:00"/>
        <d v="2028-03-16T00:00:00"/>
        <d v="2028-03-18T00:00:00"/>
        <d v="2028-03-20T00:00:00"/>
        <d v="2028-03-22T00:00:00"/>
        <d v="2028-03-24T00:00:00"/>
        <d v="2028-03-26T00:00:00"/>
        <d v="2028-03-28T00:00:00"/>
        <d v="2028-03-30T00:00:00"/>
        <d v="2028-04-01T00:00:00"/>
        <d v="2028-04-03T00:00:00"/>
        <d v="2028-04-05T00:00:00"/>
        <d v="2028-04-07T00:00:00"/>
        <d v="2028-04-09T00:00:00"/>
        <d v="2028-04-11T00:00:00"/>
        <d v="2028-04-13T00:00:00"/>
        <d v="2028-04-15T00:00:00"/>
        <d v="2028-04-17T00:00:00"/>
        <d v="2028-04-19T00:00:00"/>
        <d v="2028-04-21T00:00:00"/>
        <d v="2028-04-23T00:00:00"/>
        <d v="2028-04-25T00:00:00"/>
        <d v="2028-04-27T00:00:00"/>
        <d v="2028-04-29T00:00:00"/>
        <d v="2028-05-01T00:00:00"/>
        <d v="2028-05-03T00:00:00"/>
        <d v="2028-05-05T00:00:00"/>
        <d v="2028-05-07T00:00:00"/>
        <d v="2028-05-09T00:00:00"/>
        <d v="2028-05-11T00:00:00"/>
        <d v="2028-05-13T00:00:00"/>
        <d v="2028-05-15T00:00:00"/>
        <d v="2028-05-17T00:00:00"/>
        <d v="2028-05-19T00:00:00"/>
        <d v="2028-05-21T00:00:00"/>
        <d v="2028-05-23T00:00:00"/>
        <d v="2028-05-25T00:00:00"/>
        <d v="2028-05-27T00:00:00"/>
        <d v="2028-05-29T00:00:00"/>
        <d v="2028-05-31T00:00:00"/>
        <d v="2028-06-02T00:00:00"/>
        <d v="2028-06-04T00:00:00"/>
        <d v="2028-06-06T00:00:00"/>
        <d v="2028-06-08T00:00:00"/>
        <d v="2028-06-10T00:00:00"/>
        <d v="2028-06-12T00:00:00"/>
        <d v="2028-06-14T00:00:00"/>
        <d v="2028-06-16T00:00:00"/>
        <d v="2028-06-18T00:00:00"/>
        <d v="2028-06-20T00:00:00"/>
        <d v="2028-06-22T00:00:00"/>
        <d v="2028-06-24T00:00:00"/>
        <d v="2028-06-26T00:00:00"/>
        <d v="2028-06-28T00:00:00"/>
        <d v="2028-06-30T00:00:00"/>
        <d v="2028-07-02T00:00:00"/>
        <d v="2028-07-04T00:00:00"/>
        <d v="2028-07-06T00:00:00"/>
        <d v="2028-07-08T00:00:00"/>
        <d v="2028-07-10T00:00:00"/>
        <d v="2028-07-12T00:00:00"/>
        <d v="2028-07-14T00:00:00"/>
        <d v="2028-07-16T00:00:00"/>
        <d v="2028-07-18T00:00:00"/>
        <d v="2028-07-20T00:00:00"/>
        <d v="2028-07-22T00:00:00"/>
        <d v="2028-07-24T00:00:00"/>
        <d v="2028-07-26T00:00:00"/>
        <d v="2028-07-28T00:00:00"/>
        <d v="2028-07-30T00:00:00"/>
        <d v="2028-08-01T00:00:00"/>
        <d v="2028-08-03T00:00:00"/>
        <d v="2028-08-05T00:00:00"/>
        <d v="2028-08-07T00:00:00"/>
        <d v="2028-08-09T00:00:00"/>
        <d v="2028-08-11T00:00:00"/>
        <d v="2028-08-13T00:00:00"/>
        <d v="2028-08-15T00:00:00"/>
        <d v="2028-08-17T00:00:00"/>
        <d v="2028-08-19T00:00:00"/>
        <d v="2028-08-21T00:00:00"/>
        <d v="2028-08-23T00:00:00"/>
        <d v="2028-08-25T00:00:00"/>
        <d v="2028-08-27T00:00:00"/>
        <d v="2028-08-29T00:00:00"/>
        <d v="2028-08-31T00:00:00"/>
        <d v="2028-09-02T00:00:00"/>
        <d v="2028-09-04T00:00:00"/>
        <d v="2028-09-06T00:00:00"/>
        <d v="2028-09-08T00:00:00"/>
        <d v="2028-09-10T00:00:00"/>
        <d v="2028-09-12T00:00:00"/>
        <d v="2028-09-14T00:00:00"/>
        <d v="2028-09-16T00:00:00"/>
        <d v="2028-09-18T00:00:00"/>
        <d v="2028-09-20T00:00:00"/>
        <d v="2028-09-22T00:00:00"/>
        <d v="2028-09-24T00:00:00"/>
        <d v="2028-09-26T00:00:00"/>
        <d v="2028-09-28T00:00:00"/>
        <d v="2028-09-30T00:00:00"/>
        <d v="2028-10-02T00:00:00"/>
        <d v="2028-10-04T00:00:00"/>
        <d v="2028-10-06T00:00:00"/>
        <d v="2028-10-08T00:00:00"/>
        <d v="2028-10-10T00:00:00"/>
        <d v="2028-10-12T00:00:00"/>
        <d v="2028-10-14T00:00:00"/>
        <d v="2028-10-16T00:00:00"/>
        <d v="2028-10-18T00:00:00"/>
        <d v="2028-10-20T00:00:00"/>
        <d v="2028-10-22T00:00:00"/>
        <d v="2028-10-24T00:00:00"/>
        <d v="2028-10-26T00:00:00"/>
        <d v="2028-10-28T00:00:00"/>
        <d v="2028-10-30T00:00:00"/>
        <d v="2028-11-01T00:00:00"/>
        <d v="2028-11-03T00:00:00"/>
        <d v="2028-11-05T00:00:00"/>
        <d v="2028-11-07T00:00:00"/>
        <d v="2028-11-09T00:00:00"/>
        <d v="2028-11-11T00:00:00"/>
        <d v="2028-11-13T00:00:00"/>
        <d v="2028-11-15T00:00:00"/>
        <d v="2028-11-17T00:00:00"/>
        <d v="2028-11-19T00:00:00"/>
        <d v="2028-11-21T00:00:00"/>
        <d v="2028-11-23T00:00:00"/>
        <d v="2028-11-25T00:00:00"/>
        <d v="2028-11-27T00:00:00"/>
        <d v="2028-11-29T00:00:00"/>
        <d v="2028-12-01T00:00:00"/>
        <d v="2028-12-03T00:00:00"/>
        <d v="2028-12-05T00:00:00"/>
        <d v="2028-12-07T00:00:00"/>
        <d v="2028-12-09T00:00:00"/>
        <d v="2028-12-11T00:00:00"/>
        <d v="2028-12-13T00:00:00"/>
        <d v="2028-12-15T00:00:00"/>
        <d v="2028-12-17T00:00:00"/>
        <d v="2028-12-19T00:00:00"/>
        <d v="2028-12-21T00:00:00"/>
        <d v="2028-12-23T00:00:00"/>
        <d v="2028-12-25T00:00:00"/>
        <d v="2028-12-27T00:00:00"/>
        <d v="2028-12-29T00:00:00"/>
        <d v="2028-12-31T00:00:00"/>
        <d v="2029-01-02T00:00:00"/>
        <d v="2029-01-04T00:00:00"/>
        <d v="2029-01-06T00:00:00"/>
        <d v="2029-01-08T00:00:00"/>
        <d v="2029-01-10T00:00:00"/>
        <d v="2029-01-12T00:00:00"/>
        <d v="2029-01-14T00:00:00"/>
        <d v="2029-01-16T00:00:00"/>
        <d v="2029-01-18T00:00:00"/>
        <d v="2029-01-20T00:00:00"/>
        <d v="2029-01-22T00:00:00"/>
        <d v="2029-01-24T00:00:00"/>
        <d v="2029-01-26T00:00:00"/>
        <d v="2029-01-28T00:00:00"/>
        <d v="2029-01-30T00:00:00"/>
        <d v="2029-02-01T00:00:00"/>
        <d v="2029-02-03T00:00:00"/>
        <d v="2029-02-05T00:00:00"/>
        <d v="2029-02-07T00:00:00"/>
        <d v="2029-02-09T00:00:00"/>
        <d v="2029-02-11T00:00:00"/>
        <d v="2029-02-13T00:00:00"/>
        <d v="2029-02-15T00:00:00"/>
        <d v="2029-02-17T00:00:00"/>
        <d v="2029-02-19T00:00:00"/>
        <d v="2029-02-21T00:00:00"/>
        <d v="2029-02-23T00:00:00"/>
        <d v="2029-02-25T00:00:00"/>
        <d v="2029-02-27T00:00:00"/>
        <d v="2029-03-01T00:00:00"/>
        <d v="2029-03-03T00:00:00"/>
        <d v="2029-03-05T00:00:00"/>
        <d v="2029-03-07T00:00:00"/>
        <d v="2029-03-09T00:00:00"/>
        <d v="2029-03-11T00:00:00"/>
        <d v="2029-03-13T00:00:00"/>
        <d v="2029-03-15T00:00:00"/>
        <d v="2029-03-17T00:00:00"/>
        <d v="2029-03-19T00:00:00"/>
        <d v="2029-03-21T00:00:00"/>
        <d v="2029-03-23T00:00:00"/>
        <d v="2029-03-25T00:00:00"/>
        <d v="2029-03-27T00:00:00"/>
        <d v="2029-03-29T00:00:00"/>
        <d v="2029-03-31T00:00:00"/>
        <d v="2029-04-02T00:00:00"/>
        <d v="2029-04-04T00:00:00"/>
        <d v="2029-04-06T00:00:00"/>
        <d v="2029-04-08T00:00:00"/>
        <d v="2029-04-10T00:00:00"/>
        <d v="2029-04-12T00:00:00"/>
        <d v="2029-04-14T00:00:00"/>
        <d v="2029-04-16T00:00:00"/>
        <d v="2029-04-18T00:00:00"/>
        <d v="2029-04-20T00:00:00"/>
        <d v="2029-04-22T00:00:00"/>
        <d v="2029-04-24T00:00:00"/>
        <d v="2029-04-26T00:00:00"/>
        <d v="2029-04-28T00:00:00"/>
        <d v="2029-04-30T00:00:00"/>
        <d v="2029-05-02T00:00:00"/>
        <d v="2029-05-04T00:00:00"/>
        <d v="2029-05-06T00:00:00"/>
        <d v="2029-05-08T00:00:00"/>
        <d v="2029-05-10T00:00:00"/>
        <d v="2029-05-12T00:00:00"/>
        <d v="2029-05-14T00:00:00"/>
        <d v="2029-05-16T00:00:00"/>
        <d v="2029-05-18T00:00:00"/>
        <d v="2029-05-20T00:00:00"/>
        <d v="2029-05-22T00:00:00"/>
        <d v="2029-05-24T00:00:00"/>
        <d v="2029-05-26T00:00:00"/>
        <d v="2029-05-28T00:00:00"/>
        <d v="2029-05-30T00:00:00"/>
        <d v="2029-06-01T00:00:00"/>
        <d v="2029-06-03T00:00:00"/>
        <d v="2029-06-05T00:00:00"/>
        <d v="2029-06-07T00:00:00"/>
        <d v="2029-06-09T00:00:00"/>
        <d v="2029-06-11T00:00:00"/>
        <d v="2029-06-13T00:00:00"/>
        <d v="2029-06-15T00:00:00"/>
        <d v="2029-06-17T00:00:00"/>
        <d v="2029-06-19T00:00:00"/>
        <d v="2029-06-21T00:00:00"/>
        <d v="2029-06-23T00:00:00"/>
        <d v="2029-06-25T00:00:00"/>
        <d v="2029-06-27T00:00:00"/>
        <d v="2029-06-29T00:00:00"/>
        <d v="2029-07-01T00:00:00"/>
        <d v="2029-07-03T00:00:00"/>
        <d v="2029-07-05T00:00:00"/>
        <d v="2029-07-07T00:00:00"/>
        <d v="2029-07-09T00:00:00"/>
        <d v="2029-07-11T00:00:00"/>
        <d v="2029-07-13T00:00:00"/>
        <d v="2029-07-15T00:00:00"/>
        <d v="2029-07-17T00:00:00"/>
        <d v="2029-07-19T00:00:00"/>
        <d v="2029-07-21T00:00:00"/>
        <d v="2029-07-23T00:00:00"/>
        <d v="2029-07-25T00:00:00"/>
        <d v="2029-07-27T00:00:00"/>
        <d v="2029-07-29T00:00:00"/>
        <d v="2029-07-31T00:00:00"/>
        <d v="2029-08-02T00:00:00"/>
        <d v="2029-08-04T00:00:00"/>
        <d v="2029-08-06T00:00:00"/>
        <d v="2029-08-08T00:00:00"/>
        <d v="2029-08-10T00:00:00"/>
        <d v="2029-08-12T00:00:00"/>
        <d v="2029-08-14T00:00:00"/>
        <d v="2029-08-16T00:00:00"/>
        <d v="2029-08-18T00:00:00"/>
        <d v="2029-08-20T00:00:00"/>
        <d v="2029-08-22T00:00:00"/>
        <d v="2029-08-24T00:00:00"/>
        <d v="2029-08-26T00:00:00"/>
        <d v="2029-08-28T00:00:00"/>
        <d v="2029-08-30T00:00:00"/>
        <d v="2029-09-01T00:00:00"/>
        <d v="2029-09-03T00:00:00"/>
        <d v="2029-09-05T00:00:00"/>
        <d v="2029-09-07T00:00:00"/>
        <d v="2029-09-09T00:00:00"/>
        <d v="2029-09-11T00:00:00"/>
        <d v="2029-09-13T00:00:00"/>
        <d v="2029-09-15T00:00:00"/>
        <d v="2029-09-17T00:00:00"/>
        <d v="2029-09-19T00:00:00"/>
        <d v="2029-09-21T00:00:00"/>
        <d v="2029-09-23T00:00:00"/>
        <d v="2029-09-25T00:00:00"/>
        <d v="2029-09-27T00:00:00"/>
        <d v="2029-09-29T00:00:00"/>
        <d v="2029-10-01T00:00:00"/>
        <d v="2029-10-03T00:00:00"/>
        <d v="2029-10-05T00:00:00"/>
        <d v="2029-10-07T00:00:00"/>
        <d v="2029-10-09T00:00:00"/>
        <d v="2029-10-11T00:00:00"/>
        <d v="2029-10-13T00:00:00"/>
        <d v="2029-10-15T00:00:00"/>
        <d v="2029-10-17T00:00:00"/>
        <d v="2029-10-19T00:00:00"/>
        <d v="2029-10-21T00:00:00"/>
        <d v="2029-10-23T00:00:00"/>
        <d v="2029-10-25T00:00:00"/>
        <d v="2029-10-27T00:00:00"/>
        <d v="2029-10-29T00:00:00"/>
        <d v="2029-10-31T00:00:00"/>
        <d v="2029-11-02T00:00:00"/>
        <d v="2029-11-04T00:00:00"/>
        <d v="2029-11-06T00:00:00"/>
        <d v="2029-11-08T00:00:00"/>
        <d v="2029-11-10T00:00:00"/>
        <d v="2029-11-12T00:00:00"/>
        <d v="2029-11-14T00:00:00"/>
        <d v="2029-11-16T00:00:00"/>
        <d v="2029-11-18T00:00:00"/>
        <d v="2029-11-20T00:00:00"/>
        <d v="2029-11-22T00:00:00"/>
        <d v="2029-11-24T00:00:00"/>
        <d v="2029-11-26T00:00:00"/>
        <d v="2029-11-28T00:00:00"/>
        <d v="2029-11-30T00:00:00"/>
        <d v="2029-12-02T00:00:00"/>
        <d v="2029-12-04T00:00:00"/>
        <d v="2029-12-06T00:00:00"/>
        <d v="2029-12-08T00:00:00"/>
        <d v="2029-12-10T00:00:00"/>
        <d v="2029-12-12T00:00:00"/>
        <d v="2029-12-14T00:00:00"/>
        <d v="2029-12-16T00:00:00"/>
        <d v="2029-12-18T00:00:00"/>
        <d v="2029-12-20T00:00:00"/>
        <d v="2029-12-22T00:00:00"/>
        <d v="2029-12-24T00:00:00"/>
        <d v="2029-12-26T00:00:00"/>
        <d v="2029-12-28T00:00:00"/>
        <d v="2029-12-30T00:00:00"/>
        <d v="2030-01-01T00:00:00"/>
        <d v="2030-01-03T00:00:00"/>
        <d v="2030-01-05T00:00:00"/>
        <d v="2030-01-07T00:00:00"/>
        <d v="2030-01-09T00:00:00"/>
        <d v="2030-01-11T00:00:00"/>
        <d v="2030-01-13T00:00:00"/>
        <d v="2030-01-15T00:00:00"/>
        <d v="2030-01-17T00:00:00"/>
        <d v="2030-01-19T00:00:00"/>
        <d v="2030-01-21T00:00:00"/>
        <d v="2030-01-23T00:00:00"/>
        <d v="2030-01-25T00:00:00"/>
        <d v="2030-01-27T00:00:00"/>
        <d v="2030-01-29T00:00:00"/>
        <d v="2030-01-31T00:00:00"/>
        <d v="2030-02-02T00:00:00"/>
        <d v="2030-02-04T00:00:00"/>
        <d v="2030-02-06T00:00:00"/>
        <d v="2030-02-08T00:00:00"/>
        <d v="2030-02-10T00:00:00"/>
        <d v="2030-02-12T00:00:00"/>
        <d v="2030-02-14T00:00:00"/>
        <d v="2030-02-16T00:00:00"/>
        <d v="2030-02-18T00:00:00"/>
        <d v="2030-02-20T00:00:00"/>
        <d v="2030-02-22T00:00:00"/>
        <d v="2030-02-24T00:00:00"/>
        <d v="2030-02-26T00:00:00"/>
        <d v="2030-02-28T00:00:00"/>
        <d v="2030-03-02T00:00:00"/>
        <d v="2030-03-04T00:00:00"/>
        <d v="2030-03-06T00:00:00"/>
        <d v="2030-03-08T00:00:00"/>
        <d v="2030-03-10T00:00:00"/>
        <d v="2030-03-12T00:00:00"/>
        <d v="2030-03-14T00:00:00"/>
        <d v="2030-03-16T00:00:00"/>
        <d v="2030-03-18T00:00:00"/>
        <d v="2030-03-20T00:00:00"/>
        <d v="2030-03-22T00:00:00"/>
        <d v="2030-03-24T00:00:00"/>
        <d v="2030-03-26T00:00:00"/>
        <d v="2030-03-28T00:00:00"/>
        <d v="2030-03-30T00:00:00"/>
        <d v="2030-04-01T00:00:00"/>
        <d v="2030-04-03T00:00:00"/>
        <d v="2030-04-05T00:00:00"/>
        <d v="2030-04-07T00:00:00"/>
        <d v="2030-04-09T00:00:00"/>
        <d v="2030-04-11T00:00:00"/>
        <d v="2030-04-13T00:00:00"/>
        <d v="2030-04-15T00:00:00"/>
        <d v="2030-04-17T00:00:00"/>
        <d v="2030-04-19T00:00:00"/>
        <d v="2030-04-21T00:00:00"/>
        <d v="2030-04-23T00:00:00"/>
        <d v="2030-04-25T00:00:00"/>
        <d v="2030-04-27T00:00:00"/>
        <d v="2030-04-29T00:00:00"/>
        <d v="2030-05-01T00:00:00"/>
        <d v="2030-05-03T00:00:00"/>
        <d v="2030-05-05T00:00:00"/>
        <d v="2030-05-07T00:00:00"/>
        <d v="2030-05-09T00:00:00"/>
        <d v="2030-05-11T00:00:00"/>
        <d v="2030-05-13T00:00:00"/>
        <d v="2030-05-15T00:00:00"/>
        <d v="2030-05-17T00:00:00"/>
        <d v="2030-05-19T00:00:00"/>
        <d v="2030-05-21T00:00:00"/>
        <d v="2030-05-23T00:00:00"/>
        <d v="2030-05-25T00:00:00"/>
        <d v="2030-05-27T00:00:00"/>
        <d v="2030-05-29T00:00:00"/>
        <d v="2030-05-31T00:00:00"/>
        <d v="2030-06-02T00:00:00"/>
        <d v="2030-06-04T00:00:00"/>
        <d v="2030-06-06T00:00:00"/>
        <d v="2030-06-08T00:00:00"/>
        <d v="2030-06-10T00:00:00"/>
        <d v="2030-06-12T00:00:00"/>
        <d v="2030-06-14T00:00:00"/>
        <d v="2030-06-16T00:00:00"/>
        <d v="2030-06-18T00:00:00"/>
        <d v="2030-06-20T00:00:00"/>
        <d v="2030-06-22T00:00:00"/>
        <d v="2030-06-24T00:00:00"/>
        <d v="2030-06-26T00:00:00"/>
        <d v="2030-06-28T00:00:00"/>
        <d v="2030-06-30T00:00:00"/>
        <d v="2030-07-02T00:00:00"/>
        <d v="2030-07-04T00:00:00"/>
        <d v="2030-07-06T00:00:00"/>
        <d v="2030-07-08T00:00:00"/>
        <d v="2030-07-10T00:00:00"/>
        <d v="2030-07-12T00:00:00"/>
        <d v="2030-07-14T00:00:00"/>
        <d v="2030-07-16T00:00:00"/>
        <d v="2030-07-18T00:00:00"/>
        <d v="2030-07-20T00:00:00"/>
        <d v="2030-07-22T00:00:00"/>
        <d v="2030-07-24T00:00:00"/>
        <d v="2030-07-26T00:00:00"/>
        <d v="2030-07-28T00:00:00"/>
        <d v="2030-07-30T00:00:00"/>
        <d v="2030-08-01T00:00:00"/>
        <d v="2030-08-03T00:00:00"/>
        <d v="2030-08-05T00:00:00"/>
        <d v="2030-08-07T00:00:00"/>
        <d v="2030-08-09T00:00:00"/>
        <d v="2030-08-11T00:00:00"/>
        <d v="2030-08-13T00:00:00"/>
        <d v="2030-08-15T00:00:00"/>
        <d v="2030-08-17T00:00:00"/>
        <d v="2030-08-19T00:00:00"/>
        <d v="2030-08-21T00:00:00"/>
        <d v="2030-08-23T00:00:00"/>
        <d v="2030-08-25T00:00:00"/>
        <d v="2030-08-27T00:00:00"/>
        <d v="2030-08-29T00:00:00"/>
        <d v="2030-08-31T00:00:00"/>
        <d v="2030-09-02T00:00:00"/>
        <d v="2030-09-04T00:00:00"/>
        <d v="2030-09-06T00:00:00"/>
        <d v="2030-09-08T00:00:00"/>
        <d v="2030-09-10T00:00:00"/>
        <d v="2030-09-12T00:00:00"/>
        <d v="2030-09-14T00:00:00"/>
        <d v="2030-09-16T00:00:00"/>
        <d v="2030-09-18T00:00:00"/>
        <d v="2030-09-20T00:00:00"/>
        <d v="2030-09-22T00:00:00"/>
        <d v="2030-09-24T00:00:00"/>
        <d v="2030-09-26T00:00:00"/>
        <d v="2030-09-28T00:00:00"/>
        <d v="2030-09-30T00:00:00"/>
        <d v="2030-10-02T00:00:00"/>
        <d v="2030-10-04T00:00:00"/>
        <d v="2030-10-06T00:00:00"/>
        <d v="2030-10-08T00:00:00"/>
        <d v="2030-10-10T00:00:00"/>
        <d v="2030-10-12T00:00:00"/>
        <d v="2030-10-14T00:00:00"/>
        <d v="2030-10-16T00:00:00"/>
        <d v="2030-10-18T00:00:00"/>
        <d v="2030-10-20T00:00:00"/>
        <d v="2030-10-22T00:00:00"/>
        <d v="2030-10-24T00:00:00"/>
        <d v="2030-10-26T00:00:00"/>
        <d v="2030-10-28T00:00:00"/>
        <d v="2030-10-30T00:00:00"/>
        <d v="2030-11-01T00:00:00"/>
        <d v="2030-11-03T00:00:00"/>
        <d v="2030-11-05T00:00:00"/>
        <d v="2030-11-07T00:00:00"/>
        <d v="2030-11-09T00:00:00"/>
        <d v="2030-11-11T00:00:00"/>
        <d v="2030-11-13T00:00:00"/>
        <d v="2030-11-15T00:00:00"/>
        <d v="2030-11-17T00:00:00"/>
        <d v="2030-11-19T00:00:00"/>
        <d v="2030-11-21T00:00:00"/>
        <d v="2030-11-23T00:00:00"/>
        <d v="2030-11-25T00:00:00"/>
        <d v="2030-11-27T00:00:00"/>
        <d v="2030-11-29T00:00:00"/>
        <d v="2030-12-01T00:00:00"/>
        <d v="2030-12-03T00:00:00"/>
        <d v="2030-12-05T00:00:00"/>
        <d v="2030-12-07T00:00:00"/>
        <d v="2030-12-09T00:00:00"/>
        <d v="2030-12-11T00:00:00"/>
        <d v="2030-12-13T00:00:00"/>
        <d v="2030-12-15T00:00:00"/>
        <d v="2030-12-17T00:00:00"/>
        <d v="2030-12-19T00:00:00"/>
        <d v="2030-12-21T00:00:00"/>
        <d v="2030-12-23T00:00:00"/>
        <d v="2030-12-25T00:00:00"/>
        <d v="2030-12-27T00:00:00"/>
        <d v="2030-12-29T00:00:00"/>
        <d v="2030-12-31T00:00:00"/>
        <d v="2031-01-02T00:00:00"/>
        <d v="2031-01-04T00:00:00"/>
        <d v="2031-01-06T00:00:00"/>
        <d v="2031-01-08T00:00:00"/>
        <d v="2031-01-10T00:00:00"/>
        <d v="2031-01-12T00:00:00"/>
        <d v="2031-01-14T00:00:00"/>
        <d v="2031-01-16T00:00:00"/>
        <d v="2031-01-18T00:00:00"/>
        <d v="2031-01-20T00:00:00"/>
        <d v="2031-01-22T00:00:00"/>
        <d v="2031-01-24T00:00:00"/>
        <d v="2031-01-26T00:00:00"/>
        <d v="2031-01-28T00:00:00"/>
        <d v="2031-01-30T00:00:00"/>
        <d v="2031-02-01T00:00:00"/>
        <d v="2031-02-03T00:00:00"/>
        <d v="2031-02-05T00:00:00"/>
        <d v="2031-02-07T00:00:00"/>
        <d v="2031-02-09T00:00:00"/>
        <d v="2031-02-11T00:00:00"/>
        <d v="2031-02-13T00:00:00"/>
        <d v="2031-02-15T00:00:00"/>
        <d v="2031-02-17T00:00:00"/>
        <d v="2031-02-19T00:00:00"/>
        <d v="2031-02-21T00:00:00"/>
        <d v="2031-02-23T00:00:00"/>
        <d v="2031-02-25T00:00:00"/>
        <d v="2031-02-27T00:00:00"/>
        <d v="2031-03-01T00:00:00"/>
        <d v="2031-03-03T00:00:00"/>
        <d v="2031-03-05T00:00:00"/>
        <d v="2031-03-07T00:00:00"/>
        <d v="2031-03-09T00:00:00"/>
        <d v="2031-03-11T00:00:00"/>
        <d v="2031-03-13T00:00:00"/>
        <d v="2031-03-15T00:00:00"/>
        <d v="2031-03-17T00:00:00"/>
        <d v="2031-03-19T00:00:00"/>
        <d v="2031-03-21T00:00:00"/>
        <d v="2031-03-23T00:00:00"/>
        <d v="2031-03-25T00:00:00"/>
        <d v="2031-03-27T00:00:00"/>
        <d v="2031-03-29T00:00:00"/>
        <d v="2031-03-31T00:00:00"/>
        <d v="2031-04-02T00:00:00"/>
        <d v="2031-04-04T00:00:00"/>
        <d v="2031-04-06T00:00:00"/>
        <d v="2031-04-08T00:00:00"/>
        <d v="2031-04-10T00:00:00"/>
        <d v="2031-04-12T00:00:00"/>
        <d v="2031-04-14T00:00:00"/>
        <d v="2031-04-16T00:00:00"/>
        <d v="2031-04-18T00:00:00"/>
        <d v="2031-04-20T00:00:00"/>
        <d v="2031-04-22T00:00:00"/>
        <d v="2031-04-24T00:00:00"/>
        <d v="2031-04-26T00:00:00"/>
        <d v="2031-04-28T00:00:00"/>
        <d v="2031-04-30T00:00:00"/>
        <d v="2031-05-02T00:00:00"/>
        <d v="2031-05-04T00:00:00"/>
        <d v="2031-05-06T00:00:00"/>
        <d v="2031-05-08T00:00:00"/>
        <d v="2031-05-10T00:00:00"/>
        <d v="2031-05-12T00:00:00"/>
        <d v="2031-05-14T00:00:00"/>
        <d v="2031-05-16T00:00:00"/>
        <d v="2031-05-18T00:00:00"/>
        <d v="2031-05-20T00:00:00"/>
        <d v="2031-05-22T00:00:00"/>
        <d v="2031-05-24T00:00:00"/>
        <d v="2031-05-26T00:00:00"/>
        <d v="2031-05-28T00:00:00"/>
        <d v="2031-05-30T00:00:00"/>
        <d v="2031-06-01T00:00:00"/>
        <d v="2031-06-03T00:00:00"/>
        <d v="2031-06-05T00:00:00"/>
        <d v="2031-06-07T00:00:00"/>
        <d v="2031-06-09T00:00:00"/>
        <d v="2031-06-11T00:00:00"/>
        <d v="2031-06-13T00:00:00"/>
        <d v="2031-06-15T00:00:00"/>
        <d v="2031-06-17T00:00:00"/>
        <d v="2031-06-19T00:00:00"/>
        <d v="2031-06-21T00:00:00"/>
        <d v="2031-06-23T00:00:00"/>
        <d v="2031-06-25T00:00:00"/>
        <d v="2031-06-27T00:00:00"/>
        <d v="2031-06-29T00:00:00"/>
        <d v="2031-07-01T00:00:00"/>
        <d v="2031-07-03T00:00:00"/>
        <d v="2031-07-05T00:00:00"/>
        <d v="2031-07-07T00:00:00"/>
        <d v="2031-07-09T00:00:00"/>
        <d v="2031-07-11T00:00:00"/>
        <d v="2031-07-13T00:00:00"/>
        <d v="2031-07-15T00:00:00"/>
        <d v="2031-07-17T00:00:00"/>
        <d v="2031-07-19T00:00:00"/>
        <d v="2031-07-21T00:00:00"/>
        <d v="2031-07-23T00:00:00"/>
        <d v="2031-07-25T00:00:00"/>
        <d v="2031-07-27T00:00:00"/>
        <d v="2031-07-29T00:00:00"/>
        <d v="2031-07-31T00:00:00"/>
        <d v="2031-08-02T00:00:00"/>
        <d v="2031-08-04T00:00:00"/>
        <d v="2031-08-06T00:00:00"/>
        <d v="2031-08-08T00:00:00"/>
        <d v="2031-08-10T00:00:00"/>
        <d v="2031-08-12T00:00:00"/>
        <d v="2031-08-14T00:00:00"/>
        <d v="2031-08-16T00:00:00"/>
        <d v="2031-08-18T00:00:00"/>
        <d v="2031-08-20T00:00:00"/>
        <d v="2031-08-22T00:00:00"/>
        <d v="2031-08-24T00:00:00"/>
        <d v="2031-08-26T00:00:00"/>
        <d v="2031-08-28T00:00:00"/>
        <d v="2031-08-30T00:00:00"/>
        <d v="2031-09-01T00:00:00"/>
        <d v="2031-09-03T00:00:00"/>
        <d v="2031-09-05T00:00:00"/>
        <d v="2031-09-07T00:00:00"/>
        <d v="2031-09-09T00:00:00"/>
        <d v="2031-09-11T00:00:00"/>
        <d v="2031-09-13T00:00:00"/>
        <d v="2031-09-15T00:00:00"/>
        <d v="2031-09-17T00:00:00"/>
        <d v="2031-09-19T00:00:00"/>
        <d v="2031-09-21T00:00:00"/>
        <d v="2031-09-23T00:00:00"/>
        <d v="2031-09-25T00:00:00"/>
        <d v="2031-09-27T00:00:00"/>
        <d v="2031-09-29T00:00:00"/>
        <d v="2031-10-01T00:00:00"/>
        <d v="2031-10-03T00:00:00"/>
        <d v="2031-10-05T00:00:00"/>
        <d v="2031-10-07T00:00:00"/>
        <d v="2031-10-09T00:00:00"/>
        <d v="2031-10-11T00:00:00"/>
        <d v="2031-10-13T00:00:00"/>
        <d v="2031-10-15T00:00:00"/>
        <d v="2031-10-17T00:00:00"/>
        <d v="2031-10-19T00:00:00"/>
        <d v="2031-10-21T00:00:00"/>
        <d v="2031-10-23T00:00:00"/>
        <d v="2031-10-25T00:00:00"/>
        <d v="2031-10-27T00:00:00"/>
        <d v="2031-10-29T00:00:00"/>
        <d v="2031-10-31T00:00:00"/>
        <d v="2031-11-02T00:00:00"/>
        <d v="2031-11-04T00:00:00"/>
        <d v="2031-11-06T00:00:00"/>
        <d v="2031-11-08T00:00:00"/>
        <d v="2031-11-10T00:00:00"/>
        <d v="2031-11-12T00:00:00"/>
        <d v="2031-11-14T00:00:00"/>
        <d v="2031-11-16T00:00:00"/>
        <d v="2031-11-18T00:00:00"/>
        <d v="2031-11-20T00:00:00"/>
        <d v="2031-11-22T00:00:00"/>
        <d v="2031-11-24T00:00:00"/>
        <d v="2031-11-26T00:00:00"/>
        <d v="2031-11-28T00:00:00"/>
        <d v="2031-11-30T00:00:00"/>
        <d v="2031-12-02T00:00:00"/>
        <d v="2031-12-04T00:00:00"/>
        <d v="2031-12-06T00:00:00"/>
        <d v="2031-12-08T00:00:00"/>
        <d v="2031-12-10T00:00:00"/>
        <d v="2031-12-12T00:00:00"/>
        <d v="2031-12-14T00:00:00"/>
        <d v="2031-12-16T00:00:00"/>
        <d v="2031-12-18T00:00:00"/>
        <d v="2031-12-20T00:00:00"/>
        <d v="2031-12-22T00:00:00"/>
        <d v="2031-12-24T00:00:00"/>
        <d v="2031-12-26T00:00:00"/>
        <d v="2031-12-28T00:00:00"/>
        <d v="2031-12-30T00:00:00"/>
        <d v="2032-01-01T00:00:00"/>
        <d v="2032-01-03T00:00:00"/>
        <d v="2032-01-05T00:00:00"/>
        <d v="2032-01-07T00:00:00"/>
        <d v="2032-01-09T00:00:00"/>
        <d v="2032-01-11T00:00:00"/>
        <d v="2032-01-13T00:00:00"/>
        <d v="2032-01-15T00:00:00"/>
        <d v="2032-01-17T00:00:00"/>
        <d v="2032-01-19T00:00:00"/>
        <d v="2032-01-21T00:00:00"/>
        <d v="2032-01-23T00:00:00"/>
        <d v="2032-01-25T00:00:00"/>
        <d v="2032-01-27T00:00:00"/>
        <d v="2032-01-29T00:00:00"/>
        <d v="2032-01-31T00:00:00"/>
        <d v="2032-02-02T00:00:00"/>
        <d v="2032-02-04T00:00:00"/>
        <d v="2032-02-06T00:00:00"/>
        <d v="2032-02-08T00:00:00"/>
        <d v="2032-02-10T00:00:00"/>
        <d v="2032-02-12T00:00:00"/>
        <d v="2032-02-14T00:00:00"/>
        <d v="2032-02-16T00:00:00"/>
        <d v="2032-02-18T00:00:00"/>
        <d v="2032-02-20T00:00:00"/>
        <d v="2032-02-22T00:00:00"/>
        <d v="2032-02-24T00:00:00"/>
        <d v="2032-02-26T00:00:00"/>
        <d v="2032-02-28T00:00:00"/>
        <d v="2032-03-01T00:00:00"/>
        <d v="2032-03-03T00:00:00"/>
        <d v="2032-03-05T00:00:00"/>
        <d v="2032-03-07T00:00:00"/>
        <d v="2032-03-09T00:00:00"/>
        <d v="2032-03-11T00:00:00"/>
        <d v="2032-03-13T00:00:00"/>
        <d v="2032-03-15T00:00:00"/>
        <d v="2032-03-17T00:00:00"/>
        <d v="2032-03-19T00:00:00"/>
        <d v="2032-03-21T00:00:00"/>
        <d v="2032-03-23T00:00:00"/>
        <d v="2032-03-25T00:00:00"/>
        <d v="2032-03-27T00:00:00"/>
        <d v="2032-03-29T00:00:00"/>
        <d v="2032-03-31T00:00:00"/>
        <d v="2032-04-02T00:00:00"/>
        <d v="2032-04-04T00:00:00"/>
        <d v="2032-04-06T00:00:00"/>
        <d v="2032-04-08T00:00:00"/>
        <d v="2032-04-10T00:00:00"/>
        <d v="2032-04-12T00:00:00"/>
        <d v="2032-04-14T00:00:00"/>
        <d v="2032-04-16T00:00:00"/>
        <d v="2032-04-18T00:00:00"/>
        <d v="2032-04-20T00:00:00"/>
        <d v="2032-04-22T00:00:00"/>
        <d v="2032-04-24T00:00:00"/>
        <d v="2032-04-26T00:00:00"/>
        <d v="2032-04-28T00:00:00"/>
        <d v="2032-04-30T00:00:00"/>
        <d v="2032-05-02T00:00:00"/>
        <d v="2032-05-04T00:00:00"/>
        <d v="2032-05-06T00:00:00"/>
        <d v="2032-05-08T00:00:00"/>
        <d v="2032-05-10T00:00:00"/>
        <d v="2032-05-12T00:00:00"/>
        <d v="2032-05-14T00:00:00"/>
        <d v="2032-05-16T00:00:00"/>
        <d v="2032-05-18T00:00:00"/>
        <d v="2032-05-20T00:00:00"/>
        <d v="2032-05-22T00:00:00"/>
        <d v="2032-05-24T00:00:00"/>
        <d v="2032-05-26T00:00:00"/>
        <d v="2032-05-28T00:00:00"/>
        <d v="2032-05-30T00:00:00"/>
        <d v="2032-06-01T00:00:00"/>
        <d v="2032-06-03T00:00:00"/>
        <d v="2032-06-05T00:00:00"/>
        <d v="2032-06-07T00:00:00"/>
        <d v="2032-06-09T00:00:00"/>
        <d v="2032-06-11T00:00:00"/>
        <d v="2032-06-13T00:00:00"/>
        <d v="2032-06-15T00:00:00"/>
        <d v="2032-06-17T00:00:00"/>
        <d v="2032-06-19T00:00:00"/>
        <d v="2032-06-21T00:00:00"/>
        <d v="2032-06-23T00:00:00"/>
        <d v="2032-06-25T00:00:00"/>
        <d v="2032-06-27T00:00:00"/>
        <d v="2032-06-29T00:00:00"/>
        <d v="2032-07-01T00:00:00"/>
        <d v="2032-07-03T00:00:00"/>
        <d v="2032-07-05T00:00:00"/>
        <d v="2032-07-07T00:00:00"/>
        <d v="2032-07-09T00:00:00"/>
        <d v="2032-07-11T00:00:00"/>
        <d v="2032-07-13T00:00:00"/>
        <d v="2032-07-15T00:00:00"/>
        <d v="2032-07-17T00:00:00"/>
        <d v="2032-07-19T00:00:00"/>
        <d v="2032-07-21T00:00:00"/>
        <d v="2032-07-23T00:00:00"/>
        <d v="2032-07-25T00:00:00"/>
        <d v="2032-07-27T00:00:00"/>
        <d v="2032-07-29T00:00:00"/>
        <d v="2032-07-31T00:00:00"/>
        <d v="2032-08-02T00:00:00"/>
        <d v="2032-08-04T00:00:00"/>
        <d v="2032-08-06T00:00:00"/>
        <d v="2032-08-08T00:00:00"/>
        <d v="2032-08-10T00:00:00"/>
        <d v="2032-08-12T00:00:00"/>
        <d v="2032-08-14T00:00:00"/>
        <d v="2032-08-16T00:00:00"/>
        <d v="2032-08-18T00:00:00"/>
        <d v="2032-08-20T00:00:00"/>
        <d v="2032-08-22T00:00:00"/>
        <d v="2032-08-24T00:00:00"/>
        <d v="2032-08-26T00:00:00"/>
        <d v="2032-08-28T00:00:00"/>
        <d v="2032-08-30T00:00:00"/>
        <d v="2032-09-01T00:00:00"/>
        <d v="2032-09-03T00:00:00"/>
        <d v="2032-09-05T00:00:00"/>
        <d v="2032-09-07T00:00:00"/>
        <d v="2032-09-09T00:00:00"/>
        <d v="2032-09-11T00:00:00"/>
        <d v="2032-09-13T00:00:00"/>
        <d v="2032-09-15T00:00:00"/>
        <d v="2032-09-17T00:00:00"/>
        <d v="2032-09-19T00:00:00"/>
        <d v="2032-09-21T00:00:00"/>
        <d v="2032-09-23T00:00:00"/>
        <d v="2032-09-25T00:00:00"/>
        <d v="2032-09-27T00:00:00"/>
        <d v="2032-09-29T00:00:00"/>
        <d v="2032-10-01T00:00:00"/>
        <d v="2032-10-03T00:00:00"/>
        <d v="2032-10-05T00:00:00"/>
        <d v="2032-10-07T00:00:00"/>
        <d v="2032-10-09T00:00:00"/>
        <d v="2032-10-11T00:00:00"/>
        <d v="2032-10-13T00:00:00"/>
        <d v="2032-10-15T00:00:00"/>
        <d v="2032-10-17T00:00:00"/>
        <d v="2032-10-19T00:00:00"/>
        <d v="2032-10-21T00:00:00"/>
        <d v="2032-10-23T00:00:00"/>
        <d v="2032-10-25T00:00:00"/>
        <d v="2032-10-27T00:00:00"/>
        <d v="2032-10-29T00:00:00"/>
        <d v="2032-10-31T00:00:00"/>
        <d v="2032-11-02T00:00:00"/>
        <d v="2032-11-04T00:00:00"/>
        <d v="2032-11-06T00:00:00"/>
        <d v="2032-11-08T00:00:00"/>
        <d v="2032-11-10T00:00:00"/>
        <d v="2032-11-12T00:00:00"/>
        <d v="2032-11-14T00:00:00"/>
        <d v="2032-11-16T00:00:00"/>
        <d v="2032-11-18T00:00:00"/>
        <d v="2032-11-20T00:00:00"/>
        <d v="2032-11-22T00:00:00"/>
        <d v="2032-11-24T00:00:00"/>
        <d v="2032-11-26T00:00:00"/>
        <d v="2032-11-28T00:00:00"/>
        <d v="2032-11-30T00:00:00"/>
        <d v="2032-12-02T00:00:00"/>
        <d v="2032-12-04T00:00:00"/>
        <d v="2032-12-06T00:00:00"/>
        <d v="2032-12-08T00:00:00"/>
        <d v="2032-12-10T00:00:00"/>
        <d v="2032-12-12T00:00:00"/>
        <d v="2032-12-14T00:00:00"/>
        <d v="2032-12-16T00:00:00"/>
        <d v="2032-12-18T00:00:00"/>
        <d v="2032-12-20T00:00:00"/>
        <d v="2032-12-22T00:00:00"/>
        <d v="2032-12-24T00:00:00"/>
        <d v="2032-12-26T00:00:00"/>
        <d v="2032-12-28T00:00:00"/>
        <d v="2032-12-30T00:00:00"/>
        <d v="2033-01-01T00:00:00"/>
        <d v="2033-01-03T00:00:00"/>
        <d v="2033-01-05T00:00:00"/>
        <d v="2033-01-07T00:00:00"/>
        <d v="2033-01-09T00:00:00"/>
        <d v="2033-01-11T00:00:00"/>
        <d v="2033-01-13T00:00:00"/>
        <d v="2033-01-15T00:00:00"/>
        <d v="2033-01-17T00:00:00"/>
        <d v="2033-01-19T00:00:00"/>
        <d v="2033-01-21T00:00:00"/>
        <d v="2033-01-23T00:00:00"/>
        <d v="2033-01-25T00:00:00"/>
        <d v="2033-01-27T00:00:00"/>
        <d v="2033-01-29T00:00:00"/>
        <d v="2033-01-31T00:00:00"/>
        <d v="2033-02-02T00:00:00"/>
        <d v="2033-02-04T00:00:00"/>
        <d v="2033-02-06T00:00:00"/>
        <d v="2033-02-08T00:00:00"/>
        <d v="2033-02-10T00:00:00"/>
        <d v="2033-02-12T00:00:00"/>
        <d v="2033-02-14T00:00:00"/>
        <d v="2033-02-16T00:00:00"/>
        <d v="2033-02-18T00:00:00"/>
        <d v="2033-02-20T00:00:00"/>
        <d v="2033-02-22T00:00:00"/>
        <d v="2033-02-24T00:00:00"/>
        <d v="2033-02-26T00:00:00"/>
        <d v="2033-02-28T00:00:00"/>
        <d v="2033-03-02T00:00:00"/>
        <d v="2033-03-04T00:00:00"/>
        <d v="2033-03-06T00:00:00"/>
        <d v="2033-03-08T00:00:00"/>
        <d v="2033-03-10T00:00:00"/>
        <d v="2033-03-12T00:00:00"/>
        <d v="2033-03-14T00:00:00"/>
        <d v="2033-03-16T00:00:00"/>
        <d v="2033-03-18T00:00:00"/>
        <d v="2033-03-20T00:00:00"/>
        <d v="2033-03-22T00:00:00"/>
        <d v="2033-03-24T00:00:00"/>
        <d v="2033-03-26T00:00:00"/>
        <d v="2033-03-28T00:00:00"/>
        <d v="2033-03-30T00:00:00"/>
        <d v="2033-04-01T00:00:00"/>
        <d v="2033-04-03T00:00:00"/>
        <d v="2033-04-05T00:00:00"/>
        <d v="2033-04-07T00:00:00"/>
        <d v="2033-04-09T00:00:00"/>
        <d v="2033-04-11T00:00:00"/>
        <d v="2033-04-13T00:00:00"/>
        <d v="2033-04-15T00:00:00"/>
        <d v="2033-04-17T00:00:00"/>
        <d v="2033-04-19T00:00:00"/>
        <d v="2033-04-21T00:00:00"/>
        <d v="2033-04-23T00:00:00"/>
        <d v="2033-04-25T00:00:00"/>
        <d v="2033-04-27T00:00:00"/>
        <d v="2033-04-29T00:00:00"/>
        <d v="2033-05-01T00:00:00"/>
        <d v="2033-05-03T00:00:00"/>
        <d v="2033-05-05T00:00:00"/>
        <d v="2033-05-07T00:00:00"/>
        <d v="2033-05-09T00:00:00"/>
        <d v="2033-05-11T00:00:00"/>
        <d v="2033-05-13T00:00:00"/>
        <d v="2033-05-15T00:00:00"/>
        <d v="2033-05-17T00:00:00"/>
        <d v="2033-05-19T00:00:00"/>
        <d v="2033-05-21T00:00:00"/>
        <d v="2033-05-23T00:00:00"/>
        <d v="2033-05-25T00:00:00"/>
        <d v="2033-05-27T00:00:00"/>
        <d v="2033-05-29T00:00:00"/>
        <d v="2033-05-31T00:00:00"/>
        <d v="2033-06-02T00:00:00"/>
        <d v="2033-06-04T00:00:00"/>
        <d v="2033-06-06T00:00:00"/>
        <d v="2033-06-08T00:00:00"/>
        <d v="2033-06-10T00:00:00"/>
        <d v="2033-06-12T00:00:00"/>
        <d v="2033-06-14T00:00:00"/>
        <d v="2033-06-16T00:00:00"/>
        <d v="2033-06-18T00:00:00"/>
        <d v="2033-06-20T00:00:00"/>
        <d v="2033-06-22T00:00:00"/>
        <d v="2033-06-24T00:00:00"/>
        <d v="2033-06-26T00:00:00"/>
        <d v="2033-06-28T00:00:00"/>
        <d v="2033-06-30T00:00:00"/>
        <d v="2033-07-02T00:00:00"/>
        <d v="2033-07-04T00:00:00"/>
        <d v="2033-07-06T00:00:00"/>
        <d v="2033-07-08T00:00:00"/>
        <d v="2033-07-10T00:00:00"/>
        <d v="2033-07-12T00:00:00"/>
        <d v="2033-07-14T00:00:00"/>
        <d v="2033-07-16T00:00:00"/>
        <d v="2033-07-18T00:00:00"/>
        <d v="2033-07-20T00:00:00"/>
        <d v="2033-07-22T00:00:00"/>
        <d v="2033-07-24T00:00:00"/>
        <d v="2033-07-26T00:00:00"/>
        <d v="2033-07-28T00:00:00"/>
        <d v="2033-07-30T00:00:00"/>
        <d v="2033-08-01T00:00:00"/>
        <d v="2033-08-03T00:00:00"/>
        <d v="2033-08-05T00:00:00"/>
        <d v="2033-08-07T00:00:00"/>
        <d v="2033-08-09T00:00:00"/>
        <d v="2033-08-11T00:00:00"/>
        <d v="2033-08-13T00:00:00"/>
        <d v="2033-08-15T00:00:00"/>
        <d v="2033-08-17T00:00:00"/>
        <d v="2033-08-19T00:00:00"/>
        <d v="2033-08-21T00:00:00"/>
        <d v="2033-08-23T00:00:00"/>
        <d v="2033-08-25T00:00:00"/>
        <d v="2033-08-27T00:00:00"/>
        <d v="2033-08-29T00:00:00"/>
        <d v="2033-08-31T00:00:00"/>
        <d v="2033-09-02T00:00:00"/>
        <d v="2033-09-04T00:00:00"/>
        <d v="2033-09-06T00:00:00"/>
        <d v="2033-09-08T00:00:00"/>
        <d v="2033-09-10T00:00:00"/>
        <d v="2033-09-12T00:00:00"/>
        <d v="2033-09-14T00:00:00"/>
        <d v="2033-09-16T00:00:00"/>
        <d v="2033-09-18T00:00:00"/>
        <d v="2033-09-20T00:00:00"/>
        <d v="2033-09-22T00:00:00"/>
        <d v="2033-09-24T00:00:00"/>
        <d v="2033-09-26T00:00:00"/>
        <d v="2033-09-28T00:00:00"/>
        <d v="2033-09-30T00:00:00"/>
        <d v="2033-10-02T00:00:00"/>
        <d v="2033-10-04T00:00:00"/>
        <d v="2033-10-06T00:00:00"/>
        <d v="2033-10-08T00:00:00"/>
        <d v="2033-10-10T00:00:00"/>
        <d v="2033-10-12T00:00:00"/>
        <d v="2033-10-14T00:00:00"/>
        <d v="2033-10-16T00:00:00"/>
        <d v="2033-10-18T00:00:00"/>
        <d v="2033-10-20T00:00:00"/>
        <d v="2033-10-22T00:00:00"/>
        <d v="2033-10-24T00:00:00"/>
        <d v="2033-10-26T00:00:00"/>
        <d v="2033-10-28T00:00:00"/>
        <d v="2033-10-30T00:00:00"/>
        <d v="2033-11-01T00:00:00"/>
        <d v="2033-11-03T00:00:00"/>
        <d v="2033-11-05T00:00:00"/>
        <d v="2033-11-07T00:00:00"/>
        <d v="2033-11-09T00:00:00"/>
        <d v="2033-11-11T00:00:00"/>
        <d v="2033-11-13T00:00:00"/>
        <d v="2033-11-15T00:00:00"/>
        <d v="2033-11-17T00:00:00"/>
        <d v="2033-11-19T00:00:00"/>
        <d v="2033-11-21T00:00:00"/>
        <d v="2033-11-23T00:00:00"/>
        <d v="2033-11-25T00:00:00"/>
        <d v="2033-11-27T00:00:00"/>
        <d v="2033-11-29T00:00:00"/>
        <d v="2033-12-01T00:00:00"/>
        <d v="2033-12-03T00:00:00"/>
        <d v="2033-12-05T00:00:00"/>
        <d v="2033-12-07T00:00:00"/>
        <d v="2033-12-09T00:00:00"/>
        <d v="2033-12-11T00:00:00"/>
        <d v="2033-12-13T00:00:00"/>
        <d v="2033-12-15T00:00:00"/>
        <d v="2033-12-17T00:00:00"/>
        <d v="2033-12-19T00:00:00"/>
        <d v="2033-12-21T00:00:00"/>
        <d v="2033-12-23T00:00:00"/>
        <d v="2033-12-25T00:00:00"/>
        <d v="2033-12-27T00:00:00"/>
        <d v="2033-12-29T00:00:00"/>
        <d v="2033-12-31T00:00:00"/>
        <d v="2034-01-02T00:00:00"/>
        <d v="2034-01-04T00:00:00"/>
        <d v="2034-01-06T00:00:00"/>
        <d v="2034-01-08T00:00:00"/>
        <d v="2034-01-10T00:00:00"/>
        <d v="2034-01-12T00:00:00"/>
        <d v="2034-01-14T00:00:00"/>
        <d v="2034-01-16T00:00:00"/>
        <d v="2034-01-18T00:00:00"/>
        <d v="2034-01-20T00:00:00"/>
        <d v="2034-01-22T00:00:00"/>
        <d v="2034-01-24T00:00:00"/>
        <d v="2034-01-26T00:00:00"/>
        <d v="2034-01-28T00:00:00"/>
        <d v="2034-01-30T00:00:00"/>
        <d v="2034-02-01T00:00:00"/>
        <d v="2034-02-03T00:00:00"/>
        <d v="2034-02-05T00:00:00"/>
        <d v="2034-02-07T00:00:00"/>
        <d v="2034-02-09T00:00:00"/>
        <d v="2034-02-11T00:00:00"/>
        <d v="2034-02-13T00:00:00"/>
        <d v="2034-02-15T00:00:00"/>
        <d v="2034-02-17T00:00:00"/>
        <d v="2034-02-19T00:00:00"/>
        <d v="2034-02-21T00:00:00"/>
        <d v="2034-02-23T00:00:00"/>
        <d v="2034-02-25T00:00:00"/>
        <d v="2034-02-27T00:00:00"/>
        <d v="2034-03-01T00:00:00"/>
        <d v="2034-03-03T00:00:00"/>
        <d v="2034-03-05T00:00:00"/>
        <d v="2034-03-07T00:00:00"/>
        <d v="2034-03-09T00:00:00"/>
        <d v="2034-03-11T00:00:00"/>
        <d v="2034-03-13T00:00:00"/>
        <d v="2034-03-15T00:00:00"/>
        <d v="2034-03-17T00:00:00"/>
        <d v="2034-03-19T00:00:00"/>
        <d v="2034-03-21T00:00:00"/>
        <d v="2034-03-23T00:00:00"/>
        <d v="2034-03-25T00:00:00"/>
        <d v="2034-03-27T00:00:00"/>
        <d v="2034-03-29T00:00:00"/>
        <d v="2034-03-31T00:00:00"/>
        <d v="2034-04-02T00:00:00"/>
        <d v="2034-04-04T00:00:00"/>
        <d v="2034-04-06T00:00:00"/>
        <d v="2034-04-08T00:00:00"/>
        <d v="2034-04-10T00:00:00"/>
        <d v="2034-04-12T00:00:00"/>
        <d v="2034-04-14T00:00:00"/>
        <d v="2034-04-16T00:00:00"/>
        <d v="2034-04-18T00:00:00"/>
        <d v="2034-04-20T00:00:00"/>
        <d v="2034-04-22T00:00:00"/>
        <d v="2034-04-24T00:00:00"/>
        <d v="2034-04-26T00:00:00"/>
        <d v="2034-04-28T00:00:00"/>
        <d v="2034-04-30T00:00:00"/>
        <d v="2034-05-02T00:00:00"/>
        <d v="2034-05-04T00:00:00"/>
        <d v="2034-05-06T00:00:00"/>
        <d v="2034-05-08T00:00:00"/>
        <d v="2034-05-10T00:00:00"/>
        <d v="2034-05-12T00:00:00"/>
        <d v="2034-05-14T00:00:00"/>
        <d v="2034-05-16T00:00:00"/>
        <d v="2034-05-18T00:00:00"/>
        <d v="2034-05-20T00:00:00"/>
        <d v="2034-05-22T00:00:00"/>
        <d v="2034-05-24T00:00:00"/>
        <d v="2034-05-26T00:00:00"/>
        <d v="2034-05-28T00:00:00"/>
        <d v="2034-05-30T00:00:00"/>
        <d v="2034-06-01T00:00:00"/>
        <d v="2034-06-03T00:00:00"/>
        <d v="2034-06-05T00:00:00"/>
        <d v="2034-06-07T00:00:00"/>
        <d v="2034-06-09T00:00:00"/>
        <d v="2034-06-11T00:00:00"/>
        <d v="2034-06-13T00:00:00"/>
        <d v="2034-06-15T00:00:00"/>
        <d v="2034-06-17T00:00:00"/>
        <d v="2034-06-19T00:00:00"/>
        <d v="2034-06-21T00:00:00"/>
        <d v="2034-06-23T00:00:00"/>
        <d v="2034-06-25T00:00:00"/>
        <d v="2034-06-27T00:00:00"/>
        <d v="2034-06-29T00:00:00"/>
        <d v="2034-07-01T00:00:00"/>
        <d v="2034-07-03T00:00:00"/>
        <d v="2034-07-05T00:00:00"/>
        <d v="2034-07-07T00:00:00"/>
        <d v="2034-07-09T00:00:00"/>
        <d v="2034-07-11T00:00:00"/>
        <d v="2034-07-13T00:00:00"/>
        <d v="2034-07-15T00:00:00"/>
        <d v="2034-07-17T00:00:00"/>
        <d v="2034-07-19T00:00:00"/>
        <d v="2034-07-21T00:00:00"/>
        <d v="2034-07-23T00:00:00"/>
        <d v="2034-07-25T00:00:00"/>
        <d v="2034-07-27T00:00:00"/>
        <d v="2034-07-29T00:00:00"/>
        <d v="2034-07-31T00:00:00"/>
        <d v="2034-08-02T00:00:00"/>
        <d v="2034-08-04T00:00:00"/>
        <d v="2034-08-06T00:00:00"/>
        <d v="2034-08-08T00:00:00"/>
        <d v="2034-08-10T00:00:00"/>
        <d v="2034-08-12T00:00:00"/>
        <d v="2034-08-14T00:00:00"/>
        <d v="2034-08-16T00:00:00"/>
        <d v="2034-08-18T00:00:00"/>
        <d v="2034-08-20T00:00:00"/>
        <d v="2034-08-22T00:00:00"/>
        <d v="2034-08-24T00:00:00"/>
        <d v="2034-08-26T00:00:00"/>
        <d v="2034-08-28T00:00:00"/>
        <d v="2034-08-30T00:00:00"/>
        <d v="2034-09-01T00:00:00"/>
        <d v="2034-09-03T00:00:00"/>
        <d v="2034-09-05T00:00:00"/>
        <d v="2034-09-07T00:00:00"/>
        <d v="2034-09-09T00:00:00"/>
        <d v="2034-09-11T00:00:00"/>
        <d v="2034-09-13T00:00:00"/>
        <d v="2034-09-15T00:00:00"/>
        <d v="2034-09-17T00:00:00"/>
        <d v="2034-09-19T00:00:00"/>
        <d v="2034-09-21T00:00:00"/>
        <d v="2034-09-23T00:00:00"/>
        <d v="2034-09-25T00:00:00"/>
        <d v="2034-09-27T00:00:00"/>
        <d v="2034-09-29T00:00:00"/>
        <d v="2034-10-01T00:00:00"/>
        <d v="2034-10-03T00:00:00"/>
        <d v="2034-10-05T00:00:00"/>
        <d v="2034-10-07T00:00:00"/>
        <d v="2034-10-09T00:00:00"/>
        <d v="2034-10-11T00:00:00"/>
        <d v="2034-10-13T00:00:00"/>
        <d v="2034-10-15T00:00:00"/>
        <d v="2034-10-17T00:00:00"/>
        <d v="2034-10-19T00:00:00"/>
        <d v="2034-10-21T00:00:00"/>
        <d v="2034-10-23T00:00:00"/>
        <d v="2034-10-25T00:00:00"/>
        <d v="2034-10-27T00:00:00"/>
        <d v="2034-10-29T00:00:00"/>
        <d v="2034-10-31T00:00:00"/>
        <d v="2034-11-02T00:00:00"/>
        <d v="2034-11-04T00:00:00"/>
        <d v="2034-11-06T00:00:00"/>
        <d v="2034-11-08T00:00:00"/>
        <d v="2034-11-10T00:00:00"/>
        <d v="2034-11-12T00:00:00"/>
        <d v="2034-11-14T00:00:00"/>
        <d v="2034-11-16T00:00:00"/>
        <d v="2034-11-18T00:00:00"/>
        <d v="2034-11-20T00:00:00"/>
        <d v="2034-11-22T00:00:00"/>
        <d v="2034-11-24T00:00:00"/>
        <d v="2034-11-26T00:00:00"/>
        <d v="2034-11-28T00:00:00"/>
        <d v="2034-11-30T00:00:00"/>
        <d v="2034-12-02T00:00:00"/>
        <d v="2034-12-04T00:00:00"/>
        <d v="2034-12-06T00:00:00"/>
        <d v="2034-12-08T00:00:00"/>
        <d v="2034-12-10T00:00:00"/>
        <d v="2034-12-12T00:00:00"/>
        <d v="2034-12-14T00:00:00"/>
        <d v="2034-12-16T00:00:00"/>
        <d v="2034-12-18T00:00:00"/>
        <d v="2034-12-20T00:00:00"/>
        <d v="2034-12-22T00:00:00"/>
        <d v="2034-12-24T00:00:00"/>
        <d v="2034-12-26T00:00:00"/>
        <d v="2034-12-28T00:00:00"/>
        <d v="2034-12-30T00:00:00"/>
        <d v="2035-01-01T00:00:00"/>
        <d v="2035-01-03T00:00:00"/>
        <d v="2035-01-05T00:00:00"/>
        <d v="2035-01-07T00:00:00"/>
        <d v="2035-01-09T00:00:00"/>
        <d v="2035-01-11T00:00:00"/>
        <d v="2035-01-13T00:00:00"/>
        <d v="2035-01-15T00:00:00"/>
        <d v="2035-01-17T00:00:00"/>
        <d v="2035-01-19T00:00:00"/>
        <d v="2035-01-21T00:00:00"/>
        <d v="2035-01-23T00:00:00"/>
        <d v="2035-01-25T00:00:00"/>
        <d v="2035-01-27T00:00:00"/>
        <d v="2035-01-29T00:00:00"/>
        <d v="2035-01-31T00:00:00"/>
        <d v="2035-02-02T00:00:00"/>
        <d v="2035-02-04T00:00:00"/>
        <d v="2035-02-06T00:00:00"/>
        <d v="2035-02-08T00:00:00"/>
        <d v="2035-02-10T00:00:00"/>
        <d v="2035-02-12T00:00:00"/>
        <d v="2035-02-14T00:00:00"/>
        <d v="2035-02-16T00:00:00"/>
        <d v="2035-02-18T00:00:00"/>
        <d v="2035-02-20T00:00:00"/>
        <d v="2035-02-22T00:00:00"/>
        <d v="2035-02-24T00:00:00"/>
        <d v="2035-02-26T00:00:00"/>
        <d v="2035-02-28T00:00:00"/>
        <d v="2035-03-02T00:00:00"/>
        <d v="2035-03-04T00:00:00"/>
        <d v="2035-03-06T00:00:00"/>
        <d v="2035-03-08T00:00:00"/>
        <d v="2035-03-10T00:00:00"/>
        <d v="2035-03-12T00:00:00"/>
        <d v="2035-03-14T00:00:00"/>
        <d v="2035-03-16T00:00:00"/>
        <d v="2035-03-18T00:00:00"/>
        <d v="2035-03-20T00:00:00"/>
        <d v="2035-03-22T00:00:00"/>
        <d v="2035-03-24T00:00:00"/>
        <d v="2035-03-26T00:00:00"/>
        <d v="2035-03-28T00:00:00"/>
        <d v="2035-03-30T00:00:00"/>
        <d v="2035-04-01T00:00:00"/>
        <d v="2035-04-03T00:00:00"/>
        <d v="2035-04-05T00:00:00"/>
        <d v="2035-04-07T00:00:00"/>
        <d v="2035-04-09T00:00:00"/>
        <d v="2035-04-11T00:00:00"/>
        <d v="2035-04-13T00:00:00"/>
        <d v="2035-04-15T00:00:00"/>
        <d v="2035-04-17T00:00:00"/>
        <d v="2035-04-19T00:00:00"/>
        <d v="2035-04-21T00:00:00"/>
        <d v="2035-04-23T00:00:00"/>
        <d v="2035-04-25T00:00:00"/>
        <d v="2035-04-27T00:00:00"/>
        <d v="2035-04-29T00:00:00"/>
        <d v="2035-05-01T00:00:00"/>
        <d v="2035-05-03T00:00:00"/>
        <d v="2035-05-05T00:00:00"/>
        <d v="2035-05-07T00:00:00"/>
        <d v="2035-05-09T00:00:00"/>
        <d v="2035-05-11T00:00:00"/>
        <d v="2035-05-13T00:00:00"/>
        <d v="2035-05-15T00:00:00"/>
        <d v="2035-05-17T00:00:00"/>
        <d v="2035-05-19T00:00:00"/>
        <d v="2035-05-21T00:00:00"/>
        <d v="2035-05-23T00:00:00"/>
        <d v="2035-05-25T00:00:00"/>
        <d v="2035-05-27T00:00:00"/>
        <d v="2035-05-29T00:00:00"/>
        <d v="2035-05-31T00:00:00"/>
        <d v="2035-06-02T00:00:00"/>
        <d v="2035-06-04T00:00:00"/>
        <d v="2035-06-06T00:00:00"/>
        <d v="2035-06-08T00:00:00"/>
        <d v="2035-06-10T00:00:00"/>
        <d v="2035-06-12T00:00:00"/>
        <d v="2035-06-14T00:00:00"/>
        <d v="2035-06-16T00:00:00"/>
        <d v="2035-06-18T00:00:00"/>
        <d v="2035-06-20T00:00:00"/>
        <d v="2035-06-22T00:00:00"/>
        <d v="2035-06-24T00:00:00"/>
        <d v="2035-06-26T00:00:00"/>
        <d v="2035-06-28T00:00:00"/>
        <d v="2035-06-30T00:00:00"/>
        <d v="2035-07-02T00:00:00"/>
        <d v="2035-07-04T00:00:00"/>
        <d v="2035-07-06T00:00:00"/>
        <d v="2035-07-08T00:00:00"/>
        <d v="2035-07-10T00:00:00"/>
        <d v="2035-07-12T00:00:00"/>
        <d v="2035-07-14T00:00:00"/>
        <d v="2035-07-16T00:00:00"/>
        <d v="2035-07-18T00:00:00"/>
        <d v="2035-07-20T00:00:00"/>
        <d v="2035-07-22T00:00:00"/>
        <d v="2035-07-24T00:00:00"/>
        <d v="2035-07-26T00:00:00"/>
        <d v="2035-07-28T00:00:00"/>
        <d v="2035-07-30T00:00:00"/>
        <d v="2035-08-01T00:00:00"/>
        <d v="2035-08-03T00:00:00"/>
        <d v="2035-08-05T00:00:00"/>
        <d v="2035-08-07T00:00:00"/>
        <d v="2035-08-09T00:00:00"/>
        <d v="2035-08-11T00:00:00"/>
        <d v="2035-08-13T00:00:00"/>
        <d v="2035-08-15T00:00:00"/>
        <d v="2035-08-17T00:00:00"/>
        <d v="2035-08-19T00:00:00"/>
        <d v="2035-08-21T00:00:00"/>
        <d v="2035-08-23T00:00:00"/>
        <d v="2035-08-25T00:00:00"/>
        <d v="2035-08-27T00:00:00"/>
        <d v="2035-08-29T00:00:00"/>
        <d v="2035-08-31T00:00:00"/>
        <d v="2035-09-02T00:00:00"/>
        <d v="2035-09-04T00:00:00"/>
        <d v="2035-09-06T00:00:00"/>
        <d v="2035-09-08T00:00:00"/>
        <d v="2035-09-10T00:00:00"/>
        <d v="2035-09-12T00:00:00"/>
        <d v="2035-09-14T00:00:00"/>
        <d v="2035-09-16T00:00:00"/>
        <d v="2035-09-18T00:00:00"/>
        <d v="2035-09-20T00:00:00"/>
        <d v="2035-09-22T00:00:00"/>
        <d v="2035-09-24T00:00:00"/>
        <d v="2035-09-26T00:00:00"/>
        <d v="2035-09-28T00:00:00"/>
        <d v="2035-09-30T00:00:00"/>
        <d v="2035-10-02T00:00:00"/>
        <d v="2035-10-04T00:00:00"/>
        <d v="2035-10-06T00:00:00"/>
        <d v="2035-10-08T00:00:00"/>
        <d v="2035-10-10T00:00:00"/>
        <d v="2035-10-12T00:00:00"/>
        <d v="2035-10-14T00:00:00"/>
        <d v="2035-10-16T00:00:00"/>
        <d v="2035-10-18T00:00:00"/>
        <d v="2035-10-20T00:00:00"/>
        <d v="2035-10-22T00:00:00"/>
        <d v="2035-10-24T00:00:00"/>
        <d v="2035-10-26T00:00:00"/>
        <d v="2035-10-28T00:00:00"/>
        <d v="2035-10-30T00:00:00"/>
        <d v="2035-11-01T00:00:00"/>
        <d v="2035-11-03T00:00:00"/>
        <d v="2035-11-05T00:00:00"/>
        <d v="2035-11-07T00:00:00"/>
        <d v="2035-11-09T00:00:00"/>
        <d v="2035-11-11T00:00:00"/>
        <d v="2035-11-13T00:00:00"/>
        <d v="2035-11-15T00:00:00"/>
        <d v="2035-11-17T00:00:00"/>
        <d v="2035-11-19T00:00:00"/>
        <d v="2035-11-21T00:00:00"/>
        <d v="2035-11-23T00:00:00"/>
        <d v="2035-11-25T00:00:00"/>
        <d v="2035-11-27T00:00:00"/>
        <d v="2035-11-29T00:00:00"/>
        <d v="2035-12-01T00:00:00"/>
        <d v="2035-12-03T00:00:00"/>
        <d v="2035-12-05T00:00:00"/>
        <d v="2035-12-07T00:00:00"/>
        <d v="2035-12-09T00:00:00"/>
        <d v="2035-12-11T00:00:00"/>
        <d v="2035-12-13T00:00:00"/>
        <d v="2035-12-15T00:00:00"/>
        <d v="2035-12-17T00:00:00"/>
        <d v="2035-12-19T00:00:00"/>
        <d v="2035-12-21T00:00:00"/>
        <d v="2035-12-23T00:00:00"/>
        <d v="2035-12-25T00:00:00"/>
        <d v="2035-12-27T00:00:00"/>
        <d v="2035-12-29T00:00:00"/>
        <d v="2035-12-31T00:00:00"/>
        <d v="2036-01-02T00:00:00"/>
        <d v="2036-01-04T00:00:00"/>
        <d v="2036-01-06T00:00:00"/>
        <d v="2036-01-08T00:00:00"/>
        <d v="2036-01-10T00:00:00"/>
        <d v="2036-01-12T00:00:00"/>
        <d v="2036-01-14T00:00:00"/>
        <d v="2036-01-16T00:00:00"/>
        <d v="2036-01-18T00:00:00"/>
        <d v="2036-01-20T00:00:00"/>
        <d v="2036-01-22T00:00:00"/>
        <d v="2036-01-24T00:00:00"/>
        <d v="2036-01-26T00:00:00"/>
        <d v="2036-01-28T00:00:00"/>
        <d v="2036-01-30T00:00:00"/>
        <d v="2036-02-01T00:00:00"/>
        <d v="2036-02-03T00:00:00"/>
        <d v="2036-02-05T00:00:00"/>
        <d v="2036-02-07T00:00:00"/>
        <d v="2036-02-09T00:00:00"/>
        <d v="2036-02-11T00:00:00"/>
        <d v="2036-02-13T00:00:00"/>
        <d v="2036-02-15T00:00:00"/>
        <d v="2036-02-17T00:00:00"/>
        <d v="2036-02-19T00:00:00"/>
        <d v="2036-02-21T00:00:00"/>
        <d v="2036-02-23T00:00:00"/>
        <d v="2036-02-25T00:00:00"/>
        <d v="2036-02-27T00:00:00"/>
        <d v="2036-02-29T00:00:00"/>
        <d v="2036-03-02T00:00:00"/>
        <d v="2036-03-04T00:00:00"/>
        <d v="2036-03-06T00:00:00"/>
        <d v="2036-03-08T00:00:00"/>
        <d v="2036-03-10T00:00:00"/>
        <d v="2036-03-12T00:00:00"/>
        <d v="2036-03-14T00:00:00"/>
        <d v="2036-03-16T00:00:00"/>
        <d v="2036-03-18T00:00:00"/>
        <d v="2036-03-20T00:00:00"/>
        <d v="2036-03-22T00:00:00"/>
        <d v="2036-03-24T00:00:00"/>
        <d v="2036-03-26T00:00:00"/>
        <d v="2036-03-28T00:00:00"/>
        <d v="2036-03-30T00:00:00"/>
        <d v="2036-04-01T00:00:00"/>
        <d v="2036-04-03T00:00:00"/>
        <d v="2036-04-05T00:00:00"/>
        <d v="2036-04-07T00:00:00"/>
        <d v="2036-04-09T00:00:00"/>
        <d v="2036-04-11T00:00:00"/>
        <d v="2036-04-13T00:00:00"/>
        <d v="2036-04-15T00:00:00"/>
        <d v="2036-04-17T00:00:00"/>
        <d v="2036-04-19T00:00:00"/>
        <d v="2036-04-21T00:00:00"/>
        <d v="2036-04-23T00:00:00"/>
        <d v="2036-04-25T00:00:00"/>
        <d v="2036-04-27T00:00:00"/>
        <d v="2036-04-29T00:00:00"/>
        <d v="2036-05-01T00:00:00"/>
        <d v="2036-05-03T00:00:00"/>
        <d v="2036-05-05T00:00:00"/>
        <d v="2036-05-07T00:00:00"/>
        <d v="2036-05-09T00:00:00"/>
        <d v="2036-05-11T00:00:00"/>
        <d v="2036-05-13T00:00:00"/>
        <d v="2036-05-15T00:00:00"/>
        <d v="2036-05-17T00:00:00"/>
        <d v="2036-05-19T00:00:00"/>
        <d v="2036-05-21T00:00:00"/>
        <d v="2036-05-23T00:00:00"/>
        <d v="2036-05-25T00:00:00"/>
        <d v="2036-05-27T00:00:00"/>
        <d v="2036-05-29T00:00:00"/>
        <d v="2036-05-31T00:00:00"/>
        <d v="2036-06-02T00:00:00"/>
        <d v="2036-06-04T00:00:00"/>
        <d v="2036-06-06T00:00:00"/>
        <d v="2036-06-08T00:00:00"/>
        <d v="2036-06-10T00:00:00"/>
        <d v="2036-06-12T00:00:00"/>
        <d v="2036-06-14T00:00:00"/>
        <d v="2036-06-16T00:00:00"/>
        <d v="2036-06-18T00:00:00"/>
        <d v="2036-06-20T00:00:00"/>
        <d v="2036-06-22T00:00:00"/>
        <d v="2036-06-24T00:00:00"/>
        <d v="2036-06-26T00:00:00"/>
        <d v="2036-06-28T00:00:00"/>
        <d v="2036-06-30T00:00:00"/>
        <d v="2036-07-02T00:00:00"/>
        <d v="2036-07-04T00:00:00"/>
        <d v="2036-07-06T00:00:00"/>
        <d v="2036-07-08T00:00:00"/>
        <d v="2036-07-10T00:00:00"/>
        <d v="2036-07-12T00:00:00"/>
        <d v="2036-07-14T00:00:00"/>
        <d v="2036-07-16T00:00:00"/>
        <d v="2036-07-18T00:00:00"/>
        <d v="2036-07-20T00:00:00"/>
        <d v="2036-07-22T00:00:00"/>
        <d v="2036-07-24T00:00:00"/>
        <d v="2036-07-26T00:00:00"/>
        <d v="2036-07-28T00:00:00"/>
        <d v="2036-07-30T00:00:00"/>
        <d v="2036-08-01T00:00:00"/>
        <d v="2036-08-03T00:00:00"/>
        <d v="2036-08-05T00:00:00"/>
        <d v="2036-08-07T00:00:00"/>
        <d v="2036-08-09T00:00:00"/>
        <d v="2036-08-11T00:00:00"/>
        <d v="2036-08-13T00:00:00"/>
        <d v="2036-08-15T00:00:00"/>
        <d v="2036-08-17T00:00:00"/>
        <d v="2036-08-19T00:00:00"/>
        <d v="2036-08-21T00:00:00"/>
        <d v="2036-08-23T00:00:00"/>
        <d v="2036-08-25T00:00:00"/>
        <d v="2036-08-27T00:00:00"/>
        <d v="2036-08-29T00:00:00"/>
        <d v="2036-08-31T00:00:00"/>
        <d v="2036-09-02T00:00:00"/>
        <d v="2036-09-04T00:00:00"/>
        <d v="2036-09-06T00:00:00"/>
        <d v="2036-09-08T00:00:00"/>
        <d v="2036-09-10T00:00:00"/>
        <d v="2036-09-12T00:00:00"/>
        <d v="2036-09-14T00:00:00"/>
        <d v="2036-09-16T00:00:00"/>
        <d v="2036-09-18T00:00:00"/>
        <d v="2036-09-20T00:00:00"/>
        <d v="2036-09-22T00:00:00"/>
        <d v="2036-09-24T00:00:00"/>
        <d v="2036-09-26T00:00:00"/>
        <d v="2036-09-28T00:00:00"/>
        <d v="2036-09-30T00:00:00"/>
        <d v="2036-10-02T00:00:00"/>
        <d v="2036-10-04T00:00:00"/>
        <d v="2036-10-06T00:00:00"/>
        <d v="2036-10-08T00:00:00"/>
        <d v="2036-10-10T00:00:00"/>
        <d v="2036-10-12T00:00:00"/>
        <d v="2036-10-14T00:00:00"/>
        <d v="2036-10-16T00:00:00"/>
        <d v="2036-10-18T00:00:00"/>
        <d v="2036-10-20T00:00:00"/>
        <d v="2036-10-22T00:00:00"/>
        <d v="2036-10-24T00:00:00"/>
        <d v="2036-10-26T00:00:00"/>
        <d v="2036-10-28T00:00:00"/>
        <d v="2036-10-30T00:00:00"/>
        <d v="2036-11-01T00:00:00"/>
        <d v="2036-11-03T00:00:00"/>
        <d v="2036-11-05T00:00:00"/>
        <d v="2036-11-07T00:00:00"/>
        <d v="2036-11-09T00:00:00"/>
        <d v="2036-11-11T00:00:00"/>
        <d v="2036-11-13T00:00:00"/>
        <d v="2036-11-15T00:00:00"/>
        <d v="2036-11-17T00:00:00"/>
        <d v="2036-11-19T00:00:00"/>
        <d v="2036-11-21T00:00:00"/>
        <d v="2036-11-23T00:00:00"/>
        <d v="2036-11-25T00:00:00"/>
        <d v="2036-11-27T00:00:00"/>
        <d v="2036-11-29T00:00:00"/>
        <d v="2036-12-01T00:00:00"/>
        <d v="2036-12-03T00:00:00"/>
        <d v="2036-12-05T00:00:00"/>
        <d v="2036-12-07T00:00:00"/>
        <d v="2036-12-09T00:00:00"/>
        <d v="2036-12-11T00:00:00"/>
        <d v="2036-12-13T00:00:00"/>
        <d v="2036-12-15T00:00:00"/>
        <d v="2036-12-17T00:00:00"/>
        <d v="2036-12-19T00:00:00"/>
        <d v="2036-12-21T00:00:00"/>
        <d v="2036-12-23T00:00:00"/>
        <d v="2036-12-25T00:00:00"/>
        <d v="2036-12-27T00:00:00"/>
        <d v="2036-12-29T00:00:00"/>
        <d v="2036-12-31T00:00:00"/>
        <d v="2037-01-02T00:00:00"/>
        <d v="2037-01-04T00:00:00"/>
        <d v="2037-01-06T00:00:00"/>
        <d v="2037-01-08T00:00:00"/>
        <d v="2037-01-10T00:00:00"/>
        <d v="2037-01-12T00:00:00"/>
        <d v="2037-01-14T00:00:00"/>
        <d v="2037-01-16T00:00:00"/>
        <d v="2037-01-18T00:00:00"/>
        <d v="2037-01-20T00:00:00"/>
        <d v="2037-01-22T00:00:00"/>
        <d v="2037-01-24T00:00:00"/>
        <d v="2037-01-26T00:00:00"/>
        <d v="2037-01-28T00:00:00"/>
        <d v="2037-01-30T00:00:00"/>
        <d v="2037-02-01T00:00:00"/>
        <d v="2037-02-03T00:00:00"/>
        <d v="2037-02-05T00:00:00"/>
        <d v="2037-02-07T00:00:00"/>
        <d v="2037-02-09T00:00:00"/>
        <d v="2037-02-11T00:00:00"/>
        <d v="2037-02-13T00:00:00"/>
        <d v="2037-02-15T00:00:00"/>
        <d v="2037-02-17T00:00:00"/>
        <d v="2037-02-19T00:00:00"/>
        <d v="2037-02-21T00:00:00"/>
        <d v="2037-02-23T00:00:00"/>
        <d v="2037-02-25T00:00:00"/>
        <d v="2037-02-27T00:00:00"/>
        <d v="2037-03-01T00:00:00"/>
        <d v="2037-03-03T00:00:00"/>
        <d v="2037-03-05T00:00:00"/>
        <d v="2037-03-07T00:00:00"/>
        <d v="2037-03-09T00:00:00"/>
        <d v="2037-03-11T00:00:00"/>
        <d v="2037-03-13T00:00:00"/>
        <d v="2037-03-15T00:00:00"/>
        <d v="2037-03-17T00:00:00"/>
        <d v="2037-03-19T00:00:00"/>
        <d v="2037-03-21T00:00:00"/>
        <d v="2037-03-23T00:00:00"/>
        <d v="2037-03-25T00:00:00"/>
        <d v="2037-03-27T00:00:00"/>
        <d v="2037-03-29T00:00:00"/>
        <d v="2037-03-31T00:00:00"/>
        <d v="2037-04-02T00:00:00"/>
        <d v="2037-04-04T00:00:00"/>
        <d v="2037-04-06T00:00:00"/>
        <d v="2037-04-08T00:00:00"/>
        <d v="2037-04-10T00:00:00"/>
        <d v="2037-04-12T00:00:00"/>
        <d v="2037-04-14T00:00:00"/>
        <d v="2037-04-16T00:00:00"/>
        <d v="2037-04-18T00:00:00"/>
        <d v="2037-04-20T00:00:00"/>
        <d v="2037-04-22T00:00:00"/>
        <d v="2037-04-24T00:00:00"/>
        <d v="2037-04-26T00:00:00"/>
        <d v="2037-04-28T00:00:00"/>
        <d v="2037-04-30T00:00:00"/>
        <d v="2037-05-02T00:00:00"/>
        <d v="2037-05-04T00:00:00"/>
        <d v="2037-05-06T00:00:00"/>
        <d v="2037-05-08T00:00:00"/>
        <d v="2037-05-10T00:00:00"/>
        <d v="2037-05-12T00:00:00"/>
        <d v="2037-05-14T00:00:00"/>
        <d v="2037-05-16T00:00:00"/>
        <d v="2037-05-18T00:00:00"/>
        <d v="2037-05-20T00:00:00"/>
        <d v="2037-05-22T00:00:00"/>
        <d v="2037-05-24T00:00:00"/>
        <d v="2037-05-26T00:00:00"/>
        <d v="2037-05-28T00:00:00"/>
        <d v="2037-05-30T00:00:00"/>
        <d v="2037-06-01T00:00:00"/>
        <d v="2037-06-03T00:00:00"/>
        <d v="2037-06-05T00:00:00"/>
        <d v="2037-06-07T00:00:00"/>
        <d v="2037-06-09T00:00:00"/>
        <d v="2037-06-11T00:00:00"/>
        <d v="2037-06-13T00:00:00"/>
        <d v="2037-06-15T00:00:00"/>
        <d v="2037-06-17T00:00:00"/>
        <d v="2037-06-19T00:00:00"/>
        <d v="2037-06-21T00:00:00"/>
        <d v="2037-06-23T00:00:00"/>
        <d v="2037-06-25T00:00:00"/>
        <d v="2037-06-27T00:00:00"/>
        <d v="2037-06-29T00:00:00"/>
        <d v="2037-07-01T00:00:00"/>
        <d v="2037-07-03T00:00:00"/>
        <d v="2037-07-05T00:00:00"/>
        <d v="2037-07-07T00:00:00"/>
        <d v="2037-07-09T00:00:00"/>
        <d v="2037-07-11T00:00:00"/>
        <d v="2037-07-13T00:00:00"/>
        <d v="2037-07-15T00:00:00"/>
        <d v="2037-07-17T00:00:00"/>
        <d v="2037-07-19T00:00:00"/>
        <d v="2037-07-21T00:00:00"/>
        <d v="2037-07-23T00:00:00"/>
        <d v="2037-07-25T00:00:00"/>
        <d v="2037-07-27T00:00:00"/>
        <d v="2037-07-29T00:00:00"/>
        <d v="2037-07-31T00:00:00"/>
        <d v="2037-08-02T00:00:00"/>
        <d v="2037-08-04T00:00:00"/>
        <d v="2037-08-06T00:00:00"/>
        <d v="2037-08-08T00:00:00"/>
        <d v="2037-08-10T00:00:00"/>
        <d v="2037-08-12T00:00:00"/>
        <d v="2037-08-14T00:00:00"/>
        <d v="2037-08-16T00:00:00"/>
        <d v="2037-08-18T00:00:00"/>
        <d v="2037-08-20T00:00:00"/>
        <d v="2037-08-22T00:00:00"/>
        <d v="2037-08-24T00:00:00"/>
        <d v="2037-08-26T00:00:00"/>
        <d v="2037-08-28T00:00:00"/>
        <d v="2037-08-30T00:00:00"/>
        <d v="2037-09-01T00:00:00"/>
        <d v="2037-09-03T00:00:00"/>
        <d v="2037-09-05T00:00:00"/>
        <d v="2037-09-07T00:00:00"/>
        <d v="2037-09-09T00:00:00"/>
        <d v="2037-09-11T00:00:00"/>
        <d v="2037-09-13T00:00:00"/>
        <d v="2037-09-15T00:00:00"/>
        <d v="2037-09-17T00:00:00"/>
        <d v="2037-09-19T00:00:00"/>
        <d v="2037-09-21T00:00:00"/>
        <d v="2037-09-23T00:00:00"/>
        <d v="2037-09-25T00:00:00"/>
        <d v="2037-09-27T00:00:00"/>
        <d v="2037-09-29T00:00:00"/>
        <d v="2037-10-01T00:00:00"/>
        <d v="2037-10-03T00:00:00"/>
        <d v="2037-10-05T00:00:00"/>
        <d v="2037-10-07T00:00:00"/>
        <d v="2037-10-09T00:00:00"/>
        <d v="2037-10-11T00:00:00"/>
        <d v="2037-10-13T00:00:00"/>
        <d v="2037-10-15T00:00:00"/>
        <d v="2037-10-17T00:00:00"/>
        <d v="2037-10-19T00:00:00"/>
        <d v="2037-10-21T00:00:00"/>
        <d v="2037-10-23T00:00:00"/>
        <d v="2037-10-25T00:00:00"/>
        <d v="2037-10-27T00:00:00"/>
        <d v="2037-10-29T00:00:00"/>
        <d v="2037-10-31T00:00:00"/>
        <d v="2037-11-02T00:00:00"/>
        <d v="2037-11-04T00:00:00"/>
        <d v="2037-11-06T00:00:00"/>
        <d v="2037-11-08T00:00:00"/>
        <d v="2037-11-10T00:00:00"/>
        <d v="2037-11-12T00:00:00"/>
        <d v="2037-11-14T00:00:00"/>
        <d v="2037-11-16T00:00:00"/>
        <d v="2037-11-18T00:00:00"/>
        <d v="2037-11-20T00:00:00"/>
        <d v="2037-11-22T00:00:00"/>
        <d v="2037-11-24T00:00:00"/>
        <d v="2037-11-26T00:00:00"/>
        <d v="2037-11-28T00:00:00"/>
        <d v="2037-11-30T00:00:00"/>
        <d v="2037-12-02T00:00:00"/>
        <d v="2037-12-04T00:00:00"/>
        <d v="2037-12-06T00:00:00"/>
        <d v="2037-12-08T00:00:00"/>
        <d v="2037-12-10T00:00:00"/>
        <d v="2037-12-12T00:00:00"/>
        <d v="2037-12-14T00:00:00"/>
        <d v="2037-12-16T00:00:00"/>
        <d v="2037-12-18T00:00:00"/>
        <d v="2037-12-20T00:00:00"/>
        <d v="2037-12-22T00:00:00"/>
        <d v="2037-12-24T00:00:00"/>
        <d v="2037-12-26T00:00:00"/>
        <d v="2037-12-28T00:00:00"/>
        <d v="2037-12-30T00:00:00"/>
        <d v="2038-01-01T00:00:00"/>
        <d v="2038-01-03T00:00:00"/>
        <d v="2038-01-05T00:00:00"/>
        <d v="2038-01-07T00:00:00"/>
        <d v="2038-01-09T00:00:00"/>
        <d v="2038-01-11T00:00:00"/>
        <d v="2038-01-13T00:00:00"/>
        <d v="2038-01-15T00:00:00"/>
        <d v="2038-01-17T00:00:00"/>
        <d v="2038-01-19T00:00:00"/>
        <d v="2038-01-21T00:00:00"/>
        <d v="2038-01-23T00:00:00"/>
        <d v="2038-01-25T00:00:00"/>
        <d v="2038-01-27T00:00:00"/>
        <d v="2038-01-29T00:00:00"/>
        <d v="2038-01-31T00:00:00"/>
        <d v="2038-02-02T00:00:00"/>
        <d v="2038-02-04T00:00:00"/>
        <d v="2038-02-06T00:00:00"/>
        <d v="2038-02-08T00:00:00"/>
        <d v="2038-02-10T00:00:00"/>
        <d v="2038-02-12T00:00:00"/>
        <d v="2038-02-14T00:00:00"/>
        <d v="2038-02-16T00:00:00"/>
        <d v="2038-02-18T00:00:00"/>
        <d v="2038-02-20T00:00:00"/>
        <d v="2038-02-22T00:00:00"/>
        <d v="2038-02-24T00:00:00"/>
        <d v="2038-02-26T00:00:00"/>
        <d v="2038-02-28T00:00:00"/>
        <d v="2038-03-02T00:00:00"/>
        <d v="2038-03-04T00:00:00"/>
        <d v="2038-03-06T00:00:00"/>
        <d v="2038-03-08T00:00:00"/>
        <d v="2038-03-10T00:00:00"/>
        <d v="2038-03-12T00:00:00"/>
        <d v="2038-03-14T00:00:00"/>
        <d v="2038-03-16T00:00:00"/>
        <d v="2038-03-18T00:00:00"/>
        <d v="2038-03-20T00:00:00"/>
        <d v="2038-03-22T00:00:00"/>
        <d v="2038-03-24T00:00:00"/>
        <d v="2038-03-26T00:00:00"/>
        <d v="2038-03-28T00:00:00"/>
        <d v="2038-03-30T00:00:00"/>
        <d v="2038-04-01T00:00:00"/>
        <d v="2038-04-03T00:00:00"/>
        <d v="2038-04-05T00:00:00"/>
        <d v="2038-04-07T00:00:00"/>
        <d v="2038-04-09T00:00:00"/>
        <d v="2038-04-11T00:00:00"/>
        <d v="2038-04-13T00:00:00"/>
        <d v="2038-04-15T00:00:00"/>
        <d v="2038-04-17T00:00:00"/>
        <d v="2038-04-19T00:00:00"/>
        <d v="2038-04-21T00:00:00"/>
        <d v="2038-04-23T00:00:00"/>
        <d v="2038-04-25T00:00:00"/>
        <d v="2038-04-27T00:00:00"/>
        <d v="2038-04-29T00:00:00"/>
        <d v="2038-05-01T00:00:00"/>
        <d v="2038-05-03T00:00:00"/>
        <d v="2038-05-05T00:00:00"/>
        <d v="2038-05-07T00:00:00"/>
        <d v="2038-05-09T00:00:00"/>
        <d v="2038-05-11T00:00:00"/>
        <d v="2038-05-13T00:00:00"/>
        <d v="2038-05-15T00:00:00"/>
        <d v="2038-05-17T00:00:00"/>
        <d v="2038-05-19T00:00:00"/>
        <d v="2038-05-21T00:00:00"/>
        <d v="2038-05-23T00:00:00"/>
        <d v="2038-05-25T00:00:00"/>
        <d v="2038-05-27T00:00:00"/>
        <d v="2038-05-29T00:00:00"/>
        <d v="2038-05-31T00:00:00"/>
        <d v="2038-06-02T00:00:00"/>
        <d v="2038-06-04T00:00:00"/>
        <d v="2038-06-06T00:00:00"/>
        <d v="2038-06-08T00:00:00"/>
        <d v="2038-06-10T00:00:00"/>
        <d v="2038-06-12T00:00:00"/>
        <d v="2038-06-14T00:00:00"/>
        <d v="2038-06-16T00:00:00"/>
        <d v="2038-06-18T00:00:00"/>
        <d v="2038-06-20T00:00:00"/>
        <d v="2038-06-22T00:00:00"/>
        <d v="2038-06-24T00:00:00"/>
        <d v="2038-06-26T00:00:00"/>
        <d v="2038-06-28T00:00:00"/>
        <d v="2038-06-30T00:00:00"/>
        <d v="2038-07-02T00:00:00"/>
        <d v="2038-07-04T00:00:00"/>
        <d v="2038-07-06T00:00:00"/>
        <d v="2038-07-08T00:00:00"/>
        <d v="2038-07-10T00:00:00"/>
        <d v="2038-07-12T00:00:00"/>
        <d v="2038-07-14T00:00:00"/>
        <d v="2038-07-16T00:00:00"/>
        <d v="2038-07-18T00:00:00"/>
        <d v="2038-07-20T00:00:00"/>
        <d v="2038-07-22T00:00:00"/>
        <d v="2038-07-24T00:00:00"/>
        <d v="2038-07-26T00:00:00"/>
        <d v="2038-07-28T00:00:00"/>
        <d v="2038-07-30T00:00:00"/>
        <d v="2038-08-01T00:00:00"/>
        <d v="2038-08-03T00:00:00"/>
        <d v="2038-08-05T00:00:00"/>
        <d v="2038-08-07T00:00:00"/>
        <d v="2038-08-09T00:00:00"/>
        <d v="2038-08-11T00:00:00"/>
        <d v="2038-08-13T00:00:00"/>
        <d v="2038-08-15T00:00:00"/>
        <d v="2038-08-17T00:00:00"/>
        <d v="2038-08-19T00:00:00"/>
        <d v="2038-08-21T00:00:00"/>
        <d v="2038-08-23T00:00:00"/>
        <d v="2038-08-25T00:00:00"/>
        <d v="2038-08-27T00:00:00"/>
        <d v="2038-08-29T00:00:00"/>
        <d v="2038-08-31T00:00:00"/>
        <d v="2038-09-02T00:00:00"/>
        <d v="2038-09-04T00:00:00"/>
        <d v="2038-09-06T00:00:00"/>
        <d v="2038-09-08T00:00:00"/>
        <d v="2038-09-10T00:00:00"/>
        <d v="2038-09-12T00:00:00"/>
        <d v="2038-09-14T00:00:00"/>
        <d v="2038-09-16T00:00:00"/>
        <d v="2038-09-18T00:00:00"/>
        <d v="2038-09-20T00:00:00"/>
        <d v="2038-09-22T00:00:00"/>
        <d v="2038-09-24T00:00:00"/>
        <d v="2038-09-26T00:00:00"/>
        <d v="2038-09-28T00:00:00"/>
        <d v="2038-09-30T00:00:00"/>
        <d v="2038-10-02T00:00:00"/>
        <d v="2038-10-04T00:00:00"/>
        <d v="2038-10-06T00:00:00"/>
        <d v="2038-10-08T00:00:00"/>
        <d v="2038-10-10T00:00:00"/>
        <d v="2038-10-12T00:00:00"/>
        <d v="2038-10-14T00:00:00"/>
        <d v="2038-10-16T00:00:00"/>
        <d v="2038-10-18T00:00:00"/>
        <d v="2038-10-20T00:00:00"/>
        <d v="2038-10-22T00:00:00"/>
        <d v="2038-10-24T00:00:00"/>
        <d v="2038-10-26T00:00:00"/>
        <d v="2038-10-28T00:00:00"/>
        <d v="2038-10-30T00:00:00"/>
        <d v="2038-11-01T00:00:00"/>
        <d v="2038-11-03T00:00:00"/>
        <d v="2038-11-05T00:00:00"/>
        <d v="2038-11-07T00:00:00"/>
        <d v="2038-11-09T00:00:00"/>
        <d v="2038-11-11T00:00:00"/>
        <d v="2038-11-13T00:00:00"/>
        <d v="2038-11-15T00:00:00"/>
        <d v="2038-11-17T00:00:00"/>
        <d v="2038-11-19T00:00:00"/>
        <d v="2038-11-21T00:00:00"/>
        <d v="2038-11-23T00:00:00"/>
        <d v="2038-11-25T00:00:00"/>
        <d v="2038-11-27T00:00:00"/>
        <d v="2038-11-29T00:00:00"/>
        <d v="2038-12-01T00:00:00"/>
        <d v="2038-12-03T00:00:00"/>
        <d v="2038-12-05T00:00:00"/>
        <d v="2038-12-07T00:00:00"/>
        <d v="2038-12-09T00:00:00"/>
        <d v="2038-12-11T00:00:00"/>
        <d v="2038-12-13T00:00:00"/>
        <d v="2038-12-15T00:00:00"/>
        <d v="2038-12-17T00:00:00"/>
        <d v="2038-12-19T00:00:00"/>
        <d v="2038-12-21T00:00:00"/>
        <d v="2038-12-23T00:00:00"/>
        <d v="2038-12-25T00:00:00"/>
        <d v="2038-12-27T00:00:00"/>
        <d v="2038-12-29T00:00:00"/>
        <d v="2038-12-31T00:00:00"/>
        <d v="2039-01-02T00:00:00"/>
        <d v="2039-01-04T00:00:00"/>
        <d v="2039-01-06T00:00:00"/>
        <d v="2039-01-08T00:00:00"/>
        <d v="2039-01-10T00:00:00"/>
        <d v="2039-01-12T00:00:00"/>
        <d v="2039-01-14T00:00:00"/>
        <d v="2039-01-16T00:00:00"/>
        <d v="2039-01-18T00:00:00"/>
        <d v="2039-01-20T00:00:00"/>
        <d v="2039-01-22T00:00:00"/>
        <d v="2039-01-24T00:00:00"/>
        <d v="2039-01-26T00:00:00"/>
        <d v="2039-01-28T00:00:00"/>
        <d v="2039-01-30T00:00:00"/>
        <d v="2039-02-01T00:00:00"/>
        <d v="2039-02-03T00:00:00"/>
        <d v="2039-02-05T00:00:00"/>
        <d v="2039-02-07T00:00:00"/>
        <d v="2039-02-09T00:00:00"/>
        <d v="2039-02-11T00:00:00"/>
        <d v="2039-02-13T00:00:00"/>
        <d v="2039-02-15T00:00:00"/>
        <d v="2039-02-17T00:00:00"/>
        <d v="2039-02-19T00:00:00"/>
        <d v="2039-02-21T00:00:00"/>
        <d v="2039-02-23T00:00:00"/>
        <d v="2039-02-25T00:00:00"/>
        <d v="2039-02-27T00:00:00"/>
        <d v="2039-03-01T00:00:00"/>
        <d v="2039-03-03T00:00:00"/>
        <d v="2039-03-05T00:00:00"/>
        <d v="2039-03-07T00:00:00"/>
        <d v="2039-03-09T00:00:00"/>
        <d v="2039-03-11T00:00:00"/>
        <d v="2039-03-13T00:00:00"/>
        <d v="2039-03-15T00:00:00"/>
        <d v="2039-03-17T00:00:00"/>
        <d v="2039-03-19T00:00:00"/>
        <d v="2039-03-21T00:00:00"/>
        <d v="2039-03-23T00:00:00"/>
        <d v="2039-03-25T00:00:00"/>
        <d v="2039-03-27T00:00:00"/>
        <d v="2039-03-29T00:00:00"/>
        <d v="2039-03-31T00:00:00"/>
        <d v="2039-04-02T00:00:00"/>
        <d v="2039-04-04T00:00:00"/>
        <d v="2039-04-06T00:00:00"/>
        <d v="2039-04-08T00:00:00"/>
        <d v="2039-04-10T00:00:00"/>
        <d v="2039-04-12T00:00:00"/>
        <d v="2039-04-14T00:00:00"/>
        <d v="2039-04-16T00:00:00"/>
        <d v="2039-04-18T00:00:00"/>
        <d v="2039-04-20T00:00:00"/>
        <d v="2039-04-22T00:00:00"/>
        <d v="2039-04-24T00:00:00"/>
        <d v="2039-04-26T00:00:00"/>
        <d v="2039-04-28T00:00:00"/>
        <d v="2039-04-30T00:00:00"/>
        <d v="2039-05-02T00:00:00"/>
        <d v="2039-05-04T00:00:00"/>
        <d v="2039-05-06T00:00:00"/>
        <d v="2039-05-08T00:00:00"/>
        <d v="2039-05-10T00:00:00"/>
        <d v="2039-05-12T00:00:00"/>
        <d v="2039-05-14T00:00:00"/>
        <d v="2039-05-16T00:00:00"/>
        <d v="2039-05-18T00:00:00"/>
        <d v="2039-05-20T00:00:00"/>
        <d v="2039-05-22T00:00:00"/>
        <d v="2039-05-24T00:00:00"/>
        <d v="2039-05-26T00:00:00"/>
        <d v="2039-05-28T00:00:00"/>
        <d v="2039-05-30T00:00:00"/>
        <d v="2039-06-01T00:00:00"/>
        <d v="2039-06-03T00:00:00"/>
        <d v="2039-06-05T00:00:00"/>
        <d v="2039-06-07T00:00:00"/>
        <d v="2039-06-09T00:00:00"/>
        <d v="2039-06-11T00:00:00"/>
        <d v="2039-06-13T00:00:00"/>
        <d v="2039-06-15T00:00:00"/>
        <d v="2039-06-17T00:00:00"/>
        <d v="2039-06-19T00:00:00"/>
        <d v="2039-06-21T00:00:00"/>
        <d v="2039-06-23T00:00:00"/>
        <d v="2039-06-25T00:00:00"/>
        <d v="2039-06-27T00:00:00"/>
        <d v="2039-06-29T00:00:00"/>
        <d v="2039-07-01T00:00:00"/>
        <d v="2039-07-03T00:00:00"/>
        <d v="2039-07-05T00:00:00"/>
        <d v="2039-07-07T00:00:00"/>
        <d v="2039-07-09T00:00:00"/>
        <d v="2039-07-11T00:00:00"/>
        <d v="2039-07-13T00:00:00"/>
        <d v="2039-07-15T00:00:00"/>
        <d v="2039-07-17T00:00:00"/>
        <d v="2039-07-19T00:00:00"/>
        <d v="2039-07-21T00:00:00"/>
        <d v="2039-07-23T00:00:00"/>
        <d v="2039-07-25T00:00:00"/>
        <d v="2039-07-27T00:00:00"/>
        <d v="2039-07-29T00:00:00"/>
        <d v="2039-07-31T00:00:00"/>
        <d v="2039-08-02T00:00:00"/>
        <d v="2039-08-04T00:00:00"/>
        <d v="2039-08-06T00:00:00"/>
        <d v="2039-08-08T00:00:00"/>
        <d v="2039-08-10T00:00:00"/>
        <d v="2039-08-12T00:00:00"/>
        <d v="2039-08-14T00:00:00"/>
        <d v="2039-08-16T00:00:00"/>
        <d v="2039-08-18T00:00:00"/>
        <d v="2039-08-20T00:00:00"/>
        <d v="2039-08-22T00:00:00"/>
        <d v="2039-08-24T00:00:00"/>
        <d v="2039-08-26T00:00:00"/>
        <d v="2039-08-28T00:00:00"/>
        <d v="2039-08-30T00:00:00"/>
        <d v="2039-09-01T00:00:00"/>
        <d v="2039-09-03T00:00:00"/>
        <d v="2039-09-05T00:00:00"/>
        <d v="2039-09-07T00:00:00"/>
        <d v="2039-09-09T00:00:00"/>
        <d v="2039-09-11T00:00:00"/>
        <d v="2039-09-13T00:00:00"/>
        <d v="2039-09-15T00:00:00"/>
        <d v="2039-09-17T00:00:00"/>
        <d v="2039-09-19T00:00:00"/>
        <d v="2039-09-21T00:00:00"/>
        <d v="2039-09-23T00:00:00"/>
        <d v="2039-09-25T00:00:00"/>
        <d v="2039-09-27T00:00:00"/>
        <d v="2039-09-29T00:00:00"/>
        <d v="2039-10-01T00:00:00"/>
        <d v="2039-10-03T00:00:00"/>
        <d v="2039-10-05T00:00:00"/>
        <d v="2039-10-07T00:00:00"/>
        <d v="2039-10-09T00:00:00"/>
        <d v="2039-10-11T00:00:00"/>
        <d v="2039-10-13T00:00:00"/>
        <d v="2039-10-15T00:00:00"/>
        <d v="2039-10-17T00:00:00"/>
        <d v="2039-10-19T00:00:00"/>
        <d v="2039-10-21T00:00:00"/>
        <d v="2039-10-23T00:00:00"/>
        <d v="2039-10-25T00:00:00"/>
        <d v="2039-10-27T00:00:00"/>
        <d v="2039-10-29T00:00:00"/>
        <d v="2039-10-31T00:00:00"/>
        <d v="2039-11-02T00:00:00"/>
        <d v="2039-11-04T00:00:00"/>
        <d v="2039-11-06T00:00:00"/>
        <d v="2039-11-08T00:00:00"/>
        <d v="2039-11-10T00:00:00"/>
        <d v="2039-11-12T00:00:00"/>
        <d v="2039-11-14T00:00:00"/>
        <d v="2039-11-16T00:00:00"/>
        <d v="2039-11-18T00:00:00"/>
        <d v="2039-11-20T00:00:00"/>
        <d v="2039-11-22T00:00:00"/>
        <d v="2039-11-24T00:00:00"/>
        <d v="2039-11-26T00:00:00"/>
        <d v="2039-11-28T00:00:00"/>
        <d v="2039-11-30T00:00:00"/>
        <d v="2039-12-02T00:00:00"/>
        <d v="2039-12-04T00:00:00"/>
        <d v="2039-12-06T00:00:00"/>
        <d v="2039-12-08T00:00:00"/>
        <d v="2039-12-10T00:00:00"/>
        <d v="2039-12-12T00:00:00"/>
        <d v="2039-12-14T00:00:00"/>
        <d v="2039-12-16T00:00:00"/>
        <d v="2039-12-18T00:00:00"/>
        <d v="2039-12-20T00:00:00"/>
        <d v="2039-12-22T00:00:00"/>
        <d v="2039-12-24T00:00:00"/>
        <d v="2039-12-26T00:00:00"/>
        <d v="2039-12-28T00:00:00"/>
        <d v="2039-12-30T00:00:00"/>
        <d v="2040-01-01T00:00:00"/>
        <d v="2040-01-03T00:00:00"/>
        <d v="2040-01-05T00:00:00"/>
        <d v="2040-01-07T00:00:00"/>
        <d v="2040-01-09T00:00:00"/>
        <d v="2040-01-11T00:00:00"/>
        <d v="2040-01-13T00:00:00"/>
        <d v="2040-01-15T00:00:00"/>
        <d v="2040-01-17T00:00:00"/>
        <d v="2040-01-19T00:00:00"/>
        <d v="2040-01-21T00:00:00"/>
        <d v="2040-01-23T00:00:00"/>
        <d v="2040-01-25T00:00:00"/>
        <d v="2040-01-27T00:00:00"/>
        <d v="2040-01-29T00:00:00"/>
        <d v="2040-01-31T00:00:00"/>
        <d v="2040-02-02T00:00:00"/>
        <d v="2040-02-04T00:00:00"/>
        <d v="2040-02-06T00:00:00"/>
        <d v="2040-02-08T00:00:00"/>
        <d v="2040-02-10T00:00:00"/>
        <d v="2040-02-12T00:00:00"/>
        <d v="2040-02-14T00:00:00"/>
        <d v="2040-02-16T00:00:00"/>
        <d v="2040-02-18T00:00:00"/>
        <d v="2040-02-20T00:00:00"/>
        <d v="2040-02-22T00:00:00"/>
        <d v="2040-02-24T00:00:00"/>
        <d v="2040-02-26T00:00:00"/>
        <d v="2040-02-28T00:00:00"/>
        <d v="2040-03-01T00:00:00"/>
        <d v="2040-03-03T00:00:00"/>
        <d v="2040-03-05T00:00:00"/>
        <d v="2040-03-07T00:00:00"/>
        <d v="2040-03-09T00:00:00"/>
        <d v="2040-03-11T00:00:00"/>
        <d v="2040-03-13T00:00:00"/>
        <d v="2040-03-15T00:00:00"/>
        <d v="2040-03-17T00:00:00"/>
        <d v="2040-03-19T00:00:00"/>
        <d v="2040-03-21T00:00:00"/>
        <d v="2040-03-23T00:00:00"/>
        <d v="2040-03-25T00:00:00"/>
        <d v="2040-03-27T00:00:00"/>
        <d v="2040-03-29T00:00:00"/>
        <d v="2040-03-31T00:00:00"/>
        <d v="2040-04-02T00:00:00"/>
        <d v="2040-04-04T00:00:00"/>
        <d v="2040-04-06T00:00:00"/>
        <d v="2040-04-08T00:00:00"/>
        <d v="2040-04-10T00:00:00"/>
        <d v="2040-04-12T00:00:00"/>
        <d v="2040-04-14T00:00:00"/>
        <d v="2040-04-16T00:00:00"/>
        <d v="2040-04-18T00:00:00"/>
        <d v="2040-04-20T00:00:00"/>
        <d v="2040-04-22T00:00:00"/>
        <d v="2040-04-24T00:00:00"/>
        <d v="2040-04-26T00:00:00"/>
        <d v="2040-04-28T00:00:00"/>
        <d v="2040-04-30T00:00:00"/>
        <d v="2040-05-02T00:00:00"/>
        <d v="2040-05-04T00:00:00"/>
        <d v="2040-05-06T00:00:00"/>
        <d v="2040-05-08T00:00:00"/>
        <d v="2040-05-10T00:00:00"/>
        <d v="2040-05-12T00:00:00"/>
        <d v="2040-05-14T00:00:00"/>
        <d v="2040-05-16T00:00:00"/>
        <d v="2040-05-18T00:00:00"/>
        <d v="2040-05-20T00:00:00"/>
        <d v="2040-05-22T00:00:00"/>
        <d v="2040-05-24T00:00:00"/>
        <d v="2040-05-26T00:00:00"/>
        <d v="2040-05-28T00:00:00"/>
        <d v="2040-05-30T00:00:00"/>
        <d v="2040-06-01T00:00:00"/>
        <d v="2040-06-03T00:00:00"/>
        <d v="2040-06-05T00:00:00"/>
        <d v="2040-06-07T00:00:00"/>
        <d v="2040-06-09T00:00:00"/>
        <d v="2040-06-11T00:00:00"/>
        <d v="2040-06-13T00:00:00"/>
        <d v="2040-06-15T00:00:00"/>
        <d v="2040-06-17T00:00:00"/>
        <d v="2040-06-19T00:00:00"/>
        <d v="2040-06-21T00:00:00"/>
        <d v="2040-06-23T00:00:00"/>
        <d v="2040-06-25T00:00:00"/>
        <d v="2040-06-27T00:00:00"/>
        <d v="2040-06-29T00:00:00"/>
        <d v="2040-07-01T00:00:00"/>
        <d v="2040-07-03T00:00:00"/>
        <d v="2040-07-05T00:00:00"/>
        <d v="2040-07-07T00:00:00"/>
        <d v="2040-07-09T00:00:00"/>
        <d v="2040-07-11T00:00:00"/>
        <d v="2040-07-13T00:00:00"/>
        <d v="2040-07-15T00:00:00"/>
        <d v="2040-07-17T00:00:00"/>
        <d v="2040-07-19T00:00:00"/>
        <d v="2040-07-21T00:00:00"/>
        <d v="2040-07-23T00:00:00"/>
        <d v="2040-07-25T00:00:00"/>
        <d v="2040-07-27T00:00:00"/>
        <d v="2040-07-29T00:00:00"/>
        <d v="2040-07-31T00:00:00"/>
        <d v="2040-08-02T00:00:00"/>
        <d v="2040-08-04T00:00:00"/>
        <d v="2040-08-06T00:00:00"/>
        <d v="2040-08-08T00:00:00"/>
        <d v="2040-08-10T00:00:00"/>
        <d v="2040-08-12T00:00:00"/>
        <d v="2040-08-14T00:00:00"/>
        <d v="2040-08-16T00:00:00"/>
        <d v="2040-08-18T00:00:00"/>
        <d v="2040-08-20T00:00:00"/>
        <d v="2040-08-22T00:00:00"/>
        <d v="2040-08-24T00:00:00"/>
        <d v="2040-08-26T00:00:00"/>
        <d v="2040-08-28T00:00:00"/>
        <d v="2040-08-30T00:00:00"/>
        <d v="2040-09-01T00:00:00"/>
        <d v="2040-09-03T00:00:00"/>
        <d v="2040-09-05T00:00:00"/>
        <d v="2040-09-07T00:00:00"/>
        <d v="2040-09-09T00:00:00"/>
        <d v="2040-09-11T00:00:00"/>
        <d v="2040-09-13T00:00:00"/>
        <d v="2040-09-15T00:00:00"/>
        <d v="2040-09-17T00:00:00"/>
        <d v="2040-09-19T00:00:00"/>
        <d v="2040-09-21T00:00:00"/>
        <d v="2040-09-23T00:00:00"/>
        <d v="2040-09-25T00:00:00"/>
        <d v="2040-09-27T00:00:00"/>
        <d v="2040-09-29T00:00:00"/>
        <d v="2040-10-01T00:00:00"/>
        <d v="2040-10-03T00:00:00"/>
        <d v="2040-10-05T00:00:00"/>
        <d v="2040-10-07T00:00:00"/>
        <d v="2040-10-09T00:00:00"/>
        <d v="2040-10-11T00:00:00"/>
        <d v="2040-10-13T00:00:00"/>
        <d v="2040-10-15T00:00:00"/>
        <d v="2040-10-17T00:00:00"/>
        <d v="2040-10-19T00:00:00"/>
        <d v="2040-10-21T00:00:00"/>
        <d v="2040-10-23T00:00:00"/>
        <d v="2040-10-25T00:00:00"/>
        <d v="2040-10-27T00:00:00"/>
        <d v="2040-10-29T00:00:00"/>
        <d v="2040-10-31T00:00:00"/>
        <d v="2040-11-02T00:00:00"/>
        <d v="2040-11-04T00:00:00"/>
        <d v="2040-11-06T00:00:00"/>
        <d v="2040-11-08T00:00:00"/>
        <d v="2040-11-10T00:00:00"/>
        <d v="2040-11-12T00:00:00"/>
        <d v="2040-11-14T00:00:00"/>
        <d v="2040-11-16T00:00:00"/>
        <d v="2040-11-18T00:00:00"/>
        <d v="2040-11-20T00:00:00"/>
        <d v="2040-11-22T00:00:00"/>
        <d v="2040-11-24T00:00:00"/>
        <d v="2040-11-26T00:00:00"/>
        <d v="2040-11-28T00:00:00"/>
        <d v="2040-11-30T00:00:00"/>
        <d v="2040-12-02T00:00:00"/>
        <d v="2040-12-04T00:00:00"/>
        <d v="2040-12-06T00:00:00"/>
        <d v="2040-12-08T00:00:00"/>
        <d v="2040-12-10T00:00:00"/>
        <d v="2040-12-12T00:00:00"/>
        <d v="2040-12-14T00:00:00"/>
        <d v="2040-12-16T00:00:00"/>
        <d v="2040-12-18T00:00:00"/>
        <d v="2040-12-20T00:00:00"/>
        <d v="2040-12-22T00:00:00"/>
        <d v="2040-12-24T00:00:00"/>
        <d v="2040-12-26T00:00:00"/>
        <d v="2040-12-28T00:00:00"/>
        <d v="2040-12-30T00:00:00"/>
        <d v="2041-01-01T00:00:00"/>
        <d v="2041-01-03T00:00:00"/>
        <d v="2041-01-05T00:00:00"/>
        <d v="2041-01-07T00:00:00"/>
        <d v="2041-01-09T00:00:00"/>
        <d v="2041-01-11T00:00:00"/>
        <d v="2041-01-13T00:00:00"/>
        <d v="2041-01-15T00:00:00"/>
        <d v="2041-01-17T00:00:00"/>
        <d v="2041-01-19T00:00:00"/>
        <d v="2041-01-21T00:00:00"/>
        <d v="2041-01-23T00:00:00"/>
        <d v="2041-01-25T00:00:00"/>
        <d v="2041-01-27T00:00:00"/>
        <d v="2041-01-29T00:00:00"/>
        <d v="2041-01-31T00:00:00"/>
        <d v="2041-02-02T00:00:00"/>
        <d v="2041-02-04T00:00:00"/>
        <d v="2041-02-06T00:00:00"/>
        <d v="2041-02-08T00:00:00"/>
        <d v="2041-02-10T00:00:00"/>
        <d v="2041-02-12T00:00:00"/>
        <d v="2041-02-14T00:00:00"/>
        <d v="2041-02-16T00:00:00"/>
        <d v="2041-02-18T00:00:00"/>
        <d v="2041-02-20T00:00:00"/>
        <d v="2041-02-22T00:00:00"/>
        <d v="2041-02-24T00:00:00"/>
        <d v="2041-02-26T00:00:00"/>
        <d v="2041-02-28T00:00:00"/>
        <d v="2041-03-02T00:00:00"/>
        <d v="2041-03-04T00:00:00"/>
        <d v="2041-03-06T00:00:00"/>
        <d v="2041-03-08T00:00:00"/>
        <d v="2041-03-10T00:00:00"/>
        <d v="2041-03-12T00:00:00"/>
        <d v="2041-03-14T00:00:00"/>
        <d v="2041-03-16T00:00:00"/>
        <d v="2041-03-18T00:00:00"/>
        <d v="2041-03-20T00:00:00"/>
        <d v="2041-03-22T00:00:00"/>
        <d v="2041-03-24T00:00:00"/>
        <d v="2041-03-26T00:00:00"/>
        <d v="2041-03-28T00:00:00"/>
        <d v="2041-03-30T00:00:00"/>
        <d v="2041-04-01T00:00:00"/>
        <d v="2041-04-03T00:00:00"/>
        <d v="2041-04-05T00:00:00"/>
        <d v="2041-04-07T00:00:00"/>
        <d v="2041-04-09T00:00:00"/>
        <d v="2041-04-11T00:00:00"/>
        <d v="2041-04-13T00:00:00"/>
        <d v="2041-04-15T00:00:00"/>
        <d v="2041-04-17T00:00:00"/>
        <d v="2041-04-19T00:00:00"/>
        <d v="2041-04-21T00:00:00"/>
        <d v="2041-04-23T00:00:00"/>
        <d v="2041-04-25T00:00:00"/>
        <d v="2041-04-27T00:00:00"/>
        <d v="2041-04-29T00:00:00"/>
        <d v="2041-05-01T00:00:00"/>
        <d v="2041-05-03T00:00:00"/>
        <d v="2041-05-05T00:00:00"/>
        <d v="2041-05-07T00:00:00"/>
        <d v="2041-05-09T00:00:00"/>
        <d v="2041-05-11T00:00:00"/>
        <d v="2041-05-13T00:00:00"/>
        <d v="2041-05-15T00:00:00"/>
        <d v="2041-05-17T00:00:00"/>
        <d v="2041-05-19T00:00:00"/>
        <d v="2041-05-21T00:00:00"/>
        <d v="2041-05-23T00:00:00"/>
        <d v="2041-05-25T00:00:00"/>
        <d v="2041-05-27T00:00:00"/>
        <d v="2041-05-29T00:00:00"/>
        <d v="2041-05-31T00:00:00"/>
        <d v="2041-06-02T00:00:00"/>
        <d v="2041-06-04T00:00:00"/>
        <d v="2041-06-06T00:00:00"/>
        <d v="2041-06-08T00:00:00"/>
        <d v="2041-06-10T00:00:00"/>
        <d v="2041-06-12T00:00:00"/>
        <d v="2041-06-14T00:00:00"/>
        <d v="2041-06-16T00:00:00"/>
        <d v="2041-06-18T00:00:00"/>
        <d v="2041-06-20T00:00:00"/>
        <d v="2041-06-22T00:00:00"/>
        <d v="2041-06-24T00:00:00"/>
        <d v="2041-06-26T00:00:00"/>
        <d v="2041-06-28T00:00:00"/>
        <d v="2041-06-30T00:00:00"/>
        <d v="2041-07-02T00:00:00"/>
        <d v="2041-07-04T00:00:00"/>
        <d v="2041-07-06T00:00:00"/>
        <d v="2041-07-08T00:00:00"/>
        <d v="2041-07-10T00:00:00"/>
        <d v="2041-07-12T00:00:00"/>
        <d v="2041-07-14T00:00:00"/>
        <d v="2041-07-16T00:00:00"/>
        <d v="2041-07-18T00:00:00"/>
        <d v="2041-07-20T00:00:00"/>
        <d v="2041-07-22T00:00:00"/>
        <d v="2041-07-24T00:00:00"/>
        <d v="2041-07-26T00:00:00"/>
        <d v="2041-07-28T00:00:00"/>
        <d v="2041-07-30T00:00:00"/>
        <d v="2041-08-01T00:00:00"/>
        <d v="2041-08-03T00:00:00"/>
        <d v="2041-08-05T00:00:00"/>
        <d v="2041-08-07T00:00:00"/>
        <d v="2041-08-09T00:00:00"/>
        <d v="2041-08-11T00:00:00"/>
        <d v="2041-08-13T00:00:00"/>
        <d v="2041-08-15T00:00:00"/>
        <d v="2041-08-17T00:00:00"/>
        <d v="2041-08-19T00:00:00"/>
        <d v="2041-08-21T00:00:00"/>
        <d v="2041-08-23T00:00:00"/>
        <d v="2041-08-25T00:00:00"/>
        <d v="2041-08-27T00:00:00"/>
        <d v="2041-08-29T00:00:00"/>
        <d v="2041-08-31T00:00:00"/>
        <d v="2041-09-02T00:00:00"/>
        <d v="2041-09-04T00:00:00"/>
        <d v="2041-09-06T00:00:00"/>
        <d v="2041-09-08T00:00:00"/>
        <d v="2041-09-10T00:00:00"/>
        <d v="2041-09-12T00:00:00"/>
        <d v="2041-09-14T00:00:00"/>
        <d v="2041-09-16T00:00:00"/>
        <d v="2041-09-18T00:00:00"/>
        <d v="2041-09-20T00:00:00"/>
        <d v="2041-09-22T00:00:00"/>
        <d v="2041-09-24T00:00:00"/>
        <d v="2041-09-26T00:00:00"/>
        <d v="2041-09-28T00:00:00"/>
        <d v="2041-09-30T00:00:00"/>
        <d v="2041-10-02T00:00:00"/>
        <d v="2041-10-04T00:00:00"/>
        <d v="2041-10-06T00:00:00"/>
        <d v="2041-10-08T00:00:00"/>
        <d v="2041-10-10T00:00:00"/>
        <d v="2041-10-12T00:00:00"/>
        <d v="2041-10-14T00:00:00"/>
        <d v="2041-10-16T00:00:00"/>
        <d v="2041-10-18T00:00:00"/>
        <d v="2041-10-20T00:00:00"/>
        <d v="2041-10-22T00:00:00"/>
        <d v="2041-10-24T00:00:00"/>
        <d v="2041-10-26T00:00:00"/>
        <d v="2041-10-28T00:00:00"/>
        <d v="2041-10-30T00:00:00"/>
        <d v="2041-11-01T00:00:00"/>
        <d v="2041-11-03T00:00:00"/>
        <d v="2041-11-05T00:00:00"/>
        <d v="2041-11-07T00:00:00"/>
        <d v="2041-11-09T00:00:00"/>
        <d v="2041-11-11T00:00:00"/>
        <d v="2041-11-13T00:00:00"/>
        <d v="2041-11-15T00:00:00"/>
        <d v="2041-11-17T00:00:00"/>
        <d v="2041-11-19T00:00:00"/>
        <d v="2041-11-21T00:00:00"/>
        <d v="2041-11-23T00:00:00"/>
        <d v="2041-11-25T00:00:00"/>
        <d v="2041-11-27T00:00:00"/>
        <d v="2041-11-29T00:00:00"/>
        <d v="2041-12-01T00:00:00"/>
        <d v="2041-12-03T00:00:00"/>
        <d v="2041-12-05T00:00:00"/>
        <d v="2041-12-07T00:00:00"/>
        <d v="2041-12-09T00:00:00"/>
        <d v="2041-12-11T00:00:00"/>
        <d v="2041-12-13T00:00:00"/>
        <d v="2041-12-15T00:00:00"/>
        <d v="2041-12-17T00:00:00"/>
        <d v="2041-12-19T00:00:00"/>
        <d v="2041-12-21T00:00:00"/>
        <d v="2041-12-23T00:00:00"/>
        <d v="2041-12-25T00:00:00"/>
        <d v="2041-12-27T00:00:00"/>
        <d v="2041-12-29T00:00:00"/>
        <d v="2041-12-31T00:00:00"/>
        <d v="2042-01-02T00:00:00"/>
        <d v="2042-01-04T00:00:00"/>
        <d v="2042-01-06T00:00:00"/>
        <d v="2042-01-08T00:00:00"/>
        <d v="2042-01-10T00:00:00"/>
        <d v="2042-01-12T00:00:00"/>
        <d v="2042-01-14T00:00:00"/>
        <d v="2042-01-16T00:00:00"/>
        <d v="2042-01-18T00:00:00"/>
        <d v="2042-01-20T00:00:00"/>
        <d v="2042-01-22T00:00:00"/>
        <d v="2042-01-24T00:00:00"/>
        <d v="2042-01-26T00:00:00"/>
        <d v="2042-01-28T00:00:00"/>
        <d v="2042-01-30T00:00:00"/>
        <d v="2042-02-01T00:00:00"/>
        <d v="2042-02-03T00:00:00"/>
        <d v="2042-02-05T00:00:00"/>
        <d v="2042-02-07T00:00:00"/>
        <d v="2042-02-09T00:00:00"/>
        <d v="2042-02-11T00:00:00"/>
        <d v="2042-02-13T00:00:00"/>
        <d v="2042-02-15T00:00:00"/>
        <d v="2042-02-17T00:00:00"/>
        <d v="2042-02-19T00:00:00"/>
        <d v="2042-02-21T00:00:00"/>
        <d v="2042-02-23T00:00:00"/>
        <d v="2042-02-25T00:00:00"/>
        <d v="2042-02-27T00:00:00"/>
        <d v="2042-03-01T00:00:00"/>
        <d v="2042-03-03T00:00:00"/>
        <d v="2042-03-05T00:00:00"/>
        <d v="2042-03-07T00:00:00"/>
        <d v="2042-03-09T00:00:00"/>
        <d v="2042-03-11T00:00:00"/>
        <d v="2042-03-13T00:00:00"/>
        <d v="2042-03-15T00:00:00"/>
        <d v="2042-03-17T00:00:00"/>
        <d v="2042-03-19T00:00:00"/>
        <d v="2042-03-21T00:00:00"/>
        <d v="2042-03-23T00:00:00"/>
        <d v="2042-03-25T00:00:00"/>
        <d v="2042-03-27T00:00:00"/>
        <d v="2042-03-29T00:00:00"/>
        <d v="2042-03-31T00:00:00"/>
        <d v="2042-04-02T00:00:00"/>
        <d v="2042-04-04T00:00:00"/>
        <d v="2042-04-06T00:00:00"/>
        <d v="2042-04-08T00:00:00"/>
        <d v="2042-04-10T00:00:00"/>
        <d v="2042-04-12T00:00:00"/>
        <d v="2042-04-14T00:00:00"/>
        <d v="2042-04-16T00:00:00"/>
        <d v="2042-04-18T00:00:00"/>
        <d v="2042-04-20T00:00:00"/>
        <d v="2042-04-22T00:00:00"/>
        <d v="2042-04-24T00:00:00"/>
        <d v="2042-04-26T00:00:00"/>
        <d v="2042-04-28T00:00:00"/>
        <d v="2042-04-30T00:00:00"/>
        <d v="2042-05-02T00:00:00"/>
        <d v="2042-05-04T00:00:00"/>
        <d v="2042-05-06T00:00:00"/>
        <d v="2042-05-08T00:00:00"/>
        <d v="2042-05-10T00:00:00"/>
        <d v="2042-05-12T00:00:00"/>
        <d v="2042-05-14T00:00:00"/>
        <d v="2042-05-16T00:00:00"/>
        <d v="2042-05-18T00:00:00"/>
        <d v="2042-05-20T00:00:00"/>
        <d v="2042-05-22T00:00:00"/>
        <d v="2042-05-24T00:00:00"/>
        <d v="2042-05-26T00:00:00"/>
        <d v="2042-05-28T00:00:00"/>
        <d v="2042-05-30T00:00:00"/>
        <d v="2042-06-01T00:00:00"/>
        <d v="2042-06-03T00:00:00"/>
        <d v="2042-06-05T00:00:00"/>
        <d v="2042-06-07T00:00:00"/>
        <d v="2042-06-09T00:00:00"/>
        <d v="2042-06-11T00:00:00"/>
        <d v="2042-06-13T00:00:00"/>
        <d v="2042-06-15T00:00:00"/>
        <d v="2042-06-17T00:00:00"/>
        <d v="2042-06-19T00:00:00"/>
        <d v="2042-06-21T00:00:00"/>
        <d v="2042-06-23T00:00:00"/>
        <d v="2042-06-25T00:00:00"/>
        <d v="2042-06-27T00:00:00"/>
        <d v="2042-06-29T00:00:00"/>
        <d v="2042-07-01T00:00:00"/>
        <d v="2042-07-03T00:00:00"/>
        <d v="2042-07-05T00:00:00"/>
        <d v="2042-07-07T00:00:00"/>
        <d v="2042-07-09T00:00:00"/>
        <d v="2042-07-11T00:00:00"/>
        <d v="2042-07-13T00:00:00"/>
        <d v="2042-07-15T00:00:00"/>
        <d v="2042-07-17T00:00:00"/>
        <d v="2042-07-19T00:00:00"/>
        <d v="2042-07-21T00:00:00"/>
        <d v="2042-07-23T00:00:00"/>
        <d v="2042-07-25T00:00:00"/>
        <d v="2042-07-27T00:00:00"/>
        <d v="2042-07-29T00:00:00"/>
        <d v="2042-07-31T00:00:00"/>
        <d v="2042-08-02T00:00:00"/>
        <d v="2042-08-04T00:00:00"/>
        <d v="2042-08-06T00:00:00"/>
        <d v="2042-08-08T00:00:00"/>
        <d v="2042-08-10T00:00:00"/>
        <d v="2042-08-12T00:00:00"/>
        <d v="2042-08-14T00:00:00"/>
        <d v="2042-08-16T00:00:00"/>
        <d v="2042-08-18T00:00:00"/>
        <d v="2042-08-20T00:00:00"/>
        <d v="2042-08-22T00:00:00"/>
        <d v="2042-08-24T00:00:00"/>
        <d v="2042-08-26T00:00:00"/>
        <d v="2042-08-28T00:00:00"/>
        <d v="2042-08-30T00:00:00"/>
        <d v="2042-09-01T00:00:00"/>
        <d v="2042-09-03T00:00:00"/>
        <d v="2042-09-05T00:00:00"/>
        <d v="2042-09-07T00:00:00"/>
        <d v="2042-09-09T00:00:00"/>
        <d v="2042-09-11T00:00:00"/>
        <d v="2042-09-13T00:00:00"/>
        <d v="2042-09-15T00:00:00"/>
        <d v="2042-09-17T00:00:00"/>
        <d v="2042-09-19T00:00:00"/>
        <d v="2042-09-21T00:00:00"/>
        <d v="2042-09-23T00:00:00"/>
        <d v="2042-09-25T00:00:00"/>
        <d v="2042-09-27T00:00:00"/>
        <d v="2042-09-29T00:00:00"/>
        <d v="2042-10-01T00:00:00"/>
        <d v="2042-10-03T00:00:00"/>
        <d v="2042-10-05T00:00:00"/>
        <d v="2042-10-07T00:00:00"/>
        <d v="2042-10-09T00:00:00"/>
        <d v="2042-10-11T00:00:00"/>
        <d v="2042-10-13T00:00:00"/>
        <d v="2042-10-15T00:00:00"/>
        <d v="2042-10-17T00:00:00"/>
        <d v="2042-10-19T00:00:00"/>
        <d v="2042-10-21T00:00:00"/>
        <d v="2042-10-23T00:00:00"/>
        <d v="2042-10-25T00:00:00"/>
        <d v="2042-10-27T00:00:00"/>
        <d v="2042-10-29T00:00:00"/>
        <d v="2042-10-31T00:00:00"/>
        <d v="2042-11-02T00:00:00"/>
        <d v="2042-11-04T00:00:00"/>
        <d v="2042-11-06T00:00:00"/>
        <d v="2042-11-08T00:00:00"/>
        <d v="2042-11-10T00:00:00"/>
        <d v="2042-11-12T00:00:00"/>
        <d v="2042-11-14T00:00:00"/>
        <d v="2042-11-16T00:00:00"/>
        <d v="2042-11-18T00:00:00"/>
        <d v="2042-11-20T00:00:00"/>
        <d v="2042-11-22T00:00:00"/>
        <d v="2042-11-24T00:00:00"/>
        <d v="2042-11-26T00:00:00"/>
        <d v="2042-11-28T00:00:00"/>
        <d v="2042-11-30T00:00:00"/>
        <d v="2042-12-02T00:00:00"/>
        <d v="2042-12-04T00:00:00"/>
        <d v="2042-12-06T00:00:00"/>
        <d v="2042-12-08T00:00:00"/>
        <d v="2042-12-10T00:00:00"/>
        <d v="2042-12-12T00:00:00"/>
        <d v="2042-12-14T00:00:00"/>
        <d v="2042-12-16T00:00:00"/>
        <d v="2042-12-18T00:00:00"/>
        <d v="2042-12-20T00:00:00"/>
        <d v="2042-12-22T00:00:00"/>
        <d v="2042-12-24T00:00:00"/>
        <d v="2042-12-26T00:00:00"/>
        <d v="2042-12-28T00:00:00"/>
        <d v="2042-12-30T00:00:00"/>
        <d v="2043-01-01T00:00:00"/>
        <d v="2043-01-03T00:00:00"/>
        <d v="2043-01-05T00:00:00"/>
        <d v="2043-01-07T00:00:00"/>
        <d v="2043-01-09T00:00:00"/>
        <d v="2043-01-11T00:00:00"/>
        <d v="2043-01-13T00:00:00"/>
        <d v="2043-01-15T00:00:00"/>
        <d v="2043-01-17T00:00:00"/>
        <d v="2043-01-19T00:00:00"/>
        <d v="2043-01-21T00:00:00"/>
        <d v="2043-01-23T00:00:00"/>
        <d v="2043-01-25T00:00:00"/>
        <d v="2043-01-27T00:00:00"/>
        <d v="2043-01-29T00:00:00"/>
        <d v="2043-01-31T00:00:00"/>
        <d v="2043-02-02T00:00:00"/>
        <d v="2043-02-04T00:00:00"/>
        <d v="2043-02-06T00:00:00"/>
        <d v="2043-02-08T00:00:00"/>
        <d v="2043-02-10T00:00:00"/>
        <d v="2043-02-12T00:00:00"/>
        <d v="2043-02-14T00:00:00"/>
        <d v="2043-02-16T00:00:00"/>
        <d v="2043-02-18T00:00:00"/>
        <d v="2043-02-20T00:00:00"/>
        <d v="2043-02-22T00:00:00"/>
        <d v="2043-02-24T00:00:00"/>
        <d v="2043-02-26T00:00:00"/>
        <d v="2043-02-28T00:00:00"/>
        <d v="2043-03-02T00:00:00"/>
        <d v="2043-03-04T00:00:00"/>
        <d v="2043-03-06T00:00:00"/>
        <d v="2043-03-08T00:00:00"/>
        <d v="2043-03-10T00:00:00"/>
        <d v="2043-03-12T00:00:00"/>
        <d v="2043-03-14T00:00:00"/>
        <d v="2043-03-16T00:00:00"/>
        <d v="2043-03-18T00:00:00"/>
        <d v="2043-03-20T00:00:00"/>
        <d v="2043-03-22T00:00:00"/>
        <d v="2043-03-24T00:00:00"/>
        <d v="2043-03-26T00:00:00"/>
        <d v="2043-03-28T00:00:00"/>
        <d v="2043-03-30T00:00:00"/>
        <d v="2043-04-01T00:00:00"/>
        <d v="2043-04-03T00:00:00"/>
        <d v="2043-04-05T00:00:00"/>
        <d v="2043-04-07T00:00:00"/>
        <d v="2043-04-09T00:00:00"/>
        <d v="2043-04-11T00:00:00"/>
        <d v="2043-04-13T00:00:00"/>
        <d v="2043-04-15T00:00:00"/>
        <d v="2043-04-17T00:00:00"/>
        <d v="2043-04-19T00:00:00"/>
        <d v="2043-04-21T00:00:00"/>
        <d v="2043-04-23T00:00:00"/>
        <d v="2043-04-25T00:00:00"/>
        <d v="2043-04-27T00:00:00"/>
        <d v="2043-04-29T00:00:00"/>
        <d v="2043-05-01T00:00:00"/>
        <d v="2043-05-03T00:00:00"/>
        <d v="2043-05-05T00:00:00"/>
        <d v="2043-05-07T00:00:00"/>
        <d v="2043-05-09T00:00:00"/>
        <d v="2043-05-11T00:00:00"/>
        <d v="2043-05-13T00:00:00"/>
        <d v="2043-05-15T00:00:00"/>
        <d v="2043-05-17T00:00:00"/>
        <d v="2043-05-19T00:00:00"/>
        <d v="2043-05-21T00:00:00"/>
        <d v="2043-05-23T00:00:00"/>
        <d v="2043-05-25T00:00:00"/>
        <d v="2043-05-27T00:00:00"/>
        <d v="2043-05-29T00:00:00"/>
        <d v="2043-05-31T00:00:00"/>
        <d v="2043-06-02T00:00:00"/>
        <d v="2043-06-04T00:00:00"/>
        <d v="2043-06-06T00:00:00"/>
        <d v="2043-06-08T00:00:00"/>
        <d v="2043-06-10T00:00:00"/>
        <d v="2043-06-12T00:00:00"/>
        <d v="2043-06-14T00:00:00"/>
        <d v="2043-06-16T00:00:00"/>
        <d v="2043-06-18T00:00:00"/>
        <d v="2043-06-20T00:00:00"/>
        <d v="2043-06-22T00:00:00"/>
        <d v="2043-06-24T00:00:00"/>
        <d v="2043-06-26T00:00:00"/>
        <d v="2043-06-28T00:00:00"/>
        <d v="2043-06-30T00:00:00"/>
        <d v="2043-07-02T00:00:00"/>
        <d v="2043-07-04T00:00:00"/>
        <d v="2043-07-06T00:00:00"/>
        <d v="2043-07-08T00:00:00"/>
        <d v="2043-07-10T00:00:00"/>
        <d v="2043-07-12T00:00:00"/>
        <d v="2043-07-14T00:00:00"/>
        <d v="2043-07-16T00:00:00"/>
        <d v="2043-07-18T00:00:00"/>
        <d v="2043-07-20T00:00:00"/>
        <d v="2043-07-22T00:00:00"/>
        <d v="2043-07-24T00:00:00"/>
        <d v="2043-07-26T00:00:00"/>
        <d v="2043-07-28T00:00:00"/>
        <d v="2043-07-30T00:00:00"/>
        <d v="2043-08-01T00:00:00"/>
        <d v="2043-08-03T00:00:00"/>
        <d v="2043-08-05T00:00:00"/>
        <d v="2043-08-07T00:00:00"/>
        <d v="2043-08-09T00:00:00"/>
        <d v="2043-08-11T00:00:00"/>
        <d v="2043-08-13T00:00:00"/>
        <d v="2043-08-15T00:00:00"/>
        <d v="2043-08-17T00:00:00"/>
        <d v="2043-08-19T00:00:00"/>
        <d v="2043-08-21T00:00:00"/>
        <d v="2043-08-23T00:00:00"/>
        <d v="2043-08-25T00:00:00"/>
        <d v="2043-08-27T00:00:00"/>
        <d v="2043-08-29T00:00:00"/>
        <d v="2043-08-31T00:00:00"/>
        <d v="2043-09-02T00:00:00"/>
        <d v="2043-09-04T00:00:00"/>
        <d v="2043-09-06T00:00:00"/>
        <d v="2043-09-08T00:00:00"/>
        <d v="2043-09-10T00:00:00"/>
        <d v="2043-09-12T00:00:00"/>
        <d v="2043-09-14T00:00:00"/>
        <d v="2043-09-16T00:00:00"/>
        <d v="2043-09-18T00:00:00"/>
        <d v="2043-09-20T00:00:00"/>
        <d v="2043-09-22T00:00:00"/>
        <d v="2043-09-24T00:00:00"/>
        <d v="2043-09-26T00:00:00"/>
        <d v="2043-09-28T00:00:00"/>
        <d v="2043-09-30T00:00:00"/>
        <d v="2043-10-02T00:00:00"/>
        <d v="2043-10-04T00:00:00"/>
        <d v="2043-10-06T00:00:00"/>
        <d v="2043-10-08T00:00:00"/>
        <d v="2043-10-10T00:00:00"/>
        <d v="2043-10-12T00:00:00"/>
        <d v="2043-10-14T00:00:00"/>
        <d v="2043-10-16T00:00:00"/>
        <d v="2043-10-18T00:00:00"/>
        <d v="2043-10-20T00:00:00"/>
        <d v="2043-10-22T00:00:00"/>
        <d v="2043-10-24T00:00:00"/>
        <d v="2043-10-26T00:00:00"/>
        <d v="2043-10-28T00:00:00"/>
        <d v="2043-10-30T00:00:00"/>
        <d v="2043-11-01T00:00:00"/>
        <d v="2043-11-03T00:00:00"/>
        <d v="2043-11-05T00:00:00"/>
        <d v="2043-11-07T00:00:00"/>
        <d v="2043-11-09T00:00:00"/>
        <d v="2043-11-11T00:00:00"/>
        <d v="2043-11-13T00:00:00"/>
        <d v="2043-11-15T00:00:00"/>
        <d v="2043-11-17T00:00:00"/>
        <d v="2043-11-19T00:00:00"/>
        <d v="2043-11-21T00:00:00"/>
        <d v="2043-11-23T00:00:00"/>
        <d v="2043-11-25T00:00:00"/>
        <d v="2043-11-27T00:00:00"/>
        <d v="2043-11-29T00:00:00"/>
        <d v="2043-12-01T00:00:00"/>
        <d v="2043-12-03T00:00:00"/>
        <d v="2043-12-05T00:00:00"/>
        <d v="2043-12-07T00:00:00"/>
        <d v="2043-12-09T00:00:00"/>
        <d v="2043-12-11T00:00:00"/>
        <d v="2043-12-13T00:00:00"/>
        <d v="2043-12-15T00:00:00"/>
        <d v="2043-12-17T00:00:00"/>
        <d v="2043-12-19T00:00:00"/>
        <d v="2043-12-21T00:00:00"/>
        <d v="2043-12-23T00:00:00"/>
        <d v="2043-12-25T00:00:00"/>
        <d v="2043-12-27T00:00:00"/>
        <d v="2043-12-29T00:00:00"/>
        <d v="2043-12-31T00:00:00"/>
        <d v="2044-01-02T00:00:00"/>
        <d v="2044-01-04T00:00:00"/>
        <d v="2044-01-06T00:00:00"/>
        <d v="2044-01-08T00:00:00"/>
        <d v="2044-01-10T00:00:00"/>
        <d v="2044-01-12T00:00:00"/>
        <d v="2044-01-14T00:00:00"/>
        <d v="2044-01-16T00:00:00"/>
        <d v="2044-01-18T00:00:00"/>
        <d v="2044-01-20T00:00:00"/>
        <d v="2044-01-22T00:00:00"/>
        <d v="2044-01-24T00:00:00"/>
        <d v="2044-01-26T00:00:00"/>
        <d v="2044-01-28T00:00:00"/>
        <d v="2044-01-30T00:00:00"/>
        <d v="2044-02-01T00:00:00"/>
        <d v="2044-02-03T00:00:00"/>
        <d v="2044-02-05T00:00:00"/>
        <d v="2044-02-07T00:00:00"/>
        <d v="2044-02-09T00:00:00"/>
        <d v="2044-02-11T00:00:00"/>
        <d v="2044-02-13T00:00:00"/>
        <d v="2044-02-15T00:00:00"/>
        <d v="2044-02-17T00:00:00"/>
        <d v="2044-02-19T00:00:00"/>
        <d v="2044-02-21T00:00:00"/>
        <d v="2044-02-23T00:00:00"/>
        <d v="2044-02-25T00:00:00"/>
        <d v="2044-02-27T00:00:00"/>
        <d v="2044-02-29T00:00:00"/>
        <d v="2044-03-02T00:00:00"/>
        <d v="2044-03-04T00:00:00"/>
        <d v="2044-03-06T00:00:00"/>
        <d v="2044-03-08T00:00:00"/>
        <d v="2044-03-10T00:00:00"/>
        <d v="2044-03-12T00:00:00"/>
        <d v="2044-03-14T00:00:00"/>
        <d v="2044-03-16T00:00:00"/>
        <d v="2044-03-18T00:00:00"/>
        <d v="2044-03-20T00:00:00"/>
        <d v="2044-03-22T00:00:00"/>
        <d v="2044-03-24T00:00:00"/>
        <d v="2044-03-26T00:00:00"/>
        <d v="2044-03-28T00:00:00"/>
        <d v="2044-03-30T00:00:00"/>
        <d v="2044-04-01T00:00:00"/>
        <d v="2044-04-03T00:00:00"/>
        <d v="2044-04-05T00:00:00"/>
        <d v="2044-04-07T00:00:00"/>
        <d v="2044-04-09T00:00:00"/>
        <d v="2044-04-11T00:00:00"/>
        <d v="2044-04-13T00:00:00"/>
        <d v="2044-04-15T00:00:00"/>
        <d v="2044-04-17T00:00:00"/>
        <d v="2044-04-19T00:00:00"/>
        <d v="2044-04-21T00:00:00"/>
        <d v="2044-04-23T00:00:00"/>
        <d v="2044-04-25T00:00:00"/>
        <d v="2044-04-27T00:00:00"/>
        <d v="2044-04-29T00:00:00"/>
        <d v="2044-05-01T00:00:00"/>
        <d v="2044-05-03T00:00:00"/>
        <d v="2044-05-05T00:00:00"/>
        <d v="2044-05-07T00:00:00"/>
        <d v="2044-05-09T00:00:00"/>
        <d v="2044-05-11T00:00:00"/>
        <d v="2044-05-13T00:00:00"/>
        <d v="2044-05-15T00:00:00"/>
        <d v="2044-05-17T00:00:00"/>
        <d v="2044-05-19T00:00:00"/>
        <d v="2044-05-21T00:00:00"/>
        <d v="2044-05-23T00:00:00"/>
        <d v="2044-05-25T00:00:00"/>
        <d v="2044-05-27T00:00:00"/>
        <d v="2044-05-29T00:00:00"/>
        <d v="2044-05-31T00:00:00"/>
        <d v="2044-06-02T00:00:00"/>
        <d v="2044-06-04T00:00:00"/>
        <d v="2044-06-06T00:00:00"/>
        <d v="2044-06-08T00:00:00"/>
        <d v="2044-06-10T00:00:00"/>
        <d v="2044-06-12T00:00:00"/>
        <d v="2044-06-14T00:00:00"/>
        <d v="2044-06-16T00:00:00"/>
        <d v="2044-06-18T00:00:00"/>
        <d v="2044-06-20T00:00:00"/>
        <d v="2044-06-22T00:00:00"/>
        <d v="2044-06-24T00:00:00"/>
        <d v="2044-06-26T00:00:00"/>
        <d v="2044-06-28T00:00:00"/>
        <d v="2044-06-30T00:00:00"/>
        <d v="2044-07-02T00:00:00"/>
        <d v="2044-07-04T00:00:00"/>
        <d v="2044-07-06T00:00:00"/>
        <d v="2044-07-08T00:00:00"/>
        <d v="2044-07-10T00:00:00"/>
        <d v="2044-07-12T00:00:00"/>
        <d v="2044-07-14T00:00:00"/>
        <d v="2044-07-16T00:00:00"/>
        <d v="2044-07-18T00:00:00"/>
        <d v="2044-07-20T00:00:00"/>
        <d v="2044-07-22T00:00:00"/>
        <d v="2044-07-24T00:00:00"/>
        <d v="2044-07-26T00:00:00"/>
        <d v="2044-07-28T00:00:00"/>
        <d v="2044-07-30T00:00:00"/>
        <d v="2044-08-01T00:00:00"/>
        <d v="2044-08-03T00:00:00"/>
        <d v="2044-08-05T00:00:00"/>
        <d v="2044-08-07T00:00:00"/>
        <d v="2044-08-09T00:00:00"/>
        <d v="2044-08-11T00:00:00"/>
        <d v="2044-08-13T00:00:00"/>
        <d v="2044-08-15T00:00:00"/>
        <d v="2044-08-17T00:00:00"/>
        <d v="2044-08-19T00:00:00"/>
        <d v="2044-08-21T00:00:00"/>
        <d v="2044-08-23T00:00:00"/>
        <d v="2044-08-25T00:00:00"/>
        <d v="2044-08-27T00:00:00"/>
        <d v="2044-08-29T00:00:00"/>
        <d v="2044-08-31T00:00:00"/>
        <d v="2044-09-02T00:00:00"/>
        <d v="2044-09-04T00:00:00"/>
        <d v="2044-09-06T00:00:00"/>
        <d v="2044-09-08T00:00:00"/>
        <d v="2044-09-10T00:00:00"/>
        <d v="2044-09-12T00:00:00"/>
        <d v="2044-09-14T00:00:00"/>
        <d v="2044-09-16T00:00:00"/>
        <d v="2044-09-18T00:00:00"/>
        <d v="2044-09-20T00:00:00"/>
        <d v="2044-09-22T00:00:00"/>
        <d v="2044-09-24T00:00:00"/>
        <d v="2044-09-26T00:00:00"/>
        <d v="2044-09-28T00:00:00"/>
        <d v="2044-09-30T00:00:00"/>
        <d v="2044-10-02T00:00:00"/>
        <d v="2044-10-04T00:00:00"/>
        <d v="2044-10-06T00:00:00"/>
        <d v="2044-10-08T00:00:00"/>
        <d v="2044-10-10T00:00:00"/>
        <d v="2044-10-12T00:00:00"/>
        <d v="2044-10-14T00:00:00"/>
        <d v="2044-10-16T00:00:00"/>
        <d v="2044-10-18T00:00:00"/>
        <d v="2044-10-20T00:00:00"/>
        <d v="2044-10-22T00:00:00"/>
        <d v="2044-10-24T00:00:00"/>
        <d v="2044-10-26T00:00:00"/>
        <d v="2044-10-28T00:00:00"/>
        <d v="2044-10-30T00:00:00"/>
        <d v="2044-11-01T00:00:00"/>
        <d v="2044-11-03T00:00:00"/>
        <d v="2044-11-05T00:00:00"/>
        <d v="2044-11-07T00:00:00"/>
        <d v="2044-11-09T00:00:00"/>
        <d v="2044-11-11T00:00:00"/>
        <d v="2044-11-13T00:00:00"/>
        <d v="2044-11-15T00:00:00"/>
        <d v="2044-11-17T00:00:00"/>
        <d v="2044-11-19T00:00:00"/>
        <d v="2044-11-21T00:00:00"/>
        <d v="2044-11-23T00:00:00"/>
        <d v="2044-11-25T00:00:00"/>
        <d v="2044-11-27T00:00:00"/>
        <d v="2044-11-29T00:00:00"/>
        <d v="2044-12-01T00:00:00"/>
        <d v="2044-12-03T00:00:00"/>
        <d v="2044-12-05T00:00:00"/>
        <d v="2044-12-07T00:00:00"/>
        <d v="2044-12-09T00:00:00"/>
        <d v="2044-12-11T00:00:00"/>
        <d v="2044-12-13T00:00:00"/>
        <d v="2044-12-15T00:00:00"/>
        <d v="2044-12-17T00:00:00"/>
        <d v="2044-12-19T00:00:00"/>
        <d v="2044-12-21T00:00:00"/>
        <d v="2044-12-23T00:00:00"/>
        <d v="2044-12-25T00:00:00"/>
        <d v="2044-12-27T00:00:00"/>
        <d v="2044-12-29T00:00:00"/>
        <d v="2044-12-31T00:00:00"/>
        <d v="2045-01-02T00:00:00"/>
        <d v="2045-01-04T00:00:00"/>
        <d v="2045-01-06T00:00:00"/>
        <d v="2045-01-08T00:00:00"/>
        <d v="2045-01-10T00:00:00"/>
        <d v="2045-01-12T00:00:00"/>
        <d v="2045-01-14T00:00:00"/>
        <d v="2045-01-16T00:00:00"/>
        <d v="2045-01-18T00:00:00"/>
        <d v="2045-01-20T00:00:00"/>
        <d v="2045-01-22T00:00:00"/>
        <d v="2045-01-24T00:00:00"/>
        <d v="2045-01-26T00:00:00"/>
        <d v="2045-01-28T00:00:00"/>
        <d v="2045-01-30T00:00:00"/>
        <d v="2045-02-01T00:00:00"/>
        <d v="2045-02-03T00:00:00"/>
        <d v="2045-02-05T00:00:00"/>
        <d v="2045-02-07T00:00:00"/>
        <d v="2045-02-09T00:00:00"/>
        <d v="2045-02-11T00:00:00"/>
        <d v="2045-02-13T00:00:00"/>
        <d v="2045-02-15T00:00:00"/>
        <d v="2045-02-17T00:00:00"/>
        <d v="2045-02-19T00:00:00"/>
        <d v="2045-02-21T00:00:00"/>
        <d v="2045-02-23T00:00:00"/>
        <d v="2045-02-25T00:00:00"/>
        <d v="2045-02-27T00:00:00"/>
        <d v="2045-03-01T00:00:00"/>
        <d v="2045-03-03T00:00:00"/>
        <d v="2045-03-05T00:00:00"/>
        <d v="2045-03-07T00:00:00"/>
        <d v="2045-03-09T00:00:00"/>
        <d v="2045-03-11T00:00:00"/>
        <d v="2045-03-13T00:00:00"/>
        <d v="2045-03-15T00:00:00"/>
        <d v="2045-03-17T00:00:00"/>
        <d v="2045-03-19T00:00:00"/>
        <d v="2045-03-21T00:00:00"/>
        <d v="2045-03-23T00:00:00"/>
        <d v="2045-03-25T00:00:00"/>
        <d v="2045-03-27T00:00:00"/>
        <d v="2045-03-29T00:00:00"/>
        <d v="2045-03-31T00:00:00"/>
        <d v="2045-04-02T00:00:00"/>
        <d v="2045-04-04T00:00:00"/>
        <d v="2045-04-06T00:00:00"/>
        <d v="2045-04-08T00:00:00"/>
        <d v="2045-04-10T00:00:00"/>
        <d v="2045-04-12T00:00:00"/>
        <d v="2045-04-14T00:00:00"/>
        <d v="2045-04-16T00:00:00"/>
        <d v="2045-04-18T00:00:00"/>
        <d v="2045-04-20T00:00:00"/>
        <d v="2045-04-22T00:00:00"/>
        <d v="2045-04-24T00:00:00"/>
        <d v="2045-04-26T00:00:00"/>
        <d v="2045-04-28T00:00:00"/>
        <d v="2045-04-30T00:00:00"/>
        <d v="2045-05-02T00:00:00"/>
        <d v="2045-05-04T00:00:00"/>
        <d v="2045-05-06T00:00:00"/>
        <d v="2045-05-08T00:00:00"/>
      </sharedItems>
      <fieldGroup par="23"/>
    </cacheField>
    <cacheField name="Dia Semana" numFmtId="14">
      <sharedItems count="7">
        <s v="lunes"/>
        <s v="miércoles"/>
        <s v="viernes"/>
        <s v="domingo"/>
        <s v="martes"/>
        <s v="jueves"/>
        <s v="sábado"/>
      </sharedItems>
    </cacheField>
    <cacheField name="Mes" numFmtId="1">
      <sharedItems count="1">
        <s v="01"/>
      </sharedItems>
    </cacheField>
    <cacheField name="Año" numFmtId="1">
      <sharedItems containsSemiMixedTypes="0" containsString="0" containsNumber="1" containsInteger="1" minValue="2024" maxValue="2045" count="22"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</sharedItems>
    </cacheField>
    <cacheField name="Unidades" numFmtId="0">
      <sharedItems containsSemiMixedTypes="0" containsString="0" containsNumber="1" containsInteger="1" minValue="1" maxValue="50"/>
    </cacheField>
    <cacheField name="PVP" numFmtId="0">
      <sharedItems containsSemiMixedTypes="0" containsString="0" containsNumber="1" containsInteger="1" minValue="20" maxValue="100"/>
    </cacheField>
    <cacheField name="Importe Total" numFmtId="0">
      <sharedItems containsSemiMixedTypes="0" containsString="0" containsNumber="1" containsInteger="1" minValue="21" maxValue="5000"/>
    </cacheField>
    <cacheField name="Localizacion" numFmtId="0">
      <sharedItems count="50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New Jersey"/>
        <s v="Maryland"/>
        <s v="Vermont"/>
        <s v="Mississippi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Ohio"/>
        <s v="Wisconsin"/>
        <s v="Michigan"/>
      </sharedItems>
    </cacheField>
    <cacheField name="Tamaño" numFmtId="0">
      <sharedItems/>
    </cacheField>
    <cacheField name="Color" numFmtId="0">
      <sharedItems count="25">
        <s v="Gray"/>
        <s v="Maroon"/>
        <s v="Turquoise"/>
        <s v="White"/>
        <s v="Charcoal"/>
        <s v="Silver"/>
        <s v="Pink"/>
        <s v="Purple"/>
        <s v="Olive"/>
        <s v="Gold"/>
        <s v="Violet"/>
        <s v="Teal"/>
        <s v="Black"/>
        <s v="Green"/>
        <s v="Peach"/>
        <s v="Red"/>
        <s v="Cyan"/>
        <s v="Brown"/>
        <s v="Beige"/>
        <s v="Orange"/>
        <s v="Indigo"/>
        <s v="Lavender"/>
        <s v="Yellow"/>
        <s v="Magenta"/>
        <s v="Blue"/>
      </sharedItems>
    </cacheField>
    <cacheField name="Temporada" numFmtId="0">
      <sharedItems count="4">
        <s v="Winter"/>
        <s v="Spring"/>
        <s v="Summer"/>
        <s v="Fall"/>
      </sharedItems>
    </cacheField>
    <cacheField name="Forma Envio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Metodo Pago" numFmtId="0">
      <sharedItems count="6">
        <s v="Venmo"/>
        <s v="Cash"/>
        <s v="Credit Card"/>
        <s v="PayPal"/>
        <s v="Bank Transfer"/>
        <s v="Debit Card"/>
      </sharedItems>
    </cacheField>
    <cacheField name="Frecuencia Compra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Meses (Fecha Compra)" numFmtId="0" databaseField="0">
      <fieldGroup base="7">
        <rangePr groupBy="months" startDate="2024-01-01T00:00:00" endDate="2045-05-09T00:00:00"/>
        <groupItems count="14">
          <s v="&lt;01/01/202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9/05/2045"/>
        </groupItems>
      </fieldGroup>
    </cacheField>
    <cacheField name="Trimestres (Fecha Compra)" numFmtId="0" databaseField="0">
      <fieldGroup base="7">
        <rangePr groupBy="quarters" startDate="2024-01-01T00:00:00" endDate="2045-05-09T00:00:00"/>
        <groupItems count="6">
          <s v="&lt;01/01/2024"/>
          <s v="Trim.1"/>
          <s v="Trim.2"/>
          <s v="Trim.3"/>
          <s v="Trim.4"/>
          <s v="&gt;09/05/2045"/>
        </groupItems>
      </fieldGroup>
    </cacheField>
    <cacheField name="Años (Fecha Compra)" numFmtId="0" databaseField="0">
      <fieldGroup base="7">
        <rangePr groupBy="years" startDate="2024-01-01T00:00:00" endDate="2045-05-09T00:00:00"/>
        <groupItems count="24">
          <s v="&lt;01/01/2024"/>
          <s v="2024"/>
          <s v="2025"/>
          <s v="2026"/>
          <s v="2027"/>
          <s v="2028"/>
          <s v="2029"/>
          <s v="2030"/>
          <s v="2031"/>
          <s v="2032"/>
          <s v="2033"/>
          <s v="2034"/>
          <s v="2035"/>
          <s v="2036"/>
          <s v="2037"/>
          <s v="2038"/>
          <s v="2039"/>
          <s v="2040"/>
          <s v="2041"/>
          <s v="2042"/>
          <s v="2043"/>
          <s v="2044"/>
          <s v="2045"/>
          <s v="&gt;09/05/2045"/>
        </groupItems>
      </fieldGroup>
    </cacheField>
  </cacheFields>
  <extLst>
    <ext xmlns:x14="http://schemas.microsoft.com/office/spreadsheetml/2009/9/main" uri="{725AE2AE-9491-48be-B2B4-4EB974FC3084}">
      <x14:pivotCacheDefinition pivotCacheId="4075507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7">
  <r>
    <n v="1"/>
    <n v="0"/>
    <n v="55"/>
    <s v="Male"/>
    <x v="0"/>
    <x v="0"/>
    <x v="0"/>
    <x v="0"/>
    <x v="0"/>
    <x v="0"/>
    <x v="0"/>
    <n v="14"/>
    <n v="53"/>
    <n v="742"/>
    <x v="0"/>
    <s v="L"/>
    <x v="0"/>
    <x v="0"/>
    <x v="0"/>
    <x v="0"/>
    <x v="0"/>
  </r>
  <r>
    <n v="2"/>
    <n v="0"/>
    <n v="19"/>
    <s v="Male"/>
    <x v="0"/>
    <x v="1"/>
    <x v="0"/>
    <x v="1"/>
    <x v="1"/>
    <x v="0"/>
    <x v="0"/>
    <n v="2"/>
    <n v="64"/>
    <n v="128"/>
    <x v="1"/>
    <s v="L"/>
    <x v="1"/>
    <x v="0"/>
    <x v="0"/>
    <x v="1"/>
    <x v="0"/>
  </r>
  <r>
    <n v="3"/>
    <n v="0"/>
    <n v="50"/>
    <s v="Male"/>
    <x v="0"/>
    <x v="2"/>
    <x v="0"/>
    <x v="2"/>
    <x v="2"/>
    <x v="0"/>
    <x v="0"/>
    <n v="23"/>
    <n v="73"/>
    <n v="1679"/>
    <x v="2"/>
    <s v="S"/>
    <x v="1"/>
    <x v="1"/>
    <x v="1"/>
    <x v="2"/>
    <x v="1"/>
  </r>
  <r>
    <n v="4"/>
    <n v="1"/>
    <n v="21"/>
    <m/>
    <x v="1"/>
    <x v="3"/>
    <x v="1"/>
    <x v="3"/>
    <x v="3"/>
    <x v="0"/>
    <x v="0"/>
    <n v="49"/>
    <n v="90"/>
    <n v="4410"/>
    <x v="3"/>
    <s v="M"/>
    <x v="1"/>
    <x v="1"/>
    <x v="2"/>
    <x v="3"/>
    <x v="1"/>
  </r>
  <r>
    <n v="5"/>
    <n v="1"/>
    <n v="45"/>
    <s v="Male"/>
    <x v="0"/>
    <x v="0"/>
    <x v="0"/>
    <x v="4"/>
    <x v="4"/>
    <x v="0"/>
    <x v="0"/>
    <n v="31"/>
    <n v="49"/>
    <n v="1519"/>
    <x v="4"/>
    <s v="M"/>
    <x v="2"/>
    <x v="1"/>
    <x v="1"/>
    <x v="3"/>
    <x v="2"/>
  </r>
  <r>
    <n v="6"/>
    <n v="0"/>
    <n v="46"/>
    <s v="Male"/>
    <x v="0"/>
    <x v="4"/>
    <x v="1"/>
    <x v="5"/>
    <x v="5"/>
    <x v="0"/>
    <x v="0"/>
    <n v="14"/>
    <n v="20"/>
    <n v="280"/>
    <x v="5"/>
    <s v="M"/>
    <x v="3"/>
    <x v="2"/>
    <x v="3"/>
    <x v="0"/>
    <x v="1"/>
  </r>
  <r>
    <n v="7"/>
    <n v="0"/>
    <n v="63"/>
    <s v="Male"/>
    <x v="0"/>
    <x v="5"/>
    <x v="0"/>
    <x v="6"/>
    <x v="6"/>
    <x v="0"/>
    <x v="0"/>
    <n v="49"/>
    <n v="85"/>
    <n v="4165"/>
    <x v="6"/>
    <s v="M"/>
    <x v="0"/>
    <x v="3"/>
    <x v="1"/>
    <x v="1"/>
    <x v="3"/>
  </r>
  <r>
    <n v="8"/>
    <n v="0"/>
    <n v="27"/>
    <s v="Male"/>
    <x v="0"/>
    <x v="6"/>
    <x v="0"/>
    <x v="7"/>
    <x v="0"/>
    <x v="0"/>
    <x v="0"/>
    <n v="19"/>
    <n v="34"/>
    <n v="646"/>
    <x v="7"/>
    <s v="L"/>
    <x v="4"/>
    <x v="0"/>
    <x v="1"/>
    <x v="2"/>
    <x v="1"/>
  </r>
  <r>
    <n v="9"/>
    <n v="0"/>
    <n v="26"/>
    <s v="Male"/>
    <x v="0"/>
    <x v="7"/>
    <x v="2"/>
    <x v="8"/>
    <x v="1"/>
    <x v="0"/>
    <x v="0"/>
    <n v="8"/>
    <n v="97"/>
    <n v="776"/>
    <x v="8"/>
    <s v="L"/>
    <x v="5"/>
    <x v="2"/>
    <x v="0"/>
    <x v="0"/>
    <x v="2"/>
  </r>
  <r>
    <n v="10"/>
    <n v="0"/>
    <n v="57"/>
    <s v="Male"/>
    <x v="0"/>
    <x v="8"/>
    <x v="3"/>
    <x v="9"/>
    <x v="2"/>
    <x v="0"/>
    <x v="0"/>
    <n v="4"/>
    <n v="31"/>
    <n v="124"/>
    <x v="9"/>
    <s v="M"/>
    <x v="6"/>
    <x v="1"/>
    <x v="4"/>
    <x v="1"/>
    <x v="3"/>
  </r>
  <r>
    <n v="11"/>
    <n v="0"/>
    <n v="53"/>
    <m/>
    <x v="1"/>
    <x v="9"/>
    <x v="1"/>
    <x v="10"/>
    <x v="3"/>
    <x v="0"/>
    <x v="0"/>
    <n v="26"/>
    <n v="34"/>
    <n v="884"/>
    <x v="10"/>
    <s v="L"/>
    <x v="7"/>
    <x v="3"/>
    <x v="5"/>
    <x v="4"/>
    <x v="4"/>
  </r>
  <r>
    <n v="12"/>
    <n v="0"/>
    <n v="30"/>
    <s v="Male"/>
    <x v="0"/>
    <x v="6"/>
    <x v="0"/>
    <x v="11"/>
    <x v="4"/>
    <x v="0"/>
    <x v="0"/>
    <n v="10"/>
    <n v="68"/>
    <n v="680"/>
    <x v="11"/>
    <s v="S"/>
    <x v="8"/>
    <x v="0"/>
    <x v="5"/>
    <x v="4"/>
    <x v="0"/>
  </r>
  <r>
    <n v="13"/>
    <n v="0"/>
    <n v="61"/>
    <s v="Male"/>
    <x v="0"/>
    <x v="7"/>
    <x v="2"/>
    <x v="12"/>
    <x v="5"/>
    <x v="0"/>
    <x v="0"/>
    <n v="37"/>
    <n v="72"/>
    <n v="2664"/>
    <x v="12"/>
    <s v="M"/>
    <x v="9"/>
    <x v="0"/>
    <x v="0"/>
    <x v="0"/>
    <x v="0"/>
  </r>
  <r>
    <n v="14"/>
    <n v="0"/>
    <n v="65"/>
    <s v="Male"/>
    <x v="0"/>
    <x v="10"/>
    <x v="0"/>
    <x v="13"/>
    <x v="6"/>
    <x v="0"/>
    <x v="0"/>
    <n v="31"/>
    <n v="51"/>
    <n v="1581"/>
    <x v="13"/>
    <s v="M"/>
    <x v="10"/>
    <x v="1"/>
    <x v="0"/>
    <x v="3"/>
    <x v="1"/>
  </r>
  <r>
    <n v="15"/>
    <n v="0"/>
    <n v="64"/>
    <s v="Male"/>
    <x v="0"/>
    <x v="7"/>
    <x v="2"/>
    <x v="14"/>
    <x v="0"/>
    <x v="0"/>
    <x v="0"/>
    <n v="34"/>
    <n v="53"/>
    <n v="1802"/>
    <x v="14"/>
    <s v="L"/>
    <x v="11"/>
    <x v="0"/>
    <x v="1"/>
    <x v="5"/>
    <x v="1"/>
  </r>
  <r>
    <n v="16"/>
    <n v="0"/>
    <n v="64"/>
    <s v="Male"/>
    <x v="0"/>
    <x v="11"/>
    <x v="0"/>
    <x v="15"/>
    <x v="1"/>
    <x v="0"/>
    <x v="0"/>
    <n v="8"/>
    <n v="81"/>
    <n v="648"/>
    <x v="3"/>
    <s v="M"/>
    <x v="11"/>
    <x v="0"/>
    <x v="5"/>
    <x v="3"/>
    <x v="5"/>
  </r>
  <r>
    <n v="17"/>
    <n v="0"/>
    <n v="25"/>
    <s v="Male"/>
    <x v="0"/>
    <x v="12"/>
    <x v="3"/>
    <x v="16"/>
    <x v="2"/>
    <x v="0"/>
    <x v="0"/>
    <n v="44"/>
    <n v="36"/>
    <n v="1584"/>
    <x v="15"/>
    <s v="S"/>
    <x v="0"/>
    <x v="1"/>
    <x v="2"/>
    <x v="5"/>
    <x v="4"/>
  </r>
  <r>
    <n v="19"/>
    <n v="0"/>
    <n v="52"/>
    <s v="Male"/>
    <x v="0"/>
    <x v="1"/>
    <x v="0"/>
    <x v="17"/>
    <x v="4"/>
    <x v="0"/>
    <x v="0"/>
    <n v="17"/>
    <n v="48"/>
    <n v="816"/>
    <x v="6"/>
    <s v="S"/>
    <x v="12"/>
    <x v="2"/>
    <x v="1"/>
    <x v="1"/>
    <x v="1"/>
  </r>
  <r>
    <n v="20"/>
    <n v="0"/>
    <n v="66"/>
    <s v="Male"/>
    <x v="0"/>
    <x v="13"/>
    <x v="0"/>
    <x v="18"/>
    <x v="5"/>
    <x v="0"/>
    <x v="0"/>
    <n v="46"/>
    <n v="90"/>
    <n v="4140"/>
    <x v="3"/>
    <s v="M"/>
    <x v="13"/>
    <x v="2"/>
    <x v="3"/>
    <x v="5"/>
    <x v="4"/>
  </r>
  <r>
    <n v="21"/>
    <n v="0"/>
    <n v="21"/>
    <s v="Male"/>
    <x v="0"/>
    <x v="13"/>
    <x v="0"/>
    <x v="19"/>
    <x v="6"/>
    <x v="0"/>
    <x v="0"/>
    <n v="50"/>
    <n v="51"/>
    <n v="2550"/>
    <x v="7"/>
    <s v="M"/>
    <x v="12"/>
    <x v="0"/>
    <x v="0"/>
    <x v="1"/>
    <x v="6"/>
  </r>
  <r>
    <n v="22"/>
    <n v="0"/>
    <n v="31"/>
    <s v="Male"/>
    <x v="0"/>
    <x v="13"/>
    <x v="0"/>
    <x v="20"/>
    <x v="0"/>
    <x v="0"/>
    <x v="0"/>
    <n v="22"/>
    <n v="62"/>
    <n v="1364"/>
    <x v="16"/>
    <s v="M"/>
    <x v="4"/>
    <x v="0"/>
    <x v="5"/>
    <x v="5"/>
    <x v="3"/>
  </r>
  <r>
    <n v="23"/>
    <n v="0"/>
    <n v="56"/>
    <s v="Male"/>
    <x v="0"/>
    <x v="13"/>
    <x v="0"/>
    <x v="21"/>
    <x v="1"/>
    <x v="0"/>
    <x v="0"/>
    <n v="32"/>
    <n v="37"/>
    <n v="1184"/>
    <x v="17"/>
    <s v="M"/>
    <x v="14"/>
    <x v="2"/>
    <x v="5"/>
    <x v="5"/>
    <x v="2"/>
  </r>
  <r>
    <n v="24"/>
    <n v="0"/>
    <n v="31"/>
    <m/>
    <x v="1"/>
    <x v="13"/>
    <x v="0"/>
    <x v="22"/>
    <x v="2"/>
    <x v="0"/>
    <x v="0"/>
    <n v="40"/>
    <n v="88"/>
    <n v="3520"/>
    <x v="18"/>
    <s v="XL"/>
    <x v="3"/>
    <x v="0"/>
    <x v="0"/>
    <x v="2"/>
    <x v="1"/>
  </r>
  <r>
    <n v="25"/>
    <n v="0"/>
    <n v="18"/>
    <s v="Male"/>
    <x v="0"/>
    <x v="14"/>
    <x v="2"/>
    <x v="23"/>
    <x v="3"/>
    <x v="0"/>
    <x v="0"/>
    <n v="16"/>
    <n v="22"/>
    <n v="352"/>
    <x v="19"/>
    <s v="M"/>
    <x v="13"/>
    <x v="3"/>
    <x v="5"/>
    <x v="5"/>
    <x v="1"/>
  </r>
  <r>
    <n v="26"/>
    <n v="0"/>
    <n v="18"/>
    <s v="Male"/>
    <x v="0"/>
    <x v="15"/>
    <x v="0"/>
    <x v="24"/>
    <x v="4"/>
    <x v="0"/>
    <x v="0"/>
    <n v="14"/>
    <n v="25"/>
    <n v="350"/>
    <x v="20"/>
    <s v="M"/>
    <x v="5"/>
    <x v="2"/>
    <x v="0"/>
    <x v="3"/>
    <x v="2"/>
  </r>
  <r>
    <n v="27"/>
    <n v="0"/>
    <n v="38"/>
    <s v="Male"/>
    <x v="0"/>
    <x v="16"/>
    <x v="3"/>
    <x v="25"/>
    <x v="5"/>
    <x v="0"/>
    <x v="0"/>
    <n v="13"/>
    <n v="20"/>
    <n v="260"/>
    <x v="21"/>
    <s v="M"/>
    <x v="15"/>
    <x v="1"/>
    <x v="2"/>
    <x v="2"/>
    <x v="2"/>
  </r>
  <r>
    <n v="28"/>
    <n v="0"/>
    <n v="56"/>
    <s v="Male"/>
    <x v="0"/>
    <x v="6"/>
    <x v="0"/>
    <x v="26"/>
    <x v="6"/>
    <x v="0"/>
    <x v="0"/>
    <n v="7"/>
    <n v="56"/>
    <n v="392"/>
    <x v="0"/>
    <s v="L"/>
    <x v="16"/>
    <x v="2"/>
    <x v="2"/>
    <x v="4"/>
    <x v="6"/>
  </r>
  <r>
    <n v="29"/>
    <n v="0"/>
    <n v="54"/>
    <s v="Male"/>
    <x v="0"/>
    <x v="8"/>
    <x v="3"/>
    <x v="27"/>
    <x v="0"/>
    <x v="0"/>
    <x v="0"/>
    <n v="41"/>
    <n v="94"/>
    <n v="3854"/>
    <x v="16"/>
    <s v="M"/>
    <x v="0"/>
    <x v="3"/>
    <x v="1"/>
    <x v="3"/>
    <x v="6"/>
  </r>
  <r>
    <n v="30"/>
    <n v="0"/>
    <n v="31"/>
    <s v="Male"/>
    <x v="0"/>
    <x v="10"/>
    <x v="0"/>
    <x v="28"/>
    <x v="1"/>
    <x v="0"/>
    <x v="0"/>
    <n v="14"/>
    <n v="48"/>
    <n v="672"/>
    <x v="5"/>
    <s v="S"/>
    <x v="12"/>
    <x v="3"/>
    <x v="5"/>
    <x v="2"/>
    <x v="1"/>
  </r>
  <r>
    <n v="31"/>
    <n v="0"/>
    <n v="57"/>
    <s v="Male"/>
    <x v="0"/>
    <x v="16"/>
    <x v="3"/>
    <x v="29"/>
    <x v="2"/>
    <x v="0"/>
    <x v="0"/>
    <n v="16"/>
    <n v="31"/>
    <n v="496"/>
    <x v="16"/>
    <s v="L"/>
    <x v="12"/>
    <x v="0"/>
    <x v="3"/>
    <x v="2"/>
    <x v="5"/>
  </r>
  <r>
    <n v="32"/>
    <n v="0"/>
    <n v="33"/>
    <s v="Male"/>
    <x v="0"/>
    <x v="10"/>
    <x v="0"/>
    <x v="30"/>
    <x v="3"/>
    <x v="0"/>
    <x v="0"/>
    <n v="45"/>
    <n v="79"/>
    <n v="3555"/>
    <x v="8"/>
    <s v="L"/>
    <x v="17"/>
    <x v="0"/>
    <x v="5"/>
    <x v="0"/>
    <x v="5"/>
  </r>
  <r>
    <n v="33"/>
    <n v="0"/>
    <n v="36"/>
    <s v="Male"/>
    <x v="0"/>
    <x v="14"/>
    <x v="2"/>
    <x v="31"/>
    <x v="4"/>
    <x v="0"/>
    <x v="0"/>
    <n v="37"/>
    <n v="67"/>
    <n v="2479"/>
    <x v="22"/>
    <s v="M"/>
    <x v="5"/>
    <x v="2"/>
    <x v="1"/>
    <x v="0"/>
    <x v="2"/>
  </r>
  <r>
    <n v="34"/>
    <n v="0"/>
    <n v="54"/>
    <s v="Male"/>
    <x v="0"/>
    <x v="13"/>
    <x v="0"/>
    <x v="32"/>
    <x v="5"/>
    <x v="0"/>
    <x v="0"/>
    <n v="45"/>
    <n v="38"/>
    <n v="1710"/>
    <x v="23"/>
    <s v="L"/>
    <x v="13"/>
    <x v="2"/>
    <x v="5"/>
    <x v="1"/>
    <x v="3"/>
  </r>
  <r>
    <n v="35"/>
    <n v="0"/>
    <n v="36"/>
    <s v="Male"/>
    <x v="0"/>
    <x v="17"/>
    <x v="0"/>
    <x v="33"/>
    <x v="6"/>
    <x v="0"/>
    <x v="0"/>
    <n v="38"/>
    <n v="91"/>
    <n v="3458"/>
    <x v="24"/>
    <s v="L"/>
    <x v="10"/>
    <x v="1"/>
    <x v="4"/>
    <x v="3"/>
    <x v="3"/>
  </r>
  <r>
    <n v="36"/>
    <n v="0"/>
    <n v="54"/>
    <s v="Male"/>
    <x v="0"/>
    <x v="0"/>
    <x v="0"/>
    <x v="34"/>
    <x v="0"/>
    <x v="0"/>
    <x v="0"/>
    <n v="48"/>
    <n v="33"/>
    <n v="1584"/>
    <x v="2"/>
    <s v="M"/>
    <x v="16"/>
    <x v="2"/>
    <x v="4"/>
    <x v="2"/>
    <x v="4"/>
  </r>
  <r>
    <n v="37"/>
    <n v="0"/>
    <n v="35"/>
    <s v="Male"/>
    <x v="0"/>
    <x v="17"/>
    <x v="0"/>
    <x v="35"/>
    <x v="1"/>
    <x v="0"/>
    <x v="0"/>
    <n v="44"/>
    <n v="69"/>
    <n v="3036"/>
    <x v="25"/>
    <s v="M"/>
    <x v="1"/>
    <x v="0"/>
    <x v="1"/>
    <x v="3"/>
    <x v="0"/>
  </r>
  <r>
    <n v="38"/>
    <n v="0"/>
    <n v="35"/>
    <s v="Male"/>
    <x v="0"/>
    <x v="2"/>
    <x v="0"/>
    <x v="36"/>
    <x v="2"/>
    <x v="0"/>
    <x v="0"/>
    <n v="10"/>
    <n v="45"/>
    <n v="450"/>
    <x v="26"/>
    <s v="S"/>
    <x v="16"/>
    <x v="2"/>
    <x v="5"/>
    <x v="3"/>
    <x v="1"/>
  </r>
  <r>
    <n v="39"/>
    <n v="0"/>
    <n v="29"/>
    <s v="Male"/>
    <x v="0"/>
    <x v="10"/>
    <x v="0"/>
    <x v="37"/>
    <x v="3"/>
    <x v="0"/>
    <x v="0"/>
    <n v="44"/>
    <n v="37"/>
    <n v="1628"/>
    <x v="19"/>
    <s v="M"/>
    <x v="15"/>
    <x v="0"/>
    <x v="4"/>
    <x v="0"/>
    <x v="6"/>
  </r>
  <r>
    <n v="40"/>
    <n v="0"/>
    <n v="70"/>
    <s v="Male"/>
    <x v="0"/>
    <x v="13"/>
    <x v="0"/>
    <x v="38"/>
    <x v="4"/>
    <x v="0"/>
    <x v="0"/>
    <n v="18"/>
    <n v="60"/>
    <n v="1080"/>
    <x v="27"/>
    <s v="S"/>
    <x v="2"/>
    <x v="2"/>
    <x v="0"/>
    <x v="2"/>
    <x v="5"/>
  </r>
  <r>
    <n v="41"/>
    <n v="0"/>
    <n v="69"/>
    <s v="Male"/>
    <x v="0"/>
    <x v="8"/>
    <x v="3"/>
    <x v="39"/>
    <x v="5"/>
    <x v="0"/>
    <x v="0"/>
    <n v="31"/>
    <n v="76"/>
    <n v="2356"/>
    <x v="7"/>
    <s v="L"/>
    <x v="18"/>
    <x v="0"/>
    <x v="2"/>
    <x v="5"/>
    <x v="3"/>
  </r>
  <r>
    <n v="42"/>
    <n v="0"/>
    <n v="67"/>
    <s v="Male"/>
    <x v="0"/>
    <x v="18"/>
    <x v="3"/>
    <x v="40"/>
    <x v="6"/>
    <x v="0"/>
    <x v="0"/>
    <n v="40"/>
    <n v="39"/>
    <n v="1560"/>
    <x v="28"/>
    <s v="M"/>
    <x v="19"/>
    <x v="1"/>
    <x v="3"/>
    <x v="0"/>
    <x v="2"/>
  </r>
  <r>
    <n v="43"/>
    <n v="0"/>
    <n v="20"/>
    <s v="Male"/>
    <x v="0"/>
    <x v="7"/>
    <x v="2"/>
    <x v="41"/>
    <x v="0"/>
    <x v="0"/>
    <x v="0"/>
    <n v="15"/>
    <n v="100"/>
    <n v="1500"/>
    <x v="29"/>
    <s v="M"/>
    <x v="18"/>
    <x v="1"/>
    <x v="1"/>
    <x v="3"/>
    <x v="2"/>
  </r>
  <r>
    <n v="45"/>
    <n v="0"/>
    <n v="39"/>
    <s v="Male"/>
    <x v="0"/>
    <x v="19"/>
    <x v="3"/>
    <x v="42"/>
    <x v="2"/>
    <x v="0"/>
    <x v="0"/>
    <n v="45"/>
    <n v="53"/>
    <n v="2385"/>
    <x v="0"/>
    <s v="S"/>
    <x v="5"/>
    <x v="2"/>
    <x v="1"/>
    <x v="3"/>
    <x v="1"/>
  </r>
  <r>
    <n v="46"/>
    <n v="0"/>
    <n v="50"/>
    <s v="Male"/>
    <x v="0"/>
    <x v="20"/>
    <x v="0"/>
    <x v="43"/>
    <x v="3"/>
    <x v="0"/>
    <x v="0"/>
    <n v="25"/>
    <n v="21"/>
    <n v="525"/>
    <x v="29"/>
    <s v="XL"/>
    <x v="20"/>
    <x v="3"/>
    <x v="4"/>
    <x v="3"/>
    <x v="2"/>
  </r>
  <r>
    <n v="47"/>
    <n v="0"/>
    <n v="57"/>
    <s v="Male"/>
    <x v="0"/>
    <x v="5"/>
    <x v="0"/>
    <x v="44"/>
    <x v="4"/>
    <x v="0"/>
    <x v="0"/>
    <n v="45"/>
    <n v="43"/>
    <n v="1935"/>
    <x v="17"/>
    <s v="L"/>
    <x v="3"/>
    <x v="2"/>
    <x v="5"/>
    <x v="1"/>
    <x v="3"/>
  </r>
  <r>
    <n v="48"/>
    <n v="0"/>
    <n v="55"/>
    <s v="Male"/>
    <x v="0"/>
    <x v="16"/>
    <x v="3"/>
    <x v="45"/>
    <x v="5"/>
    <x v="0"/>
    <x v="0"/>
    <n v="36"/>
    <n v="54"/>
    <n v="1944"/>
    <x v="6"/>
    <s v="M"/>
    <x v="4"/>
    <x v="0"/>
    <x v="1"/>
    <x v="1"/>
    <x v="1"/>
  </r>
  <r>
    <n v="49"/>
    <n v="0"/>
    <n v="42"/>
    <s v="Male"/>
    <x v="0"/>
    <x v="5"/>
    <x v="0"/>
    <x v="46"/>
    <x v="6"/>
    <x v="0"/>
    <x v="0"/>
    <n v="38"/>
    <n v="55"/>
    <n v="2090"/>
    <x v="21"/>
    <s v="M"/>
    <x v="19"/>
    <x v="2"/>
    <x v="5"/>
    <x v="1"/>
    <x v="5"/>
  </r>
  <r>
    <n v="50"/>
    <n v="0"/>
    <n v="68"/>
    <s v="Male"/>
    <x v="0"/>
    <x v="15"/>
    <x v="0"/>
    <x v="47"/>
    <x v="0"/>
    <x v="0"/>
    <x v="0"/>
    <n v="34"/>
    <n v="30"/>
    <n v="1020"/>
    <x v="30"/>
    <s v="S"/>
    <x v="20"/>
    <x v="1"/>
    <x v="2"/>
    <x v="5"/>
    <x v="4"/>
  </r>
  <r>
    <n v="51"/>
    <n v="0"/>
    <n v="49"/>
    <s v="Male"/>
    <x v="0"/>
    <x v="0"/>
    <x v="0"/>
    <x v="48"/>
    <x v="1"/>
    <x v="0"/>
    <x v="0"/>
    <n v="39"/>
    <n v="28"/>
    <n v="1092"/>
    <x v="31"/>
    <s v="M"/>
    <x v="15"/>
    <x v="1"/>
    <x v="5"/>
    <x v="5"/>
    <x v="4"/>
  </r>
  <r>
    <n v="52"/>
    <n v="0"/>
    <n v="59"/>
    <s v="Male"/>
    <x v="0"/>
    <x v="11"/>
    <x v="0"/>
    <x v="49"/>
    <x v="2"/>
    <x v="0"/>
    <x v="0"/>
    <n v="7"/>
    <n v="59"/>
    <n v="413"/>
    <x v="32"/>
    <s v="XL"/>
    <x v="0"/>
    <x v="0"/>
    <x v="4"/>
    <x v="2"/>
    <x v="3"/>
  </r>
  <r>
    <n v="53"/>
    <n v="0"/>
    <n v="42"/>
    <m/>
    <x v="1"/>
    <x v="17"/>
    <x v="0"/>
    <x v="50"/>
    <x v="3"/>
    <x v="0"/>
    <x v="0"/>
    <n v="26"/>
    <n v="20"/>
    <n v="520"/>
    <x v="28"/>
    <s v="M"/>
    <x v="13"/>
    <x v="2"/>
    <x v="1"/>
    <x v="2"/>
    <x v="1"/>
  </r>
  <r>
    <n v="54"/>
    <n v="0"/>
    <n v="29"/>
    <s v="Male"/>
    <x v="0"/>
    <x v="11"/>
    <x v="0"/>
    <x v="51"/>
    <x v="4"/>
    <x v="0"/>
    <x v="0"/>
    <n v="35"/>
    <n v="24"/>
    <n v="840"/>
    <x v="33"/>
    <s v="S"/>
    <x v="14"/>
    <x v="0"/>
    <x v="2"/>
    <x v="2"/>
    <x v="1"/>
  </r>
  <r>
    <n v="55"/>
    <n v="0"/>
    <n v="47"/>
    <s v="Male"/>
    <x v="0"/>
    <x v="7"/>
    <x v="2"/>
    <x v="52"/>
    <x v="5"/>
    <x v="0"/>
    <x v="0"/>
    <n v="35"/>
    <n v="94"/>
    <n v="3290"/>
    <x v="34"/>
    <s v="M"/>
    <x v="17"/>
    <x v="2"/>
    <x v="2"/>
    <x v="5"/>
    <x v="4"/>
  </r>
  <r>
    <n v="56"/>
    <n v="0"/>
    <n v="40"/>
    <s v="Male"/>
    <x v="0"/>
    <x v="14"/>
    <x v="2"/>
    <x v="53"/>
    <x v="6"/>
    <x v="0"/>
    <x v="0"/>
    <n v="49"/>
    <n v="28"/>
    <n v="1372"/>
    <x v="35"/>
    <s v="M"/>
    <x v="21"/>
    <x v="0"/>
    <x v="4"/>
    <x v="2"/>
    <x v="2"/>
  </r>
  <r>
    <n v="57"/>
    <n v="0"/>
    <n v="41"/>
    <s v="Male"/>
    <x v="0"/>
    <x v="21"/>
    <x v="3"/>
    <x v="54"/>
    <x v="0"/>
    <x v="0"/>
    <x v="0"/>
    <n v="46"/>
    <n v="73"/>
    <n v="3358"/>
    <x v="33"/>
    <s v="XL"/>
    <x v="17"/>
    <x v="2"/>
    <x v="5"/>
    <x v="2"/>
    <x v="1"/>
  </r>
  <r>
    <n v="58"/>
    <n v="0"/>
    <n v="21"/>
    <s v="Male"/>
    <x v="0"/>
    <x v="7"/>
    <x v="2"/>
    <x v="55"/>
    <x v="1"/>
    <x v="0"/>
    <x v="0"/>
    <n v="17"/>
    <n v="64"/>
    <n v="1088"/>
    <x v="8"/>
    <s v="M"/>
    <x v="3"/>
    <x v="2"/>
    <x v="5"/>
    <x v="5"/>
    <x v="0"/>
  </r>
  <r>
    <n v="59"/>
    <n v="0"/>
    <n v="69"/>
    <s v="Male"/>
    <x v="0"/>
    <x v="15"/>
    <x v="0"/>
    <x v="56"/>
    <x v="2"/>
    <x v="0"/>
    <x v="0"/>
    <n v="29"/>
    <n v="54"/>
    <n v="1566"/>
    <x v="9"/>
    <s v="M"/>
    <x v="4"/>
    <x v="2"/>
    <x v="1"/>
    <x v="0"/>
    <x v="5"/>
  </r>
  <r>
    <n v="60"/>
    <n v="0"/>
    <n v="63"/>
    <s v="Male"/>
    <x v="0"/>
    <x v="22"/>
    <x v="3"/>
    <x v="57"/>
    <x v="3"/>
    <x v="0"/>
    <x v="0"/>
    <n v="4"/>
    <n v="79"/>
    <n v="316"/>
    <x v="7"/>
    <s v="L"/>
    <x v="22"/>
    <x v="1"/>
    <x v="3"/>
    <x v="5"/>
    <x v="1"/>
  </r>
  <r>
    <n v="61"/>
    <n v="0"/>
    <n v="50"/>
    <s v="Male"/>
    <x v="0"/>
    <x v="1"/>
    <x v="0"/>
    <x v="58"/>
    <x v="4"/>
    <x v="0"/>
    <x v="0"/>
    <n v="17"/>
    <n v="37"/>
    <n v="629"/>
    <x v="36"/>
    <s v="L"/>
    <x v="17"/>
    <x v="2"/>
    <x v="0"/>
    <x v="1"/>
    <x v="1"/>
  </r>
  <r>
    <n v="63"/>
    <n v="0"/>
    <n v="21"/>
    <m/>
    <x v="1"/>
    <x v="3"/>
    <x v="1"/>
    <x v="3"/>
    <x v="3"/>
    <x v="0"/>
    <x v="0"/>
    <n v="49"/>
    <n v="90"/>
    <n v="4410"/>
    <x v="3"/>
    <s v="M"/>
    <x v="1"/>
    <x v="1"/>
    <x v="2"/>
    <x v="3"/>
    <x v="1"/>
  </r>
  <r>
    <n v="64"/>
    <n v="0"/>
    <n v="45"/>
    <s v="Male"/>
    <x v="0"/>
    <x v="0"/>
    <x v="0"/>
    <x v="4"/>
    <x v="4"/>
    <x v="0"/>
    <x v="0"/>
    <n v="31"/>
    <n v="49"/>
    <n v="1519"/>
    <x v="4"/>
    <s v="M"/>
    <x v="2"/>
    <x v="1"/>
    <x v="1"/>
    <x v="3"/>
    <x v="2"/>
  </r>
  <r>
    <n v="65"/>
    <n v="0"/>
    <n v="65"/>
    <s v="Male"/>
    <x v="0"/>
    <x v="23"/>
    <x v="1"/>
    <x v="59"/>
    <x v="1"/>
    <x v="0"/>
    <x v="0"/>
    <n v="18"/>
    <n v="83"/>
    <n v="1494"/>
    <x v="15"/>
    <s v="S"/>
    <x v="13"/>
    <x v="3"/>
    <x v="3"/>
    <x v="5"/>
    <x v="0"/>
  </r>
  <r>
    <n v="66"/>
    <n v="0"/>
    <n v="65"/>
    <s v="Male"/>
    <x v="0"/>
    <x v="21"/>
    <x v="3"/>
    <x v="60"/>
    <x v="2"/>
    <x v="0"/>
    <x v="0"/>
    <n v="44"/>
    <n v="36"/>
    <n v="1584"/>
    <x v="30"/>
    <s v="M"/>
    <x v="7"/>
    <x v="1"/>
    <x v="4"/>
    <x v="0"/>
    <x v="6"/>
  </r>
  <r>
    <n v="67"/>
    <n v="0"/>
    <n v="31"/>
    <s v="Male"/>
    <x v="0"/>
    <x v="0"/>
    <x v="0"/>
    <x v="61"/>
    <x v="3"/>
    <x v="0"/>
    <x v="0"/>
    <n v="3"/>
    <n v="94"/>
    <n v="282"/>
    <x v="37"/>
    <s v="S"/>
    <x v="23"/>
    <x v="0"/>
    <x v="4"/>
    <x v="0"/>
    <x v="6"/>
  </r>
  <r>
    <n v="68"/>
    <n v="0"/>
    <n v="45"/>
    <s v="Male"/>
    <x v="0"/>
    <x v="7"/>
    <x v="2"/>
    <x v="62"/>
    <x v="4"/>
    <x v="0"/>
    <x v="0"/>
    <n v="49"/>
    <n v="33"/>
    <n v="1617"/>
    <x v="38"/>
    <s v="L"/>
    <x v="0"/>
    <x v="0"/>
    <x v="5"/>
    <x v="5"/>
    <x v="5"/>
  </r>
  <r>
    <n v="69"/>
    <n v="0"/>
    <n v="57"/>
    <s v="Male"/>
    <x v="0"/>
    <x v="8"/>
    <x v="3"/>
    <x v="63"/>
    <x v="5"/>
    <x v="0"/>
    <x v="0"/>
    <n v="21"/>
    <n v="46"/>
    <n v="966"/>
    <x v="39"/>
    <s v="L"/>
    <x v="5"/>
    <x v="2"/>
    <x v="2"/>
    <x v="1"/>
    <x v="6"/>
  </r>
  <r>
    <n v="70"/>
    <n v="0"/>
    <n v="48"/>
    <s v="Male"/>
    <x v="0"/>
    <x v="22"/>
    <x v="3"/>
    <x v="64"/>
    <x v="6"/>
    <x v="0"/>
    <x v="0"/>
    <n v="5"/>
    <n v="70"/>
    <n v="350"/>
    <x v="29"/>
    <s v="S"/>
    <x v="16"/>
    <x v="2"/>
    <x v="0"/>
    <x v="1"/>
    <x v="1"/>
  </r>
  <r>
    <n v="71"/>
    <n v="0"/>
    <n v="22"/>
    <s v="Male"/>
    <x v="0"/>
    <x v="22"/>
    <x v="3"/>
    <x v="65"/>
    <x v="0"/>
    <x v="0"/>
    <x v="0"/>
    <n v="32"/>
    <n v="29"/>
    <n v="928"/>
    <x v="15"/>
    <s v="M"/>
    <x v="23"/>
    <x v="3"/>
    <x v="0"/>
    <x v="5"/>
    <x v="6"/>
  </r>
  <r>
    <n v="72"/>
    <n v="0"/>
    <n v="36"/>
    <s v="Male"/>
    <x v="0"/>
    <x v="10"/>
    <x v="0"/>
    <x v="66"/>
    <x v="1"/>
    <x v="0"/>
    <x v="0"/>
    <n v="34"/>
    <n v="48"/>
    <n v="1632"/>
    <x v="40"/>
    <s v="L"/>
    <x v="9"/>
    <x v="2"/>
    <x v="0"/>
    <x v="4"/>
    <x v="2"/>
  </r>
  <r>
    <n v="73"/>
    <n v="0"/>
    <n v="18"/>
    <s v="Male"/>
    <x v="0"/>
    <x v="10"/>
    <x v="0"/>
    <x v="67"/>
    <x v="2"/>
    <x v="0"/>
    <x v="0"/>
    <n v="21"/>
    <n v="26"/>
    <n v="546"/>
    <x v="41"/>
    <s v="M"/>
    <x v="8"/>
    <x v="0"/>
    <x v="5"/>
    <x v="4"/>
    <x v="6"/>
  </r>
  <r>
    <n v="74"/>
    <n v="0"/>
    <n v="48"/>
    <s v="Male"/>
    <x v="0"/>
    <x v="13"/>
    <x v="0"/>
    <x v="68"/>
    <x v="3"/>
    <x v="0"/>
    <x v="0"/>
    <n v="43"/>
    <n v="85"/>
    <n v="3655"/>
    <x v="11"/>
    <s v="M"/>
    <x v="11"/>
    <x v="1"/>
    <x v="1"/>
    <x v="4"/>
    <x v="4"/>
  </r>
  <r>
    <n v="4"/>
    <n v="0"/>
    <n v="50"/>
    <s v="Male"/>
    <x v="0"/>
    <x v="2"/>
    <x v="0"/>
    <x v="2"/>
    <x v="2"/>
    <x v="0"/>
    <x v="0"/>
    <n v="23"/>
    <n v="73"/>
    <n v="1679"/>
    <x v="2"/>
    <s v="S"/>
    <x v="1"/>
    <x v="1"/>
    <x v="1"/>
    <x v="2"/>
    <x v="1"/>
  </r>
  <r>
    <n v="76"/>
    <n v="0"/>
    <n v="21"/>
    <m/>
    <x v="1"/>
    <x v="3"/>
    <x v="1"/>
    <x v="3"/>
    <x v="3"/>
    <x v="0"/>
    <x v="0"/>
    <n v="49"/>
    <n v="90"/>
    <n v="4410"/>
    <x v="3"/>
    <s v="M"/>
    <x v="1"/>
    <x v="1"/>
    <x v="2"/>
    <x v="3"/>
    <x v="1"/>
  </r>
  <r>
    <n v="77"/>
    <n v="0"/>
    <n v="45"/>
    <s v="Male"/>
    <x v="0"/>
    <x v="0"/>
    <x v="0"/>
    <x v="4"/>
    <x v="4"/>
    <x v="0"/>
    <x v="0"/>
    <n v="31"/>
    <n v="49"/>
    <n v="1519"/>
    <x v="4"/>
    <s v="M"/>
    <x v="2"/>
    <x v="1"/>
    <x v="1"/>
    <x v="3"/>
    <x v="2"/>
  </r>
  <r>
    <n v="78"/>
    <n v="0"/>
    <n v="22"/>
    <s v="Male"/>
    <x v="0"/>
    <x v="10"/>
    <x v="0"/>
    <x v="69"/>
    <x v="0"/>
    <x v="0"/>
    <x v="0"/>
    <n v="36"/>
    <n v="53"/>
    <n v="1908"/>
    <x v="12"/>
    <s v="L"/>
    <x v="9"/>
    <x v="2"/>
    <x v="2"/>
    <x v="5"/>
    <x v="0"/>
  </r>
  <r>
    <n v="79"/>
    <n v="0"/>
    <n v="50"/>
    <s v="Male"/>
    <x v="0"/>
    <x v="11"/>
    <x v="0"/>
    <x v="70"/>
    <x v="1"/>
    <x v="0"/>
    <x v="0"/>
    <n v="50"/>
    <n v="91"/>
    <n v="4550"/>
    <x v="42"/>
    <s v="M"/>
    <x v="1"/>
    <x v="1"/>
    <x v="1"/>
    <x v="0"/>
    <x v="0"/>
  </r>
  <r>
    <n v="80"/>
    <n v="0"/>
    <n v="38"/>
    <s v="Male"/>
    <x v="0"/>
    <x v="14"/>
    <x v="2"/>
    <x v="71"/>
    <x v="2"/>
    <x v="0"/>
    <x v="0"/>
    <n v="43"/>
    <n v="96"/>
    <n v="4128"/>
    <x v="43"/>
    <s v="M"/>
    <x v="8"/>
    <x v="0"/>
    <x v="4"/>
    <x v="4"/>
    <x v="6"/>
  </r>
  <r>
    <n v="81"/>
    <n v="0"/>
    <n v="19"/>
    <s v="Male"/>
    <x v="0"/>
    <x v="3"/>
    <x v="1"/>
    <x v="72"/>
    <x v="3"/>
    <x v="0"/>
    <x v="0"/>
    <n v="24"/>
    <n v="72"/>
    <n v="1728"/>
    <x v="14"/>
    <s v="XL"/>
    <x v="24"/>
    <x v="2"/>
    <x v="5"/>
    <x v="2"/>
    <x v="6"/>
  </r>
  <r>
    <n v="82"/>
    <n v="0"/>
    <n v="67"/>
    <s v="Male"/>
    <x v="0"/>
    <x v="9"/>
    <x v="1"/>
    <x v="73"/>
    <x v="4"/>
    <x v="0"/>
    <x v="0"/>
    <n v="36"/>
    <n v="96"/>
    <n v="3456"/>
    <x v="40"/>
    <s v="L"/>
    <x v="1"/>
    <x v="2"/>
    <x v="0"/>
    <x v="2"/>
    <x v="6"/>
  </r>
  <r>
    <n v="83"/>
    <n v="0"/>
    <n v="19"/>
    <s v="Male"/>
    <x v="0"/>
    <x v="13"/>
    <x v="0"/>
    <x v="74"/>
    <x v="5"/>
    <x v="0"/>
    <x v="0"/>
    <n v="21"/>
    <n v="28"/>
    <n v="588"/>
    <x v="41"/>
    <s v="S"/>
    <x v="8"/>
    <x v="1"/>
    <x v="4"/>
    <x v="2"/>
    <x v="6"/>
  </r>
  <r>
    <n v="84"/>
    <n v="0"/>
    <n v="36"/>
    <s v="Male"/>
    <x v="0"/>
    <x v="10"/>
    <x v="0"/>
    <x v="75"/>
    <x v="6"/>
    <x v="0"/>
    <x v="0"/>
    <n v="34"/>
    <n v="40"/>
    <n v="1360"/>
    <x v="20"/>
    <s v="M"/>
    <x v="2"/>
    <x v="2"/>
    <x v="3"/>
    <x v="4"/>
    <x v="1"/>
  </r>
  <r>
    <n v="85"/>
    <n v="0"/>
    <n v="52"/>
    <s v="Male"/>
    <x v="0"/>
    <x v="7"/>
    <x v="2"/>
    <x v="76"/>
    <x v="0"/>
    <x v="0"/>
    <x v="0"/>
    <n v="42"/>
    <n v="32"/>
    <n v="1344"/>
    <x v="27"/>
    <s v="S"/>
    <x v="14"/>
    <x v="1"/>
    <x v="3"/>
    <x v="4"/>
    <x v="6"/>
  </r>
  <r>
    <n v="5"/>
    <n v="0"/>
    <n v="50"/>
    <s v="Male"/>
    <x v="0"/>
    <x v="2"/>
    <x v="0"/>
    <x v="2"/>
    <x v="2"/>
    <x v="0"/>
    <x v="0"/>
    <n v="23"/>
    <n v="73"/>
    <n v="1679"/>
    <x v="2"/>
    <s v="S"/>
    <x v="1"/>
    <x v="1"/>
    <x v="1"/>
    <x v="2"/>
    <x v="1"/>
  </r>
  <r>
    <n v="87"/>
    <n v="0"/>
    <n v="21"/>
    <m/>
    <x v="1"/>
    <x v="3"/>
    <x v="1"/>
    <x v="3"/>
    <x v="3"/>
    <x v="0"/>
    <x v="0"/>
    <n v="49"/>
    <n v="90"/>
    <n v="4410"/>
    <x v="3"/>
    <s v="M"/>
    <x v="1"/>
    <x v="1"/>
    <x v="2"/>
    <x v="3"/>
    <x v="1"/>
  </r>
  <r>
    <n v="88"/>
    <n v="0"/>
    <n v="45"/>
    <s v="Male"/>
    <x v="0"/>
    <x v="0"/>
    <x v="0"/>
    <x v="4"/>
    <x v="4"/>
    <x v="0"/>
    <x v="0"/>
    <n v="31"/>
    <n v="49"/>
    <n v="1519"/>
    <x v="4"/>
    <s v="M"/>
    <x v="2"/>
    <x v="1"/>
    <x v="1"/>
    <x v="3"/>
    <x v="2"/>
  </r>
  <r>
    <n v="89"/>
    <n v="0"/>
    <n v="33"/>
    <s v="Male"/>
    <x v="0"/>
    <x v="17"/>
    <x v="0"/>
    <x v="77"/>
    <x v="4"/>
    <x v="0"/>
    <x v="0"/>
    <n v="35"/>
    <n v="47"/>
    <n v="1645"/>
    <x v="5"/>
    <s v="M"/>
    <x v="19"/>
    <x v="3"/>
    <x v="1"/>
    <x v="2"/>
    <x v="5"/>
  </r>
  <r>
    <n v="90"/>
    <n v="0"/>
    <n v="47"/>
    <s v="Male"/>
    <x v="0"/>
    <x v="14"/>
    <x v="2"/>
    <x v="78"/>
    <x v="5"/>
    <x v="0"/>
    <x v="0"/>
    <n v="15"/>
    <n v="83"/>
    <n v="1245"/>
    <x v="17"/>
    <s v="XL"/>
    <x v="6"/>
    <x v="3"/>
    <x v="2"/>
    <x v="1"/>
    <x v="3"/>
  </r>
  <r>
    <n v="91"/>
    <n v="0"/>
    <n v="25"/>
    <s v="Male"/>
    <x v="0"/>
    <x v="19"/>
    <x v="3"/>
    <x v="79"/>
    <x v="6"/>
    <x v="0"/>
    <x v="0"/>
    <n v="29"/>
    <n v="48"/>
    <n v="1392"/>
    <x v="35"/>
    <s v="L"/>
    <x v="10"/>
    <x v="2"/>
    <x v="0"/>
    <x v="2"/>
    <x v="5"/>
  </r>
  <r>
    <n v="92"/>
    <n v="0"/>
    <n v="44"/>
    <s v="Male"/>
    <x v="0"/>
    <x v="18"/>
    <x v="3"/>
    <x v="80"/>
    <x v="0"/>
    <x v="0"/>
    <x v="0"/>
    <n v="18"/>
    <n v="99"/>
    <n v="1782"/>
    <x v="35"/>
    <s v="S"/>
    <x v="13"/>
    <x v="0"/>
    <x v="3"/>
    <x v="2"/>
    <x v="6"/>
  </r>
  <r>
    <n v="93"/>
    <n v="0"/>
    <n v="61"/>
    <s v="Male"/>
    <x v="0"/>
    <x v="14"/>
    <x v="2"/>
    <x v="81"/>
    <x v="1"/>
    <x v="0"/>
    <x v="0"/>
    <n v="13"/>
    <n v="87"/>
    <n v="1131"/>
    <x v="20"/>
    <s v="M"/>
    <x v="8"/>
    <x v="0"/>
    <x v="4"/>
    <x v="0"/>
    <x v="6"/>
  </r>
  <r>
    <n v="94"/>
    <n v="0"/>
    <n v="37"/>
    <s v="Male"/>
    <x v="0"/>
    <x v="1"/>
    <x v="0"/>
    <x v="82"/>
    <x v="2"/>
    <x v="0"/>
    <x v="0"/>
    <n v="46"/>
    <n v="62"/>
    <n v="2852"/>
    <x v="19"/>
    <s v="M"/>
    <x v="7"/>
    <x v="3"/>
    <x v="3"/>
    <x v="2"/>
    <x v="1"/>
  </r>
  <r>
    <n v="95"/>
    <n v="0"/>
    <n v="58"/>
    <s v="Male"/>
    <x v="0"/>
    <x v="11"/>
    <x v="0"/>
    <x v="83"/>
    <x v="3"/>
    <x v="0"/>
    <x v="0"/>
    <n v="28"/>
    <n v="76"/>
    <n v="2128"/>
    <x v="21"/>
    <s v="S"/>
    <x v="5"/>
    <x v="1"/>
    <x v="1"/>
    <x v="2"/>
    <x v="1"/>
  </r>
  <r>
    <n v="96"/>
    <n v="0"/>
    <n v="37"/>
    <s v="Male"/>
    <x v="0"/>
    <x v="4"/>
    <x v="1"/>
    <x v="84"/>
    <x v="4"/>
    <x v="0"/>
    <x v="0"/>
    <n v="48"/>
    <n v="100"/>
    <n v="4800"/>
    <x v="9"/>
    <s v="L"/>
    <x v="6"/>
    <x v="3"/>
    <x v="1"/>
    <x v="3"/>
    <x v="5"/>
  </r>
  <r>
    <n v="97"/>
    <n v="0"/>
    <n v="32"/>
    <s v="Male"/>
    <x v="0"/>
    <x v="24"/>
    <x v="3"/>
    <x v="85"/>
    <x v="5"/>
    <x v="0"/>
    <x v="0"/>
    <n v="43"/>
    <n v="73"/>
    <n v="3139"/>
    <x v="12"/>
    <s v="S"/>
    <x v="9"/>
    <x v="1"/>
    <x v="0"/>
    <x v="0"/>
    <x v="6"/>
  </r>
  <r>
    <n v="98"/>
    <n v="0"/>
    <n v="21"/>
    <s v="Male"/>
    <x v="0"/>
    <x v="9"/>
    <x v="1"/>
    <x v="86"/>
    <x v="6"/>
    <x v="0"/>
    <x v="0"/>
    <n v="37"/>
    <n v="92"/>
    <n v="3404"/>
    <x v="40"/>
    <s v="M"/>
    <x v="11"/>
    <x v="0"/>
    <x v="5"/>
    <x v="1"/>
    <x v="2"/>
  </r>
  <r>
    <n v="99"/>
    <n v="0"/>
    <n v="20"/>
    <s v="Male"/>
    <x v="0"/>
    <x v="2"/>
    <x v="0"/>
    <x v="87"/>
    <x v="0"/>
    <x v="0"/>
    <x v="0"/>
    <n v="20"/>
    <n v="67"/>
    <n v="1340"/>
    <x v="14"/>
    <s v="XL"/>
    <x v="11"/>
    <x v="1"/>
    <x v="2"/>
    <x v="4"/>
    <x v="2"/>
  </r>
  <r>
    <n v="100"/>
    <n v="0"/>
    <n v="26"/>
    <s v="Male"/>
    <x v="0"/>
    <x v="15"/>
    <x v="0"/>
    <x v="88"/>
    <x v="1"/>
    <x v="0"/>
    <x v="0"/>
    <n v="33"/>
    <n v="40"/>
    <n v="1320"/>
    <x v="9"/>
    <s v="XL"/>
    <x v="20"/>
    <x v="2"/>
    <x v="0"/>
    <x v="5"/>
    <x v="3"/>
  </r>
  <r>
    <n v="101"/>
    <n v="0"/>
    <n v="62"/>
    <s v="Male"/>
    <x v="0"/>
    <x v="12"/>
    <x v="3"/>
    <x v="89"/>
    <x v="2"/>
    <x v="0"/>
    <x v="0"/>
    <n v="31"/>
    <n v="98"/>
    <n v="3038"/>
    <x v="44"/>
    <s v="M"/>
    <x v="1"/>
    <x v="3"/>
    <x v="0"/>
    <x v="1"/>
    <x v="0"/>
  </r>
  <r>
    <n v="102"/>
    <n v="0"/>
    <n v="27"/>
    <s v="Male"/>
    <x v="0"/>
    <x v="7"/>
    <x v="2"/>
    <x v="90"/>
    <x v="3"/>
    <x v="0"/>
    <x v="0"/>
    <n v="50"/>
    <n v="85"/>
    <n v="4250"/>
    <x v="24"/>
    <s v="XL"/>
    <x v="3"/>
    <x v="1"/>
    <x v="0"/>
    <x v="2"/>
    <x v="4"/>
  </r>
  <r>
    <n v="103"/>
    <n v="0"/>
    <n v="51"/>
    <s v="Male"/>
    <x v="0"/>
    <x v="20"/>
    <x v="0"/>
    <x v="91"/>
    <x v="4"/>
    <x v="0"/>
    <x v="0"/>
    <n v="35"/>
    <n v="67"/>
    <n v="2345"/>
    <x v="18"/>
    <s v="L"/>
    <x v="10"/>
    <x v="0"/>
    <x v="2"/>
    <x v="2"/>
    <x v="3"/>
  </r>
  <r>
    <n v="104"/>
    <n v="0"/>
    <n v="54"/>
    <s v="Male"/>
    <x v="0"/>
    <x v="23"/>
    <x v="1"/>
    <x v="92"/>
    <x v="5"/>
    <x v="0"/>
    <x v="0"/>
    <n v="22"/>
    <n v="89"/>
    <n v="1958"/>
    <x v="8"/>
    <s v="L"/>
    <x v="15"/>
    <x v="0"/>
    <x v="2"/>
    <x v="0"/>
    <x v="4"/>
  </r>
  <r>
    <n v="105"/>
    <n v="0"/>
    <n v="55"/>
    <s v="Male"/>
    <x v="0"/>
    <x v="12"/>
    <x v="3"/>
    <x v="93"/>
    <x v="6"/>
    <x v="0"/>
    <x v="0"/>
    <n v="1"/>
    <n v="24"/>
    <n v="24"/>
    <x v="13"/>
    <s v="L"/>
    <x v="6"/>
    <x v="1"/>
    <x v="4"/>
    <x v="3"/>
    <x v="5"/>
  </r>
  <r>
    <n v="106"/>
    <n v="0"/>
    <n v="69"/>
    <s v="Male"/>
    <x v="0"/>
    <x v="21"/>
    <x v="3"/>
    <x v="94"/>
    <x v="0"/>
    <x v="0"/>
    <x v="0"/>
    <n v="4"/>
    <n v="96"/>
    <n v="384"/>
    <x v="14"/>
    <s v="M"/>
    <x v="4"/>
    <x v="3"/>
    <x v="2"/>
    <x v="4"/>
    <x v="2"/>
  </r>
  <r>
    <n v="107"/>
    <n v="0"/>
    <n v="64"/>
    <s v="Male"/>
    <x v="0"/>
    <x v="14"/>
    <x v="2"/>
    <x v="95"/>
    <x v="1"/>
    <x v="0"/>
    <x v="0"/>
    <n v="31"/>
    <n v="35"/>
    <n v="1085"/>
    <x v="45"/>
    <s v="L"/>
    <x v="3"/>
    <x v="2"/>
    <x v="3"/>
    <x v="2"/>
    <x v="5"/>
  </r>
  <r>
    <n v="108"/>
    <n v="0"/>
    <n v="28"/>
    <s v="Male"/>
    <x v="0"/>
    <x v="4"/>
    <x v="1"/>
    <x v="96"/>
    <x v="2"/>
    <x v="0"/>
    <x v="0"/>
    <n v="46"/>
    <n v="67"/>
    <n v="3082"/>
    <x v="31"/>
    <s v="L"/>
    <x v="8"/>
    <x v="0"/>
    <x v="2"/>
    <x v="3"/>
    <x v="0"/>
  </r>
  <r>
    <n v="109"/>
    <n v="0"/>
    <n v="70"/>
    <s v="Male"/>
    <x v="0"/>
    <x v="20"/>
    <x v="0"/>
    <x v="97"/>
    <x v="3"/>
    <x v="0"/>
    <x v="0"/>
    <n v="32"/>
    <n v="79"/>
    <n v="2528"/>
    <x v="6"/>
    <s v="L"/>
    <x v="7"/>
    <x v="1"/>
    <x v="2"/>
    <x v="4"/>
    <x v="4"/>
  </r>
  <r>
    <n v="110"/>
    <n v="0"/>
    <n v="58"/>
    <s v="Male"/>
    <x v="0"/>
    <x v="17"/>
    <x v="0"/>
    <x v="98"/>
    <x v="4"/>
    <x v="0"/>
    <x v="0"/>
    <n v="43"/>
    <n v="85"/>
    <n v="3655"/>
    <x v="15"/>
    <s v="M"/>
    <x v="10"/>
    <x v="1"/>
    <x v="2"/>
    <x v="4"/>
    <x v="0"/>
  </r>
  <r>
    <n v="111"/>
    <n v="0"/>
    <n v="56"/>
    <s v="Male"/>
    <x v="0"/>
    <x v="21"/>
    <x v="3"/>
    <x v="99"/>
    <x v="5"/>
    <x v="0"/>
    <x v="0"/>
    <n v="26"/>
    <n v="26"/>
    <n v="676"/>
    <x v="14"/>
    <s v="M"/>
    <x v="12"/>
    <x v="2"/>
    <x v="3"/>
    <x v="0"/>
    <x v="0"/>
  </r>
  <r>
    <n v="112"/>
    <n v="0"/>
    <n v="26"/>
    <s v="Male"/>
    <x v="0"/>
    <x v="22"/>
    <x v="3"/>
    <x v="100"/>
    <x v="6"/>
    <x v="0"/>
    <x v="0"/>
    <n v="9"/>
    <n v="75"/>
    <n v="675"/>
    <x v="2"/>
    <s v="L"/>
    <x v="7"/>
    <x v="2"/>
    <x v="1"/>
    <x v="2"/>
    <x v="2"/>
  </r>
  <r>
    <n v="113"/>
    <n v="0"/>
    <n v="37"/>
    <s v="Male"/>
    <x v="0"/>
    <x v="24"/>
    <x v="3"/>
    <x v="101"/>
    <x v="0"/>
    <x v="0"/>
    <x v="0"/>
    <n v="28"/>
    <n v="65"/>
    <n v="1820"/>
    <x v="19"/>
    <s v="M"/>
    <x v="15"/>
    <x v="1"/>
    <x v="1"/>
    <x v="3"/>
    <x v="4"/>
  </r>
  <r>
    <n v="114"/>
    <n v="0"/>
    <n v="44"/>
    <s v="Male"/>
    <x v="0"/>
    <x v="19"/>
    <x v="3"/>
    <x v="102"/>
    <x v="1"/>
    <x v="0"/>
    <x v="0"/>
    <n v="20"/>
    <n v="54"/>
    <n v="1080"/>
    <x v="30"/>
    <s v="L"/>
    <x v="1"/>
    <x v="0"/>
    <x v="2"/>
    <x v="3"/>
    <x v="3"/>
  </r>
  <r>
    <n v="115"/>
    <n v="0"/>
    <n v="70"/>
    <s v="Male"/>
    <x v="0"/>
    <x v="7"/>
    <x v="2"/>
    <x v="103"/>
    <x v="2"/>
    <x v="0"/>
    <x v="0"/>
    <n v="9"/>
    <n v="95"/>
    <n v="855"/>
    <x v="2"/>
    <s v="S"/>
    <x v="24"/>
    <x v="2"/>
    <x v="5"/>
    <x v="1"/>
    <x v="1"/>
  </r>
  <r>
    <n v="116"/>
    <n v="0"/>
    <n v="53"/>
    <s v="Male"/>
    <x v="0"/>
    <x v="11"/>
    <x v="0"/>
    <x v="104"/>
    <x v="3"/>
    <x v="0"/>
    <x v="0"/>
    <n v="48"/>
    <n v="94"/>
    <n v="4512"/>
    <x v="5"/>
    <s v="M"/>
    <x v="0"/>
    <x v="1"/>
    <x v="3"/>
    <x v="5"/>
    <x v="6"/>
  </r>
  <r>
    <n v="117"/>
    <n v="0"/>
    <n v="55"/>
    <s v="Male"/>
    <x v="0"/>
    <x v="9"/>
    <x v="1"/>
    <x v="105"/>
    <x v="4"/>
    <x v="0"/>
    <x v="0"/>
    <n v="12"/>
    <n v="86"/>
    <n v="1032"/>
    <x v="40"/>
    <s v="S"/>
    <x v="24"/>
    <x v="1"/>
    <x v="1"/>
    <x v="0"/>
    <x v="2"/>
  </r>
  <r>
    <n v="118"/>
    <n v="0"/>
    <n v="50"/>
    <s v="Male"/>
    <x v="0"/>
    <x v="3"/>
    <x v="1"/>
    <x v="106"/>
    <x v="5"/>
    <x v="0"/>
    <x v="0"/>
    <n v="29"/>
    <n v="32"/>
    <n v="928"/>
    <x v="44"/>
    <s v="L"/>
    <x v="22"/>
    <x v="2"/>
    <x v="0"/>
    <x v="1"/>
    <x v="0"/>
  </r>
  <r>
    <n v="119"/>
    <n v="0"/>
    <n v="50"/>
    <s v="Male"/>
    <x v="0"/>
    <x v="1"/>
    <x v="0"/>
    <x v="107"/>
    <x v="6"/>
    <x v="0"/>
    <x v="0"/>
    <n v="27"/>
    <n v="45"/>
    <n v="1215"/>
    <x v="0"/>
    <s v="L"/>
    <x v="19"/>
    <x v="3"/>
    <x v="4"/>
    <x v="1"/>
    <x v="4"/>
  </r>
  <r>
    <n v="120"/>
    <n v="0"/>
    <n v="38"/>
    <s v="Male"/>
    <x v="0"/>
    <x v="7"/>
    <x v="2"/>
    <x v="108"/>
    <x v="0"/>
    <x v="0"/>
    <x v="0"/>
    <n v="44"/>
    <n v="76"/>
    <n v="3344"/>
    <x v="5"/>
    <s v="M"/>
    <x v="19"/>
    <x v="3"/>
    <x v="0"/>
    <x v="1"/>
    <x v="2"/>
  </r>
  <r>
    <n v="121"/>
    <n v="0"/>
    <n v="64"/>
    <s v="Male"/>
    <x v="0"/>
    <x v="19"/>
    <x v="3"/>
    <x v="109"/>
    <x v="1"/>
    <x v="0"/>
    <x v="0"/>
    <n v="32"/>
    <n v="84"/>
    <n v="2688"/>
    <x v="8"/>
    <s v="L"/>
    <x v="15"/>
    <x v="2"/>
    <x v="0"/>
    <x v="4"/>
    <x v="2"/>
  </r>
  <r>
    <n v="122"/>
    <n v="0"/>
    <n v="19"/>
    <s v="Male"/>
    <x v="0"/>
    <x v="6"/>
    <x v="0"/>
    <x v="110"/>
    <x v="2"/>
    <x v="0"/>
    <x v="0"/>
    <n v="11"/>
    <n v="72"/>
    <n v="792"/>
    <x v="40"/>
    <s v="M"/>
    <x v="8"/>
    <x v="0"/>
    <x v="3"/>
    <x v="1"/>
    <x v="0"/>
  </r>
  <r>
    <n v="123"/>
    <n v="0"/>
    <n v="40"/>
    <s v="Male"/>
    <x v="0"/>
    <x v="21"/>
    <x v="3"/>
    <x v="111"/>
    <x v="3"/>
    <x v="0"/>
    <x v="0"/>
    <n v="44"/>
    <n v="40"/>
    <n v="1760"/>
    <x v="46"/>
    <s v="L"/>
    <x v="17"/>
    <x v="1"/>
    <x v="4"/>
    <x v="1"/>
    <x v="0"/>
  </r>
  <r>
    <n v="124"/>
    <n v="0"/>
    <n v="57"/>
    <s v="Male"/>
    <x v="0"/>
    <x v="1"/>
    <x v="0"/>
    <x v="112"/>
    <x v="4"/>
    <x v="0"/>
    <x v="0"/>
    <n v="46"/>
    <n v="89"/>
    <n v="4094"/>
    <x v="7"/>
    <s v="L"/>
    <x v="17"/>
    <x v="3"/>
    <x v="1"/>
    <x v="1"/>
    <x v="1"/>
  </r>
  <r>
    <n v="125"/>
    <n v="0"/>
    <n v="44"/>
    <s v="Male"/>
    <x v="0"/>
    <x v="1"/>
    <x v="0"/>
    <x v="113"/>
    <x v="5"/>
    <x v="0"/>
    <x v="0"/>
    <n v="50"/>
    <n v="86"/>
    <n v="4300"/>
    <x v="21"/>
    <s v="M"/>
    <x v="0"/>
    <x v="1"/>
    <x v="2"/>
    <x v="3"/>
    <x v="2"/>
  </r>
  <r>
    <n v="126"/>
    <n v="0"/>
    <n v="49"/>
    <s v="Male"/>
    <x v="0"/>
    <x v="6"/>
    <x v="0"/>
    <x v="114"/>
    <x v="6"/>
    <x v="0"/>
    <x v="0"/>
    <n v="45"/>
    <n v="54"/>
    <n v="2430"/>
    <x v="17"/>
    <s v="M"/>
    <x v="20"/>
    <x v="0"/>
    <x v="2"/>
    <x v="0"/>
    <x v="6"/>
  </r>
  <r>
    <n v="127"/>
    <n v="0"/>
    <n v="43"/>
    <s v="Male"/>
    <x v="0"/>
    <x v="6"/>
    <x v="0"/>
    <x v="115"/>
    <x v="0"/>
    <x v="0"/>
    <x v="0"/>
    <n v="48"/>
    <n v="36"/>
    <n v="1728"/>
    <x v="33"/>
    <s v="L"/>
    <x v="6"/>
    <x v="1"/>
    <x v="5"/>
    <x v="1"/>
    <x v="6"/>
  </r>
  <r>
    <n v="128"/>
    <n v="0"/>
    <n v="24"/>
    <s v="Male"/>
    <x v="0"/>
    <x v="1"/>
    <x v="0"/>
    <x v="116"/>
    <x v="1"/>
    <x v="0"/>
    <x v="0"/>
    <n v="26"/>
    <n v="89"/>
    <n v="2314"/>
    <x v="33"/>
    <s v="M"/>
    <x v="0"/>
    <x v="0"/>
    <x v="2"/>
    <x v="2"/>
    <x v="1"/>
  </r>
  <r>
    <n v="129"/>
    <n v="0"/>
    <n v="20"/>
    <s v="Male"/>
    <x v="0"/>
    <x v="18"/>
    <x v="3"/>
    <x v="117"/>
    <x v="2"/>
    <x v="0"/>
    <x v="0"/>
    <n v="21"/>
    <n v="32"/>
    <n v="672"/>
    <x v="17"/>
    <s v="M"/>
    <x v="9"/>
    <x v="1"/>
    <x v="3"/>
    <x v="2"/>
    <x v="0"/>
  </r>
  <r>
    <n v="130"/>
    <n v="0"/>
    <n v="24"/>
    <s v="Male"/>
    <x v="0"/>
    <x v="10"/>
    <x v="0"/>
    <x v="118"/>
    <x v="3"/>
    <x v="0"/>
    <x v="0"/>
    <n v="49"/>
    <n v="67"/>
    <n v="3283"/>
    <x v="37"/>
    <s v="XL"/>
    <x v="8"/>
    <x v="2"/>
    <x v="4"/>
    <x v="3"/>
    <x v="4"/>
  </r>
  <r>
    <n v="131"/>
    <n v="0"/>
    <n v="44"/>
    <s v="Male"/>
    <x v="0"/>
    <x v="18"/>
    <x v="3"/>
    <x v="119"/>
    <x v="4"/>
    <x v="0"/>
    <x v="0"/>
    <n v="13"/>
    <n v="39"/>
    <n v="507"/>
    <x v="0"/>
    <s v="L"/>
    <x v="10"/>
    <x v="3"/>
    <x v="2"/>
    <x v="3"/>
    <x v="0"/>
  </r>
  <r>
    <n v="132"/>
    <n v="0"/>
    <n v="28"/>
    <s v="Male"/>
    <x v="0"/>
    <x v="11"/>
    <x v="0"/>
    <x v="120"/>
    <x v="5"/>
    <x v="0"/>
    <x v="0"/>
    <n v="46"/>
    <n v="29"/>
    <n v="1334"/>
    <x v="1"/>
    <s v="L"/>
    <x v="20"/>
    <x v="2"/>
    <x v="3"/>
    <x v="2"/>
    <x v="1"/>
  </r>
  <r>
    <n v="133"/>
    <n v="0"/>
    <n v="30"/>
    <s v="Male"/>
    <x v="0"/>
    <x v="21"/>
    <x v="3"/>
    <x v="121"/>
    <x v="6"/>
    <x v="0"/>
    <x v="0"/>
    <n v="42"/>
    <n v="58"/>
    <n v="2436"/>
    <x v="34"/>
    <s v="M"/>
    <x v="19"/>
    <x v="3"/>
    <x v="4"/>
    <x v="3"/>
    <x v="1"/>
  </r>
  <r>
    <n v="134"/>
    <n v="0"/>
    <n v="52"/>
    <s v="Male"/>
    <x v="0"/>
    <x v="1"/>
    <x v="0"/>
    <x v="122"/>
    <x v="0"/>
    <x v="0"/>
    <x v="0"/>
    <n v="25"/>
    <n v="65"/>
    <n v="1625"/>
    <x v="6"/>
    <s v="M"/>
    <x v="10"/>
    <x v="0"/>
    <x v="2"/>
    <x v="0"/>
    <x v="2"/>
  </r>
  <r>
    <n v="135"/>
    <n v="0"/>
    <n v="43"/>
    <s v="Male"/>
    <x v="0"/>
    <x v="19"/>
    <x v="3"/>
    <x v="123"/>
    <x v="1"/>
    <x v="0"/>
    <x v="0"/>
    <n v="25"/>
    <n v="94"/>
    <n v="2350"/>
    <x v="20"/>
    <s v="L"/>
    <x v="0"/>
    <x v="3"/>
    <x v="5"/>
    <x v="1"/>
    <x v="5"/>
  </r>
  <r>
    <n v="136"/>
    <n v="0"/>
    <n v="43"/>
    <s v="Male"/>
    <x v="0"/>
    <x v="3"/>
    <x v="1"/>
    <x v="124"/>
    <x v="2"/>
    <x v="0"/>
    <x v="0"/>
    <n v="12"/>
    <n v="81"/>
    <n v="972"/>
    <x v="22"/>
    <s v="M"/>
    <x v="7"/>
    <x v="3"/>
    <x v="0"/>
    <x v="3"/>
    <x v="3"/>
  </r>
  <r>
    <n v="137"/>
    <n v="0"/>
    <n v="39"/>
    <s v="Male"/>
    <x v="0"/>
    <x v="0"/>
    <x v="0"/>
    <x v="125"/>
    <x v="3"/>
    <x v="0"/>
    <x v="0"/>
    <n v="4"/>
    <n v="86"/>
    <n v="344"/>
    <x v="35"/>
    <s v="M"/>
    <x v="3"/>
    <x v="0"/>
    <x v="1"/>
    <x v="5"/>
    <x v="3"/>
  </r>
  <r>
    <n v="138"/>
    <n v="0"/>
    <n v="68"/>
    <s v="Male"/>
    <x v="0"/>
    <x v="4"/>
    <x v="1"/>
    <x v="126"/>
    <x v="4"/>
    <x v="0"/>
    <x v="0"/>
    <n v="38"/>
    <n v="43"/>
    <n v="1634"/>
    <x v="23"/>
    <s v="M"/>
    <x v="2"/>
    <x v="1"/>
    <x v="1"/>
    <x v="3"/>
    <x v="1"/>
  </r>
  <r>
    <n v="139"/>
    <n v="0"/>
    <n v="68"/>
    <s v="Male"/>
    <x v="0"/>
    <x v="11"/>
    <x v="0"/>
    <x v="127"/>
    <x v="5"/>
    <x v="0"/>
    <x v="0"/>
    <n v="42"/>
    <n v="29"/>
    <n v="1218"/>
    <x v="41"/>
    <s v="M"/>
    <x v="1"/>
    <x v="0"/>
    <x v="5"/>
    <x v="4"/>
    <x v="1"/>
  </r>
  <r>
    <n v="140"/>
    <n v="0"/>
    <n v="49"/>
    <s v="Male"/>
    <x v="0"/>
    <x v="7"/>
    <x v="2"/>
    <x v="128"/>
    <x v="6"/>
    <x v="0"/>
    <x v="0"/>
    <n v="30"/>
    <n v="95"/>
    <n v="2850"/>
    <x v="19"/>
    <s v="M"/>
    <x v="3"/>
    <x v="3"/>
    <x v="5"/>
    <x v="0"/>
    <x v="2"/>
  </r>
  <r>
    <n v="141"/>
    <n v="0"/>
    <n v="63"/>
    <s v="Male"/>
    <x v="0"/>
    <x v="5"/>
    <x v="0"/>
    <x v="129"/>
    <x v="0"/>
    <x v="0"/>
    <x v="0"/>
    <n v="50"/>
    <n v="28"/>
    <n v="1400"/>
    <x v="16"/>
    <s v="L"/>
    <x v="22"/>
    <x v="3"/>
    <x v="4"/>
    <x v="2"/>
    <x v="1"/>
  </r>
  <r>
    <n v="142"/>
    <n v="0"/>
    <n v="56"/>
    <s v="Male"/>
    <x v="0"/>
    <x v="24"/>
    <x v="3"/>
    <x v="130"/>
    <x v="1"/>
    <x v="0"/>
    <x v="0"/>
    <n v="45"/>
    <n v="46"/>
    <n v="2070"/>
    <x v="40"/>
    <s v="M"/>
    <x v="2"/>
    <x v="3"/>
    <x v="1"/>
    <x v="3"/>
    <x v="1"/>
  </r>
  <r>
    <n v="143"/>
    <n v="0"/>
    <n v="37"/>
    <s v="Male"/>
    <x v="0"/>
    <x v="14"/>
    <x v="2"/>
    <x v="131"/>
    <x v="2"/>
    <x v="0"/>
    <x v="0"/>
    <n v="33"/>
    <n v="58"/>
    <n v="1914"/>
    <x v="42"/>
    <s v="L"/>
    <x v="10"/>
    <x v="3"/>
    <x v="1"/>
    <x v="2"/>
    <x v="0"/>
  </r>
  <r>
    <n v="144"/>
    <n v="0"/>
    <n v="30"/>
    <s v="Male"/>
    <x v="0"/>
    <x v="7"/>
    <x v="2"/>
    <x v="132"/>
    <x v="3"/>
    <x v="0"/>
    <x v="0"/>
    <n v="25"/>
    <n v="48"/>
    <n v="1200"/>
    <x v="9"/>
    <s v="M"/>
    <x v="18"/>
    <x v="3"/>
    <x v="5"/>
    <x v="3"/>
    <x v="3"/>
  </r>
  <r>
    <n v="145"/>
    <n v="0"/>
    <n v="19"/>
    <s v="Male"/>
    <x v="0"/>
    <x v="9"/>
    <x v="1"/>
    <x v="133"/>
    <x v="4"/>
    <x v="0"/>
    <x v="0"/>
    <n v="25"/>
    <n v="43"/>
    <n v="1075"/>
    <x v="30"/>
    <s v="M"/>
    <x v="5"/>
    <x v="3"/>
    <x v="0"/>
    <x v="1"/>
    <x v="5"/>
  </r>
  <r>
    <n v="146"/>
    <n v="0"/>
    <n v="24"/>
    <s v="Male"/>
    <x v="0"/>
    <x v="16"/>
    <x v="3"/>
    <x v="134"/>
    <x v="5"/>
    <x v="0"/>
    <x v="0"/>
    <n v="44"/>
    <n v="95"/>
    <n v="4180"/>
    <x v="9"/>
    <s v="M"/>
    <x v="11"/>
    <x v="3"/>
    <x v="3"/>
    <x v="5"/>
    <x v="3"/>
  </r>
  <r>
    <n v="147"/>
    <n v="0"/>
    <n v="52"/>
    <s v="Male"/>
    <x v="0"/>
    <x v="11"/>
    <x v="0"/>
    <x v="135"/>
    <x v="6"/>
    <x v="0"/>
    <x v="0"/>
    <n v="21"/>
    <n v="30"/>
    <n v="630"/>
    <x v="23"/>
    <s v="S"/>
    <x v="12"/>
    <x v="3"/>
    <x v="3"/>
    <x v="0"/>
    <x v="0"/>
  </r>
  <r>
    <n v="148"/>
    <n v="0"/>
    <n v="63"/>
    <s v="Male"/>
    <x v="0"/>
    <x v="9"/>
    <x v="1"/>
    <x v="136"/>
    <x v="0"/>
    <x v="0"/>
    <x v="0"/>
    <n v="31"/>
    <n v="64"/>
    <n v="1984"/>
    <x v="36"/>
    <s v="M"/>
    <x v="7"/>
    <x v="2"/>
    <x v="4"/>
    <x v="4"/>
    <x v="0"/>
  </r>
  <r>
    <n v="149"/>
    <n v="0"/>
    <n v="37"/>
    <s v="Male"/>
    <x v="0"/>
    <x v="24"/>
    <x v="3"/>
    <x v="137"/>
    <x v="1"/>
    <x v="0"/>
    <x v="0"/>
    <n v="47"/>
    <n v="90"/>
    <n v="4230"/>
    <x v="5"/>
    <s v="M"/>
    <x v="0"/>
    <x v="3"/>
    <x v="5"/>
    <x v="5"/>
    <x v="2"/>
  </r>
  <r>
    <n v="150"/>
    <n v="0"/>
    <n v="38"/>
    <s v="Male"/>
    <x v="0"/>
    <x v="13"/>
    <x v="0"/>
    <x v="138"/>
    <x v="2"/>
    <x v="0"/>
    <x v="0"/>
    <n v="14"/>
    <n v="76"/>
    <n v="1064"/>
    <x v="12"/>
    <s v="M"/>
    <x v="3"/>
    <x v="2"/>
    <x v="1"/>
    <x v="3"/>
    <x v="5"/>
  </r>
  <r>
    <n v="151"/>
    <n v="0"/>
    <n v="35"/>
    <s v="Male"/>
    <x v="0"/>
    <x v="23"/>
    <x v="1"/>
    <x v="139"/>
    <x v="3"/>
    <x v="0"/>
    <x v="0"/>
    <n v="17"/>
    <n v="96"/>
    <n v="1632"/>
    <x v="17"/>
    <s v="L"/>
    <x v="16"/>
    <x v="3"/>
    <x v="3"/>
    <x v="5"/>
    <x v="6"/>
  </r>
  <r>
    <n v="152"/>
    <n v="0"/>
    <n v="28"/>
    <s v="Male"/>
    <x v="0"/>
    <x v="12"/>
    <x v="3"/>
    <x v="140"/>
    <x v="4"/>
    <x v="0"/>
    <x v="0"/>
    <n v="3"/>
    <n v="47"/>
    <n v="141"/>
    <x v="24"/>
    <s v="L"/>
    <x v="2"/>
    <x v="3"/>
    <x v="2"/>
    <x v="0"/>
    <x v="2"/>
  </r>
  <r>
    <n v="153"/>
    <n v="0"/>
    <n v="30"/>
    <s v="Male"/>
    <x v="0"/>
    <x v="5"/>
    <x v="0"/>
    <x v="141"/>
    <x v="5"/>
    <x v="0"/>
    <x v="0"/>
    <n v="42"/>
    <n v="85"/>
    <n v="3570"/>
    <x v="35"/>
    <s v="S"/>
    <x v="17"/>
    <x v="2"/>
    <x v="0"/>
    <x v="0"/>
    <x v="2"/>
  </r>
  <r>
    <n v="154"/>
    <n v="0"/>
    <n v="69"/>
    <s v="Male"/>
    <x v="0"/>
    <x v="15"/>
    <x v="0"/>
    <x v="142"/>
    <x v="6"/>
    <x v="0"/>
    <x v="0"/>
    <n v="22"/>
    <n v="55"/>
    <n v="1210"/>
    <x v="16"/>
    <s v="M"/>
    <x v="1"/>
    <x v="0"/>
    <x v="3"/>
    <x v="5"/>
    <x v="2"/>
  </r>
  <r>
    <n v="155"/>
    <n v="0"/>
    <n v="41"/>
    <s v="Male"/>
    <x v="0"/>
    <x v="10"/>
    <x v="0"/>
    <x v="143"/>
    <x v="0"/>
    <x v="0"/>
    <x v="0"/>
    <n v="21"/>
    <n v="98"/>
    <n v="2058"/>
    <x v="18"/>
    <s v="M"/>
    <x v="4"/>
    <x v="3"/>
    <x v="2"/>
    <x v="0"/>
    <x v="3"/>
  </r>
  <r>
    <n v="156"/>
    <n v="0"/>
    <n v="63"/>
    <s v="Male"/>
    <x v="0"/>
    <x v="20"/>
    <x v="0"/>
    <x v="144"/>
    <x v="1"/>
    <x v="0"/>
    <x v="0"/>
    <n v="21"/>
    <n v="77"/>
    <n v="1617"/>
    <x v="1"/>
    <s v="S"/>
    <x v="8"/>
    <x v="1"/>
    <x v="1"/>
    <x v="4"/>
    <x v="3"/>
  </r>
  <r>
    <n v="157"/>
    <n v="0"/>
    <n v="35"/>
    <s v="Male"/>
    <x v="0"/>
    <x v="6"/>
    <x v="0"/>
    <x v="145"/>
    <x v="2"/>
    <x v="0"/>
    <x v="0"/>
    <n v="40"/>
    <n v="26"/>
    <n v="1040"/>
    <x v="9"/>
    <s v="M"/>
    <x v="21"/>
    <x v="3"/>
    <x v="3"/>
    <x v="5"/>
    <x v="2"/>
  </r>
  <r>
    <n v="158"/>
    <n v="0"/>
    <n v="36"/>
    <s v="Male"/>
    <x v="0"/>
    <x v="19"/>
    <x v="3"/>
    <x v="146"/>
    <x v="3"/>
    <x v="0"/>
    <x v="0"/>
    <n v="1"/>
    <n v="68"/>
    <n v="68"/>
    <x v="32"/>
    <s v="S"/>
    <x v="22"/>
    <x v="3"/>
    <x v="2"/>
    <x v="4"/>
    <x v="0"/>
  </r>
  <r>
    <n v="159"/>
    <n v="0"/>
    <n v="25"/>
    <s v="Male"/>
    <x v="0"/>
    <x v="5"/>
    <x v="0"/>
    <x v="147"/>
    <x v="4"/>
    <x v="0"/>
    <x v="0"/>
    <n v="50"/>
    <n v="73"/>
    <n v="3650"/>
    <x v="38"/>
    <s v="XL"/>
    <x v="11"/>
    <x v="3"/>
    <x v="3"/>
    <x v="4"/>
    <x v="5"/>
  </r>
  <r>
    <n v="160"/>
    <n v="0"/>
    <n v="58"/>
    <s v="Male"/>
    <x v="0"/>
    <x v="24"/>
    <x v="3"/>
    <x v="148"/>
    <x v="5"/>
    <x v="0"/>
    <x v="0"/>
    <n v="39"/>
    <n v="27"/>
    <n v="1053"/>
    <x v="13"/>
    <s v="M"/>
    <x v="4"/>
    <x v="3"/>
    <x v="5"/>
    <x v="4"/>
    <x v="6"/>
  </r>
  <r>
    <n v="161"/>
    <n v="0"/>
    <n v="27"/>
    <s v="Male"/>
    <x v="0"/>
    <x v="24"/>
    <x v="3"/>
    <x v="149"/>
    <x v="6"/>
    <x v="0"/>
    <x v="0"/>
    <n v="34"/>
    <n v="23"/>
    <n v="782"/>
    <x v="20"/>
    <s v="M"/>
    <x v="19"/>
    <x v="2"/>
    <x v="1"/>
    <x v="0"/>
    <x v="5"/>
  </r>
  <r>
    <n v="162"/>
    <n v="0"/>
    <n v="65"/>
    <s v="Male"/>
    <x v="0"/>
    <x v="21"/>
    <x v="3"/>
    <x v="150"/>
    <x v="0"/>
    <x v="0"/>
    <x v="0"/>
    <n v="29"/>
    <n v="49"/>
    <n v="1421"/>
    <x v="24"/>
    <s v="M"/>
    <x v="8"/>
    <x v="3"/>
    <x v="0"/>
    <x v="0"/>
    <x v="0"/>
  </r>
  <r>
    <n v="163"/>
    <n v="0"/>
    <n v="54"/>
    <s v="Male"/>
    <x v="0"/>
    <x v="12"/>
    <x v="3"/>
    <x v="151"/>
    <x v="1"/>
    <x v="0"/>
    <x v="0"/>
    <n v="31"/>
    <n v="74"/>
    <n v="2294"/>
    <x v="17"/>
    <s v="M"/>
    <x v="2"/>
    <x v="2"/>
    <x v="5"/>
    <x v="3"/>
    <x v="4"/>
  </r>
  <r>
    <n v="164"/>
    <n v="0"/>
    <n v="54"/>
    <s v="Male"/>
    <x v="0"/>
    <x v="11"/>
    <x v="0"/>
    <x v="152"/>
    <x v="2"/>
    <x v="0"/>
    <x v="0"/>
    <n v="8"/>
    <n v="67"/>
    <n v="536"/>
    <x v="40"/>
    <s v="M"/>
    <x v="7"/>
    <x v="2"/>
    <x v="3"/>
    <x v="5"/>
    <x v="1"/>
  </r>
  <r>
    <n v="165"/>
    <n v="0"/>
    <n v="59"/>
    <s v="Male"/>
    <x v="0"/>
    <x v="8"/>
    <x v="3"/>
    <x v="153"/>
    <x v="3"/>
    <x v="0"/>
    <x v="0"/>
    <n v="5"/>
    <n v="65"/>
    <n v="325"/>
    <x v="12"/>
    <s v="S"/>
    <x v="7"/>
    <x v="1"/>
    <x v="1"/>
    <x v="2"/>
    <x v="0"/>
  </r>
  <r>
    <n v="166"/>
    <n v="0"/>
    <n v="42"/>
    <s v="Male"/>
    <x v="0"/>
    <x v="8"/>
    <x v="3"/>
    <x v="154"/>
    <x v="4"/>
    <x v="0"/>
    <x v="0"/>
    <n v="7"/>
    <n v="60"/>
    <n v="420"/>
    <x v="0"/>
    <s v="S"/>
    <x v="22"/>
    <x v="0"/>
    <x v="5"/>
    <x v="1"/>
    <x v="5"/>
  </r>
  <r>
    <n v="167"/>
    <n v="0"/>
    <n v="46"/>
    <s v="Male"/>
    <x v="0"/>
    <x v="4"/>
    <x v="1"/>
    <x v="155"/>
    <x v="5"/>
    <x v="0"/>
    <x v="0"/>
    <n v="30"/>
    <n v="31"/>
    <n v="930"/>
    <x v="12"/>
    <s v="XL"/>
    <x v="20"/>
    <x v="3"/>
    <x v="5"/>
    <x v="1"/>
    <x v="5"/>
  </r>
  <r>
    <n v="168"/>
    <n v="0"/>
    <n v="33"/>
    <s v="Male"/>
    <x v="0"/>
    <x v="24"/>
    <x v="3"/>
    <x v="156"/>
    <x v="6"/>
    <x v="0"/>
    <x v="0"/>
    <n v="14"/>
    <n v="27"/>
    <n v="378"/>
    <x v="10"/>
    <s v="M"/>
    <x v="13"/>
    <x v="3"/>
    <x v="0"/>
    <x v="2"/>
    <x v="6"/>
  </r>
  <r>
    <n v="169"/>
    <n v="0"/>
    <n v="34"/>
    <s v="Male"/>
    <x v="0"/>
    <x v="9"/>
    <x v="1"/>
    <x v="157"/>
    <x v="0"/>
    <x v="0"/>
    <x v="0"/>
    <n v="5"/>
    <n v="80"/>
    <n v="400"/>
    <x v="7"/>
    <s v="M"/>
    <x v="23"/>
    <x v="2"/>
    <x v="0"/>
    <x v="1"/>
    <x v="0"/>
  </r>
  <r>
    <n v="170"/>
    <n v="0"/>
    <n v="27"/>
    <s v="Male"/>
    <x v="0"/>
    <x v="14"/>
    <x v="2"/>
    <x v="158"/>
    <x v="1"/>
    <x v="0"/>
    <x v="0"/>
    <n v="3"/>
    <n v="30"/>
    <n v="90"/>
    <x v="21"/>
    <s v="S"/>
    <x v="9"/>
    <x v="2"/>
    <x v="3"/>
    <x v="3"/>
    <x v="6"/>
  </r>
  <r>
    <n v="171"/>
    <n v="0"/>
    <n v="52"/>
    <s v="Male"/>
    <x v="0"/>
    <x v="5"/>
    <x v="0"/>
    <x v="159"/>
    <x v="2"/>
    <x v="0"/>
    <x v="0"/>
    <n v="46"/>
    <n v="25"/>
    <n v="1150"/>
    <x v="5"/>
    <s v="M"/>
    <x v="1"/>
    <x v="3"/>
    <x v="5"/>
    <x v="0"/>
    <x v="4"/>
  </r>
  <r>
    <n v="172"/>
    <n v="0"/>
    <n v="29"/>
    <s v="Male"/>
    <x v="0"/>
    <x v="6"/>
    <x v="0"/>
    <x v="160"/>
    <x v="3"/>
    <x v="0"/>
    <x v="0"/>
    <n v="4"/>
    <n v="35"/>
    <n v="140"/>
    <x v="40"/>
    <s v="M"/>
    <x v="24"/>
    <x v="2"/>
    <x v="5"/>
    <x v="2"/>
    <x v="1"/>
  </r>
  <r>
    <n v="173"/>
    <n v="0"/>
    <n v="54"/>
    <s v="Male"/>
    <x v="0"/>
    <x v="16"/>
    <x v="3"/>
    <x v="161"/>
    <x v="4"/>
    <x v="0"/>
    <x v="0"/>
    <n v="42"/>
    <n v="67"/>
    <n v="2814"/>
    <x v="42"/>
    <s v="M"/>
    <x v="10"/>
    <x v="2"/>
    <x v="2"/>
    <x v="2"/>
    <x v="4"/>
  </r>
  <r>
    <n v="174"/>
    <n v="0"/>
    <n v="25"/>
    <s v="Male"/>
    <x v="0"/>
    <x v="19"/>
    <x v="3"/>
    <x v="162"/>
    <x v="5"/>
    <x v="0"/>
    <x v="0"/>
    <n v="30"/>
    <n v="46"/>
    <n v="1380"/>
    <x v="11"/>
    <s v="M"/>
    <x v="2"/>
    <x v="3"/>
    <x v="3"/>
    <x v="1"/>
    <x v="2"/>
  </r>
  <r>
    <n v="175"/>
    <n v="0"/>
    <n v="41"/>
    <s v="Male"/>
    <x v="0"/>
    <x v="9"/>
    <x v="1"/>
    <x v="163"/>
    <x v="6"/>
    <x v="0"/>
    <x v="0"/>
    <n v="37"/>
    <n v="35"/>
    <n v="1295"/>
    <x v="32"/>
    <s v="L"/>
    <x v="17"/>
    <x v="0"/>
    <x v="0"/>
    <x v="0"/>
    <x v="2"/>
  </r>
  <r>
    <n v="176"/>
    <n v="0"/>
    <n v="53"/>
    <s v="Male"/>
    <x v="0"/>
    <x v="7"/>
    <x v="2"/>
    <x v="164"/>
    <x v="0"/>
    <x v="0"/>
    <x v="0"/>
    <n v="2"/>
    <n v="86"/>
    <n v="172"/>
    <x v="18"/>
    <s v="L"/>
    <x v="10"/>
    <x v="3"/>
    <x v="2"/>
    <x v="4"/>
    <x v="2"/>
  </r>
  <r>
    <n v="177"/>
    <n v="0"/>
    <n v="53"/>
    <s v="Male"/>
    <x v="0"/>
    <x v="21"/>
    <x v="3"/>
    <x v="165"/>
    <x v="1"/>
    <x v="0"/>
    <x v="0"/>
    <n v="30"/>
    <n v="81"/>
    <n v="2430"/>
    <x v="13"/>
    <s v="L"/>
    <x v="12"/>
    <x v="1"/>
    <x v="2"/>
    <x v="2"/>
    <x v="3"/>
  </r>
  <r>
    <n v="178"/>
    <n v="0"/>
    <n v="21"/>
    <s v="Male"/>
    <x v="0"/>
    <x v="15"/>
    <x v="0"/>
    <x v="166"/>
    <x v="2"/>
    <x v="0"/>
    <x v="0"/>
    <n v="47"/>
    <n v="42"/>
    <n v="1974"/>
    <x v="22"/>
    <s v="L"/>
    <x v="23"/>
    <x v="3"/>
    <x v="2"/>
    <x v="4"/>
    <x v="5"/>
  </r>
  <r>
    <n v="179"/>
    <n v="0"/>
    <n v="61"/>
    <s v="Male"/>
    <x v="0"/>
    <x v="11"/>
    <x v="0"/>
    <x v="167"/>
    <x v="3"/>
    <x v="0"/>
    <x v="0"/>
    <n v="21"/>
    <n v="43"/>
    <n v="903"/>
    <x v="36"/>
    <s v="L"/>
    <x v="21"/>
    <x v="3"/>
    <x v="4"/>
    <x v="3"/>
    <x v="3"/>
  </r>
  <r>
    <n v="180"/>
    <n v="0"/>
    <n v="64"/>
    <s v="Male"/>
    <x v="0"/>
    <x v="23"/>
    <x v="1"/>
    <x v="168"/>
    <x v="4"/>
    <x v="0"/>
    <x v="0"/>
    <n v="9"/>
    <n v="31"/>
    <n v="279"/>
    <x v="25"/>
    <s v="M"/>
    <x v="10"/>
    <x v="3"/>
    <x v="5"/>
    <x v="4"/>
    <x v="0"/>
  </r>
  <r>
    <n v="181"/>
    <n v="0"/>
    <n v="51"/>
    <s v="Male"/>
    <x v="0"/>
    <x v="3"/>
    <x v="1"/>
    <x v="169"/>
    <x v="5"/>
    <x v="0"/>
    <x v="0"/>
    <n v="12"/>
    <n v="81"/>
    <n v="972"/>
    <x v="44"/>
    <s v="L"/>
    <x v="13"/>
    <x v="3"/>
    <x v="5"/>
    <x v="5"/>
    <x v="0"/>
  </r>
  <r>
    <n v="182"/>
    <n v="0"/>
    <n v="32"/>
    <s v="Male"/>
    <x v="0"/>
    <x v="13"/>
    <x v="0"/>
    <x v="170"/>
    <x v="6"/>
    <x v="0"/>
    <x v="0"/>
    <n v="4"/>
    <n v="61"/>
    <n v="244"/>
    <x v="2"/>
    <s v="M"/>
    <x v="18"/>
    <x v="2"/>
    <x v="2"/>
    <x v="4"/>
    <x v="1"/>
  </r>
  <r>
    <n v="183"/>
    <n v="0"/>
    <n v="38"/>
    <s v="Male"/>
    <x v="0"/>
    <x v="24"/>
    <x v="3"/>
    <x v="171"/>
    <x v="0"/>
    <x v="0"/>
    <x v="0"/>
    <n v="10"/>
    <n v="96"/>
    <n v="960"/>
    <x v="15"/>
    <s v="XL"/>
    <x v="7"/>
    <x v="2"/>
    <x v="5"/>
    <x v="5"/>
    <x v="2"/>
  </r>
  <r>
    <n v="184"/>
    <n v="0"/>
    <n v="58"/>
    <s v="Male"/>
    <x v="0"/>
    <x v="11"/>
    <x v="0"/>
    <x v="172"/>
    <x v="1"/>
    <x v="0"/>
    <x v="1"/>
    <n v="26"/>
    <n v="29"/>
    <n v="754"/>
    <x v="47"/>
    <s v="XL"/>
    <x v="18"/>
    <x v="1"/>
    <x v="4"/>
    <x v="2"/>
    <x v="1"/>
  </r>
  <r>
    <n v="185"/>
    <n v="0"/>
    <n v="32"/>
    <s v="Male"/>
    <x v="0"/>
    <x v="4"/>
    <x v="1"/>
    <x v="173"/>
    <x v="2"/>
    <x v="0"/>
    <x v="1"/>
    <n v="40"/>
    <n v="33"/>
    <n v="1320"/>
    <x v="11"/>
    <s v="L"/>
    <x v="16"/>
    <x v="1"/>
    <x v="0"/>
    <x v="1"/>
    <x v="0"/>
  </r>
  <r>
    <n v="186"/>
    <n v="0"/>
    <n v="46"/>
    <s v="Male"/>
    <x v="0"/>
    <x v="17"/>
    <x v="0"/>
    <x v="174"/>
    <x v="3"/>
    <x v="0"/>
    <x v="1"/>
    <n v="34"/>
    <n v="32"/>
    <n v="1088"/>
    <x v="48"/>
    <s v="XL"/>
    <x v="5"/>
    <x v="2"/>
    <x v="5"/>
    <x v="4"/>
    <x v="0"/>
  </r>
  <r>
    <n v="187"/>
    <n v="0"/>
    <n v="39"/>
    <s v="Male"/>
    <x v="0"/>
    <x v="21"/>
    <x v="3"/>
    <x v="175"/>
    <x v="4"/>
    <x v="0"/>
    <x v="1"/>
    <n v="31"/>
    <n v="56"/>
    <n v="1736"/>
    <x v="45"/>
    <s v="S"/>
    <x v="21"/>
    <x v="2"/>
    <x v="3"/>
    <x v="5"/>
    <x v="2"/>
  </r>
  <r>
    <n v="188"/>
    <n v="0"/>
    <n v="19"/>
    <s v="Male"/>
    <x v="0"/>
    <x v="9"/>
    <x v="1"/>
    <x v="176"/>
    <x v="5"/>
    <x v="0"/>
    <x v="1"/>
    <n v="1"/>
    <n v="94"/>
    <n v="94"/>
    <x v="41"/>
    <s v="S"/>
    <x v="7"/>
    <x v="1"/>
    <x v="5"/>
    <x v="4"/>
    <x v="4"/>
  </r>
  <r>
    <n v="189"/>
    <n v="0"/>
    <n v="50"/>
    <s v="Male"/>
    <x v="0"/>
    <x v="15"/>
    <x v="0"/>
    <x v="177"/>
    <x v="6"/>
    <x v="0"/>
    <x v="1"/>
    <n v="5"/>
    <n v="53"/>
    <n v="265"/>
    <x v="10"/>
    <s v="M"/>
    <x v="6"/>
    <x v="1"/>
    <x v="0"/>
    <x v="4"/>
    <x v="4"/>
  </r>
  <r>
    <n v="190"/>
    <n v="0"/>
    <n v="36"/>
    <s v="Male"/>
    <x v="0"/>
    <x v="0"/>
    <x v="0"/>
    <x v="178"/>
    <x v="0"/>
    <x v="0"/>
    <x v="1"/>
    <n v="4"/>
    <n v="82"/>
    <n v="328"/>
    <x v="8"/>
    <s v="M"/>
    <x v="1"/>
    <x v="3"/>
    <x v="2"/>
    <x v="2"/>
    <x v="1"/>
  </r>
  <r>
    <n v="191"/>
    <n v="0"/>
    <n v="65"/>
    <s v="Male"/>
    <x v="0"/>
    <x v="7"/>
    <x v="2"/>
    <x v="179"/>
    <x v="1"/>
    <x v="0"/>
    <x v="1"/>
    <n v="48"/>
    <n v="70"/>
    <n v="3360"/>
    <x v="26"/>
    <s v="XL"/>
    <x v="18"/>
    <x v="3"/>
    <x v="1"/>
    <x v="0"/>
    <x v="3"/>
  </r>
  <r>
    <n v="192"/>
    <n v="0"/>
    <n v="64"/>
    <s v="Male"/>
    <x v="0"/>
    <x v="19"/>
    <x v="3"/>
    <x v="180"/>
    <x v="2"/>
    <x v="0"/>
    <x v="1"/>
    <n v="29"/>
    <n v="76"/>
    <n v="2204"/>
    <x v="39"/>
    <s v="M"/>
    <x v="0"/>
    <x v="3"/>
    <x v="1"/>
    <x v="1"/>
    <x v="6"/>
  </r>
  <r>
    <n v="193"/>
    <n v="0"/>
    <n v="46"/>
    <s v="Male"/>
    <x v="0"/>
    <x v="9"/>
    <x v="1"/>
    <x v="181"/>
    <x v="3"/>
    <x v="0"/>
    <x v="1"/>
    <n v="12"/>
    <n v="29"/>
    <n v="348"/>
    <x v="42"/>
    <s v="L"/>
    <x v="2"/>
    <x v="2"/>
    <x v="0"/>
    <x v="3"/>
    <x v="4"/>
  </r>
  <r>
    <n v="194"/>
    <n v="0"/>
    <n v="36"/>
    <s v="Male"/>
    <x v="0"/>
    <x v="22"/>
    <x v="3"/>
    <x v="182"/>
    <x v="4"/>
    <x v="0"/>
    <x v="1"/>
    <n v="29"/>
    <n v="100"/>
    <n v="2900"/>
    <x v="24"/>
    <s v="S"/>
    <x v="5"/>
    <x v="3"/>
    <x v="3"/>
    <x v="0"/>
    <x v="2"/>
  </r>
  <r>
    <n v="195"/>
    <n v="0"/>
    <n v="51"/>
    <s v="Male"/>
    <x v="0"/>
    <x v="21"/>
    <x v="3"/>
    <x v="183"/>
    <x v="5"/>
    <x v="0"/>
    <x v="1"/>
    <n v="15"/>
    <n v="94"/>
    <n v="1410"/>
    <x v="9"/>
    <s v="M"/>
    <x v="8"/>
    <x v="1"/>
    <x v="0"/>
    <x v="5"/>
    <x v="3"/>
  </r>
  <r>
    <n v="196"/>
    <n v="0"/>
    <n v="51"/>
    <s v="Male"/>
    <x v="0"/>
    <x v="14"/>
    <x v="2"/>
    <x v="184"/>
    <x v="6"/>
    <x v="0"/>
    <x v="1"/>
    <n v="34"/>
    <n v="25"/>
    <n v="850"/>
    <x v="14"/>
    <s v="M"/>
    <x v="23"/>
    <x v="3"/>
    <x v="1"/>
    <x v="2"/>
    <x v="5"/>
  </r>
  <r>
    <n v="197"/>
    <n v="0"/>
    <n v="38"/>
    <s v="Male"/>
    <x v="0"/>
    <x v="23"/>
    <x v="1"/>
    <x v="185"/>
    <x v="0"/>
    <x v="0"/>
    <x v="1"/>
    <n v="41"/>
    <n v="88"/>
    <n v="3608"/>
    <x v="46"/>
    <s v="M"/>
    <x v="21"/>
    <x v="2"/>
    <x v="2"/>
    <x v="2"/>
    <x v="0"/>
  </r>
  <r>
    <n v="198"/>
    <n v="0"/>
    <n v="59"/>
    <s v="Male"/>
    <x v="0"/>
    <x v="18"/>
    <x v="3"/>
    <x v="186"/>
    <x v="1"/>
    <x v="0"/>
    <x v="1"/>
    <n v="41"/>
    <n v="78"/>
    <n v="3198"/>
    <x v="35"/>
    <s v="M"/>
    <x v="12"/>
    <x v="3"/>
    <x v="4"/>
    <x v="2"/>
    <x v="5"/>
  </r>
  <r>
    <n v="199"/>
    <n v="0"/>
    <n v="57"/>
    <s v="Male"/>
    <x v="0"/>
    <x v="16"/>
    <x v="3"/>
    <x v="187"/>
    <x v="2"/>
    <x v="0"/>
    <x v="1"/>
    <n v="39"/>
    <n v="45"/>
    <n v="1755"/>
    <x v="39"/>
    <s v="M"/>
    <x v="2"/>
    <x v="0"/>
    <x v="3"/>
    <x v="2"/>
    <x v="0"/>
  </r>
  <r>
    <n v="200"/>
    <n v="0"/>
    <n v="54"/>
    <s v="Male"/>
    <x v="0"/>
    <x v="19"/>
    <x v="3"/>
    <x v="188"/>
    <x v="3"/>
    <x v="0"/>
    <x v="1"/>
    <n v="32"/>
    <n v="73"/>
    <n v="2336"/>
    <x v="36"/>
    <s v="XL"/>
    <x v="13"/>
    <x v="2"/>
    <x v="0"/>
    <x v="1"/>
    <x v="1"/>
  </r>
  <r>
    <n v="201"/>
    <n v="0"/>
    <n v="25"/>
    <s v="Male"/>
    <x v="0"/>
    <x v="10"/>
    <x v="0"/>
    <x v="189"/>
    <x v="4"/>
    <x v="0"/>
    <x v="1"/>
    <n v="29"/>
    <n v="61"/>
    <n v="1769"/>
    <x v="37"/>
    <s v="S"/>
    <x v="11"/>
    <x v="2"/>
    <x v="2"/>
    <x v="0"/>
    <x v="5"/>
  </r>
  <r>
    <n v="202"/>
    <n v="0"/>
    <n v="69"/>
    <s v="Male"/>
    <x v="0"/>
    <x v="0"/>
    <x v="0"/>
    <x v="190"/>
    <x v="5"/>
    <x v="0"/>
    <x v="1"/>
    <n v="15"/>
    <n v="22"/>
    <n v="330"/>
    <x v="9"/>
    <s v="S"/>
    <x v="18"/>
    <x v="3"/>
    <x v="1"/>
    <x v="4"/>
    <x v="2"/>
  </r>
  <r>
    <n v="203"/>
    <n v="0"/>
    <n v="57"/>
    <s v="Male"/>
    <x v="0"/>
    <x v="19"/>
    <x v="3"/>
    <x v="191"/>
    <x v="6"/>
    <x v="0"/>
    <x v="1"/>
    <n v="33"/>
    <n v="38"/>
    <n v="1254"/>
    <x v="42"/>
    <s v="L"/>
    <x v="23"/>
    <x v="1"/>
    <x v="0"/>
    <x v="0"/>
    <x v="2"/>
  </r>
  <r>
    <n v="204"/>
    <n v="0"/>
    <n v="70"/>
    <s v="Male"/>
    <x v="0"/>
    <x v="18"/>
    <x v="3"/>
    <x v="192"/>
    <x v="0"/>
    <x v="0"/>
    <x v="1"/>
    <n v="18"/>
    <n v="38"/>
    <n v="684"/>
    <x v="26"/>
    <s v="S"/>
    <x v="22"/>
    <x v="3"/>
    <x v="2"/>
    <x v="4"/>
    <x v="1"/>
  </r>
  <r>
    <n v="205"/>
    <n v="0"/>
    <n v="24"/>
    <s v="Male"/>
    <x v="0"/>
    <x v="4"/>
    <x v="1"/>
    <x v="193"/>
    <x v="1"/>
    <x v="0"/>
    <x v="1"/>
    <n v="35"/>
    <n v="100"/>
    <n v="3500"/>
    <x v="27"/>
    <s v="M"/>
    <x v="22"/>
    <x v="3"/>
    <x v="5"/>
    <x v="1"/>
    <x v="4"/>
  </r>
  <r>
    <n v="206"/>
    <n v="0"/>
    <n v="67"/>
    <s v="Male"/>
    <x v="0"/>
    <x v="5"/>
    <x v="0"/>
    <x v="194"/>
    <x v="2"/>
    <x v="0"/>
    <x v="1"/>
    <n v="25"/>
    <n v="64"/>
    <n v="1600"/>
    <x v="11"/>
    <s v="M"/>
    <x v="5"/>
    <x v="0"/>
    <x v="3"/>
    <x v="3"/>
    <x v="1"/>
  </r>
  <r>
    <n v="207"/>
    <n v="0"/>
    <n v="24"/>
    <s v="Male"/>
    <x v="0"/>
    <x v="17"/>
    <x v="0"/>
    <x v="195"/>
    <x v="3"/>
    <x v="0"/>
    <x v="1"/>
    <n v="6"/>
    <n v="55"/>
    <n v="330"/>
    <x v="48"/>
    <s v="L"/>
    <x v="5"/>
    <x v="2"/>
    <x v="1"/>
    <x v="0"/>
    <x v="0"/>
  </r>
  <r>
    <n v="208"/>
    <n v="0"/>
    <n v="62"/>
    <s v="Male"/>
    <x v="0"/>
    <x v="24"/>
    <x v="3"/>
    <x v="196"/>
    <x v="4"/>
    <x v="0"/>
    <x v="1"/>
    <n v="17"/>
    <n v="91"/>
    <n v="1547"/>
    <x v="3"/>
    <s v="M"/>
    <x v="5"/>
    <x v="2"/>
    <x v="0"/>
    <x v="4"/>
    <x v="4"/>
  </r>
  <r>
    <n v="209"/>
    <n v="0"/>
    <n v="57"/>
    <s v="Male"/>
    <x v="0"/>
    <x v="11"/>
    <x v="0"/>
    <x v="197"/>
    <x v="5"/>
    <x v="0"/>
    <x v="1"/>
    <n v="17"/>
    <n v="38"/>
    <n v="646"/>
    <x v="48"/>
    <s v="M"/>
    <x v="9"/>
    <x v="1"/>
    <x v="5"/>
    <x v="2"/>
    <x v="5"/>
  </r>
  <r>
    <n v="210"/>
    <n v="0"/>
    <n v="55"/>
    <s v="Male"/>
    <x v="0"/>
    <x v="3"/>
    <x v="1"/>
    <x v="198"/>
    <x v="6"/>
    <x v="0"/>
    <x v="1"/>
    <n v="44"/>
    <n v="97"/>
    <n v="4268"/>
    <x v="45"/>
    <s v="S"/>
    <x v="8"/>
    <x v="0"/>
    <x v="5"/>
    <x v="1"/>
    <x v="6"/>
  </r>
  <r>
    <n v="211"/>
    <n v="0"/>
    <n v="45"/>
    <s v="Male"/>
    <x v="0"/>
    <x v="14"/>
    <x v="2"/>
    <x v="199"/>
    <x v="0"/>
    <x v="0"/>
    <x v="1"/>
    <n v="6"/>
    <n v="22"/>
    <n v="132"/>
    <x v="32"/>
    <s v="L"/>
    <x v="11"/>
    <x v="3"/>
    <x v="4"/>
    <x v="3"/>
    <x v="0"/>
  </r>
  <r>
    <n v="212"/>
    <n v="0"/>
    <n v="69"/>
    <s v="Male"/>
    <x v="0"/>
    <x v="11"/>
    <x v="0"/>
    <x v="200"/>
    <x v="1"/>
    <x v="0"/>
    <x v="1"/>
    <n v="45"/>
    <n v="92"/>
    <n v="4140"/>
    <x v="44"/>
    <s v="L"/>
    <x v="1"/>
    <x v="3"/>
    <x v="4"/>
    <x v="5"/>
    <x v="0"/>
  </r>
  <r>
    <n v="213"/>
    <n v="0"/>
    <n v="67"/>
    <s v="Male"/>
    <x v="0"/>
    <x v="8"/>
    <x v="3"/>
    <x v="201"/>
    <x v="2"/>
    <x v="0"/>
    <x v="1"/>
    <n v="7"/>
    <n v="84"/>
    <n v="588"/>
    <x v="40"/>
    <s v="L"/>
    <x v="24"/>
    <x v="3"/>
    <x v="0"/>
    <x v="5"/>
    <x v="2"/>
  </r>
  <r>
    <n v="214"/>
    <n v="0"/>
    <n v="30"/>
    <s v="Male"/>
    <x v="0"/>
    <x v="8"/>
    <x v="3"/>
    <x v="202"/>
    <x v="3"/>
    <x v="0"/>
    <x v="1"/>
    <n v="11"/>
    <n v="93"/>
    <n v="1023"/>
    <x v="21"/>
    <s v="L"/>
    <x v="14"/>
    <x v="3"/>
    <x v="5"/>
    <x v="5"/>
    <x v="6"/>
  </r>
  <r>
    <n v="215"/>
    <n v="0"/>
    <n v="24"/>
    <s v="Male"/>
    <x v="0"/>
    <x v="14"/>
    <x v="2"/>
    <x v="203"/>
    <x v="4"/>
    <x v="0"/>
    <x v="1"/>
    <n v="41"/>
    <n v="50"/>
    <n v="2050"/>
    <x v="11"/>
    <s v="L"/>
    <x v="24"/>
    <x v="2"/>
    <x v="2"/>
    <x v="1"/>
    <x v="6"/>
  </r>
  <r>
    <n v="216"/>
    <n v="0"/>
    <n v="62"/>
    <s v="Male"/>
    <x v="0"/>
    <x v="18"/>
    <x v="3"/>
    <x v="204"/>
    <x v="5"/>
    <x v="0"/>
    <x v="1"/>
    <n v="24"/>
    <n v="64"/>
    <n v="1536"/>
    <x v="30"/>
    <s v="S"/>
    <x v="19"/>
    <x v="1"/>
    <x v="4"/>
    <x v="3"/>
    <x v="4"/>
  </r>
  <r>
    <n v="217"/>
    <n v="0"/>
    <n v="43"/>
    <s v="Male"/>
    <x v="0"/>
    <x v="6"/>
    <x v="0"/>
    <x v="205"/>
    <x v="6"/>
    <x v="0"/>
    <x v="1"/>
    <n v="21"/>
    <n v="61"/>
    <n v="1281"/>
    <x v="2"/>
    <s v="L"/>
    <x v="22"/>
    <x v="1"/>
    <x v="1"/>
    <x v="0"/>
    <x v="1"/>
  </r>
  <r>
    <n v="218"/>
    <n v="0"/>
    <n v="35"/>
    <s v="Male"/>
    <x v="0"/>
    <x v="12"/>
    <x v="3"/>
    <x v="206"/>
    <x v="0"/>
    <x v="0"/>
    <x v="1"/>
    <n v="24"/>
    <n v="48"/>
    <n v="1152"/>
    <x v="18"/>
    <s v="M"/>
    <x v="7"/>
    <x v="0"/>
    <x v="2"/>
    <x v="4"/>
    <x v="2"/>
  </r>
  <r>
    <n v="219"/>
    <n v="0"/>
    <n v="28"/>
    <s v="Male"/>
    <x v="0"/>
    <x v="17"/>
    <x v="0"/>
    <x v="207"/>
    <x v="1"/>
    <x v="0"/>
    <x v="1"/>
    <n v="8"/>
    <n v="45"/>
    <n v="360"/>
    <x v="17"/>
    <s v="S"/>
    <x v="23"/>
    <x v="1"/>
    <x v="5"/>
    <x v="2"/>
    <x v="3"/>
  </r>
  <r>
    <n v="220"/>
    <n v="0"/>
    <n v="32"/>
    <s v="Male"/>
    <x v="0"/>
    <x v="22"/>
    <x v="3"/>
    <x v="208"/>
    <x v="2"/>
    <x v="0"/>
    <x v="1"/>
    <n v="12"/>
    <n v="88"/>
    <n v="1056"/>
    <x v="21"/>
    <s v="M"/>
    <x v="16"/>
    <x v="1"/>
    <x v="1"/>
    <x v="1"/>
    <x v="0"/>
  </r>
  <r>
    <n v="221"/>
    <n v="0"/>
    <n v="39"/>
    <s v="Male"/>
    <x v="0"/>
    <x v="4"/>
    <x v="1"/>
    <x v="209"/>
    <x v="3"/>
    <x v="0"/>
    <x v="1"/>
    <n v="48"/>
    <n v="57"/>
    <n v="2736"/>
    <x v="27"/>
    <s v="S"/>
    <x v="20"/>
    <x v="1"/>
    <x v="0"/>
    <x v="5"/>
    <x v="0"/>
  </r>
  <r>
    <n v="222"/>
    <n v="0"/>
    <n v="28"/>
    <s v="Male"/>
    <x v="0"/>
    <x v="19"/>
    <x v="3"/>
    <x v="210"/>
    <x v="4"/>
    <x v="0"/>
    <x v="1"/>
    <n v="6"/>
    <n v="68"/>
    <n v="408"/>
    <x v="16"/>
    <s v="XL"/>
    <x v="23"/>
    <x v="2"/>
    <x v="5"/>
    <x v="4"/>
    <x v="3"/>
  </r>
  <r>
    <n v="223"/>
    <n v="0"/>
    <n v="47"/>
    <s v="Male"/>
    <x v="0"/>
    <x v="24"/>
    <x v="3"/>
    <x v="211"/>
    <x v="5"/>
    <x v="0"/>
    <x v="1"/>
    <n v="14"/>
    <n v="94"/>
    <n v="1316"/>
    <x v="14"/>
    <s v="XL"/>
    <x v="0"/>
    <x v="1"/>
    <x v="4"/>
    <x v="3"/>
    <x v="0"/>
  </r>
  <r>
    <n v="224"/>
    <n v="0"/>
    <n v="20"/>
    <s v="Male"/>
    <x v="0"/>
    <x v="13"/>
    <x v="0"/>
    <x v="212"/>
    <x v="6"/>
    <x v="0"/>
    <x v="1"/>
    <n v="34"/>
    <n v="41"/>
    <n v="1394"/>
    <x v="5"/>
    <s v="M"/>
    <x v="2"/>
    <x v="1"/>
    <x v="1"/>
    <x v="3"/>
    <x v="2"/>
  </r>
  <r>
    <n v="225"/>
    <n v="0"/>
    <n v="63"/>
    <s v="Male"/>
    <x v="0"/>
    <x v="20"/>
    <x v="0"/>
    <x v="213"/>
    <x v="0"/>
    <x v="0"/>
    <x v="1"/>
    <n v="12"/>
    <n v="83"/>
    <n v="996"/>
    <x v="44"/>
    <s v="S"/>
    <x v="18"/>
    <x v="2"/>
    <x v="1"/>
    <x v="1"/>
    <x v="6"/>
  </r>
  <r>
    <n v="226"/>
    <n v="0"/>
    <n v="25"/>
    <s v="Male"/>
    <x v="0"/>
    <x v="14"/>
    <x v="2"/>
    <x v="214"/>
    <x v="1"/>
    <x v="0"/>
    <x v="1"/>
    <n v="11"/>
    <n v="22"/>
    <n v="242"/>
    <x v="10"/>
    <s v="M"/>
    <x v="8"/>
    <x v="1"/>
    <x v="2"/>
    <x v="4"/>
    <x v="2"/>
  </r>
  <r>
    <n v="227"/>
    <n v="0"/>
    <n v="29"/>
    <s v="Male"/>
    <x v="0"/>
    <x v="9"/>
    <x v="1"/>
    <x v="215"/>
    <x v="2"/>
    <x v="0"/>
    <x v="1"/>
    <n v="5"/>
    <n v="74"/>
    <n v="370"/>
    <x v="20"/>
    <s v="L"/>
    <x v="10"/>
    <x v="1"/>
    <x v="1"/>
    <x v="3"/>
    <x v="5"/>
  </r>
  <r>
    <n v="228"/>
    <n v="0"/>
    <n v="50"/>
    <s v="Male"/>
    <x v="0"/>
    <x v="2"/>
    <x v="0"/>
    <x v="216"/>
    <x v="3"/>
    <x v="0"/>
    <x v="1"/>
    <n v="25"/>
    <n v="90"/>
    <n v="2250"/>
    <x v="3"/>
    <s v="M"/>
    <x v="2"/>
    <x v="0"/>
    <x v="3"/>
    <x v="0"/>
    <x v="0"/>
  </r>
  <r>
    <n v="229"/>
    <n v="0"/>
    <n v="18"/>
    <s v="Male"/>
    <x v="0"/>
    <x v="20"/>
    <x v="0"/>
    <x v="217"/>
    <x v="4"/>
    <x v="0"/>
    <x v="1"/>
    <n v="11"/>
    <n v="79"/>
    <n v="869"/>
    <x v="13"/>
    <s v="M"/>
    <x v="3"/>
    <x v="1"/>
    <x v="5"/>
    <x v="2"/>
    <x v="2"/>
  </r>
  <r>
    <n v="230"/>
    <n v="0"/>
    <n v="70"/>
    <s v="Male"/>
    <x v="0"/>
    <x v="3"/>
    <x v="1"/>
    <x v="218"/>
    <x v="5"/>
    <x v="0"/>
    <x v="1"/>
    <n v="27"/>
    <n v="28"/>
    <n v="756"/>
    <x v="47"/>
    <s v="S"/>
    <x v="5"/>
    <x v="1"/>
    <x v="2"/>
    <x v="3"/>
    <x v="6"/>
  </r>
  <r>
    <n v="231"/>
    <n v="0"/>
    <n v="66"/>
    <s v="Male"/>
    <x v="0"/>
    <x v="18"/>
    <x v="3"/>
    <x v="219"/>
    <x v="6"/>
    <x v="0"/>
    <x v="1"/>
    <n v="43"/>
    <n v="88"/>
    <n v="3784"/>
    <x v="39"/>
    <s v="L"/>
    <x v="8"/>
    <x v="3"/>
    <x v="3"/>
    <x v="2"/>
    <x v="2"/>
  </r>
  <r>
    <n v="232"/>
    <n v="0"/>
    <n v="28"/>
    <s v="Male"/>
    <x v="0"/>
    <x v="0"/>
    <x v="0"/>
    <x v="220"/>
    <x v="0"/>
    <x v="0"/>
    <x v="1"/>
    <n v="18"/>
    <n v="26"/>
    <n v="468"/>
    <x v="29"/>
    <s v="M"/>
    <x v="24"/>
    <x v="1"/>
    <x v="4"/>
    <x v="5"/>
    <x v="6"/>
  </r>
  <r>
    <n v="233"/>
    <n v="0"/>
    <n v="54"/>
    <s v="Male"/>
    <x v="0"/>
    <x v="16"/>
    <x v="3"/>
    <x v="221"/>
    <x v="1"/>
    <x v="0"/>
    <x v="1"/>
    <n v="32"/>
    <n v="27"/>
    <n v="864"/>
    <x v="11"/>
    <s v="L"/>
    <x v="7"/>
    <x v="0"/>
    <x v="0"/>
    <x v="4"/>
    <x v="4"/>
  </r>
  <r>
    <n v="234"/>
    <n v="0"/>
    <n v="19"/>
    <s v="Male"/>
    <x v="0"/>
    <x v="1"/>
    <x v="0"/>
    <x v="222"/>
    <x v="2"/>
    <x v="0"/>
    <x v="1"/>
    <n v="27"/>
    <n v="83"/>
    <n v="2241"/>
    <x v="27"/>
    <s v="XL"/>
    <x v="22"/>
    <x v="3"/>
    <x v="2"/>
    <x v="4"/>
    <x v="6"/>
  </r>
  <r>
    <n v="235"/>
    <n v="0"/>
    <n v="20"/>
    <s v="Male"/>
    <x v="0"/>
    <x v="24"/>
    <x v="3"/>
    <x v="223"/>
    <x v="3"/>
    <x v="0"/>
    <x v="1"/>
    <n v="24"/>
    <n v="39"/>
    <n v="936"/>
    <x v="44"/>
    <s v="S"/>
    <x v="5"/>
    <x v="2"/>
    <x v="2"/>
    <x v="2"/>
    <x v="1"/>
  </r>
  <r>
    <n v="236"/>
    <n v="0"/>
    <n v="43"/>
    <s v="Male"/>
    <x v="0"/>
    <x v="12"/>
    <x v="3"/>
    <x v="224"/>
    <x v="4"/>
    <x v="0"/>
    <x v="1"/>
    <n v="31"/>
    <n v="89"/>
    <n v="2759"/>
    <x v="30"/>
    <s v="M"/>
    <x v="16"/>
    <x v="0"/>
    <x v="1"/>
    <x v="5"/>
    <x v="3"/>
  </r>
  <r>
    <n v="237"/>
    <n v="0"/>
    <n v="38"/>
    <s v="Male"/>
    <x v="0"/>
    <x v="7"/>
    <x v="2"/>
    <x v="225"/>
    <x v="5"/>
    <x v="0"/>
    <x v="1"/>
    <n v="39"/>
    <n v="68"/>
    <n v="2652"/>
    <x v="24"/>
    <s v="L"/>
    <x v="13"/>
    <x v="0"/>
    <x v="2"/>
    <x v="3"/>
    <x v="0"/>
  </r>
  <r>
    <n v="238"/>
    <n v="0"/>
    <n v="50"/>
    <s v="Male"/>
    <x v="0"/>
    <x v="10"/>
    <x v="0"/>
    <x v="226"/>
    <x v="6"/>
    <x v="0"/>
    <x v="1"/>
    <n v="36"/>
    <n v="90"/>
    <n v="3240"/>
    <x v="43"/>
    <s v="M"/>
    <x v="18"/>
    <x v="2"/>
    <x v="5"/>
    <x v="5"/>
    <x v="0"/>
  </r>
  <r>
    <n v="239"/>
    <n v="0"/>
    <n v="64"/>
    <s v="Male"/>
    <x v="0"/>
    <x v="11"/>
    <x v="0"/>
    <x v="227"/>
    <x v="0"/>
    <x v="0"/>
    <x v="1"/>
    <n v="5"/>
    <n v="34"/>
    <n v="170"/>
    <x v="47"/>
    <s v="M"/>
    <x v="14"/>
    <x v="3"/>
    <x v="1"/>
    <x v="1"/>
    <x v="2"/>
  </r>
  <r>
    <n v="240"/>
    <n v="0"/>
    <n v="49"/>
    <s v="Male"/>
    <x v="0"/>
    <x v="13"/>
    <x v="0"/>
    <x v="228"/>
    <x v="1"/>
    <x v="0"/>
    <x v="1"/>
    <n v="47"/>
    <n v="51"/>
    <n v="2397"/>
    <x v="32"/>
    <s v="L"/>
    <x v="22"/>
    <x v="2"/>
    <x v="0"/>
    <x v="2"/>
    <x v="4"/>
  </r>
  <r>
    <n v="241"/>
    <n v="0"/>
    <n v="47"/>
    <s v="Male"/>
    <x v="0"/>
    <x v="1"/>
    <x v="0"/>
    <x v="229"/>
    <x v="2"/>
    <x v="0"/>
    <x v="1"/>
    <n v="29"/>
    <n v="45"/>
    <n v="1305"/>
    <x v="6"/>
    <s v="XL"/>
    <x v="2"/>
    <x v="0"/>
    <x v="1"/>
    <x v="4"/>
    <x v="0"/>
  </r>
  <r>
    <n v="242"/>
    <n v="0"/>
    <n v="36"/>
    <s v="Male"/>
    <x v="0"/>
    <x v="15"/>
    <x v="0"/>
    <x v="230"/>
    <x v="3"/>
    <x v="0"/>
    <x v="1"/>
    <n v="43"/>
    <n v="88"/>
    <n v="3784"/>
    <x v="12"/>
    <s v="M"/>
    <x v="14"/>
    <x v="0"/>
    <x v="1"/>
    <x v="0"/>
    <x v="4"/>
  </r>
  <r>
    <n v="243"/>
    <n v="0"/>
    <n v="55"/>
    <s v="Male"/>
    <x v="0"/>
    <x v="7"/>
    <x v="2"/>
    <x v="231"/>
    <x v="4"/>
    <x v="0"/>
    <x v="1"/>
    <n v="40"/>
    <n v="85"/>
    <n v="3400"/>
    <x v="14"/>
    <s v="L"/>
    <x v="0"/>
    <x v="2"/>
    <x v="5"/>
    <x v="5"/>
    <x v="6"/>
  </r>
  <r>
    <n v="244"/>
    <n v="0"/>
    <n v="25"/>
    <s v="Male"/>
    <x v="0"/>
    <x v="16"/>
    <x v="3"/>
    <x v="232"/>
    <x v="5"/>
    <x v="0"/>
    <x v="1"/>
    <n v="4"/>
    <n v="100"/>
    <n v="400"/>
    <x v="0"/>
    <s v="M"/>
    <x v="8"/>
    <x v="0"/>
    <x v="4"/>
    <x v="5"/>
    <x v="5"/>
  </r>
  <r>
    <n v="245"/>
    <n v="0"/>
    <n v="53"/>
    <s v="Male"/>
    <x v="0"/>
    <x v="22"/>
    <x v="3"/>
    <x v="233"/>
    <x v="6"/>
    <x v="0"/>
    <x v="1"/>
    <n v="39"/>
    <n v="42"/>
    <n v="1638"/>
    <x v="4"/>
    <s v="S"/>
    <x v="20"/>
    <x v="1"/>
    <x v="4"/>
    <x v="3"/>
    <x v="1"/>
  </r>
  <r>
    <n v="246"/>
    <n v="0"/>
    <n v="49"/>
    <s v="Male"/>
    <x v="0"/>
    <x v="3"/>
    <x v="1"/>
    <x v="234"/>
    <x v="0"/>
    <x v="0"/>
    <x v="1"/>
    <n v="45"/>
    <n v="53"/>
    <n v="2385"/>
    <x v="3"/>
    <s v="L"/>
    <x v="4"/>
    <x v="2"/>
    <x v="2"/>
    <x v="0"/>
    <x v="0"/>
  </r>
  <r>
    <n v="247"/>
    <n v="0"/>
    <n v="35"/>
    <s v="Male"/>
    <x v="0"/>
    <x v="12"/>
    <x v="3"/>
    <x v="235"/>
    <x v="1"/>
    <x v="0"/>
    <x v="1"/>
    <n v="20"/>
    <n v="86"/>
    <n v="1720"/>
    <x v="21"/>
    <s v="XL"/>
    <x v="18"/>
    <x v="1"/>
    <x v="0"/>
    <x v="0"/>
    <x v="4"/>
  </r>
  <r>
    <n v="248"/>
    <n v="0"/>
    <n v="29"/>
    <s v="Male"/>
    <x v="0"/>
    <x v="1"/>
    <x v="0"/>
    <x v="236"/>
    <x v="2"/>
    <x v="0"/>
    <x v="1"/>
    <n v="14"/>
    <n v="66"/>
    <n v="924"/>
    <x v="6"/>
    <s v="XL"/>
    <x v="17"/>
    <x v="1"/>
    <x v="3"/>
    <x v="5"/>
    <x v="1"/>
  </r>
  <r>
    <n v="249"/>
    <n v="0"/>
    <n v="47"/>
    <s v="Male"/>
    <x v="0"/>
    <x v="22"/>
    <x v="3"/>
    <x v="237"/>
    <x v="3"/>
    <x v="0"/>
    <x v="1"/>
    <n v="33"/>
    <n v="100"/>
    <n v="3300"/>
    <x v="37"/>
    <s v="M"/>
    <x v="24"/>
    <x v="0"/>
    <x v="0"/>
    <x v="3"/>
    <x v="1"/>
  </r>
  <r>
    <n v="250"/>
    <n v="0"/>
    <n v="53"/>
    <s v="Male"/>
    <x v="0"/>
    <x v="8"/>
    <x v="3"/>
    <x v="238"/>
    <x v="4"/>
    <x v="0"/>
    <x v="1"/>
    <n v="18"/>
    <n v="47"/>
    <n v="846"/>
    <x v="28"/>
    <s v="S"/>
    <x v="11"/>
    <x v="3"/>
    <x v="3"/>
    <x v="2"/>
    <x v="2"/>
  </r>
  <r>
    <n v="251"/>
    <n v="0"/>
    <n v="33"/>
    <s v="Male"/>
    <x v="0"/>
    <x v="11"/>
    <x v="0"/>
    <x v="239"/>
    <x v="5"/>
    <x v="0"/>
    <x v="1"/>
    <n v="9"/>
    <n v="25"/>
    <n v="225"/>
    <x v="33"/>
    <s v="L"/>
    <x v="12"/>
    <x v="3"/>
    <x v="0"/>
    <x v="4"/>
    <x v="1"/>
  </r>
  <r>
    <n v="252"/>
    <n v="0"/>
    <n v="21"/>
    <s v="Male"/>
    <x v="0"/>
    <x v="8"/>
    <x v="3"/>
    <x v="240"/>
    <x v="6"/>
    <x v="0"/>
    <x v="1"/>
    <n v="34"/>
    <n v="51"/>
    <n v="1734"/>
    <x v="5"/>
    <s v="XL"/>
    <x v="9"/>
    <x v="0"/>
    <x v="3"/>
    <x v="3"/>
    <x v="2"/>
  </r>
  <r>
    <n v="253"/>
    <n v="0"/>
    <n v="32"/>
    <s v="Male"/>
    <x v="0"/>
    <x v="6"/>
    <x v="0"/>
    <x v="241"/>
    <x v="0"/>
    <x v="0"/>
    <x v="1"/>
    <n v="33"/>
    <n v="41"/>
    <n v="1353"/>
    <x v="12"/>
    <s v="M"/>
    <x v="10"/>
    <x v="2"/>
    <x v="1"/>
    <x v="0"/>
    <x v="0"/>
  </r>
  <r>
    <n v="254"/>
    <n v="0"/>
    <n v="52"/>
    <s v="Male"/>
    <x v="0"/>
    <x v="23"/>
    <x v="1"/>
    <x v="242"/>
    <x v="1"/>
    <x v="0"/>
    <x v="1"/>
    <n v="15"/>
    <n v="73"/>
    <n v="1095"/>
    <x v="18"/>
    <s v="L"/>
    <x v="16"/>
    <x v="0"/>
    <x v="4"/>
    <x v="4"/>
    <x v="4"/>
  </r>
  <r>
    <n v="255"/>
    <n v="0"/>
    <n v="67"/>
    <s v="Male"/>
    <x v="0"/>
    <x v="12"/>
    <x v="3"/>
    <x v="243"/>
    <x v="2"/>
    <x v="0"/>
    <x v="1"/>
    <n v="4"/>
    <n v="42"/>
    <n v="168"/>
    <x v="26"/>
    <s v="M"/>
    <x v="3"/>
    <x v="0"/>
    <x v="5"/>
    <x v="3"/>
    <x v="4"/>
  </r>
  <r>
    <n v="256"/>
    <n v="0"/>
    <n v="43"/>
    <s v="Male"/>
    <x v="0"/>
    <x v="18"/>
    <x v="3"/>
    <x v="244"/>
    <x v="3"/>
    <x v="0"/>
    <x v="1"/>
    <n v="25"/>
    <n v="20"/>
    <n v="500"/>
    <x v="31"/>
    <s v="M"/>
    <x v="4"/>
    <x v="1"/>
    <x v="1"/>
    <x v="5"/>
    <x v="2"/>
  </r>
  <r>
    <n v="257"/>
    <n v="0"/>
    <n v="58"/>
    <s v="Male"/>
    <x v="0"/>
    <x v="16"/>
    <x v="3"/>
    <x v="245"/>
    <x v="4"/>
    <x v="0"/>
    <x v="1"/>
    <n v="20"/>
    <n v="30"/>
    <n v="600"/>
    <x v="44"/>
    <s v="XL"/>
    <x v="10"/>
    <x v="1"/>
    <x v="0"/>
    <x v="2"/>
    <x v="6"/>
  </r>
  <r>
    <n v="258"/>
    <n v="0"/>
    <n v="20"/>
    <s v="Male"/>
    <x v="0"/>
    <x v="8"/>
    <x v="3"/>
    <x v="246"/>
    <x v="5"/>
    <x v="0"/>
    <x v="1"/>
    <n v="5"/>
    <n v="53"/>
    <n v="265"/>
    <x v="8"/>
    <s v="M"/>
    <x v="15"/>
    <x v="2"/>
    <x v="0"/>
    <x v="2"/>
    <x v="3"/>
  </r>
  <r>
    <n v="259"/>
    <n v="0"/>
    <n v="61"/>
    <s v="Male"/>
    <x v="0"/>
    <x v="24"/>
    <x v="3"/>
    <x v="247"/>
    <x v="6"/>
    <x v="0"/>
    <x v="1"/>
    <n v="16"/>
    <n v="74"/>
    <n v="1184"/>
    <x v="15"/>
    <s v="S"/>
    <x v="21"/>
    <x v="1"/>
    <x v="0"/>
    <x v="1"/>
    <x v="3"/>
  </r>
  <r>
    <n v="260"/>
    <n v="0"/>
    <n v="32"/>
    <s v="Male"/>
    <x v="0"/>
    <x v="2"/>
    <x v="0"/>
    <x v="248"/>
    <x v="0"/>
    <x v="0"/>
    <x v="1"/>
    <n v="13"/>
    <n v="57"/>
    <n v="741"/>
    <x v="7"/>
    <s v="M"/>
    <x v="9"/>
    <x v="3"/>
    <x v="3"/>
    <x v="5"/>
    <x v="2"/>
  </r>
  <r>
    <n v="261"/>
    <n v="0"/>
    <n v="38"/>
    <s v="Male"/>
    <x v="0"/>
    <x v="19"/>
    <x v="3"/>
    <x v="249"/>
    <x v="1"/>
    <x v="0"/>
    <x v="1"/>
    <n v="11"/>
    <n v="57"/>
    <n v="627"/>
    <x v="6"/>
    <s v="S"/>
    <x v="15"/>
    <x v="0"/>
    <x v="4"/>
    <x v="2"/>
    <x v="6"/>
  </r>
  <r>
    <n v="262"/>
    <n v="0"/>
    <n v="21"/>
    <s v="Male"/>
    <x v="0"/>
    <x v="2"/>
    <x v="0"/>
    <x v="250"/>
    <x v="2"/>
    <x v="0"/>
    <x v="1"/>
    <n v="21"/>
    <n v="77"/>
    <n v="1617"/>
    <x v="17"/>
    <s v="L"/>
    <x v="23"/>
    <x v="0"/>
    <x v="3"/>
    <x v="2"/>
    <x v="2"/>
  </r>
  <r>
    <n v="263"/>
    <n v="0"/>
    <n v="37"/>
    <s v="Male"/>
    <x v="0"/>
    <x v="13"/>
    <x v="0"/>
    <x v="251"/>
    <x v="3"/>
    <x v="0"/>
    <x v="1"/>
    <n v="6"/>
    <n v="40"/>
    <n v="240"/>
    <x v="11"/>
    <s v="M"/>
    <x v="11"/>
    <x v="2"/>
    <x v="2"/>
    <x v="5"/>
    <x v="2"/>
  </r>
  <r>
    <n v="264"/>
    <n v="0"/>
    <n v="27"/>
    <s v="Male"/>
    <x v="0"/>
    <x v="6"/>
    <x v="0"/>
    <x v="252"/>
    <x v="4"/>
    <x v="0"/>
    <x v="1"/>
    <n v="29"/>
    <n v="46"/>
    <n v="1334"/>
    <x v="43"/>
    <s v="M"/>
    <x v="7"/>
    <x v="2"/>
    <x v="5"/>
    <x v="0"/>
    <x v="5"/>
  </r>
  <r>
    <n v="265"/>
    <n v="0"/>
    <n v="36"/>
    <s v="Male"/>
    <x v="0"/>
    <x v="13"/>
    <x v="0"/>
    <x v="253"/>
    <x v="5"/>
    <x v="0"/>
    <x v="1"/>
    <n v="15"/>
    <n v="78"/>
    <n v="1170"/>
    <x v="23"/>
    <s v="S"/>
    <x v="4"/>
    <x v="3"/>
    <x v="5"/>
    <x v="1"/>
    <x v="2"/>
  </r>
  <r>
    <n v="266"/>
    <n v="0"/>
    <n v="32"/>
    <s v="Male"/>
    <x v="0"/>
    <x v="21"/>
    <x v="3"/>
    <x v="254"/>
    <x v="6"/>
    <x v="0"/>
    <x v="1"/>
    <n v="17"/>
    <n v="59"/>
    <n v="1003"/>
    <x v="49"/>
    <s v="M"/>
    <x v="0"/>
    <x v="1"/>
    <x v="4"/>
    <x v="4"/>
    <x v="4"/>
  </r>
  <r>
    <n v="267"/>
    <n v="0"/>
    <n v="51"/>
    <s v="Male"/>
    <x v="0"/>
    <x v="16"/>
    <x v="3"/>
    <x v="255"/>
    <x v="0"/>
    <x v="0"/>
    <x v="1"/>
    <n v="32"/>
    <n v="75"/>
    <n v="2400"/>
    <x v="7"/>
    <s v="L"/>
    <x v="3"/>
    <x v="2"/>
    <x v="0"/>
    <x v="2"/>
    <x v="1"/>
  </r>
  <r>
    <n v="268"/>
    <n v="0"/>
    <n v="64"/>
    <s v="Male"/>
    <x v="0"/>
    <x v="1"/>
    <x v="0"/>
    <x v="256"/>
    <x v="1"/>
    <x v="0"/>
    <x v="1"/>
    <n v="42"/>
    <n v="54"/>
    <n v="2268"/>
    <x v="31"/>
    <s v="M"/>
    <x v="8"/>
    <x v="1"/>
    <x v="4"/>
    <x v="0"/>
    <x v="2"/>
  </r>
  <r>
    <n v="269"/>
    <n v="0"/>
    <n v="68"/>
    <s v="Male"/>
    <x v="0"/>
    <x v="9"/>
    <x v="1"/>
    <x v="257"/>
    <x v="2"/>
    <x v="0"/>
    <x v="1"/>
    <n v="21"/>
    <n v="42"/>
    <n v="882"/>
    <x v="41"/>
    <s v="M"/>
    <x v="4"/>
    <x v="1"/>
    <x v="5"/>
    <x v="1"/>
    <x v="5"/>
  </r>
  <r>
    <n v="270"/>
    <n v="0"/>
    <n v="68"/>
    <s v="Male"/>
    <x v="0"/>
    <x v="0"/>
    <x v="0"/>
    <x v="258"/>
    <x v="3"/>
    <x v="0"/>
    <x v="1"/>
    <n v="9"/>
    <n v="44"/>
    <n v="396"/>
    <x v="41"/>
    <s v="M"/>
    <x v="4"/>
    <x v="0"/>
    <x v="2"/>
    <x v="1"/>
    <x v="4"/>
  </r>
  <r>
    <n v="271"/>
    <n v="0"/>
    <n v="33"/>
    <s v="Male"/>
    <x v="0"/>
    <x v="2"/>
    <x v="0"/>
    <x v="259"/>
    <x v="4"/>
    <x v="0"/>
    <x v="1"/>
    <n v="16"/>
    <n v="52"/>
    <n v="832"/>
    <x v="24"/>
    <s v="XL"/>
    <x v="19"/>
    <x v="3"/>
    <x v="1"/>
    <x v="4"/>
    <x v="2"/>
  </r>
  <r>
    <n v="272"/>
    <n v="0"/>
    <n v="65"/>
    <s v="Male"/>
    <x v="0"/>
    <x v="12"/>
    <x v="3"/>
    <x v="260"/>
    <x v="5"/>
    <x v="0"/>
    <x v="1"/>
    <n v="42"/>
    <n v="69"/>
    <n v="2898"/>
    <x v="31"/>
    <s v="XL"/>
    <x v="22"/>
    <x v="2"/>
    <x v="0"/>
    <x v="2"/>
    <x v="0"/>
  </r>
  <r>
    <n v="273"/>
    <n v="0"/>
    <n v="48"/>
    <s v="Male"/>
    <x v="0"/>
    <x v="16"/>
    <x v="3"/>
    <x v="261"/>
    <x v="6"/>
    <x v="0"/>
    <x v="1"/>
    <n v="37"/>
    <n v="26"/>
    <n v="962"/>
    <x v="4"/>
    <s v="M"/>
    <x v="18"/>
    <x v="2"/>
    <x v="4"/>
    <x v="5"/>
    <x v="4"/>
  </r>
  <r>
    <n v="274"/>
    <n v="0"/>
    <n v="69"/>
    <s v="Male"/>
    <x v="0"/>
    <x v="7"/>
    <x v="2"/>
    <x v="262"/>
    <x v="0"/>
    <x v="0"/>
    <x v="1"/>
    <n v="32"/>
    <n v="33"/>
    <n v="1056"/>
    <x v="24"/>
    <s v="S"/>
    <x v="5"/>
    <x v="1"/>
    <x v="0"/>
    <x v="5"/>
    <x v="3"/>
  </r>
  <r>
    <n v="275"/>
    <n v="0"/>
    <n v="59"/>
    <s v="Male"/>
    <x v="0"/>
    <x v="16"/>
    <x v="3"/>
    <x v="263"/>
    <x v="1"/>
    <x v="0"/>
    <x v="1"/>
    <n v="28"/>
    <n v="32"/>
    <n v="896"/>
    <x v="31"/>
    <s v="M"/>
    <x v="20"/>
    <x v="1"/>
    <x v="0"/>
    <x v="1"/>
    <x v="4"/>
  </r>
  <r>
    <n v="276"/>
    <n v="0"/>
    <n v="48"/>
    <s v="Male"/>
    <x v="0"/>
    <x v="21"/>
    <x v="3"/>
    <x v="264"/>
    <x v="2"/>
    <x v="0"/>
    <x v="1"/>
    <n v="13"/>
    <n v="85"/>
    <n v="1105"/>
    <x v="40"/>
    <s v="XL"/>
    <x v="21"/>
    <x v="0"/>
    <x v="0"/>
    <x v="2"/>
    <x v="1"/>
  </r>
  <r>
    <n v="277"/>
    <n v="0"/>
    <n v="25"/>
    <s v="Male"/>
    <x v="0"/>
    <x v="11"/>
    <x v="0"/>
    <x v="265"/>
    <x v="3"/>
    <x v="0"/>
    <x v="1"/>
    <n v="11"/>
    <n v="30"/>
    <n v="330"/>
    <x v="44"/>
    <s v="XL"/>
    <x v="2"/>
    <x v="3"/>
    <x v="0"/>
    <x v="4"/>
    <x v="0"/>
  </r>
  <r>
    <n v="278"/>
    <n v="0"/>
    <n v="29"/>
    <s v="Male"/>
    <x v="0"/>
    <x v="5"/>
    <x v="0"/>
    <x v="266"/>
    <x v="4"/>
    <x v="0"/>
    <x v="1"/>
    <n v="36"/>
    <n v="29"/>
    <n v="1044"/>
    <x v="41"/>
    <s v="M"/>
    <x v="13"/>
    <x v="0"/>
    <x v="5"/>
    <x v="4"/>
    <x v="4"/>
  </r>
  <r>
    <n v="279"/>
    <n v="0"/>
    <n v="57"/>
    <s v="Male"/>
    <x v="0"/>
    <x v="1"/>
    <x v="0"/>
    <x v="267"/>
    <x v="5"/>
    <x v="0"/>
    <x v="1"/>
    <n v="23"/>
    <n v="95"/>
    <n v="2185"/>
    <x v="11"/>
    <s v="M"/>
    <x v="19"/>
    <x v="1"/>
    <x v="0"/>
    <x v="5"/>
    <x v="2"/>
  </r>
  <r>
    <n v="280"/>
    <n v="0"/>
    <n v="23"/>
    <s v="Male"/>
    <x v="0"/>
    <x v="4"/>
    <x v="1"/>
    <x v="268"/>
    <x v="6"/>
    <x v="0"/>
    <x v="1"/>
    <n v="37"/>
    <n v="69"/>
    <n v="2553"/>
    <x v="10"/>
    <s v="L"/>
    <x v="2"/>
    <x v="2"/>
    <x v="3"/>
    <x v="4"/>
    <x v="5"/>
  </r>
  <r>
    <n v="281"/>
    <n v="0"/>
    <n v="45"/>
    <s v="Male"/>
    <x v="0"/>
    <x v="3"/>
    <x v="1"/>
    <x v="269"/>
    <x v="0"/>
    <x v="0"/>
    <x v="1"/>
    <n v="21"/>
    <n v="69"/>
    <n v="1449"/>
    <x v="6"/>
    <s v="S"/>
    <x v="16"/>
    <x v="3"/>
    <x v="4"/>
    <x v="1"/>
    <x v="4"/>
  </r>
  <r>
    <n v="282"/>
    <n v="0"/>
    <n v="38"/>
    <s v="Male"/>
    <x v="0"/>
    <x v="22"/>
    <x v="3"/>
    <x v="270"/>
    <x v="1"/>
    <x v="0"/>
    <x v="1"/>
    <n v="22"/>
    <n v="61"/>
    <n v="1342"/>
    <x v="18"/>
    <s v="XL"/>
    <x v="4"/>
    <x v="1"/>
    <x v="3"/>
    <x v="5"/>
    <x v="4"/>
  </r>
  <r>
    <n v="283"/>
    <n v="0"/>
    <n v="21"/>
    <s v="Male"/>
    <x v="0"/>
    <x v="11"/>
    <x v="0"/>
    <x v="271"/>
    <x v="2"/>
    <x v="0"/>
    <x v="1"/>
    <n v="9"/>
    <n v="94"/>
    <n v="846"/>
    <x v="45"/>
    <s v="M"/>
    <x v="11"/>
    <x v="2"/>
    <x v="4"/>
    <x v="1"/>
    <x v="5"/>
  </r>
  <r>
    <n v="284"/>
    <n v="0"/>
    <n v="32"/>
    <s v="Male"/>
    <x v="0"/>
    <x v="1"/>
    <x v="0"/>
    <x v="272"/>
    <x v="3"/>
    <x v="0"/>
    <x v="1"/>
    <n v="16"/>
    <n v="30"/>
    <n v="480"/>
    <x v="6"/>
    <s v="S"/>
    <x v="1"/>
    <x v="3"/>
    <x v="2"/>
    <x v="0"/>
    <x v="2"/>
  </r>
  <r>
    <n v="285"/>
    <n v="0"/>
    <n v="63"/>
    <s v="Male"/>
    <x v="0"/>
    <x v="11"/>
    <x v="0"/>
    <x v="273"/>
    <x v="4"/>
    <x v="0"/>
    <x v="1"/>
    <n v="4"/>
    <n v="45"/>
    <n v="180"/>
    <x v="47"/>
    <s v="M"/>
    <x v="15"/>
    <x v="2"/>
    <x v="3"/>
    <x v="3"/>
    <x v="3"/>
  </r>
  <r>
    <n v="286"/>
    <n v="0"/>
    <n v="29"/>
    <s v="Male"/>
    <x v="0"/>
    <x v="8"/>
    <x v="3"/>
    <x v="274"/>
    <x v="5"/>
    <x v="0"/>
    <x v="1"/>
    <n v="3"/>
    <n v="39"/>
    <n v="117"/>
    <x v="0"/>
    <s v="XL"/>
    <x v="22"/>
    <x v="2"/>
    <x v="0"/>
    <x v="5"/>
    <x v="4"/>
  </r>
  <r>
    <n v="287"/>
    <n v="0"/>
    <n v="27"/>
    <s v="Male"/>
    <x v="0"/>
    <x v="16"/>
    <x v="3"/>
    <x v="275"/>
    <x v="6"/>
    <x v="0"/>
    <x v="1"/>
    <n v="6"/>
    <n v="51"/>
    <n v="306"/>
    <x v="42"/>
    <s v="L"/>
    <x v="0"/>
    <x v="2"/>
    <x v="5"/>
    <x v="5"/>
    <x v="2"/>
  </r>
  <r>
    <n v="288"/>
    <n v="0"/>
    <n v="56"/>
    <s v="Male"/>
    <x v="0"/>
    <x v="18"/>
    <x v="3"/>
    <x v="276"/>
    <x v="0"/>
    <x v="0"/>
    <x v="1"/>
    <n v="18"/>
    <n v="37"/>
    <n v="666"/>
    <x v="12"/>
    <s v="L"/>
    <x v="24"/>
    <x v="1"/>
    <x v="4"/>
    <x v="0"/>
    <x v="0"/>
  </r>
  <r>
    <n v="289"/>
    <n v="0"/>
    <n v="30"/>
    <s v="Male"/>
    <x v="0"/>
    <x v="17"/>
    <x v="0"/>
    <x v="277"/>
    <x v="1"/>
    <x v="0"/>
    <x v="1"/>
    <n v="34"/>
    <n v="62"/>
    <n v="2108"/>
    <x v="16"/>
    <s v="M"/>
    <x v="21"/>
    <x v="0"/>
    <x v="4"/>
    <x v="0"/>
    <x v="4"/>
  </r>
  <r>
    <n v="290"/>
    <n v="0"/>
    <n v="49"/>
    <s v="Male"/>
    <x v="0"/>
    <x v="7"/>
    <x v="2"/>
    <x v="278"/>
    <x v="2"/>
    <x v="0"/>
    <x v="1"/>
    <n v="26"/>
    <n v="85"/>
    <n v="2210"/>
    <x v="14"/>
    <s v="M"/>
    <x v="22"/>
    <x v="3"/>
    <x v="4"/>
    <x v="2"/>
    <x v="5"/>
  </r>
  <r>
    <n v="291"/>
    <n v="0"/>
    <n v="58"/>
    <s v="Male"/>
    <x v="0"/>
    <x v="17"/>
    <x v="0"/>
    <x v="279"/>
    <x v="3"/>
    <x v="0"/>
    <x v="1"/>
    <n v="50"/>
    <n v="33"/>
    <n v="1650"/>
    <x v="23"/>
    <s v="M"/>
    <x v="20"/>
    <x v="0"/>
    <x v="3"/>
    <x v="3"/>
    <x v="1"/>
  </r>
  <r>
    <n v="292"/>
    <n v="0"/>
    <n v="57"/>
    <s v="Male"/>
    <x v="0"/>
    <x v="10"/>
    <x v="0"/>
    <x v="280"/>
    <x v="4"/>
    <x v="0"/>
    <x v="1"/>
    <n v="40"/>
    <n v="26"/>
    <n v="1040"/>
    <x v="12"/>
    <s v="XL"/>
    <x v="10"/>
    <x v="3"/>
    <x v="2"/>
    <x v="4"/>
    <x v="5"/>
  </r>
  <r>
    <n v="293"/>
    <n v="0"/>
    <n v="60"/>
    <s v="Male"/>
    <x v="0"/>
    <x v="9"/>
    <x v="1"/>
    <x v="281"/>
    <x v="5"/>
    <x v="0"/>
    <x v="1"/>
    <n v="24"/>
    <n v="99"/>
    <n v="2376"/>
    <x v="39"/>
    <s v="M"/>
    <x v="13"/>
    <x v="1"/>
    <x v="1"/>
    <x v="1"/>
    <x v="3"/>
  </r>
  <r>
    <n v="294"/>
    <n v="0"/>
    <n v="69"/>
    <s v="Male"/>
    <x v="0"/>
    <x v="8"/>
    <x v="3"/>
    <x v="282"/>
    <x v="6"/>
    <x v="0"/>
    <x v="1"/>
    <n v="33"/>
    <n v="39"/>
    <n v="1287"/>
    <x v="38"/>
    <s v="M"/>
    <x v="3"/>
    <x v="1"/>
    <x v="0"/>
    <x v="3"/>
    <x v="2"/>
  </r>
  <r>
    <n v="295"/>
    <n v="0"/>
    <n v="70"/>
    <s v="Male"/>
    <x v="0"/>
    <x v="11"/>
    <x v="0"/>
    <x v="283"/>
    <x v="0"/>
    <x v="0"/>
    <x v="1"/>
    <n v="19"/>
    <n v="20"/>
    <n v="380"/>
    <x v="30"/>
    <s v="M"/>
    <x v="9"/>
    <x v="1"/>
    <x v="5"/>
    <x v="2"/>
    <x v="6"/>
  </r>
  <r>
    <n v="296"/>
    <n v="0"/>
    <n v="53"/>
    <s v="Male"/>
    <x v="0"/>
    <x v="12"/>
    <x v="3"/>
    <x v="284"/>
    <x v="1"/>
    <x v="0"/>
    <x v="1"/>
    <n v="24"/>
    <n v="42"/>
    <n v="1008"/>
    <x v="8"/>
    <s v="M"/>
    <x v="20"/>
    <x v="0"/>
    <x v="5"/>
    <x v="2"/>
    <x v="3"/>
  </r>
  <r>
    <n v="297"/>
    <n v="0"/>
    <n v="25"/>
    <s v="Male"/>
    <x v="0"/>
    <x v="3"/>
    <x v="1"/>
    <x v="285"/>
    <x v="2"/>
    <x v="0"/>
    <x v="1"/>
    <n v="19"/>
    <n v="74"/>
    <n v="1406"/>
    <x v="26"/>
    <s v="S"/>
    <x v="21"/>
    <x v="1"/>
    <x v="4"/>
    <x v="2"/>
    <x v="1"/>
  </r>
  <r>
    <n v="298"/>
    <n v="0"/>
    <n v="48"/>
    <s v="Male"/>
    <x v="0"/>
    <x v="9"/>
    <x v="1"/>
    <x v="286"/>
    <x v="3"/>
    <x v="0"/>
    <x v="1"/>
    <n v="4"/>
    <n v="26"/>
    <n v="104"/>
    <x v="12"/>
    <s v="XL"/>
    <x v="7"/>
    <x v="2"/>
    <x v="3"/>
    <x v="2"/>
    <x v="4"/>
  </r>
  <r>
    <n v="299"/>
    <n v="0"/>
    <n v="69"/>
    <s v="Male"/>
    <x v="0"/>
    <x v="17"/>
    <x v="0"/>
    <x v="287"/>
    <x v="4"/>
    <x v="0"/>
    <x v="1"/>
    <n v="11"/>
    <n v="53"/>
    <n v="583"/>
    <x v="31"/>
    <s v="M"/>
    <x v="21"/>
    <x v="0"/>
    <x v="3"/>
    <x v="0"/>
    <x v="6"/>
  </r>
  <r>
    <n v="300"/>
    <n v="0"/>
    <n v="25"/>
    <s v="Male"/>
    <x v="0"/>
    <x v="4"/>
    <x v="1"/>
    <x v="288"/>
    <x v="5"/>
    <x v="0"/>
    <x v="1"/>
    <n v="28"/>
    <n v="80"/>
    <n v="2240"/>
    <x v="37"/>
    <s v="M"/>
    <x v="1"/>
    <x v="2"/>
    <x v="2"/>
    <x v="3"/>
    <x v="0"/>
  </r>
  <r>
    <n v="301"/>
    <n v="0"/>
    <n v="29"/>
    <s v="Male"/>
    <x v="0"/>
    <x v="19"/>
    <x v="3"/>
    <x v="289"/>
    <x v="6"/>
    <x v="0"/>
    <x v="1"/>
    <n v="24"/>
    <n v="98"/>
    <n v="2352"/>
    <x v="43"/>
    <s v="M"/>
    <x v="11"/>
    <x v="1"/>
    <x v="5"/>
    <x v="3"/>
    <x v="1"/>
  </r>
  <r>
    <n v="302"/>
    <n v="0"/>
    <n v="46"/>
    <s v="Male"/>
    <x v="0"/>
    <x v="11"/>
    <x v="0"/>
    <x v="290"/>
    <x v="0"/>
    <x v="0"/>
    <x v="1"/>
    <n v="25"/>
    <n v="95"/>
    <n v="2375"/>
    <x v="37"/>
    <s v="M"/>
    <x v="13"/>
    <x v="1"/>
    <x v="3"/>
    <x v="2"/>
    <x v="6"/>
  </r>
  <r>
    <n v="303"/>
    <n v="0"/>
    <n v="37"/>
    <s v="Male"/>
    <x v="0"/>
    <x v="1"/>
    <x v="0"/>
    <x v="291"/>
    <x v="1"/>
    <x v="0"/>
    <x v="1"/>
    <n v="27"/>
    <n v="44"/>
    <n v="1188"/>
    <x v="12"/>
    <s v="L"/>
    <x v="8"/>
    <x v="2"/>
    <x v="0"/>
    <x v="4"/>
    <x v="6"/>
  </r>
  <r>
    <n v="304"/>
    <n v="0"/>
    <n v="20"/>
    <s v="Male"/>
    <x v="0"/>
    <x v="3"/>
    <x v="1"/>
    <x v="292"/>
    <x v="2"/>
    <x v="0"/>
    <x v="1"/>
    <n v="49"/>
    <n v="60"/>
    <n v="2940"/>
    <x v="4"/>
    <s v="M"/>
    <x v="2"/>
    <x v="2"/>
    <x v="2"/>
    <x v="0"/>
    <x v="1"/>
  </r>
  <r>
    <n v="305"/>
    <n v="0"/>
    <n v="40"/>
    <s v="Male"/>
    <x v="0"/>
    <x v="10"/>
    <x v="0"/>
    <x v="293"/>
    <x v="3"/>
    <x v="0"/>
    <x v="1"/>
    <n v="45"/>
    <n v="84"/>
    <n v="3780"/>
    <x v="4"/>
    <s v="M"/>
    <x v="13"/>
    <x v="0"/>
    <x v="2"/>
    <x v="2"/>
    <x v="4"/>
  </r>
  <r>
    <n v="306"/>
    <n v="0"/>
    <n v="60"/>
    <s v="Male"/>
    <x v="0"/>
    <x v="1"/>
    <x v="0"/>
    <x v="294"/>
    <x v="4"/>
    <x v="0"/>
    <x v="1"/>
    <n v="26"/>
    <n v="59"/>
    <n v="1534"/>
    <x v="39"/>
    <s v="M"/>
    <x v="11"/>
    <x v="3"/>
    <x v="4"/>
    <x v="3"/>
    <x v="2"/>
  </r>
  <r>
    <n v="307"/>
    <n v="0"/>
    <n v="26"/>
    <s v="Male"/>
    <x v="0"/>
    <x v="14"/>
    <x v="2"/>
    <x v="295"/>
    <x v="5"/>
    <x v="0"/>
    <x v="1"/>
    <n v="4"/>
    <n v="49"/>
    <n v="196"/>
    <x v="24"/>
    <s v="S"/>
    <x v="3"/>
    <x v="2"/>
    <x v="0"/>
    <x v="1"/>
    <x v="2"/>
  </r>
  <r>
    <n v="308"/>
    <n v="0"/>
    <n v="29"/>
    <s v="Male"/>
    <x v="0"/>
    <x v="24"/>
    <x v="3"/>
    <x v="296"/>
    <x v="6"/>
    <x v="0"/>
    <x v="1"/>
    <n v="3"/>
    <n v="32"/>
    <n v="96"/>
    <x v="19"/>
    <s v="M"/>
    <x v="19"/>
    <x v="0"/>
    <x v="1"/>
    <x v="2"/>
    <x v="6"/>
  </r>
  <r>
    <n v="309"/>
    <n v="0"/>
    <n v="66"/>
    <s v="Male"/>
    <x v="0"/>
    <x v="8"/>
    <x v="3"/>
    <x v="297"/>
    <x v="0"/>
    <x v="0"/>
    <x v="1"/>
    <n v="45"/>
    <n v="29"/>
    <n v="1305"/>
    <x v="31"/>
    <s v="M"/>
    <x v="18"/>
    <x v="3"/>
    <x v="3"/>
    <x v="0"/>
    <x v="4"/>
  </r>
  <r>
    <n v="310"/>
    <n v="0"/>
    <n v="66"/>
    <s v="Male"/>
    <x v="0"/>
    <x v="10"/>
    <x v="0"/>
    <x v="298"/>
    <x v="1"/>
    <x v="0"/>
    <x v="1"/>
    <n v="21"/>
    <n v="22"/>
    <n v="462"/>
    <x v="45"/>
    <s v="M"/>
    <x v="22"/>
    <x v="1"/>
    <x v="3"/>
    <x v="1"/>
    <x v="0"/>
  </r>
  <r>
    <n v="311"/>
    <n v="0"/>
    <n v="56"/>
    <s v="Male"/>
    <x v="0"/>
    <x v="13"/>
    <x v="0"/>
    <x v="299"/>
    <x v="2"/>
    <x v="0"/>
    <x v="1"/>
    <n v="50"/>
    <n v="85"/>
    <n v="4250"/>
    <x v="6"/>
    <s v="M"/>
    <x v="4"/>
    <x v="0"/>
    <x v="3"/>
    <x v="1"/>
    <x v="0"/>
  </r>
  <r>
    <n v="312"/>
    <n v="0"/>
    <n v="69"/>
    <s v="Male"/>
    <x v="0"/>
    <x v="2"/>
    <x v="0"/>
    <x v="300"/>
    <x v="3"/>
    <x v="0"/>
    <x v="1"/>
    <n v="19"/>
    <n v="52"/>
    <n v="988"/>
    <x v="3"/>
    <s v="L"/>
    <x v="5"/>
    <x v="0"/>
    <x v="5"/>
    <x v="4"/>
    <x v="5"/>
  </r>
  <r>
    <n v="313"/>
    <n v="0"/>
    <n v="38"/>
    <s v="Male"/>
    <x v="0"/>
    <x v="13"/>
    <x v="0"/>
    <x v="301"/>
    <x v="4"/>
    <x v="0"/>
    <x v="1"/>
    <n v="6"/>
    <n v="89"/>
    <n v="534"/>
    <x v="2"/>
    <s v="L"/>
    <x v="13"/>
    <x v="1"/>
    <x v="2"/>
    <x v="3"/>
    <x v="2"/>
  </r>
  <r>
    <n v="314"/>
    <n v="0"/>
    <n v="42"/>
    <s v="Male"/>
    <x v="0"/>
    <x v="10"/>
    <x v="0"/>
    <x v="302"/>
    <x v="5"/>
    <x v="0"/>
    <x v="1"/>
    <n v="50"/>
    <n v="77"/>
    <n v="3850"/>
    <x v="32"/>
    <s v="M"/>
    <x v="6"/>
    <x v="1"/>
    <x v="0"/>
    <x v="2"/>
    <x v="6"/>
  </r>
  <r>
    <n v="315"/>
    <n v="0"/>
    <n v="30"/>
    <s v="Male"/>
    <x v="0"/>
    <x v="13"/>
    <x v="0"/>
    <x v="303"/>
    <x v="6"/>
    <x v="0"/>
    <x v="1"/>
    <n v="17"/>
    <n v="24"/>
    <n v="408"/>
    <x v="30"/>
    <s v="M"/>
    <x v="7"/>
    <x v="2"/>
    <x v="5"/>
    <x v="5"/>
    <x v="6"/>
  </r>
  <r>
    <n v="316"/>
    <n v="0"/>
    <n v="66"/>
    <s v="Male"/>
    <x v="0"/>
    <x v="16"/>
    <x v="3"/>
    <x v="304"/>
    <x v="0"/>
    <x v="0"/>
    <x v="1"/>
    <n v="24"/>
    <n v="24"/>
    <n v="576"/>
    <x v="48"/>
    <s v="XL"/>
    <x v="19"/>
    <x v="1"/>
    <x v="0"/>
    <x v="5"/>
    <x v="2"/>
  </r>
  <r>
    <n v="317"/>
    <n v="0"/>
    <n v="36"/>
    <s v="Male"/>
    <x v="0"/>
    <x v="8"/>
    <x v="3"/>
    <x v="305"/>
    <x v="1"/>
    <x v="0"/>
    <x v="1"/>
    <n v="46"/>
    <n v="22"/>
    <n v="1012"/>
    <x v="17"/>
    <s v="M"/>
    <x v="4"/>
    <x v="3"/>
    <x v="1"/>
    <x v="0"/>
    <x v="5"/>
  </r>
  <r>
    <n v="318"/>
    <n v="0"/>
    <n v="58"/>
    <s v="Male"/>
    <x v="0"/>
    <x v="1"/>
    <x v="0"/>
    <x v="306"/>
    <x v="2"/>
    <x v="0"/>
    <x v="1"/>
    <n v="42"/>
    <n v="82"/>
    <n v="3444"/>
    <x v="8"/>
    <s v="L"/>
    <x v="11"/>
    <x v="3"/>
    <x v="3"/>
    <x v="1"/>
    <x v="6"/>
  </r>
  <r>
    <n v="319"/>
    <n v="0"/>
    <n v="45"/>
    <s v="Male"/>
    <x v="0"/>
    <x v="21"/>
    <x v="3"/>
    <x v="307"/>
    <x v="3"/>
    <x v="0"/>
    <x v="1"/>
    <n v="10"/>
    <n v="67"/>
    <n v="670"/>
    <x v="44"/>
    <s v="M"/>
    <x v="18"/>
    <x v="0"/>
    <x v="3"/>
    <x v="1"/>
    <x v="2"/>
  </r>
  <r>
    <n v="320"/>
    <n v="0"/>
    <n v="47"/>
    <s v="Male"/>
    <x v="0"/>
    <x v="6"/>
    <x v="0"/>
    <x v="308"/>
    <x v="4"/>
    <x v="0"/>
    <x v="1"/>
    <n v="1"/>
    <n v="74"/>
    <n v="74"/>
    <x v="1"/>
    <s v="XL"/>
    <x v="3"/>
    <x v="1"/>
    <x v="3"/>
    <x v="1"/>
    <x v="6"/>
  </r>
  <r>
    <n v="321"/>
    <n v="0"/>
    <n v="66"/>
    <s v="Male"/>
    <x v="0"/>
    <x v="16"/>
    <x v="3"/>
    <x v="309"/>
    <x v="5"/>
    <x v="0"/>
    <x v="1"/>
    <n v="28"/>
    <n v="72"/>
    <n v="2016"/>
    <x v="22"/>
    <s v="L"/>
    <x v="3"/>
    <x v="2"/>
    <x v="3"/>
    <x v="5"/>
    <x v="3"/>
  </r>
  <r>
    <n v="322"/>
    <n v="0"/>
    <n v="41"/>
    <s v="Male"/>
    <x v="0"/>
    <x v="4"/>
    <x v="1"/>
    <x v="310"/>
    <x v="6"/>
    <x v="0"/>
    <x v="1"/>
    <n v="48"/>
    <n v="36"/>
    <n v="1728"/>
    <x v="32"/>
    <s v="L"/>
    <x v="19"/>
    <x v="2"/>
    <x v="1"/>
    <x v="5"/>
    <x v="3"/>
  </r>
  <r>
    <n v="323"/>
    <n v="0"/>
    <n v="41"/>
    <s v="Male"/>
    <x v="0"/>
    <x v="22"/>
    <x v="3"/>
    <x v="311"/>
    <x v="0"/>
    <x v="0"/>
    <x v="1"/>
    <n v="47"/>
    <n v="95"/>
    <n v="4465"/>
    <x v="29"/>
    <s v="S"/>
    <x v="16"/>
    <x v="0"/>
    <x v="3"/>
    <x v="2"/>
    <x v="5"/>
  </r>
  <r>
    <n v="324"/>
    <n v="0"/>
    <n v="66"/>
    <s v="Male"/>
    <x v="0"/>
    <x v="15"/>
    <x v="0"/>
    <x v="312"/>
    <x v="1"/>
    <x v="0"/>
    <x v="1"/>
    <n v="29"/>
    <n v="78"/>
    <n v="2262"/>
    <x v="29"/>
    <s v="M"/>
    <x v="19"/>
    <x v="0"/>
    <x v="2"/>
    <x v="3"/>
    <x v="4"/>
  </r>
  <r>
    <n v="325"/>
    <n v="0"/>
    <n v="37"/>
    <s v="Male"/>
    <x v="0"/>
    <x v="5"/>
    <x v="0"/>
    <x v="313"/>
    <x v="2"/>
    <x v="0"/>
    <x v="1"/>
    <n v="37"/>
    <n v="82"/>
    <n v="3034"/>
    <x v="5"/>
    <s v="M"/>
    <x v="8"/>
    <x v="2"/>
    <x v="3"/>
    <x v="0"/>
    <x v="3"/>
  </r>
  <r>
    <n v="326"/>
    <n v="0"/>
    <n v="70"/>
    <s v="Male"/>
    <x v="0"/>
    <x v="13"/>
    <x v="0"/>
    <x v="314"/>
    <x v="3"/>
    <x v="0"/>
    <x v="1"/>
    <n v="38"/>
    <n v="70"/>
    <n v="2660"/>
    <x v="32"/>
    <s v="M"/>
    <x v="4"/>
    <x v="0"/>
    <x v="1"/>
    <x v="5"/>
    <x v="2"/>
  </r>
  <r>
    <n v="327"/>
    <n v="0"/>
    <n v="62"/>
    <s v="Male"/>
    <x v="0"/>
    <x v="18"/>
    <x v="3"/>
    <x v="315"/>
    <x v="4"/>
    <x v="0"/>
    <x v="1"/>
    <n v="48"/>
    <n v="41"/>
    <n v="1968"/>
    <x v="30"/>
    <s v="M"/>
    <x v="3"/>
    <x v="3"/>
    <x v="5"/>
    <x v="4"/>
    <x v="1"/>
  </r>
  <r>
    <n v="328"/>
    <n v="0"/>
    <n v="61"/>
    <s v="Male"/>
    <x v="0"/>
    <x v="7"/>
    <x v="2"/>
    <x v="316"/>
    <x v="5"/>
    <x v="0"/>
    <x v="1"/>
    <n v="36"/>
    <n v="42"/>
    <n v="1512"/>
    <x v="43"/>
    <s v="M"/>
    <x v="11"/>
    <x v="2"/>
    <x v="1"/>
    <x v="3"/>
    <x v="1"/>
  </r>
  <r>
    <n v="329"/>
    <n v="0"/>
    <n v="48"/>
    <s v="Male"/>
    <x v="0"/>
    <x v="7"/>
    <x v="2"/>
    <x v="317"/>
    <x v="6"/>
    <x v="0"/>
    <x v="1"/>
    <n v="9"/>
    <n v="50"/>
    <n v="450"/>
    <x v="19"/>
    <s v="M"/>
    <x v="22"/>
    <x v="3"/>
    <x v="1"/>
    <x v="2"/>
    <x v="1"/>
  </r>
  <r>
    <n v="330"/>
    <n v="0"/>
    <n v="70"/>
    <s v="Male"/>
    <x v="0"/>
    <x v="20"/>
    <x v="0"/>
    <x v="318"/>
    <x v="0"/>
    <x v="0"/>
    <x v="1"/>
    <n v="34"/>
    <n v="31"/>
    <n v="1054"/>
    <x v="21"/>
    <s v="S"/>
    <x v="3"/>
    <x v="2"/>
    <x v="4"/>
    <x v="4"/>
    <x v="5"/>
  </r>
  <r>
    <n v="331"/>
    <n v="0"/>
    <n v="46"/>
    <s v="Male"/>
    <x v="0"/>
    <x v="1"/>
    <x v="0"/>
    <x v="319"/>
    <x v="1"/>
    <x v="0"/>
    <x v="1"/>
    <n v="43"/>
    <n v="51"/>
    <n v="2193"/>
    <x v="24"/>
    <s v="M"/>
    <x v="18"/>
    <x v="0"/>
    <x v="0"/>
    <x v="0"/>
    <x v="4"/>
  </r>
  <r>
    <n v="332"/>
    <n v="0"/>
    <n v="31"/>
    <s v="Male"/>
    <x v="0"/>
    <x v="5"/>
    <x v="0"/>
    <x v="320"/>
    <x v="2"/>
    <x v="0"/>
    <x v="1"/>
    <n v="46"/>
    <n v="98"/>
    <n v="4508"/>
    <x v="19"/>
    <s v="L"/>
    <x v="18"/>
    <x v="3"/>
    <x v="5"/>
    <x v="3"/>
    <x v="3"/>
  </r>
  <r>
    <n v="333"/>
    <n v="0"/>
    <n v="19"/>
    <s v="Male"/>
    <x v="0"/>
    <x v="5"/>
    <x v="0"/>
    <x v="321"/>
    <x v="3"/>
    <x v="0"/>
    <x v="1"/>
    <n v="5"/>
    <n v="86"/>
    <n v="430"/>
    <x v="14"/>
    <s v="M"/>
    <x v="1"/>
    <x v="0"/>
    <x v="4"/>
    <x v="2"/>
    <x v="5"/>
  </r>
  <r>
    <n v="334"/>
    <n v="0"/>
    <n v="39"/>
    <s v="Male"/>
    <x v="0"/>
    <x v="1"/>
    <x v="0"/>
    <x v="322"/>
    <x v="4"/>
    <x v="0"/>
    <x v="1"/>
    <n v="15"/>
    <n v="64"/>
    <n v="960"/>
    <x v="28"/>
    <s v="M"/>
    <x v="11"/>
    <x v="0"/>
    <x v="3"/>
    <x v="4"/>
    <x v="4"/>
  </r>
  <r>
    <n v="335"/>
    <n v="0"/>
    <n v="41"/>
    <s v="Male"/>
    <x v="0"/>
    <x v="0"/>
    <x v="0"/>
    <x v="323"/>
    <x v="5"/>
    <x v="0"/>
    <x v="1"/>
    <n v="30"/>
    <n v="46"/>
    <n v="1380"/>
    <x v="22"/>
    <s v="M"/>
    <x v="21"/>
    <x v="3"/>
    <x v="2"/>
    <x v="2"/>
    <x v="2"/>
  </r>
  <r>
    <n v="336"/>
    <n v="0"/>
    <n v="20"/>
    <s v="Male"/>
    <x v="0"/>
    <x v="1"/>
    <x v="0"/>
    <x v="324"/>
    <x v="6"/>
    <x v="0"/>
    <x v="1"/>
    <n v="44"/>
    <n v="85"/>
    <n v="3740"/>
    <x v="4"/>
    <s v="L"/>
    <x v="1"/>
    <x v="1"/>
    <x v="3"/>
    <x v="0"/>
    <x v="6"/>
  </r>
  <r>
    <n v="337"/>
    <n v="0"/>
    <n v="36"/>
    <s v="Male"/>
    <x v="0"/>
    <x v="19"/>
    <x v="3"/>
    <x v="325"/>
    <x v="0"/>
    <x v="0"/>
    <x v="1"/>
    <n v="16"/>
    <n v="81"/>
    <n v="1296"/>
    <x v="3"/>
    <s v="S"/>
    <x v="19"/>
    <x v="3"/>
    <x v="0"/>
    <x v="3"/>
    <x v="2"/>
  </r>
  <r>
    <n v="338"/>
    <n v="0"/>
    <n v="32"/>
    <s v="Male"/>
    <x v="0"/>
    <x v="1"/>
    <x v="0"/>
    <x v="326"/>
    <x v="1"/>
    <x v="0"/>
    <x v="1"/>
    <n v="16"/>
    <n v="59"/>
    <n v="944"/>
    <x v="34"/>
    <s v="M"/>
    <x v="16"/>
    <x v="0"/>
    <x v="4"/>
    <x v="4"/>
    <x v="2"/>
  </r>
  <r>
    <n v="339"/>
    <n v="0"/>
    <n v="69"/>
    <s v="Male"/>
    <x v="0"/>
    <x v="15"/>
    <x v="0"/>
    <x v="327"/>
    <x v="2"/>
    <x v="0"/>
    <x v="1"/>
    <n v="16"/>
    <n v="79"/>
    <n v="1264"/>
    <x v="2"/>
    <s v="M"/>
    <x v="5"/>
    <x v="0"/>
    <x v="0"/>
    <x v="1"/>
    <x v="1"/>
  </r>
  <r>
    <n v="340"/>
    <n v="0"/>
    <n v="40"/>
    <s v="Male"/>
    <x v="0"/>
    <x v="6"/>
    <x v="0"/>
    <x v="328"/>
    <x v="3"/>
    <x v="0"/>
    <x v="1"/>
    <n v="21"/>
    <n v="33"/>
    <n v="693"/>
    <x v="37"/>
    <s v="M"/>
    <x v="11"/>
    <x v="1"/>
    <x v="4"/>
    <x v="2"/>
    <x v="6"/>
  </r>
  <r>
    <n v="341"/>
    <n v="0"/>
    <n v="40"/>
    <s v="Male"/>
    <x v="0"/>
    <x v="6"/>
    <x v="0"/>
    <x v="329"/>
    <x v="4"/>
    <x v="0"/>
    <x v="1"/>
    <n v="39"/>
    <n v="47"/>
    <n v="1833"/>
    <x v="30"/>
    <s v="L"/>
    <x v="24"/>
    <x v="2"/>
    <x v="0"/>
    <x v="0"/>
    <x v="6"/>
  </r>
  <r>
    <n v="342"/>
    <n v="0"/>
    <n v="20"/>
    <s v="Male"/>
    <x v="0"/>
    <x v="19"/>
    <x v="3"/>
    <x v="330"/>
    <x v="5"/>
    <x v="0"/>
    <x v="1"/>
    <n v="40"/>
    <n v="20"/>
    <n v="800"/>
    <x v="39"/>
    <s v="S"/>
    <x v="24"/>
    <x v="2"/>
    <x v="5"/>
    <x v="5"/>
    <x v="4"/>
  </r>
  <r>
    <n v="343"/>
    <n v="0"/>
    <n v="64"/>
    <s v="Male"/>
    <x v="0"/>
    <x v="7"/>
    <x v="2"/>
    <x v="331"/>
    <x v="6"/>
    <x v="0"/>
    <x v="1"/>
    <n v="48"/>
    <n v="36"/>
    <n v="1728"/>
    <x v="0"/>
    <s v="M"/>
    <x v="8"/>
    <x v="1"/>
    <x v="2"/>
    <x v="2"/>
    <x v="6"/>
  </r>
  <r>
    <n v="344"/>
    <n v="0"/>
    <n v="27"/>
    <s v="Male"/>
    <x v="0"/>
    <x v="3"/>
    <x v="1"/>
    <x v="332"/>
    <x v="0"/>
    <x v="0"/>
    <x v="1"/>
    <n v="26"/>
    <n v="39"/>
    <n v="1014"/>
    <x v="42"/>
    <s v="M"/>
    <x v="7"/>
    <x v="2"/>
    <x v="2"/>
    <x v="0"/>
    <x v="5"/>
  </r>
  <r>
    <n v="345"/>
    <n v="0"/>
    <n v="24"/>
    <s v="Male"/>
    <x v="0"/>
    <x v="11"/>
    <x v="0"/>
    <x v="333"/>
    <x v="1"/>
    <x v="0"/>
    <x v="1"/>
    <n v="46"/>
    <n v="71"/>
    <n v="3266"/>
    <x v="40"/>
    <s v="M"/>
    <x v="4"/>
    <x v="0"/>
    <x v="3"/>
    <x v="5"/>
    <x v="5"/>
  </r>
  <r>
    <n v="346"/>
    <n v="0"/>
    <n v="48"/>
    <s v="Male"/>
    <x v="0"/>
    <x v="9"/>
    <x v="1"/>
    <x v="334"/>
    <x v="2"/>
    <x v="0"/>
    <x v="1"/>
    <n v="27"/>
    <n v="59"/>
    <n v="1593"/>
    <x v="5"/>
    <s v="S"/>
    <x v="8"/>
    <x v="0"/>
    <x v="2"/>
    <x v="4"/>
    <x v="2"/>
  </r>
  <r>
    <n v="347"/>
    <n v="0"/>
    <n v="49"/>
    <s v="Male"/>
    <x v="0"/>
    <x v="2"/>
    <x v="0"/>
    <x v="335"/>
    <x v="3"/>
    <x v="0"/>
    <x v="1"/>
    <n v="5"/>
    <n v="50"/>
    <n v="250"/>
    <x v="34"/>
    <s v="L"/>
    <x v="10"/>
    <x v="1"/>
    <x v="2"/>
    <x v="1"/>
    <x v="1"/>
  </r>
  <r>
    <n v="348"/>
    <n v="0"/>
    <n v="36"/>
    <s v="Male"/>
    <x v="0"/>
    <x v="3"/>
    <x v="1"/>
    <x v="336"/>
    <x v="4"/>
    <x v="0"/>
    <x v="1"/>
    <n v="43"/>
    <n v="41"/>
    <n v="1763"/>
    <x v="4"/>
    <s v="L"/>
    <x v="15"/>
    <x v="3"/>
    <x v="5"/>
    <x v="3"/>
    <x v="0"/>
  </r>
  <r>
    <n v="349"/>
    <n v="0"/>
    <n v="56"/>
    <s v="Male"/>
    <x v="0"/>
    <x v="0"/>
    <x v="0"/>
    <x v="337"/>
    <x v="5"/>
    <x v="0"/>
    <x v="1"/>
    <n v="17"/>
    <n v="59"/>
    <n v="1003"/>
    <x v="35"/>
    <s v="M"/>
    <x v="18"/>
    <x v="3"/>
    <x v="1"/>
    <x v="3"/>
    <x v="0"/>
  </r>
  <r>
    <n v="350"/>
    <n v="0"/>
    <n v="37"/>
    <s v="Male"/>
    <x v="0"/>
    <x v="19"/>
    <x v="3"/>
    <x v="338"/>
    <x v="6"/>
    <x v="0"/>
    <x v="1"/>
    <n v="3"/>
    <n v="87"/>
    <n v="261"/>
    <x v="27"/>
    <s v="M"/>
    <x v="13"/>
    <x v="0"/>
    <x v="4"/>
    <x v="4"/>
    <x v="4"/>
  </r>
  <r>
    <n v="351"/>
    <n v="0"/>
    <n v="42"/>
    <s v="Male"/>
    <x v="0"/>
    <x v="1"/>
    <x v="0"/>
    <x v="339"/>
    <x v="0"/>
    <x v="0"/>
    <x v="1"/>
    <n v="47"/>
    <n v="68"/>
    <n v="3196"/>
    <x v="0"/>
    <s v="M"/>
    <x v="10"/>
    <x v="1"/>
    <x v="4"/>
    <x v="4"/>
    <x v="0"/>
  </r>
  <r>
    <n v="352"/>
    <n v="0"/>
    <n v="28"/>
    <s v="Male"/>
    <x v="0"/>
    <x v="11"/>
    <x v="0"/>
    <x v="340"/>
    <x v="1"/>
    <x v="0"/>
    <x v="1"/>
    <n v="24"/>
    <n v="90"/>
    <n v="2160"/>
    <x v="14"/>
    <s v="M"/>
    <x v="11"/>
    <x v="0"/>
    <x v="3"/>
    <x v="5"/>
    <x v="4"/>
  </r>
  <r>
    <n v="353"/>
    <n v="0"/>
    <n v="27"/>
    <s v="Male"/>
    <x v="0"/>
    <x v="2"/>
    <x v="0"/>
    <x v="341"/>
    <x v="2"/>
    <x v="0"/>
    <x v="1"/>
    <n v="12"/>
    <n v="71"/>
    <n v="852"/>
    <x v="20"/>
    <s v="XL"/>
    <x v="22"/>
    <x v="3"/>
    <x v="2"/>
    <x v="1"/>
    <x v="6"/>
  </r>
  <r>
    <n v="354"/>
    <n v="0"/>
    <n v="63"/>
    <s v="Male"/>
    <x v="0"/>
    <x v="4"/>
    <x v="1"/>
    <x v="342"/>
    <x v="3"/>
    <x v="0"/>
    <x v="1"/>
    <n v="35"/>
    <n v="64"/>
    <n v="2240"/>
    <x v="9"/>
    <s v="L"/>
    <x v="22"/>
    <x v="3"/>
    <x v="5"/>
    <x v="5"/>
    <x v="5"/>
  </r>
  <r>
    <n v="355"/>
    <n v="0"/>
    <n v="58"/>
    <s v="Male"/>
    <x v="0"/>
    <x v="16"/>
    <x v="3"/>
    <x v="343"/>
    <x v="4"/>
    <x v="0"/>
    <x v="1"/>
    <n v="42"/>
    <n v="76"/>
    <n v="3192"/>
    <x v="37"/>
    <s v="S"/>
    <x v="8"/>
    <x v="3"/>
    <x v="1"/>
    <x v="0"/>
    <x v="1"/>
  </r>
  <r>
    <n v="356"/>
    <n v="0"/>
    <n v="37"/>
    <s v="Male"/>
    <x v="0"/>
    <x v="16"/>
    <x v="3"/>
    <x v="344"/>
    <x v="5"/>
    <x v="0"/>
    <x v="1"/>
    <n v="1"/>
    <n v="42"/>
    <n v="42"/>
    <x v="4"/>
    <s v="XL"/>
    <x v="23"/>
    <x v="3"/>
    <x v="4"/>
    <x v="3"/>
    <x v="6"/>
  </r>
  <r>
    <n v="357"/>
    <n v="0"/>
    <n v="56"/>
    <s v="Male"/>
    <x v="0"/>
    <x v="13"/>
    <x v="0"/>
    <x v="345"/>
    <x v="6"/>
    <x v="0"/>
    <x v="1"/>
    <n v="27"/>
    <n v="80"/>
    <n v="2160"/>
    <x v="21"/>
    <s v="L"/>
    <x v="12"/>
    <x v="1"/>
    <x v="3"/>
    <x v="1"/>
    <x v="1"/>
  </r>
  <r>
    <n v="358"/>
    <n v="0"/>
    <n v="18"/>
    <s v="Male"/>
    <x v="0"/>
    <x v="22"/>
    <x v="3"/>
    <x v="346"/>
    <x v="0"/>
    <x v="0"/>
    <x v="1"/>
    <n v="16"/>
    <n v="56"/>
    <n v="896"/>
    <x v="10"/>
    <s v="M"/>
    <x v="8"/>
    <x v="1"/>
    <x v="3"/>
    <x v="2"/>
    <x v="4"/>
  </r>
  <r>
    <n v="359"/>
    <n v="0"/>
    <n v="48"/>
    <s v="Male"/>
    <x v="0"/>
    <x v="19"/>
    <x v="3"/>
    <x v="347"/>
    <x v="1"/>
    <x v="0"/>
    <x v="1"/>
    <n v="36"/>
    <n v="25"/>
    <n v="900"/>
    <x v="45"/>
    <s v="XL"/>
    <x v="23"/>
    <x v="2"/>
    <x v="0"/>
    <x v="2"/>
    <x v="6"/>
  </r>
  <r>
    <n v="360"/>
    <n v="0"/>
    <n v="31"/>
    <s v="Male"/>
    <x v="0"/>
    <x v="4"/>
    <x v="1"/>
    <x v="348"/>
    <x v="2"/>
    <x v="0"/>
    <x v="1"/>
    <n v="30"/>
    <n v="74"/>
    <n v="2220"/>
    <x v="41"/>
    <s v="M"/>
    <x v="8"/>
    <x v="0"/>
    <x v="5"/>
    <x v="2"/>
    <x v="6"/>
  </r>
  <r>
    <n v="361"/>
    <n v="0"/>
    <n v="51"/>
    <s v="Male"/>
    <x v="0"/>
    <x v="13"/>
    <x v="0"/>
    <x v="349"/>
    <x v="3"/>
    <x v="0"/>
    <x v="1"/>
    <n v="18"/>
    <n v="30"/>
    <n v="540"/>
    <x v="3"/>
    <s v="M"/>
    <x v="11"/>
    <x v="2"/>
    <x v="3"/>
    <x v="5"/>
    <x v="0"/>
  </r>
  <r>
    <n v="362"/>
    <n v="0"/>
    <n v="65"/>
    <s v="Male"/>
    <x v="0"/>
    <x v="17"/>
    <x v="0"/>
    <x v="350"/>
    <x v="4"/>
    <x v="0"/>
    <x v="1"/>
    <n v="45"/>
    <n v="96"/>
    <n v="4320"/>
    <x v="21"/>
    <s v="M"/>
    <x v="3"/>
    <x v="1"/>
    <x v="1"/>
    <x v="1"/>
    <x v="2"/>
  </r>
  <r>
    <n v="363"/>
    <n v="0"/>
    <n v="53"/>
    <s v="Male"/>
    <x v="0"/>
    <x v="4"/>
    <x v="1"/>
    <x v="351"/>
    <x v="5"/>
    <x v="0"/>
    <x v="1"/>
    <n v="1"/>
    <n v="64"/>
    <n v="64"/>
    <x v="20"/>
    <s v="M"/>
    <x v="4"/>
    <x v="3"/>
    <x v="1"/>
    <x v="0"/>
    <x v="0"/>
  </r>
  <r>
    <n v="364"/>
    <n v="0"/>
    <n v="55"/>
    <s v="Male"/>
    <x v="0"/>
    <x v="6"/>
    <x v="0"/>
    <x v="352"/>
    <x v="6"/>
    <x v="0"/>
    <x v="1"/>
    <n v="42"/>
    <n v="88"/>
    <n v="3696"/>
    <x v="19"/>
    <s v="L"/>
    <x v="22"/>
    <x v="0"/>
    <x v="1"/>
    <x v="4"/>
    <x v="0"/>
  </r>
  <r>
    <n v="365"/>
    <n v="0"/>
    <n v="62"/>
    <s v="Male"/>
    <x v="0"/>
    <x v="9"/>
    <x v="1"/>
    <x v="353"/>
    <x v="0"/>
    <x v="0"/>
    <x v="1"/>
    <n v="7"/>
    <n v="88"/>
    <n v="616"/>
    <x v="24"/>
    <s v="L"/>
    <x v="4"/>
    <x v="2"/>
    <x v="1"/>
    <x v="0"/>
    <x v="6"/>
  </r>
  <r>
    <n v="366"/>
    <n v="0"/>
    <n v="55"/>
    <s v="Male"/>
    <x v="0"/>
    <x v="24"/>
    <x v="3"/>
    <x v="354"/>
    <x v="1"/>
    <x v="0"/>
    <x v="1"/>
    <n v="50"/>
    <n v="88"/>
    <n v="4400"/>
    <x v="8"/>
    <s v="XL"/>
    <x v="0"/>
    <x v="2"/>
    <x v="3"/>
    <x v="3"/>
    <x v="3"/>
  </r>
  <r>
    <n v="367"/>
    <n v="0"/>
    <n v="64"/>
    <s v="Male"/>
    <x v="0"/>
    <x v="20"/>
    <x v="0"/>
    <x v="355"/>
    <x v="2"/>
    <x v="0"/>
    <x v="2"/>
    <n v="37"/>
    <n v="36"/>
    <n v="1332"/>
    <x v="42"/>
    <s v="M"/>
    <x v="2"/>
    <x v="1"/>
    <x v="5"/>
    <x v="0"/>
    <x v="0"/>
  </r>
  <r>
    <n v="368"/>
    <n v="0"/>
    <n v="52"/>
    <s v="Male"/>
    <x v="0"/>
    <x v="10"/>
    <x v="0"/>
    <x v="356"/>
    <x v="3"/>
    <x v="0"/>
    <x v="2"/>
    <n v="18"/>
    <n v="40"/>
    <n v="720"/>
    <x v="29"/>
    <s v="XL"/>
    <x v="16"/>
    <x v="1"/>
    <x v="5"/>
    <x v="4"/>
    <x v="5"/>
  </r>
  <r>
    <n v="369"/>
    <n v="0"/>
    <n v="24"/>
    <s v="Male"/>
    <x v="0"/>
    <x v="8"/>
    <x v="3"/>
    <x v="357"/>
    <x v="4"/>
    <x v="0"/>
    <x v="2"/>
    <n v="29"/>
    <n v="39"/>
    <n v="1131"/>
    <x v="18"/>
    <s v="M"/>
    <x v="4"/>
    <x v="1"/>
    <x v="3"/>
    <x v="1"/>
    <x v="5"/>
  </r>
  <r>
    <n v="370"/>
    <n v="0"/>
    <n v="38"/>
    <s v="Male"/>
    <x v="0"/>
    <x v="22"/>
    <x v="3"/>
    <x v="358"/>
    <x v="5"/>
    <x v="0"/>
    <x v="2"/>
    <n v="45"/>
    <n v="40"/>
    <n v="1800"/>
    <x v="48"/>
    <s v="M"/>
    <x v="5"/>
    <x v="2"/>
    <x v="5"/>
    <x v="3"/>
    <x v="3"/>
  </r>
  <r>
    <n v="371"/>
    <n v="0"/>
    <n v="59"/>
    <s v="Male"/>
    <x v="0"/>
    <x v="18"/>
    <x v="3"/>
    <x v="359"/>
    <x v="6"/>
    <x v="0"/>
    <x v="2"/>
    <n v="13"/>
    <n v="34"/>
    <n v="442"/>
    <x v="4"/>
    <s v="M"/>
    <x v="8"/>
    <x v="0"/>
    <x v="0"/>
    <x v="3"/>
    <x v="1"/>
  </r>
  <r>
    <n v="372"/>
    <n v="0"/>
    <n v="27"/>
    <s v="Male"/>
    <x v="0"/>
    <x v="4"/>
    <x v="1"/>
    <x v="360"/>
    <x v="0"/>
    <x v="0"/>
    <x v="2"/>
    <n v="47"/>
    <n v="83"/>
    <n v="3901"/>
    <x v="16"/>
    <s v="S"/>
    <x v="6"/>
    <x v="0"/>
    <x v="4"/>
    <x v="3"/>
    <x v="5"/>
  </r>
  <r>
    <n v="373"/>
    <n v="0"/>
    <n v="24"/>
    <s v="Male"/>
    <x v="0"/>
    <x v="1"/>
    <x v="0"/>
    <x v="361"/>
    <x v="1"/>
    <x v="0"/>
    <x v="2"/>
    <n v="7"/>
    <n v="85"/>
    <n v="595"/>
    <x v="37"/>
    <s v="L"/>
    <x v="19"/>
    <x v="2"/>
    <x v="3"/>
    <x v="5"/>
    <x v="1"/>
  </r>
  <r>
    <n v="374"/>
    <n v="0"/>
    <n v="23"/>
    <s v="Male"/>
    <x v="0"/>
    <x v="7"/>
    <x v="2"/>
    <x v="362"/>
    <x v="2"/>
    <x v="0"/>
    <x v="2"/>
    <n v="11"/>
    <n v="27"/>
    <n v="297"/>
    <x v="24"/>
    <s v="L"/>
    <x v="3"/>
    <x v="2"/>
    <x v="0"/>
    <x v="0"/>
    <x v="4"/>
  </r>
  <r>
    <n v="375"/>
    <n v="0"/>
    <n v="69"/>
    <s v="Male"/>
    <x v="0"/>
    <x v="16"/>
    <x v="3"/>
    <x v="363"/>
    <x v="3"/>
    <x v="0"/>
    <x v="2"/>
    <n v="39"/>
    <n v="78"/>
    <n v="3042"/>
    <x v="47"/>
    <s v="S"/>
    <x v="7"/>
    <x v="1"/>
    <x v="5"/>
    <x v="4"/>
    <x v="5"/>
  </r>
  <r>
    <n v="376"/>
    <n v="0"/>
    <n v="59"/>
    <s v="Male"/>
    <x v="0"/>
    <x v="12"/>
    <x v="3"/>
    <x v="364"/>
    <x v="4"/>
    <x v="0"/>
    <x v="2"/>
    <n v="6"/>
    <n v="32"/>
    <n v="192"/>
    <x v="18"/>
    <s v="M"/>
    <x v="8"/>
    <x v="2"/>
    <x v="3"/>
    <x v="5"/>
    <x v="3"/>
  </r>
  <r>
    <n v="377"/>
    <n v="0"/>
    <n v="51"/>
    <s v="Male"/>
    <x v="0"/>
    <x v="9"/>
    <x v="1"/>
    <x v="365"/>
    <x v="5"/>
    <x v="0"/>
    <x v="2"/>
    <n v="2"/>
    <n v="51"/>
    <n v="102"/>
    <x v="35"/>
    <s v="S"/>
    <x v="0"/>
    <x v="3"/>
    <x v="0"/>
    <x v="0"/>
    <x v="4"/>
  </r>
  <r>
    <n v="378"/>
    <n v="0"/>
    <n v="63"/>
    <s v="Male"/>
    <x v="0"/>
    <x v="18"/>
    <x v="3"/>
    <x v="366"/>
    <x v="6"/>
    <x v="0"/>
    <x v="2"/>
    <n v="39"/>
    <n v="32"/>
    <n v="1248"/>
    <x v="1"/>
    <s v="M"/>
    <x v="5"/>
    <x v="1"/>
    <x v="3"/>
    <x v="2"/>
    <x v="6"/>
  </r>
  <r>
    <n v="379"/>
    <n v="0"/>
    <n v="54"/>
    <s v="Male"/>
    <x v="0"/>
    <x v="10"/>
    <x v="0"/>
    <x v="367"/>
    <x v="0"/>
    <x v="0"/>
    <x v="2"/>
    <n v="23"/>
    <n v="62"/>
    <n v="1426"/>
    <x v="21"/>
    <s v="L"/>
    <x v="19"/>
    <x v="0"/>
    <x v="2"/>
    <x v="2"/>
    <x v="5"/>
  </r>
  <r>
    <n v="380"/>
    <n v="0"/>
    <n v="32"/>
    <s v="Male"/>
    <x v="0"/>
    <x v="17"/>
    <x v="0"/>
    <x v="368"/>
    <x v="1"/>
    <x v="0"/>
    <x v="2"/>
    <n v="46"/>
    <n v="29"/>
    <n v="1334"/>
    <x v="6"/>
    <s v="S"/>
    <x v="23"/>
    <x v="3"/>
    <x v="4"/>
    <x v="5"/>
    <x v="4"/>
  </r>
  <r>
    <n v="381"/>
    <n v="0"/>
    <n v="39"/>
    <s v="Male"/>
    <x v="0"/>
    <x v="21"/>
    <x v="3"/>
    <x v="369"/>
    <x v="2"/>
    <x v="0"/>
    <x v="2"/>
    <n v="19"/>
    <n v="69"/>
    <n v="1311"/>
    <x v="13"/>
    <s v="XL"/>
    <x v="18"/>
    <x v="3"/>
    <x v="5"/>
    <x v="4"/>
    <x v="1"/>
  </r>
  <r>
    <n v="382"/>
    <n v="0"/>
    <n v="66"/>
    <s v="Male"/>
    <x v="0"/>
    <x v="16"/>
    <x v="3"/>
    <x v="370"/>
    <x v="3"/>
    <x v="0"/>
    <x v="2"/>
    <n v="3"/>
    <n v="25"/>
    <n v="75"/>
    <x v="1"/>
    <s v="L"/>
    <x v="21"/>
    <x v="0"/>
    <x v="5"/>
    <x v="2"/>
    <x v="6"/>
  </r>
  <r>
    <n v="383"/>
    <n v="0"/>
    <n v="28"/>
    <s v="Male"/>
    <x v="0"/>
    <x v="2"/>
    <x v="0"/>
    <x v="371"/>
    <x v="4"/>
    <x v="0"/>
    <x v="2"/>
    <n v="47"/>
    <n v="76"/>
    <n v="3572"/>
    <x v="17"/>
    <s v="M"/>
    <x v="14"/>
    <x v="0"/>
    <x v="5"/>
    <x v="3"/>
    <x v="3"/>
  </r>
  <r>
    <n v="384"/>
    <n v="0"/>
    <n v="50"/>
    <s v="Male"/>
    <x v="0"/>
    <x v="12"/>
    <x v="3"/>
    <x v="372"/>
    <x v="5"/>
    <x v="0"/>
    <x v="2"/>
    <n v="6"/>
    <n v="77"/>
    <n v="462"/>
    <x v="8"/>
    <s v="S"/>
    <x v="23"/>
    <x v="3"/>
    <x v="3"/>
    <x v="3"/>
    <x v="3"/>
  </r>
  <r>
    <n v="385"/>
    <n v="0"/>
    <n v="70"/>
    <s v="Male"/>
    <x v="0"/>
    <x v="1"/>
    <x v="0"/>
    <x v="373"/>
    <x v="6"/>
    <x v="0"/>
    <x v="2"/>
    <n v="6"/>
    <n v="33"/>
    <n v="198"/>
    <x v="17"/>
    <s v="M"/>
    <x v="18"/>
    <x v="3"/>
    <x v="4"/>
    <x v="0"/>
    <x v="2"/>
  </r>
  <r>
    <n v="386"/>
    <n v="0"/>
    <n v="67"/>
    <s v="Male"/>
    <x v="0"/>
    <x v="6"/>
    <x v="0"/>
    <x v="374"/>
    <x v="0"/>
    <x v="0"/>
    <x v="2"/>
    <n v="12"/>
    <n v="93"/>
    <n v="1116"/>
    <x v="8"/>
    <s v="S"/>
    <x v="22"/>
    <x v="3"/>
    <x v="2"/>
    <x v="2"/>
    <x v="4"/>
  </r>
  <r>
    <n v="387"/>
    <n v="0"/>
    <n v="64"/>
    <s v="Male"/>
    <x v="0"/>
    <x v="16"/>
    <x v="3"/>
    <x v="375"/>
    <x v="1"/>
    <x v="0"/>
    <x v="2"/>
    <n v="40"/>
    <n v="39"/>
    <n v="1560"/>
    <x v="7"/>
    <s v="L"/>
    <x v="17"/>
    <x v="1"/>
    <x v="0"/>
    <x v="3"/>
    <x v="3"/>
  </r>
  <r>
    <n v="388"/>
    <n v="0"/>
    <n v="45"/>
    <s v="Male"/>
    <x v="0"/>
    <x v="7"/>
    <x v="2"/>
    <x v="376"/>
    <x v="2"/>
    <x v="0"/>
    <x v="2"/>
    <n v="38"/>
    <n v="93"/>
    <n v="3534"/>
    <x v="41"/>
    <s v="L"/>
    <x v="5"/>
    <x v="2"/>
    <x v="5"/>
    <x v="3"/>
    <x v="0"/>
  </r>
  <r>
    <n v="389"/>
    <n v="0"/>
    <n v="22"/>
    <s v="Male"/>
    <x v="0"/>
    <x v="8"/>
    <x v="3"/>
    <x v="377"/>
    <x v="3"/>
    <x v="0"/>
    <x v="2"/>
    <n v="10"/>
    <n v="82"/>
    <n v="820"/>
    <x v="46"/>
    <s v="M"/>
    <x v="19"/>
    <x v="2"/>
    <x v="5"/>
    <x v="3"/>
    <x v="3"/>
  </r>
  <r>
    <n v="390"/>
    <n v="0"/>
    <n v="27"/>
    <s v="Male"/>
    <x v="0"/>
    <x v="23"/>
    <x v="1"/>
    <x v="378"/>
    <x v="4"/>
    <x v="0"/>
    <x v="2"/>
    <n v="28"/>
    <n v="42"/>
    <n v="1176"/>
    <x v="40"/>
    <s v="L"/>
    <x v="7"/>
    <x v="1"/>
    <x v="3"/>
    <x v="4"/>
    <x v="5"/>
  </r>
  <r>
    <n v="391"/>
    <n v="0"/>
    <n v="25"/>
    <s v="Male"/>
    <x v="0"/>
    <x v="24"/>
    <x v="3"/>
    <x v="379"/>
    <x v="5"/>
    <x v="0"/>
    <x v="2"/>
    <n v="19"/>
    <n v="71"/>
    <n v="1349"/>
    <x v="26"/>
    <s v="M"/>
    <x v="20"/>
    <x v="0"/>
    <x v="4"/>
    <x v="3"/>
    <x v="2"/>
  </r>
  <r>
    <n v="392"/>
    <n v="0"/>
    <n v="37"/>
    <s v="Male"/>
    <x v="0"/>
    <x v="1"/>
    <x v="0"/>
    <x v="380"/>
    <x v="6"/>
    <x v="0"/>
    <x v="2"/>
    <n v="25"/>
    <n v="86"/>
    <n v="2150"/>
    <x v="45"/>
    <s v="L"/>
    <x v="0"/>
    <x v="1"/>
    <x v="3"/>
    <x v="1"/>
    <x v="0"/>
  </r>
  <r>
    <n v="393"/>
    <n v="0"/>
    <n v="26"/>
    <s v="Male"/>
    <x v="0"/>
    <x v="17"/>
    <x v="0"/>
    <x v="381"/>
    <x v="0"/>
    <x v="0"/>
    <x v="2"/>
    <n v="38"/>
    <n v="82"/>
    <n v="3116"/>
    <x v="36"/>
    <s v="XL"/>
    <x v="12"/>
    <x v="1"/>
    <x v="2"/>
    <x v="2"/>
    <x v="2"/>
  </r>
  <r>
    <n v="394"/>
    <n v="0"/>
    <n v="33"/>
    <s v="Male"/>
    <x v="0"/>
    <x v="9"/>
    <x v="1"/>
    <x v="382"/>
    <x v="1"/>
    <x v="0"/>
    <x v="2"/>
    <n v="6"/>
    <n v="65"/>
    <n v="390"/>
    <x v="32"/>
    <s v="L"/>
    <x v="1"/>
    <x v="3"/>
    <x v="3"/>
    <x v="3"/>
    <x v="0"/>
  </r>
  <r>
    <n v="395"/>
    <n v="0"/>
    <n v="43"/>
    <s v="Male"/>
    <x v="0"/>
    <x v="18"/>
    <x v="3"/>
    <x v="383"/>
    <x v="2"/>
    <x v="0"/>
    <x v="2"/>
    <n v="7"/>
    <n v="29"/>
    <n v="203"/>
    <x v="24"/>
    <s v="M"/>
    <x v="18"/>
    <x v="1"/>
    <x v="5"/>
    <x v="5"/>
    <x v="4"/>
  </r>
  <r>
    <n v="396"/>
    <n v="0"/>
    <n v="37"/>
    <s v="Male"/>
    <x v="0"/>
    <x v="4"/>
    <x v="1"/>
    <x v="384"/>
    <x v="3"/>
    <x v="0"/>
    <x v="2"/>
    <n v="2"/>
    <n v="65"/>
    <n v="130"/>
    <x v="3"/>
    <s v="L"/>
    <x v="17"/>
    <x v="0"/>
    <x v="5"/>
    <x v="3"/>
    <x v="2"/>
  </r>
  <r>
    <n v="397"/>
    <n v="0"/>
    <n v="46"/>
    <s v="Male"/>
    <x v="0"/>
    <x v="10"/>
    <x v="0"/>
    <x v="385"/>
    <x v="4"/>
    <x v="0"/>
    <x v="2"/>
    <n v="24"/>
    <n v="88"/>
    <n v="2112"/>
    <x v="35"/>
    <s v="S"/>
    <x v="12"/>
    <x v="3"/>
    <x v="3"/>
    <x v="4"/>
    <x v="2"/>
  </r>
  <r>
    <n v="398"/>
    <n v="0"/>
    <n v="22"/>
    <s v="Male"/>
    <x v="0"/>
    <x v="22"/>
    <x v="3"/>
    <x v="386"/>
    <x v="5"/>
    <x v="0"/>
    <x v="2"/>
    <n v="26"/>
    <n v="46"/>
    <n v="1196"/>
    <x v="33"/>
    <s v="M"/>
    <x v="20"/>
    <x v="3"/>
    <x v="1"/>
    <x v="1"/>
    <x v="2"/>
  </r>
  <r>
    <n v="399"/>
    <n v="0"/>
    <n v="20"/>
    <s v="Male"/>
    <x v="0"/>
    <x v="23"/>
    <x v="1"/>
    <x v="387"/>
    <x v="6"/>
    <x v="0"/>
    <x v="2"/>
    <n v="25"/>
    <n v="67"/>
    <n v="1675"/>
    <x v="6"/>
    <s v="S"/>
    <x v="5"/>
    <x v="0"/>
    <x v="1"/>
    <x v="5"/>
    <x v="6"/>
  </r>
  <r>
    <n v="400"/>
    <n v="0"/>
    <n v="60"/>
    <s v="Male"/>
    <x v="0"/>
    <x v="18"/>
    <x v="3"/>
    <x v="388"/>
    <x v="0"/>
    <x v="0"/>
    <x v="2"/>
    <n v="10"/>
    <n v="35"/>
    <n v="350"/>
    <x v="36"/>
    <s v="L"/>
    <x v="24"/>
    <x v="3"/>
    <x v="4"/>
    <x v="5"/>
    <x v="5"/>
  </r>
  <r>
    <n v="401"/>
    <n v="0"/>
    <n v="39"/>
    <s v="Male"/>
    <x v="0"/>
    <x v="23"/>
    <x v="1"/>
    <x v="389"/>
    <x v="1"/>
    <x v="0"/>
    <x v="2"/>
    <n v="14"/>
    <n v="66"/>
    <n v="924"/>
    <x v="39"/>
    <s v="M"/>
    <x v="13"/>
    <x v="0"/>
    <x v="1"/>
    <x v="3"/>
    <x v="0"/>
  </r>
  <r>
    <n v="402"/>
    <n v="0"/>
    <n v="43"/>
    <s v="Male"/>
    <x v="0"/>
    <x v="17"/>
    <x v="0"/>
    <x v="390"/>
    <x v="2"/>
    <x v="0"/>
    <x v="2"/>
    <n v="21"/>
    <n v="91"/>
    <n v="1911"/>
    <x v="18"/>
    <s v="L"/>
    <x v="19"/>
    <x v="3"/>
    <x v="3"/>
    <x v="1"/>
    <x v="3"/>
  </r>
  <r>
    <n v="403"/>
    <n v="0"/>
    <n v="31"/>
    <s v="Male"/>
    <x v="0"/>
    <x v="21"/>
    <x v="3"/>
    <x v="391"/>
    <x v="3"/>
    <x v="0"/>
    <x v="2"/>
    <n v="26"/>
    <n v="78"/>
    <n v="2028"/>
    <x v="17"/>
    <s v="L"/>
    <x v="16"/>
    <x v="3"/>
    <x v="0"/>
    <x v="3"/>
    <x v="5"/>
  </r>
  <r>
    <n v="404"/>
    <n v="0"/>
    <n v="19"/>
    <s v="Male"/>
    <x v="0"/>
    <x v="4"/>
    <x v="1"/>
    <x v="392"/>
    <x v="4"/>
    <x v="0"/>
    <x v="2"/>
    <n v="12"/>
    <n v="45"/>
    <n v="540"/>
    <x v="21"/>
    <s v="M"/>
    <x v="19"/>
    <x v="0"/>
    <x v="2"/>
    <x v="4"/>
    <x v="2"/>
  </r>
  <r>
    <n v="405"/>
    <n v="0"/>
    <n v="35"/>
    <s v="Male"/>
    <x v="0"/>
    <x v="17"/>
    <x v="0"/>
    <x v="393"/>
    <x v="5"/>
    <x v="0"/>
    <x v="2"/>
    <n v="11"/>
    <n v="93"/>
    <n v="1023"/>
    <x v="12"/>
    <s v="M"/>
    <x v="20"/>
    <x v="1"/>
    <x v="5"/>
    <x v="2"/>
    <x v="5"/>
  </r>
  <r>
    <n v="406"/>
    <n v="0"/>
    <n v="41"/>
    <s v="Male"/>
    <x v="0"/>
    <x v="2"/>
    <x v="0"/>
    <x v="394"/>
    <x v="6"/>
    <x v="0"/>
    <x v="2"/>
    <n v="15"/>
    <n v="74"/>
    <n v="1110"/>
    <x v="35"/>
    <s v="S"/>
    <x v="5"/>
    <x v="2"/>
    <x v="3"/>
    <x v="1"/>
    <x v="2"/>
  </r>
  <r>
    <n v="407"/>
    <n v="0"/>
    <n v="52"/>
    <s v="Male"/>
    <x v="0"/>
    <x v="24"/>
    <x v="3"/>
    <x v="395"/>
    <x v="0"/>
    <x v="0"/>
    <x v="2"/>
    <n v="13"/>
    <n v="55"/>
    <n v="715"/>
    <x v="31"/>
    <s v="M"/>
    <x v="14"/>
    <x v="1"/>
    <x v="0"/>
    <x v="1"/>
    <x v="5"/>
  </r>
  <r>
    <n v="408"/>
    <n v="0"/>
    <n v="45"/>
    <s v="Male"/>
    <x v="0"/>
    <x v="15"/>
    <x v="0"/>
    <x v="396"/>
    <x v="1"/>
    <x v="0"/>
    <x v="2"/>
    <n v="5"/>
    <n v="76"/>
    <n v="380"/>
    <x v="16"/>
    <s v="XL"/>
    <x v="11"/>
    <x v="1"/>
    <x v="2"/>
    <x v="2"/>
    <x v="4"/>
  </r>
  <r>
    <n v="409"/>
    <n v="0"/>
    <n v="34"/>
    <s v="Male"/>
    <x v="0"/>
    <x v="4"/>
    <x v="1"/>
    <x v="397"/>
    <x v="2"/>
    <x v="0"/>
    <x v="2"/>
    <n v="36"/>
    <n v="66"/>
    <n v="2376"/>
    <x v="15"/>
    <s v="L"/>
    <x v="3"/>
    <x v="1"/>
    <x v="0"/>
    <x v="1"/>
    <x v="0"/>
  </r>
  <r>
    <n v="410"/>
    <n v="0"/>
    <n v="35"/>
    <s v="Male"/>
    <x v="0"/>
    <x v="6"/>
    <x v="0"/>
    <x v="398"/>
    <x v="3"/>
    <x v="0"/>
    <x v="2"/>
    <n v="32"/>
    <n v="51"/>
    <n v="1632"/>
    <x v="45"/>
    <s v="M"/>
    <x v="17"/>
    <x v="0"/>
    <x v="4"/>
    <x v="4"/>
    <x v="5"/>
  </r>
  <r>
    <n v="411"/>
    <n v="0"/>
    <n v="29"/>
    <s v="Male"/>
    <x v="0"/>
    <x v="1"/>
    <x v="0"/>
    <x v="399"/>
    <x v="4"/>
    <x v="0"/>
    <x v="2"/>
    <n v="1"/>
    <n v="26"/>
    <n v="26"/>
    <x v="40"/>
    <s v="L"/>
    <x v="21"/>
    <x v="1"/>
    <x v="4"/>
    <x v="2"/>
    <x v="3"/>
  </r>
  <r>
    <n v="412"/>
    <n v="0"/>
    <n v="59"/>
    <s v="Male"/>
    <x v="0"/>
    <x v="2"/>
    <x v="0"/>
    <x v="400"/>
    <x v="5"/>
    <x v="0"/>
    <x v="2"/>
    <n v="15"/>
    <n v="29"/>
    <n v="435"/>
    <x v="49"/>
    <s v="M"/>
    <x v="20"/>
    <x v="2"/>
    <x v="0"/>
    <x v="3"/>
    <x v="2"/>
  </r>
  <r>
    <n v="413"/>
    <n v="0"/>
    <n v="24"/>
    <s v="Male"/>
    <x v="0"/>
    <x v="14"/>
    <x v="2"/>
    <x v="401"/>
    <x v="6"/>
    <x v="0"/>
    <x v="2"/>
    <n v="3"/>
    <n v="74"/>
    <n v="222"/>
    <x v="1"/>
    <s v="M"/>
    <x v="22"/>
    <x v="2"/>
    <x v="5"/>
    <x v="4"/>
    <x v="1"/>
  </r>
  <r>
    <n v="414"/>
    <n v="0"/>
    <n v="70"/>
    <s v="Male"/>
    <x v="0"/>
    <x v="16"/>
    <x v="3"/>
    <x v="402"/>
    <x v="0"/>
    <x v="0"/>
    <x v="2"/>
    <n v="48"/>
    <n v="99"/>
    <n v="4752"/>
    <x v="21"/>
    <s v="S"/>
    <x v="3"/>
    <x v="2"/>
    <x v="1"/>
    <x v="1"/>
    <x v="5"/>
  </r>
  <r>
    <n v="415"/>
    <n v="0"/>
    <n v="29"/>
    <s v="Male"/>
    <x v="0"/>
    <x v="21"/>
    <x v="3"/>
    <x v="403"/>
    <x v="1"/>
    <x v="0"/>
    <x v="2"/>
    <n v="30"/>
    <n v="88"/>
    <n v="2640"/>
    <x v="5"/>
    <s v="L"/>
    <x v="10"/>
    <x v="0"/>
    <x v="5"/>
    <x v="5"/>
    <x v="1"/>
  </r>
  <r>
    <n v="416"/>
    <n v="0"/>
    <n v="67"/>
    <s v="Male"/>
    <x v="0"/>
    <x v="7"/>
    <x v="2"/>
    <x v="404"/>
    <x v="2"/>
    <x v="0"/>
    <x v="2"/>
    <n v="40"/>
    <n v="31"/>
    <n v="1240"/>
    <x v="38"/>
    <s v="M"/>
    <x v="21"/>
    <x v="0"/>
    <x v="0"/>
    <x v="4"/>
    <x v="5"/>
  </r>
  <r>
    <n v="417"/>
    <n v="0"/>
    <n v="36"/>
    <s v="Male"/>
    <x v="0"/>
    <x v="22"/>
    <x v="3"/>
    <x v="405"/>
    <x v="3"/>
    <x v="0"/>
    <x v="2"/>
    <n v="24"/>
    <n v="55"/>
    <n v="1320"/>
    <x v="4"/>
    <s v="L"/>
    <x v="8"/>
    <x v="1"/>
    <x v="1"/>
    <x v="4"/>
    <x v="0"/>
  </r>
  <r>
    <n v="418"/>
    <n v="0"/>
    <n v="23"/>
    <s v="Male"/>
    <x v="0"/>
    <x v="3"/>
    <x v="1"/>
    <x v="406"/>
    <x v="4"/>
    <x v="0"/>
    <x v="2"/>
    <n v="48"/>
    <n v="81"/>
    <n v="3888"/>
    <x v="33"/>
    <s v="L"/>
    <x v="18"/>
    <x v="3"/>
    <x v="1"/>
    <x v="5"/>
    <x v="3"/>
  </r>
  <r>
    <n v="419"/>
    <n v="0"/>
    <n v="18"/>
    <s v="Male"/>
    <x v="0"/>
    <x v="1"/>
    <x v="0"/>
    <x v="407"/>
    <x v="5"/>
    <x v="0"/>
    <x v="2"/>
    <n v="27"/>
    <n v="73"/>
    <n v="1971"/>
    <x v="25"/>
    <s v="L"/>
    <x v="7"/>
    <x v="1"/>
    <x v="3"/>
    <x v="0"/>
    <x v="4"/>
  </r>
  <r>
    <n v="420"/>
    <n v="0"/>
    <n v="53"/>
    <s v="Male"/>
    <x v="0"/>
    <x v="6"/>
    <x v="0"/>
    <x v="408"/>
    <x v="6"/>
    <x v="0"/>
    <x v="2"/>
    <n v="14"/>
    <n v="91"/>
    <n v="1274"/>
    <x v="39"/>
    <s v="S"/>
    <x v="11"/>
    <x v="0"/>
    <x v="1"/>
    <x v="2"/>
    <x v="6"/>
  </r>
  <r>
    <n v="421"/>
    <n v="0"/>
    <n v="32"/>
    <s v="Male"/>
    <x v="0"/>
    <x v="20"/>
    <x v="0"/>
    <x v="409"/>
    <x v="0"/>
    <x v="0"/>
    <x v="2"/>
    <n v="18"/>
    <n v="54"/>
    <n v="972"/>
    <x v="16"/>
    <s v="S"/>
    <x v="14"/>
    <x v="1"/>
    <x v="1"/>
    <x v="5"/>
    <x v="4"/>
  </r>
  <r>
    <n v="422"/>
    <n v="0"/>
    <n v="38"/>
    <s v="Male"/>
    <x v="0"/>
    <x v="5"/>
    <x v="0"/>
    <x v="410"/>
    <x v="1"/>
    <x v="0"/>
    <x v="2"/>
    <n v="48"/>
    <n v="40"/>
    <n v="1920"/>
    <x v="0"/>
    <s v="M"/>
    <x v="10"/>
    <x v="0"/>
    <x v="3"/>
    <x v="1"/>
    <x v="4"/>
  </r>
  <r>
    <n v="423"/>
    <n v="0"/>
    <n v="47"/>
    <s v="Male"/>
    <x v="0"/>
    <x v="13"/>
    <x v="0"/>
    <x v="411"/>
    <x v="2"/>
    <x v="0"/>
    <x v="2"/>
    <n v="32"/>
    <n v="59"/>
    <n v="1888"/>
    <x v="45"/>
    <s v="M"/>
    <x v="7"/>
    <x v="3"/>
    <x v="5"/>
    <x v="5"/>
    <x v="2"/>
  </r>
  <r>
    <n v="424"/>
    <n v="0"/>
    <n v="46"/>
    <s v="Male"/>
    <x v="0"/>
    <x v="18"/>
    <x v="3"/>
    <x v="412"/>
    <x v="3"/>
    <x v="0"/>
    <x v="2"/>
    <n v="21"/>
    <n v="26"/>
    <n v="546"/>
    <x v="14"/>
    <s v="L"/>
    <x v="11"/>
    <x v="1"/>
    <x v="5"/>
    <x v="2"/>
    <x v="4"/>
  </r>
  <r>
    <n v="425"/>
    <n v="0"/>
    <n v="66"/>
    <s v="Male"/>
    <x v="0"/>
    <x v="1"/>
    <x v="0"/>
    <x v="413"/>
    <x v="4"/>
    <x v="0"/>
    <x v="2"/>
    <n v="42"/>
    <n v="23"/>
    <n v="966"/>
    <x v="25"/>
    <s v="M"/>
    <x v="9"/>
    <x v="0"/>
    <x v="3"/>
    <x v="3"/>
    <x v="0"/>
  </r>
  <r>
    <n v="426"/>
    <n v="0"/>
    <n v="40"/>
    <s v="Male"/>
    <x v="0"/>
    <x v="2"/>
    <x v="0"/>
    <x v="414"/>
    <x v="5"/>
    <x v="0"/>
    <x v="2"/>
    <n v="4"/>
    <n v="87"/>
    <n v="348"/>
    <x v="24"/>
    <s v="S"/>
    <x v="11"/>
    <x v="0"/>
    <x v="5"/>
    <x v="2"/>
    <x v="3"/>
  </r>
  <r>
    <n v="427"/>
    <n v="0"/>
    <n v="43"/>
    <s v="Male"/>
    <x v="0"/>
    <x v="13"/>
    <x v="0"/>
    <x v="415"/>
    <x v="6"/>
    <x v="0"/>
    <x v="2"/>
    <n v="19"/>
    <n v="71"/>
    <n v="1349"/>
    <x v="7"/>
    <s v="M"/>
    <x v="10"/>
    <x v="0"/>
    <x v="0"/>
    <x v="2"/>
    <x v="3"/>
  </r>
  <r>
    <n v="428"/>
    <n v="0"/>
    <n v="58"/>
    <s v="Male"/>
    <x v="0"/>
    <x v="21"/>
    <x v="3"/>
    <x v="416"/>
    <x v="0"/>
    <x v="0"/>
    <x v="2"/>
    <n v="6"/>
    <n v="91"/>
    <n v="546"/>
    <x v="25"/>
    <s v="L"/>
    <x v="12"/>
    <x v="0"/>
    <x v="5"/>
    <x v="2"/>
    <x v="3"/>
  </r>
  <r>
    <n v="429"/>
    <n v="0"/>
    <n v="21"/>
    <s v="Male"/>
    <x v="0"/>
    <x v="7"/>
    <x v="2"/>
    <x v="417"/>
    <x v="1"/>
    <x v="0"/>
    <x v="2"/>
    <n v="2"/>
    <n v="64"/>
    <n v="128"/>
    <x v="5"/>
    <s v="XL"/>
    <x v="9"/>
    <x v="0"/>
    <x v="1"/>
    <x v="5"/>
    <x v="0"/>
  </r>
  <r>
    <n v="430"/>
    <n v="0"/>
    <n v="42"/>
    <s v="Male"/>
    <x v="0"/>
    <x v="3"/>
    <x v="1"/>
    <x v="418"/>
    <x v="2"/>
    <x v="0"/>
    <x v="2"/>
    <n v="21"/>
    <n v="94"/>
    <n v="1974"/>
    <x v="46"/>
    <s v="M"/>
    <x v="9"/>
    <x v="0"/>
    <x v="4"/>
    <x v="1"/>
    <x v="0"/>
  </r>
  <r>
    <n v="431"/>
    <n v="0"/>
    <n v="24"/>
    <s v="Male"/>
    <x v="0"/>
    <x v="5"/>
    <x v="0"/>
    <x v="419"/>
    <x v="3"/>
    <x v="0"/>
    <x v="2"/>
    <n v="40"/>
    <n v="40"/>
    <n v="1600"/>
    <x v="20"/>
    <s v="M"/>
    <x v="17"/>
    <x v="2"/>
    <x v="5"/>
    <x v="5"/>
    <x v="2"/>
  </r>
  <r>
    <n v="432"/>
    <n v="0"/>
    <n v="43"/>
    <s v="Male"/>
    <x v="0"/>
    <x v="19"/>
    <x v="3"/>
    <x v="420"/>
    <x v="4"/>
    <x v="0"/>
    <x v="2"/>
    <n v="33"/>
    <n v="76"/>
    <n v="2508"/>
    <x v="13"/>
    <s v="L"/>
    <x v="16"/>
    <x v="0"/>
    <x v="5"/>
    <x v="1"/>
    <x v="0"/>
  </r>
  <r>
    <n v="433"/>
    <n v="0"/>
    <n v="47"/>
    <s v="Male"/>
    <x v="0"/>
    <x v="5"/>
    <x v="0"/>
    <x v="421"/>
    <x v="5"/>
    <x v="0"/>
    <x v="2"/>
    <n v="26"/>
    <n v="86"/>
    <n v="2236"/>
    <x v="26"/>
    <s v="S"/>
    <x v="20"/>
    <x v="3"/>
    <x v="1"/>
    <x v="0"/>
    <x v="1"/>
  </r>
  <r>
    <n v="434"/>
    <n v="0"/>
    <n v="49"/>
    <s v="Male"/>
    <x v="0"/>
    <x v="11"/>
    <x v="0"/>
    <x v="422"/>
    <x v="6"/>
    <x v="0"/>
    <x v="2"/>
    <n v="23"/>
    <n v="92"/>
    <n v="2116"/>
    <x v="15"/>
    <s v="M"/>
    <x v="19"/>
    <x v="3"/>
    <x v="5"/>
    <x v="2"/>
    <x v="0"/>
  </r>
  <r>
    <n v="435"/>
    <n v="0"/>
    <n v="50"/>
    <s v="Male"/>
    <x v="0"/>
    <x v="9"/>
    <x v="1"/>
    <x v="423"/>
    <x v="0"/>
    <x v="0"/>
    <x v="2"/>
    <n v="39"/>
    <n v="52"/>
    <n v="2028"/>
    <x v="18"/>
    <s v="L"/>
    <x v="6"/>
    <x v="1"/>
    <x v="5"/>
    <x v="3"/>
    <x v="6"/>
  </r>
  <r>
    <n v="436"/>
    <n v="0"/>
    <n v="51"/>
    <s v="Male"/>
    <x v="0"/>
    <x v="7"/>
    <x v="2"/>
    <x v="424"/>
    <x v="1"/>
    <x v="0"/>
    <x v="2"/>
    <n v="42"/>
    <n v="28"/>
    <n v="1176"/>
    <x v="6"/>
    <s v="XL"/>
    <x v="8"/>
    <x v="0"/>
    <x v="2"/>
    <x v="4"/>
    <x v="5"/>
  </r>
  <r>
    <n v="437"/>
    <n v="0"/>
    <n v="40"/>
    <s v="Male"/>
    <x v="0"/>
    <x v="13"/>
    <x v="0"/>
    <x v="425"/>
    <x v="2"/>
    <x v="0"/>
    <x v="2"/>
    <n v="41"/>
    <n v="46"/>
    <n v="1886"/>
    <x v="29"/>
    <s v="L"/>
    <x v="16"/>
    <x v="2"/>
    <x v="1"/>
    <x v="4"/>
    <x v="1"/>
  </r>
  <r>
    <n v="438"/>
    <n v="0"/>
    <n v="45"/>
    <s v="Male"/>
    <x v="0"/>
    <x v="16"/>
    <x v="3"/>
    <x v="426"/>
    <x v="3"/>
    <x v="0"/>
    <x v="2"/>
    <n v="41"/>
    <n v="50"/>
    <n v="2050"/>
    <x v="34"/>
    <s v="M"/>
    <x v="14"/>
    <x v="2"/>
    <x v="2"/>
    <x v="3"/>
    <x v="2"/>
  </r>
  <r>
    <n v="439"/>
    <n v="0"/>
    <n v="52"/>
    <s v="Male"/>
    <x v="0"/>
    <x v="22"/>
    <x v="3"/>
    <x v="427"/>
    <x v="4"/>
    <x v="0"/>
    <x v="2"/>
    <n v="12"/>
    <n v="23"/>
    <n v="276"/>
    <x v="43"/>
    <s v="M"/>
    <x v="2"/>
    <x v="0"/>
    <x v="0"/>
    <x v="2"/>
    <x v="0"/>
  </r>
  <r>
    <n v="440"/>
    <n v="0"/>
    <n v="62"/>
    <s v="Male"/>
    <x v="0"/>
    <x v="14"/>
    <x v="2"/>
    <x v="428"/>
    <x v="5"/>
    <x v="0"/>
    <x v="2"/>
    <n v="31"/>
    <n v="50"/>
    <n v="1550"/>
    <x v="36"/>
    <s v="M"/>
    <x v="2"/>
    <x v="2"/>
    <x v="1"/>
    <x v="1"/>
    <x v="5"/>
  </r>
  <r>
    <n v="441"/>
    <n v="0"/>
    <n v="20"/>
    <s v="Male"/>
    <x v="0"/>
    <x v="5"/>
    <x v="0"/>
    <x v="429"/>
    <x v="6"/>
    <x v="0"/>
    <x v="2"/>
    <n v="34"/>
    <n v="89"/>
    <n v="3026"/>
    <x v="18"/>
    <s v="XL"/>
    <x v="1"/>
    <x v="0"/>
    <x v="5"/>
    <x v="5"/>
    <x v="0"/>
  </r>
  <r>
    <n v="442"/>
    <n v="0"/>
    <n v="43"/>
    <s v="Male"/>
    <x v="0"/>
    <x v="15"/>
    <x v="0"/>
    <x v="430"/>
    <x v="0"/>
    <x v="0"/>
    <x v="2"/>
    <n v="32"/>
    <n v="81"/>
    <n v="2592"/>
    <x v="19"/>
    <s v="M"/>
    <x v="1"/>
    <x v="0"/>
    <x v="3"/>
    <x v="2"/>
    <x v="2"/>
  </r>
  <r>
    <n v="443"/>
    <n v="0"/>
    <n v="29"/>
    <s v="Male"/>
    <x v="0"/>
    <x v="12"/>
    <x v="3"/>
    <x v="431"/>
    <x v="1"/>
    <x v="0"/>
    <x v="2"/>
    <n v="31"/>
    <n v="69"/>
    <n v="2139"/>
    <x v="49"/>
    <s v="M"/>
    <x v="8"/>
    <x v="3"/>
    <x v="5"/>
    <x v="2"/>
    <x v="3"/>
  </r>
  <r>
    <n v="444"/>
    <n v="0"/>
    <n v="22"/>
    <s v="Male"/>
    <x v="0"/>
    <x v="12"/>
    <x v="3"/>
    <x v="432"/>
    <x v="2"/>
    <x v="0"/>
    <x v="2"/>
    <n v="24"/>
    <n v="67"/>
    <n v="1608"/>
    <x v="11"/>
    <s v="M"/>
    <x v="23"/>
    <x v="2"/>
    <x v="1"/>
    <x v="3"/>
    <x v="2"/>
  </r>
  <r>
    <n v="445"/>
    <n v="0"/>
    <n v="48"/>
    <s v="Male"/>
    <x v="0"/>
    <x v="10"/>
    <x v="0"/>
    <x v="433"/>
    <x v="3"/>
    <x v="0"/>
    <x v="2"/>
    <n v="31"/>
    <n v="20"/>
    <n v="620"/>
    <x v="17"/>
    <s v="M"/>
    <x v="15"/>
    <x v="2"/>
    <x v="5"/>
    <x v="5"/>
    <x v="2"/>
  </r>
  <r>
    <n v="446"/>
    <n v="0"/>
    <n v="42"/>
    <s v="Male"/>
    <x v="0"/>
    <x v="23"/>
    <x v="1"/>
    <x v="434"/>
    <x v="4"/>
    <x v="0"/>
    <x v="2"/>
    <n v="18"/>
    <n v="29"/>
    <n v="522"/>
    <x v="43"/>
    <s v="M"/>
    <x v="8"/>
    <x v="3"/>
    <x v="3"/>
    <x v="0"/>
    <x v="2"/>
  </r>
  <r>
    <n v="447"/>
    <n v="0"/>
    <n v="19"/>
    <s v="Male"/>
    <x v="0"/>
    <x v="5"/>
    <x v="0"/>
    <x v="435"/>
    <x v="5"/>
    <x v="0"/>
    <x v="2"/>
    <n v="15"/>
    <n v="74"/>
    <n v="1110"/>
    <x v="8"/>
    <s v="M"/>
    <x v="5"/>
    <x v="2"/>
    <x v="5"/>
    <x v="0"/>
    <x v="5"/>
  </r>
  <r>
    <n v="448"/>
    <n v="0"/>
    <n v="60"/>
    <s v="Male"/>
    <x v="0"/>
    <x v="6"/>
    <x v="0"/>
    <x v="436"/>
    <x v="6"/>
    <x v="0"/>
    <x v="2"/>
    <n v="7"/>
    <n v="82"/>
    <n v="574"/>
    <x v="46"/>
    <s v="S"/>
    <x v="2"/>
    <x v="1"/>
    <x v="3"/>
    <x v="4"/>
    <x v="6"/>
  </r>
  <r>
    <n v="449"/>
    <n v="0"/>
    <n v="32"/>
    <s v="Male"/>
    <x v="0"/>
    <x v="24"/>
    <x v="3"/>
    <x v="437"/>
    <x v="0"/>
    <x v="0"/>
    <x v="2"/>
    <n v="35"/>
    <n v="23"/>
    <n v="805"/>
    <x v="9"/>
    <s v="M"/>
    <x v="22"/>
    <x v="2"/>
    <x v="2"/>
    <x v="4"/>
    <x v="0"/>
  </r>
  <r>
    <n v="450"/>
    <n v="0"/>
    <n v="26"/>
    <s v="Male"/>
    <x v="0"/>
    <x v="16"/>
    <x v="3"/>
    <x v="438"/>
    <x v="1"/>
    <x v="0"/>
    <x v="2"/>
    <n v="35"/>
    <n v="45"/>
    <n v="1575"/>
    <x v="14"/>
    <s v="L"/>
    <x v="14"/>
    <x v="2"/>
    <x v="4"/>
    <x v="4"/>
    <x v="5"/>
  </r>
  <r>
    <n v="451"/>
    <n v="0"/>
    <n v="25"/>
    <s v="Male"/>
    <x v="0"/>
    <x v="23"/>
    <x v="1"/>
    <x v="439"/>
    <x v="2"/>
    <x v="0"/>
    <x v="2"/>
    <n v="19"/>
    <n v="21"/>
    <n v="399"/>
    <x v="38"/>
    <s v="L"/>
    <x v="18"/>
    <x v="2"/>
    <x v="5"/>
    <x v="2"/>
    <x v="5"/>
  </r>
  <r>
    <n v="452"/>
    <n v="0"/>
    <n v="66"/>
    <s v="Male"/>
    <x v="0"/>
    <x v="16"/>
    <x v="3"/>
    <x v="440"/>
    <x v="3"/>
    <x v="0"/>
    <x v="2"/>
    <n v="26"/>
    <n v="31"/>
    <n v="806"/>
    <x v="40"/>
    <s v="M"/>
    <x v="6"/>
    <x v="2"/>
    <x v="0"/>
    <x v="2"/>
    <x v="0"/>
  </r>
  <r>
    <n v="453"/>
    <n v="0"/>
    <n v="45"/>
    <s v="Male"/>
    <x v="0"/>
    <x v="13"/>
    <x v="0"/>
    <x v="441"/>
    <x v="4"/>
    <x v="0"/>
    <x v="2"/>
    <n v="39"/>
    <n v="45"/>
    <n v="1755"/>
    <x v="9"/>
    <s v="M"/>
    <x v="10"/>
    <x v="2"/>
    <x v="0"/>
    <x v="3"/>
    <x v="0"/>
  </r>
  <r>
    <n v="454"/>
    <n v="0"/>
    <n v="54"/>
    <s v="Male"/>
    <x v="0"/>
    <x v="16"/>
    <x v="3"/>
    <x v="442"/>
    <x v="5"/>
    <x v="0"/>
    <x v="2"/>
    <n v="22"/>
    <n v="56"/>
    <n v="1232"/>
    <x v="42"/>
    <s v="XL"/>
    <x v="14"/>
    <x v="0"/>
    <x v="2"/>
    <x v="2"/>
    <x v="1"/>
  </r>
  <r>
    <n v="455"/>
    <n v="0"/>
    <n v="37"/>
    <s v="Male"/>
    <x v="0"/>
    <x v="14"/>
    <x v="2"/>
    <x v="443"/>
    <x v="6"/>
    <x v="0"/>
    <x v="2"/>
    <n v="14"/>
    <n v="97"/>
    <n v="1358"/>
    <x v="30"/>
    <s v="S"/>
    <x v="9"/>
    <x v="2"/>
    <x v="2"/>
    <x v="1"/>
    <x v="4"/>
  </r>
  <r>
    <n v="456"/>
    <n v="0"/>
    <n v="54"/>
    <s v="Male"/>
    <x v="0"/>
    <x v="0"/>
    <x v="0"/>
    <x v="444"/>
    <x v="0"/>
    <x v="0"/>
    <x v="2"/>
    <n v="50"/>
    <n v="100"/>
    <n v="5000"/>
    <x v="39"/>
    <s v="XL"/>
    <x v="9"/>
    <x v="3"/>
    <x v="5"/>
    <x v="5"/>
    <x v="0"/>
  </r>
  <r>
    <n v="457"/>
    <n v="0"/>
    <n v="50"/>
    <s v="Male"/>
    <x v="0"/>
    <x v="0"/>
    <x v="0"/>
    <x v="445"/>
    <x v="1"/>
    <x v="0"/>
    <x v="2"/>
    <n v="33"/>
    <n v="96"/>
    <n v="3168"/>
    <x v="16"/>
    <s v="S"/>
    <x v="20"/>
    <x v="3"/>
    <x v="4"/>
    <x v="2"/>
    <x v="3"/>
  </r>
  <r>
    <n v="458"/>
    <n v="0"/>
    <n v="25"/>
    <s v="Male"/>
    <x v="0"/>
    <x v="24"/>
    <x v="3"/>
    <x v="446"/>
    <x v="2"/>
    <x v="0"/>
    <x v="2"/>
    <n v="48"/>
    <n v="99"/>
    <n v="4752"/>
    <x v="3"/>
    <s v="M"/>
    <x v="24"/>
    <x v="1"/>
    <x v="2"/>
    <x v="5"/>
    <x v="6"/>
  </r>
  <r>
    <n v="459"/>
    <n v="0"/>
    <n v="47"/>
    <s v="Male"/>
    <x v="0"/>
    <x v="6"/>
    <x v="0"/>
    <x v="447"/>
    <x v="3"/>
    <x v="0"/>
    <x v="2"/>
    <n v="48"/>
    <n v="91"/>
    <n v="4368"/>
    <x v="10"/>
    <s v="L"/>
    <x v="12"/>
    <x v="0"/>
    <x v="4"/>
    <x v="3"/>
    <x v="5"/>
  </r>
  <r>
    <n v="460"/>
    <n v="0"/>
    <n v="63"/>
    <s v="Male"/>
    <x v="0"/>
    <x v="19"/>
    <x v="3"/>
    <x v="448"/>
    <x v="4"/>
    <x v="0"/>
    <x v="2"/>
    <n v="27"/>
    <n v="30"/>
    <n v="810"/>
    <x v="31"/>
    <s v="L"/>
    <x v="12"/>
    <x v="0"/>
    <x v="3"/>
    <x v="3"/>
    <x v="0"/>
  </r>
  <r>
    <n v="461"/>
    <n v="0"/>
    <n v="64"/>
    <s v="Male"/>
    <x v="0"/>
    <x v="9"/>
    <x v="1"/>
    <x v="449"/>
    <x v="5"/>
    <x v="0"/>
    <x v="2"/>
    <n v="27"/>
    <n v="65"/>
    <n v="1755"/>
    <x v="35"/>
    <s v="L"/>
    <x v="11"/>
    <x v="2"/>
    <x v="5"/>
    <x v="4"/>
    <x v="1"/>
  </r>
  <r>
    <n v="462"/>
    <n v="0"/>
    <n v="18"/>
    <s v="Male"/>
    <x v="0"/>
    <x v="23"/>
    <x v="1"/>
    <x v="450"/>
    <x v="6"/>
    <x v="0"/>
    <x v="2"/>
    <n v="20"/>
    <n v="93"/>
    <n v="1860"/>
    <x v="47"/>
    <s v="M"/>
    <x v="22"/>
    <x v="0"/>
    <x v="0"/>
    <x v="0"/>
    <x v="1"/>
  </r>
  <r>
    <n v="463"/>
    <n v="0"/>
    <n v="59"/>
    <s v="Male"/>
    <x v="0"/>
    <x v="14"/>
    <x v="2"/>
    <x v="451"/>
    <x v="0"/>
    <x v="0"/>
    <x v="2"/>
    <n v="48"/>
    <n v="81"/>
    <n v="3888"/>
    <x v="25"/>
    <s v="M"/>
    <x v="3"/>
    <x v="3"/>
    <x v="0"/>
    <x v="0"/>
    <x v="6"/>
  </r>
  <r>
    <n v="464"/>
    <n v="0"/>
    <n v="37"/>
    <s v="Male"/>
    <x v="0"/>
    <x v="16"/>
    <x v="3"/>
    <x v="452"/>
    <x v="1"/>
    <x v="0"/>
    <x v="2"/>
    <n v="29"/>
    <n v="81"/>
    <n v="2349"/>
    <x v="41"/>
    <s v="S"/>
    <x v="19"/>
    <x v="2"/>
    <x v="3"/>
    <x v="0"/>
    <x v="1"/>
  </r>
  <r>
    <n v="465"/>
    <n v="0"/>
    <n v="23"/>
    <s v="Male"/>
    <x v="0"/>
    <x v="12"/>
    <x v="3"/>
    <x v="453"/>
    <x v="2"/>
    <x v="0"/>
    <x v="2"/>
    <n v="45"/>
    <n v="52"/>
    <n v="2340"/>
    <x v="15"/>
    <s v="M"/>
    <x v="5"/>
    <x v="0"/>
    <x v="2"/>
    <x v="3"/>
    <x v="5"/>
  </r>
  <r>
    <n v="466"/>
    <n v="0"/>
    <n v="54"/>
    <s v="Male"/>
    <x v="0"/>
    <x v="11"/>
    <x v="0"/>
    <x v="454"/>
    <x v="3"/>
    <x v="0"/>
    <x v="2"/>
    <n v="25"/>
    <n v="88"/>
    <n v="2200"/>
    <x v="18"/>
    <s v="M"/>
    <x v="6"/>
    <x v="2"/>
    <x v="2"/>
    <x v="1"/>
    <x v="3"/>
  </r>
  <r>
    <n v="467"/>
    <n v="0"/>
    <n v="38"/>
    <s v="Male"/>
    <x v="0"/>
    <x v="2"/>
    <x v="0"/>
    <x v="455"/>
    <x v="4"/>
    <x v="0"/>
    <x v="2"/>
    <n v="25"/>
    <n v="24"/>
    <n v="600"/>
    <x v="32"/>
    <s v="L"/>
    <x v="2"/>
    <x v="0"/>
    <x v="1"/>
    <x v="3"/>
    <x v="1"/>
  </r>
  <r>
    <n v="468"/>
    <n v="0"/>
    <n v="19"/>
    <s v="Male"/>
    <x v="0"/>
    <x v="21"/>
    <x v="3"/>
    <x v="456"/>
    <x v="5"/>
    <x v="0"/>
    <x v="2"/>
    <n v="37"/>
    <n v="51"/>
    <n v="1887"/>
    <x v="42"/>
    <s v="S"/>
    <x v="19"/>
    <x v="1"/>
    <x v="4"/>
    <x v="5"/>
    <x v="6"/>
  </r>
  <r>
    <n v="469"/>
    <n v="0"/>
    <n v="34"/>
    <s v="Male"/>
    <x v="0"/>
    <x v="21"/>
    <x v="3"/>
    <x v="457"/>
    <x v="6"/>
    <x v="0"/>
    <x v="2"/>
    <n v="16"/>
    <n v="38"/>
    <n v="608"/>
    <x v="41"/>
    <s v="S"/>
    <x v="14"/>
    <x v="3"/>
    <x v="1"/>
    <x v="1"/>
    <x v="3"/>
  </r>
  <r>
    <n v="470"/>
    <n v="0"/>
    <n v="21"/>
    <s v="Male"/>
    <x v="0"/>
    <x v="6"/>
    <x v="0"/>
    <x v="458"/>
    <x v="0"/>
    <x v="0"/>
    <x v="2"/>
    <n v="30"/>
    <n v="46"/>
    <n v="1380"/>
    <x v="15"/>
    <s v="L"/>
    <x v="6"/>
    <x v="3"/>
    <x v="4"/>
    <x v="5"/>
    <x v="4"/>
  </r>
  <r>
    <n v="471"/>
    <n v="0"/>
    <n v="50"/>
    <s v="Male"/>
    <x v="0"/>
    <x v="10"/>
    <x v="0"/>
    <x v="459"/>
    <x v="1"/>
    <x v="0"/>
    <x v="2"/>
    <n v="6"/>
    <n v="63"/>
    <n v="378"/>
    <x v="45"/>
    <s v="L"/>
    <x v="11"/>
    <x v="2"/>
    <x v="0"/>
    <x v="1"/>
    <x v="6"/>
  </r>
  <r>
    <n v="472"/>
    <n v="0"/>
    <n v="55"/>
    <s v="Male"/>
    <x v="0"/>
    <x v="18"/>
    <x v="3"/>
    <x v="460"/>
    <x v="2"/>
    <x v="0"/>
    <x v="2"/>
    <n v="36"/>
    <n v="72"/>
    <n v="2592"/>
    <x v="9"/>
    <s v="XL"/>
    <x v="3"/>
    <x v="0"/>
    <x v="4"/>
    <x v="4"/>
    <x v="3"/>
  </r>
  <r>
    <n v="473"/>
    <n v="0"/>
    <n v="20"/>
    <s v="Male"/>
    <x v="0"/>
    <x v="2"/>
    <x v="0"/>
    <x v="461"/>
    <x v="3"/>
    <x v="0"/>
    <x v="2"/>
    <n v="3"/>
    <n v="39"/>
    <n v="117"/>
    <x v="41"/>
    <s v="L"/>
    <x v="0"/>
    <x v="0"/>
    <x v="1"/>
    <x v="4"/>
    <x v="3"/>
  </r>
  <r>
    <n v="474"/>
    <n v="0"/>
    <n v="34"/>
    <s v="Male"/>
    <x v="0"/>
    <x v="7"/>
    <x v="2"/>
    <x v="462"/>
    <x v="4"/>
    <x v="0"/>
    <x v="2"/>
    <n v="29"/>
    <n v="42"/>
    <n v="1218"/>
    <x v="8"/>
    <s v="L"/>
    <x v="8"/>
    <x v="1"/>
    <x v="5"/>
    <x v="3"/>
    <x v="6"/>
  </r>
  <r>
    <n v="475"/>
    <n v="0"/>
    <n v="62"/>
    <s v="Male"/>
    <x v="0"/>
    <x v="1"/>
    <x v="0"/>
    <x v="463"/>
    <x v="5"/>
    <x v="0"/>
    <x v="2"/>
    <n v="15"/>
    <n v="76"/>
    <n v="1140"/>
    <x v="10"/>
    <s v="XL"/>
    <x v="1"/>
    <x v="2"/>
    <x v="4"/>
    <x v="1"/>
    <x v="3"/>
  </r>
  <r>
    <n v="476"/>
    <n v="0"/>
    <n v="21"/>
    <s v="Male"/>
    <x v="0"/>
    <x v="4"/>
    <x v="1"/>
    <x v="464"/>
    <x v="6"/>
    <x v="0"/>
    <x v="2"/>
    <n v="18"/>
    <n v="66"/>
    <n v="1188"/>
    <x v="47"/>
    <s v="L"/>
    <x v="23"/>
    <x v="2"/>
    <x v="1"/>
    <x v="5"/>
    <x v="2"/>
  </r>
  <r>
    <n v="477"/>
    <n v="0"/>
    <n v="21"/>
    <s v="Male"/>
    <x v="0"/>
    <x v="18"/>
    <x v="3"/>
    <x v="465"/>
    <x v="0"/>
    <x v="0"/>
    <x v="2"/>
    <n v="2"/>
    <n v="90"/>
    <n v="180"/>
    <x v="38"/>
    <s v="M"/>
    <x v="23"/>
    <x v="1"/>
    <x v="1"/>
    <x v="5"/>
    <x v="0"/>
  </r>
  <r>
    <n v="478"/>
    <n v="0"/>
    <n v="42"/>
    <s v="Male"/>
    <x v="0"/>
    <x v="1"/>
    <x v="0"/>
    <x v="466"/>
    <x v="1"/>
    <x v="0"/>
    <x v="2"/>
    <n v="49"/>
    <n v="56"/>
    <n v="2744"/>
    <x v="24"/>
    <s v="M"/>
    <x v="13"/>
    <x v="2"/>
    <x v="1"/>
    <x v="5"/>
    <x v="1"/>
  </r>
  <r>
    <n v="479"/>
    <n v="0"/>
    <n v="35"/>
    <s v="Male"/>
    <x v="0"/>
    <x v="16"/>
    <x v="3"/>
    <x v="467"/>
    <x v="2"/>
    <x v="0"/>
    <x v="2"/>
    <n v="48"/>
    <n v="43"/>
    <n v="2064"/>
    <x v="22"/>
    <s v="XL"/>
    <x v="2"/>
    <x v="0"/>
    <x v="1"/>
    <x v="0"/>
    <x v="2"/>
  </r>
  <r>
    <n v="480"/>
    <n v="0"/>
    <n v="39"/>
    <s v="Male"/>
    <x v="0"/>
    <x v="8"/>
    <x v="3"/>
    <x v="468"/>
    <x v="3"/>
    <x v="0"/>
    <x v="2"/>
    <n v="43"/>
    <n v="84"/>
    <n v="3612"/>
    <x v="43"/>
    <s v="L"/>
    <x v="22"/>
    <x v="0"/>
    <x v="5"/>
    <x v="0"/>
    <x v="5"/>
  </r>
  <r>
    <n v="481"/>
    <n v="0"/>
    <n v="68"/>
    <s v="Male"/>
    <x v="0"/>
    <x v="15"/>
    <x v="0"/>
    <x v="469"/>
    <x v="4"/>
    <x v="0"/>
    <x v="2"/>
    <n v="30"/>
    <n v="88"/>
    <n v="2640"/>
    <x v="32"/>
    <s v="M"/>
    <x v="0"/>
    <x v="2"/>
    <x v="3"/>
    <x v="5"/>
    <x v="4"/>
  </r>
  <r>
    <n v="482"/>
    <n v="0"/>
    <n v="46"/>
    <s v="Male"/>
    <x v="0"/>
    <x v="19"/>
    <x v="3"/>
    <x v="470"/>
    <x v="5"/>
    <x v="0"/>
    <x v="2"/>
    <n v="10"/>
    <n v="88"/>
    <n v="880"/>
    <x v="48"/>
    <s v="L"/>
    <x v="14"/>
    <x v="3"/>
    <x v="4"/>
    <x v="3"/>
    <x v="0"/>
  </r>
  <r>
    <n v="483"/>
    <n v="0"/>
    <n v="41"/>
    <s v="Male"/>
    <x v="0"/>
    <x v="22"/>
    <x v="3"/>
    <x v="471"/>
    <x v="6"/>
    <x v="0"/>
    <x v="2"/>
    <n v="11"/>
    <n v="42"/>
    <n v="462"/>
    <x v="38"/>
    <s v="M"/>
    <x v="22"/>
    <x v="0"/>
    <x v="4"/>
    <x v="0"/>
    <x v="2"/>
  </r>
  <r>
    <n v="484"/>
    <n v="0"/>
    <n v="23"/>
    <s v="Male"/>
    <x v="0"/>
    <x v="15"/>
    <x v="0"/>
    <x v="472"/>
    <x v="0"/>
    <x v="0"/>
    <x v="2"/>
    <n v="12"/>
    <n v="73"/>
    <n v="876"/>
    <x v="18"/>
    <s v="M"/>
    <x v="3"/>
    <x v="3"/>
    <x v="5"/>
    <x v="5"/>
    <x v="1"/>
  </r>
  <r>
    <n v="485"/>
    <n v="0"/>
    <n v="68"/>
    <s v="Male"/>
    <x v="0"/>
    <x v="19"/>
    <x v="3"/>
    <x v="473"/>
    <x v="1"/>
    <x v="0"/>
    <x v="2"/>
    <n v="28"/>
    <n v="73"/>
    <n v="2044"/>
    <x v="9"/>
    <s v="L"/>
    <x v="21"/>
    <x v="2"/>
    <x v="1"/>
    <x v="4"/>
    <x v="3"/>
  </r>
  <r>
    <n v="486"/>
    <n v="0"/>
    <n v="48"/>
    <s v="Male"/>
    <x v="0"/>
    <x v="9"/>
    <x v="1"/>
    <x v="474"/>
    <x v="2"/>
    <x v="0"/>
    <x v="2"/>
    <n v="36"/>
    <n v="44"/>
    <n v="1584"/>
    <x v="29"/>
    <s v="S"/>
    <x v="24"/>
    <x v="1"/>
    <x v="2"/>
    <x v="5"/>
    <x v="0"/>
  </r>
  <r>
    <n v="487"/>
    <n v="0"/>
    <n v="38"/>
    <s v="Male"/>
    <x v="0"/>
    <x v="3"/>
    <x v="1"/>
    <x v="475"/>
    <x v="3"/>
    <x v="0"/>
    <x v="2"/>
    <n v="37"/>
    <n v="63"/>
    <n v="2331"/>
    <x v="34"/>
    <s v="M"/>
    <x v="4"/>
    <x v="3"/>
    <x v="5"/>
    <x v="0"/>
    <x v="6"/>
  </r>
  <r>
    <n v="488"/>
    <n v="0"/>
    <n v="41"/>
    <s v="Male"/>
    <x v="0"/>
    <x v="14"/>
    <x v="2"/>
    <x v="476"/>
    <x v="4"/>
    <x v="0"/>
    <x v="2"/>
    <n v="22"/>
    <n v="68"/>
    <n v="1496"/>
    <x v="43"/>
    <s v="L"/>
    <x v="15"/>
    <x v="0"/>
    <x v="5"/>
    <x v="2"/>
    <x v="3"/>
  </r>
  <r>
    <n v="489"/>
    <n v="0"/>
    <n v="58"/>
    <s v="Male"/>
    <x v="0"/>
    <x v="1"/>
    <x v="0"/>
    <x v="477"/>
    <x v="5"/>
    <x v="0"/>
    <x v="2"/>
    <n v="32"/>
    <n v="29"/>
    <n v="928"/>
    <x v="1"/>
    <s v="L"/>
    <x v="8"/>
    <x v="1"/>
    <x v="3"/>
    <x v="0"/>
    <x v="1"/>
  </r>
  <r>
    <n v="490"/>
    <n v="0"/>
    <n v="49"/>
    <s v="Male"/>
    <x v="0"/>
    <x v="20"/>
    <x v="0"/>
    <x v="478"/>
    <x v="6"/>
    <x v="0"/>
    <x v="2"/>
    <n v="40"/>
    <n v="85"/>
    <n v="3400"/>
    <x v="44"/>
    <s v="M"/>
    <x v="13"/>
    <x v="2"/>
    <x v="3"/>
    <x v="3"/>
    <x v="2"/>
  </r>
  <r>
    <n v="491"/>
    <n v="0"/>
    <n v="57"/>
    <s v="Male"/>
    <x v="0"/>
    <x v="4"/>
    <x v="1"/>
    <x v="479"/>
    <x v="0"/>
    <x v="0"/>
    <x v="2"/>
    <n v="47"/>
    <n v="42"/>
    <n v="1974"/>
    <x v="23"/>
    <s v="M"/>
    <x v="5"/>
    <x v="0"/>
    <x v="4"/>
    <x v="1"/>
    <x v="5"/>
  </r>
  <r>
    <n v="492"/>
    <n v="0"/>
    <n v="49"/>
    <s v="Male"/>
    <x v="0"/>
    <x v="7"/>
    <x v="2"/>
    <x v="480"/>
    <x v="1"/>
    <x v="0"/>
    <x v="2"/>
    <n v="24"/>
    <n v="69"/>
    <n v="1656"/>
    <x v="32"/>
    <s v="M"/>
    <x v="5"/>
    <x v="2"/>
    <x v="4"/>
    <x v="2"/>
    <x v="4"/>
  </r>
  <r>
    <n v="493"/>
    <n v="0"/>
    <n v="50"/>
    <s v="Male"/>
    <x v="0"/>
    <x v="5"/>
    <x v="0"/>
    <x v="481"/>
    <x v="2"/>
    <x v="0"/>
    <x v="2"/>
    <n v="11"/>
    <n v="62"/>
    <n v="682"/>
    <x v="49"/>
    <s v="M"/>
    <x v="12"/>
    <x v="3"/>
    <x v="3"/>
    <x v="5"/>
    <x v="1"/>
  </r>
  <r>
    <n v="494"/>
    <n v="0"/>
    <n v="28"/>
    <s v="Male"/>
    <x v="0"/>
    <x v="21"/>
    <x v="3"/>
    <x v="482"/>
    <x v="3"/>
    <x v="0"/>
    <x v="2"/>
    <n v="19"/>
    <n v="48"/>
    <n v="912"/>
    <x v="21"/>
    <s v="XL"/>
    <x v="15"/>
    <x v="2"/>
    <x v="5"/>
    <x v="1"/>
    <x v="4"/>
  </r>
  <r>
    <n v="495"/>
    <n v="0"/>
    <n v="38"/>
    <s v="Male"/>
    <x v="0"/>
    <x v="23"/>
    <x v="1"/>
    <x v="483"/>
    <x v="4"/>
    <x v="0"/>
    <x v="2"/>
    <n v="42"/>
    <n v="68"/>
    <n v="2856"/>
    <x v="26"/>
    <s v="M"/>
    <x v="20"/>
    <x v="0"/>
    <x v="0"/>
    <x v="5"/>
    <x v="1"/>
  </r>
  <r>
    <n v="496"/>
    <n v="0"/>
    <n v="33"/>
    <s v="Male"/>
    <x v="0"/>
    <x v="8"/>
    <x v="3"/>
    <x v="484"/>
    <x v="5"/>
    <x v="0"/>
    <x v="2"/>
    <n v="6"/>
    <n v="36"/>
    <n v="216"/>
    <x v="49"/>
    <s v="XL"/>
    <x v="16"/>
    <x v="3"/>
    <x v="1"/>
    <x v="5"/>
    <x v="0"/>
  </r>
  <r>
    <n v="497"/>
    <n v="0"/>
    <n v="30"/>
    <s v="Male"/>
    <x v="0"/>
    <x v="10"/>
    <x v="0"/>
    <x v="485"/>
    <x v="6"/>
    <x v="0"/>
    <x v="2"/>
    <n v="31"/>
    <n v="63"/>
    <n v="1953"/>
    <x v="17"/>
    <s v="S"/>
    <x v="1"/>
    <x v="3"/>
    <x v="0"/>
    <x v="0"/>
    <x v="0"/>
  </r>
  <r>
    <n v="498"/>
    <n v="0"/>
    <n v="43"/>
    <s v="Male"/>
    <x v="0"/>
    <x v="4"/>
    <x v="1"/>
    <x v="486"/>
    <x v="0"/>
    <x v="0"/>
    <x v="2"/>
    <n v="31"/>
    <n v="39"/>
    <n v="1209"/>
    <x v="18"/>
    <s v="S"/>
    <x v="5"/>
    <x v="0"/>
    <x v="1"/>
    <x v="1"/>
    <x v="1"/>
  </r>
  <r>
    <n v="499"/>
    <n v="0"/>
    <n v="43"/>
    <s v="Male"/>
    <x v="0"/>
    <x v="23"/>
    <x v="1"/>
    <x v="487"/>
    <x v="1"/>
    <x v="0"/>
    <x v="2"/>
    <n v="27"/>
    <n v="78"/>
    <n v="2106"/>
    <x v="43"/>
    <s v="M"/>
    <x v="21"/>
    <x v="1"/>
    <x v="1"/>
    <x v="4"/>
    <x v="5"/>
  </r>
  <r>
    <n v="500"/>
    <n v="0"/>
    <n v="36"/>
    <s v="Male"/>
    <x v="0"/>
    <x v="9"/>
    <x v="1"/>
    <x v="488"/>
    <x v="2"/>
    <x v="0"/>
    <x v="2"/>
    <n v="24"/>
    <n v="99"/>
    <n v="2376"/>
    <x v="3"/>
    <s v="L"/>
    <x v="5"/>
    <x v="0"/>
    <x v="0"/>
    <x v="3"/>
    <x v="5"/>
  </r>
  <r>
    <n v="501"/>
    <n v="0"/>
    <n v="36"/>
    <s v="Male"/>
    <x v="0"/>
    <x v="17"/>
    <x v="0"/>
    <x v="489"/>
    <x v="3"/>
    <x v="0"/>
    <x v="2"/>
    <n v="35"/>
    <n v="31"/>
    <n v="1085"/>
    <x v="46"/>
    <s v="L"/>
    <x v="7"/>
    <x v="3"/>
    <x v="2"/>
    <x v="0"/>
    <x v="6"/>
  </r>
  <r>
    <n v="502"/>
    <n v="0"/>
    <n v="64"/>
    <s v="Male"/>
    <x v="0"/>
    <x v="23"/>
    <x v="1"/>
    <x v="490"/>
    <x v="4"/>
    <x v="0"/>
    <x v="2"/>
    <n v="21"/>
    <n v="45"/>
    <n v="945"/>
    <x v="19"/>
    <s v="M"/>
    <x v="16"/>
    <x v="1"/>
    <x v="2"/>
    <x v="0"/>
    <x v="2"/>
  </r>
  <r>
    <n v="503"/>
    <n v="0"/>
    <n v="59"/>
    <s v="Male"/>
    <x v="0"/>
    <x v="13"/>
    <x v="0"/>
    <x v="491"/>
    <x v="5"/>
    <x v="0"/>
    <x v="2"/>
    <n v="8"/>
    <n v="30"/>
    <n v="240"/>
    <x v="35"/>
    <s v="S"/>
    <x v="16"/>
    <x v="3"/>
    <x v="0"/>
    <x v="3"/>
    <x v="0"/>
  </r>
  <r>
    <n v="504"/>
    <n v="0"/>
    <n v="55"/>
    <s v="Male"/>
    <x v="0"/>
    <x v="9"/>
    <x v="1"/>
    <x v="492"/>
    <x v="6"/>
    <x v="0"/>
    <x v="2"/>
    <n v="26"/>
    <n v="24"/>
    <n v="624"/>
    <x v="8"/>
    <s v="M"/>
    <x v="21"/>
    <x v="2"/>
    <x v="2"/>
    <x v="4"/>
    <x v="3"/>
  </r>
  <r>
    <n v="505"/>
    <n v="0"/>
    <n v="42"/>
    <s v="Male"/>
    <x v="0"/>
    <x v="9"/>
    <x v="1"/>
    <x v="493"/>
    <x v="0"/>
    <x v="0"/>
    <x v="2"/>
    <n v="26"/>
    <n v="22"/>
    <n v="572"/>
    <x v="9"/>
    <s v="M"/>
    <x v="1"/>
    <x v="0"/>
    <x v="1"/>
    <x v="3"/>
    <x v="2"/>
  </r>
  <r>
    <n v="506"/>
    <n v="0"/>
    <n v="61"/>
    <s v="Male"/>
    <x v="0"/>
    <x v="17"/>
    <x v="0"/>
    <x v="494"/>
    <x v="1"/>
    <x v="0"/>
    <x v="2"/>
    <n v="9"/>
    <n v="63"/>
    <n v="567"/>
    <x v="1"/>
    <s v="L"/>
    <x v="0"/>
    <x v="1"/>
    <x v="0"/>
    <x v="1"/>
    <x v="4"/>
  </r>
  <r>
    <n v="507"/>
    <n v="0"/>
    <n v="28"/>
    <s v="Male"/>
    <x v="0"/>
    <x v="18"/>
    <x v="3"/>
    <x v="495"/>
    <x v="2"/>
    <x v="0"/>
    <x v="2"/>
    <n v="48"/>
    <n v="40"/>
    <n v="1920"/>
    <x v="41"/>
    <s v="M"/>
    <x v="8"/>
    <x v="3"/>
    <x v="4"/>
    <x v="5"/>
    <x v="2"/>
  </r>
  <r>
    <n v="508"/>
    <n v="0"/>
    <n v="65"/>
    <s v="Male"/>
    <x v="0"/>
    <x v="6"/>
    <x v="0"/>
    <x v="496"/>
    <x v="3"/>
    <x v="0"/>
    <x v="2"/>
    <n v="33"/>
    <n v="20"/>
    <n v="660"/>
    <x v="1"/>
    <s v="M"/>
    <x v="23"/>
    <x v="1"/>
    <x v="5"/>
    <x v="5"/>
    <x v="0"/>
  </r>
  <r>
    <n v="509"/>
    <n v="0"/>
    <n v="27"/>
    <s v="Male"/>
    <x v="0"/>
    <x v="16"/>
    <x v="3"/>
    <x v="497"/>
    <x v="4"/>
    <x v="0"/>
    <x v="2"/>
    <n v="31"/>
    <n v="20"/>
    <n v="620"/>
    <x v="25"/>
    <s v="S"/>
    <x v="22"/>
    <x v="0"/>
    <x v="5"/>
    <x v="3"/>
    <x v="3"/>
  </r>
  <r>
    <n v="510"/>
    <n v="0"/>
    <n v="41"/>
    <s v="Male"/>
    <x v="0"/>
    <x v="17"/>
    <x v="0"/>
    <x v="498"/>
    <x v="5"/>
    <x v="0"/>
    <x v="2"/>
    <n v="17"/>
    <n v="80"/>
    <n v="1360"/>
    <x v="12"/>
    <s v="L"/>
    <x v="16"/>
    <x v="2"/>
    <x v="1"/>
    <x v="5"/>
    <x v="1"/>
  </r>
  <r>
    <n v="511"/>
    <n v="0"/>
    <n v="21"/>
    <s v="Male"/>
    <x v="0"/>
    <x v="5"/>
    <x v="0"/>
    <x v="499"/>
    <x v="6"/>
    <x v="0"/>
    <x v="2"/>
    <n v="22"/>
    <n v="87"/>
    <n v="1914"/>
    <x v="8"/>
    <s v="M"/>
    <x v="11"/>
    <x v="3"/>
    <x v="4"/>
    <x v="0"/>
    <x v="2"/>
  </r>
  <r>
    <n v="512"/>
    <n v="0"/>
    <n v="61"/>
    <s v="Male"/>
    <x v="0"/>
    <x v="5"/>
    <x v="0"/>
    <x v="500"/>
    <x v="0"/>
    <x v="0"/>
    <x v="2"/>
    <n v="8"/>
    <n v="46"/>
    <n v="368"/>
    <x v="11"/>
    <s v="L"/>
    <x v="22"/>
    <x v="3"/>
    <x v="1"/>
    <x v="3"/>
    <x v="2"/>
  </r>
  <r>
    <n v="513"/>
    <n v="0"/>
    <n v="19"/>
    <s v="Male"/>
    <x v="0"/>
    <x v="24"/>
    <x v="3"/>
    <x v="501"/>
    <x v="1"/>
    <x v="0"/>
    <x v="2"/>
    <n v="2"/>
    <n v="49"/>
    <n v="98"/>
    <x v="14"/>
    <s v="L"/>
    <x v="14"/>
    <x v="0"/>
    <x v="2"/>
    <x v="4"/>
    <x v="5"/>
  </r>
  <r>
    <n v="514"/>
    <n v="0"/>
    <n v="22"/>
    <s v="Male"/>
    <x v="0"/>
    <x v="18"/>
    <x v="3"/>
    <x v="502"/>
    <x v="2"/>
    <x v="0"/>
    <x v="2"/>
    <n v="45"/>
    <n v="65"/>
    <n v="2925"/>
    <x v="34"/>
    <s v="M"/>
    <x v="14"/>
    <x v="3"/>
    <x v="5"/>
    <x v="0"/>
    <x v="2"/>
  </r>
  <r>
    <n v="515"/>
    <n v="0"/>
    <n v="64"/>
    <s v="Male"/>
    <x v="0"/>
    <x v="11"/>
    <x v="0"/>
    <x v="503"/>
    <x v="3"/>
    <x v="0"/>
    <x v="2"/>
    <n v="47"/>
    <n v="62"/>
    <n v="2914"/>
    <x v="26"/>
    <s v="S"/>
    <x v="8"/>
    <x v="0"/>
    <x v="3"/>
    <x v="3"/>
    <x v="3"/>
  </r>
  <r>
    <n v="516"/>
    <n v="0"/>
    <n v="28"/>
    <s v="Male"/>
    <x v="0"/>
    <x v="19"/>
    <x v="3"/>
    <x v="504"/>
    <x v="4"/>
    <x v="0"/>
    <x v="2"/>
    <n v="7"/>
    <n v="67"/>
    <n v="469"/>
    <x v="0"/>
    <s v="L"/>
    <x v="4"/>
    <x v="1"/>
    <x v="2"/>
    <x v="1"/>
    <x v="5"/>
  </r>
  <r>
    <n v="517"/>
    <n v="0"/>
    <n v="34"/>
    <s v="Male"/>
    <x v="0"/>
    <x v="15"/>
    <x v="0"/>
    <x v="505"/>
    <x v="5"/>
    <x v="0"/>
    <x v="2"/>
    <n v="19"/>
    <n v="41"/>
    <n v="779"/>
    <x v="8"/>
    <s v="L"/>
    <x v="20"/>
    <x v="3"/>
    <x v="4"/>
    <x v="5"/>
    <x v="4"/>
  </r>
  <r>
    <n v="518"/>
    <n v="0"/>
    <n v="61"/>
    <s v="Male"/>
    <x v="0"/>
    <x v="23"/>
    <x v="1"/>
    <x v="506"/>
    <x v="6"/>
    <x v="0"/>
    <x v="2"/>
    <n v="44"/>
    <n v="49"/>
    <n v="2156"/>
    <x v="24"/>
    <s v="L"/>
    <x v="5"/>
    <x v="3"/>
    <x v="1"/>
    <x v="1"/>
    <x v="6"/>
  </r>
  <r>
    <n v="519"/>
    <n v="0"/>
    <n v="24"/>
    <s v="Male"/>
    <x v="0"/>
    <x v="0"/>
    <x v="0"/>
    <x v="507"/>
    <x v="0"/>
    <x v="0"/>
    <x v="2"/>
    <n v="16"/>
    <n v="100"/>
    <n v="1600"/>
    <x v="4"/>
    <s v="M"/>
    <x v="18"/>
    <x v="3"/>
    <x v="2"/>
    <x v="0"/>
    <x v="6"/>
  </r>
  <r>
    <n v="520"/>
    <n v="0"/>
    <n v="19"/>
    <s v="Male"/>
    <x v="0"/>
    <x v="22"/>
    <x v="3"/>
    <x v="508"/>
    <x v="1"/>
    <x v="0"/>
    <x v="2"/>
    <n v="17"/>
    <n v="54"/>
    <n v="918"/>
    <x v="45"/>
    <s v="L"/>
    <x v="24"/>
    <x v="2"/>
    <x v="4"/>
    <x v="4"/>
    <x v="3"/>
  </r>
  <r>
    <n v="521"/>
    <n v="0"/>
    <n v="51"/>
    <s v="Male"/>
    <x v="0"/>
    <x v="12"/>
    <x v="3"/>
    <x v="509"/>
    <x v="2"/>
    <x v="0"/>
    <x v="2"/>
    <n v="20"/>
    <n v="84"/>
    <n v="1680"/>
    <x v="35"/>
    <s v="M"/>
    <x v="3"/>
    <x v="1"/>
    <x v="1"/>
    <x v="5"/>
    <x v="3"/>
  </r>
  <r>
    <n v="522"/>
    <n v="0"/>
    <n v="36"/>
    <s v="Male"/>
    <x v="0"/>
    <x v="6"/>
    <x v="0"/>
    <x v="510"/>
    <x v="3"/>
    <x v="0"/>
    <x v="2"/>
    <n v="50"/>
    <n v="41"/>
    <n v="2050"/>
    <x v="32"/>
    <s v="L"/>
    <x v="9"/>
    <x v="0"/>
    <x v="3"/>
    <x v="4"/>
    <x v="2"/>
  </r>
  <r>
    <n v="523"/>
    <n v="0"/>
    <n v="65"/>
    <s v="Male"/>
    <x v="0"/>
    <x v="24"/>
    <x v="3"/>
    <x v="511"/>
    <x v="4"/>
    <x v="0"/>
    <x v="2"/>
    <n v="37"/>
    <n v="88"/>
    <n v="3256"/>
    <x v="45"/>
    <s v="M"/>
    <x v="24"/>
    <x v="1"/>
    <x v="5"/>
    <x v="1"/>
    <x v="3"/>
  </r>
  <r>
    <n v="524"/>
    <n v="0"/>
    <n v="46"/>
    <s v="Male"/>
    <x v="0"/>
    <x v="3"/>
    <x v="1"/>
    <x v="512"/>
    <x v="5"/>
    <x v="0"/>
    <x v="2"/>
    <n v="5"/>
    <n v="40"/>
    <n v="200"/>
    <x v="12"/>
    <s v="M"/>
    <x v="19"/>
    <x v="1"/>
    <x v="0"/>
    <x v="3"/>
    <x v="3"/>
  </r>
  <r>
    <n v="525"/>
    <n v="0"/>
    <n v="59"/>
    <s v="Male"/>
    <x v="0"/>
    <x v="5"/>
    <x v="0"/>
    <x v="513"/>
    <x v="6"/>
    <x v="0"/>
    <x v="2"/>
    <n v="44"/>
    <n v="39"/>
    <n v="1716"/>
    <x v="37"/>
    <s v="M"/>
    <x v="9"/>
    <x v="2"/>
    <x v="1"/>
    <x v="3"/>
    <x v="2"/>
  </r>
  <r>
    <n v="526"/>
    <n v="0"/>
    <n v="51"/>
    <s v="Male"/>
    <x v="0"/>
    <x v="7"/>
    <x v="2"/>
    <x v="514"/>
    <x v="0"/>
    <x v="0"/>
    <x v="2"/>
    <n v="41"/>
    <n v="37"/>
    <n v="1517"/>
    <x v="43"/>
    <s v="M"/>
    <x v="16"/>
    <x v="1"/>
    <x v="2"/>
    <x v="5"/>
    <x v="5"/>
  </r>
  <r>
    <n v="527"/>
    <n v="0"/>
    <n v="51"/>
    <s v="Male"/>
    <x v="0"/>
    <x v="13"/>
    <x v="0"/>
    <x v="515"/>
    <x v="1"/>
    <x v="0"/>
    <x v="2"/>
    <n v="19"/>
    <n v="52"/>
    <n v="988"/>
    <x v="30"/>
    <s v="S"/>
    <x v="15"/>
    <x v="0"/>
    <x v="3"/>
    <x v="1"/>
    <x v="5"/>
  </r>
  <r>
    <n v="528"/>
    <n v="0"/>
    <n v="21"/>
    <s v="Male"/>
    <x v="0"/>
    <x v="17"/>
    <x v="0"/>
    <x v="516"/>
    <x v="2"/>
    <x v="0"/>
    <x v="2"/>
    <n v="47"/>
    <n v="23"/>
    <n v="1081"/>
    <x v="35"/>
    <s v="L"/>
    <x v="22"/>
    <x v="0"/>
    <x v="2"/>
    <x v="4"/>
    <x v="6"/>
  </r>
  <r>
    <n v="529"/>
    <n v="0"/>
    <n v="34"/>
    <s v="Male"/>
    <x v="0"/>
    <x v="4"/>
    <x v="1"/>
    <x v="517"/>
    <x v="3"/>
    <x v="0"/>
    <x v="2"/>
    <n v="40"/>
    <n v="88"/>
    <n v="3520"/>
    <x v="31"/>
    <s v="S"/>
    <x v="18"/>
    <x v="0"/>
    <x v="0"/>
    <x v="1"/>
    <x v="2"/>
  </r>
  <r>
    <n v="530"/>
    <n v="0"/>
    <n v="32"/>
    <s v="Male"/>
    <x v="0"/>
    <x v="6"/>
    <x v="0"/>
    <x v="518"/>
    <x v="4"/>
    <x v="0"/>
    <x v="2"/>
    <n v="6"/>
    <n v="84"/>
    <n v="504"/>
    <x v="17"/>
    <s v="M"/>
    <x v="19"/>
    <x v="3"/>
    <x v="3"/>
    <x v="2"/>
    <x v="5"/>
  </r>
  <r>
    <n v="531"/>
    <n v="0"/>
    <n v="48"/>
    <s v="Male"/>
    <x v="0"/>
    <x v="7"/>
    <x v="2"/>
    <x v="519"/>
    <x v="5"/>
    <x v="0"/>
    <x v="2"/>
    <n v="25"/>
    <n v="37"/>
    <n v="925"/>
    <x v="6"/>
    <s v="XL"/>
    <x v="23"/>
    <x v="0"/>
    <x v="5"/>
    <x v="2"/>
    <x v="4"/>
  </r>
  <r>
    <n v="532"/>
    <n v="0"/>
    <n v="50"/>
    <s v="Male"/>
    <x v="0"/>
    <x v="3"/>
    <x v="1"/>
    <x v="520"/>
    <x v="6"/>
    <x v="0"/>
    <x v="2"/>
    <n v="42"/>
    <n v="51"/>
    <n v="2142"/>
    <x v="32"/>
    <s v="L"/>
    <x v="7"/>
    <x v="3"/>
    <x v="2"/>
    <x v="1"/>
    <x v="1"/>
  </r>
  <r>
    <n v="533"/>
    <n v="0"/>
    <n v="26"/>
    <s v="Male"/>
    <x v="0"/>
    <x v="13"/>
    <x v="0"/>
    <x v="521"/>
    <x v="0"/>
    <x v="0"/>
    <x v="2"/>
    <n v="35"/>
    <n v="76"/>
    <n v="2660"/>
    <x v="20"/>
    <s v="L"/>
    <x v="12"/>
    <x v="0"/>
    <x v="0"/>
    <x v="4"/>
    <x v="6"/>
  </r>
  <r>
    <n v="534"/>
    <n v="0"/>
    <n v="57"/>
    <s v="Male"/>
    <x v="0"/>
    <x v="3"/>
    <x v="1"/>
    <x v="522"/>
    <x v="1"/>
    <x v="0"/>
    <x v="2"/>
    <n v="17"/>
    <n v="60"/>
    <n v="1020"/>
    <x v="16"/>
    <s v="L"/>
    <x v="6"/>
    <x v="1"/>
    <x v="2"/>
    <x v="5"/>
    <x v="1"/>
  </r>
  <r>
    <n v="535"/>
    <n v="0"/>
    <n v="65"/>
    <s v="Male"/>
    <x v="0"/>
    <x v="24"/>
    <x v="3"/>
    <x v="523"/>
    <x v="2"/>
    <x v="0"/>
    <x v="2"/>
    <n v="4"/>
    <n v="72"/>
    <n v="288"/>
    <x v="19"/>
    <s v="L"/>
    <x v="6"/>
    <x v="3"/>
    <x v="2"/>
    <x v="3"/>
    <x v="3"/>
  </r>
  <r>
    <n v="536"/>
    <n v="0"/>
    <n v="56"/>
    <s v="Male"/>
    <x v="0"/>
    <x v="17"/>
    <x v="0"/>
    <x v="524"/>
    <x v="3"/>
    <x v="0"/>
    <x v="2"/>
    <n v="24"/>
    <n v="45"/>
    <n v="1080"/>
    <x v="8"/>
    <s v="L"/>
    <x v="1"/>
    <x v="1"/>
    <x v="1"/>
    <x v="4"/>
    <x v="1"/>
  </r>
  <r>
    <n v="537"/>
    <n v="0"/>
    <n v="44"/>
    <s v="Male"/>
    <x v="0"/>
    <x v="14"/>
    <x v="2"/>
    <x v="525"/>
    <x v="4"/>
    <x v="0"/>
    <x v="2"/>
    <n v="16"/>
    <n v="84"/>
    <n v="1344"/>
    <x v="25"/>
    <s v="S"/>
    <x v="1"/>
    <x v="3"/>
    <x v="5"/>
    <x v="5"/>
    <x v="6"/>
  </r>
  <r>
    <n v="538"/>
    <n v="0"/>
    <n v="50"/>
    <s v="Male"/>
    <x v="0"/>
    <x v="0"/>
    <x v="0"/>
    <x v="526"/>
    <x v="5"/>
    <x v="0"/>
    <x v="2"/>
    <n v="14"/>
    <n v="49"/>
    <n v="686"/>
    <x v="40"/>
    <s v="S"/>
    <x v="2"/>
    <x v="2"/>
    <x v="5"/>
    <x v="5"/>
    <x v="2"/>
  </r>
  <r>
    <n v="539"/>
    <n v="0"/>
    <n v="27"/>
    <s v="Male"/>
    <x v="0"/>
    <x v="20"/>
    <x v="0"/>
    <x v="527"/>
    <x v="6"/>
    <x v="0"/>
    <x v="2"/>
    <n v="43"/>
    <n v="22"/>
    <n v="946"/>
    <x v="40"/>
    <s v="XL"/>
    <x v="13"/>
    <x v="1"/>
    <x v="1"/>
    <x v="1"/>
    <x v="1"/>
  </r>
  <r>
    <n v="540"/>
    <n v="0"/>
    <n v="49"/>
    <s v="Male"/>
    <x v="0"/>
    <x v="7"/>
    <x v="2"/>
    <x v="528"/>
    <x v="0"/>
    <x v="0"/>
    <x v="2"/>
    <n v="49"/>
    <n v="48"/>
    <n v="2352"/>
    <x v="5"/>
    <s v="M"/>
    <x v="10"/>
    <x v="0"/>
    <x v="5"/>
    <x v="5"/>
    <x v="1"/>
  </r>
  <r>
    <n v="541"/>
    <n v="0"/>
    <n v="49"/>
    <s v="Male"/>
    <x v="0"/>
    <x v="10"/>
    <x v="0"/>
    <x v="529"/>
    <x v="1"/>
    <x v="0"/>
    <x v="2"/>
    <n v="33"/>
    <n v="37"/>
    <n v="1221"/>
    <x v="35"/>
    <s v="M"/>
    <x v="21"/>
    <x v="1"/>
    <x v="2"/>
    <x v="1"/>
    <x v="6"/>
  </r>
  <r>
    <n v="542"/>
    <n v="0"/>
    <n v="52"/>
    <s v="Male"/>
    <x v="0"/>
    <x v="14"/>
    <x v="2"/>
    <x v="530"/>
    <x v="2"/>
    <x v="0"/>
    <x v="2"/>
    <n v="45"/>
    <n v="27"/>
    <n v="1215"/>
    <x v="38"/>
    <s v="L"/>
    <x v="0"/>
    <x v="3"/>
    <x v="2"/>
    <x v="1"/>
    <x v="4"/>
  </r>
  <r>
    <n v="543"/>
    <n v="0"/>
    <n v="27"/>
    <s v="Male"/>
    <x v="0"/>
    <x v="23"/>
    <x v="1"/>
    <x v="531"/>
    <x v="3"/>
    <x v="0"/>
    <x v="2"/>
    <n v="35"/>
    <n v="79"/>
    <n v="2765"/>
    <x v="25"/>
    <s v="XL"/>
    <x v="11"/>
    <x v="1"/>
    <x v="2"/>
    <x v="1"/>
    <x v="4"/>
  </r>
  <r>
    <n v="544"/>
    <n v="0"/>
    <n v="53"/>
    <s v="Male"/>
    <x v="0"/>
    <x v="11"/>
    <x v="0"/>
    <x v="532"/>
    <x v="4"/>
    <x v="0"/>
    <x v="2"/>
    <n v="11"/>
    <n v="98"/>
    <n v="1078"/>
    <x v="15"/>
    <s v="S"/>
    <x v="15"/>
    <x v="1"/>
    <x v="0"/>
    <x v="2"/>
    <x v="5"/>
  </r>
  <r>
    <n v="545"/>
    <n v="0"/>
    <n v="34"/>
    <s v="Male"/>
    <x v="0"/>
    <x v="3"/>
    <x v="1"/>
    <x v="533"/>
    <x v="5"/>
    <x v="0"/>
    <x v="2"/>
    <n v="30"/>
    <n v="64"/>
    <n v="1920"/>
    <x v="46"/>
    <s v="S"/>
    <x v="22"/>
    <x v="2"/>
    <x v="3"/>
    <x v="4"/>
    <x v="6"/>
  </r>
  <r>
    <n v="546"/>
    <n v="0"/>
    <n v="33"/>
    <s v="Male"/>
    <x v="0"/>
    <x v="7"/>
    <x v="2"/>
    <x v="534"/>
    <x v="6"/>
    <x v="0"/>
    <x v="2"/>
    <n v="48"/>
    <n v="32"/>
    <n v="1536"/>
    <x v="15"/>
    <s v="L"/>
    <x v="23"/>
    <x v="2"/>
    <x v="4"/>
    <x v="5"/>
    <x v="2"/>
  </r>
  <r>
    <n v="547"/>
    <n v="0"/>
    <n v="62"/>
    <s v="Male"/>
    <x v="0"/>
    <x v="15"/>
    <x v="0"/>
    <x v="535"/>
    <x v="0"/>
    <x v="0"/>
    <x v="2"/>
    <n v="45"/>
    <n v="74"/>
    <n v="3330"/>
    <x v="34"/>
    <s v="M"/>
    <x v="17"/>
    <x v="0"/>
    <x v="1"/>
    <x v="0"/>
    <x v="4"/>
  </r>
  <r>
    <n v="548"/>
    <n v="0"/>
    <n v="38"/>
    <s v="Male"/>
    <x v="0"/>
    <x v="14"/>
    <x v="2"/>
    <x v="536"/>
    <x v="1"/>
    <x v="0"/>
    <x v="2"/>
    <n v="26"/>
    <n v="50"/>
    <n v="1300"/>
    <x v="21"/>
    <s v="M"/>
    <x v="24"/>
    <x v="0"/>
    <x v="1"/>
    <x v="0"/>
    <x v="1"/>
  </r>
  <r>
    <n v="549"/>
    <n v="0"/>
    <n v="36"/>
    <s v="Male"/>
    <x v="0"/>
    <x v="21"/>
    <x v="3"/>
    <x v="537"/>
    <x v="2"/>
    <x v="0"/>
    <x v="3"/>
    <n v="41"/>
    <n v="64"/>
    <n v="2624"/>
    <x v="42"/>
    <s v="M"/>
    <x v="12"/>
    <x v="0"/>
    <x v="5"/>
    <x v="5"/>
    <x v="6"/>
  </r>
  <r>
    <n v="550"/>
    <n v="0"/>
    <n v="31"/>
    <s v="Male"/>
    <x v="0"/>
    <x v="21"/>
    <x v="3"/>
    <x v="538"/>
    <x v="3"/>
    <x v="0"/>
    <x v="3"/>
    <n v="37"/>
    <n v="29"/>
    <n v="1073"/>
    <x v="27"/>
    <s v="S"/>
    <x v="8"/>
    <x v="3"/>
    <x v="0"/>
    <x v="0"/>
    <x v="4"/>
  </r>
  <r>
    <n v="551"/>
    <n v="0"/>
    <n v="62"/>
    <s v="Male"/>
    <x v="0"/>
    <x v="22"/>
    <x v="3"/>
    <x v="539"/>
    <x v="4"/>
    <x v="0"/>
    <x v="3"/>
    <n v="12"/>
    <n v="62"/>
    <n v="744"/>
    <x v="41"/>
    <s v="M"/>
    <x v="8"/>
    <x v="2"/>
    <x v="5"/>
    <x v="3"/>
    <x v="1"/>
  </r>
  <r>
    <n v="552"/>
    <n v="0"/>
    <n v="29"/>
    <s v="Male"/>
    <x v="0"/>
    <x v="7"/>
    <x v="2"/>
    <x v="540"/>
    <x v="5"/>
    <x v="0"/>
    <x v="3"/>
    <n v="27"/>
    <n v="78"/>
    <n v="2106"/>
    <x v="36"/>
    <s v="XL"/>
    <x v="13"/>
    <x v="3"/>
    <x v="4"/>
    <x v="1"/>
    <x v="4"/>
  </r>
  <r>
    <n v="553"/>
    <n v="0"/>
    <n v="24"/>
    <s v="Male"/>
    <x v="0"/>
    <x v="17"/>
    <x v="0"/>
    <x v="541"/>
    <x v="6"/>
    <x v="0"/>
    <x v="3"/>
    <n v="18"/>
    <n v="94"/>
    <n v="1692"/>
    <x v="9"/>
    <s v="M"/>
    <x v="14"/>
    <x v="3"/>
    <x v="0"/>
    <x v="4"/>
    <x v="1"/>
  </r>
  <r>
    <n v="554"/>
    <n v="0"/>
    <n v="63"/>
    <s v="Male"/>
    <x v="0"/>
    <x v="12"/>
    <x v="3"/>
    <x v="542"/>
    <x v="0"/>
    <x v="0"/>
    <x v="3"/>
    <n v="15"/>
    <n v="59"/>
    <n v="885"/>
    <x v="19"/>
    <s v="M"/>
    <x v="3"/>
    <x v="0"/>
    <x v="0"/>
    <x v="2"/>
    <x v="3"/>
  </r>
  <r>
    <n v="555"/>
    <n v="0"/>
    <n v="56"/>
    <s v="Male"/>
    <x v="0"/>
    <x v="4"/>
    <x v="1"/>
    <x v="543"/>
    <x v="1"/>
    <x v="0"/>
    <x v="3"/>
    <n v="34"/>
    <n v="47"/>
    <n v="1598"/>
    <x v="45"/>
    <s v="M"/>
    <x v="15"/>
    <x v="2"/>
    <x v="0"/>
    <x v="4"/>
    <x v="1"/>
  </r>
  <r>
    <n v="556"/>
    <n v="0"/>
    <n v="63"/>
    <s v="Male"/>
    <x v="0"/>
    <x v="24"/>
    <x v="3"/>
    <x v="544"/>
    <x v="2"/>
    <x v="0"/>
    <x v="3"/>
    <n v="37"/>
    <n v="57"/>
    <n v="2109"/>
    <x v="1"/>
    <s v="M"/>
    <x v="3"/>
    <x v="3"/>
    <x v="0"/>
    <x v="0"/>
    <x v="2"/>
  </r>
  <r>
    <n v="557"/>
    <n v="0"/>
    <n v="40"/>
    <s v="Male"/>
    <x v="0"/>
    <x v="7"/>
    <x v="2"/>
    <x v="545"/>
    <x v="3"/>
    <x v="0"/>
    <x v="3"/>
    <n v="21"/>
    <n v="90"/>
    <n v="1890"/>
    <x v="6"/>
    <s v="L"/>
    <x v="20"/>
    <x v="0"/>
    <x v="5"/>
    <x v="1"/>
    <x v="0"/>
  </r>
  <r>
    <n v="558"/>
    <n v="0"/>
    <n v="18"/>
    <s v="Male"/>
    <x v="0"/>
    <x v="5"/>
    <x v="0"/>
    <x v="546"/>
    <x v="4"/>
    <x v="0"/>
    <x v="3"/>
    <n v="31"/>
    <n v="60"/>
    <n v="1860"/>
    <x v="28"/>
    <s v="M"/>
    <x v="3"/>
    <x v="1"/>
    <x v="1"/>
    <x v="5"/>
    <x v="1"/>
  </r>
  <r>
    <n v="559"/>
    <n v="0"/>
    <n v="50"/>
    <s v="Male"/>
    <x v="0"/>
    <x v="4"/>
    <x v="1"/>
    <x v="547"/>
    <x v="5"/>
    <x v="0"/>
    <x v="3"/>
    <n v="43"/>
    <n v="77"/>
    <n v="3311"/>
    <x v="43"/>
    <s v="L"/>
    <x v="11"/>
    <x v="3"/>
    <x v="0"/>
    <x v="5"/>
    <x v="6"/>
  </r>
  <r>
    <n v="560"/>
    <n v="0"/>
    <n v="66"/>
    <s v="Male"/>
    <x v="0"/>
    <x v="18"/>
    <x v="3"/>
    <x v="548"/>
    <x v="6"/>
    <x v="0"/>
    <x v="3"/>
    <n v="22"/>
    <n v="41"/>
    <n v="902"/>
    <x v="27"/>
    <s v="M"/>
    <x v="20"/>
    <x v="3"/>
    <x v="5"/>
    <x v="4"/>
    <x v="5"/>
  </r>
  <r>
    <n v="561"/>
    <n v="0"/>
    <n v="25"/>
    <s v="Male"/>
    <x v="0"/>
    <x v="16"/>
    <x v="3"/>
    <x v="549"/>
    <x v="0"/>
    <x v="0"/>
    <x v="3"/>
    <n v="12"/>
    <n v="48"/>
    <n v="576"/>
    <x v="7"/>
    <s v="L"/>
    <x v="15"/>
    <x v="3"/>
    <x v="1"/>
    <x v="5"/>
    <x v="2"/>
  </r>
  <r>
    <n v="562"/>
    <n v="0"/>
    <n v="65"/>
    <s v="Male"/>
    <x v="0"/>
    <x v="14"/>
    <x v="2"/>
    <x v="550"/>
    <x v="1"/>
    <x v="0"/>
    <x v="3"/>
    <n v="25"/>
    <n v="65"/>
    <n v="1625"/>
    <x v="15"/>
    <s v="M"/>
    <x v="24"/>
    <x v="3"/>
    <x v="2"/>
    <x v="3"/>
    <x v="0"/>
  </r>
  <r>
    <n v="563"/>
    <n v="0"/>
    <n v="53"/>
    <s v="Male"/>
    <x v="0"/>
    <x v="2"/>
    <x v="0"/>
    <x v="551"/>
    <x v="2"/>
    <x v="0"/>
    <x v="3"/>
    <n v="40"/>
    <n v="62"/>
    <n v="2480"/>
    <x v="9"/>
    <s v="M"/>
    <x v="24"/>
    <x v="2"/>
    <x v="3"/>
    <x v="5"/>
    <x v="2"/>
  </r>
  <r>
    <n v="564"/>
    <n v="0"/>
    <n v="61"/>
    <s v="Male"/>
    <x v="0"/>
    <x v="9"/>
    <x v="1"/>
    <x v="552"/>
    <x v="3"/>
    <x v="0"/>
    <x v="3"/>
    <n v="16"/>
    <n v="99"/>
    <n v="1584"/>
    <x v="36"/>
    <s v="M"/>
    <x v="12"/>
    <x v="3"/>
    <x v="3"/>
    <x v="5"/>
    <x v="3"/>
  </r>
  <r>
    <n v="565"/>
    <n v="0"/>
    <n v="67"/>
    <s v="Male"/>
    <x v="0"/>
    <x v="15"/>
    <x v="0"/>
    <x v="553"/>
    <x v="4"/>
    <x v="0"/>
    <x v="3"/>
    <n v="30"/>
    <n v="58"/>
    <n v="1740"/>
    <x v="19"/>
    <s v="M"/>
    <x v="8"/>
    <x v="0"/>
    <x v="2"/>
    <x v="4"/>
    <x v="1"/>
  </r>
  <r>
    <n v="566"/>
    <n v="0"/>
    <n v="59"/>
    <s v="Male"/>
    <x v="0"/>
    <x v="21"/>
    <x v="3"/>
    <x v="554"/>
    <x v="5"/>
    <x v="0"/>
    <x v="3"/>
    <n v="10"/>
    <n v="43"/>
    <n v="430"/>
    <x v="36"/>
    <s v="L"/>
    <x v="21"/>
    <x v="3"/>
    <x v="5"/>
    <x v="0"/>
    <x v="1"/>
  </r>
  <r>
    <n v="567"/>
    <n v="0"/>
    <n v="55"/>
    <s v="Male"/>
    <x v="0"/>
    <x v="4"/>
    <x v="1"/>
    <x v="555"/>
    <x v="6"/>
    <x v="0"/>
    <x v="3"/>
    <n v="1"/>
    <n v="93"/>
    <n v="93"/>
    <x v="15"/>
    <s v="M"/>
    <x v="20"/>
    <x v="1"/>
    <x v="5"/>
    <x v="5"/>
    <x v="0"/>
  </r>
  <r>
    <n v="568"/>
    <n v="0"/>
    <n v="21"/>
    <s v="Male"/>
    <x v="0"/>
    <x v="0"/>
    <x v="0"/>
    <x v="556"/>
    <x v="0"/>
    <x v="0"/>
    <x v="3"/>
    <n v="24"/>
    <n v="50"/>
    <n v="1200"/>
    <x v="13"/>
    <s v="S"/>
    <x v="15"/>
    <x v="0"/>
    <x v="2"/>
    <x v="0"/>
    <x v="0"/>
  </r>
  <r>
    <n v="569"/>
    <n v="0"/>
    <n v="44"/>
    <s v="Male"/>
    <x v="0"/>
    <x v="13"/>
    <x v="0"/>
    <x v="557"/>
    <x v="1"/>
    <x v="0"/>
    <x v="3"/>
    <n v="36"/>
    <n v="88"/>
    <n v="3168"/>
    <x v="39"/>
    <s v="L"/>
    <x v="15"/>
    <x v="2"/>
    <x v="1"/>
    <x v="3"/>
    <x v="5"/>
  </r>
  <r>
    <n v="570"/>
    <n v="0"/>
    <n v="65"/>
    <s v="Male"/>
    <x v="0"/>
    <x v="11"/>
    <x v="0"/>
    <x v="558"/>
    <x v="2"/>
    <x v="0"/>
    <x v="3"/>
    <n v="46"/>
    <n v="33"/>
    <n v="1518"/>
    <x v="15"/>
    <s v="M"/>
    <x v="6"/>
    <x v="3"/>
    <x v="0"/>
    <x v="2"/>
    <x v="6"/>
  </r>
  <r>
    <n v="571"/>
    <n v="0"/>
    <n v="65"/>
    <s v="Male"/>
    <x v="0"/>
    <x v="17"/>
    <x v="0"/>
    <x v="559"/>
    <x v="3"/>
    <x v="0"/>
    <x v="3"/>
    <n v="20"/>
    <n v="99"/>
    <n v="1980"/>
    <x v="43"/>
    <s v="XL"/>
    <x v="7"/>
    <x v="3"/>
    <x v="3"/>
    <x v="1"/>
    <x v="2"/>
  </r>
  <r>
    <n v="572"/>
    <n v="0"/>
    <n v="54"/>
    <s v="Male"/>
    <x v="0"/>
    <x v="14"/>
    <x v="2"/>
    <x v="560"/>
    <x v="4"/>
    <x v="0"/>
    <x v="3"/>
    <n v="37"/>
    <n v="76"/>
    <n v="2812"/>
    <x v="0"/>
    <s v="XL"/>
    <x v="16"/>
    <x v="1"/>
    <x v="1"/>
    <x v="0"/>
    <x v="1"/>
  </r>
  <r>
    <n v="573"/>
    <n v="0"/>
    <n v="56"/>
    <s v="Male"/>
    <x v="0"/>
    <x v="18"/>
    <x v="3"/>
    <x v="561"/>
    <x v="5"/>
    <x v="0"/>
    <x v="3"/>
    <n v="26"/>
    <n v="97"/>
    <n v="2522"/>
    <x v="35"/>
    <s v="XL"/>
    <x v="16"/>
    <x v="2"/>
    <x v="2"/>
    <x v="4"/>
    <x v="2"/>
  </r>
  <r>
    <n v="574"/>
    <n v="0"/>
    <n v="58"/>
    <s v="Male"/>
    <x v="0"/>
    <x v="13"/>
    <x v="0"/>
    <x v="562"/>
    <x v="6"/>
    <x v="0"/>
    <x v="3"/>
    <n v="23"/>
    <n v="68"/>
    <n v="1564"/>
    <x v="17"/>
    <s v="M"/>
    <x v="4"/>
    <x v="2"/>
    <x v="4"/>
    <x v="2"/>
    <x v="4"/>
  </r>
  <r>
    <n v="575"/>
    <n v="0"/>
    <n v="54"/>
    <s v="Male"/>
    <x v="0"/>
    <x v="4"/>
    <x v="1"/>
    <x v="563"/>
    <x v="0"/>
    <x v="0"/>
    <x v="3"/>
    <n v="20"/>
    <n v="79"/>
    <n v="1580"/>
    <x v="1"/>
    <s v="L"/>
    <x v="15"/>
    <x v="3"/>
    <x v="1"/>
    <x v="4"/>
    <x v="4"/>
  </r>
  <r>
    <n v="576"/>
    <n v="0"/>
    <n v="58"/>
    <s v="Male"/>
    <x v="0"/>
    <x v="2"/>
    <x v="0"/>
    <x v="564"/>
    <x v="1"/>
    <x v="0"/>
    <x v="3"/>
    <n v="38"/>
    <n v="86"/>
    <n v="3268"/>
    <x v="42"/>
    <s v="M"/>
    <x v="14"/>
    <x v="3"/>
    <x v="0"/>
    <x v="3"/>
    <x v="5"/>
  </r>
  <r>
    <n v="577"/>
    <n v="0"/>
    <n v="48"/>
    <s v="Male"/>
    <x v="0"/>
    <x v="19"/>
    <x v="3"/>
    <x v="565"/>
    <x v="2"/>
    <x v="0"/>
    <x v="3"/>
    <n v="5"/>
    <n v="68"/>
    <n v="340"/>
    <x v="46"/>
    <s v="M"/>
    <x v="12"/>
    <x v="0"/>
    <x v="4"/>
    <x v="2"/>
    <x v="6"/>
  </r>
  <r>
    <n v="578"/>
    <n v="0"/>
    <n v="19"/>
    <s v="Male"/>
    <x v="0"/>
    <x v="11"/>
    <x v="0"/>
    <x v="566"/>
    <x v="3"/>
    <x v="0"/>
    <x v="3"/>
    <n v="41"/>
    <n v="52"/>
    <n v="2132"/>
    <x v="15"/>
    <s v="M"/>
    <x v="12"/>
    <x v="3"/>
    <x v="5"/>
    <x v="0"/>
    <x v="2"/>
  </r>
  <r>
    <n v="579"/>
    <n v="0"/>
    <n v="69"/>
    <s v="Male"/>
    <x v="0"/>
    <x v="3"/>
    <x v="1"/>
    <x v="567"/>
    <x v="4"/>
    <x v="0"/>
    <x v="3"/>
    <n v="22"/>
    <n v="90"/>
    <n v="1980"/>
    <x v="1"/>
    <s v="M"/>
    <x v="7"/>
    <x v="3"/>
    <x v="2"/>
    <x v="2"/>
    <x v="0"/>
  </r>
  <r>
    <n v="580"/>
    <n v="0"/>
    <n v="58"/>
    <s v="Male"/>
    <x v="0"/>
    <x v="3"/>
    <x v="1"/>
    <x v="568"/>
    <x v="5"/>
    <x v="0"/>
    <x v="3"/>
    <n v="48"/>
    <n v="41"/>
    <n v="1968"/>
    <x v="17"/>
    <s v="M"/>
    <x v="10"/>
    <x v="0"/>
    <x v="1"/>
    <x v="2"/>
    <x v="2"/>
  </r>
  <r>
    <n v="581"/>
    <n v="0"/>
    <n v="49"/>
    <s v="Male"/>
    <x v="0"/>
    <x v="1"/>
    <x v="0"/>
    <x v="569"/>
    <x v="6"/>
    <x v="0"/>
    <x v="3"/>
    <n v="10"/>
    <n v="80"/>
    <n v="800"/>
    <x v="43"/>
    <s v="M"/>
    <x v="19"/>
    <x v="1"/>
    <x v="1"/>
    <x v="3"/>
    <x v="1"/>
  </r>
  <r>
    <n v="582"/>
    <n v="0"/>
    <n v="32"/>
    <s v="Male"/>
    <x v="0"/>
    <x v="1"/>
    <x v="0"/>
    <x v="570"/>
    <x v="0"/>
    <x v="0"/>
    <x v="3"/>
    <n v="12"/>
    <n v="100"/>
    <n v="1200"/>
    <x v="43"/>
    <s v="XL"/>
    <x v="4"/>
    <x v="0"/>
    <x v="5"/>
    <x v="4"/>
    <x v="6"/>
  </r>
  <r>
    <n v="583"/>
    <n v="0"/>
    <n v="40"/>
    <s v="Male"/>
    <x v="0"/>
    <x v="14"/>
    <x v="2"/>
    <x v="571"/>
    <x v="1"/>
    <x v="0"/>
    <x v="3"/>
    <n v="2"/>
    <n v="77"/>
    <n v="154"/>
    <x v="23"/>
    <s v="L"/>
    <x v="2"/>
    <x v="1"/>
    <x v="5"/>
    <x v="4"/>
    <x v="3"/>
  </r>
  <r>
    <n v="584"/>
    <n v="0"/>
    <n v="25"/>
    <s v="Male"/>
    <x v="0"/>
    <x v="6"/>
    <x v="0"/>
    <x v="572"/>
    <x v="2"/>
    <x v="0"/>
    <x v="3"/>
    <n v="38"/>
    <n v="78"/>
    <n v="2964"/>
    <x v="17"/>
    <s v="L"/>
    <x v="22"/>
    <x v="1"/>
    <x v="5"/>
    <x v="3"/>
    <x v="5"/>
  </r>
  <r>
    <n v="585"/>
    <n v="0"/>
    <n v="70"/>
    <s v="Male"/>
    <x v="0"/>
    <x v="20"/>
    <x v="0"/>
    <x v="573"/>
    <x v="3"/>
    <x v="0"/>
    <x v="3"/>
    <n v="20"/>
    <n v="94"/>
    <n v="1880"/>
    <x v="26"/>
    <s v="M"/>
    <x v="3"/>
    <x v="1"/>
    <x v="1"/>
    <x v="5"/>
    <x v="5"/>
  </r>
  <r>
    <n v="586"/>
    <n v="0"/>
    <n v="69"/>
    <s v="Male"/>
    <x v="0"/>
    <x v="20"/>
    <x v="0"/>
    <x v="574"/>
    <x v="4"/>
    <x v="0"/>
    <x v="3"/>
    <n v="5"/>
    <n v="23"/>
    <n v="115"/>
    <x v="35"/>
    <s v="M"/>
    <x v="0"/>
    <x v="3"/>
    <x v="2"/>
    <x v="1"/>
    <x v="6"/>
  </r>
  <r>
    <n v="587"/>
    <n v="0"/>
    <n v="45"/>
    <s v="Male"/>
    <x v="0"/>
    <x v="15"/>
    <x v="0"/>
    <x v="575"/>
    <x v="5"/>
    <x v="0"/>
    <x v="3"/>
    <n v="9"/>
    <n v="20"/>
    <n v="180"/>
    <x v="48"/>
    <s v="S"/>
    <x v="24"/>
    <x v="0"/>
    <x v="4"/>
    <x v="0"/>
    <x v="2"/>
  </r>
  <r>
    <n v="588"/>
    <n v="0"/>
    <n v="29"/>
    <s v="Male"/>
    <x v="0"/>
    <x v="20"/>
    <x v="0"/>
    <x v="576"/>
    <x v="6"/>
    <x v="0"/>
    <x v="3"/>
    <n v="48"/>
    <n v="86"/>
    <n v="4128"/>
    <x v="46"/>
    <s v="S"/>
    <x v="1"/>
    <x v="3"/>
    <x v="0"/>
    <x v="5"/>
    <x v="6"/>
  </r>
  <r>
    <n v="589"/>
    <n v="0"/>
    <n v="47"/>
    <s v="Male"/>
    <x v="0"/>
    <x v="23"/>
    <x v="1"/>
    <x v="577"/>
    <x v="0"/>
    <x v="0"/>
    <x v="3"/>
    <n v="9"/>
    <n v="60"/>
    <n v="540"/>
    <x v="44"/>
    <s v="M"/>
    <x v="10"/>
    <x v="3"/>
    <x v="3"/>
    <x v="5"/>
    <x v="3"/>
  </r>
  <r>
    <n v="590"/>
    <n v="0"/>
    <n v="28"/>
    <s v="Male"/>
    <x v="0"/>
    <x v="5"/>
    <x v="0"/>
    <x v="578"/>
    <x v="1"/>
    <x v="0"/>
    <x v="3"/>
    <n v="40"/>
    <n v="70"/>
    <n v="2800"/>
    <x v="45"/>
    <s v="M"/>
    <x v="19"/>
    <x v="3"/>
    <x v="4"/>
    <x v="3"/>
    <x v="2"/>
  </r>
  <r>
    <n v="591"/>
    <n v="0"/>
    <n v="64"/>
    <s v="Male"/>
    <x v="0"/>
    <x v="22"/>
    <x v="3"/>
    <x v="579"/>
    <x v="2"/>
    <x v="0"/>
    <x v="3"/>
    <n v="30"/>
    <n v="39"/>
    <n v="1170"/>
    <x v="28"/>
    <s v="S"/>
    <x v="2"/>
    <x v="3"/>
    <x v="3"/>
    <x v="0"/>
    <x v="0"/>
  </r>
  <r>
    <n v="592"/>
    <n v="0"/>
    <n v="47"/>
    <s v="Male"/>
    <x v="0"/>
    <x v="21"/>
    <x v="3"/>
    <x v="580"/>
    <x v="3"/>
    <x v="0"/>
    <x v="3"/>
    <n v="6"/>
    <n v="37"/>
    <n v="222"/>
    <x v="0"/>
    <s v="L"/>
    <x v="8"/>
    <x v="3"/>
    <x v="5"/>
    <x v="5"/>
    <x v="4"/>
  </r>
  <r>
    <n v="593"/>
    <n v="0"/>
    <n v="60"/>
    <s v="Male"/>
    <x v="0"/>
    <x v="23"/>
    <x v="1"/>
    <x v="581"/>
    <x v="4"/>
    <x v="0"/>
    <x v="3"/>
    <n v="42"/>
    <n v="29"/>
    <n v="1218"/>
    <x v="24"/>
    <s v="M"/>
    <x v="17"/>
    <x v="3"/>
    <x v="1"/>
    <x v="0"/>
    <x v="6"/>
  </r>
  <r>
    <n v="594"/>
    <n v="0"/>
    <n v="67"/>
    <s v="Male"/>
    <x v="0"/>
    <x v="7"/>
    <x v="2"/>
    <x v="582"/>
    <x v="5"/>
    <x v="0"/>
    <x v="3"/>
    <n v="9"/>
    <n v="35"/>
    <n v="315"/>
    <x v="28"/>
    <s v="S"/>
    <x v="13"/>
    <x v="0"/>
    <x v="5"/>
    <x v="3"/>
    <x v="6"/>
  </r>
  <r>
    <n v="595"/>
    <n v="0"/>
    <n v="35"/>
    <s v="Male"/>
    <x v="0"/>
    <x v="15"/>
    <x v="0"/>
    <x v="583"/>
    <x v="6"/>
    <x v="0"/>
    <x v="3"/>
    <n v="6"/>
    <n v="83"/>
    <n v="498"/>
    <x v="18"/>
    <s v="S"/>
    <x v="17"/>
    <x v="0"/>
    <x v="2"/>
    <x v="5"/>
    <x v="5"/>
  </r>
  <r>
    <n v="596"/>
    <n v="0"/>
    <n v="30"/>
    <s v="Male"/>
    <x v="0"/>
    <x v="9"/>
    <x v="1"/>
    <x v="584"/>
    <x v="0"/>
    <x v="0"/>
    <x v="3"/>
    <n v="47"/>
    <n v="77"/>
    <n v="3619"/>
    <x v="12"/>
    <s v="M"/>
    <x v="5"/>
    <x v="2"/>
    <x v="2"/>
    <x v="3"/>
    <x v="3"/>
  </r>
  <r>
    <n v="597"/>
    <n v="0"/>
    <n v="23"/>
    <s v="Male"/>
    <x v="0"/>
    <x v="9"/>
    <x v="1"/>
    <x v="585"/>
    <x v="1"/>
    <x v="0"/>
    <x v="3"/>
    <n v="36"/>
    <n v="37"/>
    <n v="1332"/>
    <x v="6"/>
    <s v="XL"/>
    <x v="3"/>
    <x v="2"/>
    <x v="5"/>
    <x v="0"/>
    <x v="2"/>
  </r>
  <r>
    <n v="598"/>
    <n v="0"/>
    <n v="70"/>
    <s v="Male"/>
    <x v="0"/>
    <x v="16"/>
    <x v="3"/>
    <x v="586"/>
    <x v="2"/>
    <x v="0"/>
    <x v="3"/>
    <n v="19"/>
    <n v="69"/>
    <n v="1311"/>
    <x v="28"/>
    <s v="L"/>
    <x v="9"/>
    <x v="2"/>
    <x v="3"/>
    <x v="4"/>
    <x v="0"/>
  </r>
  <r>
    <n v="599"/>
    <n v="0"/>
    <n v="21"/>
    <s v="Male"/>
    <x v="0"/>
    <x v="10"/>
    <x v="0"/>
    <x v="587"/>
    <x v="3"/>
    <x v="0"/>
    <x v="3"/>
    <n v="30"/>
    <n v="66"/>
    <n v="1980"/>
    <x v="17"/>
    <s v="L"/>
    <x v="13"/>
    <x v="0"/>
    <x v="4"/>
    <x v="1"/>
    <x v="6"/>
  </r>
  <r>
    <n v="600"/>
    <n v="0"/>
    <n v="51"/>
    <s v="Male"/>
    <x v="0"/>
    <x v="23"/>
    <x v="1"/>
    <x v="588"/>
    <x v="4"/>
    <x v="0"/>
    <x v="3"/>
    <n v="27"/>
    <n v="26"/>
    <n v="702"/>
    <x v="2"/>
    <s v="L"/>
    <x v="11"/>
    <x v="1"/>
    <x v="3"/>
    <x v="5"/>
    <x v="6"/>
  </r>
  <r>
    <n v="601"/>
    <n v="0"/>
    <n v="22"/>
    <s v="Male"/>
    <x v="0"/>
    <x v="19"/>
    <x v="3"/>
    <x v="589"/>
    <x v="5"/>
    <x v="0"/>
    <x v="3"/>
    <n v="25"/>
    <n v="63"/>
    <n v="1575"/>
    <x v="35"/>
    <s v="M"/>
    <x v="4"/>
    <x v="1"/>
    <x v="4"/>
    <x v="0"/>
    <x v="5"/>
  </r>
  <r>
    <n v="602"/>
    <n v="0"/>
    <n v="32"/>
    <s v="Male"/>
    <x v="0"/>
    <x v="21"/>
    <x v="3"/>
    <x v="590"/>
    <x v="6"/>
    <x v="0"/>
    <x v="3"/>
    <n v="5"/>
    <n v="38"/>
    <n v="190"/>
    <x v="8"/>
    <s v="M"/>
    <x v="1"/>
    <x v="2"/>
    <x v="5"/>
    <x v="1"/>
    <x v="0"/>
  </r>
  <r>
    <n v="603"/>
    <n v="0"/>
    <n v="37"/>
    <s v="Male"/>
    <x v="0"/>
    <x v="9"/>
    <x v="1"/>
    <x v="591"/>
    <x v="0"/>
    <x v="0"/>
    <x v="3"/>
    <n v="10"/>
    <n v="58"/>
    <n v="580"/>
    <x v="4"/>
    <s v="L"/>
    <x v="21"/>
    <x v="2"/>
    <x v="2"/>
    <x v="1"/>
    <x v="6"/>
  </r>
  <r>
    <n v="604"/>
    <n v="0"/>
    <n v="31"/>
    <s v="Male"/>
    <x v="0"/>
    <x v="8"/>
    <x v="3"/>
    <x v="592"/>
    <x v="1"/>
    <x v="0"/>
    <x v="3"/>
    <n v="26"/>
    <n v="46"/>
    <n v="1196"/>
    <x v="2"/>
    <s v="L"/>
    <x v="13"/>
    <x v="0"/>
    <x v="4"/>
    <x v="3"/>
    <x v="6"/>
  </r>
  <r>
    <n v="605"/>
    <n v="0"/>
    <n v="44"/>
    <s v="Male"/>
    <x v="0"/>
    <x v="12"/>
    <x v="3"/>
    <x v="593"/>
    <x v="2"/>
    <x v="0"/>
    <x v="3"/>
    <n v="11"/>
    <n v="92"/>
    <n v="1012"/>
    <x v="8"/>
    <s v="S"/>
    <x v="6"/>
    <x v="3"/>
    <x v="5"/>
    <x v="2"/>
    <x v="6"/>
  </r>
  <r>
    <n v="606"/>
    <n v="0"/>
    <n v="40"/>
    <s v="Male"/>
    <x v="0"/>
    <x v="19"/>
    <x v="3"/>
    <x v="594"/>
    <x v="3"/>
    <x v="0"/>
    <x v="3"/>
    <n v="17"/>
    <n v="32"/>
    <n v="544"/>
    <x v="17"/>
    <s v="XL"/>
    <x v="4"/>
    <x v="0"/>
    <x v="3"/>
    <x v="4"/>
    <x v="1"/>
  </r>
  <r>
    <n v="607"/>
    <n v="0"/>
    <n v="27"/>
    <s v="Male"/>
    <x v="0"/>
    <x v="18"/>
    <x v="3"/>
    <x v="595"/>
    <x v="4"/>
    <x v="0"/>
    <x v="3"/>
    <n v="44"/>
    <n v="90"/>
    <n v="3960"/>
    <x v="23"/>
    <s v="M"/>
    <x v="24"/>
    <x v="1"/>
    <x v="3"/>
    <x v="3"/>
    <x v="5"/>
  </r>
  <r>
    <n v="608"/>
    <n v="0"/>
    <n v="47"/>
    <s v="Male"/>
    <x v="0"/>
    <x v="15"/>
    <x v="0"/>
    <x v="596"/>
    <x v="5"/>
    <x v="0"/>
    <x v="3"/>
    <n v="44"/>
    <n v="23"/>
    <n v="1012"/>
    <x v="26"/>
    <s v="L"/>
    <x v="7"/>
    <x v="3"/>
    <x v="2"/>
    <x v="1"/>
    <x v="5"/>
  </r>
  <r>
    <n v="609"/>
    <n v="0"/>
    <n v="41"/>
    <s v="Male"/>
    <x v="0"/>
    <x v="21"/>
    <x v="3"/>
    <x v="597"/>
    <x v="6"/>
    <x v="0"/>
    <x v="3"/>
    <n v="21"/>
    <n v="25"/>
    <n v="525"/>
    <x v="12"/>
    <s v="S"/>
    <x v="9"/>
    <x v="3"/>
    <x v="2"/>
    <x v="0"/>
    <x v="6"/>
  </r>
  <r>
    <n v="610"/>
    <n v="0"/>
    <n v="51"/>
    <s v="Male"/>
    <x v="0"/>
    <x v="1"/>
    <x v="0"/>
    <x v="598"/>
    <x v="0"/>
    <x v="0"/>
    <x v="3"/>
    <n v="49"/>
    <n v="54"/>
    <n v="2646"/>
    <x v="47"/>
    <s v="L"/>
    <x v="7"/>
    <x v="3"/>
    <x v="2"/>
    <x v="2"/>
    <x v="0"/>
  </r>
  <r>
    <n v="611"/>
    <n v="0"/>
    <n v="53"/>
    <s v="Male"/>
    <x v="0"/>
    <x v="6"/>
    <x v="0"/>
    <x v="599"/>
    <x v="1"/>
    <x v="0"/>
    <x v="3"/>
    <n v="27"/>
    <n v="72"/>
    <n v="1944"/>
    <x v="18"/>
    <s v="M"/>
    <x v="4"/>
    <x v="2"/>
    <x v="1"/>
    <x v="4"/>
    <x v="6"/>
  </r>
  <r>
    <n v="612"/>
    <n v="0"/>
    <n v="43"/>
    <s v="Male"/>
    <x v="0"/>
    <x v="18"/>
    <x v="3"/>
    <x v="600"/>
    <x v="2"/>
    <x v="0"/>
    <x v="3"/>
    <n v="19"/>
    <n v="33"/>
    <n v="627"/>
    <x v="17"/>
    <s v="M"/>
    <x v="12"/>
    <x v="0"/>
    <x v="5"/>
    <x v="1"/>
    <x v="5"/>
  </r>
  <r>
    <n v="613"/>
    <n v="0"/>
    <n v="67"/>
    <s v="Male"/>
    <x v="0"/>
    <x v="19"/>
    <x v="3"/>
    <x v="601"/>
    <x v="3"/>
    <x v="0"/>
    <x v="3"/>
    <n v="33"/>
    <n v="43"/>
    <n v="1419"/>
    <x v="13"/>
    <s v="L"/>
    <x v="21"/>
    <x v="3"/>
    <x v="0"/>
    <x v="2"/>
    <x v="3"/>
  </r>
  <r>
    <n v="614"/>
    <n v="0"/>
    <n v="61"/>
    <s v="Male"/>
    <x v="0"/>
    <x v="7"/>
    <x v="2"/>
    <x v="602"/>
    <x v="4"/>
    <x v="0"/>
    <x v="3"/>
    <n v="46"/>
    <n v="51"/>
    <n v="2346"/>
    <x v="37"/>
    <s v="L"/>
    <x v="21"/>
    <x v="3"/>
    <x v="3"/>
    <x v="1"/>
    <x v="4"/>
  </r>
  <r>
    <n v="615"/>
    <n v="0"/>
    <n v="68"/>
    <s v="Male"/>
    <x v="0"/>
    <x v="16"/>
    <x v="3"/>
    <x v="603"/>
    <x v="5"/>
    <x v="0"/>
    <x v="3"/>
    <n v="21"/>
    <n v="85"/>
    <n v="1785"/>
    <x v="36"/>
    <s v="M"/>
    <x v="21"/>
    <x v="0"/>
    <x v="3"/>
    <x v="2"/>
    <x v="4"/>
  </r>
  <r>
    <n v="616"/>
    <n v="0"/>
    <n v="67"/>
    <s v="Male"/>
    <x v="0"/>
    <x v="3"/>
    <x v="1"/>
    <x v="604"/>
    <x v="6"/>
    <x v="0"/>
    <x v="3"/>
    <n v="23"/>
    <n v="100"/>
    <n v="2300"/>
    <x v="31"/>
    <s v="L"/>
    <x v="8"/>
    <x v="2"/>
    <x v="2"/>
    <x v="0"/>
    <x v="2"/>
  </r>
  <r>
    <n v="617"/>
    <n v="0"/>
    <n v="29"/>
    <s v="Male"/>
    <x v="0"/>
    <x v="24"/>
    <x v="3"/>
    <x v="605"/>
    <x v="0"/>
    <x v="0"/>
    <x v="3"/>
    <n v="38"/>
    <n v="72"/>
    <n v="2736"/>
    <x v="37"/>
    <s v="L"/>
    <x v="11"/>
    <x v="1"/>
    <x v="1"/>
    <x v="2"/>
    <x v="6"/>
  </r>
  <r>
    <n v="618"/>
    <n v="0"/>
    <n v="50"/>
    <s v="Male"/>
    <x v="0"/>
    <x v="21"/>
    <x v="3"/>
    <x v="606"/>
    <x v="1"/>
    <x v="0"/>
    <x v="3"/>
    <n v="2"/>
    <n v="57"/>
    <n v="114"/>
    <x v="23"/>
    <s v="M"/>
    <x v="1"/>
    <x v="3"/>
    <x v="3"/>
    <x v="4"/>
    <x v="3"/>
  </r>
  <r>
    <n v="619"/>
    <n v="0"/>
    <n v="61"/>
    <s v="Male"/>
    <x v="0"/>
    <x v="14"/>
    <x v="2"/>
    <x v="607"/>
    <x v="2"/>
    <x v="0"/>
    <x v="3"/>
    <n v="21"/>
    <n v="94"/>
    <n v="1974"/>
    <x v="26"/>
    <s v="L"/>
    <x v="16"/>
    <x v="1"/>
    <x v="0"/>
    <x v="5"/>
    <x v="4"/>
  </r>
  <r>
    <n v="620"/>
    <n v="0"/>
    <n v="19"/>
    <s v="Male"/>
    <x v="0"/>
    <x v="21"/>
    <x v="3"/>
    <x v="608"/>
    <x v="3"/>
    <x v="0"/>
    <x v="3"/>
    <n v="1"/>
    <n v="34"/>
    <n v="34"/>
    <x v="42"/>
    <s v="M"/>
    <x v="4"/>
    <x v="2"/>
    <x v="5"/>
    <x v="5"/>
    <x v="6"/>
  </r>
  <r>
    <n v="621"/>
    <n v="0"/>
    <n v="33"/>
    <s v="Male"/>
    <x v="0"/>
    <x v="21"/>
    <x v="3"/>
    <x v="609"/>
    <x v="4"/>
    <x v="0"/>
    <x v="3"/>
    <n v="10"/>
    <n v="89"/>
    <n v="890"/>
    <x v="3"/>
    <s v="M"/>
    <x v="12"/>
    <x v="3"/>
    <x v="4"/>
    <x v="0"/>
    <x v="6"/>
  </r>
  <r>
    <n v="622"/>
    <n v="0"/>
    <n v="51"/>
    <s v="Male"/>
    <x v="0"/>
    <x v="12"/>
    <x v="3"/>
    <x v="610"/>
    <x v="5"/>
    <x v="0"/>
    <x v="3"/>
    <n v="45"/>
    <n v="27"/>
    <n v="1215"/>
    <x v="22"/>
    <s v="S"/>
    <x v="15"/>
    <x v="3"/>
    <x v="5"/>
    <x v="2"/>
    <x v="1"/>
  </r>
  <r>
    <n v="623"/>
    <n v="0"/>
    <n v="69"/>
    <s v="Male"/>
    <x v="0"/>
    <x v="20"/>
    <x v="0"/>
    <x v="611"/>
    <x v="6"/>
    <x v="0"/>
    <x v="3"/>
    <n v="44"/>
    <n v="63"/>
    <n v="2772"/>
    <x v="41"/>
    <s v="S"/>
    <x v="14"/>
    <x v="1"/>
    <x v="2"/>
    <x v="4"/>
    <x v="0"/>
  </r>
  <r>
    <n v="624"/>
    <n v="0"/>
    <n v="19"/>
    <s v="Male"/>
    <x v="0"/>
    <x v="9"/>
    <x v="1"/>
    <x v="612"/>
    <x v="0"/>
    <x v="0"/>
    <x v="3"/>
    <n v="48"/>
    <n v="70"/>
    <n v="3360"/>
    <x v="21"/>
    <s v="M"/>
    <x v="3"/>
    <x v="3"/>
    <x v="3"/>
    <x v="3"/>
    <x v="4"/>
  </r>
  <r>
    <n v="625"/>
    <n v="0"/>
    <n v="55"/>
    <s v="Male"/>
    <x v="0"/>
    <x v="13"/>
    <x v="0"/>
    <x v="613"/>
    <x v="1"/>
    <x v="0"/>
    <x v="3"/>
    <n v="21"/>
    <n v="87"/>
    <n v="1827"/>
    <x v="35"/>
    <s v="XL"/>
    <x v="6"/>
    <x v="3"/>
    <x v="0"/>
    <x v="3"/>
    <x v="2"/>
  </r>
  <r>
    <n v="626"/>
    <n v="0"/>
    <n v="49"/>
    <s v="Male"/>
    <x v="0"/>
    <x v="16"/>
    <x v="3"/>
    <x v="614"/>
    <x v="2"/>
    <x v="0"/>
    <x v="3"/>
    <n v="1"/>
    <n v="79"/>
    <n v="79"/>
    <x v="12"/>
    <s v="M"/>
    <x v="15"/>
    <x v="3"/>
    <x v="2"/>
    <x v="0"/>
    <x v="1"/>
  </r>
  <r>
    <n v="627"/>
    <n v="0"/>
    <n v="31"/>
    <s v="Male"/>
    <x v="0"/>
    <x v="12"/>
    <x v="3"/>
    <x v="615"/>
    <x v="3"/>
    <x v="0"/>
    <x v="3"/>
    <n v="10"/>
    <n v="79"/>
    <n v="790"/>
    <x v="13"/>
    <s v="M"/>
    <x v="20"/>
    <x v="1"/>
    <x v="3"/>
    <x v="0"/>
    <x v="2"/>
  </r>
  <r>
    <n v="628"/>
    <n v="0"/>
    <n v="42"/>
    <s v="Male"/>
    <x v="0"/>
    <x v="3"/>
    <x v="1"/>
    <x v="616"/>
    <x v="4"/>
    <x v="0"/>
    <x v="3"/>
    <n v="24"/>
    <n v="44"/>
    <n v="1056"/>
    <x v="4"/>
    <s v="L"/>
    <x v="12"/>
    <x v="0"/>
    <x v="0"/>
    <x v="3"/>
    <x v="5"/>
  </r>
  <r>
    <n v="629"/>
    <n v="0"/>
    <n v="69"/>
    <s v="Male"/>
    <x v="0"/>
    <x v="1"/>
    <x v="0"/>
    <x v="617"/>
    <x v="5"/>
    <x v="0"/>
    <x v="3"/>
    <n v="29"/>
    <n v="85"/>
    <n v="2465"/>
    <x v="2"/>
    <s v="M"/>
    <x v="3"/>
    <x v="3"/>
    <x v="4"/>
    <x v="2"/>
    <x v="5"/>
  </r>
  <r>
    <n v="630"/>
    <n v="0"/>
    <n v="26"/>
    <s v="Male"/>
    <x v="0"/>
    <x v="9"/>
    <x v="1"/>
    <x v="618"/>
    <x v="6"/>
    <x v="0"/>
    <x v="3"/>
    <n v="11"/>
    <n v="90"/>
    <n v="990"/>
    <x v="32"/>
    <s v="L"/>
    <x v="18"/>
    <x v="1"/>
    <x v="3"/>
    <x v="5"/>
    <x v="2"/>
  </r>
  <r>
    <n v="631"/>
    <n v="0"/>
    <n v="41"/>
    <s v="Male"/>
    <x v="0"/>
    <x v="16"/>
    <x v="3"/>
    <x v="619"/>
    <x v="0"/>
    <x v="0"/>
    <x v="3"/>
    <n v="33"/>
    <n v="94"/>
    <n v="3102"/>
    <x v="33"/>
    <s v="S"/>
    <x v="5"/>
    <x v="3"/>
    <x v="4"/>
    <x v="5"/>
    <x v="2"/>
  </r>
  <r>
    <n v="632"/>
    <n v="0"/>
    <n v="55"/>
    <s v="Male"/>
    <x v="0"/>
    <x v="23"/>
    <x v="1"/>
    <x v="620"/>
    <x v="1"/>
    <x v="0"/>
    <x v="3"/>
    <n v="27"/>
    <n v="68"/>
    <n v="1836"/>
    <x v="46"/>
    <s v="S"/>
    <x v="10"/>
    <x v="2"/>
    <x v="5"/>
    <x v="1"/>
    <x v="0"/>
  </r>
  <r>
    <n v="633"/>
    <n v="0"/>
    <n v="35"/>
    <s v="Male"/>
    <x v="0"/>
    <x v="21"/>
    <x v="3"/>
    <x v="621"/>
    <x v="2"/>
    <x v="0"/>
    <x v="3"/>
    <n v="19"/>
    <n v="51"/>
    <n v="969"/>
    <x v="5"/>
    <s v="M"/>
    <x v="15"/>
    <x v="0"/>
    <x v="2"/>
    <x v="0"/>
    <x v="0"/>
  </r>
  <r>
    <n v="634"/>
    <n v="0"/>
    <n v="66"/>
    <s v="Male"/>
    <x v="0"/>
    <x v="3"/>
    <x v="1"/>
    <x v="622"/>
    <x v="3"/>
    <x v="0"/>
    <x v="3"/>
    <n v="50"/>
    <n v="33"/>
    <n v="1650"/>
    <x v="45"/>
    <s v="M"/>
    <x v="19"/>
    <x v="1"/>
    <x v="0"/>
    <x v="5"/>
    <x v="3"/>
  </r>
  <r>
    <n v="635"/>
    <n v="0"/>
    <n v="36"/>
    <s v="Male"/>
    <x v="0"/>
    <x v="4"/>
    <x v="1"/>
    <x v="623"/>
    <x v="4"/>
    <x v="0"/>
    <x v="3"/>
    <n v="46"/>
    <n v="60"/>
    <n v="2760"/>
    <x v="47"/>
    <s v="M"/>
    <x v="11"/>
    <x v="2"/>
    <x v="3"/>
    <x v="3"/>
    <x v="1"/>
  </r>
  <r>
    <n v="636"/>
    <n v="0"/>
    <n v="27"/>
    <s v="Male"/>
    <x v="0"/>
    <x v="15"/>
    <x v="0"/>
    <x v="624"/>
    <x v="5"/>
    <x v="0"/>
    <x v="3"/>
    <n v="28"/>
    <n v="59"/>
    <n v="1652"/>
    <x v="35"/>
    <s v="M"/>
    <x v="17"/>
    <x v="3"/>
    <x v="4"/>
    <x v="1"/>
    <x v="3"/>
  </r>
  <r>
    <n v="637"/>
    <n v="0"/>
    <n v="41"/>
    <s v="Male"/>
    <x v="0"/>
    <x v="8"/>
    <x v="3"/>
    <x v="625"/>
    <x v="6"/>
    <x v="0"/>
    <x v="3"/>
    <n v="14"/>
    <n v="30"/>
    <n v="420"/>
    <x v="48"/>
    <s v="M"/>
    <x v="20"/>
    <x v="2"/>
    <x v="5"/>
    <x v="4"/>
    <x v="6"/>
  </r>
  <r>
    <n v="638"/>
    <n v="0"/>
    <n v="21"/>
    <s v="Male"/>
    <x v="0"/>
    <x v="1"/>
    <x v="0"/>
    <x v="626"/>
    <x v="0"/>
    <x v="0"/>
    <x v="3"/>
    <n v="46"/>
    <n v="20"/>
    <n v="920"/>
    <x v="29"/>
    <s v="M"/>
    <x v="16"/>
    <x v="0"/>
    <x v="4"/>
    <x v="1"/>
    <x v="0"/>
  </r>
  <r>
    <n v="639"/>
    <n v="0"/>
    <n v="53"/>
    <s v="Male"/>
    <x v="0"/>
    <x v="3"/>
    <x v="1"/>
    <x v="627"/>
    <x v="1"/>
    <x v="0"/>
    <x v="3"/>
    <n v="41"/>
    <n v="20"/>
    <n v="820"/>
    <x v="31"/>
    <s v="S"/>
    <x v="24"/>
    <x v="2"/>
    <x v="0"/>
    <x v="3"/>
    <x v="5"/>
  </r>
  <r>
    <n v="640"/>
    <n v="0"/>
    <n v="54"/>
    <s v="Male"/>
    <x v="0"/>
    <x v="10"/>
    <x v="0"/>
    <x v="628"/>
    <x v="2"/>
    <x v="0"/>
    <x v="3"/>
    <n v="50"/>
    <n v="24"/>
    <n v="1200"/>
    <x v="33"/>
    <s v="L"/>
    <x v="8"/>
    <x v="1"/>
    <x v="4"/>
    <x v="2"/>
    <x v="2"/>
  </r>
  <r>
    <n v="641"/>
    <n v="0"/>
    <n v="53"/>
    <s v="Male"/>
    <x v="0"/>
    <x v="11"/>
    <x v="0"/>
    <x v="629"/>
    <x v="3"/>
    <x v="0"/>
    <x v="3"/>
    <n v="28"/>
    <n v="88"/>
    <n v="2464"/>
    <x v="45"/>
    <s v="M"/>
    <x v="0"/>
    <x v="2"/>
    <x v="5"/>
    <x v="5"/>
    <x v="0"/>
  </r>
  <r>
    <n v="642"/>
    <n v="0"/>
    <n v="47"/>
    <s v="Male"/>
    <x v="0"/>
    <x v="0"/>
    <x v="0"/>
    <x v="630"/>
    <x v="4"/>
    <x v="0"/>
    <x v="3"/>
    <n v="23"/>
    <n v="78"/>
    <n v="1794"/>
    <x v="28"/>
    <s v="M"/>
    <x v="15"/>
    <x v="0"/>
    <x v="4"/>
    <x v="2"/>
    <x v="6"/>
  </r>
  <r>
    <n v="643"/>
    <n v="0"/>
    <n v="64"/>
    <s v="Male"/>
    <x v="0"/>
    <x v="11"/>
    <x v="0"/>
    <x v="631"/>
    <x v="5"/>
    <x v="0"/>
    <x v="3"/>
    <n v="14"/>
    <n v="25"/>
    <n v="350"/>
    <x v="10"/>
    <s v="L"/>
    <x v="15"/>
    <x v="1"/>
    <x v="4"/>
    <x v="5"/>
    <x v="4"/>
  </r>
  <r>
    <n v="644"/>
    <n v="0"/>
    <n v="18"/>
    <s v="Male"/>
    <x v="0"/>
    <x v="1"/>
    <x v="0"/>
    <x v="632"/>
    <x v="6"/>
    <x v="0"/>
    <x v="3"/>
    <n v="10"/>
    <n v="57"/>
    <n v="570"/>
    <x v="4"/>
    <s v="XL"/>
    <x v="13"/>
    <x v="0"/>
    <x v="2"/>
    <x v="4"/>
    <x v="6"/>
  </r>
  <r>
    <n v="645"/>
    <n v="0"/>
    <n v="68"/>
    <s v="Male"/>
    <x v="0"/>
    <x v="21"/>
    <x v="3"/>
    <x v="633"/>
    <x v="0"/>
    <x v="0"/>
    <x v="3"/>
    <n v="37"/>
    <n v="93"/>
    <n v="3441"/>
    <x v="7"/>
    <s v="S"/>
    <x v="24"/>
    <x v="2"/>
    <x v="2"/>
    <x v="1"/>
    <x v="1"/>
  </r>
  <r>
    <n v="646"/>
    <n v="0"/>
    <n v="62"/>
    <s v="Male"/>
    <x v="0"/>
    <x v="15"/>
    <x v="0"/>
    <x v="634"/>
    <x v="1"/>
    <x v="0"/>
    <x v="3"/>
    <n v="15"/>
    <n v="42"/>
    <n v="630"/>
    <x v="18"/>
    <s v="S"/>
    <x v="7"/>
    <x v="2"/>
    <x v="0"/>
    <x v="0"/>
    <x v="4"/>
  </r>
  <r>
    <n v="647"/>
    <n v="0"/>
    <n v="51"/>
    <s v="Male"/>
    <x v="0"/>
    <x v="23"/>
    <x v="1"/>
    <x v="635"/>
    <x v="2"/>
    <x v="0"/>
    <x v="3"/>
    <n v="19"/>
    <n v="54"/>
    <n v="1026"/>
    <x v="26"/>
    <s v="XL"/>
    <x v="6"/>
    <x v="1"/>
    <x v="3"/>
    <x v="0"/>
    <x v="4"/>
  </r>
  <r>
    <n v="648"/>
    <n v="0"/>
    <n v="54"/>
    <s v="Male"/>
    <x v="0"/>
    <x v="0"/>
    <x v="0"/>
    <x v="636"/>
    <x v="3"/>
    <x v="0"/>
    <x v="3"/>
    <n v="23"/>
    <n v="70"/>
    <n v="1610"/>
    <x v="33"/>
    <s v="XL"/>
    <x v="4"/>
    <x v="2"/>
    <x v="0"/>
    <x v="2"/>
    <x v="0"/>
  </r>
  <r>
    <n v="649"/>
    <n v="0"/>
    <n v="22"/>
    <s v="Male"/>
    <x v="0"/>
    <x v="15"/>
    <x v="0"/>
    <x v="637"/>
    <x v="4"/>
    <x v="0"/>
    <x v="3"/>
    <n v="35"/>
    <n v="31"/>
    <n v="1085"/>
    <x v="49"/>
    <s v="M"/>
    <x v="17"/>
    <x v="0"/>
    <x v="5"/>
    <x v="2"/>
    <x v="1"/>
  </r>
  <r>
    <n v="650"/>
    <n v="0"/>
    <n v="53"/>
    <s v="Male"/>
    <x v="0"/>
    <x v="13"/>
    <x v="0"/>
    <x v="638"/>
    <x v="5"/>
    <x v="0"/>
    <x v="3"/>
    <n v="33"/>
    <n v="93"/>
    <n v="3069"/>
    <x v="12"/>
    <s v="L"/>
    <x v="19"/>
    <x v="1"/>
    <x v="5"/>
    <x v="3"/>
    <x v="6"/>
  </r>
  <r>
    <n v="651"/>
    <n v="0"/>
    <n v="34"/>
    <s v="Male"/>
    <x v="0"/>
    <x v="24"/>
    <x v="3"/>
    <x v="639"/>
    <x v="6"/>
    <x v="0"/>
    <x v="3"/>
    <n v="12"/>
    <n v="40"/>
    <n v="480"/>
    <x v="19"/>
    <s v="M"/>
    <x v="23"/>
    <x v="1"/>
    <x v="2"/>
    <x v="4"/>
    <x v="2"/>
  </r>
  <r>
    <n v="652"/>
    <n v="0"/>
    <n v="32"/>
    <s v="Male"/>
    <x v="0"/>
    <x v="19"/>
    <x v="3"/>
    <x v="640"/>
    <x v="0"/>
    <x v="0"/>
    <x v="3"/>
    <n v="41"/>
    <n v="32"/>
    <n v="1312"/>
    <x v="10"/>
    <s v="L"/>
    <x v="22"/>
    <x v="2"/>
    <x v="2"/>
    <x v="0"/>
    <x v="0"/>
  </r>
  <r>
    <n v="653"/>
    <n v="0"/>
    <n v="64"/>
    <s v="Male"/>
    <x v="0"/>
    <x v="12"/>
    <x v="3"/>
    <x v="641"/>
    <x v="1"/>
    <x v="0"/>
    <x v="3"/>
    <n v="27"/>
    <n v="27"/>
    <n v="729"/>
    <x v="45"/>
    <s v="M"/>
    <x v="18"/>
    <x v="0"/>
    <x v="1"/>
    <x v="0"/>
    <x v="1"/>
  </r>
  <r>
    <n v="654"/>
    <n v="0"/>
    <n v="20"/>
    <s v="Male"/>
    <x v="0"/>
    <x v="18"/>
    <x v="3"/>
    <x v="642"/>
    <x v="2"/>
    <x v="0"/>
    <x v="3"/>
    <n v="45"/>
    <n v="68"/>
    <n v="3060"/>
    <x v="24"/>
    <s v="M"/>
    <x v="8"/>
    <x v="0"/>
    <x v="4"/>
    <x v="1"/>
    <x v="0"/>
  </r>
  <r>
    <n v="655"/>
    <n v="0"/>
    <n v="24"/>
    <s v="Male"/>
    <x v="0"/>
    <x v="8"/>
    <x v="3"/>
    <x v="643"/>
    <x v="3"/>
    <x v="0"/>
    <x v="3"/>
    <n v="23"/>
    <n v="59"/>
    <n v="1357"/>
    <x v="17"/>
    <s v="L"/>
    <x v="0"/>
    <x v="2"/>
    <x v="4"/>
    <x v="0"/>
    <x v="2"/>
  </r>
  <r>
    <n v="656"/>
    <n v="0"/>
    <n v="20"/>
    <s v="Male"/>
    <x v="0"/>
    <x v="8"/>
    <x v="3"/>
    <x v="644"/>
    <x v="4"/>
    <x v="0"/>
    <x v="3"/>
    <n v="19"/>
    <n v="36"/>
    <n v="684"/>
    <x v="33"/>
    <s v="S"/>
    <x v="7"/>
    <x v="3"/>
    <x v="1"/>
    <x v="0"/>
    <x v="5"/>
  </r>
  <r>
    <n v="657"/>
    <n v="0"/>
    <n v="42"/>
    <s v="Male"/>
    <x v="0"/>
    <x v="2"/>
    <x v="0"/>
    <x v="645"/>
    <x v="5"/>
    <x v="0"/>
    <x v="3"/>
    <n v="6"/>
    <n v="23"/>
    <n v="138"/>
    <x v="37"/>
    <s v="M"/>
    <x v="18"/>
    <x v="2"/>
    <x v="3"/>
    <x v="3"/>
    <x v="3"/>
  </r>
  <r>
    <n v="658"/>
    <n v="0"/>
    <n v="48"/>
    <s v="Male"/>
    <x v="0"/>
    <x v="14"/>
    <x v="2"/>
    <x v="646"/>
    <x v="6"/>
    <x v="0"/>
    <x v="3"/>
    <n v="6"/>
    <n v="80"/>
    <n v="480"/>
    <x v="27"/>
    <s v="M"/>
    <x v="3"/>
    <x v="0"/>
    <x v="1"/>
    <x v="3"/>
    <x v="3"/>
  </r>
  <r>
    <n v="659"/>
    <n v="0"/>
    <n v="62"/>
    <s v="Male"/>
    <x v="0"/>
    <x v="21"/>
    <x v="3"/>
    <x v="647"/>
    <x v="0"/>
    <x v="0"/>
    <x v="3"/>
    <n v="20"/>
    <n v="37"/>
    <n v="740"/>
    <x v="7"/>
    <s v="S"/>
    <x v="3"/>
    <x v="3"/>
    <x v="5"/>
    <x v="0"/>
    <x v="1"/>
  </r>
  <r>
    <n v="660"/>
    <n v="0"/>
    <n v="62"/>
    <s v="Male"/>
    <x v="0"/>
    <x v="6"/>
    <x v="0"/>
    <x v="648"/>
    <x v="1"/>
    <x v="0"/>
    <x v="3"/>
    <n v="8"/>
    <n v="52"/>
    <n v="416"/>
    <x v="40"/>
    <s v="S"/>
    <x v="9"/>
    <x v="1"/>
    <x v="4"/>
    <x v="1"/>
    <x v="1"/>
  </r>
  <r>
    <n v="661"/>
    <n v="0"/>
    <n v="50"/>
    <s v="Male"/>
    <x v="0"/>
    <x v="7"/>
    <x v="2"/>
    <x v="649"/>
    <x v="2"/>
    <x v="0"/>
    <x v="3"/>
    <n v="39"/>
    <n v="79"/>
    <n v="3081"/>
    <x v="6"/>
    <s v="M"/>
    <x v="8"/>
    <x v="3"/>
    <x v="4"/>
    <x v="2"/>
    <x v="3"/>
  </r>
  <r>
    <n v="662"/>
    <n v="0"/>
    <n v="57"/>
    <s v="Male"/>
    <x v="0"/>
    <x v="5"/>
    <x v="0"/>
    <x v="650"/>
    <x v="3"/>
    <x v="0"/>
    <x v="3"/>
    <n v="39"/>
    <n v="68"/>
    <n v="2652"/>
    <x v="43"/>
    <s v="XL"/>
    <x v="13"/>
    <x v="3"/>
    <x v="5"/>
    <x v="2"/>
    <x v="3"/>
  </r>
  <r>
    <n v="663"/>
    <n v="0"/>
    <n v="24"/>
    <s v="Male"/>
    <x v="0"/>
    <x v="24"/>
    <x v="3"/>
    <x v="651"/>
    <x v="4"/>
    <x v="0"/>
    <x v="3"/>
    <n v="39"/>
    <n v="98"/>
    <n v="3822"/>
    <x v="25"/>
    <s v="L"/>
    <x v="23"/>
    <x v="3"/>
    <x v="0"/>
    <x v="0"/>
    <x v="4"/>
  </r>
  <r>
    <n v="664"/>
    <n v="0"/>
    <n v="59"/>
    <s v="Male"/>
    <x v="0"/>
    <x v="10"/>
    <x v="0"/>
    <x v="652"/>
    <x v="5"/>
    <x v="0"/>
    <x v="3"/>
    <n v="23"/>
    <n v="83"/>
    <n v="1909"/>
    <x v="28"/>
    <s v="M"/>
    <x v="4"/>
    <x v="3"/>
    <x v="0"/>
    <x v="2"/>
    <x v="5"/>
  </r>
  <r>
    <n v="665"/>
    <n v="0"/>
    <n v="63"/>
    <s v="Male"/>
    <x v="0"/>
    <x v="13"/>
    <x v="0"/>
    <x v="653"/>
    <x v="6"/>
    <x v="0"/>
    <x v="3"/>
    <n v="41"/>
    <n v="83"/>
    <n v="3403"/>
    <x v="23"/>
    <s v="M"/>
    <x v="20"/>
    <x v="0"/>
    <x v="0"/>
    <x v="3"/>
    <x v="4"/>
  </r>
  <r>
    <n v="666"/>
    <n v="0"/>
    <n v="41"/>
    <s v="Male"/>
    <x v="0"/>
    <x v="13"/>
    <x v="0"/>
    <x v="654"/>
    <x v="0"/>
    <x v="0"/>
    <x v="3"/>
    <n v="50"/>
    <n v="55"/>
    <n v="2750"/>
    <x v="34"/>
    <s v="M"/>
    <x v="14"/>
    <x v="1"/>
    <x v="4"/>
    <x v="2"/>
    <x v="2"/>
  </r>
  <r>
    <n v="667"/>
    <n v="0"/>
    <n v="35"/>
    <s v="Male"/>
    <x v="0"/>
    <x v="15"/>
    <x v="0"/>
    <x v="655"/>
    <x v="1"/>
    <x v="0"/>
    <x v="3"/>
    <n v="30"/>
    <n v="26"/>
    <n v="780"/>
    <x v="23"/>
    <s v="L"/>
    <x v="2"/>
    <x v="0"/>
    <x v="1"/>
    <x v="5"/>
    <x v="3"/>
  </r>
  <r>
    <n v="668"/>
    <n v="0"/>
    <n v="34"/>
    <s v="Male"/>
    <x v="0"/>
    <x v="12"/>
    <x v="3"/>
    <x v="656"/>
    <x v="2"/>
    <x v="0"/>
    <x v="3"/>
    <n v="32"/>
    <n v="76"/>
    <n v="2432"/>
    <x v="27"/>
    <s v="S"/>
    <x v="24"/>
    <x v="0"/>
    <x v="3"/>
    <x v="4"/>
    <x v="3"/>
  </r>
  <r>
    <n v="669"/>
    <n v="0"/>
    <n v="49"/>
    <s v="Male"/>
    <x v="0"/>
    <x v="17"/>
    <x v="0"/>
    <x v="657"/>
    <x v="3"/>
    <x v="0"/>
    <x v="3"/>
    <n v="35"/>
    <n v="85"/>
    <n v="2975"/>
    <x v="11"/>
    <s v="S"/>
    <x v="2"/>
    <x v="3"/>
    <x v="0"/>
    <x v="4"/>
    <x v="5"/>
  </r>
  <r>
    <n v="670"/>
    <n v="0"/>
    <n v="43"/>
    <s v="Male"/>
    <x v="0"/>
    <x v="14"/>
    <x v="2"/>
    <x v="658"/>
    <x v="4"/>
    <x v="0"/>
    <x v="3"/>
    <n v="45"/>
    <n v="89"/>
    <n v="4005"/>
    <x v="25"/>
    <s v="M"/>
    <x v="0"/>
    <x v="1"/>
    <x v="1"/>
    <x v="0"/>
    <x v="4"/>
  </r>
  <r>
    <n v="671"/>
    <n v="0"/>
    <n v="63"/>
    <s v="Male"/>
    <x v="0"/>
    <x v="1"/>
    <x v="0"/>
    <x v="659"/>
    <x v="5"/>
    <x v="0"/>
    <x v="3"/>
    <n v="37"/>
    <n v="41"/>
    <n v="1517"/>
    <x v="7"/>
    <s v="XL"/>
    <x v="7"/>
    <x v="1"/>
    <x v="2"/>
    <x v="1"/>
    <x v="4"/>
  </r>
  <r>
    <n v="672"/>
    <n v="0"/>
    <n v="38"/>
    <s v="Male"/>
    <x v="0"/>
    <x v="14"/>
    <x v="2"/>
    <x v="660"/>
    <x v="6"/>
    <x v="0"/>
    <x v="3"/>
    <n v="45"/>
    <n v="30"/>
    <n v="1350"/>
    <x v="43"/>
    <s v="L"/>
    <x v="12"/>
    <x v="0"/>
    <x v="0"/>
    <x v="1"/>
    <x v="1"/>
  </r>
  <r>
    <n v="673"/>
    <n v="0"/>
    <n v="59"/>
    <s v="Male"/>
    <x v="0"/>
    <x v="20"/>
    <x v="0"/>
    <x v="661"/>
    <x v="0"/>
    <x v="0"/>
    <x v="3"/>
    <n v="29"/>
    <n v="53"/>
    <n v="1537"/>
    <x v="46"/>
    <s v="M"/>
    <x v="14"/>
    <x v="0"/>
    <x v="4"/>
    <x v="1"/>
    <x v="3"/>
  </r>
  <r>
    <n v="674"/>
    <n v="0"/>
    <n v="35"/>
    <s v="Male"/>
    <x v="0"/>
    <x v="5"/>
    <x v="0"/>
    <x v="662"/>
    <x v="1"/>
    <x v="0"/>
    <x v="3"/>
    <n v="27"/>
    <n v="66"/>
    <n v="1782"/>
    <x v="18"/>
    <s v="M"/>
    <x v="20"/>
    <x v="1"/>
    <x v="1"/>
    <x v="0"/>
    <x v="4"/>
  </r>
  <r>
    <n v="675"/>
    <n v="0"/>
    <n v="48"/>
    <s v="Male"/>
    <x v="0"/>
    <x v="16"/>
    <x v="3"/>
    <x v="663"/>
    <x v="2"/>
    <x v="0"/>
    <x v="3"/>
    <n v="36"/>
    <n v="33"/>
    <n v="1188"/>
    <x v="46"/>
    <s v="XL"/>
    <x v="18"/>
    <x v="0"/>
    <x v="5"/>
    <x v="4"/>
    <x v="2"/>
  </r>
  <r>
    <n v="676"/>
    <n v="0"/>
    <n v="64"/>
    <s v="Male"/>
    <x v="0"/>
    <x v="12"/>
    <x v="3"/>
    <x v="664"/>
    <x v="3"/>
    <x v="0"/>
    <x v="3"/>
    <n v="9"/>
    <n v="86"/>
    <n v="774"/>
    <x v="10"/>
    <s v="M"/>
    <x v="22"/>
    <x v="1"/>
    <x v="4"/>
    <x v="1"/>
    <x v="2"/>
  </r>
  <r>
    <n v="677"/>
    <n v="0"/>
    <n v="28"/>
    <s v="Male"/>
    <x v="0"/>
    <x v="13"/>
    <x v="0"/>
    <x v="665"/>
    <x v="4"/>
    <x v="0"/>
    <x v="3"/>
    <n v="38"/>
    <n v="60"/>
    <n v="2280"/>
    <x v="38"/>
    <s v="M"/>
    <x v="14"/>
    <x v="0"/>
    <x v="4"/>
    <x v="0"/>
    <x v="4"/>
  </r>
  <r>
    <n v="678"/>
    <n v="0"/>
    <n v="60"/>
    <s v="Male"/>
    <x v="0"/>
    <x v="20"/>
    <x v="0"/>
    <x v="666"/>
    <x v="5"/>
    <x v="0"/>
    <x v="3"/>
    <n v="41"/>
    <n v="62"/>
    <n v="2542"/>
    <x v="46"/>
    <s v="S"/>
    <x v="2"/>
    <x v="2"/>
    <x v="0"/>
    <x v="3"/>
    <x v="2"/>
  </r>
  <r>
    <n v="679"/>
    <n v="0"/>
    <n v="27"/>
    <s v="Male"/>
    <x v="0"/>
    <x v="0"/>
    <x v="0"/>
    <x v="667"/>
    <x v="6"/>
    <x v="0"/>
    <x v="3"/>
    <n v="25"/>
    <n v="74"/>
    <n v="1850"/>
    <x v="1"/>
    <s v="M"/>
    <x v="11"/>
    <x v="3"/>
    <x v="5"/>
    <x v="5"/>
    <x v="6"/>
  </r>
  <r>
    <n v="680"/>
    <n v="0"/>
    <n v="56"/>
    <s v="Male"/>
    <x v="0"/>
    <x v="3"/>
    <x v="1"/>
    <x v="668"/>
    <x v="0"/>
    <x v="0"/>
    <x v="3"/>
    <n v="37"/>
    <n v="95"/>
    <n v="3515"/>
    <x v="49"/>
    <s v="M"/>
    <x v="2"/>
    <x v="3"/>
    <x v="0"/>
    <x v="0"/>
    <x v="0"/>
  </r>
  <r>
    <n v="681"/>
    <n v="0"/>
    <n v="58"/>
    <s v="Male"/>
    <x v="0"/>
    <x v="4"/>
    <x v="1"/>
    <x v="669"/>
    <x v="1"/>
    <x v="0"/>
    <x v="3"/>
    <n v="3"/>
    <n v="25"/>
    <n v="75"/>
    <x v="29"/>
    <s v="M"/>
    <x v="23"/>
    <x v="1"/>
    <x v="0"/>
    <x v="3"/>
    <x v="2"/>
  </r>
  <r>
    <n v="682"/>
    <n v="0"/>
    <n v="30"/>
    <s v="Male"/>
    <x v="0"/>
    <x v="5"/>
    <x v="0"/>
    <x v="670"/>
    <x v="2"/>
    <x v="0"/>
    <x v="3"/>
    <n v="24"/>
    <n v="59"/>
    <n v="1416"/>
    <x v="7"/>
    <s v="XL"/>
    <x v="7"/>
    <x v="0"/>
    <x v="4"/>
    <x v="2"/>
    <x v="6"/>
  </r>
  <r>
    <n v="683"/>
    <n v="0"/>
    <n v="23"/>
    <s v="Male"/>
    <x v="0"/>
    <x v="14"/>
    <x v="2"/>
    <x v="671"/>
    <x v="3"/>
    <x v="0"/>
    <x v="3"/>
    <n v="49"/>
    <n v="29"/>
    <n v="1421"/>
    <x v="9"/>
    <s v="M"/>
    <x v="17"/>
    <x v="2"/>
    <x v="3"/>
    <x v="2"/>
    <x v="4"/>
  </r>
  <r>
    <n v="684"/>
    <n v="0"/>
    <n v="33"/>
    <s v="Male"/>
    <x v="0"/>
    <x v="3"/>
    <x v="1"/>
    <x v="672"/>
    <x v="4"/>
    <x v="0"/>
    <x v="3"/>
    <n v="3"/>
    <n v="36"/>
    <n v="108"/>
    <x v="49"/>
    <s v="S"/>
    <x v="10"/>
    <x v="0"/>
    <x v="1"/>
    <x v="4"/>
    <x v="5"/>
  </r>
  <r>
    <n v="685"/>
    <n v="0"/>
    <n v="63"/>
    <s v="Male"/>
    <x v="0"/>
    <x v="19"/>
    <x v="3"/>
    <x v="673"/>
    <x v="5"/>
    <x v="0"/>
    <x v="3"/>
    <n v="42"/>
    <n v="82"/>
    <n v="3444"/>
    <x v="15"/>
    <s v="M"/>
    <x v="22"/>
    <x v="2"/>
    <x v="0"/>
    <x v="5"/>
    <x v="5"/>
  </r>
  <r>
    <n v="686"/>
    <n v="0"/>
    <n v="70"/>
    <s v="Male"/>
    <x v="0"/>
    <x v="0"/>
    <x v="0"/>
    <x v="674"/>
    <x v="6"/>
    <x v="0"/>
    <x v="3"/>
    <n v="32"/>
    <n v="71"/>
    <n v="2272"/>
    <x v="2"/>
    <s v="XL"/>
    <x v="23"/>
    <x v="0"/>
    <x v="3"/>
    <x v="1"/>
    <x v="0"/>
  </r>
  <r>
    <n v="687"/>
    <n v="0"/>
    <n v="70"/>
    <s v="Male"/>
    <x v="0"/>
    <x v="1"/>
    <x v="0"/>
    <x v="675"/>
    <x v="0"/>
    <x v="0"/>
    <x v="3"/>
    <n v="33"/>
    <n v="35"/>
    <n v="1155"/>
    <x v="26"/>
    <s v="L"/>
    <x v="18"/>
    <x v="3"/>
    <x v="4"/>
    <x v="0"/>
    <x v="0"/>
  </r>
  <r>
    <n v="688"/>
    <n v="0"/>
    <n v="19"/>
    <s v="Male"/>
    <x v="0"/>
    <x v="24"/>
    <x v="3"/>
    <x v="676"/>
    <x v="1"/>
    <x v="0"/>
    <x v="3"/>
    <n v="46"/>
    <n v="38"/>
    <n v="1748"/>
    <x v="8"/>
    <s v="XL"/>
    <x v="2"/>
    <x v="0"/>
    <x v="1"/>
    <x v="4"/>
    <x v="3"/>
  </r>
  <r>
    <n v="689"/>
    <n v="0"/>
    <n v="25"/>
    <s v="Male"/>
    <x v="0"/>
    <x v="18"/>
    <x v="3"/>
    <x v="677"/>
    <x v="2"/>
    <x v="0"/>
    <x v="3"/>
    <n v="44"/>
    <n v="59"/>
    <n v="2596"/>
    <x v="49"/>
    <s v="S"/>
    <x v="14"/>
    <x v="2"/>
    <x v="5"/>
    <x v="0"/>
    <x v="5"/>
  </r>
  <r>
    <n v="690"/>
    <n v="0"/>
    <n v="19"/>
    <s v="Male"/>
    <x v="0"/>
    <x v="15"/>
    <x v="0"/>
    <x v="678"/>
    <x v="3"/>
    <x v="0"/>
    <x v="3"/>
    <n v="35"/>
    <n v="91"/>
    <n v="3185"/>
    <x v="37"/>
    <s v="M"/>
    <x v="19"/>
    <x v="2"/>
    <x v="0"/>
    <x v="2"/>
    <x v="6"/>
  </r>
  <r>
    <n v="691"/>
    <n v="0"/>
    <n v="25"/>
    <s v="Male"/>
    <x v="0"/>
    <x v="6"/>
    <x v="0"/>
    <x v="679"/>
    <x v="4"/>
    <x v="0"/>
    <x v="3"/>
    <n v="45"/>
    <n v="68"/>
    <n v="3060"/>
    <x v="28"/>
    <s v="XL"/>
    <x v="15"/>
    <x v="1"/>
    <x v="3"/>
    <x v="4"/>
    <x v="1"/>
  </r>
  <r>
    <n v="692"/>
    <n v="0"/>
    <n v="60"/>
    <s v="Male"/>
    <x v="0"/>
    <x v="21"/>
    <x v="3"/>
    <x v="680"/>
    <x v="5"/>
    <x v="0"/>
    <x v="3"/>
    <n v="37"/>
    <n v="21"/>
    <n v="777"/>
    <x v="2"/>
    <s v="L"/>
    <x v="5"/>
    <x v="2"/>
    <x v="3"/>
    <x v="3"/>
    <x v="4"/>
  </r>
  <r>
    <n v="693"/>
    <n v="0"/>
    <n v="35"/>
    <s v="Male"/>
    <x v="0"/>
    <x v="12"/>
    <x v="3"/>
    <x v="681"/>
    <x v="6"/>
    <x v="0"/>
    <x v="3"/>
    <n v="40"/>
    <n v="95"/>
    <n v="3800"/>
    <x v="24"/>
    <s v="M"/>
    <x v="16"/>
    <x v="1"/>
    <x v="4"/>
    <x v="5"/>
    <x v="6"/>
  </r>
  <r>
    <n v="694"/>
    <n v="0"/>
    <n v="46"/>
    <s v="Male"/>
    <x v="0"/>
    <x v="6"/>
    <x v="0"/>
    <x v="682"/>
    <x v="0"/>
    <x v="0"/>
    <x v="3"/>
    <n v="30"/>
    <n v="52"/>
    <n v="1560"/>
    <x v="32"/>
    <s v="L"/>
    <x v="2"/>
    <x v="1"/>
    <x v="1"/>
    <x v="1"/>
    <x v="6"/>
  </r>
  <r>
    <n v="695"/>
    <n v="0"/>
    <n v="41"/>
    <s v="Male"/>
    <x v="0"/>
    <x v="10"/>
    <x v="0"/>
    <x v="683"/>
    <x v="1"/>
    <x v="0"/>
    <x v="3"/>
    <n v="38"/>
    <n v="21"/>
    <n v="798"/>
    <x v="0"/>
    <s v="S"/>
    <x v="4"/>
    <x v="3"/>
    <x v="4"/>
    <x v="0"/>
    <x v="6"/>
  </r>
  <r>
    <n v="696"/>
    <n v="0"/>
    <n v="30"/>
    <s v="Male"/>
    <x v="0"/>
    <x v="6"/>
    <x v="0"/>
    <x v="684"/>
    <x v="2"/>
    <x v="0"/>
    <x v="3"/>
    <n v="15"/>
    <n v="67"/>
    <n v="1005"/>
    <x v="21"/>
    <s v="XL"/>
    <x v="14"/>
    <x v="2"/>
    <x v="2"/>
    <x v="5"/>
    <x v="6"/>
  </r>
  <r>
    <n v="697"/>
    <n v="0"/>
    <n v="44"/>
    <s v="Male"/>
    <x v="0"/>
    <x v="22"/>
    <x v="3"/>
    <x v="685"/>
    <x v="3"/>
    <x v="0"/>
    <x v="3"/>
    <n v="49"/>
    <n v="42"/>
    <n v="2058"/>
    <x v="39"/>
    <s v="L"/>
    <x v="13"/>
    <x v="3"/>
    <x v="3"/>
    <x v="1"/>
    <x v="5"/>
  </r>
  <r>
    <n v="698"/>
    <n v="0"/>
    <n v="61"/>
    <s v="Male"/>
    <x v="0"/>
    <x v="18"/>
    <x v="3"/>
    <x v="686"/>
    <x v="4"/>
    <x v="0"/>
    <x v="3"/>
    <n v="40"/>
    <n v="63"/>
    <n v="2520"/>
    <x v="24"/>
    <s v="XL"/>
    <x v="17"/>
    <x v="2"/>
    <x v="1"/>
    <x v="5"/>
    <x v="3"/>
  </r>
  <r>
    <n v="699"/>
    <n v="0"/>
    <n v="55"/>
    <s v="Male"/>
    <x v="0"/>
    <x v="23"/>
    <x v="1"/>
    <x v="687"/>
    <x v="5"/>
    <x v="0"/>
    <x v="3"/>
    <n v="40"/>
    <n v="41"/>
    <n v="1640"/>
    <x v="43"/>
    <s v="M"/>
    <x v="22"/>
    <x v="0"/>
    <x v="3"/>
    <x v="5"/>
    <x v="1"/>
  </r>
  <r>
    <n v="700"/>
    <n v="0"/>
    <n v="50"/>
    <s v="Male"/>
    <x v="0"/>
    <x v="8"/>
    <x v="3"/>
    <x v="688"/>
    <x v="6"/>
    <x v="0"/>
    <x v="3"/>
    <n v="5"/>
    <n v="46"/>
    <n v="230"/>
    <x v="38"/>
    <s v="M"/>
    <x v="4"/>
    <x v="3"/>
    <x v="4"/>
    <x v="3"/>
    <x v="1"/>
  </r>
  <r>
    <n v="701"/>
    <n v="0"/>
    <n v="57"/>
    <s v="Male"/>
    <x v="0"/>
    <x v="13"/>
    <x v="0"/>
    <x v="689"/>
    <x v="0"/>
    <x v="0"/>
    <x v="3"/>
    <n v="5"/>
    <n v="79"/>
    <n v="395"/>
    <x v="48"/>
    <s v="L"/>
    <x v="8"/>
    <x v="0"/>
    <x v="3"/>
    <x v="3"/>
    <x v="5"/>
  </r>
  <r>
    <n v="702"/>
    <n v="0"/>
    <n v="51"/>
    <s v="Male"/>
    <x v="0"/>
    <x v="23"/>
    <x v="1"/>
    <x v="690"/>
    <x v="1"/>
    <x v="0"/>
    <x v="3"/>
    <n v="5"/>
    <n v="90"/>
    <n v="450"/>
    <x v="36"/>
    <s v="L"/>
    <x v="15"/>
    <x v="3"/>
    <x v="2"/>
    <x v="5"/>
    <x v="6"/>
  </r>
  <r>
    <n v="703"/>
    <n v="0"/>
    <n v="18"/>
    <s v="Male"/>
    <x v="0"/>
    <x v="5"/>
    <x v="0"/>
    <x v="691"/>
    <x v="2"/>
    <x v="0"/>
    <x v="3"/>
    <n v="1"/>
    <n v="71"/>
    <n v="71"/>
    <x v="6"/>
    <s v="M"/>
    <x v="3"/>
    <x v="0"/>
    <x v="5"/>
    <x v="1"/>
    <x v="1"/>
  </r>
  <r>
    <n v="704"/>
    <n v="0"/>
    <n v="63"/>
    <s v="Male"/>
    <x v="0"/>
    <x v="10"/>
    <x v="0"/>
    <x v="692"/>
    <x v="3"/>
    <x v="0"/>
    <x v="3"/>
    <n v="21"/>
    <n v="87"/>
    <n v="1827"/>
    <x v="38"/>
    <s v="L"/>
    <x v="6"/>
    <x v="2"/>
    <x v="3"/>
    <x v="0"/>
    <x v="1"/>
  </r>
  <r>
    <n v="705"/>
    <n v="0"/>
    <n v="34"/>
    <s v="Male"/>
    <x v="0"/>
    <x v="15"/>
    <x v="0"/>
    <x v="693"/>
    <x v="4"/>
    <x v="0"/>
    <x v="3"/>
    <n v="18"/>
    <n v="66"/>
    <n v="1188"/>
    <x v="36"/>
    <s v="S"/>
    <x v="12"/>
    <x v="1"/>
    <x v="0"/>
    <x v="3"/>
    <x v="2"/>
  </r>
  <r>
    <n v="706"/>
    <n v="0"/>
    <n v="25"/>
    <s v="Male"/>
    <x v="0"/>
    <x v="13"/>
    <x v="0"/>
    <x v="694"/>
    <x v="5"/>
    <x v="0"/>
    <x v="3"/>
    <n v="49"/>
    <n v="90"/>
    <n v="4410"/>
    <x v="10"/>
    <s v="XL"/>
    <x v="20"/>
    <x v="2"/>
    <x v="1"/>
    <x v="1"/>
    <x v="3"/>
  </r>
  <r>
    <n v="707"/>
    <n v="0"/>
    <n v="46"/>
    <s v="Male"/>
    <x v="0"/>
    <x v="2"/>
    <x v="0"/>
    <x v="695"/>
    <x v="6"/>
    <x v="0"/>
    <x v="3"/>
    <n v="27"/>
    <n v="47"/>
    <n v="1269"/>
    <x v="43"/>
    <s v="L"/>
    <x v="2"/>
    <x v="2"/>
    <x v="0"/>
    <x v="5"/>
    <x v="1"/>
  </r>
  <r>
    <n v="708"/>
    <n v="0"/>
    <n v="59"/>
    <s v="Male"/>
    <x v="0"/>
    <x v="5"/>
    <x v="0"/>
    <x v="696"/>
    <x v="0"/>
    <x v="0"/>
    <x v="3"/>
    <n v="21"/>
    <n v="38"/>
    <n v="798"/>
    <x v="7"/>
    <s v="L"/>
    <x v="7"/>
    <x v="1"/>
    <x v="2"/>
    <x v="0"/>
    <x v="2"/>
  </r>
  <r>
    <n v="709"/>
    <n v="0"/>
    <n v="37"/>
    <s v="Male"/>
    <x v="0"/>
    <x v="21"/>
    <x v="3"/>
    <x v="697"/>
    <x v="1"/>
    <x v="0"/>
    <x v="3"/>
    <n v="19"/>
    <n v="50"/>
    <n v="950"/>
    <x v="0"/>
    <s v="L"/>
    <x v="18"/>
    <x v="2"/>
    <x v="5"/>
    <x v="1"/>
    <x v="0"/>
  </r>
  <r>
    <n v="710"/>
    <n v="0"/>
    <n v="49"/>
    <s v="Male"/>
    <x v="0"/>
    <x v="14"/>
    <x v="2"/>
    <x v="698"/>
    <x v="2"/>
    <x v="0"/>
    <x v="3"/>
    <n v="23"/>
    <n v="79"/>
    <n v="1817"/>
    <x v="2"/>
    <s v="L"/>
    <x v="4"/>
    <x v="2"/>
    <x v="3"/>
    <x v="5"/>
    <x v="5"/>
  </r>
  <r>
    <n v="711"/>
    <n v="0"/>
    <n v="22"/>
    <s v="Male"/>
    <x v="0"/>
    <x v="18"/>
    <x v="3"/>
    <x v="699"/>
    <x v="3"/>
    <x v="0"/>
    <x v="3"/>
    <n v="26"/>
    <n v="91"/>
    <n v="2366"/>
    <x v="40"/>
    <s v="L"/>
    <x v="2"/>
    <x v="1"/>
    <x v="3"/>
    <x v="3"/>
    <x v="0"/>
  </r>
  <r>
    <n v="712"/>
    <n v="0"/>
    <n v="64"/>
    <s v="Male"/>
    <x v="0"/>
    <x v="23"/>
    <x v="1"/>
    <x v="700"/>
    <x v="4"/>
    <x v="0"/>
    <x v="3"/>
    <n v="13"/>
    <n v="60"/>
    <n v="780"/>
    <x v="13"/>
    <s v="M"/>
    <x v="1"/>
    <x v="1"/>
    <x v="4"/>
    <x v="4"/>
    <x v="4"/>
  </r>
  <r>
    <n v="713"/>
    <n v="0"/>
    <n v="42"/>
    <s v="Male"/>
    <x v="0"/>
    <x v="0"/>
    <x v="0"/>
    <x v="701"/>
    <x v="5"/>
    <x v="0"/>
    <x v="3"/>
    <n v="36"/>
    <n v="81"/>
    <n v="2916"/>
    <x v="13"/>
    <s v="XL"/>
    <x v="12"/>
    <x v="2"/>
    <x v="2"/>
    <x v="4"/>
    <x v="3"/>
  </r>
  <r>
    <n v="714"/>
    <n v="0"/>
    <n v="37"/>
    <s v="Male"/>
    <x v="0"/>
    <x v="15"/>
    <x v="0"/>
    <x v="702"/>
    <x v="6"/>
    <x v="0"/>
    <x v="3"/>
    <n v="39"/>
    <n v="90"/>
    <n v="3510"/>
    <x v="4"/>
    <s v="M"/>
    <x v="21"/>
    <x v="2"/>
    <x v="0"/>
    <x v="4"/>
    <x v="4"/>
  </r>
  <r>
    <n v="715"/>
    <n v="0"/>
    <n v="26"/>
    <s v="Male"/>
    <x v="0"/>
    <x v="14"/>
    <x v="2"/>
    <x v="703"/>
    <x v="0"/>
    <x v="0"/>
    <x v="3"/>
    <n v="40"/>
    <n v="70"/>
    <n v="2800"/>
    <x v="44"/>
    <s v="M"/>
    <x v="23"/>
    <x v="3"/>
    <x v="5"/>
    <x v="5"/>
    <x v="0"/>
  </r>
  <r>
    <n v="716"/>
    <n v="0"/>
    <n v="33"/>
    <s v="Male"/>
    <x v="0"/>
    <x v="2"/>
    <x v="0"/>
    <x v="704"/>
    <x v="1"/>
    <x v="0"/>
    <x v="3"/>
    <n v="37"/>
    <n v="63"/>
    <n v="2331"/>
    <x v="12"/>
    <s v="L"/>
    <x v="13"/>
    <x v="1"/>
    <x v="0"/>
    <x v="5"/>
    <x v="3"/>
  </r>
  <r>
    <n v="717"/>
    <n v="0"/>
    <n v="30"/>
    <s v="Male"/>
    <x v="0"/>
    <x v="16"/>
    <x v="3"/>
    <x v="705"/>
    <x v="2"/>
    <x v="0"/>
    <x v="3"/>
    <n v="9"/>
    <n v="29"/>
    <n v="261"/>
    <x v="9"/>
    <s v="M"/>
    <x v="8"/>
    <x v="1"/>
    <x v="0"/>
    <x v="0"/>
    <x v="4"/>
  </r>
  <r>
    <n v="718"/>
    <n v="0"/>
    <n v="21"/>
    <s v="Male"/>
    <x v="0"/>
    <x v="20"/>
    <x v="0"/>
    <x v="706"/>
    <x v="3"/>
    <x v="0"/>
    <x v="3"/>
    <n v="7"/>
    <n v="90"/>
    <n v="630"/>
    <x v="28"/>
    <s v="L"/>
    <x v="13"/>
    <x v="1"/>
    <x v="0"/>
    <x v="0"/>
    <x v="6"/>
  </r>
  <r>
    <n v="719"/>
    <n v="0"/>
    <n v="22"/>
    <s v="Male"/>
    <x v="0"/>
    <x v="5"/>
    <x v="0"/>
    <x v="707"/>
    <x v="4"/>
    <x v="0"/>
    <x v="3"/>
    <n v="25"/>
    <n v="22"/>
    <n v="550"/>
    <x v="19"/>
    <s v="M"/>
    <x v="14"/>
    <x v="2"/>
    <x v="3"/>
    <x v="4"/>
    <x v="2"/>
  </r>
  <r>
    <n v="720"/>
    <n v="0"/>
    <n v="63"/>
    <s v="Male"/>
    <x v="0"/>
    <x v="6"/>
    <x v="0"/>
    <x v="708"/>
    <x v="5"/>
    <x v="0"/>
    <x v="3"/>
    <n v="42"/>
    <n v="22"/>
    <n v="924"/>
    <x v="33"/>
    <s v="L"/>
    <x v="2"/>
    <x v="2"/>
    <x v="2"/>
    <x v="0"/>
    <x v="4"/>
  </r>
  <r>
    <n v="721"/>
    <n v="0"/>
    <n v="33"/>
    <s v="Male"/>
    <x v="0"/>
    <x v="16"/>
    <x v="3"/>
    <x v="709"/>
    <x v="6"/>
    <x v="0"/>
    <x v="3"/>
    <n v="19"/>
    <n v="62"/>
    <n v="1178"/>
    <x v="34"/>
    <s v="L"/>
    <x v="19"/>
    <x v="3"/>
    <x v="1"/>
    <x v="5"/>
    <x v="1"/>
  </r>
  <r>
    <n v="722"/>
    <n v="0"/>
    <n v="43"/>
    <s v="Male"/>
    <x v="0"/>
    <x v="0"/>
    <x v="0"/>
    <x v="710"/>
    <x v="0"/>
    <x v="0"/>
    <x v="3"/>
    <n v="41"/>
    <n v="57"/>
    <n v="2337"/>
    <x v="17"/>
    <s v="L"/>
    <x v="5"/>
    <x v="2"/>
    <x v="2"/>
    <x v="5"/>
    <x v="6"/>
  </r>
  <r>
    <n v="723"/>
    <n v="0"/>
    <n v="27"/>
    <s v="Male"/>
    <x v="0"/>
    <x v="1"/>
    <x v="0"/>
    <x v="711"/>
    <x v="1"/>
    <x v="0"/>
    <x v="3"/>
    <n v="50"/>
    <n v="32"/>
    <n v="1600"/>
    <x v="5"/>
    <s v="S"/>
    <x v="24"/>
    <x v="2"/>
    <x v="5"/>
    <x v="1"/>
    <x v="4"/>
  </r>
  <r>
    <n v="724"/>
    <n v="0"/>
    <n v="35"/>
    <s v="Male"/>
    <x v="0"/>
    <x v="16"/>
    <x v="3"/>
    <x v="712"/>
    <x v="2"/>
    <x v="0"/>
    <x v="3"/>
    <n v="43"/>
    <n v="53"/>
    <n v="2279"/>
    <x v="9"/>
    <s v="L"/>
    <x v="16"/>
    <x v="3"/>
    <x v="0"/>
    <x v="3"/>
    <x v="5"/>
  </r>
  <r>
    <n v="725"/>
    <n v="0"/>
    <n v="37"/>
    <s v="Male"/>
    <x v="0"/>
    <x v="17"/>
    <x v="0"/>
    <x v="713"/>
    <x v="3"/>
    <x v="0"/>
    <x v="3"/>
    <n v="36"/>
    <n v="79"/>
    <n v="2844"/>
    <x v="13"/>
    <s v="XL"/>
    <x v="13"/>
    <x v="3"/>
    <x v="5"/>
    <x v="0"/>
    <x v="6"/>
  </r>
  <r>
    <n v="726"/>
    <n v="0"/>
    <n v="61"/>
    <s v="Male"/>
    <x v="0"/>
    <x v="19"/>
    <x v="3"/>
    <x v="714"/>
    <x v="4"/>
    <x v="0"/>
    <x v="3"/>
    <n v="33"/>
    <n v="61"/>
    <n v="2013"/>
    <x v="20"/>
    <s v="L"/>
    <x v="5"/>
    <x v="0"/>
    <x v="3"/>
    <x v="5"/>
    <x v="0"/>
  </r>
  <r>
    <n v="727"/>
    <n v="0"/>
    <n v="32"/>
    <s v="Male"/>
    <x v="0"/>
    <x v="6"/>
    <x v="0"/>
    <x v="715"/>
    <x v="5"/>
    <x v="0"/>
    <x v="3"/>
    <n v="20"/>
    <n v="78"/>
    <n v="1560"/>
    <x v="24"/>
    <s v="L"/>
    <x v="22"/>
    <x v="2"/>
    <x v="2"/>
    <x v="4"/>
    <x v="6"/>
  </r>
  <r>
    <n v="728"/>
    <n v="0"/>
    <n v="62"/>
    <s v="Male"/>
    <x v="0"/>
    <x v="1"/>
    <x v="0"/>
    <x v="716"/>
    <x v="6"/>
    <x v="0"/>
    <x v="3"/>
    <n v="37"/>
    <n v="97"/>
    <n v="3589"/>
    <x v="10"/>
    <s v="S"/>
    <x v="0"/>
    <x v="0"/>
    <x v="2"/>
    <x v="0"/>
    <x v="6"/>
  </r>
  <r>
    <n v="729"/>
    <n v="0"/>
    <n v="29"/>
    <s v="Male"/>
    <x v="0"/>
    <x v="2"/>
    <x v="0"/>
    <x v="717"/>
    <x v="0"/>
    <x v="0"/>
    <x v="3"/>
    <n v="12"/>
    <n v="78"/>
    <n v="936"/>
    <x v="42"/>
    <s v="M"/>
    <x v="6"/>
    <x v="0"/>
    <x v="2"/>
    <x v="3"/>
    <x v="6"/>
  </r>
  <r>
    <n v="730"/>
    <n v="0"/>
    <n v="41"/>
    <s v="Male"/>
    <x v="0"/>
    <x v="12"/>
    <x v="3"/>
    <x v="718"/>
    <x v="1"/>
    <x v="0"/>
    <x v="3"/>
    <n v="46"/>
    <n v="56"/>
    <n v="2576"/>
    <x v="45"/>
    <s v="L"/>
    <x v="18"/>
    <x v="2"/>
    <x v="0"/>
    <x v="3"/>
    <x v="6"/>
  </r>
  <r>
    <n v="731"/>
    <n v="0"/>
    <n v="48"/>
    <s v="Male"/>
    <x v="0"/>
    <x v="23"/>
    <x v="1"/>
    <x v="719"/>
    <x v="2"/>
    <x v="0"/>
    <x v="3"/>
    <n v="28"/>
    <n v="25"/>
    <n v="700"/>
    <x v="2"/>
    <s v="M"/>
    <x v="20"/>
    <x v="2"/>
    <x v="3"/>
    <x v="0"/>
    <x v="0"/>
  </r>
  <r>
    <n v="732"/>
    <n v="0"/>
    <n v="43"/>
    <s v="Male"/>
    <x v="0"/>
    <x v="7"/>
    <x v="2"/>
    <x v="720"/>
    <x v="3"/>
    <x v="0"/>
    <x v="4"/>
    <n v="30"/>
    <n v="28"/>
    <n v="840"/>
    <x v="10"/>
    <s v="M"/>
    <x v="15"/>
    <x v="1"/>
    <x v="1"/>
    <x v="3"/>
    <x v="0"/>
  </r>
  <r>
    <n v="733"/>
    <n v="0"/>
    <n v="34"/>
    <s v="Male"/>
    <x v="0"/>
    <x v="5"/>
    <x v="0"/>
    <x v="721"/>
    <x v="4"/>
    <x v="0"/>
    <x v="4"/>
    <n v="28"/>
    <n v="57"/>
    <n v="1596"/>
    <x v="13"/>
    <s v="L"/>
    <x v="24"/>
    <x v="1"/>
    <x v="0"/>
    <x v="1"/>
    <x v="4"/>
  </r>
  <r>
    <n v="734"/>
    <n v="0"/>
    <n v="45"/>
    <s v="Male"/>
    <x v="0"/>
    <x v="10"/>
    <x v="0"/>
    <x v="722"/>
    <x v="5"/>
    <x v="0"/>
    <x v="4"/>
    <n v="20"/>
    <n v="36"/>
    <n v="720"/>
    <x v="3"/>
    <s v="L"/>
    <x v="16"/>
    <x v="3"/>
    <x v="4"/>
    <x v="5"/>
    <x v="4"/>
  </r>
  <r>
    <n v="735"/>
    <n v="0"/>
    <n v="65"/>
    <s v="Male"/>
    <x v="0"/>
    <x v="5"/>
    <x v="0"/>
    <x v="723"/>
    <x v="6"/>
    <x v="0"/>
    <x v="4"/>
    <n v="39"/>
    <n v="69"/>
    <n v="2691"/>
    <x v="30"/>
    <s v="S"/>
    <x v="10"/>
    <x v="0"/>
    <x v="0"/>
    <x v="4"/>
    <x v="6"/>
  </r>
  <r>
    <n v="736"/>
    <n v="0"/>
    <n v="61"/>
    <s v="Male"/>
    <x v="0"/>
    <x v="12"/>
    <x v="3"/>
    <x v="724"/>
    <x v="0"/>
    <x v="0"/>
    <x v="4"/>
    <n v="48"/>
    <n v="48"/>
    <n v="2304"/>
    <x v="6"/>
    <s v="M"/>
    <x v="19"/>
    <x v="3"/>
    <x v="4"/>
    <x v="1"/>
    <x v="4"/>
  </r>
  <r>
    <n v="737"/>
    <n v="0"/>
    <n v="18"/>
    <s v="Male"/>
    <x v="0"/>
    <x v="10"/>
    <x v="0"/>
    <x v="725"/>
    <x v="1"/>
    <x v="0"/>
    <x v="4"/>
    <n v="32"/>
    <n v="58"/>
    <n v="1856"/>
    <x v="23"/>
    <s v="L"/>
    <x v="1"/>
    <x v="1"/>
    <x v="4"/>
    <x v="2"/>
    <x v="6"/>
  </r>
  <r>
    <n v="738"/>
    <n v="0"/>
    <n v="47"/>
    <s v="Male"/>
    <x v="0"/>
    <x v="12"/>
    <x v="3"/>
    <x v="726"/>
    <x v="2"/>
    <x v="0"/>
    <x v="4"/>
    <n v="28"/>
    <n v="24"/>
    <n v="672"/>
    <x v="42"/>
    <s v="M"/>
    <x v="11"/>
    <x v="1"/>
    <x v="5"/>
    <x v="3"/>
    <x v="2"/>
  </r>
  <r>
    <n v="739"/>
    <n v="0"/>
    <n v="56"/>
    <s v="Male"/>
    <x v="0"/>
    <x v="12"/>
    <x v="3"/>
    <x v="727"/>
    <x v="3"/>
    <x v="0"/>
    <x v="4"/>
    <n v="27"/>
    <n v="31"/>
    <n v="837"/>
    <x v="45"/>
    <s v="L"/>
    <x v="19"/>
    <x v="0"/>
    <x v="4"/>
    <x v="0"/>
    <x v="3"/>
  </r>
  <r>
    <n v="740"/>
    <n v="0"/>
    <n v="64"/>
    <s v="Male"/>
    <x v="0"/>
    <x v="6"/>
    <x v="0"/>
    <x v="728"/>
    <x v="4"/>
    <x v="0"/>
    <x v="4"/>
    <n v="26"/>
    <n v="29"/>
    <n v="754"/>
    <x v="45"/>
    <s v="S"/>
    <x v="7"/>
    <x v="2"/>
    <x v="1"/>
    <x v="0"/>
    <x v="4"/>
  </r>
  <r>
    <n v="741"/>
    <n v="0"/>
    <n v="26"/>
    <s v="Male"/>
    <x v="0"/>
    <x v="2"/>
    <x v="0"/>
    <x v="729"/>
    <x v="5"/>
    <x v="0"/>
    <x v="4"/>
    <n v="22"/>
    <n v="69"/>
    <n v="1518"/>
    <x v="44"/>
    <s v="M"/>
    <x v="19"/>
    <x v="2"/>
    <x v="2"/>
    <x v="2"/>
    <x v="0"/>
  </r>
  <r>
    <n v="742"/>
    <n v="0"/>
    <n v="22"/>
    <s v="Male"/>
    <x v="0"/>
    <x v="17"/>
    <x v="0"/>
    <x v="730"/>
    <x v="6"/>
    <x v="0"/>
    <x v="4"/>
    <n v="23"/>
    <n v="79"/>
    <n v="1817"/>
    <x v="8"/>
    <s v="XL"/>
    <x v="22"/>
    <x v="2"/>
    <x v="1"/>
    <x v="4"/>
    <x v="6"/>
  </r>
  <r>
    <n v="743"/>
    <n v="0"/>
    <n v="64"/>
    <s v="Male"/>
    <x v="0"/>
    <x v="13"/>
    <x v="0"/>
    <x v="731"/>
    <x v="0"/>
    <x v="0"/>
    <x v="4"/>
    <n v="21"/>
    <n v="39"/>
    <n v="819"/>
    <x v="21"/>
    <s v="M"/>
    <x v="4"/>
    <x v="2"/>
    <x v="0"/>
    <x v="5"/>
    <x v="3"/>
  </r>
  <r>
    <n v="744"/>
    <n v="0"/>
    <n v="21"/>
    <s v="Male"/>
    <x v="0"/>
    <x v="12"/>
    <x v="3"/>
    <x v="732"/>
    <x v="1"/>
    <x v="0"/>
    <x v="4"/>
    <n v="36"/>
    <n v="84"/>
    <n v="3024"/>
    <x v="16"/>
    <s v="L"/>
    <x v="0"/>
    <x v="3"/>
    <x v="1"/>
    <x v="1"/>
    <x v="1"/>
  </r>
  <r>
    <n v="745"/>
    <n v="0"/>
    <n v="67"/>
    <s v="Male"/>
    <x v="0"/>
    <x v="23"/>
    <x v="1"/>
    <x v="733"/>
    <x v="2"/>
    <x v="0"/>
    <x v="4"/>
    <n v="42"/>
    <n v="66"/>
    <n v="2772"/>
    <x v="25"/>
    <s v="S"/>
    <x v="4"/>
    <x v="1"/>
    <x v="2"/>
    <x v="5"/>
    <x v="4"/>
  </r>
  <r>
    <n v="746"/>
    <n v="0"/>
    <n v="46"/>
    <s v="Male"/>
    <x v="0"/>
    <x v="17"/>
    <x v="0"/>
    <x v="734"/>
    <x v="3"/>
    <x v="0"/>
    <x v="4"/>
    <n v="4"/>
    <n v="92"/>
    <n v="368"/>
    <x v="49"/>
    <s v="L"/>
    <x v="19"/>
    <x v="3"/>
    <x v="3"/>
    <x v="0"/>
    <x v="5"/>
  </r>
  <r>
    <n v="747"/>
    <n v="0"/>
    <n v="40"/>
    <s v="Male"/>
    <x v="0"/>
    <x v="3"/>
    <x v="1"/>
    <x v="735"/>
    <x v="4"/>
    <x v="0"/>
    <x v="4"/>
    <n v="47"/>
    <n v="45"/>
    <n v="2115"/>
    <x v="49"/>
    <s v="M"/>
    <x v="15"/>
    <x v="0"/>
    <x v="1"/>
    <x v="2"/>
    <x v="2"/>
  </r>
  <r>
    <n v="748"/>
    <n v="0"/>
    <n v="51"/>
    <s v="Male"/>
    <x v="0"/>
    <x v="6"/>
    <x v="0"/>
    <x v="736"/>
    <x v="5"/>
    <x v="0"/>
    <x v="4"/>
    <n v="13"/>
    <n v="74"/>
    <n v="962"/>
    <x v="18"/>
    <s v="L"/>
    <x v="9"/>
    <x v="1"/>
    <x v="2"/>
    <x v="4"/>
    <x v="1"/>
  </r>
  <r>
    <n v="749"/>
    <n v="0"/>
    <n v="35"/>
    <s v="Male"/>
    <x v="0"/>
    <x v="19"/>
    <x v="3"/>
    <x v="737"/>
    <x v="6"/>
    <x v="0"/>
    <x v="4"/>
    <n v="8"/>
    <n v="39"/>
    <n v="312"/>
    <x v="44"/>
    <s v="L"/>
    <x v="17"/>
    <x v="3"/>
    <x v="1"/>
    <x v="4"/>
    <x v="3"/>
  </r>
  <r>
    <n v="750"/>
    <n v="0"/>
    <n v="56"/>
    <s v="Male"/>
    <x v="0"/>
    <x v="18"/>
    <x v="3"/>
    <x v="738"/>
    <x v="0"/>
    <x v="0"/>
    <x v="4"/>
    <n v="11"/>
    <n v="71"/>
    <n v="781"/>
    <x v="18"/>
    <s v="M"/>
    <x v="8"/>
    <x v="0"/>
    <x v="3"/>
    <x v="5"/>
    <x v="3"/>
  </r>
  <r>
    <n v="751"/>
    <n v="0"/>
    <n v="25"/>
    <s v="Male"/>
    <x v="0"/>
    <x v="17"/>
    <x v="0"/>
    <x v="739"/>
    <x v="1"/>
    <x v="0"/>
    <x v="4"/>
    <n v="5"/>
    <n v="95"/>
    <n v="475"/>
    <x v="31"/>
    <s v="L"/>
    <x v="10"/>
    <x v="3"/>
    <x v="1"/>
    <x v="0"/>
    <x v="2"/>
  </r>
  <r>
    <n v="752"/>
    <n v="0"/>
    <n v="65"/>
    <s v="Male"/>
    <x v="0"/>
    <x v="24"/>
    <x v="3"/>
    <x v="740"/>
    <x v="2"/>
    <x v="0"/>
    <x v="4"/>
    <n v="1"/>
    <n v="72"/>
    <n v="72"/>
    <x v="47"/>
    <s v="L"/>
    <x v="20"/>
    <x v="3"/>
    <x v="1"/>
    <x v="2"/>
    <x v="5"/>
  </r>
  <r>
    <n v="753"/>
    <n v="0"/>
    <n v="39"/>
    <s v="Male"/>
    <x v="0"/>
    <x v="18"/>
    <x v="3"/>
    <x v="741"/>
    <x v="3"/>
    <x v="0"/>
    <x v="4"/>
    <n v="17"/>
    <n v="85"/>
    <n v="1445"/>
    <x v="47"/>
    <s v="L"/>
    <x v="22"/>
    <x v="3"/>
    <x v="4"/>
    <x v="3"/>
    <x v="6"/>
  </r>
  <r>
    <n v="754"/>
    <n v="0"/>
    <n v="47"/>
    <s v="Male"/>
    <x v="0"/>
    <x v="23"/>
    <x v="1"/>
    <x v="742"/>
    <x v="4"/>
    <x v="0"/>
    <x v="4"/>
    <n v="27"/>
    <n v="54"/>
    <n v="1458"/>
    <x v="2"/>
    <s v="M"/>
    <x v="11"/>
    <x v="3"/>
    <x v="5"/>
    <x v="0"/>
    <x v="3"/>
  </r>
  <r>
    <n v="755"/>
    <n v="0"/>
    <n v="36"/>
    <s v="Male"/>
    <x v="0"/>
    <x v="24"/>
    <x v="3"/>
    <x v="743"/>
    <x v="5"/>
    <x v="0"/>
    <x v="4"/>
    <n v="3"/>
    <n v="41"/>
    <n v="123"/>
    <x v="16"/>
    <s v="L"/>
    <x v="6"/>
    <x v="1"/>
    <x v="5"/>
    <x v="5"/>
    <x v="3"/>
  </r>
  <r>
    <n v="756"/>
    <n v="0"/>
    <n v="66"/>
    <s v="Male"/>
    <x v="0"/>
    <x v="7"/>
    <x v="2"/>
    <x v="744"/>
    <x v="6"/>
    <x v="0"/>
    <x v="4"/>
    <n v="22"/>
    <n v="24"/>
    <n v="528"/>
    <x v="19"/>
    <s v="M"/>
    <x v="10"/>
    <x v="1"/>
    <x v="1"/>
    <x v="3"/>
    <x v="1"/>
  </r>
  <r>
    <n v="757"/>
    <n v="0"/>
    <n v="62"/>
    <s v="Male"/>
    <x v="0"/>
    <x v="22"/>
    <x v="3"/>
    <x v="745"/>
    <x v="0"/>
    <x v="0"/>
    <x v="4"/>
    <n v="24"/>
    <n v="99"/>
    <n v="2376"/>
    <x v="6"/>
    <s v="S"/>
    <x v="19"/>
    <x v="2"/>
    <x v="3"/>
    <x v="1"/>
    <x v="0"/>
  </r>
  <r>
    <n v="758"/>
    <n v="0"/>
    <n v="41"/>
    <s v="Male"/>
    <x v="0"/>
    <x v="15"/>
    <x v="0"/>
    <x v="746"/>
    <x v="1"/>
    <x v="0"/>
    <x v="4"/>
    <n v="18"/>
    <n v="32"/>
    <n v="576"/>
    <x v="45"/>
    <s v="M"/>
    <x v="15"/>
    <x v="3"/>
    <x v="5"/>
    <x v="5"/>
    <x v="3"/>
  </r>
  <r>
    <n v="759"/>
    <n v="0"/>
    <n v="66"/>
    <s v="Male"/>
    <x v="0"/>
    <x v="9"/>
    <x v="1"/>
    <x v="747"/>
    <x v="2"/>
    <x v="0"/>
    <x v="4"/>
    <n v="39"/>
    <n v="71"/>
    <n v="2769"/>
    <x v="2"/>
    <s v="L"/>
    <x v="14"/>
    <x v="2"/>
    <x v="4"/>
    <x v="4"/>
    <x v="6"/>
  </r>
  <r>
    <n v="760"/>
    <n v="0"/>
    <n v="51"/>
    <s v="Male"/>
    <x v="0"/>
    <x v="10"/>
    <x v="0"/>
    <x v="748"/>
    <x v="3"/>
    <x v="0"/>
    <x v="4"/>
    <n v="25"/>
    <n v="49"/>
    <n v="1225"/>
    <x v="3"/>
    <s v="XL"/>
    <x v="13"/>
    <x v="0"/>
    <x v="2"/>
    <x v="2"/>
    <x v="0"/>
  </r>
  <r>
    <n v="761"/>
    <n v="0"/>
    <n v="33"/>
    <s v="Male"/>
    <x v="0"/>
    <x v="24"/>
    <x v="3"/>
    <x v="749"/>
    <x v="4"/>
    <x v="0"/>
    <x v="4"/>
    <n v="6"/>
    <n v="50"/>
    <n v="300"/>
    <x v="45"/>
    <s v="XL"/>
    <x v="10"/>
    <x v="3"/>
    <x v="1"/>
    <x v="1"/>
    <x v="2"/>
  </r>
  <r>
    <n v="762"/>
    <n v="0"/>
    <n v="57"/>
    <s v="Male"/>
    <x v="0"/>
    <x v="16"/>
    <x v="3"/>
    <x v="750"/>
    <x v="5"/>
    <x v="0"/>
    <x v="4"/>
    <n v="26"/>
    <n v="91"/>
    <n v="2366"/>
    <x v="21"/>
    <s v="L"/>
    <x v="22"/>
    <x v="3"/>
    <x v="0"/>
    <x v="4"/>
    <x v="1"/>
  </r>
  <r>
    <n v="763"/>
    <n v="0"/>
    <n v="45"/>
    <s v="Male"/>
    <x v="0"/>
    <x v="22"/>
    <x v="3"/>
    <x v="751"/>
    <x v="6"/>
    <x v="0"/>
    <x v="4"/>
    <n v="43"/>
    <n v="46"/>
    <n v="1978"/>
    <x v="34"/>
    <s v="M"/>
    <x v="6"/>
    <x v="3"/>
    <x v="3"/>
    <x v="5"/>
    <x v="0"/>
  </r>
  <r>
    <n v="764"/>
    <n v="0"/>
    <n v="61"/>
    <s v="Male"/>
    <x v="0"/>
    <x v="1"/>
    <x v="0"/>
    <x v="752"/>
    <x v="0"/>
    <x v="0"/>
    <x v="4"/>
    <n v="6"/>
    <n v="50"/>
    <n v="300"/>
    <x v="16"/>
    <s v="M"/>
    <x v="17"/>
    <x v="1"/>
    <x v="4"/>
    <x v="2"/>
    <x v="5"/>
  </r>
  <r>
    <n v="765"/>
    <n v="0"/>
    <n v="55"/>
    <s v="Male"/>
    <x v="0"/>
    <x v="11"/>
    <x v="0"/>
    <x v="753"/>
    <x v="1"/>
    <x v="0"/>
    <x v="4"/>
    <n v="6"/>
    <n v="39"/>
    <n v="234"/>
    <x v="40"/>
    <s v="XL"/>
    <x v="5"/>
    <x v="3"/>
    <x v="1"/>
    <x v="5"/>
    <x v="3"/>
  </r>
  <r>
    <n v="766"/>
    <n v="0"/>
    <n v="54"/>
    <s v="Male"/>
    <x v="0"/>
    <x v="4"/>
    <x v="1"/>
    <x v="754"/>
    <x v="2"/>
    <x v="0"/>
    <x v="4"/>
    <n v="13"/>
    <n v="99"/>
    <n v="1287"/>
    <x v="28"/>
    <s v="M"/>
    <x v="6"/>
    <x v="2"/>
    <x v="5"/>
    <x v="1"/>
    <x v="3"/>
  </r>
  <r>
    <n v="767"/>
    <n v="0"/>
    <n v="57"/>
    <s v="Male"/>
    <x v="0"/>
    <x v="24"/>
    <x v="3"/>
    <x v="755"/>
    <x v="3"/>
    <x v="0"/>
    <x v="4"/>
    <n v="13"/>
    <n v="48"/>
    <n v="624"/>
    <x v="21"/>
    <s v="M"/>
    <x v="16"/>
    <x v="0"/>
    <x v="2"/>
    <x v="3"/>
    <x v="5"/>
  </r>
  <r>
    <n v="768"/>
    <n v="0"/>
    <n v="27"/>
    <s v="Male"/>
    <x v="0"/>
    <x v="7"/>
    <x v="2"/>
    <x v="756"/>
    <x v="4"/>
    <x v="0"/>
    <x v="4"/>
    <n v="11"/>
    <n v="77"/>
    <n v="847"/>
    <x v="37"/>
    <s v="M"/>
    <x v="17"/>
    <x v="3"/>
    <x v="2"/>
    <x v="1"/>
    <x v="2"/>
  </r>
  <r>
    <n v="769"/>
    <n v="0"/>
    <n v="64"/>
    <s v="Male"/>
    <x v="0"/>
    <x v="21"/>
    <x v="3"/>
    <x v="757"/>
    <x v="5"/>
    <x v="0"/>
    <x v="4"/>
    <n v="45"/>
    <n v="95"/>
    <n v="4275"/>
    <x v="25"/>
    <s v="XL"/>
    <x v="15"/>
    <x v="1"/>
    <x v="0"/>
    <x v="0"/>
    <x v="1"/>
  </r>
  <r>
    <n v="770"/>
    <n v="0"/>
    <n v="52"/>
    <s v="Male"/>
    <x v="0"/>
    <x v="20"/>
    <x v="0"/>
    <x v="758"/>
    <x v="6"/>
    <x v="0"/>
    <x v="4"/>
    <n v="8"/>
    <n v="100"/>
    <n v="800"/>
    <x v="12"/>
    <s v="M"/>
    <x v="5"/>
    <x v="1"/>
    <x v="5"/>
    <x v="3"/>
    <x v="5"/>
  </r>
  <r>
    <n v="771"/>
    <n v="0"/>
    <n v="19"/>
    <s v="Male"/>
    <x v="0"/>
    <x v="4"/>
    <x v="1"/>
    <x v="759"/>
    <x v="0"/>
    <x v="0"/>
    <x v="4"/>
    <n v="8"/>
    <n v="54"/>
    <n v="432"/>
    <x v="32"/>
    <s v="M"/>
    <x v="0"/>
    <x v="1"/>
    <x v="0"/>
    <x v="2"/>
    <x v="2"/>
  </r>
  <r>
    <n v="772"/>
    <n v="0"/>
    <n v="22"/>
    <s v="Male"/>
    <x v="0"/>
    <x v="1"/>
    <x v="0"/>
    <x v="760"/>
    <x v="1"/>
    <x v="0"/>
    <x v="4"/>
    <n v="34"/>
    <n v="68"/>
    <n v="2312"/>
    <x v="11"/>
    <s v="L"/>
    <x v="16"/>
    <x v="3"/>
    <x v="2"/>
    <x v="4"/>
    <x v="0"/>
  </r>
  <r>
    <n v="773"/>
    <n v="0"/>
    <n v="18"/>
    <s v="Male"/>
    <x v="0"/>
    <x v="2"/>
    <x v="0"/>
    <x v="761"/>
    <x v="2"/>
    <x v="0"/>
    <x v="4"/>
    <n v="40"/>
    <n v="22"/>
    <n v="880"/>
    <x v="25"/>
    <s v="L"/>
    <x v="11"/>
    <x v="3"/>
    <x v="1"/>
    <x v="5"/>
    <x v="4"/>
  </r>
  <r>
    <n v="774"/>
    <n v="0"/>
    <n v="29"/>
    <s v="Male"/>
    <x v="0"/>
    <x v="19"/>
    <x v="3"/>
    <x v="762"/>
    <x v="3"/>
    <x v="0"/>
    <x v="4"/>
    <n v="14"/>
    <n v="84"/>
    <n v="1176"/>
    <x v="17"/>
    <s v="L"/>
    <x v="20"/>
    <x v="0"/>
    <x v="0"/>
    <x v="5"/>
    <x v="4"/>
  </r>
  <r>
    <n v="775"/>
    <n v="0"/>
    <n v="42"/>
    <s v="Male"/>
    <x v="0"/>
    <x v="19"/>
    <x v="3"/>
    <x v="763"/>
    <x v="4"/>
    <x v="0"/>
    <x v="4"/>
    <n v="11"/>
    <n v="46"/>
    <n v="506"/>
    <x v="21"/>
    <s v="M"/>
    <x v="22"/>
    <x v="2"/>
    <x v="3"/>
    <x v="2"/>
    <x v="3"/>
  </r>
  <r>
    <n v="776"/>
    <n v="0"/>
    <n v="49"/>
    <s v="Male"/>
    <x v="0"/>
    <x v="8"/>
    <x v="3"/>
    <x v="764"/>
    <x v="5"/>
    <x v="0"/>
    <x v="4"/>
    <n v="8"/>
    <n v="53"/>
    <n v="424"/>
    <x v="0"/>
    <s v="S"/>
    <x v="9"/>
    <x v="0"/>
    <x v="5"/>
    <x v="3"/>
    <x v="5"/>
  </r>
  <r>
    <n v="777"/>
    <n v="0"/>
    <n v="49"/>
    <s v="Male"/>
    <x v="0"/>
    <x v="5"/>
    <x v="0"/>
    <x v="765"/>
    <x v="6"/>
    <x v="0"/>
    <x v="4"/>
    <n v="8"/>
    <n v="60"/>
    <n v="480"/>
    <x v="15"/>
    <s v="M"/>
    <x v="1"/>
    <x v="1"/>
    <x v="3"/>
    <x v="0"/>
    <x v="6"/>
  </r>
  <r>
    <n v="778"/>
    <n v="0"/>
    <n v="55"/>
    <s v="Male"/>
    <x v="0"/>
    <x v="20"/>
    <x v="0"/>
    <x v="766"/>
    <x v="0"/>
    <x v="0"/>
    <x v="4"/>
    <n v="37"/>
    <n v="32"/>
    <n v="1184"/>
    <x v="5"/>
    <s v="XL"/>
    <x v="5"/>
    <x v="1"/>
    <x v="0"/>
    <x v="0"/>
    <x v="1"/>
  </r>
  <r>
    <n v="779"/>
    <n v="0"/>
    <n v="29"/>
    <s v="Male"/>
    <x v="0"/>
    <x v="20"/>
    <x v="0"/>
    <x v="767"/>
    <x v="1"/>
    <x v="0"/>
    <x v="4"/>
    <n v="23"/>
    <n v="50"/>
    <n v="1150"/>
    <x v="2"/>
    <s v="M"/>
    <x v="22"/>
    <x v="2"/>
    <x v="5"/>
    <x v="5"/>
    <x v="2"/>
  </r>
  <r>
    <n v="780"/>
    <n v="0"/>
    <n v="60"/>
    <s v="Male"/>
    <x v="0"/>
    <x v="10"/>
    <x v="0"/>
    <x v="768"/>
    <x v="2"/>
    <x v="0"/>
    <x v="4"/>
    <n v="38"/>
    <n v="94"/>
    <n v="3572"/>
    <x v="39"/>
    <s v="M"/>
    <x v="24"/>
    <x v="1"/>
    <x v="0"/>
    <x v="1"/>
    <x v="2"/>
  </r>
  <r>
    <n v="781"/>
    <n v="0"/>
    <n v="34"/>
    <s v="Male"/>
    <x v="0"/>
    <x v="9"/>
    <x v="1"/>
    <x v="769"/>
    <x v="3"/>
    <x v="0"/>
    <x v="4"/>
    <n v="38"/>
    <n v="26"/>
    <n v="988"/>
    <x v="14"/>
    <s v="M"/>
    <x v="2"/>
    <x v="1"/>
    <x v="1"/>
    <x v="1"/>
    <x v="3"/>
  </r>
  <r>
    <n v="782"/>
    <n v="0"/>
    <n v="30"/>
    <s v="Male"/>
    <x v="0"/>
    <x v="18"/>
    <x v="3"/>
    <x v="770"/>
    <x v="4"/>
    <x v="0"/>
    <x v="4"/>
    <n v="12"/>
    <n v="44"/>
    <n v="528"/>
    <x v="32"/>
    <s v="L"/>
    <x v="20"/>
    <x v="0"/>
    <x v="5"/>
    <x v="2"/>
    <x v="0"/>
  </r>
  <r>
    <n v="783"/>
    <n v="0"/>
    <n v="28"/>
    <s v="Male"/>
    <x v="0"/>
    <x v="15"/>
    <x v="0"/>
    <x v="771"/>
    <x v="5"/>
    <x v="0"/>
    <x v="4"/>
    <n v="15"/>
    <n v="57"/>
    <n v="855"/>
    <x v="11"/>
    <s v="M"/>
    <x v="13"/>
    <x v="2"/>
    <x v="3"/>
    <x v="1"/>
    <x v="1"/>
  </r>
  <r>
    <n v="784"/>
    <n v="0"/>
    <n v="63"/>
    <s v="Male"/>
    <x v="0"/>
    <x v="17"/>
    <x v="0"/>
    <x v="772"/>
    <x v="6"/>
    <x v="0"/>
    <x v="4"/>
    <n v="38"/>
    <n v="65"/>
    <n v="2470"/>
    <x v="7"/>
    <s v="L"/>
    <x v="7"/>
    <x v="0"/>
    <x v="2"/>
    <x v="3"/>
    <x v="0"/>
  </r>
  <r>
    <n v="785"/>
    <n v="0"/>
    <n v="31"/>
    <s v="Male"/>
    <x v="0"/>
    <x v="2"/>
    <x v="0"/>
    <x v="773"/>
    <x v="0"/>
    <x v="0"/>
    <x v="4"/>
    <n v="41"/>
    <n v="72"/>
    <n v="2952"/>
    <x v="15"/>
    <s v="M"/>
    <x v="14"/>
    <x v="0"/>
    <x v="5"/>
    <x v="4"/>
    <x v="6"/>
  </r>
  <r>
    <n v="786"/>
    <n v="0"/>
    <n v="46"/>
    <s v="Male"/>
    <x v="0"/>
    <x v="6"/>
    <x v="0"/>
    <x v="774"/>
    <x v="1"/>
    <x v="0"/>
    <x v="4"/>
    <n v="37"/>
    <n v="62"/>
    <n v="2294"/>
    <x v="7"/>
    <s v="S"/>
    <x v="7"/>
    <x v="1"/>
    <x v="2"/>
    <x v="3"/>
    <x v="0"/>
  </r>
  <r>
    <n v="787"/>
    <n v="0"/>
    <n v="70"/>
    <s v="Male"/>
    <x v="0"/>
    <x v="19"/>
    <x v="3"/>
    <x v="775"/>
    <x v="2"/>
    <x v="0"/>
    <x v="4"/>
    <n v="16"/>
    <n v="21"/>
    <n v="336"/>
    <x v="26"/>
    <s v="S"/>
    <x v="11"/>
    <x v="0"/>
    <x v="0"/>
    <x v="4"/>
    <x v="6"/>
  </r>
  <r>
    <n v="788"/>
    <n v="0"/>
    <n v="53"/>
    <s v="Male"/>
    <x v="0"/>
    <x v="8"/>
    <x v="3"/>
    <x v="776"/>
    <x v="3"/>
    <x v="0"/>
    <x v="4"/>
    <n v="25"/>
    <n v="85"/>
    <n v="2125"/>
    <x v="49"/>
    <s v="S"/>
    <x v="13"/>
    <x v="1"/>
    <x v="1"/>
    <x v="0"/>
    <x v="1"/>
  </r>
  <r>
    <n v="789"/>
    <n v="0"/>
    <n v="50"/>
    <s v="Male"/>
    <x v="0"/>
    <x v="13"/>
    <x v="0"/>
    <x v="777"/>
    <x v="4"/>
    <x v="0"/>
    <x v="4"/>
    <n v="18"/>
    <n v="51"/>
    <n v="918"/>
    <x v="3"/>
    <s v="XL"/>
    <x v="22"/>
    <x v="2"/>
    <x v="5"/>
    <x v="4"/>
    <x v="3"/>
  </r>
  <r>
    <n v="790"/>
    <n v="0"/>
    <n v="33"/>
    <s v="Male"/>
    <x v="0"/>
    <x v="8"/>
    <x v="3"/>
    <x v="778"/>
    <x v="5"/>
    <x v="0"/>
    <x v="4"/>
    <n v="4"/>
    <n v="84"/>
    <n v="336"/>
    <x v="36"/>
    <s v="S"/>
    <x v="7"/>
    <x v="3"/>
    <x v="3"/>
    <x v="2"/>
    <x v="4"/>
  </r>
  <r>
    <n v="791"/>
    <n v="0"/>
    <n v="22"/>
    <s v="Male"/>
    <x v="0"/>
    <x v="1"/>
    <x v="0"/>
    <x v="779"/>
    <x v="6"/>
    <x v="0"/>
    <x v="4"/>
    <n v="12"/>
    <n v="37"/>
    <n v="444"/>
    <x v="7"/>
    <s v="M"/>
    <x v="20"/>
    <x v="2"/>
    <x v="5"/>
    <x v="4"/>
    <x v="3"/>
  </r>
  <r>
    <n v="792"/>
    <n v="0"/>
    <n v="50"/>
    <s v="Male"/>
    <x v="0"/>
    <x v="18"/>
    <x v="3"/>
    <x v="780"/>
    <x v="0"/>
    <x v="0"/>
    <x v="4"/>
    <n v="35"/>
    <n v="44"/>
    <n v="1540"/>
    <x v="16"/>
    <s v="S"/>
    <x v="23"/>
    <x v="2"/>
    <x v="4"/>
    <x v="3"/>
    <x v="0"/>
  </r>
  <r>
    <n v="793"/>
    <n v="0"/>
    <n v="34"/>
    <s v="Male"/>
    <x v="0"/>
    <x v="4"/>
    <x v="1"/>
    <x v="781"/>
    <x v="1"/>
    <x v="0"/>
    <x v="4"/>
    <n v="45"/>
    <n v="45"/>
    <n v="2025"/>
    <x v="30"/>
    <s v="M"/>
    <x v="10"/>
    <x v="1"/>
    <x v="2"/>
    <x v="0"/>
    <x v="1"/>
  </r>
  <r>
    <n v="794"/>
    <n v="0"/>
    <n v="24"/>
    <s v="Male"/>
    <x v="0"/>
    <x v="13"/>
    <x v="0"/>
    <x v="782"/>
    <x v="2"/>
    <x v="0"/>
    <x v="4"/>
    <n v="16"/>
    <n v="35"/>
    <n v="560"/>
    <x v="15"/>
    <s v="L"/>
    <x v="1"/>
    <x v="2"/>
    <x v="1"/>
    <x v="2"/>
    <x v="5"/>
  </r>
  <r>
    <n v="795"/>
    <n v="0"/>
    <n v="69"/>
    <s v="Male"/>
    <x v="0"/>
    <x v="21"/>
    <x v="3"/>
    <x v="783"/>
    <x v="3"/>
    <x v="0"/>
    <x v="4"/>
    <n v="10"/>
    <n v="50"/>
    <n v="500"/>
    <x v="0"/>
    <s v="XL"/>
    <x v="22"/>
    <x v="0"/>
    <x v="5"/>
    <x v="5"/>
    <x v="0"/>
  </r>
  <r>
    <n v="796"/>
    <n v="0"/>
    <n v="39"/>
    <s v="Male"/>
    <x v="0"/>
    <x v="3"/>
    <x v="1"/>
    <x v="784"/>
    <x v="4"/>
    <x v="0"/>
    <x v="4"/>
    <n v="34"/>
    <n v="26"/>
    <n v="884"/>
    <x v="14"/>
    <s v="M"/>
    <x v="18"/>
    <x v="2"/>
    <x v="5"/>
    <x v="0"/>
    <x v="2"/>
  </r>
  <r>
    <n v="797"/>
    <n v="0"/>
    <n v="42"/>
    <s v="Male"/>
    <x v="0"/>
    <x v="20"/>
    <x v="0"/>
    <x v="785"/>
    <x v="5"/>
    <x v="0"/>
    <x v="4"/>
    <n v="43"/>
    <n v="78"/>
    <n v="3354"/>
    <x v="27"/>
    <s v="XL"/>
    <x v="12"/>
    <x v="3"/>
    <x v="4"/>
    <x v="2"/>
    <x v="2"/>
  </r>
  <r>
    <n v="798"/>
    <n v="0"/>
    <n v="42"/>
    <s v="Male"/>
    <x v="0"/>
    <x v="7"/>
    <x v="2"/>
    <x v="786"/>
    <x v="6"/>
    <x v="0"/>
    <x v="4"/>
    <n v="38"/>
    <n v="82"/>
    <n v="3116"/>
    <x v="31"/>
    <s v="M"/>
    <x v="10"/>
    <x v="3"/>
    <x v="4"/>
    <x v="5"/>
    <x v="1"/>
  </r>
  <r>
    <n v="799"/>
    <n v="0"/>
    <n v="29"/>
    <s v="Male"/>
    <x v="0"/>
    <x v="20"/>
    <x v="0"/>
    <x v="787"/>
    <x v="0"/>
    <x v="0"/>
    <x v="4"/>
    <n v="48"/>
    <n v="39"/>
    <n v="1872"/>
    <x v="28"/>
    <s v="M"/>
    <x v="10"/>
    <x v="1"/>
    <x v="4"/>
    <x v="3"/>
    <x v="6"/>
  </r>
  <r>
    <n v="800"/>
    <n v="0"/>
    <n v="55"/>
    <s v="Male"/>
    <x v="0"/>
    <x v="22"/>
    <x v="3"/>
    <x v="788"/>
    <x v="1"/>
    <x v="0"/>
    <x v="4"/>
    <n v="31"/>
    <n v="55"/>
    <n v="1705"/>
    <x v="21"/>
    <s v="L"/>
    <x v="17"/>
    <x v="2"/>
    <x v="1"/>
    <x v="3"/>
    <x v="2"/>
  </r>
  <r>
    <n v="801"/>
    <n v="0"/>
    <n v="32"/>
    <s v="Male"/>
    <x v="0"/>
    <x v="20"/>
    <x v="0"/>
    <x v="789"/>
    <x v="2"/>
    <x v="0"/>
    <x v="4"/>
    <n v="20"/>
    <n v="20"/>
    <n v="400"/>
    <x v="39"/>
    <s v="S"/>
    <x v="9"/>
    <x v="2"/>
    <x v="1"/>
    <x v="1"/>
    <x v="6"/>
  </r>
  <r>
    <n v="802"/>
    <n v="0"/>
    <n v="25"/>
    <s v="Male"/>
    <x v="0"/>
    <x v="22"/>
    <x v="3"/>
    <x v="790"/>
    <x v="3"/>
    <x v="0"/>
    <x v="4"/>
    <n v="12"/>
    <n v="29"/>
    <n v="348"/>
    <x v="34"/>
    <s v="L"/>
    <x v="24"/>
    <x v="3"/>
    <x v="0"/>
    <x v="2"/>
    <x v="0"/>
  </r>
  <r>
    <n v="803"/>
    <n v="0"/>
    <n v="38"/>
    <s v="Male"/>
    <x v="0"/>
    <x v="13"/>
    <x v="0"/>
    <x v="791"/>
    <x v="4"/>
    <x v="0"/>
    <x v="4"/>
    <n v="2"/>
    <n v="41"/>
    <n v="82"/>
    <x v="12"/>
    <s v="M"/>
    <x v="11"/>
    <x v="0"/>
    <x v="2"/>
    <x v="4"/>
    <x v="1"/>
  </r>
  <r>
    <n v="804"/>
    <n v="0"/>
    <n v="32"/>
    <s v="Male"/>
    <x v="0"/>
    <x v="6"/>
    <x v="0"/>
    <x v="792"/>
    <x v="5"/>
    <x v="0"/>
    <x v="4"/>
    <n v="30"/>
    <n v="38"/>
    <n v="1140"/>
    <x v="38"/>
    <s v="L"/>
    <x v="5"/>
    <x v="0"/>
    <x v="0"/>
    <x v="0"/>
    <x v="6"/>
  </r>
  <r>
    <n v="805"/>
    <n v="0"/>
    <n v="43"/>
    <s v="Male"/>
    <x v="0"/>
    <x v="23"/>
    <x v="1"/>
    <x v="793"/>
    <x v="6"/>
    <x v="0"/>
    <x v="4"/>
    <n v="28"/>
    <n v="47"/>
    <n v="1316"/>
    <x v="33"/>
    <s v="M"/>
    <x v="1"/>
    <x v="2"/>
    <x v="5"/>
    <x v="0"/>
    <x v="3"/>
  </r>
  <r>
    <n v="806"/>
    <n v="0"/>
    <n v="41"/>
    <s v="Male"/>
    <x v="0"/>
    <x v="10"/>
    <x v="0"/>
    <x v="794"/>
    <x v="0"/>
    <x v="0"/>
    <x v="4"/>
    <n v="40"/>
    <n v="30"/>
    <n v="1200"/>
    <x v="38"/>
    <s v="L"/>
    <x v="3"/>
    <x v="2"/>
    <x v="2"/>
    <x v="5"/>
    <x v="5"/>
  </r>
  <r>
    <n v="807"/>
    <n v="0"/>
    <n v="56"/>
    <s v="Male"/>
    <x v="0"/>
    <x v="2"/>
    <x v="0"/>
    <x v="795"/>
    <x v="1"/>
    <x v="0"/>
    <x v="4"/>
    <n v="46"/>
    <n v="56"/>
    <n v="2576"/>
    <x v="19"/>
    <s v="L"/>
    <x v="4"/>
    <x v="2"/>
    <x v="3"/>
    <x v="3"/>
    <x v="3"/>
  </r>
  <r>
    <n v="808"/>
    <n v="0"/>
    <n v="27"/>
    <s v="Male"/>
    <x v="0"/>
    <x v="17"/>
    <x v="0"/>
    <x v="796"/>
    <x v="2"/>
    <x v="0"/>
    <x v="4"/>
    <n v="15"/>
    <n v="89"/>
    <n v="1335"/>
    <x v="14"/>
    <s v="S"/>
    <x v="17"/>
    <x v="0"/>
    <x v="0"/>
    <x v="2"/>
    <x v="1"/>
  </r>
  <r>
    <n v="809"/>
    <n v="0"/>
    <n v="46"/>
    <s v="Male"/>
    <x v="0"/>
    <x v="9"/>
    <x v="1"/>
    <x v="797"/>
    <x v="3"/>
    <x v="0"/>
    <x v="4"/>
    <n v="38"/>
    <n v="96"/>
    <n v="3648"/>
    <x v="48"/>
    <s v="L"/>
    <x v="21"/>
    <x v="3"/>
    <x v="2"/>
    <x v="1"/>
    <x v="6"/>
  </r>
  <r>
    <n v="810"/>
    <n v="0"/>
    <n v="48"/>
    <s v="Male"/>
    <x v="0"/>
    <x v="23"/>
    <x v="1"/>
    <x v="798"/>
    <x v="4"/>
    <x v="0"/>
    <x v="4"/>
    <n v="30"/>
    <n v="81"/>
    <n v="2430"/>
    <x v="35"/>
    <s v="M"/>
    <x v="10"/>
    <x v="3"/>
    <x v="2"/>
    <x v="3"/>
    <x v="4"/>
  </r>
  <r>
    <n v="811"/>
    <n v="0"/>
    <n v="52"/>
    <s v="Male"/>
    <x v="0"/>
    <x v="18"/>
    <x v="3"/>
    <x v="799"/>
    <x v="5"/>
    <x v="0"/>
    <x v="4"/>
    <n v="32"/>
    <n v="83"/>
    <n v="2656"/>
    <x v="44"/>
    <s v="S"/>
    <x v="21"/>
    <x v="3"/>
    <x v="5"/>
    <x v="5"/>
    <x v="4"/>
  </r>
  <r>
    <n v="812"/>
    <n v="0"/>
    <n v="18"/>
    <s v="Male"/>
    <x v="0"/>
    <x v="4"/>
    <x v="1"/>
    <x v="800"/>
    <x v="6"/>
    <x v="0"/>
    <x v="4"/>
    <n v="36"/>
    <n v="35"/>
    <n v="1260"/>
    <x v="25"/>
    <s v="M"/>
    <x v="13"/>
    <x v="0"/>
    <x v="1"/>
    <x v="0"/>
    <x v="3"/>
  </r>
  <r>
    <n v="813"/>
    <n v="0"/>
    <n v="64"/>
    <s v="Male"/>
    <x v="0"/>
    <x v="23"/>
    <x v="1"/>
    <x v="801"/>
    <x v="0"/>
    <x v="0"/>
    <x v="4"/>
    <n v="32"/>
    <n v="56"/>
    <n v="1792"/>
    <x v="28"/>
    <s v="M"/>
    <x v="8"/>
    <x v="2"/>
    <x v="3"/>
    <x v="2"/>
    <x v="1"/>
  </r>
  <r>
    <n v="814"/>
    <n v="0"/>
    <n v="54"/>
    <s v="Male"/>
    <x v="0"/>
    <x v="8"/>
    <x v="3"/>
    <x v="802"/>
    <x v="1"/>
    <x v="0"/>
    <x v="4"/>
    <n v="14"/>
    <n v="45"/>
    <n v="630"/>
    <x v="6"/>
    <s v="S"/>
    <x v="8"/>
    <x v="2"/>
    <x v="5"/>
    <x v="5"/>
    <x v="2"/>
  </r>
  <r>
    <n v="815"/>
    <n v="0"/>
    <n v="31"/>
    <s v="Male"/>
    <x v="0"/>
    <x v="5"/>
    <x v="0"/>
    <x v="803"/>
    <x v="2"/>
    <x v="0"/>
    <x v="4"/>
    <n v="8"/>
    <n v="62"/>
    <n v="496"/>
    <x v="45"/>
    <s v="M"/>
    <x v="6"/>
    <x v="0"/>
    <x v="0"/>
    <x v="3"/>
    <x v="5"/>
  </r>
  <r>
    <n v="816"/>
    <n v="0"/>
    <n v="30"/>
    <s v="Male"/>
    <x v="0"/>
    <x v="19"/>
    <x v="3"/>
    <x v="804"/>
    <x v="3"/>
    <x v="0"/>
    <x v="4"/>
    <n v="27"/>
    <n v="84"/>
    <n v="2268"/>
    <x v="8"/>
    <s v="L"/>
    <x v="11"/>
    <x v="1"/>
    <x v="2"/>
    <x v="0"/>
    <x v="4"/>
  </r>
  <r>
    <n v="817"/>
    <n v="0"/>
    <n v="26"/>
    <s v="Male"/>
    <x v="0"/>
    <x v="1"/>
    <x v="0"/>
    <x v="805"/>
    <x v="4"/>
    <x v="0"/>
    <x v="4"/>
    <n v="24"/>
    <n v="24"/>
    <n v="576"/>
    <x v="25"/>
    <s v="L"/>
    <x v="16"/>
    <x v="2"/>
    <x v="5"/>
    <x v="5"/>
    <x v="5"/>
  </r>
  <r>
    <n v="818"/>
    <n v="0"/>
    <n v="25"/>
    <s v="Male"/>
    <x v="0"/>
    <x v="8"/>
    <x v="3"/>
    <x v="806"/>
    <x v="5"/>
    <x v="0"/>
    <x v="4"/>
    <n v="30"/>
    <n v="21"/>
    <n v="630"/>
    <x v="21"/>
    <s v="S"/>
    <x v="0"/>
    <x v="1"/>
    <x v="5"/>
    <x v="3"/>
    <x v="0"/>
  </r>
  <r>
    <n v="819"/>
    <n v="0"/>
    <n v="59"/>
    <s v="Male"/>
    <x v="0"/>
    <x v="5"/>
    <x v="0"/>
    <x v="807"/>
    <x v="6"/>
    <x v="0"/>
    <x v="4"/>
    <n v="34"/>
    <n v="91"/>
    <n v="3094"/>
    <x v="36"/>
    <s v="M"/>
    <x v="14"/>
    <x v="0"/>
    <x v="5"/>
    <x v="5"/>
    <x v="5"/>
  </r>
  <r>
    <n v="820"/>
    <n v="0"/>
    <n v="55"/>
    <s v="Male"/>
    <x v="0"/>
    <x v="12"/>
    <x v="3"/>
    <x v="808"/>
    <x v="0"/>
    <x v="0"/>
    <x v="4"/>
    <n v="28"/>
    <n v="36"/>
    <n v="1008"/>
    <x v="23"/>
    <s v="S"/>
    <x v="11"/>
    <x v="0"/>
    <x v="2"/>
    <x v="5"/>
    <x v="3"/>
  </r>
  <r>
    <n v="821"/>
    <n v="0"/>
    <n v="56"/>
    <s v="Male"/>
    <x v="0"/>
    <x v="4"/>
    <x v="1"/>
    <x v="809"/>
    <x v="1"/>
    <x v="0"/>
    <x v="4"/>
    <n v="27"/>
    <n v="39"/>
    <n v="1053"/>
    <x v="7"/>
    <s v="M"/>
    <x v="2"/>
    <x v="1"/>
    <x v="4"/>
    <x v="5"/>
    <x v="5"/>
  </r>
  <r>
    <n v="822"/>
    <n v="0"/>
    <n v="62"/>
    <s v="Male"/>
    <x v="0"/>
    <x v="15"/>
    <x v="0"/>
    <x v="810"/>
    <x v="2"/>
    <x v="0"/>
    <x v="4"/>
    <n v="31"/>
    <n v="39"/>
    <n v="1209"/>
    <x v="32"/>
    <s v="M"/>
    <x v="13"/>
    <x v="1"/>
    <x v="3"/>
    <x v="2"/>
    <x v="4"/>
  </r>
  <r>
    <n v="823"/>
    <n v="0"/>
    <n v="35"/>
    <s v="Male"/>
    <x v="0"/>
    <x v="5"/>
    <x v="0"/>
    <x v="811"/>
    <x v="3"/>
    <x v="0"/>
    <x v="4"/>
    <n v="23"/>
    <n v="59"/>
    <n v="1357"/>
    <x v="33"/>
    <s v="L"/>
    <x v="23"/>
    <x v="0"/>
    <x v="3"/>
    <x v="4"/>
    <x v="2"/>
  </r>
  <r>
    <n v="824"/>
    <n v="0"/>
    <n v="51"/>
    <s v="Male"/>
    <x v="0"/>
    <x v="12"/>
    <x v="3"/>
    <x v="812"/>
    <x v="4"/>
    <x v="0"/>
    <x v="4"/>
    <n v="11"/>
    <n v="27"/>
    <n v="297"/>
    <x v="41"/>
    <s v="M"/>
    <x v="13"/>
    <x v="0"/>
    <x v="1"/>
    <x v="2"/>
    <x v="3"/>
  </r>
  <r>
    <n v="825"/>
    <n v="0"/>
    <n v="61"/>
    <s v="Male"/>
    <x v="0"/>
    <x v="0"/>
    <x v="0"/>
    <x v="813"/>
    <x v="5"/>
    <x v="0"/>
    <x v="4"/>
    <n v="48"/>
    <n v="94"/>
    <n v="4512"/>
    <x v="41"/>
    <s v="M"/>
    <x v="3"/>
    <x v="1"/>
    <x v="5"/>
    <x v="1"/>
    <x v="3"/>
  </r>
  <r>
    <n v="826"/>
    <n v="0"/>
    <n v="27"/>
    <s v="Male"/>
    <x v="0"/>
    <x v="22"/>
    <x v="3"/>
    <x v="814"/>
    <x v="6"/>
    <x v="0"/>
    <x v="4"/>
    <n v="17"/>
    <n v="94"/>
    <n v="1598"/>
    <x v="42"/>
    <s v="XL"/>
    <x v="17"/>
    <x v="3"/>
    <x v="2"/>
    <x v="1"/>
    <x v="5"/>
  </r>
  <r>
    <n v="827"/>
    <n v="0"/>
    <n v="54"/>
    <s v="Male"/>
    <x v="0"/>
    <x v="10"/>
    <x v="0"/>
    <x v="815"/>
    <x v="0"/>
    <x v="0"/>
    <x v="4"/>
    <n v="36"/>
    <n v="94"/>
    <n v="3384"/>
    <x v="2"/>
    <s v="M"/>
    <x v="7"/>
    <x v="0"/>
    <x v="3"/>
    <x v="3"/>
    <x v="1"/>
  </r>
  <r>
    <n v="828"/>
    <n v="0"/>
    <n v="31"/>
    <s v="Male"/>
    <x v="0"/>
    <x v="9"/>
    <x v="1"/>
    <x v="816"/>
    <x v="1"/>
    <x v="0"/>
    <x v="4"/>
    <n v="33"/>
    <n v="51"/>
    <n v="1683"/>
    <x v="23"/>
    <s v="S"/>
    <x v="13"/>
    <x v="3"/>
    <x v="1"/>
    <x v="4"/>
    <x v="0"/>
  </r>
  <r>
    <n v="829"/>
    <n v="0"/>
    <n v="24"/>
    <s v="Male"/>
    <x v="0"/>
    <x v="20"/>
    <x v="0"/>
    <x v="817"/>
    <x v="2"/>
    <x v="0"/>
    <x v="4"/>
    <n v="27"/>
    <n v="62"/>
    <n v="1674"/>
    <x v="21"/>
    <s v="M"/>
    <x v="14"/>
    <x v="3"/>
    <x v="4"/>
    <x v="3"/>
    <x v="4"/>
  </r>
  <r>
    <n v="830"/>
    <n v="0"/>
    <n v="42"/>
    <s v="Male"/>
    <x v="0"/>
    <x v="20"/>
    <x v="0"/>
    <x v="818"/>
    <x v="3"/>
    <x v="0"/>
    <x v="4"/>
    <n v="14"/>
    <n v="57"/>
    <n v="798"/>
    <x v="36"/>
    <s v="S"/>
    <x v="5"/>
    <x v="1"/>
    <x v="4"/>
    <x v="2"/>
    <x v="0"/>
  </r>
  <r>
    <n v="831"/>
    <n v="0"/>
    <n v="41"/>
    <s v="Male"/>
    <x v="0"/>
    <x v="6"/>
    <x v="0"/>
    <x v="819"/>
    <x v="4"/>
    <x v="0"/>
    <x v="4"/>
    <n v="5"/>
    <n v="76"/>
    <n v="380"/>
    <x v="5"/>
    <s v="M"/>
    <x v="1"/>
    <x v="3"/>
    <x v="0"/>
    <x v="2"/>
    <x v="2"/>
  </r>
  <r>
    <n v="832"/>
    <n v="0"/>
    <n v="66"/>
    <s v="Male"/>
    <x v="0"/>
    <x v="24"/>
    <x v="3"/>
    <x v="820"/>
    <x v="5"/>
    <x v="0"/>
    <x v="4"/>
    <n v="47"/>
    <n v="63"/>
    <n v="2961"/>
    <x v="46"/>
    <s v="M"/>
    <x v="15"/>
    <x v="2"/>
    <x v="0"/>
    <x v="1"/>
    <x v="6"/>
  </r>
  <r>
    <n v="833"/>
    <n v="0"/>
    <n v="58"/>
    <s v="Male"/>
    <x v="0"/>
    <x v="14"/>
    <x v="2"/>
    <x v="821"/>
    <x v="6"/>
    <x v="0"/>
    <x v="4"/>
    <n v="28"/>
    <n v="80"/>
    <n v="2240"/>
    <x v="17"/>
    <s v="L"/>
    <x v="24"/>
    <x v="3"/>
    <x v="0"/>
    <x v="1"/>
    <x v="4"/>
  </r>
  <r>
    <n v="834"/>
    <n v="0"/>
    <n v="43"/>
    <s v="Male"/>
    <x v="0"/>
    <x v="8"/>
    <x v="3"/>
    <x v="822"/>
    <x v="0"/>
    <x v="0"/>
    <x v="4"/>
    <n v="11"/>
    <n v="68"/>
    <n v="748"/>
    <x v="18"/>
    <s v="M"/>
    <x v="7"/>
    <x v="3"/>
    <x v="3"/>
    <x v="2"/>
    <x v="2"/>
  </r>
  <r>
    <n v="835"/>
    <n v="0"/>
    <n v="52"/>
    <s v="Male"/>
    <x v="0"/>
    <x v="21"/>
    <x v="3"/>
    <x v="823"/>
    <x v="1"/>
    <x v="0"/>
    <x v="4"/>
    <n v="18"/>
    <n v="89"/>
    <n v="1602"/>
    <x v="21"/>
    <s v="M"/>
    <x v="20"/>
    <x v="2"/>
    <x v="1"/>
    <x v="2"/>
    <x v="1"/>
  </r>
  <r>
    <n v="836"/>
    <n v="0"/>
    <n v="35"/>
    <s v="Male"/>
    <x v="0"/>
    <x v="23"/>
    <x v="1"/>
    <x v="824"/>
    <x v="2"/>
    <x v="0"/>
    <x v="4"/>
    <n v="21"/>
    <n v="26"/>
    <n v="546"/>
    <x v="31"/>
    <s v="L"/>
    <x v="20"/>
    <x v="2"/>
    <x v="2"/>
    <x v="5"/>
    <x v="1"/>
  </r>
  <r>
    <n v="837"/>
    <n v="0"/>
    <n v="23"/>
    <s v="Male"/>
    <x v="0"/>
    <x v="24"/>
    <x v="3"/>
    <x v="825"/>
    <x v="3"/>
    <x v="0"/>
    <x v="4"/>
    <n v="22"/>
    <n v="90"/>
    <n v="1980"/>
    <x v="8"/>
    <s v="L"/>
    <x v="10"/>
    <x v="0"/>
    <x v="5"/>
    <x v="1"/>
    <x v="4"/>
  </r>
  <r>
    <n v="838"/>
    <n v="0"/>
    <n v="25"/>
    <s v="Male"/>
    <x v="0"/>
    <x v="15"/>
    <x v="0"/>
    <x v="826"/>
    <x v="4"/>
    <x v="0"/>
    <x v="4"/>
    <n v="33"/>
    <n v="28"/>
    <n v="924"/>
    <x v="25"/>
    <s v="L"/>
    <x v="17"/>
    <x v="1"/>
    <x v="0"/>
    <x v="1"/>
    <x v="6"/>
  </r>
  <r>
    <n v="839"/>
    <n v="0"/>
    <n v="33"/>
    <s v="Male"/>
    <x v="0"/>
    <x v="7"/>
    <x v="2"/>
    <x v="827"/>
    <x v="5"/>
    <x v="0"/>
    <x v="4"/>
    <n v="49"/>
    <n v="29"/>
    <n v="1421"/>
    <x v="0"/>
    <s v="M"/>
    <x v="0"/>
    <x v="1"/>
    <x v="0"/>
    <x v="2"/>
    <x v="2"/>
  </r>
  <r>
    <n v="840"/>
    <n v="0"/>
    <n v="48"/>
    <s v="Male"/>
    <x v="0"/>
    <x v="5"/>
    <x v="0"/>
    <x v="828"/>
    <x v="6"/>
    <x v="0"/>
    <x v="4"/>
    <n v="10"/>
    <n v="31"/>
    <n v="310"/>
    <x v="25"/>
    <s v="L"/>
    <x v="11"/>
    <x v="1"/>
    <x v="1"/>
    <x v="5"/>
    <x v="6"/>
  </r>
  <r>
    <n v="841"/>
    <n v="0"/>
    <n v="42"/>
    <s v="Male"/>
    <x v="0"/>
    <x v="5"/>
    <x v="0"/>
    <x v="829"/>
    <x v="0"/>
    <x v="0"/>
    <x v="4"/>
    <n v="18"/>
    <n v="24"/>
    <n v="432"/>
    <x v="15"/>
    <s v="L"/>
    <x v="11"/>
    <x v="2"/>
    <x v="4"/>
    <x v="3"/>
    <x v="1"/>
  </r>
  <r>
    <n v="842"/>
    <n v="0"/>
    <n v="55"/>
    <s v="Male"/>
    <x v="0"/>
    <x v="1"/>
    <x v="0"/>
    <x v="830"/>
    <x v="1"/>
    <x v="0"/>
    <x v="4"/>
    <n v="28"/>
    <n v="88"/>
    <n v="2464"/>
    <x v="20"/>
    <s v="M"/>
    <x v="18"/>
    <x v="2"/>
    <x v="5"/>
    <x v="3"/>
    <x v="0"/>
  </r>
  <r>
    <n v="843"/>
    <n v="0"/>
    <n v="59"/>
    <s v="Male"/>
    <x v="0"/>
    <x v="5"/>
    <x v="0"/>
    <x v="831"/>
    <x v="2"/>
    <x v="0"/>
    <x v="4"/>
    <n v="25"/>
    <n v="87"/>
    <n v="2175"/>
    <x v="9"/>
    <s v="M"/>
    <x v="10"/>
    <x v="1"/>
    <x v="0"/>
    <x v="3"/>
    <x v="1"/>
  </r>
  <r>
    <n v="844"/>
    <n v="0"/>
    <n v="65"/>
    <s v="Male"/>
    <x v="0"/>
    <x v="15"/>
    <x v="0"/>
    <x v="832"/>
    <x v="3"/>
    <x v="0"/>
    <x v="4"/>
    <n v="6"/>
    <n v="80"/>
    <n v="480"/>
    <x v="37"/>
    <s v="S"/>
    <x v="18"/>
    <x v="2"/>
    <x v="0"/>
    <x v="3"/>
    <x v="1"/>
  </r>
  <r>
    <n v="845"/>
    <n v="0"/>
    <n v="59"/>
    <s v="Male"/>
    <x v="0"/>
    <x v="3"/>
    <x v="1"/>
    <x v="833"/>
    <x v="4"/>
    <x v="0"/>
    <x v="4"/>
    <n v="44"/>
    <n v="48"/>
    <n v="2112"/>
    <x v="9"/>
    <s v="L"/>
    <x v="7"/>
    <x v="0"/>
    <x v="0"/>
    <x v="0"/>
    <x v="4"/>
  </r>
  <r>
    <n v="846"/>
    <n v="0"/>
    <n v="31"/>
    <s v="Male"/>
    <x v="0"/>
    <x v="22"/>
    <x v="3"/>
    <x v="834"/>
    <x v="5"/>
    <x v="0"/>
    <x v="4"/>
    <n v="30"/>
    <n v="21"/>
    <n v="630"/>
    <x v="49"/>
    <s v="XL"/>
    <x v="4"/>
    <x v="0"/>
    <x v="3"/>
    <x v="0"/>
    <x v="5"/>
  </r>
  <r>
    <n v="847"/>
    <n v="0"/>
    <n v="49"/>
    <s v="Male"/>
    <x v="0"/>
    <x v="23"/>
    <x v="1"/>
    <x v="835"/>
    <x v="6"/>
    <x v="0"/>
    <x v="4"/>
    <n v="42"/>
    <n v="72"/>
    <n v="3024"/>
    <x v="0"/>
    <s v="M"/>
    <x v="6"/>
    <x v="1"/>
    <x v="0"/>
    <x v="5"/>
    <x v="3"/>
  </r>
  <r>
    <n v="848"/>
    <n v="0"/>
    <n v="53"/>
    <s v="Male"/>
    <x v="0"/>
    <x v="15"/>
    <x v="0"/>
    <x v="836"/>
    <x v="0"/>
    <x v="0"/>
    <x v="4"/>
    <n v="30"/>
    <n v="44"/>
    <n v="1320"/>
    <x v="30"/>
    <s v="L"/>
    <x v="24"/>
    <x v="3"/>
    <x v="3"/>
    <x v="3"/>
    <x v="5"/>
  </r>
  <r>
    <n v="849"/>
    <n v="0"/>
    <n v="48"/>
    <s v="Male"/>
    <x v="0"/>
    <x v="3"/>
    <x v="1"/>
    <x v="837"/>
    <x v="1"/>
    <x v="0"/>
    <x v="4"/>
    <n v="33"/>
    <n v="73"/>
    <n v="2409"/>
    <x v="12"/>
    <s v="M"/>
    <x v="21"/>
    <x v="3"/>
    <x v="5"/>
    <x v="2"/>
    <x v="4"/>
  </r>
  <r>
    <n v="850"/>
    <n v="0"/>
    <n v="23"/>
    <s v="Male"/>
    <x v="0"/>
    <x v="2"/>
    <x v="0"/>
    <x v="838"/>
    <x v="2"/>
    <x v="0"/>
    <x v="4"/>
    <n v="24"/>
    <n v="61"/>
    <n v="1464"/>
    <x v="9"/>
    <s v="S"/>
    <x v="4"/>
    <x v="1"/>
    <x v="0"/>
    <x v="3"/>
    <x v="3"/>
  </r>
  <r>
    <n v="851"/>
    <n v="0"/>
    <n v="68"/>
    <s v="Male"/>
    <x v="0"/>
    <x v="9"/>
    <x v="1"/>
    <x v="839"/>
    <x v="3"/>
    <x v="0"/>
    <x v="4"/>
    <n v="13"/>
    <n v="20"/>
    <n v="260"/>
    <x v="38"/>
    <s v="L"/>
    <x v="2"/>
    <x v="0"/>
    <x v="5"/>
    <x v="0"/>
    <x v="5"/>
  </r>
  <r>
    <n v="852"/>
    <n v="0"/>
    <n v="35"/>
    <s v="Male"/>
    <x v="0"/>
    <x v="3"/>
    <x v="1"/>
    <x v="840"/>
    <x v="4"/>
    <x v="0"/>
    <x v="4"/>
    <n v="19"/>
    <n v="86"/>
    <n v="1634"/>
    <x v="2"/>
    <s v="M"/>
    <x v="15"/>
    <x v="2"/>
    <x v="0"/>
    <x v="5"/>
    <x v="5"/>
  </r>
  <r>
    <n v="853"/>
    <n v="0"/>
    <n v="34"/>
    <s v="Male"/>
    <x v="0"/>
    <x v="10"/>
    <x v="0"/>
    <x v="841"/>
    <x v="5"/>
    <x v="0"/>
    <x v="4"/>
    <n v="23"/>
    <n v="60"/>
    <n v="1380"/>
    <x v="19"/>
    <s v="L"/>
    <x v="22"/>
    <x v="1"/>
    <x v="2"/>
    <x v="5"/>
    <x v="6"/>
  </r>
  <r>
    <n v="854"/>
    <n v="0"/>
    <n v="62"/>
    <s v="Male"/>
    <x v="0"/>
    <x v="19"/>
    <x v="3"/>
    <x v="842"/>
    <x v="6"/>
    <x v="0"/>
    <x v="4"/>
    <n v="35"/>
    <n v="43"/>
    <n v="1505"/>
    <x v="12"/>
    <s v="L"/>
    <x v="19"/>
    <x v="0"/>
    <x v="1"/>
    <x v="1"/>
    <x v="5"/>
  </r>
  <r>
    <n v="855"/>
    <n v="0"/>
    <n v="21"/>
    <s v="Male"/>
    <x v="0"/>
    <x v="13"/>
    <x v="0"/>
    <x v="843"/>
    <x v="0"/>
    <x v="0"/>
    <x v="4"/>
    <n v="22"/>
    <n v="44"/>
    <n v="968"/>
    <x v="17"/>
    <s v="L"/>
    <x v="24"/>
    <x v="1"/>
    <x v="1"/>
    <x v="0"/>
    <x v="5"/>
  </r>
  <r>
    <n v="856"/>
    <n v="0"/>
    <n v="70"/>
    <s v="Male"/>
    <x v="0"/>
    <x v="20"/>
    <x v="0"/>
    <x v="844"/>
    <x v="1"/>
    <x v="0"/>
    <x v="4"/>
    <n v="14"/>
    <n v="76"/>
    <n v="1064"/>
    <x v="4"/>
    <s v="L"/>
    <x v="9"/>
    <x v="1"/>
    <x v="4"/>
    <x v="2"/>
    <x v="3"/>
  </r>
  <r>
    <n v="857"/>
    <n v="0"/>
    <n v="55"/>
    <s v="Male"/>
    <x v="0"/>
    <x v="5"/>
    <x v="0"/>
    <x v="845"/>
    <x v="2"/>
    <x v="0"/>
    <x v="4"/>
    <n v="47"/>
    <n v="33"/>
    <n v="1551"/>
    <x v="28"/>
    <s v="M"/>
    <x v="9"/>
    <x v="2"/>
    <x v="0"/>
    <x v="5"/>
    <x v="0"/>
  </r>
  <r>
    <n v="858"/>
    <n v="0"/>
    <n v="43"/>
    <s v="Male"/>
    <x v="0"/>
    <x v="6"/>
    <x v="0"/>
    <x v="846"/>
    <x v="3"/>
    <x v="0"/>
    <x v="4"/>
    <n v="50"/>
    <n v="60"/>
    <n v="3000"/>
    <x v="9"/>
    <s v="L"/>
    <x v="16"/>
    <x v="3"/>
    <x v="3"/>
    <x v="5"/>
    <x v="6"/>
  </r>
  <r>
    <n v="859"/>
    <n v="0"/>
    <n v="19"/>
    <s v="Male"/>
    <x v="0"/>
    <x v="14"/>
    <x v="2"/>
    <x v="847"/>
    <x v="4"/>
    <x v="0"/>
    <x v="4"/>
    <n v="33"/>
    <n v="26"/>
    <n v="858"/>
    <x v="18"/>
    <s v="L"/>
    <x v="8"/>
    <x v="3"/>
    <x v="1"/>
    <x v="3"/>
    <x v="1"/>
  </r>
  <r>
    <n v="860"/>
    <n v="0"/>
    <n v="47"/>
    <s v="Male"/>
    <x v="0"/>
    <x v="15"/>
    <x v="0"/>
    <x v="848"/>
    <x v="5"/>
    <x v="0"/>
    <x v="4"/>
    <n v="7"/>
    <n v="73"/>
    <n v="511"/>
    <x v="48"/>
    <s v="M"/>
    <x v="11"/>
    <x v="0"/>
    <x v="2"/>
    <x v="5"/>
    <x v="5"/>
  </r>
  <r>
    <n v="861"/>
    <n v="0"/>
    <n v="26"/>
    <s v="Male"/>
    <x v="0"/>
    <x v="9"/>
    <x v="1"/>
    <x v="849"/>
    <x v="6"/>
    <x v="0"/>
    <x v="4"/>
    <n v="3"/>
    <n v="87"/>
    <n v="261"/>
    <x v="35"/>
    <s v="M"/>
    <x v="1"/>
    <x v="1"/>
    <x v="3"/>
    <x v="1"/>
    <x v="5"/>
  </r>
  <r>
    <n v="862"/>
    <n v="0"/>
    <n v="46"/>
    <s v="Male"/>
    <x v="0"/>
    <x v="11"/>
    <x v="0"/>
    <x v="850"/>
    <x v="0"/>
    <x v="0"/>
    <x v="4"/>
    <n v="35"/>
    <n v="100"/>
    <n v="3500"/>
    <x v="40"/>
    <s v="XL"/>
    <x v="13"/>
    <x v="1"/>
    <x v="4"/>
    <x v="2"/>
    <x v="6"/>
  </r>
  <r>
    <n v="863"/>
    <n v="0"/>
    <n v="19"/>
    <s v="Male"/>
    <x v="0"/>
    <x v="7"/>
    <x v="2"/>
    <x v="851"/>
    <x v="1"/>
    <x v="0"/>
    <x v="4"/>
    <n v="13"/>
    <n v="84"/>
    <n v="1092"/>
    <x v="10"/>
    <s v="M"/>
    <x v="4"/>
    <x v="0"/>
    <x v="3"/>
    <x v="3"/>
    <x v="0"/>
  </r>
  <r>
    <n v="864"/>
    <n v="0"/>
    <n v="49"/>
    <s v="Male"/>
    <x v="0"/>
    <x v="4"/>
    <x v="1"/>
    <x v="852"/>
    <x v="2"/>
    <x v="0"/>
    <x v="4"/>
    <n v="42"/>
    <n v="41"/>
    <n v="1722"/>
    <x v="32"/>
    <s v="M"/>
    <x v="16"/>
    <x v="2"/>
    <x v="3"/>
    <x v="3"/>
    <x v="0"/>
  </r>
  <r>
    <n v="865"/>
    <n v="0"/>
    <n v="51"/>
    <s v="Male"/>
    <x v="0"/>
    <x v="2"/>
    <x v="0"/>
    <x v="853"/>
    <x v="3"/>
    <x v="0"/>
    <x v="4"/>
    <n v="5"/>
    <n v="59"/>
    <n v="295"/>
    <x v="0"/>
    <s v="S"/>
    <x v="4"/>
    <x v="0"/>
    <x v="2"/>
    <x v="3"/>
    <x v="2"/>
  </r>
  <r>
    <n v="866"/>
    <n v="0"/>
    <n v="64"/>
    <s v="Male"/>
    <x v="0"/>
    <x v="0"/>
    <x v="0"/>
    <x v="854"/>
    <x v="4"/>
    <x v="0"/>
    <x v="4"/>
    <n v="23"/>
    <n v="26"/>
    <n v="598"/>
    <x v="23"/>
    <s v="L"/>
    <x v="4"/>
    <x v="0"/>
    <x v="5"/>
    <x v="0"/>
    <x v="2"/>
  </r>
  <r>
    <n v="867"/>
    <n v="0"/>
    <n v="67"/>
    <s v="Male"/>
    <x v="0"/>
    <x v="12"/>
    <x v="3"/>
    <x v="855"/>
    <x v="5"/>
    <x v="0"/>
    <x v="4"/>
    <n v="11"/>
    <n v="69"/>
    <n v="759"/>
    <x v="34"/>
    <s v="M"/>
    <x v="21"/>
    <x v="2"/>
    <x v="1"/>
    <x v="3"/>
    <x v="4"/>
  </r>
  <r>
    <n v="868"/>
    <n v="0"/>
    <n v="37"/>
    <s v="Male"/>
    <x v="0"/>
    <x v="14"/>
    <x v="2"/>
    <x v="856"/>
    <x v="6"/>
    <x v="0"/>
    <x v="4"/>
    <n v="23"/>
    <n v="20"/>
    <n v="460"/>
    <x v="23"/>
    <s v="M"/>
    <x v="2"/>
    <x v="1"/>
    <x v="1"/>
    <x v="4"/>
    <x v="0"/>
  </r>
  <r>
    <n v="869"/>
    <n v="0"/>
    <n v="40"/>
    <s v="Male"/>
    <x v="0"/>
    <x v="10"/>
    <x v="0"/>
    <x v="857"/>
    <x v="0"/>
    <x v="0"/>
    <x v="4"/>
    <n v="2"/>
    <n v="83"/>
    <n v="166"/>
    <x v="16"/>
    <s v="M"/>
    <x v="13"/>
    <x v="2"/>
    <x v="2"/>
    <x v="2"/>
    <x v="6"/>
  </r>
  <r>
    <n v="870"/>
    <n v="0"/>
    <n v="38"/>
    <s v="Male"/>
    <x v="0"/>
    <x v="19"/>
    <x v="3"/>
    <x v="858"/>
    <x v="1"/>
    <x v="0"/>
    <x v="4"/>
    <n v="33"/>
    <n v="54"/>
    <n v="1782"/>
    <x v="13"/>
    <s v="M"/>
    <x v="5"/>
    <x v="1"/>
    <x v="4"/>
    <x v="3"/>
    <x v="1"/>
  </r>
  <r>
    <n v="871"/>
    <n v="0"/>
    <n v="66"/>
    <s v="Male"/>
    <x v="0"/>
    <x v="15"/>
    <x v="0"/>
    <x v="859"/>
    <x v="2"/>
    <x v="0"/>
    <x v="4"/>
    <n v="6"/>
    <n v="66"/>
    <n v="396"/>
    <x v="8"/>
    <s v="M"/>
    <x v="24"/>
    <x v="3"/>
    <x v="3"/>
    <x v="4"/>
    <x v="4"/>
  </r>
  <r>
    <n v="872"/>
    <n v="0"/>
    <n v="47"/>
    <s v="Male"/>
    <x v="0"/>
    <x v="8"/>
    <x v="3"/>
    <x v="860"/>
    <x v="3"/>
    <x v="0"/>
    <x v="4"/>
    <n v="45"/>
    <n v="42"/>
    <n v="1890"/>
    <x v="11"/>
    <s v="M"/>
    <x v="4"/>
    <x v="1"/>
    <x v="2"/>
    <x v="5"/>
    <x v="3"/>
  </r>
  <r>
    <n v="873"/>
    <n v="0"/>
    <n v="56"/>
    <s v="Male"/>
    <x v="0"/>
    <x v="2"/>
    <x v="0"/>
    <x v="861"/>
    <x v="4"/>
    <x v="0"/>
    <x v="4"/>
    <n v="25"/>
    <n v="33"/>
    <n v="825"/>
    <x v="24"/>
    <s v="M"/>
    <x v="6"/>
    <x v="1"/>
    <x v="3"/>
    <x v="1"/>
    <x v="3"/>
  </r>
  <r>
    <n v="874"/>
    <n v="0"/>
    <n v="51"/>
    <s v="Male"/>
    <x v="0"/>
    <x v="23"/>
    <x v="1"/>
    <x v="862"/>
    <x v="5"/>
    <x v="0"/>
    <x v="4"/>
    <n v="24"/>
    <n v="77"/>
    <n v="1848"/>
    <x v="33"/>
    <s v="M"/>
    <x v="6"/>
    <x v="2"/>
    <x v="1"/>
    <x v="0"/>
    <x v="3"/>
  </r>
  <r>
    <n v="875"/>
    <n v="0"/>
    <n v="25"/>
    <s v="Male"/>
    <x v="0"/>
    <x v="14"/>
    <x v="2"/>
    <x v="863"/>
    <x v="6"/>
    <x v="0"/>
    <x v="4"/>
    <n v="10"/>
    <n v="65"/>
    <n v="650"/>
    <x v="1"/>
    <s v="M"/>
    <x v="23"/>
    <x v="3"/>
    <x v="1"/>
    <x v="0"/>
    <x v="6"/>
  </r>
  <r>
    <n v="876"/>
    <n v="0"/>
    <n v="37"/>
    <s v="Male"/>
    <x v="0"/>
    <x v="3"/>
    <x v="1"/>
    <x v="864"/>
    <x v="0"/>
    <x v="0"/>
    <x v="4"/>
    <n v="7"/>
    <n v="39"/>
    <n v="273"/>
    <x v="24"/>
    <s v="L"/>
    <x v="0"/>
    <x v="2"/>
    <x v="1"/>
    <x v="4"/>
    <x v="6"/>
  </r>
  <r>
    <n v="877"/>
    <n v="0"/>
    <n v="41"/>
    <s v="Male"/>
    <x v="0"/>
    <x v="22"/>
    <x v="3"/>
    <x v="865"/>
    <x v="1"/>
    <x v="0"/>
    <x v="4"/>
    <n v="1"/>
    <n v="51"/>
    <n v="51"/>
    <x v="42"/>
    <s v="L"/>
    <x v="0"/>
    <x v="2"/>
    <x v="4"/>
    <x v="5"/>
    <x v="1"/>
  </r>
  <r>
    <n v="878"/>
    <n v="0"/>
    <n v="64"/>
    <s v="Male"/>
    <x v="0"/>
    <x v="8"/>
    <x v="3"/>
    <x v="866"/>
    <x v="2"/>
    <x v="0"/>
    <x v="4"/>
    <n v="45"/>
    <n v="65"/>
    <n v="2925"/>
    <x v="42"/>
    <s v="M"/>
    <x v="19"/>
    <x v="0"/>
    <x v="2"/>
    <x v="0"/>
    <x v="6"/>
  </r>
  <r>
    <n v="879"/>
    <n v="0"/>
    <n v="23"/>
    <s v="Male"/>
    <x v="0"/>
    <x v="12"/>
    <x v="3"/>
    <x v="867"/>
    <x v="3"/>
    <x v="0"/>
    <x v="4"/>
    <n v="37"/>
    <n v="89"/>
    <n v="3293"/>
    <x v="29"/>
    <s v="S"/>
    <x v="12"/>
    <x v="2"/>
    <x v="0"/>
    <x v="5"/>
    <x v="1"/>
  </r>
  <r>
    <n v="880"/>
    <n v="0"/>
    <n v="62"/>
    <s v="Male"/>
    <x v="0"/>
    <x v="11"/>
    <x v="0"/>
    <x v="868"/>
    <x v="4"/>
    <x v="0"/>
    <x v="4"/>
    <n v="14"/>
    <n v="76"/>
    <n v="1064"/>
    <x v="5"/>
    <s v="S"/>
    <x v="21"/>
    <x v="1"/>
    <x v="1"/>
    <x v="3"/>
    <x v="3"/>
  </r>
  <r>
    <n v="881"/>
    <n v="0"/>
    <n v="39"/>
    <s v="Male"/>
    <x v="0"/>
    <x v="21"/>
    <x v="3"/>
    <x v="869"/>
    <x v="5"/>
    <x v="0"/>
    <x v="4"/>
    <n v="25"/>
    <n v="75"/>
    <n v="1875"/>
    <x v="21"/>
    <s v="L"/>
    <x v="15"/>
    <x v="1"/>
    <x v="0"/>
    <x v="5"/>
    <x v="5"/>
  </r>
  <r>
    <n v="882"/>
    <n v="0"/>
    <n v="52"/>
    <s v="Male"/>
    <x v="0"/>
    <x v="3"/>
    <x v="1"/>
    <x v="870"/>
    <x v="6"/>
    <x v="0"/>
    <x v="4"/>
    <n v="18"/>
    <n v="61"/>
    <n v="1098"/>
    <x v="35"/>
    <s v="M"/>
    <x v="5"/>
    <x v="2"/>
    <x v="2"/>
    <x v="0"/>
    <x v="2"/>
  </r>
  <r>
    <n v="883"/>
    <n v="0"/>
    <n v="50"/>
    <s v="Male"/>
    <x v="0"/>
    <x v="23"/>
    <x v="1"/>
    <x v="871"/>
    <x v="0"/>
    <x v="0"/>
    <x v="4"/>
    <n v="37"/>
    <n v="35"/>
    <n v="1295"/>
    <x v="40"/>
    <s v="M"/>
    <x v="16"/>
    <x v="3"/>
    <x v="2"/>
    <x v="1"/>
    <x v="6"/>
  </r>
  <r>
    <n v="884"/>
    <n v="0"/>
    <n v="28"/>
    <s v="Male"/>
    <x v="0"/>
    <x v="4"/>
    <x v="1"/>
    <x v="872"/>
    <x v="1"/>
    <x v="0"/>
    <x v="4"/>
    <n v="30"/>
    <n v="37"/>
    <n v="1110"/>
    <x v="37"/>
    <s v="S"/>
    <x v="9"/>
    <x v="3"/>
    <x v="1"/>
    <x v="4"/>
    <x v="5"/>
  </r>
  <r>
    <n v="885"/>
    <n v="0"/>
    <n v="67"/>
    <s v="Male"/>
    <x v="0"/>
    <x v="11"/>
    <x v="0"/>
    <x v="873"/>
    <x v="2"/>
    <x v="0"/>
    <x v="4"/>
    <n v="34"/>
    <n v="91"/>
    <n v="3094"/>
    <x v="11"/>
    <s v="L"/>
    <x v="22"/>
    <x v="0"/>
    <x v="0"/>
    <x v="4"/>
    <x v="1"/>
  </r>
  <r>
    <n v="886"/>
    <n v="0"/>
    <n v="41"/>
    <s v="Male"/>
    <x v="0"/>
    <x v="10"/>
    <x v="0"/>
    <x v="874"/>
    <x v="3"/>
    <x v="0"/>
    <x v="4"/>
    <n v="49"/>
    <n v="99"/>
    <n v="4851"/>
    <x v="47"/>
    <s v="L"/>
    <x v="7"/>
    <x v="3"/>
    <x v="1"/>
    <x v="5"/>
    <x v="6"/>
  </r>
  <r>
    <n v="887"/>
    <n v="0"/>
    <n v="19"/>
    <s v="Male"/>
    <x v="0"/>
    <x v="6"/>
    <x v="0"/>
    <x v="875"/>
    <x v="4"/>
    <x v="0"/>
    <x v="4"/>
    <n v="48"/>
    <n v="54"/>
    <n v="2592"/>
    <x v="39"/>
    <s v="S"/>
    <x v="17"/>
    <x v="2"/>
    <x v="0"/>
    <x v="4"/>
    <x v="5"/>
  </r>
  <r>
    <n v="888"/>
    <n v="0"/>
    <n v="70"/>
    <s v="Male"/>
    <x v="0"/>
    <x v="8"/>
    <x v="3"/>
    <x v="876"/>
    <x v="5"/>
    <x v="0"/>
    <x v="4"/>
    <n v="33"/>
    <n v="47"/>
    <n v="1551"/>
    <x v="45"/>
    <s v="L"/>
    <x v="2"/>
    <x v="0"/>
    <x v="4"/>
    <x v="3"/>
    <x v="0"/>
  </r>
  <r>
    <n v="889"/>
    <n v="0"/>
    <n v="49"/>
    <s v="Male"/>
    <x v="0"/>
    <x v="18"/>
    <x v="3"/>
    <x v="877"/>
    <x v="6"/>
    <x v="0"/>
    <x v="4"/>
    <n v="44"/>
    <n v="77"/>
    <n v="3388"/>
    <x v="13"/>
    <s v="S"/>
    <x v="9"/>
    <x v="1"/>
    <x v="0"/>
    <x v="1"/>
    <x v="2"/>
  </r>
  <r>
    <n v="890"/>
    <n v="0"/>
    <n v="59"/>
    <s v="Male"/>
    <x v="0"/>
    <x v="22"/>
    <x v="3"/>
    <x v="878"/>
    <x v="0"/>
    <x v="0"/>
    <x v="4"/>
    <n v="50"/>
    <n v="84"/>
    <n v="4200"/>
    <x v="27"/>
    <s v="S"/>
    <x v="8"/>
    <x v="3"/>
    <x v="1"/>
    <x v="0"/>
    <x v="1"/>
  </r>
  <r>
    <n v="891"/>
    <n v="0"/>
    <n v="52"/>
    <s v="Male"/>
    <x v="0"/>
    <x v="24"/>
    <x v="3"/>
    <x v="879"/>
    <x v="1"/>
    <x v="0"/>
    <x v="4"/>
    <n v="47"/>
    <n v="51"/>
    <n v="2397"/>
    <x v="14"/>
    <s v="S"/>
    <x v="7"/>
    <x v="1"/>
    <x v="4"/>
    <x v="2"/>
    <x v="5"/>
  </r>
  <r>
    <n v="892"/>
    <n v="0"/>
    <n v="20"/>
    <s v="Male"/>
    <x v="0"/>
    <x v="11"/>
    <x v="0"/>
    <x v="880"/>
    <x v="2"/>
    <x v="0"/>
    <x v="4"/>
    <n v="24"/>
    <n v="26"/>
    <n v="624"/>
    <x v="37"/>
    <s v="S"/>
    <x v="21"/>
    <x v="2"/>
    <x v="5"/>
    <x v="3"/>
    <x v="6"/>
  </r>
  <r>
    <n v="893"/>
    <n v="0"/>
    <n v="31"/>
    <s v="Male"/>
    <x v="0"/>
    <x v="6"/>
    <x v="0"/>
    <x v="881"/>
    <x v="3"/>
    <x v="0"/>
    <x v="4"/>
    <n v="43"/>
    <n v="64"/>
    <n v="2752"/>
    <x v="34"/>
    <s v="L"/>
    <x v="0"/>
    <x v="2"/>
    <x v="1"/>
    <x v="5"/>
    <x v="5"/>
  </r>
  <r>
    <n v="894"/>
    <n v="0"/>
    <n v="33"/>
    <s v="Male"/>
    <x v="0"/>
    <x v="21"/>
    <x v="3"/>
    <x v="882"/>
    <x v="4"/>
    <x v="0"/>
    <x v="4"/>
    <n v="14"/>
    <n v="51"/>
    <n v="714"/>
    <x v="42"/>
    <s v="M"/>
    <x v="15"/>
    <x v="1"/>
    <x v="0"/>
    <x v="0"/>
    <x v="5"/>
  </r>
  <r>
    <n v="895"/>
    <n v="0"/>
    <n v="44"/>
    <s v="Male"/>
    <x v="0"/>
    <x v="15"/>
    <x v="0"/>
    <x v="883"/>
    <x v="5"/>
    <x v="0"/>
    <x v="4"/>
    <n v="3"/>
    <n v="60"/>
    <n v="180"/>
    <x v="5"/>
    <s v="L"/>
    <x v="7"/>
    <x v="1"/>
    <x v="1"/>
    <x v="5"/>
    <x v="3"/>
  </r>
  <r>
    <n v="896"/>
    <n v="0"/>
    <n v="40"/>
    <s v="Male"/>
    <x v="0"/>
    <x v="19"/>
    <x v="3"/>
    <x v="884"/>
    <x v="6"/>
    <x v="0"/>
    <x v="4"/>
    <n v="33"/>
    <n v="69"/>
    <n v="2277"/>
    <x v="33"/>
    <s v="XL"/>
    <x v="8"/>
    <x v="1"/>
    <x v="2"/>
    <x v="5"/>
    <x v="3"/>
  </r>
  <r>
    <n v="897"/>
    <n v="0"/>
    <n v="69"/>
    <s v="Male"/>
    <x v="0"/>
    <x v="16"/>
    <x v="3"/>
    <x v="885"/>
    <x v="0"/>
    <x v="0"/>
    <x v="4"/>
    <n v="38"/>
    <n v="29"/>
    <n v="1102"/>
    <x v="10"/>
    <s v="M"/>
    <x v="21"/>
    <x v="1"/>
    <x v="0"/>
    <x v="1"/>
    <x v="0"/>
  </r>
  <r>
    <n v="898"/>
    <n v="0"/>
    <n v="29"/>
    <s v="Male"/>
    <x v="0"/>
    <x v="5"/>
    <x v="0"/>
    <x v="886"/>
    <x v="1"/>
    <x v="0"/>
    <x v="4"/>
    <n v="46"/>
    <n v="91"/>
    <n v="4186"/>
    <x v="25"/>
    <s v="M"/>
    <x v="0"/>
    <x v="1"/>
    <x v="0"/>
    <x v="0"/>
    <x v="1"/>
  </r>
  <r>
    <n v="899"/>
    <n v="0"/>
    <n v="54"/>
    <s v="Male"/>
    <x v="0"/>
    <x v="22"/>
    <x v="3"/>
    <x v="887"/>
    <x v="2"/>
    <x v="0"/>
    <x v="4"/>
    <n v="19"/>
    <n v="70"/>
    <n v="1330"/>
    <x v="21"/>
    <s v="L"/>
    <x v="15"/>
    <x v="1"/>
    <x v="4"/>
    <x v="4"/>
    <x v="6"/>
  </r>
  <r>
    <n v="900"/>
    <n v="0"/>
    <n v="65"/>
    <s v="Male"/>
    <x v="0"/>
    <x v="1"/>
    <x v="0"/>
    <x v="888"/>
    <x v="3"/>
    <x v="0"/>
    <x v="4"/>
    <n v="20"/>
    <n v="58"/>
    <n v="1160"/>
    <x v="3"/>
    <s v="M"/>
    <x v="14"/>
    <x v="2"/>
    <x v="3"/>
    <x v="3"/>
    <x v="2"/>
  </r>
  <r>
    <n v="901"/>
    <n v="0"/>
    <n v="54"/>
    <s v="Male"/>
    <x v="0"/>
    <x v="19"/>
    <x v="3"/>
    <x v="889"/>
    <x v="4"/>
    <x v="0"/>
    <x v="4"/>
    <n v="42"/>
    <n v="98"/>
    <n v="4116"/>
    <x v="8"/>
    <s v="L"/>
    <x v="0"/>
    <x v="3"/>
    <x v="1"/>
    <x v="4"/>
    <x v="3"/>
  </r>
  <r>
    <n v="902"/>
    <n v="0"/>
    <n v="60"/>
    <s v="Male"/>
    <x v="0"/>
    <x v="18"/>
    <x v="3"/>
    <x v="890"/>
    <x v="5"/>
    <x v="0"/>
    <x v="4"/>
    <n v="34"/>
    <n v="68"/>
    <n v="2312"/>
    <x v="9"/>
    <s v="L"/>
    <x v="10"/>
    <x v="2"/>
    <x v="4"/>
    <x v="1"/>
    <x v="5"/>
  </r>
  <r>
    <n v="903"/>
    <n v="0"/>
    <n v="43"/>
    <s v="Male"/>
    <x v="0"/>
    <x v="19"/>
    <x v="3"/>
    <x v="891"/>
    <x v="6"/>
    <x v="0"/>
    <x v="4"/>
    <n v="5"/>
    <n v="44"/>
    <n v="220"/>
    <x v="0"/>
    <s v="M"/>
    <x v="18"/>
    <x v="2"/>
    <x v="2"/>
    <x v="1"/>
    <x v="5"/>
  </r>
  <r>
    <n v="904"/>
    <n v="0"/>
    <n v="44"/>
    <s v="Male"/>
    <x v="0"/>
    <x v="14"/>
    <x v="2"/>
    <x v="892"/>
    <x v="0"/>
    <x v="0"/>
    <x v="4"/>
    <n v="3"/>
    <n v="45"/>
    <n v="135"/>
    <x v="46"/>
    <s v="M"/>
    <x v="24"/>
    <x v="0"/>
    <x v="0"/>
    <x v="3"/>
    <x v="3"/>
  </r>
  <r>
    <n v="905"/>
    <n v="0"/>
    <n v="69"/>
    <s v="Male"/>
    <x v="0"/>
    <x v="17"/>
    <x v="0"/>
    <x v="893"/>
    <x v="1"/>
    <x v="0"/>
    <x v="4"/>
    <n v="46"/>
    <n v="99"/>
    <n v="4554"/>
    <x v="28"/>
    <s v="L"/>
    <x v="23"/>
    <x v="1"/>
    <x v="1"/>
    <x v="3"/>
    <x v="6"/>
  </r>
  <r>
    <n v="906"/>
    <n v="0"/>
    <n v="46"/>
    <s v="Male"/>
    <x v="0"/>
    <x v="10"/>
    <x v="0"/>
    <x v="894"/>
    <x v="2"/>
    <x v="0"/>
    <x v="4"/>
    <n v="16"/>
    <n v="68"/>
    <n v="1088"/>
    <x v="33"/>
    <s v="S"/>
    <x v="16"/>
    <x v="1"/>
    <x v="3"/>
    <x v="0"/>
    <x v="2"/>
  </r>
  <r>
    <n v="907"/>
    <n v="0"/>
    <n v="41"/>
    <s v="Male"/>
    <x v="0"/>
    <x v="13"/>
    <x v="0"/>
    <x v="895"/>
    <x v="3"/>
    <x v="0"/>
    <x v="4"/>
    <n v="21"/>
    <n v="56"/>
    <n v="1176"/>
    <x v="35"/>
    <s v="M"/>
    <x v="15"/>
    <x v="1"/>
    <x v="3"/>
    <x v="5"/>
    <x v="4"/>
  </r>
  <r>
    <n v="908"/>
    <n v="0"/>
    <n v="32"/>
    <s v="Male"/>
    <x v="0"/>
    <x v="1"/>
    <x v="0"/>
    <x v="896"/>
    <x v="4"/>
    <x v="0"/>
    <x v="4"/>
    <n v="34"/>
    <n v="43"/>
    <n v="1462"/>
    <x v="9"/>
    <s v="L"/>
    <x v="16"/>
    <x v="0"/>
    <x v="0"/>
    <x v="2"/>
    <x v="4"/>
  </r>
  <r>
    <n v="909"/>
    <n v="0"/>
    <n v="26"/>
    <s v="Male"/>
    <x v="0"/>
    <x v="12"/>
    <x v="3"/>
    <x v="897"/>
    <x v="5"/>
    <x v="0"/>
    <x v="4"/>
    <n v="9"/>
    <n v="99"/>
    <n v="891"/>
    <x v="30"/>
    <s v="M"/>
    <x v="2"/>
    <x v="0"/>
    <x v="1"/>
    <x v="3"/>
    <x v="6"/>
  </r>
  <r>
    <n v="910"/>
    <n v="0"/>
    <n v="61"/>
    <s v="Male"/>
    <x v="0"/>
    <x v="22"/>
    <x v="3"/>
    <x v="898"/>
    <x v="6"/>
    <x v="0"/>
    <x v="4"/>
    <n v="36"/>
    <n v="56"/>
    <n v="2016"/>
    <x v="7"/>
    <s v="L"/>
    <x v="5"/>
    <x v="3"/>
    <x v="0"/>
    <x v="3"/>
    <x v="1"/>
  </r>
  <r>
    <n v="911"/>
    <n v="0"/>
    <n v="49"/>
    <s v="Male"/>
    <x v="0"/>
    <x v="15"/>
    <x v="0"/>
    <x v="899"/>
    <x v="0"/>
    <x v="0"/>
    <x v="4"/>
    <n v="22"/>
    <n v="25"/>
    <n v="550"/>
    <x v="35"/>
    <s v="S"/>
    <x v="6"/>
    <x v="1"/>
    <x v="0"/>
    <x v="2"/>
    <x v="5"/>
  </r>
  <r>
    <n v="912"/>
    <n v="0"/>
    <n v="53"/>
    <s v="Male"/>
    <x v="0"/>
    <x v="13"/>
    <x v="0"/>
    <x v="900"/>
    <x v="1"/>
    <x v="0"/>
    <x v="4"/>
    <n v="2"/>
    <n v="74"/>
    <n v="148"/>
    <x v="32"/>
    <s v="M"/>
    <x v="12"/>
    <x v="0"/>
    <x v="4"/>
    <x v="4"/>
    <x v="3"/>
  </r>
  <r>
    <n v="913"/>
    <n v="0"/>
    <n v="24"/>
    <s v="Male"/>
    <x v="0"/>
    <x v="15"/>
    <x v="0"/>
    <x v="901"/>
    <x v="2"/>
    <x v="0"/>
    <x v="4"/>
    <n v="32"/>
    <n v="56"/>
    <n v="1792"/>
    <x v="10"/>
    <s v="M"/>
    <x v="13"/>
    <x v="0"/>
    <x v="2"/>
    <x v="4"/>
    <x v="5"/>
  </r>
  <r>
    <n v="914"/>
    <n v="0"/>
    <n v="37"/>
    <s v="Male"/>
    <x v="0"/>
    <x v="4"/>
    <x v="1"/>
    <x v="902"/>
    <x v="3"/>
    <x v="0"/>
    <x v="4"/>
    <n v="29"/>
    <n v="47"/>
    <n v="1363"/>
    <x v="39"/>
    <s v="M"/>
    <x v="22"/>
    <x v="3"/>
    <x v="2"/>
    <x v="1"/>
    <x v="6"/>
  </r>
  <r>
    <n v="915"/>
    <n v="0"/>
    <n v="43"/>
    <s v="Male"/>
    <x v="0"/>
    <x v="10"/>
    <x v="0"/>
    <x v="903"/>
    <x v="4"/>
    <x v="0"/>
    <x v="5"/>
    <n v="27"/>
    <n v="67"/>
    <n v="1809"/>
    <x v="46"/>
    <s v="L"/>
    <x v="7"/>
    <x v="2"/>
    <x v="3"/>
    <x v="0"/>
    <x v="6"/>
  </r>
  <r>
    <n v="916"/>
    <n v="0"/>
    <n v="31"/>
    <s v="Male"/>
    <x v="0"/>
    <x v="10"/>
    <x v="0"/>
    <x v="904"/>
    <x v="5"/>
    <x v="0"/>
    <x v="5"/>
    <n v="33"/>
    <n v="22"/>
    <n v="726"/>
    <x v="3"/>
    <s v="L"/>
    <x v="7"/>
    <x v="0"/>
    <x v="5"/>
    <x v="2"/>
    <x v="0"/>
  </r>
  <r>
    <n v="917"/>
    <n v="0"/>
    <n v="49"/>
    <s v="Male"/>
    <x v="0"/>
    <x v="2"/>
    <x v="0"/>
    <x v="905"/>
    <x v="6"/>
    <x v="0"/>
    <x v="5"/>
    <n v="16"/>
    <n v="34"/>
    <n v="544"/>
    <x v="25"/>
    <s v="S"/>
    <x v="24"/>
    <x v="1"/>
    <x v="3"/>
    <x v="0"/>
    <x v="5"/>
  </r>
  <r>
    <n v="918"/>
    <n v="0"/>
    <n v="69"/>
    <s v="Male"/>
    <x v="0"/>
    <x v="1"/>
    <x v="0"/>
    <x v="906"/>
    <x v="0"/>
    <x v="0"/>
    <x v="5"/>
    <n v="11"/>
    <n v="64"/>
    <n v="704"/>
    <x v="9"/>
    <s v="M"/>
    <x v="1"/>
    <x v="1"/>
    <x v="3"/>
    <x v="4"/>
    <x v="3"/>
  </r>
  <r>
    <n v="919"/>
    <n v="0"/>
    <n v="65"/>
    <s v="Male"/>
    <x v="0"/>
    <x v="6"/>
    <x v="0"/>
    <x v="907"/>
    <x v="1"/>
    <x v="0"/>
    <x v="5"/>
    <n v="11"/>
    <n v="42"/>
    <n v="462"/>
    <x v="16"/>
    <s v="M"/>
    <x v="19"/>
    <x v="1"/>
    <x v="4"/>
    <x v="1"/>
    <x v="0"/>
  </r>
  <r>
    <n v="920"/>
    <n v="0"/>
    <n v="41"/>
    <s v="Male"/>
    <x v="0"/>
    <x v="5"/>
    <x v="0"/>
    <x v="908"/>
    <x v="2"/>
    <x v="0"/>
    <x v="5"/>
    <n v="17"/>
    <n v="82"/>
    <n v="1394"/>
    <x v="2"/>
    <s v="L"/>
    <x v="13"/>
    <x v="0"/>
    <x v="4"/>
    <x v="5"/>
    <x v="4"/>
  </r>
  <r>
    <n v="921"/>
    <n v="0"/>
    <n v="37"/>
    <s v="Male"/>
    <x v="0"/>
    <x v="22"/>
    <x v="3"/>
    <x v="909"/>
    <x v="3"/>
    <x v="0"/>
    <x v="5"/>
    <n v="37"/>
    <n v="81"/>
    <n v="2997"/>
    <x v="10"/>
    <s v="XL"/>
    <x v="9"/>
    <x v="2"/>
    <x v="1"/>
    <x v="1"/>
    <x v="1"/>
  </r>
  <r>
    <n v="922"/>
    <n v="0"/>
    <n v="70"/>
    <s v="Male"/>
    <x v="0"/>
    <x v="7"/>
    <x v="2"/>
    <x v="910"/>
    <x v="4"/>
    <x v="0"/>
    <x v="5"/>
    <n v="18"/>
    <n v="24"/>
    <n v="432"/>
    <x v="44"/>
    <s v="L"/>
    <x v="5"/>
    <x v="2"/>
    <x v="0"/>
    <x v="3"/>
    <x v="1"/>
  </r>
  <r>
    <n v="923"/>
    <n v="0"/>
    <n v="63"/>
    <s v="Male"/>
    <x v="0"/>
    <x v="4"/>
    <x v="1"/>
    <x v="911"/>
    <x v="5"/>
    <x v="0"/>
    <x v="5"/>
    <n v="13"/>
    <n v="60"/>
    <n v="780"/>
    <x v="41"/>
    <s v="M"/>
    <x v="16"/>
    <x v="3"/>
    <x v="3"/>
    <x v="2"/>
    <x v="5"/>
  </r>
  <r>
    <n v="924"/>
    <n v="0"/>
    <n v="55"/>
    <s v="Male"/>
    <x v="0"/>
    <x v="5"/>
    <x v="0"/>
    <x v="912"/>
    <x v="6"/>
    <x v="0"/>
    <x v="5"/>
    <n v="7"/>
    <n v="24"/>
    <n v="168"/>
    <x v="10"/>
    <s v="M"/>
    <x v="5"/>
    <x v="1"/>
    <x v="4"/>
    <x v="3"/>
    <x v="1"/>
  </r>
  <r>
    <n v="925"/>
    <n v="0"/>
    <n v="52"/>
    <s v="Male"/>
    <x v="0"/>
    <x v="20"/>
    <x v="0"/>
    <x v="913"/>
    <x v="0"/>
    <x v="0"/>
    <x v="5"/>
    <n v="37"/>
    <n v="78"/>
    <n v="2886"/>
    <x v="22"/>
    <s v="XL"/>
    <x v="18"/>
    <x v="0"/>
    <x v="3"/>
    <x v="1"/>
    <x v="3"/>
  </r>
  <r>
    <n v="926"/>
    <n v="0"/>
    <n v="22"/>
    <s v="Male"/>
    <x v="0"/>
    <x v="2"/>
    <x v="0"/>
    <x v="914"/>
    <x v="1"/>
    <x v="0"/>
    <x v="5"/>
    <n v="8"/>
    <n v="88"/>
    <n v="704"/>
    <x v="27"/>
    <s v="L"/>
    <x v="11"/>
    <x v="0"/>
    <x v="0"/>
    <x v="1"/>
    <x v="5"/>
  </r>
  <r>
    <n v="927"/>
    <n v="0"/>
    <n v="54"/>
    <s v="Male"/>
    <x v="0"/>
    <x v="2"/>
    <x v="0"/>
    <x v="915"/>
    <x v="2"/>
    <x v="0"/>
    <x v="5"/>
    <n v="11"/>
    <n v="63"/>
    <n v="693"/>
    <x v="2"/>
    <s v="XL"/>
    <x v="13"/>
    <x v="1"/>
    <x v="0"/>
    <x v="1"/>
    <x v="4"/>
  </r>
  <r>
    <n v="928"/>
    <n v="0"/>
    <n v="28"/>
    <s v="Male"/>
    <x v="0"/>
    <x v="4"/>
    <x v="1"/>
    <x v="916"/>
    <x v="3"/>
    <x v="0"/>
    <x v="5"/>
    <n v="8"/>
    <n v="78"/>
    <n v="624"/>
    <x v="34"/>
    <s v="L"/>
    <x v="12"/>
    <x v="2"/>
    <x v="3"/>
    <x v="0"/>
    <x v="4"/>
  </r>
  <r>
    <n v="929"/>
    <n v="0"/>
    <n v="67"/>
    <s v="Male"/>
    <x v="0"/>
    <x v="10"/>
    <x v="0"/>
    <x v="917"/>
    <x v="4"/>
    <x v="0"/>
    <x v="5"/>
    <n v="31"/>
    <n v="37"/>
    <n v="1147"/>
    <x v="10"/>
    <s v="XL"/>
    <x v="22"/>
    <x v="0"/>
    <x v="5"/>
    <x v="1"/>
    <x v="6"/>
  </r>
  <r>
    <n v="930"/>
    <n v="0"/>
    <n v="59"/>
    <s v="Male"/>
    <x v="0"/>
    <x v="23"/>
    <x v="1"/>
    <x v="918"/>
    <x v="5"/>
    <x v="0"/>
    <x v="5"/>
    <n v="26"/>
    <n v="94"/>
    <n v="2444"/>
    <x v="42"/>
    <s v="M"/>
    <x v="3"/>
    <x v="3"/>
    <x v="4"/>
    <x v="5"/>
    <x v="0"/>
  </r>
  <r>
    <n v="931"/>
    <n v="0"/>
    <n v="26"/>
    <s v="Male"/>
    <x v="0"/>
    <x v="17"/>
    <x v="0"/>
    <x v="919"/>
    <x v="6"/>
    <x v="0"/>
    <x v="5"/>
    <n v="20"/>
    <n v="78"/>
    <n v="1560"/>
    <x v="11"/>
    <s v="L"/>
    <x v="13"/>
    <x v="3"/>
    <x v="5"/>
    <x v="2"/>
    <x v="4"/>
  </r>
  <r>
    <n v="932"/>
    <n v="0"/>
    <n v="24"/>
    <s v="Male"/>
    <x v="0"/>
    <x v="7"/>
    <x v="2"/>
    <x v="920"/>
    <x v="0"/>
    <x v="0"/>
    <x v="5"/>
    <n v="24"/>
    <n v="36"/>
    <n v="864"/>
    <x v="42"/>
    <s v="M"/>
    <x v="5"/>
    <x v="0"/>
    <x v="3"/>
    <x v="4"/>
    <x v="0"/>
  </r>
  <r>
    <n v="933"/>
    <n v="0"/>
    <n v="62"/>
    <s v="Male"/>
    <x v="0"/>
    <x v="11"/>
    <x v="0"/>
    <x v="921"/>
    <x v="1"/>
    <x v="0"/>
    <x v="5"/>
    <n v="45"/>
    <n v="24"/>
    <n v="1080"/>
    <x v="26"/>
    <s v="L"/>
    <x v="24"/>
    <x v="0"/>
    <x v="3"/>
    <x v="5"/>
    <x v="4"/>
  </r>
  <r>
    <n v="934"/>
    <n v="0"/>
    <n v="70"/>
    <s v="Male"/>
    <x v="0"/>
    <x v="4"/>
    <x v="1"/>
    <x v="922"/>
    <x v="2"/>
    <x v="0"/>
    <x v="5"/>
    <n v="33"/>
    <n v="84"/>
    <n v="2772"/>
    <x v="23"/>
    <s v="M"/>
    <x v="23"/>
    <x v="1"/>
    <x v="5"/>
    <x v="5"/>
    <x v="5"/>
  </r>
  <r>
    <n v="935"/>
    <n v="0"/>
    <n v="45"/>
    <s v="Male"/>
    <x v="0"/>
    <x v="2"/>
    <x v="0"/>
    <x v="923"/>
    <x v="3"/>
    <x v="0"/>
    <x v="5"/>
    <n v="21"/>
    <n v="47"/>
    <n v="987"/>
    <x v="4"/>
    <s v="S"/>
    <x v="22"/>
    <x v="1"/>
    <x v="0"/>
    <x v="4"/>
    <x v="5"/>
  </r>
  <r>
    <n v="936"/>
    <n v="0"/>
    <n v="58"/>
    <s v="Male"/>
    <x v="0"/>
    <x v="15"/>
    <x v="0"/>
    <x v="924"/>
    <x v="4"/>
    <x v="0"/>
    <x v="5"/>
    <n v="2"/>
    <n v="51"/>
    <n v="102"/>
    <x v="47"/>
    <s v="L"/>
    <x v="3"/>
    <x v="3"/>
    <x v="5"/>
    <x v="4"/>
    <x v="0"/>
  </r>
  <r>
    <n v="937"/>
    <n v="0"/>
    <n v="31"/>
    <s v="Male"/>
    <x v="0"/>
    <x v="9"/>
    <x v="1"/>
    <x v="925"/>
    <x v="5"/>
    <x v="0"/>
    <x v="5"/>
    <n v="28"/>
    <n v="84"/>
    <n v="2352"/>
    <x v="1"/>
    <s v="M"/>
    <x v="6"/>
    <x v="2"/>
    <x v="1"/>
    <x v="1"/>
    <x v="1"/>
  </r>
  <r>
    <n v="938"/>
    <n v="0"/>
    <n v="32"/>
    <s v="Male"/>
    <x v="0"/>
    <x v="6"/>
    <x v="0"/>
    <x v="926"/>
    <x v="6"/>
    <x v="0"/>
    <x v="5"/>
    <n v="18"/>
    <n v="24"/>
    <n v="432"/>
    <x v="43"/>
    <s v="M"/>
    <x v="23"/>
    <x v="2"/>
    <x v="0"/>
    <x v="0"/>
    <x v="3"/>
  </r>
  <r>
    <n v="939"/>
    <n v="0"/>
    <n v="36"/>
    <s v="Male"/>
    <x v="0"/>
    <x v="0"/>
    <x v="0"/>
    <x v="927"/>
    <x v="0"/>
    <x v="0"/>
    <x v="5"/>
    <n v="21"/>
    <n v="97"/>
    <n v="2037"/>
    <x v="48"/>
    <s v="S"/>
    <x v="11"/>
    <x v="3"/>
    <x v="1"/>
    <x v="5"/>
    <x v="0"/>
  </r>
  <r>
    <n v="940"/>
    <n v="0"/>
    <n v="25"/>
    <s v="Male"/>
    <x v="0"/>
    <x v="17"/>
    <x v="0"/>
    <x v="928"/>
    <x v="1"/>
    <x v="0"/>
    <x v="5"/>
    <n v="24"/>
    <n v="89"/>
    <n v="2136"/>
    <x v="14"/>
    <s v="L"/>
    <x v="20"/>
    <x v="0"/>
    <x v="2"/>
    <x v="2"/>
    <x v="5"/>
  </r>
  <r>
    <n v="941"/>
    <n v="0"/>
    <n v="48"/>
    <s v="Male"/>
    <x v="0"/>
    <x v="22"/>
    <x v="3"/>
    <x v="929"/>
    <x v="2"/>
    <x v="0"/>
    <x v="5"/>
    <n v="15"/>
    <n v="44"/>
    <n v="660"/>
    <x v="23"/>
    <s v="S"/>
    <x v="1"/>
    <x v="1"/>
    <x v="5"/>
    <x v="3"/>
    <x v="6"/>
  </r>
  <r>
    <n v="942"/>
    <n v="0"/>
    <n v="39"/>
    <s v="Male"/>
    <x v="0"/>
    <x v="8"/>
    <x v="3"/>
    <x v="930"/>
    <x v="3"/>
    <x v="0"/>
    <x v="5"/>
    <n v="38"/>
    <n v="35"/>
    <n v="1330"/>
    <x v="25"/>
    <s v="L"/>
    <x v="12"/>
    <x v="0"/>
    <x v="4"/>
    <x v="3"/>
    <x v="6"/>
  </r>
  <r>
    <n v="943"/>
    <n v="0"/>
    <n v="26"/>
    <s v="Male"/>
    <x v="0"/>
    <x v="10"/>
    <x v="0"/>
    <x v="931"/>
    <x v="4"/>
    <x v="0"/>
    <x v="5"/>
    <n v="38"/>
    <n v="91"/>
    <n v="3458"/>
    <x v="27"/>
    <s v="M"/>
    <x v="16"/>
    <x v="0"/>
    <x v="0"/>
    <x v="3"/>
    <x v="4"/>
  </r>
  <r>
    <n v="944"/>
    <n v="0"/>
    <n v="32"/>
    <s v="Male"/>
    <x v="0"/>
    <x v="19"/>
    <x v="3"/>
    <x v="932"/>
    <x v="5"/>
    <x v="0"/>
    <x v="5"/>
    <n v="13"/>
    <n v="63"/>
    <n v="819"/>
    <x v="18"/>
    <s v="L"/>
    <x v="16"/>
    <x v="0"/>
    <x v="2"/>
    <x v="0"/>
    <x v="0"/>
  </r>
  <r>
    <n v="945"/>
    <n v="0"/>
    <n v="54"/>
    <s v="Male"/>
    <x v="0"/>
    <x v="22"/>
    <x v="3"/>
    <x v="933"/>
    <x v="6"/>
    <x v="0"/>
    <x v="5"/>
    <n v="39"/>
    <n v="97"/>
    <n v="3783"/>
    <x v="26"/>
    <s v="S"/>
    <x v="0"/>
    <x v="1"/>
    <x v="0"/>
    <x v="1"/>
    <x v="4"/>
  </r>
  <r>
    <n v="946"/>
    <n v="0"/>
    <n v="38"/>
    <s v="Male"/>
    <x v="0"/>
    <x v="23"/>
    <x v="1"/>
    <x v="934"/>
    <x v="0"/>
    <x v="0"/>
    <x v="5"/>
    <n v="8"/>
    <n v="38"/>
    <n v="304"/>
    <x v="45"/>
    <s v="M"/>
    <x v="10"/>
    <x v="2"/>
    <x v="5"/>
    <x v="0"/>
    <x v="6"/>
  </r>
  <r>
    <n v="947"/>
    <n v="0"/>
    <n v="46"/>
    <s v="Male"/>
    <x v="0"/>
    <x v="7"/>
    <x v="2"/>
    <x v="935"/>
    <x v="1"/>
    <x v="0"/>
    <x v="5"/>
    <n v="4"/>
    <n v="24"/>
    <n v="96"/>
    <x v="37"/>
    <s v="XL"/>
    <x v="24"/>
    <x v="1"/>
    <x v="2"/>
    <x v="3"/>
    <x v="3"/>
  </r>
  <r>
    <n v="948"/>
    <n v="0"/>
    <n v="57"/>
    <s v="Male"/>
    <x v="0"/>
    <x v="0"/>
    <x v="0"/>
    <x v="936"/>
    <x v="2"/>
    <x v="0"/>
    <x v="5"/>
    <n v="6"/>
    <n v="32"/>
    <n v="192"/>
    <x v="26"/>
    <s v="M"/>
    <x v="4"/>
    <x v="0"/>
    <x v="5"/>
    <x v="1"/>
    <x v="6"/>
  </r>
  <r>
    <n v="949"/>
    <n v="0"/>
    <n v="49"/>
    <s v="Male"/>
    <x v="0"/>
    <x v="19"/>
    <x v="3"/>
    <x v="937"/>
    <x v="3"/>
    <x v="0"/>
    <x v="5"/>
    <n v="11"/>
    <n v="90"/>
    <n v="990"/>
    <x v="15"/>
    <s v="L"/>
    <x v="8"/>
    <x v="2"/>
    <x v="0"/>
    <x v="0"/>
    <x v="6"/>
  </r>
  <r>
    <n v="950"/>
    <n v="0"/>
    <n v="33"/>
    <s v="Male"/>
    <x v="0"/>
    <x v="2"/>
    <x v="0"/>
    <x v="938"/>
    <x v="4"/>
    <x v="0"/>
    <x v="5"/>
    <n v="49"/>
    <n v="36"/>
    <n v="1764"/>
    <x v="6"/>
    <s v="M"/>
    <x v="8"/>
    <x v="2"/>
    <x v="3"/>
    <x v="0"/>
    <x v="5"/>
  </r>
  <r>
    <n v="951"/>
    <n v="0"/>
    <n v="54"/>
    <s v="Male"/>
    <x v="0"/>
    <x v="21"/>
    <x v="3"/>
    <x v="939"/>
    <x v="5"/>
    <x v="0"/>
    <x v="5"/>
    <n v="30"/>
    <n v="37"/>
    <n v="1110"/>
    <x v="34"/>
    <s v="XL"/>
    <x v="2"/>
    <x v="0"/>
    <x v="1"/>
    <x v="3"/>
    <x v="3"/>
  </r>
  <r>
    <n v="952"/>
    <n v="0"/>
    <n v="47"/>
    <s v="Male"/>
    <x v="0"/>
    <x v="10"/>
    <x v="0"/>
    <x v="940"/>
    <x v="6"/>
    <x v="0"/>
    <x v="5"/>
    <n v="34"/>
    <n v="51"/>
    <n v="1734"/>
    <x v="28"/>
    <s v="M"/>
    <x v="16"/>
    <x v="2"/>
    <x v="0"/>
    <x v="4"/>
    <x v="5"/>
  </r>
  <r>
    <n v="953"/>
    <n v="0"/>
    <n v="36"/>
    <s v="Male"/>
    <x v="0"/>
    <x v="19"/>
    <x v="3"/>
    <x v="941"/>
    <x v="0"/>
    <x v="0"/>
    <x v="5"/>
    <n v="28"/>
    <n v="71"/>
    <n v="1988"/>
    <x v="36"/>
    <s v="S"/>
    <x v="15"/>
    <x v="3"/>
    <x v="4"/>
    <x v="3"/>
    <x v="5"/>
  </r>
  <r>
    <n v="954"/>
    <n v="0"/>
    <n v="68"/>
    <s v="Male"/>
    <x v="0"/>
    <x v="12"/>
    <x v="3"/>
    <x v="942"/>
    <x v="1"/>
    <x v="0"/>
    <x v="5"/>
    <n v="36"/>
    <n v="50"/>
    <n v="1800"/>
    <x v="39"/>
    <s v="S"/>
    <x v="16"/>
    <x v="1"/>
    <x v="4"/>
    <x v="0"/>
    <x v="3"/>
  </r>
  <r>
    <n v="955"/>
    <n v="0"/>
    <n v="60"/>
    <s v="Male"/>
    <x v="0"/>
    <x v="19"/>
    <x v="3"/>
    <x v="943"/>
    <x v="2"/>
    <x v="0"/>
    <x v="5"/>
    <n v="18"/>
    <n v="74"/>
    <n v="1332"/>
    <x v="7"/>
    <s v="S"/>
    <x v="2"/>
    <x v="3"/>
    <x v="3"/>
    <x v="2"/>
    <x v="6"/>
  </r>
  <r>
    <n v="956"/>
    <n v="0"/>
    <n v="55"/>
    <s v="Male"/>
    <x v="0"/>
    <x v="10"/>
    <x v="0"/>
    <x v="944"/>
    <x v="3"/>
    <x v="0"/>
    <x v="5"/>
    <n v="4"/>
    <n v="75"/>
    <n v="300"/>
    <x v="33"/>
    <s v="L"/>
    <x v="21"/>
    <x v="2"/>
    <x v="1"/>
    <x v="3"/>
    <x v="5"/>
  </r>
  <r>
    <n v="957"/>
    <n v="0"/>
    <n v="29"/>
    <s v="Male"/>
    <x v="0"/>
    <x v="5"/>
    <x v="0"/>
    <x v="945"/>
    <x v="4"/>
    <x v="0"/>
    <x v="5"/>
    <n v="42"/>
    <n v="99"/>
    <n v="4158"/>
    <x v="33"/>
    <s v="XL"/>
    <x v="16"/>
    <x v="1"/>
    <x v="4"/>
    <x v="5"/>
    <x v="3"/>
  </r>
  <r>
    <n v="958"/>
    <n v="0"/>
    <n v="38"/>
    <s v="Male"/>
    <x v="0"/>
    <x v="18"/>
    <x v="3"/>
    <x v="946"/>
    <x v="5"/>
    <x v="0"/>
    <x v="5"/>
    <n v="11"/>
    <n v="23"/>
    <n v="253"/>
    <x v="26"/>
    <s v="XL"/>
    <x v="10"/>
    <x v="1"/>
    <x v="5"/>
    <x v="1"/>
    <x v="3"/>
  </r>
  <r>
    <n v="959"/>
    <n v="0"/>
    <n v="70"/>
    <s v="Male"/>
    <x v="0"/>
    <x v="4"/>
    <x v="1"/>
    <x v="947"/>
    <x v="6"/>
    <x v="0"/>
    <x v="5"/>
    <n v="31"/>
    <n v="53"/>
    <n v="1643"/>
    <x v="46"/>
    <s v="XL"/>
    <x v="18"/>
    <x v="0"/>
    <x v="1"/>
    <x v="2"/>
    <x v="4"/>
  </r>
  <r>
    <n v="960"/>
    <n v="0"/>
    <n v="36"/>
    <s v="Male"/>
    <x v="0"/>
    <x v="11"/>
    <x v="0"/>
    <x v="948"/>
    <x v="0"/>
    <x v="0"/>
    <x v="5"/>
    <n v="12"/>
    <n v="99"/>
    <n v="1188"/>
    <x v="21"/>
    <s v="M"/>
    <x v="16"/>
    <x v="1"/>
    <x v="3"/>
    <x v="1"/>
    <x v="0"/>
  </r>
  <r>
    <n v="961"/>
    <n v="0"/>
    <n v="18"/>
    <s v="Male"/>
    <x v="0"/>
    <x v="16"/>
    <x v="3"/>
    <x v="949"/>
    <x v="1"/>
    <x v="0"/>
    <x v="5"/>
    <n v="20"/>
    <n v="48"/>
    <n v="960"/>
    <x v="7"/>
    <s v="XL"/>
    <x v="20"/>
    <x v="1"/>
    <x v="3"/>
    <x v="0"/>
    <x v="3"/>
  </r>
  <r>
    <n v="962"/>
    <n v="0"/>
    <n v="62"/>
    <s v="Male"/>
    <x v="0"/>
    <x v="23"/>
    <x v="1"/>
    <x v="950"/>
    <x v="2"/>
    <x v="0"/>
    <x v="5"/>
    <n v="37"/>
    <n v="72"/>
    <n v="2664"/>
    <x v="37"/>
    <s v="L"/>
    <x v="8"/>
    <x v="3"/>
    <x v="2"/>
    <x v="5"/>
    <x v="3"/>
  </r>
  <r>
    <n v="963"/>
    <n v="0"/>
    <n v="29"/>
    <s v="Male"/>
    <x v="0"/>
    <x v="12"/>
    <x v="3"/>
    <x v="951"/>
    <x v="3"/>
    <x v="0"/>
    <x v="5"/>
    <n v="26"/>
    <n v="64"/>
    <n v="1664"/>
    <x v="49"/>
    <s v="L"/>
    <x v="13"/>
    <x v="1"/>
    <x v="3"/>
    <x v="5"/>
    <x v="0"/>
  </r>
  <r>
    <n v="964"/>
    <n v="0"/>
    <n v="21"/>
    <s v="Male"/>
    <x v="0"/>
    <x v="23"/>
    <x v="1"/>
    <x v="952"/>
    <x v="4"/>
    <x v="0"/>
    <x v="5"/>
    <n v="14"/>
    <n v="63"/>
    <n v="882"/>
    <x v="35"/>
    <s v="L"/>
    <x v="13"/>
    <x v="1"/>
    <x v="4"/>
    <x v="2"/>
    <x v="1"/>
  </r>
  <r>
    <n v="965"/>
    <n v="0"/>
    <n v="42"/>
    <s v="Male"/>
    <x v="0"/>
    <x v="3"/>
    <x v="1"/>
    <x v="953"/>
    <x v="5"/>
    <x v="0"/>
    <x v="5"/>
    <n v="12"/>
    <n v="51"/>
    <n v="612"/>
    <x v="27"/>
    <s v="M"/>
    <x v="18"/>
    <x v="1"/>
    <x v="2"/>
    <x v="0"/>
    <x v="4"/>
  </r>
  <r>
    <n v="966"/>
    <n v="0"/>
    <n v="43"/>
    <s v="Male"/>
    <x v="0"/>
    <x v="23"/>
    <x v="1"/>
    <x v="954"/>
    <x v="6"/>
    <x v="0"/>
    <x v="5"/>
    <n v="10"/>
    <n v="55"/>
    <n v="550"/>
    <x v="12"/>
    <s v="L"/>
    <x v="12"/>
    <x v="1"/>
    <x v="5"/>
    <x v="2"/>
    <x v="2"/>
  </r>
  <r>
    <n v="967"/>
    <n v="0"/>
    <n v="58"/>
    <s v="Male"/>
    <x v="0"/>
    <x v="10"/>
    <x v="0"/>
    <x v="955"/>
    <x v="0"/>
    <x v="0"/>
    <x v="5"/>
    <n v="19"/>
    <n v="55"/>
    <n v="1045"/>
    <x v="0"/>
    <s v="M"/>
    <x v="17"/>
    <x v="1"/>
    <x v="0"/>
    <x v="1"/>
    <x v="2"/>
  </r>
  <r>
    <n v="968"/>
    <n v="0"/>
    <n v="27"/>
    <s v="Male"/>
    <x v="0"/>
    <x v="15"/>
    <x v="0"/>
    <x v="956"/>
    <x v="1"/>
    <x v="0"/>
    <x v="5"/>
    <n v="4"/>
    <n v="26"/>
    <n v="104"/>
    <x v="41"/>
    <s v="S"/>
    <x v="5"/>
    <x v="2"/>
    <x v="5"/>
    <x v="1"/>
    <x v="1"/>
  </r>
  <r>
    <n v="969"/>
    <n v="0"/>
    <n v="57"/>
    <s v="Male"/>
    <x v="0"/>
    <x v="6"/>
    <x v="0"/>
    <x v="957"/>
    <x v="2"/>
    <x v="0"/>
    <x v="5"/>
    <n v="48"/>
    <n v="67"/>
    <n v="3216"/>
    <x v="16"/>
    <s v="L"/>
    <x v="0"/>
    <x v="2"/>
    <x v="2"/>
    <x v="4"/>
    <x v="3"/>
  </r>
  <r>
    <n v="970"/>
    <n v="0"/>
    <n v="40"/>
    <s v="Male"/>
    <x v="0"/>
    <x v="7"/>
    <x v="2"/>
    <x v="958"/>
    <x v="3"/>
    <x v="0"/>
    <x v="5"/>
    <n v="37"/>
    <n v="31"/>
    <n v="1147"/>
    <x v="17"/>
    <s v="S"/>
    <x v="6"/>
    <x v="3"/>
    <x v="0"/>
    <x v="3"/>
    <x v="5"/>
  </r>
  <r>
    <n v="971"/>
    <n v="0"/>
    <n v="45"/>
    <s v="Male"/>
    <x v="0"/>
    <x v="2"/>
    <x v="0"/>
    <x v="959"/>
    <x v="4"/>
    <x v="0"/>
    <x v="5"/>
    <n v="4"/>
    <n v="66"/>
    <n v="264"/>
    <x v="17"/>
    <s v="S"/>
    <x v="1"/>
    <x v="0"/>
    <x v="1"/>
    <x v="1"/>
    <x v="5"/>
  </r>
  <r>
    <n v="972"/>
    <n v="0"/>
    <n v="47"/>
    <s v="Male"/>
    <x v="0"/>
    <x v="12"/>
    <x v="3"/>
    <x v="960"/>
    <x v="5"/>
    <x v="0"/>
    <x v="5"/>
    <n v="15"/>
    <n v="67"/>
    <n v="1005"/>
    <x v="26"/>
    <s v="M"/>
    <x v="16"/>
    <x v="2"/>
    <x v="2"/>
    <x v="2"/>
    <x v="1"/>
  </r>
  <r>
    <n v="973"/>
    <n v="0"/>
    <n v="61"/>
    <s v="Male"/>
    <x v="0"/>
    <x v="4"/>
    <x v="1"/>
    <x v="961"/>
    <x v="6"/>
    <x v="0"/>
    <x v="5"/>
    <n v="33"/>
    <n v="61"/>
    <n v="2013"/>
    <x v="23"/>
    <s v="L"/>
    <x v="9"/>
    <x v="0"/>
    <x v="3"/>
    <x v="2"/>
    <x v="1"/>
  </r>
  <r>
    <n v="974"/>
    <n v="0"/>
    <n v="60"/>
    <s v="Male"/>
    <x v="0"/>
    <x v="14"/>
    <x v="2"/>
    <x v="962"/>
    <x v="0"/>
    <x v="0"/>
    <x v="5"/>
    <n v="30"/>
    <n v="75"/>
    <n v="2250"/>
    <x v="23"/>
    <s v="M"/>
    <x v="11"/>
    <x v="3"/>
    <x v="4"/>
    <x v="4"/>
    <x v="3"/>
  </r>
  <r>
    <n v="975"/>
    <n v="0"/>
    <n v="69"/>
    <s v="Male"/>
    <x v="0"/>
    <x v="11"/>
    <x v="0"/>
    <x v="963"/>
    <x v="1"/>
    <x v="0"/>
    <x v="5"/>
    <n v="23"/>
    <n v="90"/>
    <n v="2070"/>
    <x v="16"/>
    <s v="M"/>
    <x v="18"/>
    <x v="1"/>
    <x v="4"/>
    <x v="4"/>
    <x v="5"/>
  </r>
  <r>
    <n v="976"/>
    <n v="0"/>
    <n v="58"/>
    <s v="Male"/>
    <x v="0"/>
    <x v="1"/>
    <x v="0"/>
    <x v="964"/>
    <x v="2"/>
    <x v="0"/>
    <x v="5"/>
    <n v="2"/>
    <n v="40"/>
    <n v="80"/>
    <x v="46"/>
    <s v="M"/>
    <x v="8"/>
    <x v="2"/>
    <x v="4"/>
    <x v="4"/>
    <x v="1"/>
  </r>
  <r>
    <n v="977"/>
    <n v="0"/>
    <n v="34"/>
    <s v="Male"/>
    <x v="0"/>
    <x v="17"/>
    <x v="0"/>
    <x v="965"/>
    <x v="3"/>
    <x v="0"/>
    <x v="5"/>
    <n v="50"/>
    <n v="90"/>
    <n v="4500"/>
    <x v="19"/>
    <s v="M"/>
    <x v="0"/>
    <x v="3"/>
    <x v="0"/>
    <x v="2"/>
    <x v="6"/>
  </r>
  <r>
    <n v="978"/>
    <n v="0"/>
    <n v="20"/>
    <s v="Male"/>
    <x v="0"/>
    <x v="22"/>
    <x v="3"/>
    <x v="966"/>
    <x v="4"/>
    <x v="0"/>
    <x v="5"/>
    <n v="34"/>
    <n v="20"/>
    <n v="680"/>
    <x v="46"/>
    <s v="M"/>
    <x v="12"/>
    <x v="1"/>
    <x v="0"/>
    <x v="1"/>
    <x v="4"/>
  </r>
  <r>
    <n v="979"/>
    <n v="0"/>
    <n v="56"/>
    <s v="Male"/>
    <x v="0"/>
    <x v="24"/>
    <x v="3"/>
    <x v="967"/>
    <x v="5"/>
    <x v="0"/>
    <x v="5"/>
    <n v="33"/>
    <n v="40"/>
    <n v="1320"/>
    <x v="23"/>
    <s v="M"/>
    <x v="2"/>
    <x v="2"/>
    <x v="3"/>
    <x v="2"/>
    <x v="1"/>
  </r>
  <r>
    <n v="980"/>
    <n v="0"/>
    <n v="64"/>
    <s v="Male"/>
    <x v="0"/>
    <x v="19"/>
    <x v="3"/>
    <x v="968"/>
    <x v="6"/>
    <x v="0"/>
    <x v="5"/>
    <n v="34"/>
    <n v="33"/>
    <n v="1122"/>
    <x v="13"/>
    <s v="S"/>
    <x v="17"/>
    <x v="3"/>
    <x v="5"/>
    <x v="5"/>
    <x v="5"/>
  </r>
  <r>
    <n v="981"/>
    <n v="0"/>
    <n v="56"/>
    <s v="Male"/>
    <x v="0"/>
    <x v="23"/>
    <x v="1"/>
    <x v="969"/>
    <x v="0"/>
    <x v="0"/>
    <x v="5"/>
    <n v="39"/>
    <n v="98"/>
    <n v="3822"/>
    <x v="31"/>
    <s v="S"/>
    <x v="23"/>
    <x v="1"/>
    <x v="1"/>
    <x v="3"/>
    <x v="6"/>
  </r>
  <r>
    <n v="982"/>
    <n v="0"/>
    <n v="27"/>
    <s v="Male"/>
    <x v="0"/>
    <x v="22"/>
    <x v="3"/>
    <x v="970"/>
    <x v="1"/>
    <x v="0"/>
    <x v="5"/>
    <n v="47"/>
    <n v="42"/>
    <n v="1974"/>
    <x v="31"/>
    <s v="M"/>
    <x v="5"/>
    <x v="1"/>
    <x v="2"/>
    <x v="2"/>
    <x v="3"/>
  </r>
  <r>
    <n v="983"/>
    <n v="0"/>
    <n v="35"/>
    <s v="Male"/>
    <x v="0"/>
    <x v="7"/>
    <x v="2"/>
    <x v="971"/>
    <x v="2"/>
    <x v="0"/>
    <x v="5"/>
    <n v="37"/>
    <n v="62"/>
    <n v="2294"/>
    <x v="20"/>
    <s v="S"/>
    <x v="15"/>
    <x v="2"/>
    <x v="3"/>
    <x v="3"/>
    <x v="5"/>
  </r>
  <r>
    <n v="984"/>
    <n v="0"/>
    <n v="24"/>
    <s v="Male"/>
    <x v="0"/>
    <x v="19"/>
    <x v="3"/>
    <x v="972"/>
    <x v="3"/>
    <x v="0"/>
    <x v="5"/>
    <n v="40"/>
    <n v="45"/>
    <n v="1800"/>
    <x v="34"/>
    <s v="L"/>
    <x v="20"/>
    <x v="0"/>
    <x v="1"/>
    <x v="0"/>
    <x v="4"/>
  </r>
  <r>
    <n v="985"/>
    <n v="0"/>
    <n v="26"/>
    <s v="Male"/>
    <x v="0"/>
    <x v="9"/>
    <x v="1"/>
    <x v="973"/>
    <x v="4"/>
    <x v="0"/>
    <x v="5"/>
    <n v="8"/>
    <n v="78"/>
    <n v="624"/>
    <x v="39"/>
    <s v="M"/>
    <x v="13"/>
    <x v="2"/>
    <x v="1"/>
    <x v="2"/>
    <x v="4"/>
  </r>
  <r>
    <n v="986"/>
    <n v="0"/>
    <n v="32"/>
    <s v="Male"/>
    <x v="0"/>
    <x v="8"/>
    <x v="3"/>
    <x v="974"/>
    <x v="5"/>
    <x v="0"/>
    <x v="5"/>
    <n v="12"/>
    <n v="80"/>
    <n v="960"/>
    <x v="8"/>
    <s v="M"/>
    <x v="0"/>
    <x v="3"/>
    <x v="0"/>
    <x v="4"/>
    <x v="2"/>
  </r>
  <r>
    <n v="987"/>
    <n v="0"/>
    <n v="54"/>
    <s v="Male"/>
    <x v="0"/>
    <x v="18"/>
    <x v="3"/>
    <x v="975"/>
    <x v="6"/>
    <x v="0"/>
    <x v="5"/>
    <n v="36"/>
    <n v="96"/>
    <n v="3456"/>
    <x v="38"/>
    <s v="S"/>
    <x v="14"/>
    <x v="1"/>
    <x v="5"/>
    <x v="4"/>
    <x v="5"/>
  </r>
  <r>
    <n v="988"/>
    <n v="0"/>
    <n v="62"/>
    <s v="Male"/>
    <x v="0"/>
    <x v="8"/>
    <x v="3"/>
    <x v="976"/>
    <x v="0"/>
    <x v="0"/>
    <x v="5"/>
    <n v="48"/>
    <n v="47"/>
    <n v="2256"/>
    <x v="8"/>
    <s v="M"/>
    <x v="4"/>
    <x v="2"/>
    <x v="0"/>
    <x v="3"/>
    <x v="1"/>
  </r>
  <r>
    <n v="989"/>
    <n v="0"/>
    <n v="50"/>
    <s v="Male"/>
    <x v="0"/>
    <x v="13"/>
    <x v="0"/>
    <x v="977"/>
    <x v="1"/>
    <x v="0"/>
    <x v="5"/>
    <n v="47"/>
    <n v="84"/>
    <n v="3948"/>
    <x v="47"/>
    <s v="M"/>
    <x v="19"/>
    <x v="0"/>
    <x v="4"/>
    <x v="3"/>
    <x v="0"/>
  </r>
  <r>
    <n v="990"/>
    <n v="0"/>
    <n v="70"/>
    <s v="Male"/>
    <x v="0"/>
    <x v="9"/>
    <x v="1"/>
    <x v="978"/>
    <x v="2"/>
    <x v="0"/>
    <x v="5"/>
    <n v="2"/>
    <n v="31"/>
    <n v="62"/>
    <x v="20"/>
    <s v="M"/>
    <x v="18"/>
    <x v="1"/>
    <x v="5"/>
    <x v="4"/>
    <x v="5"/>
  </r>
  <r>
    <n v="991"/>
    <n v="0"/>
    <n v="48"/>
    <s v="Male"/>
    <x v="0"/>
    <x v="12"/>
    <x v="3"/>
    <x v="979"/>
    <x v="3"/>
    <x v="0"/>
    <x v="5"/>
    <n v="24"/>
    <n v="63"/>
    <n v="1512"/>
    <x v="46"/>
    <s v="S"/>
    <x v="22"/>
    <x v="1"/>
    <x v="5"/>
    <x v="1"/>
    <x v="1"/>
  </r>
  <r>
    <n v="992"/>
    <n v="0"/>
    <n v="20"/>
    <s v="Male"/>
    <x v="0"/>
    <x v="6"/>
    <x v="0"/>
    <x v="980"/>
    <x v="4"/>
    <x v="0"/>
    <x v="5"/>
    <n v="40"/>
    <n v="97"/>
    <n v="3880"/>
    <x v="48"/>
    <s v="XL"/>
    <x v="3"/>
    <x v="1"/>
    <x v="3"/>
    <x v="4"/>
    <x v="4"/>
  </r>
  <r>
    <n v="993"/>
    <n v="0"/>
    <n v="46"/>
    <s v="Male"/>
    <x v="0"/>
    <x v="14"/>
    <x v="2"/>
    <x v="981"/>
    <x v="5"/>
    <x v="0"/>
    <x v="5"/>
    <n v="50"/>
    <n v="99"/>
    <n v="4950"/>
    <x v="7"/>
    <s v="M"/>
    <x v="0"/>
    <x v="0"/>
    <x v="0"/>
    <x v="5"/>
    <x v="1"/>
  </r>
  <r>
    <n v="994"/>
    <n v="0"/>
    <n v="51"/>
    <s v="Male"/>
    <x v="0"/>
    <x v="3"/>
    <x v="1"/>
    <x v="982"/>
    <x v="6"/>
    <x v="0"/>
    <x v="5"/>
    <n v="25"/>
    <n v="90"/>
    <n v="2250"/>
    <x v="43"/>
    <s v="M"/>
    <x v="14"/>
    <x v="0"/>
    <x v="5"/>
    <x v="1"/>
    <x v="1"/>
  </r>
  <r>
    <n v="995"/>
    <n v="0"/>
    <n v="53"/>
    <s v="Male"/>
    <x v="0"/>
    <x v="9"/>
    <x v="1"/>
    <x v="983"/>
    <x v="0"/>
    <x v="0"/>
    <x v="5"/>
    <n v="20"/>
    <n v="68"/>
    <n v="1360"/>
    <x v="14"/>
    <s v="L"/>
    <x v="10"/>
    <x v="3"/>
    <x v="0"/>
    <x v="5"/>
    <x v="5"/>
  </r>
  <r>
    <n v="996"/>
    <n v="0"/>
    <n v="44"/>
    <s v="Male"/>
    <x v="0"/>
    <x v="16"/>
    <x v="3"/>
    <x v="984"/>
    <x v="1"/>
    <x v="0"/>
    <x v="5"/>
    <n v="10"/>
    <n v="80"/>
    <n v="800"/>
    <x v="36"/>
    <s v="M"/>
    <x v="23"/>
    <x v="1"/>
    <x v="4"/>
    <x v="0"/>
    <x v="1"/>
  </r>
  <r>
    <n v="997"/>
    <n v="0"/>
    <n v="29"/>
    <s v="Male"/>
    <x v="0"/>
    <x v="3"/>
    <x v="1"/>
    <x v="985"/>
    <x v="2"/>
    <x v="0"/>
    <x v="5"/>
    <n v="32"/>
    <n v="91"/>
    <n v="2912"/>
    <x v="12"/>
    <s v="L"/>
    <x v="1"/>
    <x v="2"/>
    <x v="3"/>
    <x v="4"/>
    <x v="3"/>
  </r>
  <r>
    <n v="998"/>
    <n v="0"/>
    <n v="64"/>
    <s v="Male"/>
    <x v="0"/>
    <x v="13"/>
    <x v="0"/>
    <x v="986"/>
    <x v="3"/>
    <x v="0"/>
    <x v="5"/>
    <n v="31"/>
    <n v="30"/>
    <n v="930"/>
    <x v="0"/>
    <s v="M"/>
    <x v="16"/>
    <x v="1"/>
    <x v="0"/>
    <x v="1"/>
    <x v="0"/>
  </r>
  <r>
    <n v="999"/>
    <n v="0"/>
    <n v="51"/>
    <s v="Male"/>
    <x v="0"/>
    <x v="9"/>
    <x v="1"/>
    <x v="987"/>
    <x v="4"/>
    <x v="0"/>
    <x v="5"/>
    <n v="48"/>
    <n v="90"/>
    <n v="4320"/>
    <x v="38"/>
    <s v="M"/>
    <x v="3"/>
    <x v="1"/>
    <x v="2"/>
    <x v="4"/>
    <x v="4"/>
  </r>
  <r>
    <n v="1000"/>
    <n v="0"/>
    <n v="50"/>
    <s v="Male"/>
    <x v="0"/>
    <x v="20"/>
    <x v="0"/>
    <x v="988"/>
    <x v="5"/>
    <x v="0"/>
    <x v="5"/>
    <n v="23"/>
    <n v="28"/>
    <n v="644"/>
    <x v="34"/>
    <s v="L"/>
    <x v="17"/>
    <x v="1"/>
    <x v="3"/>
    <x v="5"/>
    <x v="5"/>
  </r>
  <r>
    <n v="1001"/>
    <n v="0"/>
    <n v="43"/>
    <s v="Male"/>
    <x v="0"/>
    <x v="20"/>
    <x v="0"/>
    <x v="989"/>
    <x v="6"/>
    <x v="0"/>
    <x v="5"/>
    <n v="1"/>
    <n v="46"/>
    <n v="46"/>
    <x v="41"/>
    <s v="M"/>
    <x v="15"/>
    <x v="0"/>
    <x v="0"/>
    <x v="4"/>
    <x v="4"/>
  </r>
  <r>
    <n v="1002"/>
    <n v="0"/>
    <n v="61"/>
    <s v="Male"/>
    <x v="0"/>
    <x v="10"/>
    <x v="0"/>
    <x v="990"/>
    <x v="0"/>
    <x v="0"/>
    <x v="5"/>
    <n v="4"/>
    <n v="60"/>
    <n v="240"/>
    <x v="46"/>
    <s v="M"/>
    <x v="19"/>
    <x v="3"/>
    <x v="3"/>
    <x v="5"/>
    <x v="0"/>
  </r>
  <r>
    <n v="1003"/>
    <n v="0"/>
    <n v="55"/>
    <s v="Male"/>
    <x v="0"/>
    <x v="9"/>
    <x v="1"/>
    <x v="991"/>
    <x v="1"/>
    <x v="0"/>
    <x v="5"/>
    <n v="3"/>
    <n v="59"/>
    <n v="177"/>
    <x v="24"/>
    <s v="M"/>
    <x v="3"/>
    <x v="1"/>
    <x v="5"/>
    <x v="4"/>
    <x v="4"/>
  </r>
  <r>
    <n v="1004"/>
    <n v="0"/>
    <n v="56"/>
    <s v="Male"/>
    <x v="0"/>
    <x v="19"/>
    <x v="3"/>
    <x v="992"/>
    <x v="2"/>
    <x v="0"/>
    <x v="5"/>
    <n v="3"/>
    <n v="68"/>
    <n v="204"/>
    <x v="47"/>
    <s v="M"/>
    <x v="13"/>
    <x v="3"/>
    <x v="5"/>
    <x v="1"/>
    <x v="4"/>
  </r>
  <r>
    <n v="1005"/>
    <n v="0"/>
    <n v="33"/>
    <s v="Male"/>
    <x v="0"/>
    <x v="21"/>
    <x v="3"/>
    <x v="993"/>
    <x v="3"/>
    <x v="0"/>
    <x v="5"/>
    <n v="44"/>
    <n v="79"/>
    <n v="3476"/>
    <x v="29"/>
    <s v="M"/>
    <x v="12"/>
    <x v="2"/>
    <x v="4"/>
    <x v="1"/>
    <x v="2"/>
  </r>
  <r>
    <n v="1006"/>
    <n v="0"/>
    <n v="43"/>
    <s v="Male"/>
    <x v="0"/>
    <x v="21"/>
    <x v="3"/>
    <x v="994"/>
    <x v="4"/>
    <x v="0"/>
    <x v="5"/>
    <n v="5"/>
    <n v="94"/>
    <n v="470"/>
    <x v="14"/>
    <s v="M"/>
    <x v="9"/>
    <x v="0"/>
    <x v="5"/>
    <x v="5"/>
    <x v="4"/>
  </r>
  <r>
    <n v="1007"/>
    <n v="0"/>
    <n v="21"/>
    <s v="Male"/>
    <x v="0"/>
    <x v="13"/>
    <x v="0"/>
    <x v="995"/>
    <x v="5"/>
    <x v="0"/>
    <x v="5"/>
    <n v="50"/>
    <n v="83"/>
    <n v="4150"/>
    <x v="49"/>
    <s v="S"/>
    <x v="21"/>
    <x v="2"/>
    <x v="2"/>
    <x v="0"/>
    <x v="3"/>
  </r>
  <r>
    <n v="1008"/>
    <n v="0"/>
    <n v="58"/>
    <s v="Male"/>
    <x v="0"/>
    <x v="24"/>
    <x v="3"/>
    <x v="996"/>
    <x v="6"/>
    <x v="0"/>
    <x v="5"/>
    <n v="2"/>
    <n v="62"/>
    <n v="124"/>
    <x v="41"/>
    <s v="XL"/>
    <x v="2"/>
    <x v="1"/>
    <x v="3"/>
    <x v="2"/>
    <x v="2"/>
  </r>
  <r>
    <n v="1009"/>
    <n v="0"/>
    <n v="41"/>
    <s v="Male"/>
    <x v="0"/>
    <x v="18"/>
    <x v="3"/>
    <x v="997"/>
    <x v="0"/>
    <x v="0"/>
    <x v="5"/>
    <n v="29"/>
    <n v="85"/>
    <n v="2465"/>
    <x v="34"/>
    <s v="M"/>
    <x v="6"/>
    <x v="1"/>
    <x v="5"/>
    <x v="3"/>
    <x v="2"/>
  </r>
  <r>
    <n v="1010"/>
    <n v="0"/>
    <n v="39"/>
    <s v="Male"/>
    <x v="0"/>
    <x v="15"/>
    <x v="0"/>
    <x v="998"/>
    <x v="1"/>
    <x v="0"/>
    <x v="5"/>
    <n v="11"/>
    <n v="30"/>
    <n v="330"/>
    <x v="7"/>
    <s v="M"/>
    <x v="5"/>
    <x v="2"/>
    <x v="0"/>
    <x v="0"/>
    <x v="2"/>
  </r>
  <r>
    <n v="1011"/>
    <n v="0"/>
    <n v="54"/>
    <s v="Male"/>
    <x v="0"/>
    <x v="2"/>
    <x v="0"/>
    <x v="999"/>
    <x v="2"/>
    <x v="0"/>
    <x v="5"/>
    <n v="37"/>
    <n v="24"/>
    <n v="888"/>
    <x v="44"/>
    <s v="XL"/>
    <x v="0"/>
    <x v="1"/>
    <x v="4"/>
    <x v="2"/>
    <x v="0"/>
  </r>
  <r>
    <n v="1012"/>
    <n v="0"/>
    <n v="43"/>
    <s v="Male"/>
    <x v="0"/>
    <x v="21"/>
    <x v="3"/>
    <x v="1000"/>
    <x v="3"/>
    <x v="0"/>
    <x v="5"/>
    <n v="32"/>
    <n v="25"/>
    <n v="800"/>
    <x v="6"/>
    <s v="L"/>
    <x v="20"/>
    <x v="1"/>
    <x v="2"/>
    <x v="5"/>
    <x v="0"/>
  </r>
  <r>
    <n v="1013"/>
    <n v="0"/>
    <n v="28"/>
    <s v="Male"/>
    <x v="0"/>
    <x v="3"/>
    <x v="1"/>
    <x v="1001"/>
    <x v="4"/>
    <x v="0"/>
    <x v="5"/>
    <n v="27"/>
    <n v="37"/>
    <n v="999"/>
    <x v="34"/>
    <s v="L"/>
    <x v="11"/>
    <x v="2"/>
    <x v="0"/>
    <x v="2"/>
    <x v="2"/>
  </r>
  <r>
    <n v="1014"/>
    <n v="0"/>
    <n v="59"/>
    <s v="Male"/>
    <x v="0"/>
    <x v="22"/>
    <x v="3"/>
    <x v="1002"/>
    <x v="5"/>
    <x v="0"/>
    <x v="5"/>
    <n v="31"/>
    <n v="69"/>
    <n v="2139"/>
    <x v="35"/>
    <s v="XL"/>
    <x v="13"/>
    <x v="2"/>
    <x v="4"/>
    <x v="0"/>
    <x v="4"/>
  </r>
  <r>
    <n v="1015"/>
    <n v="0"/>
    <n v="28"/>
    <s v="Male"/>
    <x v="0"/>
    <x v="9"/>
    <x v="1"/>
    <x v="1003"/>
    <x v="6"/>
    <x v="0"/>
    <x v="5"/>
    <n v="36"/>
    <n v="97"/>
    <n v="3492"/>
    <x v="47"/>
    <s v="M"/>
    <x v="10"/>
    <x v="2"/>
    <x v="3"/>
    <x v="5"/>
    <x v="0"/>
  </r>
  <r>
    <n v="1016"/>
    <n v="0"/>
    <n v="68"/>
    <s v="Male"/>
    <x v="0"/>
    <x v="24"/>
    <x v="3"/>
    <x v="1004"/>
    <x v="0"/>
    <x v="0"/>
    <x v="5"/>
    <n v="34"/>
    <n v="24"/>
    <n v="816"/>
    <x v="16"/>
    <s v="M"/>
    <x v="16"/>
    <x v="2"/>
    <x v="3"/>
    <x v="1"/>
    <x v="1"/>
  </r>
  <r>
    <n v="1017"/>
    <n v="0"/>
    <n v="20"/>
    <s v="Male"/>
    <x v="0"/>
    <x v="22"/>
    <x v="3"/>
    <x v="1005"/>
    <x v="1"/>
    <x v="0"/>
    <x v="5"/>
    <n v="15"/>
    <n v="30"/>
    <n v="450"/>
    <x v="36"/>
    <s v="XL"/>
    <x v="24"/>
    <x v="2"/>
    <x v="0"/>
    <x v="4"/>
    <x v="6"/>
  </r>
  <r>
    <n v="1018"/>
    <n v="0"/>
    <n v="21"/>
    <s v="Male"/>
    <x v="0"/>
    <x v="14"/>
    <x v="2"/>
    <x v="1006"/>
    <x v="2"/>
    <x v="0"/>
    <x v="5"/>
    <n v="14"/>
    <n v="53"/>
    <n v="742"/>
    <x v="18"/>
    <s v="L"/>
    <x v="19"/>
    <x v="3"/>
    <x v="0"/>
    <x v="2"/>
    <x v="2"/>
  </r>
  <r>
    <n v="1019"/>
    <n v="0"/>
    <n v="50"/>
    <s v="Male"/>
    <x v="0"/>
    <x v="10"/>
    <x v="0"/>
    <x v="1007"/>
    <x v="3"/>
    <x v="0"/>
    <x v="5"/>
    <n v="46"/>
    <n v="70"/>
    <n v="3220"/>
    <x v="41"/>
    <s v="XL"/>
    <x v="4"/>
    <x v="1"/>
    <x v="2"/>
    <x v="1"/>
    <x v="1"/>
  </r>
  <r>
    <n v="1020"/>
    <n v="0"/>
    <n v="32"/>
    <s v="Male"/>
    <x v="0"/>
    <x v="5"/>
    <x v="0"/>
    <x v="1008"/>
    <x v="4"/>
    <x v="0"/>
    <x v="5"/>
    <n v="33"/>
    <n v="76"/>
    <n v="2508"/>
    <x v="0"/>
    <s v="S"/>
    <x v="18"/>
    <x v="0"/>
    <x v="3"/>
    <x v="0"/>
    <x v="4"/>
  </r>
  <r>
    <n v="1021"/>
    <n v="0"/>
    <n v="24"/>
    <s v="Male"/>
    <x v="0"/>
    <x v="18"/>
    <x v="3"/>
    <x v="1009"/>
    <x v="5"/>
    <x v="0"/>
    <x v="5"/>
    <n v="41"/>
    <n v="95"/>
    <n v="3895"/>
    <x v="12"/>
    <s v="M"/>
    <x v="12"/>
    <x v="3"/>
    <x v="0"/>
    <x v="5"/>
    <x v="2"/>
  </r>
  <r>
    <n v="1022"/>
    <n v="0"/>
    <n v="55"/>
    <s v="Male"/>
    <x v="0"/>
    <x v="7"/>
    <x v="2"/>
    <x v="1010"/>
    <x v="6"/>
    <x v="0"/>
    <x v="5"/>
    <n v="39"/>
    <n v="51"/>
    <n v="1989"/>
    <x v="2"/>
    <s v="S"/>
    <x v="21"/>
    <x v="0"/>
    <x v="4"/>
    <x v="3"/>
    <x v="1"/>
  </r>
  <r>
    <n v="1023"/>
    <n v="0"/>
    <n v="61"/>
    <s v="Male"/>
    <x v="0"/>
    <x v="8"/>
    <x v="3"/>
    <x v="1011"/>
    <x v="0"/>
    <x v="0"/>
    <x v="5"/>
    <n v="7"/>
    <n v="41"/>
    <n v="287"/>
    <x v="42"/>
    <s v="M"/>
    <x v="21"/>
    <x v="0"/>
    <x v="5"/>
    <x v="1"/>
    <x v="2"/>
  </r>
  <r>
    <n v="1024"/>
    <n v="0"/>
    <n v="61"/>
    <s v="Male"/>
    <x v="0"/>
    <x v="12"/>
    <x v="3"/>
    <x v="1012"/>
    <x v="1"/>
    <x v="0"/>
    <x v="5"/>
    <n v="29"/>
    <n v="71"/>
    <n v="2059"/>
    <x v="1"/>
    <s v="S"/>
    <x v="2"/>
    <x v="0"/>
    <x v="1"/>
    <x v="4"/>
    <x v="6"/>
  </r>
  <r>
    <n v="1025"/>
    <n v="0"/>
    <n v="28"/>
    <s v="Male"/>
    <x v="0"/>
    <x v="17"/>
    <x v="0"/>
    <x v="1013"/>
    <x v="2"/>
    <x v="0"/>
    <x v="5"/>
    <n v="18"/>
    <n v="66"/>
    <n v="1188"/>
    <x v="37"/>
    <s v="M"/>
    <x v="7"/>
    <x v="2"/>
    <x v="1"/>
    <x v="0"/>
    <x v="3"/>
  </r>
  <r>
    <n v="1026"/>
    <n v="0"/>
    <n v="60"/>
    <s v="Male"/>
    <x v="0"/>
    <x v="5"/>
    <x v="0"/>
    <x v="1014"/>
    <x v="3"/>
    <x v="0"/>
    <x v="5"/>
    <n v="15"/>
    <n v="84"/>
    <n v="1260"/>
    <x v="42"/>
    <s v="M"/>
    <x v="8"/>
    <x v="0"/>
    <x v="1"/>
    <x v="2"/>
    <x v="2"/>
  </r>
  <r>
    <n v="1027"/>
    <n v="0"/>
    <n v="49"/>
    <s v="Male"/>
    <x v="0"/>
    <x v="8"/>
    <x v="3"/>
    <x v="1015"/>
    <x v="4"/>
    <x v="0"/>
    <x v="5"/>
    <n v="39"/>
    <n v="95"/>
    <n v="3705"/>
    <x v="40"/>
    <s v="L"/>
    <x v="2"/>
    <x v="0"/>
    <x v="0"/>
    <x v="3"/>
    <x v="4"/>
  </r>
  <r>
    <n v="1028"/>
    <n v="0"/>
    <n v="33"/>
    <s v="Male"/>
    <x v="0"/>
    <x v="16"/>
    <x v="3"/>
    <x v="1016"/>
    <x v="5"/>
    <x v="0"/>
    <x v="5"/>
    <n v="11"/>
    <n v="90"/>
    <n v="990"/>
    <x v="47"/>
    <s v="L"/>
    <x v="11"/>
    <x v="2"/>
    <x v="2"/>
    <x v="1"/>
    <x v="5"/>
  </r>
  <r>
    <n v="1029"/>
    <n v="0"/>
    <n v="45"/>
    <s v="Male"/>
    <x v="0"/>
    <x v="15"/>
    <x v="0"/>
    <x v="1017"/>
    <x v="6"/>
    <x v="0"/>
    <x v="5"/>
    <n v="4"/>
    <n v="36"/>
    <n v="144"/>
    <x v="42"/>
    <s v="S"/>
    <x v="21"/>
    <x v="2"/>
    <x v="3"/>
    <x v="1"/>
    <x v="0"/>
  </r>
  <r>
    <n v="1030"/>
    <n v="0"/>
    <n v="29"/>
    <s v="Male"/>
    <x v="0"/>
    <x v="24"/>
    <x v="3"/>
    <x v="1018"/>
    <x v="0"/>
    <x v="0"/>
    <x v="5"/>
    <n v="33"/>
    <n v="22"/>
    <n v="726"/>
    <x v="47"/>
    <s v="M"/>
    <x v="7"/>
    <x v="1"/>
    <x v="4"/>
    <x v="0"/>
    <x v="4"/>
  </r>
  <r>
    <n v="1031"/>
    <n v="0"/>
    <n v="58"/>
    <s v="Male"/>
    <x v="0"/>
    <x v="7"/>
    <x v="2"/>
    <x v="1019"/>
    <x v="1"/>
    <x v="0"/>
    <x v="5"/>
    <n v="37"/>
    <n v="89"/>
    <n v="3293"/>
    <x v="0"/>
    <s v="L"/>
    <x v="24"/>
    <x v="0"/>
    <x v="2"/>
    <x v="5"/>
    <x v="3"/>
  </r>
  <r>
    <n v="1032"/>
    <n v="0"/>
    <n v="22"/>
    <s v="Male"/>
    <x v="0"/>
    <x v="3"/>
    <x v="1"/>
    <x v="1020"/>
    <x v="2"/>
    <x v="0"/>
    <x v="5"/>
    <n v="32"/>
    <n v="50"/>
    <n v="1600"/>
    <x v="29"/>
    <s v="M"/>
    <x v="11"/>
    <x v="1"/>
    <x v="1"/>
    <x v="1"/>
    <x v="3"/>
  </r>
  <r>
    <n v="1033"/>
    <n v="0"/>
    <n v="55"/>
    <s v="Male"/>
    <x v="0"/>
    <x v="23"/>
    <x v="1"/>
    <x v="1021"/>
    <x v="3"/>
    <x v="0"/>
    <x v="5"/>
    <n v="44"/>
    <n v="36"/>
    <n v="1584"/>
    <x v="1"/>
    <s v="M"/>
    <x v="21"/>
    <x v="3"/>
    <x v="1"/>
    <x v="2"/>
    <x v="3"/>
  </r>
  <r>
    <n v="1034"/>
    <n v="0"/>
    <n v="19"/>
    <s v="Male"/>
    <x v="0"/>
    <x v="13"/>
    <x v="0"/>
    <x v="1022"/>
    <x v="4"/>
    <x v="0"/>
    <x v="5"/>
    <n v="41"/>
    <n v="52"/>
    <n v="2132"/>
    <x v="6"/>
    <s v="S"/>
    <x v="5"/>
    <x v="1"/>
    <x v="1"/>
    <x v="4"/>
    <x v="3"/>
  </r>
  <r>
    <n v="1035"/>
    <n v="0"/>
    <n v="68"/>
    <s v="Male"/>
    <x v="0"/>
    <x v="20"/>
    <x v="0"/>
    <x v="1023"/>
    <x v="5"/>
    <x v="0"/>
    <x v="5"/>
    <n v="44"/>
    <n v="29"/>
    <n v="1276"/>
    <x v="31"/>
    <s v="M"/>
    <x v="8"/>
    <x v="3"/>
    <x v="2"/>
    <x v="4"/>
    <x v="1"/>
  </r>
  <r>
    <n v="1036"/>
    <n v="0"/>
    <n v="61"/>
    <s v="Male"/>
    <x v="0"/>
    <x v="0"/>
    <x v="0"/>
    <x v="1024"/>
    <x v="6"/>
    <x v="0"/>
    <x v="5"/>
    <n v="32"/>
    <n v="89"/>
    <n v="2848"/>
    <x v="41"/>
    <s v="M"/>
    <x v="17"/>
    <x v="3"/>
    <x v="0"/>
    <x v="0"/>
    <x v="2"/>
  </r>
  <r>
    <n v="1037"/>
    <n v="0"/>
    <n v="68"/>
    <s v="Male"/>
    <x v="0"/>
    <x v="8"/>
    <x v="3"/>
    <x v="1025"/>
    <x v="0"/>
    <x v="0"/>
    <x v="5"/>
    <n v="13"/>
    <n v="47"/>
    <n v="611"/>
    <x v="11"/>
    <s v="M"/>
    <x v="22"/>
    <x v="3"/>
    <x v="4"/>
    <x v="4"/>
    <x v="5"/>
  </r>
  <r>
    <n v="1038"/>
    <n v="0"/>
    <n v="52"/>
    <s v="Male"/>
    <x v="0"/>
    <x v="16"/>
    <x v="3"/>
    <x v="1026"/>
    <x v="1"/>
    <x v="0"/>
    <x v="5"/>
    <n v="48"/>
    <n v="25"/>
    <n v="1200"/>
    <x v="3"/>
    <s v="XL"/>
    <x v="17"/>
    <x v="1"/>
    <x v="3"/>
    <x v="5"/>
    <x v="3"/>
  </r>
  <r>
    <n v="1039"/>
    <n v="0"/>
    <n v="41"/>
    <s v="Male"/>
    <x v="0"/>
    <x v="13"/>
    <x v="0"/>
    <x v="1027"/>
    <x v="2"/>
    <x v="0"/>
    <x v="5"/>
    <n v="3"/>
    <n v="74"/>
    <n v="222"/>
    <x v="42"/>
    <s v="XL"/>
    <x v="16"/>
    <x v="3"/>
    <x v="0"/>
    <x v="4"/>
    <x v="1"/>
  </r>
  <r>
    <n v="1040"/>
    <n v="0"/>
    <n v="29"/>
    <s v="Male"/>
    <x v="0"/>
    <x v="22"/>
    <x v="3"/>
    <x v="1028"/>
    <x v="3"/>
    <x v="0"/>
    <x v="5"/>
    <n v="39"/>
    <n v="46"/>
    <n v="1794"/>
    <x v="49"/>
    <s v="M"/>
    <x v="23"/>
    <x v="3"/>
    <x v="3"/>
    <x v="0"/>
    <x v="5"/>
  </r>
  <r>
    <n v="1041"/>
    <n v="0"/>
    <n v="68"/>
    <s v="Male"/>
    <x v="0"/>
    <x v="2"/>
    <x v="0"/>
    <x v="1029"/>
    <x v="4"/>
    <x v="0"/>
    <x v="5"/>
    <n v="7"/>
    <n v="22"/>
    <n v="154"/>
    <x v="16"/>
    <s v="S"/>
    <x v="23"/>
    <x v="3"/>
    <x v="2"/>
    <x v="1"/>
    <x v="0"/>
  </r>
  <r>
    <n v="1042"/>
    <n v="0"/>
    <n v="36"/>
    <s v="Male"/>
    <x v="0"/>
    <x v="5"/>
    <x v="0"/>
    <x v="1030"/>
    <x v="5"/>
    <x v="0"/>
    <x v="5"/>
    <n v="11"/>
    <n v="25"/>
    <n v="275"/>
    <x v="45"/>
    <s v="M"/>
    <x v="19"/>
    <x v="2"/>
    <x v="2"/>
    <x v="1"/>
    <x v="0"/>
  </r>
  <r>
    <n v="1043"/>
    <n v="0"/>
    <n v="55"/>
    <s v="Male"/>
    <x v="0"/>
    <x v="22"/>
    <x v="3"/>
    <x v="1031"/>
    <x v="6"/>
    <x v="0"/>
    <x v="5"/>
    <n v="47"/>
    <n v="80"/>
    <n v="3760"/>
    <x v="31"/>
    <s v="M"/>
    <x v="1"/>
    <x v="1"/>
    <x v="2"/>
    <x v="2"/>
    <x v="1"/>
  </r>
  <r>
    <n v="1044"/>
    <n v="0"/>
    <n v="28"/>
    <s v="Male"/>
    <x v="0"/>
    <x v="2"/>
    <x v="0"/>
    <x v="1032"/>
    <x v="0"/>
    <x v="0"/>
    <x v="5"/>
    <n v="28"/>
    <n v="76"/>
    <n v="2128"/>
    <x v="11"/>
    <s v="M"/>
    <x v="13"/>
    <x v="1"/>
    <x v="4"/>
    <x v="5"/>
    <x v="0"/>
  </r>
  <r>
    <n v="1045"/>
    <n v="0"/>
    <n v="39"/>
    <s v="Male"/>
    <x v="0"/>
    <x v="2"/>
    <x v="0"/>
    <x v="1033"/>
    <x v="1"/>
    <x v="0"/>
    <x v="5"/>
    <n v="17"/>
    <n v="30"/>
    <n v="510"/>
    <x v="4"/>
    <s v="L"/>
    <x v="11"/>
    <x v="2"/>
    <x v="2"/>
    <x v="4"/>
    <x v="6"/>
  </r>
  <r>
    <n v="1046"/>
    <n v="0"/>
    <n v="54"/>
    <s v="Male"/>
    <x v="0"/>
    <x v="1"/>
    <x v="0"/>
    <x v="1034"/>
    <x v="2"/>
    <x v="0"/>
    <x v="5"/>
    <n v="11"/>
    <n v="79"/>
    <n v="869"/>
    <x v="34"/>
    <s v="L"/>
    <x v="12"/>
    <x v="3"/>
    <x v="4"/>
    <x v="3"/>
    <x v="4"/>
  </r>
  <r>
    <n v="1047"/>
    <n v="0"/>
    <n v="40"/>
    <s v="Male"/>
    <x v="0"/>
    <x v="4"/>
    <x v="1"/>
    <x v="1035"/>
    <x v="3"/>
    <x v="0"/>
    <x v="5"/>
    <n v="12"/>
    <n v="22"/>
    <n v="264"/>
    <x v="25"/>
    <s v="M"/>
    <x v="23"/>
    <x v="0"/>
    <x v="3"/>
    <x v="0"/>
    <x v="2"/>
  </r>
  <r>
    <n v="1048"/>
    <n v="0"/>
    <n v="31"/>
    <s v="Male"/>
    <x v="0"/>
    <x v="20"/>
    <x v="0"/>
    <x v="1036"/>
    <x v="4"/>
    <x v="0"/>
    <x v="5"/>
    <n v="7"/>
    <n v="36"/>
    <n v="252"/>
    <x v="39"/>
    <s v="S"/>
    <x v="8"/>
    <x v="3"/>
    <x v="3"/>
    <x v="2"/>
    <x v="0"/>
  </r>
  <r>
    <n v="1049"/>
    <n v="0"/>
    <n v="30"/>
    <s v="Male"/>
    <x v="0"/>
    <x v="20"/>
    <x v="0"/>
    <x v="1037"/>
    <x v="5"/>
    <x v="0"/>
    <x v="5"/>
    <n v="19"/>
    <n v="77"/>
    <n v="1463"/>
    <x v="1"/>
    <s v="L"/>
    <x v="22"/>
    <x v="3"/>
    <x v="3"/>
    <x v="0"/>
    <x v="0"/>
  </r>
  <r>
    <n v="1050"/>
    <n v="0"/>
    <n v="45"/>
    <s v="Male"/>
    <x v="0"/>
    <x v="12"/>
    <x v="3"/>
    <x v="1038"/>
    <x v="6"/>
    <x v="0"/>
    <x v="5"/>
    <n v="24"/>
    <n v="33"/>
    <n v="792"/>
    <x v="40"/>
    <s v="S"/>
    <x v="7"/>
    <x v="3"/>
    <x v="5"/>
    <x v="1"/>
    <x v="3"/>
  </r>
  <r>
    <n v="1051"/>
    <n v="0"/>
    <n v="48"/>
    <s v="Male"/>
    <x v="0"/>
    <x v="4"/>
    <x v="1"/>
    <x v="1039"/>
    <x v="0"/>
    <x v="0"/>
    <x v="5"/>
    <n v="19"/>
    <n v="64"/>
    <n v="1216"/>
    <x v="19"/>
    <s v="M"/>
    <x v="18"/>
    <x v="0"/>
    <x v="2"/>
    <x v="0"/>
    <x v="5"/>
  </r>
  <r>
    <n v="1052"/>
    <n v="0"/>
    <n v="45"/>
    <s v="Male"/>
    <x v="0"/>
    <x v="20"/>
    <x v="0"/>
    <x v="1040"/>
    <x v="1"/>
    <x v="0"/>
    <x v="5"/>
    <n v="39"/>
    <n v="53"/>
    <n v="2067"/>
    <x v="47"/>
    <s v="M"/>
    <x v="20"/>
    <x v="3"/>
    <x v="1"/>
    <x v="3"/>
    <x v="2"/>
  </r>
  <r>
    <n v="1053"/>
    <n v="0"/>
    <n v="60"/>
    <s v="Male"/>
    <x v="0"/>
    <x v="9"/>
    <x v="1"/>
    <x v="1041"/>
    <x v="2"/>
    <x v="0"/>
    <x v="5"/>
    <n v="1"/>
    <n v="36"/>
    <n v="36"/>
    <x v="40"/>
    <s v="XL"/>
    <x v="6"/>
    <x v="3"/>
    <x v="4"/>
    <x v="2"/>
    <x v="0"/>
  </r>
  <r>
    <n v="1054"/>
    <n v="0"/>
    <n v="59"/>
    <s v="Male"/>
    <x v="0"/>
    <x v="0"/>
    <x v="0"/>
    <x v="1042"/>
    <x v="3"/>
    <x v="0"/>
    <x v="5"/>
    <n v="10"/>
    <n v="70"/>
    <n v="700"/>
    <x v="22"/>
    <s v="M"/>
    <x v="24"/>
    <x v="1"/>
    <x v="4"/>
    <x v="5"/>
    <x v="4"/>
  </r>
  <r>
    <n v="1055"/>
    <n v="0"/>
    <n v="18"/>
    <s v="Male"/>
    <x v="0"/>
    <x v="6"/>
    <x v="0"/>
    <x v="1043"/>
    <x v="4"/>
    <x v="0"/>
    <x v="5"/>
    <n v="48"/>
    <n v="96"/>
    <n v="4608"/>
    <x v="10"/>
    <s v="L"/>
    <x v="16"/>
    <x v="0"/>
    <x v="0"/>
    <x v="3"/>
    <x v="3"/>
  </r>
  <r>
    <n v="1056"/>
    <n v="0"/>
    <n v="70"/>
    <s v="Male"/>
    <x v="0"/>
    <x v="14"/>
    <x v="2"/>
    <x v="1044"/>
    <x v="5"/>
    <x v="0"/>
    <x v="5"/>
    <n v="24"/>
    <n v="27"/>
    <n v="648"/>
    <x v="2"/>
    <s v="M"/>
    <x v="19"/>
    <x v="1"/>
    <x v="2"/>
    <x v="5"/>
    <x v="2"/>
  </r>
  <r>
    <n v="1057"/>
    <n v="0"/>
    <n v="20"/>
    <s v="Male"/>
    <x v="0"/>
    <x v="1"/>
    <x v="0"/>
    <x v="1045"/>
    <x v="6"/>
    <x v="0"/>
    <x v="5"/>
    <n v="42"/>
    <n v="64"/>
    <n v="2688"/>
    <x v="36"/>
    <s v="L"/>
    <x v="12"/>
    <x v="0"/>
    <x v="4"/>
    <x v="0"/>
    <x v="0"/>
  </r>
  <r>
    <n v="1058"/>
    <n v="0"/>
    <n v="65"/>
    <s v="Male"/>
    <x v="0"/>
    <x v="14"/>
    <x v="2"/>
    <x v="1046"/>
    <x v="0"/>
    <x v="0"/>
    <x v="5"/>
    <n v="20"/>
    <n v="23"/>
    <n v="460"/>
    <x v="48"/>
    <s v="S"/>
    <x v="1"/>
    <x v="1"/>
    <x v="4"/>
    <x v="2"/>
    <x v="1"/>
  </r>
  <r>
    <n v="1059"/>
    <n v="0"/>
    <n v="29"/>
    <s v="Male"/>
    <x v="0"/>
    <x v="18"/>
    <x v="3"/>
    <x v="1047"/>
    <x v="1"/>
    <x v="0"/>
    <x v="5"/>
    <n v="49"/>
    <n v="33"/>
    <n v="1617"/>
    <x v="34"/>
    <s v="L"/>
    <x v="10"/>
    <x v="2"/>
    <x v="2"/>
    <x v="4"/>
    <x v="6"/>
  </r>
  <r>
    <n v="1060"/>
    <n v="0"/>
    <n v="22"/>
    <s v="Male"/>
    <x v="0"/>
    <x v="14"/>
    <x v="2"/>
    <x v="1048"/>
    <x v="2"/>
    <x v="0"/>
    <x v="5"/>
    <n v="25"/>
    <n v="34"/>
    <n v="850"/>
    <x v="16"/>
    <s v="M"/>
    <x v="18"/>
    <x v="0"/>
    <x v="3"/>
    <x v="5"/>
    <x v="5"/>
  </r>
  <r>
    <n v="1061"/>
    <n v="0"/>
    <n v="27"/>
    <s v="Male"/>
    <x v="0"/>
    <x v="1"/>
    <x v="0"/>
    <x v="1049"/>
    <x v="3"/>
    <x v="0"/>
    <x v="5"/>
    <n v="21"/>
    <n v="35"/>
    <n v="735"/>
    <x v="43"/>
    <s v="S"/>
    <x v="0"/>
    <x v="2"/>
    <x v="2"/>
    <x v="5"/>
    <x v="6"/>
  </r>
  <r>
    <n v="1062"/>
    <n v="0"/>
    <n v="36"/>
    <s v="Male"/>
    <x v="0"/>
    <x v="7"/>
    <x v="2"/>
    <x v="1050"/>
    <x v="4"/>
    <x v="0"/>
    <x v="5"/>
    <n v="12"/>
    <n v="62"/>
    <n v="744"/>
    <x v="36"/>
    <s v="M"/>
    <x v="0"/>
    <x v="2"/>
    <x v="1"/>
    <x v="0"/>
    <x v="6"/>
  </r>
  <r>
    <n v="1063"/>
    <n v="0"/>
    <n v="59"/>
    <s v="Male"/>
    <x v="0"/>
    <x v="23"/>
    <x v="1"/>
    <x v="1051"/>
    <x v="5"/>
    <x v="0"/>
    <x v="5"/>
    <n v="21"/>
    <n v="75"/>
    <n v="1575"/>
    <x v="47"/>
    <s v="M"/>
    <x v="17"/>
    <x v="3"/>
    <x v="2"/>
    <x v="5"/>
    <x v="6"/>
  </r>
  <r>
    <n v="1064"/>
    <n v="0"/>
    <n v="62"/>
    <s v="Male"/>
    <x v="0"/>
    <x v="15"/>
    <x v="0"/>
    <x v="1052"/>
    <x v="6"/>
    <x v="0"/>
    <x v="5"/>
    <n v="35"/>
    <n v="29"/>
    <n v="1015"/>
    <x v="15"/>
    <s v="S"/>
    <x v="20"/>
    <x v="2"/>
    <x v="1"/>
    <x v="1"/>
    <x v="5"/>
  </r>
  <r>
    <n v="1065"/>
    <n v="0"/>
    <n v="34"/>
    <s v="Male"/>
    <x v="0"/>
    <x v="19"/>
    <x v="3"/>
    <x v="1053"/>
    <x v="0"/>
    <x v="0"/>
    <x v="5"/>
    <n v="42"/>
    <n v="28"/>
    <n v="1176"/>
    <x v="5"/>
    <s v="M"/>
    <x v="10"/>
    <x v="1"/>
    <x v="0"/>
    <x v="2"/>
    <x v="6"/>
  </r>
  <r>
    <n v="1066"/>
    <n v="0"/>
    <n v="59"/>
    <s v="Male"/>
    <x v="0"/>
    <x v="17"/>
    <x v="0"/>
    <x v="1054"/>
    <x v="1"/>
    <x v="0"/>
    <x v="5"/>
    <n v="3"/>
    <n v="20"/>
    <n v="60"/>
    <x v="15"/>
    <s v="XL"/>
    <x v="24"/>
    <x v="1"/>
    <x v="5"/>
    <x v="3"/>
    <x v="6"/>
  </r>
  <r>
    <n v="1067"/>
    <n v="0"/>
    <n v="49"/>
    <s v="Male"/>
    <x v="0"/>
    <x v="7"/>
    <x v="2"/>
    <x v="1055"/>
    <x v="2"/>
    <x v="0"/>
    <x v="5"/>
    <n v="11"/>
    <n v="96"/>
    <n v="1056"/>
    <x v="33"/>
    <s v="M"/>
    <x v="15"/>
    <x v="0"/>
    <x v="5"/>
    <x v="3"/>
    <x v="4"/>
  </r>
  <r>
    <n v="1068"/>
    <n v="0"/>
    <n v="18"/>
    <s v="Male"/>
    <x v="0"/>
    <x v="10"/>
    <x v="0"/>
    <x v="1056"/>
    <x v="3"/>
    <x v="0"/>
    <x v="5"/>
    <n v="22"/>
    <n v="43"/>
    <n v="946"/>
    <x v="37"/>
    <s v="S"/>
    <x v="14"/>
    <x v="2"/>
    <x v="4"/>
    <x v="3"/>
    <x v="3"/>
  </r>
  <r>
    <n v="1069"/>
    <n v="0"/>
    <n v="55"/>
    <s v="Male"/>
    <x v="0"/>
    <x v="5"/>
    <x v="0"/>
    <x v="1057"/>
    <x v="4"/>
    <x v="0"/>
    <x v="5"/>
    <n v="47"/>
    <n v="94"/>
    <n v="4418"/>
    <x v="5"/>
    <s v="M"/>
    <x v="8"/>
    <x v="3"/>
    <x v="3"/>
    <x v="2"/>
    <x v="1"/>
  </r>
  <r>
    <n v="1070"/>
    <n v="0"/>
    <n v="38"/>
    <s v="Male"/>
    <x v="0"/>
    <x v="11"/>
    <x v="0"/>
    <x v="1058"/>
    <x v="5"/>
    <x v="0"/>
    <x v="5"/>
    <n v="33"/>
    <n v="81"/>
    <n v="2673"/>
    <x v="31"/>
    <s v="XL"/>
    <x v="3"/>
    <x v="3"/>
    <x v="2"/>
    <x v="0"/>
    <x v="6"/>
  </r>
  <r>
    <n v="1071"/>
    <n v="0"/>
    <n v="50"/>
    <s v="Male"/>
    <x v="0"/>
    <x v="16"/>
    <x v="3"/>
    <x v="1059"/>
    <x v="6"/>
    <x v="0"/>
    <x v="5"/>
    <n v="50"/>
    <n v="75"/>
    <n v="3750"/>
    <x v="16"/>
    <s v="M"/>
    <x v="23"/>
    <x v="2"/>
    <x v="1"/>
    <x v="5"/>
    <x v="1"/>
  </r>
  <r>
    <n v="1072"/>
    <n v="0"/>
    <n v="61"/>
    <s v="Male"/>
    <x v="0"/>
    <x v="19"/>
    <x v="3"/>
    <x v="1060"/>
    <x v="0"/>
    <x v="0"/>
    <x v="5"/>
    <n v="46"/>
    <n v="81"/>
    <n v="3726"/>
    <x v="37"/>
    <s v="M"/>
    <x v="18"/>
    <x v="2"/>
    <x v="0"/>
    <x v="2"/>
    <x v="5"/>
  </r>
  <r>
    <n v="1073"/>
    <n v="0"/>
    <n v="48"/>
    <s v="Male"/>
    <x v="0"/>
    <x v="6"/>
    <x v="0"/>
    <x v="1061"/>
    <x v="1"/>
    <x v="0"/>
    <x v="5"/>
    <n v="34"/>
    <n v="92"/>
    <n v="3128"/>
    <x v="36"/>
    <s v="L"/>
    <x v="9"/>
    <x v="3"/>
    <x v="0"/>
    <x v="5"/>
    <x v="0"/>
  </r>
  <r>
    <n v="1074"/>
    <n v="0"/>
    <n v="22"/>
    <s v="Male"/>
    <x v="0"/>
    <x v="18"/>
    <x v="3"/>
    <x v="1062"/>
    <x v="2"/>
    <x v="0"/>
    <x v="5"/>
    <n v="33"/>
    <n v="96"/>
    <n v="3168"/>
    <x v="17"/>
    <s v="XL"/>
    <x v="7"/>
    <x v="1"/>
    <x v="5"/>
    <x v="2"/>
    <x v="5"/>
  </r>
  <r>
    <n v="1075"/>
    <n v="0"/>
    <n v="48"/>
    <s v="Male"/>
    <x v="0"/>
    <x v="16"/>
    <x v="3"/>
    <x v="1063"/>
    <x v="3"/>
    <x v="0"/>
    <x v="5"/>
    <n v="45"/>
    <n v="71"/>
    <n v="3195"/>
    <x v="29"/>
    <s v="S"/>
    <x v="3"/>
    <x v="3"/>
    <x v="3"/>
    <x v="4"/>
    <x v="0"/>
  </r>
  <r>
    <n v="1076"/>
    <n v="0"/>
    <n v="57"/>
    <s v="Male"/>
    <x v="0"/>
    <x v="12"/>
    <x v="3"/>
    <x v="1064"/>
    <x v="4"/>
    <x v="0"/>
    <x v="5"/>
    <n v="32"/>
    <n v="50"/>
    <n v="1600"/>
    <x v="9"/>
    <s v="L"/>
    <x v="20"/>
    <x v="2"/>
    <x v="2"/>
    <x v="5"/>
    <x v="4"/>
  </r>
  <r>
    <n v="1077"/>
    <n v="0"/>
    <n v="33"/>
    <s v="Male"/>
    <x v="0"/>
    <x v="7"/>
    <x v="2"/>
    <x v="1065"/>
    <x v="5"/>
    <x v="0"/>
    <x v="5"/>
    <n v="47"/>
    <n v="72"/>
    <n v="3384"/>
    <x v="24"/>
    <s v="L"/>
    <x v="4"/>
    <x v="1"/>
    <x v="3"/>
    <x v="0"/>
    <x v="4"/>
  </r>
  <r>
    <n v="1078"/>
    <n v="0"/>
    <n v="58"/>
    <s v="Male"/>
    <x v="0"/>
    <x v="14"/>
    <x v="2"/>
    <x v="1066"/>
    <x v="6"/>
    <x v="0"/>
    <x v="5"/>
    <n v="5"/>
    <n v="28"/>
    <n v="140"/>
    <x v="8"/>
    <s v="M"/>
    <x v="6"/>
    <x v="0"/>
    <x v="3"/>
    <x v="3"/>
    <x v="3"/>
  </r>
  <r>
    <n v="1079"/>
    <n v="0"/>
    <n v="37"/>
    <s v="Male"/>
    <x v="0"/>
    <x v="1"/>
    <x v="0"/>
    <x v="1067"/>
    <x v="0"/>
    <x v="0"/>
    <x v="5"/>
    <n v="49"/>
    <n v="59"/>
    <n v="2891"/>
    <x v="27"/>
    <s v="M"/>
    <x v="5"/>
    <x v="3"/>
    <x v="0"/>
    <x v="2"/>
    <x v="0"/>
  </r>
  <r>
    <n v="1080"/>
    <n v="0"/>
    <n v="18"/>
    <s v="Male"/>
    <x v="0"/>
    <x v="7"/>
    <x v="2"/>
    <x v="1068"/>
    <x v="1"/>
    <x v="0"/>
    <x v="5"/>
    <n v="48"/>
    <n v="33"/>
    <n v="1584"/>
    <x v="18"/>
    <s v="S"/>
    <x v="24"/>
    <x v="2"/>
    <x v="1"/>
    <x v="4"/>
    <x v="5"/>
  </r>
  <r>
    <n v="1081"/>
    <n v="0"/>
    <n v="65"/>
    <s v="Male"/>
    <x v="0"/>
    <x v="18"/>
    <x v="3"/>
    <x v="1069"/>
    <x v="2"/>
    <x v="0"/>
    <x v="5"/>
    <n v="22"/>
    <n v="59"/>
    <n v="1298"/>
    <x v="37"/>
    <s v="L"/>
    <x v="24"/>
    <x v="3"/>
    <x v="0"/>
    <x v="1"/>
    <x v="6"/>
  </r>
  <r>
    <n v="1082"/>
    <n v="0"/>
    <n v="62"/>
    <s v="Male"/>
    <x v="0"/>
    <x v="22"/>
    <x v="3"/>
    <x v="1070"/>
    <x v="3"/>
    <x v="0"/>
    <x v="5"/>
    <n v="45"/>
    <n v="30"/>
    <n v="1350"/>
    <x v="36"/>
    <s v="XL"/>
    <x v="17"/>
    <x v="1"/>
    <x v="3"/>
    <x v="2"/>
    <x v="2"/>
  </r>
  <r>
    <n v="1083"/>
    <n v="0"/>
    <n v="54"/>
    <s v="Male"/>
    <x v="0"/>
    <x v="19"/>
    <x v="3"/>
    <x v="1071"/>
    <x v="4"/>
    <x v="0"/>
    <x v="5"/>
    <n v="30"/>
    <n v="85"/>
    <n v="2550"/>
    <x v="35"/>
    <s v="XL"/>
    <x v="16"/>
    <x v="0"/>
    <x v="2"/>
    <x v="0"/>
    <x v="3"/>
  </r>
  <r>
    <n v="1084"/>
    <n v="0"/>
    <n v="35"/>
    <s v="Male"/>
    <x v="0"/>
    <x v="21"/>
    <x v="3"/>
    <x v="1072"/>
    <x v="5"/>
    <x v="0"/>
    <x v="5"/>
    <n v="43"/>
    <n v="97"/>
    <n v="4171"/>
    <x v="46"/>
    <s v="L"/>
    <x v="11"/>
    <x v="2"/>
    <x v="5"/>
    <x v="1"/>
    <x v="1"/>
  </r>
  <r>
    <n v="1085"/>
    <n v="0"/>
    <n v="34"/>
    <s v="Male"/>
    <x v="0"/>
    <x v="17"/>
    <x v="0"/>
    <x v="1073"/>
    <x v="6"/>
    <x v="0"/>
    <x v="5"/>
    <n v="48"/>
    <n v="36"/>
    <n v="1728"/>
    <x v="10"/>
    <s v="S"/>
    <x v="7"/>
    <x v="3"/>
    <x v="2"/>
    <x v="1"/>
    <x v="3"/>
  </r>
  <r>
    <n v="1086"/>
    <n v="0"/>
    <n v="25"/>
    <s v="Male"/>
    <x v="0"/>
    <x v="16"/>
    <x v="3"/>
    <x v="1074"/>
    <x v="0"/>
    <x v="0"/>
    <x v="5"/>
    <n v="23"/>
    <n v="85"/>
    <n v="1955"/>
    <x v="39"/>
    <s v="M"/>
    <x v="2"/>
    <x v="0"/>
    <x v="5"/>
    <x v="0"/>
    <x v="0"/>
  </r>
  <r>
    <n v="1087"/>
    <n v="0"/>
    <n v="53"/>
    <s v="Male"/>
    <x v="0"/>
    <x v="12"/>
    <x v="3"/>
    <x v="1075"/>
    <x v="1"/>
    <x v="0"/>
    <x v="5"/>
    <n v="27"/>
    <n v="62"/>
    <n v="1674"/>
    <x v="28"/>
    <s v="M"/>
    <x v="8"/>
    <x v="0"/>
    <x v="1"/>
    <x v="3"/>
    <x v="4"/>
  </r>
  <r>
    <n v="1088"/>
    <n v="0"/>
    <n v="45"/>
    <s v="Male"/>
    <x v="0"/>
    <x v="2"/>
    <x v="0"/>
    <x v="1076"/>
    <x v="2"/>
    <x v="0"/>
    <x v="5"/>
    <n v="7"/>
    <n v="71"/>
    <n v="497"/>
    <x v="8"/>
    <s v="S"/>
    <x v="3"/>
    <x v="0"/>
    <x v="2"/>
    <x v="4"/>
    <x v="5"/>
  </r>
  <r>
    <n v="1089"/>
    <n v="0"/>
    <n v="49"/>
    <s v="Male"/>
    <x v="0"/>
    <x v="13"/>
    <x v="0"/>
    <x v="1077"/>
    <x v="3"/>
    <x v="0"/>
    <x v="5"/>
    <n v="2"/>
    <n v="21"/>
    <n v="42"/>
    <x v="7"/>
    <s v="M"/>
    <x v="2"/>
    <x v="0"/>
    <x v="1"/>
    <x v="3"/>
    <x v="1"/>
  </r>
  <r>
    <n v="1090"/>
    <n v="0"/>
    <n v="40"/>
    <s v="Male"/>
    <x v="0"/>
    <x v="21"/>
    <x v="3"/>
    <x v="1078"/>
    <x v="4"/>
    <x v="0"/>
    <x v="5"/>
    <n v="33"/>
    <n v="61"/>
    <n v="2013"/>
    <x v="27"/>
    <s v="M"/>
    <x v="5"/>
    <x v="1"/>
    <x v="2"/>
    <x v="3"/>
    <x v="4"/>
  </r>
  <r>
    <n v="1091"/>
    <n v="0"/>
    <n v="38"/>
    <s v="Male"/>
    <x v="0"/>
    <x v="18"/>
    <x v="3"/>
    <x v="1079"/>
    <x v="5"/>
    <x v="0"/>
    <x v="5"/>
    <n v="27"/>
    <n v="58"/>
    <n v="1566"/>
    <x v="38"/>
    <s v="M"/>
    <x v="10"/>
    <x v="1"/>
    <x v="5"/>
    <x v="1"/>
    <x v="0"/>
  </r>
  <r>
    <n v="1092"/>
    <n v="0"/>
    <n v="44"/>
    <s v="Male"/>
    <x v="0"/>
    <x v="1"/>
    <x v="0"/>
    <x v="1080"/>
    <x v="6"/>
    <x v="0"/>
    <x v="5"/>
    <n v="6"/>
    <n v="80"/>
    <n v="480"/>
    <x v="16"/>
    <s v="L"/>
    <x v="21"/>
    <x v="1"/>
    <x v="5"/>
    <x v="2"/>
    <x v="0"/>
  </r>
  <r>
    <n v="1093"/>
    <n v="0"/>
    <n v="68"/>
    <s v="Male"/>
    <x v="0"/>
    <x v="16"/>
    <x v="3"/>
    <x v="1081"/>
    <x v="0"/>
    <x v="0"/>
    <x v="5"/>
    <n v="20"/>
    <n v="50"/>
    <n v="1000"/>
    <x v="44"/>
    <s v="L"/>
    <x v="23"/>
    <x v="1"/>
    <x v="4"/>
    <x v="0"/>
    <x v="3"/>
  </r>
  <r>
    <n v="1094"/>
    <n v="0"/>
    <n v="60"/>
    <s v="Male"/>
    <x v="0"/>
    <x v="4"/>
    <x v="1"/>
    <x v="1082"/>
    <x v="1"/>
    <x v="0"/>
    <x v="5"/>
    <n v="46"/>
    <n v="48"/>
    <n v="2208"/>
    <x v="12"/>
    <s v="S"/>
    <x v="20"/>
    <x v="0"/>
    <x v="4"/>
    <x v="0"/>
    <x v="6"/>
  </r>
  <r>
    <n v="1095"/>
    <n v="0"/>
    <n v="25"/>
    <s v="Male"/>
    <x v="0"/>
    <x v="16"/>
    <x v="3"/>
    <x v="1083"/>
    <x v="2"/>
    <x v="0"/>
    <x v="5"/>
    <n v="25"/>
    <n v="40"/>
    <n v="1000"/>
    <x v="38"/>
    <s v="M"/>
    <x v="12"/>
    <x v="0"/>
    <x v="2"/>
    <x v="1"/>
    <x v="3"/>
  </r>
  <r>
    <n v="1096"/>
    <n v="0"/>
    <n v="19"/>
    <s v="Male"/>
    <x v="0"/>
    <x v="7"/>
    <x v="2"/>
    <x v="1084"/>
    <x v="3"/>
    <x v="0"/>
    <x v="5"/>
    <n v="30"/>
    <n v="34"/>
    <n v="1020"/>
    <x v="29"/>
    <s v="S"/>
    <x v="14"/>
    <x v="2"/>
    <x v="1"/>
    <x v="4"/>
    <x v="3"/>
  </r>
  <r>
    <n v="1097"/>
    <n v="0"/>
    <n v="57"/>
    <s v="Male"/>
    <x v="0"/>
    <x v="7"/>
    <x v="2"/>
    <x v="1085"/>
    <x v="4"/>
    <x v="0"/>
    <x v="6"/>
    <n v="48"/>
    <n v="46"/>
    <n v="2208"/>
    <x v="13"/>
    <s v="S"/>
    <x v="18"/>
    <x v="3"/>
    <x v="3"/>
    <x v="2"/>
    <x v="2"/>
  </r>
  <r>
    <n v="1098"/>
    <n v="0"/>
    <n v="58"/>
    <s v="Male"/>
    <x v="0"/>
    <x v="12"/>
    <x v="3"/>
    <x v="1086"/>
    <x v="5"/>
    <x v="0"/>
    <x v="6"/>
    <n v="47"/>
    <n v="27"/>
    <n v="1269"/>
    <x v="32"/>
    <s v="M"/>
    <x v="12"/>
    <x v="2"/>
    <x v="5"/>
    <x v="4"/>
    <x v="1"/>
  </r>
  <r>
    <n v="1099"/>
    <n v="0"/>
    <n v="49"/>
    <s v="Male"/>
    <x v="0"/>
    <x v="8"/>
    <x v="3"/>
    <x v="1087"/>
    <x v="6"/>
    <x v="0"/>
    <x v="6"/>
    <n v="27"/>
    <n v="98"/>
    <n v="2646"/>
    <x v="36"/>
    <s v="S"/>
    <x v="2"/>
    <x v="1"/>
    <x v="2"/>
    <x v="2"/>
    <x v="1"/>
  </r>
  <r>
    <n v="1100"/>
    <n v="0"/>
    <n v="19"/>
    <s v="Male"/>
    <x v="0"/>
    <x v="1"/>
    <x v="0"/>
    <x v="1088"/>
    <x v="0"/>
    <x v="0"/>
    <x v="6"/>
    <n v="45"/>
    <n v="73"/>
    <n v="3285"/>
    <x v="16"/>
    <s v="M"/>
    <x v="14"/>
    <x v="3"/>
    <x v="2"/>
    <x v="4"/>
    <x v="0"/>
  </r>
  <r>
    <n v="1101"/>
    <n v="0"/>
    <n v="50"/>
    <s v="Male"/>
    <x v="0"/>
    <x v="13"/>
    <x v="0"/>
    <x v="1089"/>
    <x v="1"/>
    <x v="0"/>
    <x v="6"/>
    <n v="2"/>
    <n v="28"/>
    <n v="56"/>
    <x v="21"/>
    <s v="L"/>
    <x v="9"/>
    <x v="1"/>
    <x v="0"/>
    <x v="2"/>
    <x v="1"/>
  </r>
  <r>
    <n v="1102"/>
    <n v="0"/>
    <n v="30"/>
    <s v="Male"/>
    <x v="0"/>
    <x v="24"/>
    <x v="3"/>
    <x v="1090"/>
    <x v="2"/>
    <x v="0"/>
    <x v="6"/>
    <n v="39"/>
    <n v="76"/>
    <n v="2964"/>
    <x v="12"/>
    <s v="XL"/>
    <x v="5"/>
    <x v="3"/>
    <x v="1"/>
    <x v="1"/>
    <x v="0"/>
  </r>
  <r>
    <n v="1103"/>
    <n v="0"/>
    <n v="52"/>
    <s v="Male"/>
    <x v="0"/>
    <x v="1"/>
    <x v="0"/>
    <x v="1091"/>
    <x v="3"/>
    <x v="0"/>
    <x v="6"/>
    <n v="24"/>
    <n v="83"/>
    <n v="1992"/>
    <x v="20"/>
    <s v="M"/>
    <x v="14"/>
    <x v="3"/>
    <x v="0"/>
    <x v="1"/>
    <x v="0"/>
  </r>
  <r>
    <n v="1104"/>
    <n v="0"/>
    <n v="35"/>
    <s v="Male"/>
    <x v="0"/>
    <x v="15"/>
    <x v="0"/>
    <x v="1092"/>
    <x v="4"/>
    <x v="0"/>
    <x v="6"/>
    <n v="8"/>
    <n v="23"/>
    <n v="184"/>
    <x v="29"/>
    <s v="S"/>
    <x v="4"/>
    <x v="1"/>
    <x v="1"/>
    <x v="5"/>
    <x v="4"/>
  </r>
  <r>
    <n v="1105"/>
    <n v="0"/>
    <n v="35"/>
    <s v="Male"/>
    <x v="0"/>
    <x v="19"/>
    <x v="3"/>
    <x v="1093"/>
    <x v="5"/>
    <x v="0"/>
    <x v="6"/>
    <n v="8"/>
    <n v="28"/>
    <n v="224"/>
    <x v="12"/>
    <s v="M"/>
    <x v="18"/>
    <x v="3"/>
    <x v="0"/>
    <x v="4"/>
    <x v="3"/>
  </r>
  <r>
    <n v="1106"/>
    <n v="0"/>
    <n v="33"/>
    <s v="Male"/>
    <x v="0"/>
    <x v="17"/>
    <x v="0"/>
    <x v="1094"/>
    <x v="6"/>
    <x v="0"/>
    <x v="6"/>
    <n v="6"/>
    <n v="83"/>
    <n v="498"/>
    <x v="2"/>
    <s v="S"/>
    <x v="8"/>
    <x v="1"/>
    <x v="2"/>
    <x v="0"/>
    <x v="6"/>
  </r>
  <r>
    <n v="1107"/>
    <n v="0"/>
    <n v="52"/>
    <s v="Male"/>
    <x v="0"/>
    <x v="11"/>
    <x v="0"/>
    <x v="1095"/>
    <x v="0"/>
    <x v="0"/>
    <x v="6"/>
    <n v="12"/>
    <n v="96"/>
    <n v="1152"/>
    <x v="45"/>
    <s v="L"/>
    <x v="10"/>
    <x v="0"/>
    <x v="5"/>
    <x v="0"/>
    <x v="0"/>
  </r>
  <r>
    <n v="1108"/>
    <n v="0"/>
    <n v="69"/>
    <s v="Male"/>
    <x v="0"/>
    <x v="4"/>
    <x v="1"/>
    <x v="1096"/>
    <x v="1"/>
    <x v="0"/>
    <x v="6"/>
    <n v="26"/>
    <n v="62"/>
    <n v="1612"/>
    <x v="20"/>
    <s v="M"/>
    <x v="14"/>
    <x v="3"/>
    <x v="5"/>
    <x v="4"/>
    <x v="1"/>
  </r>
  <r>
    <n v="1109"/>
    <n v="0"/>
    <n v="27"/>
    <s v="Male"/>
    <x v="0"/>
    <x v="6"/>
    <x v="0"/>
    <x v="1097"/>
    <x v="2"/>
    <x v="0"/>
    <x v="6"/>
    <n v="50"/>
    <n v="25"/>
    <n v="1250"/>
    <x v="42"/>
    <s v="M"/>
    <x v="11"/>
    <x v="3"/>
    <x v="3"/>
    <x v="1"/>
    <x v="0"/>
  </r>
  <r>
    <n v="1110"/>
    <n v="0"/>
    <n v="66"/>
    <s v="Male"/>
    <x v="0"/>
    <x v="15"/>
    <x v="0"/>
    <x v="1098"/>
    <x v="3"/>
    <x v="0"/>
    <x v="6"/>
    <n v="2"/>
    <n v="97"/>
    <n v="194"/>
    <x v="18"/>
    <s v="L"/>
    <x v="10"/>
    <x v="0"/>
    <x v="2"/>
    <x v="0"/>
    <x v="1"/>
  </r>
  <r>
    <n v="1111"/>
    <n v="0"/>
    <n v="28"/>
    <s v="Male"/>
    <x v="0"/>
    <x v="15"/>
    <x v="0"/>
    <x v="1099"/>
    <x v="4"/>
    <x v="0"/>
    <x v="6"/>
    <n v="31"/>
    <n v="61"/>
    <n v="1891"/>
    <x v="20"/>
    <s v="L"/>
    <x v="16"/>
    <x v="3"/>
    <x v="3"/>
    <x v="1"/>
    <x v="4"/>
  </r>
  <r>
    <n v="1112"/>
    <n v="0"/>
    <n v="22"/>
    <s v="Male"/>
    <x v="0"/>
    <x v="9"/>
    <x v="1"/>
    <x v="1100"/>
    <x v="5"/>
    <x v="0"/>
    <x v="6"/>
    <n v="4"/>
    <n v="66"/>
    <n v="264"/>
    <x v="14"/>
    <s v="S"/>
    <x v="8"/>
    <x v="2"/>
    <x v="2"/>
    <x v="2"/>
    <x v="4"/>
  </r>
  <r>
    <n v="1113"/>
    <n v="0"/>
    <n v="69"/>
    <s v="Male"/>
    <x v="0"/>
    <x v="15"/>
    <x v="0"/>
    <x v="1101"/>
    <x v="6"/>
    <x v="0"/>
    <x v="6"/>
    <n v="32"/>
    <n v="67"/>
    <n v="2144"/>
    <x v="46"/>
    <s v="XL"/>
    <x v="6"/>
    <x v="1"/>
    <x v="1"/>
    <x v="3"/>
    <x v="3"/>
  </r>
  <r>
    <n v="1114"/>
    <n v="0"/>
    <n v="28"/>
    <s v="Male"/>
    <x v="0"/>
    <x v="12"/>
    <x v="3"/>
    <x v="1102"/>
    <x v="0"/>
    <x v="0"/>
    <x v="6"/>
    <n v="11"/>
    <n v="80"/>
    <n v="880"/>
    <x v="31"/>
    <s v="M"/>
    <x v="7"/>
    <x v="2"/>
    <x v="2"/>
    <x v="3"/>
    <x v="4"/>
  </r>
  <r>
    <n v="1115"/>
    <n v="0"/>
    <n v="55"/>
    <s v="Male"/>
    <x v="0"/>
    <x v="11"/>
    <x v="0"/>
    <x v="1103"/>
    <x v="1"/>
    <x v="0"/>
    <x v="6"/>
    <n v="47"/>
    <n v="25"/>
    <n v="1175"/>
    <x v="13"/>
    <s v="L"/>
    <x v="10"/>
    <x v="3"/>
    <x v="2"/>
    <x v="4"/>
    <x v="6"/>
  </r>
  <r>
    <n v="1116"/>
    <n v="0"/>
    <n v="30"/>
    <s v="Male"/>
    <x v="0"/>
    <x v="19"/>
    <x v="3"/>
    <x v="1104"/>
    <x v="2"/>
    <x v="0"/>
    <x v="6"/>
    <n v="37"/>
    <n v="58"/>
    <n v="2146"/>
    <x v="14"/>
    <s v="S"/>
    <x v="14"/>
    <x v="3"/>
    <x v="4"/>
    <x v="1"/>
    <x v="1"/>
  </r>
  <r>
    <n v="1117"/>
    <n v="0"/>
    <n v="67"/>
    <s v="Male"/>
    <x v="0"/>
    <x v="21"/>
    <x v="3"/>
    <x v="1105"/>
    <x v="3"/>
    <x v="0"/>
    <x v="6"/>
    <n v="39"/>
    <n v="96"/>
    <n v="3744"/>
    <x v="11"/>
    <s v="M"/>
    <x v="4"/>
    <x v="0"/>
    <x v="0"/>
    <x v="3"/>
    <x v="0"/>
  </r>
  <r>
    <n v="1118"/>
    <n v="0"/>
    <n v="25"/>
    <s v="Male"/>
    <x v="0"/>
    <x v="12"/>
    <x v="3"/>
    <x v="1106"/>
    <x v="4"/>
    <x v="0"/>
    <x v="6"/>
    <n v="24"/>
    <n v="77"/>
    <n v="1848"/>
    <x v="17"/>
    <s v="L"/>
    <x v="21"/>
    <x v="1"/>
    <x v="5"/>
    <x v="2"/>
    <x v="5"/>
  </r>
  <r>
    <n v="1119"/>
    <n v="0"/>
    <n v="49"/>
    <s v="Male"/>
    <x v="0"/>
    <x v="22"/>
    <x v="3"/>
    <x v="1107"/>
    <x v="5"/>
    <x v="0"/>
    <x v="6"/>
    <n v="11"/>
    <n v="65"/>
    <n v="715"/>
    <x v="26"/>
    <s v="M"/>
    <x v="7"/>
    <x v="2"/>
    <x v="3"/>
    <x v="3"/>
    <x v="6"/>
  </r>
  <r>
    <n v="1120"/>
    <n v="0"/>
    <n v="34"/>
    <s v="Male"/>
    <x v="0"/>
    <x v="16"/>
    <x v="3"/>
    <x v="1108"/>
    <x v="6"/>
    <x v="0"/>
    <x v="6"/>
    <n v="36"/>
    <n v="36"/>
    <n v="1296"/>
    <x v="7"/>
    <s v="M"/>
    <x v="20"/>
    <x v="1"/>
    <x v="3"/>
    <x v="2"/>
    <x v="1"/>
  </r>
  <r>
    <n v="1121"/>
    <n v="0"/>
    <n v="22"/>
    <s v="Male"/>
    <x v="0"/>
    <x v="4"/>
    <x v="1"/>
    <x v="1109"/>
    <x v="0"/>
    <x v="0"/>
    <x v="6"/>
    <n v="40"/>
    <n v="84"/>
    <n v="3360"/>
    <x v="37"/>
    <s v="M"/>
    <x v="23"/>
    <x v="0"/>
    <x v="2"/>
    <x v="5"/>
    <x v="5"/>
  </r>
  <r>
    <n v="1122"/>
    <n v="0"/>
    <n v="63"/>
    <s v="Male"/>
    <x v="0"/>
    <x v="17"/>
    <x v="0"/>
    <x v="1110"/>
    <x v="1"/>
    <x v="0"/>
    <x v="6"/>
    <n v="25"/>
    <n v="58"/>
    <n v="1450"/>
    <x v="19"/>
    <s v="XL"/>
    <x v="14"/>
    <x v="3"/>
    <x v="0"/>
    <x v="1"/>
    <x v="3"/>
  </r>
  <r>
    <n v="1123"/>
    <n v="0"/>
    <n v="70"/>
    <s v="Male"/>
    <x v="0"/>
    <x v="8"/>
    <x v="3"/>
    <x v="1111"/>
    <x v="2"/>
    <x v="0"/>
    <x v="6"/>
    <n v="12"/>
    <n v="62"/>
    <n v="744"/>
    <x v="16"/>
    <s v="S"/>
    <x v="4"/>
    <x v="1"/>
    <x v="4"/>
    <x v="2"/>
    <x v="2"/>
  </r>
  <r>
    <n v="1124"/>
    <n v="0"/>
    <n v="36"/>
    <s v="Male"/>
    <x v="0"/>
    <x v="19"/>
    <x v="3"/>
    <x v="1112"/>
    <x v="3"/>
    <x v="0"/>
    <x v="6"/>
    <n v="38"/>
    <n v="67"/>
    <n v="2546"/>
    <x v="2"/>
    <s v="S"/>
    <x v="7"/>
    <x v="3"/>
    <x v="5"/>
    <x v="1"/>
    <x v="5"/>
  </r>
  <r>
    <n v="1125"/>
    <n v="0"/>
    <n v="42"/>
    <s v="Male"/>
    <x v="0"/>
    <x v="1"/>
    <x v="0"/>
    <x v="1113"/>
    <x v="4"/>
    <x v="0"/>
    <x v="6"/>
    <n v="40"/>
    <n v="20"/>
    <n v="800"/>
    <x v="43"/>
    <s v="M"/>
    <x v="19"/>
    <x v="1"/>
    <x v="0"/>
    <x v="1"/>
    <x v="3"/>
  </r>
  <r>
    <n v="1126"/>
    <n v="0"/>
    <n v="27"/>
    <s v="Male"/>
    <x v="0"/>
    <x v="3"/>
    <x v="1"/>
    <x v="1114"/>
    <x v="5"/>
    <x v="0"/>
    <x v="6"/>
    <n v="10"/>
    <n v="90"/>
    <n v="900"/>
    <x v="24"/>
    <s v="M"/>
    <x v="21"/>
    <x v="2"/>
    <x v="4"/>
    <x v="4"/>
    <x v="1"/>
  </r>
  <r>
    <n v="1127"/>
    <n v="0"/>
    <n v="23"/>
    <s v="Male"/>
    <x v="0"/>
    <x v="18"/>
    <x v="3"/>
    <x v="1115"/>
    <x v="6"/>
    <x v="0"/>
    <x v="6"/>
    <n v="47"/>
    <n v="58"/>
    <n v="2726"/>
    <x v="43"/>
    <s v="L"/>
    <x v="18"/>
    <x v="0"/>
    <x v="3"/>
    <x v="0"/>
    <x v="0"/>
  </r>
  <r>
    <n v="1128"/>
    <n v="0"/>
    <n v="50"/>
    <s v="Male"/>
    <x v="0"/>
    <x v="5"/>
    <x v="0"/>
    <x v="1116"/>
    <x v="0"/>
    <x v="0"/>
    <x v="6"/>
    <n v="22"/>
    <n v="53"/>
    <n v="1166"/>
    <x v="12"/>
    <s v="XL"/>
    <x v="1"/>
    <x v="1"/>
    <x v="5"/>
    <x v="5"/>
    <x v="5"/>
  </r>
  <r>
    <n v="1129"/>
    <n v="0"/>
    <n v="56"/>
    <s v="Male"/>
    <x v="0"/>
    <x v="24"/>
    <x v="3"/>
    <x v="1117"/>
    <x v="1"/>
    <x v="0"/>
    <x v="6"/>
    <n v="35"/>
    <n v="30"/>
    <n v="1050"/>
    <x v="14"/>
    <s v="L"/>
    <x v="4"/>
    <x v="0"/>
    <x v="2"/>
    <x v="5"/>
    <x v="5"/>
  </r>
  <r>
    <n v="1130"/>
    <n v="0"/>
    <n v="37"/>
    <s v="Male"/>
    <x v="0"/>
    <x v="15"/>
    <x v="0"/>
    <x v="1118"/>
    <x v="2"/>
    <x v="0"/>
    <x v="6"/>
    <n v="46"/>
    <n v="65"/>
    <n v="2990"/>
    <x v="13"/>
    <s v="XL"/>
    <x v="3"/>
    <x v="0"/>
    <x v="0"/>
    <x v="0"/>
    <x v="0"/>
  </r>
  <r>
    <n v="1131"/>
    <n v="0"/>
    <n v="67"/>
    <s v="Male"/>
    <x v="0"/>
    <x v="16"/>
    <x v="3"/>
    <x v="1119"/>
    <x v="3"/>
    <x v="0"/>
    <x v="6"/>
    <n v="30"/>
    <n v="41"/>
    <n v="1230"/>
    <x v="0"/>
    <s v="M"/>
    <x v="21"/>
    <x v="2"/>
    <x v="3"/>
    <x v="3"/>
    <x v="4"/>
  </r>
  <r>
    <n v="1132"/>
    <n v="0"/>
    <n v="67"/>
    <s v="Male"/>
    <x v="0"/>
    <x v="5"/>
    <x v="0"/>
    <x v="1120"/>
    <x v="4"/>
    <x v="0"/>
    <x v="6"/>
    <n v="20"/>
    <n v="73"/>
    <n v="1460"/>
    <x v="25"/>
    <s v="M"/>
    <x v="12"/>
    <x v="1"/>
    <x v="0"/>
    <x v="4"/>
    <x v="5"/>
  </r>
  <r>
    <n v="1133"/>
    <n v="0"/>
    <n v="50"/>
    <s v="Male"/>
    <x v="0"/>
    <x v="15"/>
    <x v="0"/>
    <x v="1121"/>
    <x v="5"/>
    <x v="0"/>
    <x v="6"/>
    <n v="25"/>
    <n v="98"/>
    <n v="2450"/>
    <x v="16"/>
    <s v="S"/>
    <x v="11"/>
    <x v="1"/>
    <x v="5"/>
    <x v="1"/>
    <x v="0"/>
  </r>
  <r>
    <n v="1134"/>
    <n v="0"/>
    <n v="36"/>
    <s v="Male"/>
    <x v="0"/>
    <x v="9"/>
    <x v="1"/>
    <x v="1122"/>
    <x v="6"/>
    <x v="0"/>
    <x v="6"/>
    <n v="29"/>
    <n v="36"/>
    <n v="1044"/>
    <x v="38"/>
    <s v="XL"/>
    <x v="23"/>
    <x v="0"/>
    <x v="4"/>
    <x v="1"/>
    <x v="1"/>
  </r>
  <r>
    <n v="1135"/>
    <n v="0"/>
    <n v="62"/>
    <s v="Male"/>
    <x v="0"/>
    <x v="17"/>
    <x v="0"/>
    <x v="1123"/>
    <x v="0"/>
    <x v="0"/>
    <x v="6"/>
    <n v="2"/>
    <n v="81"/>
    <n v="162"/>
    <x v="48"/>
    <s v="M"/>
    <x v="17"/>
    <x v="2"/>
    <x v="0"/>
    <x v="0"/>
    <x v="6"/>
  </r>
  <r>
    <n v="1136"/>
    <n v="0"/>
    <n v="65"/>
    <s v="Male"/>
    <x v="0"/>
    <x v="11"/>
    <x v="0"/>
    <x v="1124"/>
    <x v="1"/>
    <x v="0"/>
    <x v="6"/>
    <n v="32"/>
    <n v="90"/>
    <n v="2880"/>
    <x v="2"/>
    <s v="L"/>
    <x v="14"/>
    <x v="0"/>
    <x v="4"/>
    <x v="4"/>
    <x v="3"/>
  </r>
  <r>
    <n v="1137"/>
    <n v="0"/>
    <n v="23"/>
    <s v="Male"/>
    <x v="0"/>
    <x v="8"/>
    <x v="3"/>
    <x v="1125"/>
    <x v="2"/>
    <x v="0"/>
    <x v="6"/>
    <n v="37"/>
    <n v="83"/>
    <n v="3071"/>
    <x v="25"/>
    <s v="S"/>
    <x v="16"/>
    <x v="2"/>
    <x v="1"/>
    <x v="1"/>
    <x v="5"/>
  </r>
  <r>
    <n v="1138"/>
    <n v="0"/>
    <n v="46"/>
    <s v="Male"/>
    <x v="0"/>
    <x v="5"/>
    <x v="0"/>
    <x v="1126"/>
    <x v="3"/>
    <x v="0"/>
    <x v="6"/>
    <n v="16"/>
    <n v="91"/>
    <n v="1456"/>
    <x v="34"/>
    <s v="XL"/>
    <x v="6"/>
    <x v="0"/>
    <x v="4"/>
    <x v="4"/>
    <x v="6"/>
  </r>
  <r>
    <n v="1139"/>
    <n v="0"/>
    <n v="18"/>
    <s v="Male"/>
    <x v="0"/>
    <x v="13"/>
    <x v="0"/>
    <x v="1127"/>
    <x v="4"/>
    <x v="0"/>
    <x v="6"/>
    <n v="32"/>
    <n v="36"/>
    <n v="1152"/>
    <x v="43"/>
    <s v="M"/>
    <x v="7"/>
    <x v="2"/>
    <x v="0"/>
    <x v="0"/>
    <x v="0"/>
  </r>
  <r>
    <n v="1140"/>
    <n v="0"/>
    <n v="58"/>
    <s v="Male"/>
    <x v="0"/>
    <x v="7"/>
    <x v="2"/>
    <x v="1128"/>
    <x v="5"/>
    <x v="0"/>
    <x v="6"/>
    <n v="42"/>
    <n v="53"/>
    <n v="2226"/>
    <x v="15"/>
    <s v="L"/>
    <x v="7"/>
    <x v="1"/>
    <x v="3"/>
    <x v="5"/>
    <x v="4"/>
  </r>
  <r>
    <n v="1141"/>
    <n v="0"/>
    <n v="31"/>
    <s v="Male"/>
    <x v="0"/>
    <x v="2"/>
    <x v="0"/>
    <x v="1129"/>
    <x v="6"/>
    <x v="0"/>
    <x v="6"/>
    <n v="6"/>
    <n v="39"/>
    <n v="234"/>
    <x v="31"/>
    <s v="M"/>
    <x v="3"/>
    <x v="0"/>
    <x v="5"/>
    <x v="2"/>
    <x v="6"/>
  </r>
  <r>
    <n v="1142"/>
    <n v="0"/>
    <n v="39"/>
    <s v="Male"/>
    <x v="0"/>
    <x v="24"/>
    <x v="3"/>
    <x v="1130"/>
    <x v="0"/>
    <x v="0"/>
    <x v="6"/>
    <n v="23"/>
    <n v="33"/>
    <n v="759"/>
    <x v="47"/>
    <s v="S"/>
    <x v="5"/>
    <x v="0"/>
    <x v="2"/>
    <x v="3"/>
    <x v="0"/>
  </r>
  <r>
    <n v="1143"/>
    <n v="0"/>
    <n v="69"/>
    <s v="Male"/>
    <x v="0"/>
    <x v="17"/>
    <x v="0"/>
    <x v="1131"/>
    <x v="1"/>
    <x v="0"/>
    <x v="6"/>
    <n v="27"/>
    <n v="76"/>
    <n v="2052"/>
    <x v="47"/>
    <s v="L"/>
    <x v="13"/>
    <x v="1"/>
    <x v="5"/>
    <x v="0"/>
    <x v="4"/>
  </r>
  <r>
    <n v="1144"/>
    <n v="0"/>
    <n v="68"/>
    <s v="Male"/>
    <x v="0"/>
    <x v="23"/>
    <x v="1"/>
    <x v="1132"/>
    <x v="2"/>
    <x v="0"/>
    <x v="6"/>
    <n v="43"/>
    <n v="23"/>
    <n v="989"/>
    <x v="21"/>
    <s v="L"/>
    <x v="11"/>
    <x v="0"/>
    <x v="3"/>
    <x v="3"/>
    <x v="3"/>
  </r>
  <r>
    <n v="1145"/>
    <n v="0"/>
    <n v="41"/>
    <s v="Male"/>
    <x v="0"/>
    <x v="2"/>
    <x v="0"/>
    <x v="1133"/>
    <x v="3"/>
    <x v="0"/>
    <x v="6"/>
    <n v="25"/>
    <n v="54"/>
    <n v="1350"/>
    <x v="35"/>
    <s v="S"/>
    <x v="20"/>
    <x v="3"/>
    <x v="4"/>
    <x v="4"/>
    <x v="0"/>
  </r>
  <r>
    <n v="1146"/>
    <n v="0"/>
    <n v="31"/>
    <s v="Male"/>
    <x v="0"/>
    <x v="4"/>
    <x v="1"/>
    <x v="1134"/>
    <x v="4"/>
    <x v="0"/>
    <x v="6"/>
    <n v="30"/>
    <n v="89"/>
    <n v="2670"/>
    <x v="21"/>
    <s v="L"/>
    <x v="6"/>
    <x v="2"/>
    <x v="0"/>
    <x v="1"/>
    <x v="6"/>
  </r>
  <r>
    <n v="1147"/>
    <n v="0"/>
    <n v="48"/>
    <s v="Male"/>
    <x v="0"/>
    <x v="4"/>
    <x v="1"/>
    <x v="1135"/>
    <x v="5"/>
    <x v="0"/>
    <x v="6"/>
    <n v="7"/>
    <n v="38"/>
    <n v="266"/>
    <x v="48"/>
    <s v="M"/>
    <x v="20"/>
    <x v="2"/>
    <x v="3"/>
    <x v="4"/>
    <x v="6"/>
  </r>
  <r>
    <n v="1148"/>
    <n v="0"/>
    <n v="59"/>
    <s v="Male"/>
    <x v="0"/>
    <x v="19"/>
    <x v="3"/>
    <x v="1136"/>
    <x v="6"/>
    <x v="0"/>
    <x v="6"/>
    <n v="17"/>
    <n v="36"/>
    <n v="612"/>
    <x v="29"/>
    <s v="XL"/>
    <x v="15"/>
    <x v="0"/>
    <x v="2"/>
    <x v="5"/>
    <x v="2"/>
  </r>
  <r>
    <n v="1149"/>
    <n v="0"/>
    <n v="34"/>
    <s v="Male"/>
    <x v="0"/>
    <x v="13"/>
    <x v="0"/>
    <x v="1137"/>
    <x v="0"/>
    <x v="0"/>
    <x v="6"/>
    <n v="10"/>
    <n v="66"/>
    <n v="660"/>
    <x v="19"/>
    <s v="M"/>
    <x v="10"/>
    <x v="1"/>
    <x v="5"/>
    <x v="3"/>
    <x v="0"/>
  </r>
  <r>
    <n v="1150"/>
    <n v="0"/>
    <n v="21"/>
    <s v="Male"/>
    <x v="0"/>
    <x v="16"/>
    <x v="3"/>
    <x v="1138"/>
    <x v="1"/>
    <x v="0"/>
    <x v="6"/>
    <n v="40"/>
    <n v="42"/>
    <n v="1680"/>
    <x v="41"/>
    <s v="L"/>
    <x v="16"/>
    <x v="1"/>
    <x v="5"/>
    <x v="0"/>
    <x v="2"/>
  </r>
  <r>
    <n v="1151"/>
    <n v="0"/>
    <n v="29"/>
    <s v="Male"/>
    <x v="0"/>
    <x v="16"/>
    <x v="3"/>
    <x v="1139"/>
    <x v="2"/>
    <x v="0"/>
    <x v="6"/>
    <n v="50"/>
    <n v="36"/>
    <n v="1800"/>
    <x v="0"/>
    <s v="S"/>
    <x v="15"/>
    <x v="0"/>
    <x v="2"/>
    <x v="0"/>
    <x v="4"/>
  </r>
  <r>
    <n v="1152"/>
    <n v="0"/>
    <n v="41"/>
    <s v="Male"/>
    <x v="0"/>
    <x v="0"/>
    <x v="0"/>
    <x v="1140"/>
    <x v="3"/>
    <x v="0"/>
    <x v="6"/>
    <n v="24"/>
    <n v="86"/>
    <n v="2064"/>
    <x v="47"/>
    <s v="M"/>
    <x v="0"/>
    <x v="1"/>
    <x v="0"/>
    <x v="2"/>
    <x v="1"/>
  </r>
  <r>
    <n v="1153"/>
    <n v="0"/>
    <n v="62"/>
    <s v="Male"/>
    <x v="0"/>
    <x v="8"/>
    <x v="3"/>
    <x v="1141"/>
    <x v="4"/>
    <x v="0"/>
    <x v="6"/>
    <n v="8"/>
    <n v="49"/>
    <n v="392"/>
    <x v="38"/>
    <s v="M"/>
    <x v="9"/>
    <x v="3"/>
    <x v="3"/>
    <x v="3"/>
    <x v="6"/>
  </r>
  <r>
    <n v="1154"/>
    <n v="0"/>
    <n v="27"/>
    <s v="Male"/>
    <x v="0"/>
    <x v="5"/>
    <x v="0"/>
    <x v="1142"/>
    <x v="5"/>
    <x v="0"/>
    <x v="6"/>
    <n v="6"/>
    <n v="41"/>
    <n v="246"/>
    <x v="36"/>
    <s v="M"/>
    <x v="6"/>
    <x v="2"/>
    <x v="1"/>
    <x v="4"/>
    <x v="3"/>
  </r>
  <r>
    <n v="1155"/>
    <n v="0"/>
    <n v="49"/>
    <s v="Male"/>
    <x v="0"/>
    <x v="10"/>
    <x v="0"/>
    <x v="1143"/>
    <x v="6"/>
    <x v="0"/>
    <x v="6"/>
    <n v="44"/>
    <n v="82"/>
    <n v="3608"/>
    <x v="41"/>
    <s v="L"/>
    <x v="16"/>
    <x v="1"/>
    <x v="4"/>
    <x v="2"/>
    <x v="4"/>
  </r>
  <r>
    <n v="1156"/>
    <n v="0"/>
    <n v="67"/>
    <s v="Male"/>
    <x v="0"/>
    <x v="17"/>
    <x v="0"/>
    <x v="1144"/>
    <x v="0"/>
    <x v="0"/>
    <x v="6"/>
    <n v="47"/>
    <n v="53"/>
    <n v="2491"/>
    <x v="29"/>
    <s v="S"/>
    <x v="15"/>
    <x v="3"/>
    <x v="0"/>
    <x v="3"/>
    <x v="3"/>
  </r>
  <r>
    <n v="1157"/>
    <n v="0"/>
    <n v="20"/>
    <s v="Male"/>
    <x v="0"/>
    <x v="9"/>
    <x v="1"/>
    <x v="1145"/>
    <x v="1"/>
    <x v="0"/>
    <x v="6"/>
    <n v="6"/>
    <n v="21"/>
    <n v="126"/>
    <x v="11"/>
    <s v="M"/>
    <x v="9"/>
    <x v="2"/>
    <x v="0"/>
    <x v="0"/>
    <x v="6"/>
  </r>
  <r>
    <n v="1158"/>
    <n v="0"/>
    <n v="37"/>
    <s v="Male"/>
    <x v="0"/>
    <x v="22"/>
    <x v="3"/>
    <x v="1146"/>
    <x v="2"/>
    <x v="0"/>
    <x v="6"/>
    <n v="11"/>
    <n v="66"/>
    <n v="726"/>
    <x v="31"/>
    <s v="M"/>
    <x v="4"/>
    <x v="3"/>
    <x v="3"/>
    <x v="1"/>
    <x v="3"/>
  </r>
  <r>
    <n v="1159"/>
    <n v="0"/>
    <n v="69"/>
    <s v="Male"/>
    <x v="0"/>
    <x v="22"/>
    <x v="3"/>
    <x v="1147"/>
    <x v="3"/>
    <x v="0"/>
    <x v="6"/>
    <n v="41"/>
    <n v="89"/>
    <n v="3649"/>
    <x v="21"/>
    <s v="L"/>
    <x v="19"/>
    <x v="2"/>
    <x v="4"/>
    <x v="4"/>
    <x v="2"/>
  </r>
  <r>
    <n v="1160"/>
    <n v="0"/>
    <n v="66"/>
    <s v="Male"/>
    <x v="0"/>
    <x v="8"/>
    <x v="3"/>
    <x v="1148"/>
    <x v="4"/>
    <x v="0"/>
    <x v="6"/>
    <n v="46"/>
    <n v="55"/>
    <n v="2530"/>
    <x v="13"/>
    <s v="L"/>
    <x v="24"/>
    <x v="3"/>
    <x v="4"/>
    <x v="0"/>
    <x v="6"/>
  </r>
  <r>
    <n v="1161"/>
    <n v="0"/>
    <n v="37"/>
    <s v="Male"/>
    <x v="0"/>
    <x v="18"/>
    <x v="3"/>
    <x v="1149"/>
    <x v="5"/>
    <x v="0"/>
    <x v="6"/>
    <n v="9"/>
    <n v="42"/>
    <n v="378"/>
    <x v="24"/>
    <s v="S"/>
    <x v="24"/>
    <x v="2"/>
    <x v="2"/>
    <x v="0"/>
    <x v="4"/>
  </r>
  <r>
    <n v="1162"/>
    <n v="0"/>
    <n v="63"/>
    <s v="Male"/>
    <x v="0"/>
    <x v="6"/>
    <x v="0"/>
    <x v="1150"/>
    <x v="6"/>
    <x v="0"/>
    <x v="6"/>
    <n v="37"/>
    <n v="52"/>
    <n v="1924"/>
    <x v="18"/>
    <s v="S"/>
    <x v="19"/>
    <x v="3"/>
    <x v="4"/>
    <x v="3"/>
    <x v="5"/>
  </r>
  <r>
    <n v="1163"/>
    <n v="0"/>
    <n v="47"/>
    <s v="Male"/>
    <x v="0"/>
    <x v="3"/>
    <x v="1"/>
    <x v="1151"/>
    <x v="0"/>
    <x v="0"/>
    <x v="6"/>
    <n v="13"/>
    <n v="92"/>
    <n v="1196"/>
    <x v="16"/>
    <s v="M"/>
    <x v="24"/>
    <x v="0"/>
    <x v="0"/>
    <x v="3"/>
    <x v="1"/>
  </r>
  <r>
    <n v="1164"/>
    <n v="0"/>
    <n v="26"/>
    <s v="Male"/>
    <x v="0"/>
    <x v="13"/>
    <x v="0"/>
    <x v="1152"/>
    <x v="1"/>
    <x v="0"/>
    <x v="6"/>
    <n v="24"/>
    <n v="56"/>
    <n v="1344"/>
    <x v="29"/>
    <s v="L"/>
    <x v="3"/>
    <x v="2"/>
    <x v="4"/>
    <x v="5"/>
    <x v="5"/>
  </r>
  <r>
    <n v="1165"/>
    <n v="0"/>
    <n v="68"/>
    <s v="Male"/>
    <x v="0"/>
    <x v="10"/>
    <x v="0"/>
    <x v="1153"/>
    <x v="2"/>
    <x v="0"/>
    <x v="6"/>
    <n v="47"/>
    <n v="96"/>
    <n v="4512"/>
    <x v="6"/>
    <s v="M"/>
    <x v="13"/>
    <x v="0"/>
    <x v="3"/>
    <x v="3"/>
    <x v="3"/>
  </r>
  <r>
    <n v="1166"/>
    <n v="0"/>
    <n v="51"/>
    <s v="Male"/>
    <x v="0"/>
    <x v="17"/>
    <x v="0"/>
    <x v="1154"/>
    <x v="3"/>
    <x v="0"/>
    <x v="6"/>
    <n v="21"/>
    <n v="64"/>
    <n v="1344"/>
    <x v="48"/>
    <s v="M"/>
    <x v="5"/>
    <x v="0"/>
    <x v="2"/>
    <x v="0"/>
    <x v="6"/>
  </r>
  <r>
    <n v="1167"/>
    <n v="0"/>
    <n v="48"/>
    <s v="Male"/>
    <x v="0"/>
    <x v="10"/>
    <x v="0"/>
    <x v="1155"/>
    <x v="4"/>
    <x v="0"/>
    <x v="6"/>
    <n v="22"/>
    <n v="48"/>
    <n v="1056"/>
    <x v="38"/>
    <s v="S"/>
    <x v="21"/>
    <x v="0"/>
    <x v="5"/>
    <x v="0"/>
    <x v="0"/>
  </r>
  <r>
    <n v="1168"/>
    <n v="0"/>
    <n v="60"/>
    <s v="Male"/>
    <x v="0"/>
    <x v="20"/>
    <x v="0"/>
    <x v="1156"/>
    <x v="5"/>
    <x v="0"/>
    <x v="6"/>
    <n v="16"/>
    <n v="83"/>
    <n v="1328"/>
    <x v="30"/>
    <s v="XL"/>
    <x v="18"/>
    <x v="2"/>
    <x v="1"/>
    <x v="3"/>
    <x v="3"/>
  </r>
  <r>
    <n v="1169"/>
    <n v="0"/>
    <n v="68"/>
    <s v="Male"/>
    <x v="0"/>
    <x v="18"/>
    <x v="3"/>
    <x v="1157"/>
    <x v="6"/>
    <x v="0"/>
    <x v="6"/>
    <n v="37"/>
    <n v="91"/>
    <n v="3367"/>
    <x v="33"/>
    <s v="L"/>
    <x v="10"/>
    <x v="2"/>
    <x v="3"/>
    <x v="5"/>
    <x v="0"/>
  </r>
  <r>
    <n v="1170"/>
    <n v="0"/>
    <n v="25"/>
    <s v="Male"/>
    <x v="0"/>
    <x v="21"/>
    <x v="3"/>
    <x v="1158"/>
    <x v="0"/>
    <x v="0"/>
    <x v="6"/>
    <n v="3"/>
    <n v="94"/>
    <n v="282"/>
    <x v="5"/>
    <s v="S"/>
    <x v="0"/>
    <x v="3"/>
    <x v="4"/>
    <x v="1"/>
    <x v="2"/>
  </r>
  <r>
    <n v="1171"/>
    <n v="0"/>
    <n v="57"/>
    <s v="Male"/>
    <x v="0"/>
    <x v="11"/>
    <x v="0"/>
    <x v="1159"/>
    <x v="1"/>
    <x v="0"/>
    <x v="6"/>
    <n v="33"/>
    <n v="62"/>
    <n v="2046"/>
    <x v="25"/>
    <s v="S"/>
    <x v="15"/>
    <x v="1"/>
    <x v="0"/>
    <x v="1"/>
    <x v="4"/>
  </r>
  <r>
    <n v="1172"/>
    <n v="0"/>
    <n v="41"/>
    <s v="Male"/>
    <x v="0"/>
    <x v="20"/>
    <x v="0"/>
    <x v="1160"/>
    <x v="2"/>
    <x v="0"/>
    <x v="6"/>
    <n v="15"/>
    <n v="55"/>
    <n v="825"/>
    <x v="7"/>
    <s v="M"/>
    <x v="21"/>
    <x v="1"/>
    <x v="2"/>
    <x v="5"/>
    <x v="2"/>
  </r>
  <r>
    <n v="1173"/>
    <n v="0"/>
    <n v="59"/>
    <s v="Male"/>
    <x v="0"/>
    <x v="7"/>
    <x v="2"/>
    <x v="1161"/>
    <x v="3"/>
    <x v="0"/>
    <x v="6"/>
    <n v="42"/>
    <n v="68"/>
    <n v="2856"/>
    <x v="4"/>
    <s v="L"/>
    <x v="14"/>
    <x v="1"/>
    <x v="5"/>
    <x v="4"/>
    <x v="4"/>
  </r>
  <r>
    <n v="1174"/>
    <n v="0"/>
    <n v="44"/>
    <s v="Male"/>
    <x v="0"/>
    <x v="16"/>
    <x v="3"/>
    <x v="1162"/>
    <x v="4"/>
    <x v="0"/>
    <x v="6"/>
    <n v="42"/>
    <n v="76"/>
    <n v="3192"/>
    <x v="44"/>
    <s v="M"/>
    <x v="20"/>
    <x v="0"/>
    <x v="0"/>
    <x v="1"/>
    <x v="4"/>
  </r>
  <r>
    <n v="1175"/>
    <n v="0"/>
    <n v="42"/>
    <s v="Male"/>
    <x v="0"/>
    <x v="21"/>
    <x v="3"/>
    <x v="1163"/>
    <x v="5"/>
    <x v="0"/>
    <x v="6"/>
    <n v="19"/>
    <n v="31"/>
    <n v="589"/>
    <x v="49"/>
    <s v="M"/>
    <x v="12"/>
    <x v="0"/>
    <x v="0"/>
    <x v="4"/>
    <x v="4"/>
  </r>
  <r>
    <n v="1176"/>
    <n v="0"/>
    <n v="35"/>
    <s v="Male"/>
    <x v="0"/>
    <x v="22"/>
    <x v="3"/>
    <x v="1164"/>
    <x v="6"/>
    <x v="0"/>
    <x v="6"/>
    <n v="26"/>
    <n v="81"/>
    <n v="2106"/>
    <x v="30"/>
    <s v="M"/>
    <x v="18"/>
    <x v="1"/>
    <x v="5"/>
    <x v="3"/>
    <x v="3"/>
  </r>
  <r>
    <n v="1177"/>
    <n v="0"/>
    <n v="36"/>
    <s v="Male"/>
    <x v="0"/>
    <x v="10"/>
    <x v="0"/>
    <x v="1165"/>
    <x v="0"/>
    <x v="0"/>
    <x v="6"/>
    <n v="39"/>
    <n v="83"/>
    <n v="3237"/>
    <x v="4"/>
    <s v="M"/>
    <x v="15"/>
    <x v="0"/>
    <x v="1"/>
    <x v="3"/>
    <x v="3"/>
  </r>
  <r>
    <n v="1178"/>
    <n v="0"/>
    <n v="54"/>
    <s v="Male"/>
    <x v="0"/>
    <x v="11"/>
    <x v="0"/>
    <x v="1166"/>
    <x v="1"/>
    <x v="0"/>
    <x v="6"/>
    <n v="24"/>
    <n v="21"/>
    <n v="504"/>
    <x v="43"/>
    <s v="M"/>
    <x v="12"/>
    <x v="1"/>
    <x v="3"/>
    <x v="5"/>
    <x v="5"/>
  </r>
  <r>
    <n v="1179"/>
    <n v="0"/>
    <n v="37"/>
    <s v="Male"/>
    <x v="0"/>
    <x v="10"/>
    <x v="0"/>
    <x v="1167"/>
    <x v="2"/>
    <x v="0"/>
    <x v="6"/>
    <n v="23"/>
    <n v="22"/>
    <n v="506"/>
    <x v="35"/>
    <s v="M"/>
    <x v="11"/>
    <x v="1"/>
    <x v="0"/>
    <x v="5"/>
    <x v="2"/>
  </r>
  <r>
    <n v="1180"/>
    <n v="0"/>
    <n v="20"/>
    <s v="Male"/>
    <x v="0"/>
    <x v="17"/>
    <x v="0"/>
    <x v="1168"/>
    <x v="3"/>
    <x v="0"/>
    <x v="6"/>
    <n v="44"/>
    <n v="33"/>
    <n v="1452"/>
    <x v="26"/>
    <s v="M"/>
    <x v="24"/>
    <x v="2"/>
    <x v="1"/>
    <x v="4"/>
    <x v="2"/>
  </r>
  <r>
    <n v="1181"/>
    <n v="0"/>
    <n v="23"/>
    <s v="Male"/>
    <x v="0"/>
    <x v="11"/>
    <x v="0"/>
    <x v="1169"/>
    <x v="4"/>
    <x v="0"/>
    <x v="6"/>
    <n v="34"/>
    <n v="23"/>
    <n v="782"/>
    <x v="4"/>
    <s v="S"/>
    <x v="18"/>
    <x v="1"/>
    <x v="3"/>
    <x v="1"/>
    <x v="5"/>
  </r>
  <r>
    <n v="1182"/>
    <n v="0"/>
    <n v="61"/>
    <s v="Male"/>
    <x v="0"/>
    <x v="6"/>
    <x v="0"/>
    <x v="1170"/>
    <x v="5"/>
    <x v="0"/>
    <x v="6"/>
    <n v="43"/>
    <n v="96"/>
    <n v="4128"/>
    <x v="14"/>
    <s v="L"/>
    <x v="11"/>
    <x v="2"/>
    <x v="1"/>
    <x v="4"/>
    <x v="3"/>
  </r>
  <r>
    <n v="1183"/>
    <n v="0"/>
    <n v="37"/>
    <s v="Male"/>
    <x v="0"/>
    <x v="16"/>
    <x v="3"/>
    <x v="1171"/>
    <x v="6"/>
    <x v="0"/>
    <x v="6"/>
    <n v="45"/>
    <n v="21"/>
    <n v="945"/>
    <x v="34"/>
    <s v="M"/>
    <x v="1"/>
    <x v="1"/>
    <x v="0"/>
    <x v="3"/>
    <x v="3"/>
  </r>
  <r>
    <n v="1184"/>
    <n v="0"/>
    <n v="23"/>
    <s v="Male"/>
    <x v="0"/>
    <x v="13"/>
    <x v="0"/>
    <x v="1172"/>
    <x v="0"/>
    <x v="0"/>
    <x v="6"/>
    <n v="4"/>
    <n v="39"/>
    <n v="156"/>
    <x v="7"/>
    <s v="M"/>
    <x v="22"/>
    <x v="1"/>
    <x v="4"/>
    <x v="2"/>
    <x v="1"/>
  </r>
  <r>
    <n v="1185"/>
    <n v="0"/>
    <n v="63"/>
    <s v="Male"/>
    <x v="0"/>
    <x v="22"/>
    <x v="3"/>
    <x v="1173"/>
    <x v="1"/>
    <x v="0"/>
    <x v="6"/>
    <n v="19"/>
    <n v="73"/>
    <n v="1387"/>
    <x v="35"/>
    <s v="S"/>
    <x v="20"/>
    <x v="3"/>
    <x v="0"/>
    <x v="2"/>
    <x v="2"/>
  </r>
  <r>
    <n v="1186"/>
    <n v="0"/>
    <n v="47"/>
    <s v="Male"/>
    <x v="0"/>
    <x v="2"/>
    <x v="0"/>
    <x v="1174"/>
    <x v="2"/>
    <x v="0"/>
    <x v="6"/>
    <n v="29"/>
    <n v="64"/>
    <n v="1856"/>
    <x v="1"/>
    <s v="M"/>
    <x v="23"/>
    <x v="1"/>
    <x v="3"/>
    <x v="2"/>
    <x v="5"/>
  </r>
  <r>
    <n v="1187"/>
    <n v="0"/>
    <n v="63"/>
    <s v="Male"/>
    <x v="0"/>
    <x v="2"/>
    <x v="0"/>
    <x v="1175"/>
    <x v="3"/>
    <x v="0"/>
    <x v="6"/>
    <n v="27"/>
    <n v="68"/>
    <n v="1836"/>
    <x v="26"/>
    <s v="M"/>
    <x v="18"/>
    <x v="2"/>
    <x v="4"/>
    <x v="2"/>
    <x v="2"/>
  </r>
  <r>
    <n v="1188"/>
    <n v="0"/>
    <n v="56"/>
    <s v="Male"/>
    <x v="0"/>
    <x v="19"/>
    <x v="3"/>
    <x v="1176"/>
    <x v="4"/>
    <x v="0"/>
    <x v="6"/>
    <n v="37"/>
    <n v="89"/>
    <n v="3293"/>
    <x v="43"/>
    <s v="L"/>
    <x v="1"/>
    <x v="3"/>
    <x v="0"/>
    <x v="2"/>
    <x v="6"/>
  </r>
  <r>
    <n v="1189"/>
    <n v="0"/>
    <n v="68"/>
    <s v="Male"/>
    <x v="0"/>
    <x v="0"/>
    <x v="0"/>
    <x v="1177"/>
    <x v="5"/>
    <x v="0"/>
    <x v="6"/>
    <n v="11"/>
    <n v="29"/>
    <n v="319"/>
    <x v="33"/>
    <s v="M"/>
    <x v="23"/>
    <x v="2"/>
    <x v="2"/>
    <x v="2"/>
    <x v="1"/>
  </r>
  <r>
    <n v="1190"/>
    <n v="0"/>
    <n v="64"/>
    <s v="Male"/>
    <x v="0"/>
    <x v="5"/>
    <x v="0"/>
    <x v="1178"/>
    <x v="6"/>
    <x v="0"/>
    <x v="6"/>
    <n v="28"/>
    <n v="97"/>
    <n v="2716"/>
    <x v="10"/>
    <s v="XL"/>
    <x v="11"/>
    <x v="2"/>
    <x v="1"/>
    <x v="5"/>
    <x v="2"/>
  </r>
  <r>
    <n v="1191"/>
    <n v="0"/>
    <n v="62"/>
    <s v="Male"/>
    <x v="0"/>
    <x v="5"/>
    <x v="0"/>
    <x v="1179"/>
    <x v="0"/>
    <x v="0"/>
    <x v="6"/>
    <n v="31"/>
    <n v="45"/>
    <n v="1395"/>
    <x v="35"/>
    <s v="M"/>
    <x v="19"/>
    <x v="0"/>
    <x v="2"/>
    <x v="2"/>
    <x v="1"/>
  </r>
  <r>
    <n v="1192"/>
    <n v="0"/>
    <n v="34"/>
    <s v="Male"/>
    <x v="0"/>
    <x v="17"/>
    <x v="0"/>
    <x v="1180"/>
    <x v="1"/>
    <x v="0"/>
    <x v="6"/>
    <n v="50"/>
    <n v="70"/>
    <n v="3500"/>
    <x v="26"/>
    <s v="L"/>
    <x v="4"/>
    <x v="0"/>
    <x v="1"/>
    <x v="0"/>
    <x v="3"/>
  </r>
  <r>
    <n v="1193"/>
    <n v="0"/>
    <n v="49"/>
    <s v="Male"/>
    <x v="0"/>
    <x v="7"/>
    <x v="2"/>
    <x v="1181"/>
    <x v="2"/>
    <x v="0"/>
    <x v="6"/>
    <n v="42"/>
    <n v="56"/>
    <n v="2352"/>
    <x v="19"/>
    <s v="M"/>
    <x v="2"/>
    <x v="2"/>
    <x v="4"/>
    <x v="0"/>
    <x v="3"/>
  </r>
  <r>
    <n v="1194"/>
    <n v="0"/>
    <n v="40"/>
    <s v="Male"/>
    <x v="0"/>
    <x v="14"/>
    <x v="2"/>
    <x v="1182"/>
    <x v="3"/>
    <x v="0"/>
    <x v="6"/>
    <n v="18"/>
    <n v="55"/>
    <n v="990"/>
    <x v="28"/>
    <s v="L"/>
    <x v="6"/>
    <x v="3"/>
    <x v="4"/>
    <x v="2"/>
    <x v="0"/>
  </r>
  <r>
    <n v="1195"/>
    <n v="0"/>
    <n v="50"/>
    <s v="Male"/>
    <x v="0"/>
    <x v="15"/>
    <x v="0"/>
    <x v="1183"/>
    <x v="4"/>
    <x v="0"/>
    <x v="6"/>
    <n v="6"/>
    <n v="46"/>
    <n v="276"/>
    <x v="14"/>
    <s v="S"/>
    <x v="11"/>
    <x v="0"/>
    <x v="4"/>
    <x v="2"/>
    <x v="0"/>
  </r>
  <r>
    <n v="1196"/>
    <n v="0"/>
    <n v="25"/>
    <s v="Male"/>
    <x v="0"/>
    <x v="18"/>
    <x v="3"/>
    <x v="1184"/>
    <x v="5"/>
    <x v="0"/>
    <x v="6"/>
    <n v="33"/>
    <n v="95"/>
    <n v="3135"/>
    <x v="20"/>
    <s v="M"/>
    <x v="3"/>
    <x v="0"/>
    <x v="4"/>
    <x v="0"/>
    <x v="5"/>
  </r>
  <r>
    <n v="1197"/>
    <n v="0"/>
    <n v="30"/>
    <s v="Male"/>
    <x v="0"/>
    <x v="22"/>
    <x v="3"/>
    <x v="1185"/>
    <x v="6"/>
    <x v="0"/>
    <x v="6"/>
    <n v="13"/>
    <n v="88"/>
    <n v="1144"/>
    <x v="24"/>
    <s v="M"/>
    <x v="1"/>
    <x v="0"/>
    <x v="4"/>
    <x v="4"/>
    <x v="4"/>
  </r>
  <r>
    <n v="1198"/>
    <n v="0"/>
    <n v="54"/>
    <s v="Male"/>
    <x v="0"/>
    <x v="4"/>
    <x v="1"/>
    <x v="1186"/>
    <x v="0"/>
    <x v="0"/>
    <x v="6"/>
    <n v="26"/>
    <n v="92"/>
    <n v="2392"/>
    <x v="32"/>
    <s v="L"/>
    <x v="10"/>
    <x v="3"/>
    <x v="3"/>
    <x v="3"/>
    <x v="2"/>
  </r>
  <r>
    <n v="1199"/>
    <n v="0"/>
    <n v="40"/>
    <s v="Male"/>
    <x v="0"/>
    <x v="20"/>
    <x v="0"/>
    <x v="1187"/>
    <x v="1"/>
    <x v="0"/>
    <x v="6"/>
    <n v="17"/>
    <n v="49"/>
    <n v="833"/>
    <x v="30"/>
    <s v="M"/>
    <x v="17"/>
    <x v="2"/>
    <x v="4"/>
    <x v="1"/>
    <x v="2"/>
  </r>
  <r>
    <n v="1200"/>
    <n v="0"/>
    <n v="49"/>
    <s v="Male"/>
    <x v="0"/>
    <x v="3"/>
    <x v="1"/>
    <x v="1188"/>
    <x v="2"/>
    <x v="0"/>
    <x v="6"/>
    <n v="3"/>
    <n v="89"/>
    <n v="267"/>
    <x v="31"/>
    <s v="M"/>
    <x v="20"/>
    <x v="3"/>
    <x v="1"/>
    <x v="5"/>
    <x v="1"/>
  </r>
  <r>
    <n v="1201"/>
    <n v="0"/>
    <n v="27"/>
    <s v="Male"/>
    <x v="0"/>
    <x v="7"/>
    <x v="2"/>
    <x v="1189"/>
    <x v="3"/>
    <x v="0"/>
    <x v="6"/>
    <n v="7"/>
    <n v="22"/>
    <n v="154"/>
    <x v="38"/>
    <s v="XL"/>
    <x v="12"/>
    <x v="0"/>
    <x v="5"/>
    <x v="3"/>
    <x v="1"/>
  </r>
  <r>
    <n v="1202"/>
    <n v="0"/>
    <n v="27"/>
    <s v="Male"/>
    <x v="0"/>
    <x v="9"/>
    <x v="1"/>
    <x v="1190"/>
    <x v="4"/>
    <x v="0"/>
    <x v="6"/>
    <n v="46"/>
    <n v="61"/>
    <n v="2806"/>
    <x v="25"/>
    <s v="XL"/>
    <x v="12"/>
    <x v="2"/>
    <x v="4"/>
    <x v="0"/>
    <x v="0"/>
  </r>
  <r>
    <n v="1203"/>
    <n v="0"/>
    <n v="48"/>
    <s v="Male"/>
    <x v="0"/>
    <x v="18"/>
    <x v="3"/>
    <x v="1191"/>
    <x v="5"/>
    <x v="0"/>
    <x v="6"/>
    <n v="14"/>
    <n v="29"/>
    <n v="406"/>
    <x v="31"/>
    <s v="S"/>
    <x v="8"/>
    <x v="1"/>
    <x v="3"/>
    <x v="0"/>
    <x v="6"/>
  </r>
  <r>
    <n v="1204"/>
    <n v="0"/>
    <n v="40"/>
    <s v="Male"/>
    <x v="0"/>
    <x v="4"/>
    <x v="1"/>
    <x v="1192"/>
    <x v="6"/>
    <x v="0"/>
    <x v="6"/>
    <n v="23"/>
    <n v="82"/>
    <n v="1886"/>
    <x v="45"/>
    <s v="M"/>
    <x v="19"/>
    <x v="0"/>
    <x v="1"/>
    <x v="4"/>
    <x v="2"/>
  </r>
  <r>
    <n v="1205"/>
    <n v="0"/>
    <n v="67"/>
    <s v="Male"/>
    <x v="0"/>
    <x v="22"/>
    <x v="3"/>
    <x v="1193"/>
    <x v="0"/>
    <x v="0"/>
    <x v="6"/>
    <n v="20"/>
    <n v="94"/>
    <n v="1880"/>
    <x v="19"/>
    <s v="M"/>
    <x v="6"/>
    <x v="1"/>
    <x v="4"/>
    <x v="2"/>
    <x v="6"/>
  </r>
  <r>
    <n v="1206"/>
    <n v="0"/>
    <n v="52"/>
    <s v="Male"/>
    <x v="0"/>
    <x v="8"/>
    <x v="3"/>
    <x v="1194"/>
    <x v="1"/>
    <x v="0"/>
    <x v="6"/>
    <n v="38"/>
    <n v="99"/>
    <n v="3762"/>
    <x v="17"/>
    <s v="M"/>
    <x v="8"/>
    <x v="1"/>
    <x v="3"/>
    <x v="4"/>
    <x v="0"/>
  </r>
  <r>
    <n v="1207"/>
    <n v="0"/>
    <n v="22"/>
    <s v="Male"/>
    <x v="0"/>
    <x v="8"/>
    <x v="3"/>
    <x v="1195"/>
    <x v="2"/>
    <x v="0"/>
    <x v="6"/>
    <n v="16"/>
    <n v="59"/>
    <n v="944"/>
    <x v="33"/>
    <s v="S"/>
    <x v="16"/>
    <x v="3"/>
    <x v="1"/>
    <x v="0"/>
    <x v="6"/>
  </r>
  <r>
    <n v="1208"/>
    <n v="0"/>
    <n v="62"/>
    <s v="Male"/>
    <x v="0"/>
    <x v="23"/>
    <x v="1"/>
    <x v="1196"/>
    <x v="3"/>
    <x v="0"/>
    <x v="6"/>
    <n v="48"/>
    <n v="90"/>
    <n v="4320"/>
    <x v="46"/>
    <s v="M"/>
    <x v="3"/>
    <x v="2"/>
    <x v="2"/>
    <x v="2"/>
    <x v="6"/>
  </r>
  <r>
    <n v="1209"/>
    <n v="0"/>
    <n v="20"/>
    <s v="Male"/>
    <x v="0"/>
    <x v="23"/>
    <x v="1"/>
    <x v="1197"/>
    <x v="4"/>
    <x v="0"/>
    <x v="6"/>
    <n v="8"/>
    <n v="100"/>
    <n v="800"/>
    <x v="48"/>
    <s v="S"/>
    <x v="15"/>
    <x v="0"/>
    <x v="4"/>
    <x v="5"/>
    <x v="2"/>
  </r>
  <r>
    <n v="1210"/>
    <n v="0"/>
    <n v="41"/>
    <s v="Male"/>
    <x v="0"/>
    <x v="13"/>
    <x v="0"/>
    <x v="1198"/>
    <x v="5"/>
    <x v="0"/>
    <x v="6"/>
    <n v="16"/>
    <n v="62"/>
    <n v="992"/>
    <x v="37"/>
    <s v="M"/>
    <x v="24"/>
    <x v="0"/>
    <x v="2"/>
    <x v="4"/>
    <x v="5"/>
  </r>
  <r>
    <n v="1211"/>
    <n v="0"/>
    <n v="34"/>
    <s v="Male"/>
    <x v="0"/>
    <x v="12"/>
    <x v="3"/>
    <x v="1199"/>
    <x v="6"/>
    <x v="0"/>
    <x v="6"/>
    <n v="5"/>
    <n v="78"/>
    <n v="390"/>
    <x v="9"/>
    <s v="M"/>
    <x v="8"/>
    <x v="3"/>
    <x v="2"/>
    <x v="1"/>
    <x v="3"/>
  </r>
  <r>
    <n v="1212"/>
    <n v="0"/>
    <n v="23"/>
    <s v="Male"/>
    <x v="0"/>
    <x v="15"/>
    <x v="0"/>
    <x v="1200"/>
    <x v="0"/>
    <x v="0"/>
    <x v="6"/>
    <n v="14"/>
    <n v="94"/>
    <n v="1316"/>
    <x v="18"/>
    <s v="M"/>
    <x v="13"/>
    <x v="1"/>
    <x v="5"/>
    <x v="0"/>
    <x v="6"/>
  </r>
  <r>
    <n v="1213"/>
    <n v="0"/>
    <n v="32"/>
    <s v="Male"/>
    <x v="0"/>
    <x v="9"/>
    <x v="1"/>
    <x v="1201"/>
    <x v="1"/>
    <x v="0"/>
    <x v="6"/>
    <n v="18"/>
    <n v="74"/>
    <n v="1332"/>
    <x v="37"/>
    <s v="M"/>
    <x v="22"/>
    <x v="2"/>
    <x v="1"/>
    <x v="2"/>
    <x v="1"/>
  </r>
  <r>
    <n v="1214"/>
    <n v="0"/>
    <n v="68"/>
    <s v="Male"/>
    <x v="0"/>
    <x v="8"/>
    <x v="3"/>
    <x v="1202"/>
    <x v="2"/>
    <x v="0"/>
    <x v="6"/>
    <n v="14"/>
    <n v="52"/>
    <n v="728"/>
    <x v="0"/>
    <s v="XL"/>
    <x v="12"/>
    <x v="1"/>
    <x v="0"/>
    <x v="5"/>
    <x v="6"/>
  </r>
  <r>
    <n v="1215"/>
    <n v="0"/>
    <n v="30"/>
    <s v="Male"/>
    <x v="0"/>
    <x v="14"/>
    <x v="2"/>
    <x v="1203"/>
    <x v="3"/>
    <x v="0"/>
    <x v="6"/>
    <n v="5"/>
    <n v="81"/>
    <n v="405"/>
    <x v="32"/>
    <s v="M"/>
    <x v="24"/>
    <x v="3"/>
    <x v="1"/>
    <x v="1"/>
    <x v="6"/>
  </r>
  <r>
    <n v="1216"/>
    <n v="0"/>
    <n v="66"/>
    <s v="Male"/>
    <x v="0"/>
    <x v="0"/>
    <x v="0"/>
    <x v="1204"/>
    <x v="4"/>
    <x v="0"/>
    <x v="6"/>
    <n v="15"/>
    <n v="20"/>
    <n v="300"/>
    <x v="4"/>
    <s v="L"/>
    <x v="6"/>
    <x v="0"/>
    <x v="4"/>
    <x v="2"/>
    <x v="6"/>
  </r>
  <r>
    <n v="1217"/>
    <n v="0"/>
    <n v="62"/>
    <s v="Male"/>
    <x v="0"/>
    <x v="13"/>
    <x v="0"/>
    <x v="1205"/>
    <x v="5"/>
    <x v="0"/>
    <x v="6"/>
    <n v="3"/>
    <n v="32"/>
    <n v="96"/>
    <x v="39"/>
    <s v="XL"/>
    <x v="21"/>
    <x v="2"/>
    <x v="1"/>
    <x v="0"/>
    <x v="6"/>
  </r>
  <r>
    <n v="1218"/>
    <n v="0"/>
    <n v="50"/>
    <s v="Male"/>
    <x v="0"/>
    <x v="23"/>
    <x v="1"/>
    <x v="1206"/>
    <x v="6"/>
    <x v="0"/>
    <x v="6"/>
    <n v="12"/>
    <n v="63"/>
    <n v="756"/>
    <x v="42"/>
    <s v="XL"/>
    <x v="16"/>
    <x v="3"/>
    <x v="1"/>
    <x v="1"/>
    <x v="6"/>
  </r>
  <r>
    <n v="1219"/>
    <n v="0"/>
    <n v="55"/>
    <s v="Male"/>
    <x v="0"/>
    <x v="23"/>
    <x v="1"/>
    <x v="1207"/>
    <x v="0"/>
    <x v="0"/>
    <x v="6"/>
    <n v="43"/>
    <n v="79"/>
    <n v="3397"/>
    <x v="37"/>
    <s v="M"/>
    <x v="16"/>
    <x v="1"/>
    <x v="5"/>
    <x v="1"/>
    <x v="6"/>
  </r>
  <r>
    <n v="1220"/>
    <n v="0"/>
    <n v="19"/>
    <s v="Male"/>
    <x v="0"/>
    <x v="1"/>
    <x v="0"/>
    <x v="1208"/>
    <x v="1"/>
    <x v="0"/>
    <x v="6"/>
    <n v="35"/>
    <n v="23"/>
    <n v="805"/>
    <x v="32"/>
    <s v="M"/>
    <x v="9"/>
    <x v="0"/>
    <x v="2"/>
    <x v="2"/>
    <x v="4"/>
  </r>
  <r>
    <n v="1221"/>
    <n v="0"/>
    <n v="67"/>
    <s v="Male"/>
    <x v="0"/>
    <x v="24"/>
    <x v="3"/>
    <x v="1209"/>
    <x v="2"/>
    <x v="0"/>
    <x v="6"/>
    <n v="36"/>
    <n v="64"/>
    <n v="2304"/>
    <x v="0"/>
    <s v="M"/>
    <x v="13"/>
    <x v="0"/>
    <x v="0"/>
    <x v="4"/>
    <x v="3"/>
  </r>
  <r>
    <n v="1222"/>
    <n v="0"/>
    <n v="18"/>
    <s v="Male"/>
    <x v="0"/>
    <x v="20"/>
    <x v="0"/>
    <x v="1210"/>
    <x v="3"/>
    <x v="0"/>
    <x v="6"/>
    <n v="3"/>
    <n v="69"/>
    <n v="207"/>
    <x v="43"/>
    <s v="M"/>
    <x v="15"/>
    <x v="0"/>
    <x v="3"/>
    <x v="1"/>
    <x v="3"/>
  </r>
  <r>
    <n v="1223"/>
    <n v="0"/>
    <n v="58"/>
    <s v="Male"/>
    <x v="0"/>
    <x v="2"/>
    <x v="0"/>
    <x v="1211"/>
    <x v="4"/>
    <x v="0"/>
    <x v="6"/>
    <n v="27"/>
    <n v="69"/>
    <n v="1863"/>
    <x v="26"/>
    <s v="L"/>
    <x v="23"/>
    <x v="3"/>
    <x v="5"/>
    <x v="4"/>
    <x v="2"/>
  </r>
  <r>
    <n v="1224"/>
    <n v="0"/>
    <n v="69"/>
    <s v="Male"/>
    <x v="0"/>
    <x v="13"/>
    <x v="0"/>
    <x v="1212"/>
    <x v="5"/>
    <x v="0"/>
    <x v="6"/>
    <n v="21"/>
    <n v="24"/>
    <n v="504"/>
    <x v="22"/>
    <s v="L"/>
    <x v="15"/>
    <x v="0"/>
    <x v="1"/>
    <x v="4"/>
    <x v="1"/>
  </r>
  <r>
    <n v="1225"/>
    <n v="0"/>
    <n v="62"/>
    <s v="Male"/>
    <x v="0"/>
    <x v="6"/>
    <x v="0"/>
    <x v="1213"/>
    <x v="6"/>
    <x v="0"/>
    <x v="6"/>
    <n v="18"/>
    <n v="50"/>
    <n v="900"/>
    <x v="25"/>
    <s v="M"/>
    <x v="22"/>
    <x v="2"/>
    <x v="5"/>
    <x v="0"/>
    <x v="1"/>
  </r>
  <r>
    <n v="1226"/>
    <n v="0"/>
    <n v="28"/>
    <s v="Male"/>
    <x v="0"/>
    <x v="24"/>
    <x v="3"/>
    <x v="1214"/>
    <x v="0"/>
    <x v="0"/>
    <x v="6"/>
    <n v="16"/>
    <n v="97"/>
    <n v="1552"/>
    <x v="16"/>
    <s v="S"/>
    <x v="2"/>
    <x v="3"/>
    <x v="1"/>
    <x v="5"/>
    <x v="1"/>
  </r>
  <r>
    <n v="1227"/>
    <n v="0"/>
    <n v="53"/>
    <s v="Male"/>
    <x v="0"/>
    <x v="3"/>
    <x v="1"/>
    <x v="1215"/>
    <x v="1"/>
    <x v="0"/>
    <x v="6"/>
    <n v="18"/>
    <n v="91"/>
    <n v="1638"/>
    <x v="47"/>
    <s v="S"/>
    <x v="16"/>
    <x v="3"/>
    <x v="5"/>
    <x v="0"/>
    <x v="4"/>
  </r>
  <r>
    <n v="1228"/>
    <n v="0"/>
    <n v="27"/>
    <s v="Male"/>
    <x v="0"/>
    <x v="0"/>
    <x v="0"/>
    <x v="1216"/>
    <x v="2"/>
    <x v="0"/>
    <x v="6"/>
    <n v="19"/>
    <n v="37"/>
    <n v="703"/>
    <x v="25"/>
    <s v="L"/>
    <x v="22"/>
    <x v="1"/>
    <x v="5"/>
    <x v="4"/>
    <x v="4"/>
  </r>
  <r>
    <n v="1229"/>
    <n v="0"/>
    <n v="55"/>
    <s v="Male"/>
    <x v="0"/>
    <x v="14"/>
    <x v="2"/>
    <x v="1217"/>
    <x v="3"/>
    <x v="0"/>
    <x v="6"/>
    <n v="1"/>
    <n v="55"/>
    <n v="55"/>
    <x v="26"/>
    <s v="S"/>
    <x v="22"/>
    <x v="0"/>
    <x v="0"/>
    <x v="1"/>
    <x v="2"/>
  </r>
  <r>
    <n v="1230"/>
    <n v="0"/>
    <n v="34"/>
    <s v="Male"/>
    <x v="0"/>
    <x v="16"/>
    <x v="3"/>
    <x v="1218"/>
    <x v="4"/>
    <x v="0"/>
    <x v="6"/>
    <n v="39"/>
    <n v="52"/>
    <n v="2028"/>
    <x v="22"/>
    <s v="XL"/>
    <x v="1"/>
    <x v="0"/>
    <x v="0"/>
    <x v="4"/>
    <x v="2"/>
  </r>
  <r>
    <n v="1231"/>
    <n v="0"/>
    <n v="25"/>
    <s v="Male"/>
    <x v="0"/>
    <x v="19"/>
    <x v="3"/>
    <x v="1219"/>
    <x v="5"/>
    <x v="0"/>
    <x v="6"/>
    <n v="49"/>
    <n v="80"/>
    <n v="3920"/>
    <x v="25"/>
    <s v="L"/>
    <x v="17"/>
    <x v="1"/>
    <x v="3"/>
    <x v="0"/>
    <x v="5"/>
  </r>
  <r>
    <n v="1232"/>
    <n v="0"/>
    <n v="66"/>
    <s v="Male"/>
    <x v="0"/>
    <x v="20"/>
    <x v="0"/>
    <x v="1220"/>
    <x v="6"/>
    <x v="0"/>
    <x v="6"/>
    <n v="43"/>
    <n v="79"/>
    <n v="3397"/>
    <x v="37"/>
    <s v="M"/>
    <x v="9"/>
    <x v="1"/>
    <x v="4"/>
    <x v="2"/>
    <x v="0"/>
  </r>
  <r>
    <n v="1233"/>
    <n v="0"/>
    <n v="57"/>
    <s v="Male"/>
    <x v="0"/>
    <x v="8"/>
    <x v="3"/>
    <x v="1221"/>
    <x v="0"/>
    <x v="0"/>
    <x v="6"/>
    <n v="31"/>
    <n v="23"/>
    <n v="713"/>
    <x v="14"/>
    <s v="M"/>
    <x v="4"/>
    <x v="2"/>
    <x v="1"/>
    <x v="5"/>
    <x v="6"/>
  </r>
  <r>
    <n v="1234"/>
    <n v="0"/>
    <n v="46"/>
    <s v="Male"/>
    <x v="0"/>
    <x v="13"/>
    <x v="0"/>
    <x v="1222"/>
    <x v="1"/>
    <x v="0"/>
    <x v="6"/>
    <n v="40"/>
    <n v="73"/>
    <n v="2920"/>
    <x v="39"/>
    <s v="L"/>
    <x v="18"/>
    <x v="0"/>
    <x v="2"/>
    <x v="0"/>
    <x v="6"/>
  </r>
  <r>
    <n v="1235"/>
    <n v="0"/>
    <n v="38"/>
    <s v="Male"/>
    <x v="0"/>
    <x v="24"/>
    <x v="3"/>
    <x v="1223"/>
    <x v="2"/>
    <x v="0"/>
    <x v="6"/>
    <n v="2"/>
    <n v="99"/>
    <n v="198"/>
    <x v="30"/>
    <s v="M"/>
    <x v="20"/>
    <x v="3"/>
    <x v="5"/>
    <x v="4"/>
    <x v="4"/>
  </r>
  <r>
    <n v="1236"/>
    <n v="0"/>
    <n v="23"/>
    <s v="Male"/>
    <x v="0"/>
    <x v="1"/>
    <x v="0"/>
    <x v="1224"/>
    <x v="3"/>
    <x v="0"/>
    <x v="6"/>
    <n v="46"/>
    <n v="22"/>
    <n v="1012"/>
    <x v="36"/>
    <s v="M"/>
    <x v="15"/>
    <x v="1"/>
    <x v="5"/>
    <x v="3"/>
    <x v="6"/>
  </r>
  <r>
    <n v="1237"/>
    <n v="0"/>
    <n v="42"/>
    <s v="Male"/>
    <x v="0"/>
    <x v="19"/>
    <x v="3"/>
    <x v="1225"/>
    <x v="4"/>
    <x v="0"/>
    <x v="6"/>
    <n v="35"/>
    <n v="68"/>
    <n v="2380"/>
    <x v="34"/>
    <s v="M"/>
    <x v="3"/>
    <x v="2"/>
    <x v="5"/>
    <x v="5"/>
    <x v="6"/>
  </r>
  <r>
    <n v="1238"/>
    <n v="0"/>
    <n v="25"/>
    <s v="Male"/>
    <x v="0"/>
    <x v="10"/>
    <x v="0"/>
    <x v="1226"/>
    <x v="5"/>
    <x v="0"/>
    <x v="6"/>
    <n v="42"/>
    <n v="92"/>
    <n v="3864"/>
    <x v="49"/>
    <s v="S"/>
    <x v="4"/>
    <x v="1"/>
    <x v="4"/>
    <x v="2"/>
    <x v="3"/>
  </r>
  <r>
    <n v="1239"/>
    <n v="0"/>
    <n v="55"/>
    <s v="Male"/>
    <x v="0"/>
    <x v="13"/>
    <x v="0"/>
    <x v="1227"/>
    <x v="6"/>
    <x v="0"/>
    <x v="6"/>
    <n v="3"/>
    <n v="77"/>
    <n v="231"/>
    <x v="5"/>
    <s v="M"/>
    <x v="10"/>
    <x v="0"/>
    <x v="0"/>
    <x v="0"/>
    <x v="0"/>
  </r>
  <r>
    <n v="1240"/>
    <n v="0"/>
    <n v="62"/>
    <s v="Male"/>
    <x v="0"/>
    <x v="7"/>
    <x v="2"/>
    <x v="1228"/>
    <x v="0"/>
    <x v="0"/>
    <x v="6"/>
    <n v="32"/>
    <n v="37"/>
    <n v="1184"/>
    <x v="30"/>
    <s v="XL"/>
    <x v="23"/>
    <x v="1"/>
    <x v="3"/>
    <x v="5"/>
    <x v="6"/>
  </r>
  <r>
    <n v="1241"/>
    <n v="0"/>
    <n v="41"/>
    <s v="Male"/>
    <x v="0"/>
    <x v="18"/>
    <x v="3"/>
    <x v="1229"/>
    <x v="1"/>
    <x v="0"/>
    <x v="6"/>
    <n v="48"/>
    <n v="79"/>
    <n v="3792"/>
    <x v="30"/>
    <s v="L"/>
    <x v="3"/>
    <x v="0"/>
    <x v="5"/>
    <x v="5"/>
    <x v="2"/>
  </r>
  <r>
    <n v="1242"/>
    <n v="0"/>
    <n v="58"/>
    <s v="Male"/>
    <x v="0"/>
    <x v="15"/>
    <x v="0"/>
    <x v="1230"/>
    <x v="2"/>
    <x v="0"/>
    <x v="6"/>
    <n v="34"/>
    <n v="51"/>
    <n v="1734"/>
    <x v="11"/>
    <s v="XL"/>
    <x v="6"/>
    <x v="0"/>
    <x v="0"/>
    <x v="2"/>
    <x v="1"/>
  </r>
  <r>
    <n v="1243"/>
    <n v="0"/>
    <n v="56"/>
    <s v="Male"/>
    <x v="0"/>
    <x v="20"/>
    <x v="0"/>
    <x v="1231"/>
    <x v="3"/>
    <x v="0"/>
    <x v="6"/>
    <n v="15"/>
    <n v="27"/>
    <n v="405"/>
    <x v="21"/>
    <s v="M"/>
    <x v="21"/>
    <x v="2"/>
    <x v="2"/>
    <x v="4"/>
    <x v="3"/>
  </r>
  <r>
    <n v="1244"/>
    <n v="0"/>
    <n v="25"/>
    <s v="Male"/>
    <x v="0"/>
    <x v="0"/>
    <x v="0"/>
    <x v="1232"/>
    <x v="4"/>
    <x v="0"/>
    <x v="6"/>
    <n v="22"/>
    <n v="23"/>
    <n v="506"/>
    <x v="13"/>
    <s v="S"/>
    <x v="6"/>
    <x v="1"/>
    <x v="5"/>
    <x v="5"/>
    <x v="2"/>
  </r>
  <r>
    <n v="1245"/>
    <n v="0"/>
    <n v="70"/>
    <s v="Male"/>
    <x v="0"/>
    <x v="20"/>
    <x v="0"/>
    <x v="1233"/>
    <x v="5"/>
    <x v="0"/>
    <x v="6"/>
    <n v="2"/>
    <n v="76"/>
    <n v="152"/>
    <x v="26"/>
    <s v="S"/>
    <x v="5"/>
    <x v="2"/>
    <x v="4"/>
    <x v="1"/>
    <x v="5"/>
  </r>
  <r>
    <n v="1246"/>
    <n v="0"/>
    <n v="42"/>
    <s v="Male"/>
    <x v="0"/>
    <x v="10"/>
    <x v="0"/>
    <x v="1234"/>
    <x v="6"/>
    <x v="0"/>
    <x v="6"/>
    <n v="30"/>
    <n v="31"/>
    <n v="930"/>
    <x v="14"/>
    <s v="M"/>
    <x v="10"/>
    <x v="3"/>
    <x v="3"/>
    <x v="4"/>
    <x v="1"/>
  </r>
  <r>
    <n v="1247"/>
    <n v="0"/>
    <n v="27"/>
    <s v="Male"/>
    <x v="0"/>
    <x v="15"/>
    <x v="0"/>
    <x v="1235"/>
    <x v="0"/>
    <x v="0"/>
    <x v="6"/>
    <n v="27"/>
    <n v="60"/>
    <n v="1620"/>
    <x v="7"/>
    <s v="M"/>
    <x v="4"/>
    <x v="0"/>
    <x v="3"/>
    <x v="1"/>
    <x v="5"/>
  </r>
  <r>
    <n v="1248"/>
    <n v="0"/>
    <n v="65"/>
    <s v="Male"/>
    <x v="0"/>
    <x v="17"/>
    <x v="0"/>
    <x v="1236"/>
    <x v="1"/>
    <x v="0"/>
    <x v="6"/>
    <n v="18"/>
    <n v="99"/>
    <n v="1782"/>
    <x v="40"/>
    <s v="M"/>
    <x v="4"/>
    <x v="1"/>
    <x v="0"/>
    <x v="0"/>
    <x v="4"/>
  </r>
  <r>
    <n v="1249"/>
    <n v="0"/>
    <n v="62"/>
    <s v="Male"/>
    <x v="0"/>
    <x v="19"/>
    <x v="3"/>
    <x v="1237"/>
    <x v="2"/>
    <x v="0"/>
    <x v="6"/>
    <n v="8"/>
    <n v="37"/>
    <n v="296"/>
    <x v="48"/>
    <s v="XL"/>
    <x v="15"/>
    <x v="0"/>
    <x v="1"/>
    <x v="2"/>
    <x v="2"/>
  </r>
  <r>
    <n v="1250"/>
    <n v="0"/>
    <n v="62"/>
    <s v="Male"/>
    <x v="0"/>
    <x v="23"/>
    <x v="1"/>
    <x v="1238"/>
    <x v="3"/>
    <x v="0"/>
    <x v="6"/>
    <n v="48"/>
    <n v="50"/>
    <n v="2400"/>
    <x v="4"/>
    <s v="M"/>
    <x v="14"/>
    <x v="0"/>
    <x v="0"/>
    <x v="0"/>
    <x v="0"/>
  </r>
  <r>
    <n v="1251"/>
    <n v="0"/>
    <n v="52"/>
    <s v="Male"/>
    <x v="0"/>
    <x v="2"/>
    <x v="0"/>
    <x v="1239"/>
    <x v="4"/>
    <x v="0"/>
    <x v="6"/>
    <n v="24"/>
    <n v="26"/>
    <n v="624"/>
    <x v="13"/>
    <s v="XL"/>
    <x v="7"/>
    <x v="0"/>
    <x v="1"/>
    <x v="1"/>
    <x v="5"/>
  </r>
  <r>
    <n v="1252"/>
    <n v="0"/>
    <n v="56"/>
    <s v="Male"/>
    <x v="0"/>
    <x v="6"/>
    <x v="0"/>
    <x v="1240"/>
    <x v="5"/>
    <x v="0"/>
    <x v="6"/>
    <n v="43"/>
    <n v="86"/>
    <n v="3698"/>
    <x v="26"/>
    <s v="XL"/>
    <x v="19"/>
    <x v="1"/>
    <x v="2"/>
    <x v="2"/>
    <x v="5"/>
  </r>
  <r>
    <n v="1253"/>
    <n v="0"/>
    <n v="28"/>
    <s v="Male"/>
    <x v="0"/>
    <x v="3"/>
    <x v="1"/>
    <x v="1241"/>
    <x v="6"/>
    <x v="0"/>
    <x v="6"/>
    <n v="8"/>
    <n v="41"/>
    <n v="328"/>
    <x v="2"/>
    <s v="L"/>
    <x v="23"/>
    <x v="3"/>
    <x v="3"/>
    <x v="1"/>
    <x v="3"/>
  </r>
  <r>
    <n v="1254"/>
    <n v="0"/>
    <n v="39"/>
    <s v="Male"/>
    <x v="0"/>
    <x v="3"/>
    <x v="1"/>
    <x v="1242"/>
    <x v="0"/>
    <x v="0"/>
    <x v="6"/>
    <n v="49"/>
    <n v="23"/>
    <n v="1127"/>
    <x v="6"/>
    <s v="XL"/>
    <x v="15"/>
    <x v="0"/>
    <x v="0"/>
    <x v="3"/>
    <x v="2"/>
  </r>
  <r>
    <n v="1255"/>
    <n v="0"/>
    <n v="54"/>
    <s v="Male"/>
    <x v="0"/>
    <x v="4"/>
    <x v="1"/>
    <x v="1243"/>
    <x v="1"/>
    <x v="0"/>
    <x v="6"/>
    <n v="2"/>
    <n v="56"/>
    <n v="112"/>
    <x v="17"/>
    <s v="XL"/>
    <x v="12"/>
    <x v="1"/>
    <x v="4"/>
    <x v="2"/>
    <x v="4"/>
  </r>
  <r>
    <n v="1256"/>
    <n v="0"/>
    <n v="30"/>
    <s v="Male"/>
    <x v="0"/>
    <x v="19"/>
    <x v="3"/>
    <x v="1244"/>
    <x v="2"/>
    <x v="0"/>
    <x v="6"/>
    <n v="38"/>
    <n v="68"/>
    <n v="2584"/>
    <x v="26"/>
    <s v="M"/>
    <x v="14"/>
    <x v="3"/>
    <x v="3"/>
    <x v="1"/>
    <x v="0"/>
  </r>
  <r>
    <n v="1257"/>
    <n v="0"/>
    <n v="45"/>
    <s v="Male"/>
    <x v="0"/>
    <x v="7"/>
    <x v="2"/>
    <x v="1245"/>
    <x v="3"/>
    <x v="0"/>
    <x v="6"/>
    <n v="4"/>
    <n v="48"/>
    <n v="192"/>
    <x v="8"/>
    <s v="S"/>
    <x v="8"/>
    <x v="0"/>
    <x v="0"/>
    <x v="1"/>
    <x v="0"/>
  </r>
  <r>
    <n v="1258"/>
    <n v="0"/>
    <n v="68"/>
    <s v="Male"/>
    <x v="0"/>
    <x v="10"/>
    <x v="0"/>
    <x v="1246"/>
    <x v="4"/>
    <x v="0"/>
    <x v="6"/>
    <n v="31"/>
    <n v="67"/>
    <n v="2077"/>
    <x v="45"/>
    <s v="L"/>
    <x v="9"/>
    <x v="1"/>
    <x v="1"/>
    <x v="1"/>
    <x v="6"/>
  </r>
  <r>
    <n v="1259"/>
    <n v="0"/>
    <n v="47"/>
    <s v="Male"/>
    <x v="0"/>
    <x v="23"/>
    <x v="1"/>
    <x v="1247"/>
    <x v="5"/>
    <x v="0"/>
    <x v="6"/>
    <n v="34"/>
    <n v="87"/>
    <n v="2958"/>
    <x v="47"/>
    <s v="XL"/>
    <x v="9"/>
    <x v="1"/>
    <x v="4"/>
    <x v="5"/>
    <x v="6"/>
  </r>
  <r>
    <n v="1260"/>
    <n v="0"/>
    <n v="68"/>
    <s v="Male"/>
    <x v="0"/>
    <x v="11"/>
    <x v="0"/>
    <x v="1248"/>
    <x v="6"/>
    <x v="0"/>
    <x v="6"/>
    <n v="45"/>
    <n v="64"/>
    <n v="2880"/>
    <x v="45"/>
    <s v="M"/>
    <x v="2"/>
    <x v="3"/>
    <x v="3"/>
    <x v="2"/>
    <x v="5"/>
  </r>
  <r>
    <n v="1261"/>
    <n v="0"/>
    <n v="63"/>
    <s v="Male"/>
    <x v="0"/>
    <x v="5"/>
    <x v="0"/>
    <x v="1249"/>
    <x v="0"/>
    <x v="0"/>
    <x v="6"/>
    <n v="30"/>
    <n v="93"/>
    <n v="2790"/>
    <x v="40"/>
    <s v="XL"/>
    <x v="13"/>
    <x v="1"/>
    <x v="5"/>
    <x v="5"/>
    <x v="3"/>
  </r>
  <r>
    <n v="1262"/>
    <n v="0"/>
    <n v="20"/>
    <s v="Male"/>
    <x v="0"/>
    <x v="5"/>
    <x v="0"/>
    <x v="1250"/>
    <x v="1"/>
    <x v="0"/>
    <x v="6"/>
    <n v="2"/>
    <n v="29"/>
    <n v="58"/>
    <x v="38"/>
    <s v="L"/>
    <x v="1"/>
    <x v="2"/>
    <x v="2"/>
    <x v="2"/>
    <x v="0"/>
  </r>
  <r>
    <n v="1263"/>
    <n v="0"/>
    <n v="29"/>
    <s v="Male"/>
    <x v="0"/>
    <x v="23"/>
    <x v="1"/>
    <x v="1251"/>
    <x v="2"/>
    <x v="0"/>
    <x v="6"/>
    <n v="44"/>
    <n v="62"/>
    <n v="2728"/>
    <x v="29"/>
    <s v="L"/>
    <x v="17"/>
    <x v="0"/>
    <x v="5"/>
    <x v="0"/>
    <x v="5"/>
  </r>
  <r>
    <n v="1264"/>
    <n v="0"/>
    <n v="41"/>
    <s v="Male"/>
    <x v="0"/>
    <x v="15"/>
    <x v="0"/>
    <x v="1252"/>
    <x v="3"/>
    <x v="0"/>
    <x v="6"/>
    <n v="1"/>
    <n v="70"/>
    <n v="70"/>
    <x v="12"/>
    <s v="L"/>
    <x v="17"/>
    <x v="0"/>
    <x v="4"/>
    <x v="2"/>
    <x v="4"/>
  </r>
  <r>
    <n v="1265"/>
    <n v="0"/>
    <n v="52"/>
    <s v="Male"/>
    <x v="0"/>
    <x v="1"/>
    <x v="0"/>
    <x v="1253"/>
    <x v="4"/>
    <x v="0"/>
    <x v="6"/>
    <n v="1"/>
    <n v="92"/>
    <n v="92"/>
    <x v="32"/>
    <s v="S"/>
    <x v="24"/>
    <x v="0"/>
    <x v="2"/>
    <x v="0"/>
    <x v="4"/>
  </r>
  <r>
    <n v="1266"/>
    <n v="0"/>
    <n v="32"/>
    <s v="Male"/>
    <x v="0"/>
    <x v="5"/>
    <x v="0"/>
    <x v="1254"/>
    <x v="5"/>
    <x v="0"/>
    <x v="6"/>
    <n v="27"/>
    <n v="79"/>
    <n v="2133"/>
    <x v="7"/>
    <s v="M"/>
    <x v="21"/>
    <x v="1"/>
    <x v="2"/>
    <x v="4"/>
    <x v="1"/>
  </r>
  <r>
    <n v="1267"/>
    <n v="0"/>
    <n v="20"/>
    <s v="Male"/>
    <x v="0"/>
    <x v="0"/>
    <x v="0"/>
    <x v="1255"/>
    <x v="6"/>
    <x v="0"/>
    <x v="6"/>
    <n v="14"/>
    <n v="31"/>
    <n v="434"/>
    <x v="24"/>
    <s v="M"/>
    <x v="14"/>
    <x v="3"/>
    <x v="3"/>
    <x v="5"/>
    <x v="6"/>
  </r>
  <r>
    <n v="1268"/>
    <n v="0"/>
    <n v="47"/>
    <s v="Male"/>
    <x v="0"/>
    <x v="17"/>
    <x v="0"/>
    <x v="1256"/>
    <x v="0"/>
    <x v="0"/>
    <x v="6"/>
    <n v="41"/>
    <n v="83"/>
    <n v="3403"/>
    <x v="4"/>
    <s v="S"/>
    <x v="0"/>
    <x v="1"/>
    <x v="3"/>
    <x v="1"/>
    <x v="1"/>
  </r>
  <r>
    <n v="1269"/>
    <n v="0"/>
    <n v="23"/>
    <s v="Male"/>
    <x v="0"/>
    <x v="14"/>
    <x v="2"/>
    <x v="1257"/>
    <x v="1"/>
    <x v="0"/>
    <x v="6"/>
    <n v="25"/>
    <n v="88"/>
    <n v="2200"/>
    <x v="36"/>
    <s v="XL"/>
    <x v="4"/>
    <x v="0"/>
    <x v="2"/>
    <x v="5"/>
    <x v="4"/>
  </r>
  <r>
    <n v="1270"/>
    <n v="0"/>
    <n v="43"/>
    <s v="Male"/>
    <x v="0"/>
    <x v="16"/>
    <x v="3"/>
    <x v="1258"/>
    <x v="2"/>
    <x v="0"/>
    <x v="6"/>
    <n v="47"/>
    <n v="53"/>
    <n v="2491"/>
    <x v="32"/>
    <s v="M"/>
    <x v="21"/>
    <x v="1"/>
    <x v="3"/>
    <x v="3"/>
    <x v="3"/>
  </r>
  <r>
    <n v="1271"/>
    <n v="0"/>
    <n v="67"/>
    <s v="Male"/>
    <x v="0"/>
    <x v="15"/>
    <x v="0"/>
    <x v="1259"/>
    <x v="3"/>
    <x v="0"/>
    <x v="6"/>
    <n v="20"/>
    <n v="98"/>
    <n v="1960"/>
    <x v="8"/>
    <s v="M"/>
    <x v="13"/>
    <x v="3"/>
    <x v="3"/>
    <x v="1"/>
    <x v="2"/>
  </r>
  <r>
    <n v="1272"/>
    <n v="0"/>
    <n v="70"/>
    <s v="Male"/>
    <x v="0"/>
    <x v="16"/>
    <x v="3"/>
    <x v="1260"/>
    <x v="4"/>
    <x v="0"/>
    <x v="6"/>
    <n v="42"/>
    <n v="57"/>
    <n v="2394"/>
    <x v="0"/>
    <s v="S"/>
    <x v="0"/>
    <x v="1"/>
    <x v="5"/>
    <x v="3"/>
    <x v="2"/>
  </r>
  <r>
    <n v="1273"/>
    <n v="0"/>
    <n v="35"/>
    <s v="Male"/>
    <x v="0"/>
    <x v="3"/>
    <x v="1"/>
    <x v="1261"/>
    <x v="5"/>
    <x v="0"/>
    <x v="6"/>
    <n v="16"/>
    <n v="80"/>
    <n v="1280"/>
    <x v="48"/>
    <s v="M"/>
    <x v="19"/>
    <x v="0"/>
    <x v="0"/>
    <x v="4"/>
    <x v="5"/>
  </r>
  <r>
    <n v="1274"/>
    <n v="0"/>
    <n v="41"/>
    <s v="Male"/>
    <x v="0"/>
    <x v="2"/>
    <x v="0"/>
    <x v="1262"/>
    <x v="6"/>
    <x v="0"/>
    <x v="6"/>
    <n v="32"/>
    <n v="29"/>
    <n v="928"/>
    <x v="33"/>
    <s v="L"/>
    <x v="5"/>
    <x v="1"/>
    <x v="2"/>
    <x v="2"/>
    <x v="6"/>
  </r>
  <r>
    <n v="1275"/>
    <n v="0"/>
    <n v="54"/>
    <s v="Male"/>
    <x v="0"/>
    <x v="19"/>
    <x v="3"/>
    <x v="1263"/>
    <x v="0"/>
    <x v="0"/>
    <x v="6"/>
    <n v="37"/>
    <n v="73"/>
    <n v="2701"/>
    <x v="9"/>
    <s v="M"/>
    <x v="8"/>
    <x v="1"/>
    <x v="4"/>
    <x v="3"/>
    <x v="3"/>
  </r>
  <r>
    <n v="1276"/>
    <n v="0"/>
    <n v="55"/>
    <s v="Male"/>
    <x v="0"/>
    <x v="1"/>
    <x v="0"/>
    <x v="1264"/>
    <x v="1"/>
    <x v="0"/>
    <x v="6"/>
    <n v="1"/>
    <n v="32"/>
    <n v="32"/>
    <x v="10"/>
    <s v="S"/>
    <x v="2"/>
    <x v="3"/>
    <x v="3"/>
    <x v="3"/>
    <x v="5"/>
  </r>
  <r>
    <n v="1277"/>
    <n v="0"/>
    <n v="51"/>
    <s v="Male"/>
    <x v="0"/>
    <x v="23"/>
    <x v="1"/>
    <x v="1265"/>
    <x v="2"/>
    <x v="0"/>
    <x v="6"/>
    <n v="37"/>
    <n v="68"/>
    <n v="2516"/>
    <x v="5"/>
    <s v="L"/>
    <x v="2"/>
    <x v="1"/>
    <x v="2"/>
    <x v="4"/>
    <x v="1"/>
  </r>
  <r>
    <n v="1278"/>
    <n v="0"/>
    <n v="19"/>
    <s v="Male"/>
    <x v="0"/>
    <x v="0"/>
    <x v="0"/>
    <x v="1266"/>
    <x v="3"/>
    <x v="0"/>
    <x v="6"/>
    <n v="5"/>
    <n v="97"/>
    <n v="485"/>
    <x v="3"/>
    <s v="L"/>
    <x v="13"/>
    <x v="1"/>
    <x v="0"/>
    <x v="0"/>
    <x v="3"/>
  </r>
  <r>
    <n v="1279"/>
    <n v="0"/>
    <n v="28"/>
    <s v="Male"/>
    <x v="0"/>
    <x v="6"/>
    <x v="0"/>
    <x v="1267"/>
    <x v="4"/>
    <x v="0"/>
    <x v="6"/>
    <n v="31"/>
    <n v="98"/>
    <n v="3038"/>
    <x v="39"/>
    <s v="M"/>
    <x v="10"/>
    <x v="3"/>
    <x v="2"/>
    <x v="0"/>
    <x v="0"/>
  </r>
  <r>
    <n v="1280"/>
    <n v="0"/>
    <n v="63"/>
    <s v="Male"/>
    <x v="0"/>
    <x v="15"/>
    <x v="0"/>
    <x v="1268"/>
    <x v="5"/>
    <x v="0"/>
    <x v="7"/>
    <n v="18"/>
    <n v="56"/>
    <n v="1008"/>
    <x v="31"/>
    <s v="L"/>
    <x v="4"/>
    <x v="3"/>
    <x v="0"/>
    <x v="5"/>
    <x v="2"/>
  </r>
  <r>
    <n v="1281"/>
    <n v="0"/>
    <n v="30"/>
    <s v="Male"/>
    <x v="0"/>
    <x v="13"/>
    <x v="0"/>
    <x v="1269"/>
    <x v="6"/>
    <x v="0"/>
    <x v="7"/>
    <n v="39"/>
    <n v="78"/>
    <n v="3042"/>
    <x v="41"/>
    <s v="L"/>
    <x v="3"/>
    <x v="0"/>
    <x v="4"/>
    <x v="0"/>
    <x v="6"/>
  </r>
  <r>
    <n v="1282"/>
    <n v="0"/>
    <n v="29"/>
    <s v="Male"/>
    <x v="0"/>
    <x v="22"/>
    <x v="3"/>
    <x v="1270"/>
    <x v="0"/>
    <x v="0"/>
    <x v="7"/>
    <n v="8"/>
    <n v="81"/>
    <n v="648"/>
    <x v="30"/>
    <s v="M"/>
    <x v="8"/>
    <x v="1"/>
    <x v="5"/>
    <x v="0"/>
    <x v="4"/>
  </r>
  <r>
    <n v="1283"/>
    <n v="0"/>
    <n v="24"/>
    <s v="Male"/>
    <x v="0"/>
    <x v="5"/>
    <x v="0"/>
    <x v="1271"/>
    <x v="1"/>
    <x v="0"/>
    <x v="7"/>
    <n v="20"/>
    <n v="68"/>
    <n v="1360"/>
    <x v="13"/>
    <s v="L"/>
    <x v="10"/>
    <x v="0"/>
    <x v="1"/>
    <x v="0"/>
    <x v="5"/>
  </r>
  <r>
    <n v="1284"/>
    <n v="0"/>
    <n v="69"/>
    <s v="Male"/>
    <x v="0"/>
    <x v="5"/>
    <x v="0"/>
    <x v="1272"/>
    <x v="2"/>
    <x v="0"/>
    <x v="7"/>
    <n v="23"/>
    <n v="94"/>
    <n v="2162"/>
    <x v="4"/>
    <s v="M"/>
    <x v="10"/>
    <x v="0"/>
    <x v="4"/>
    <x v="5"/>
    <x v="6"/>
  </r>
  <r>
    <n v="1285"/>
    <n v="0"/>
    <n v="65"/>
    <s v="Male"/>
    <x v="0"/>
    <x v="10"/>
    <x v="0"/>
    <x v="1273"/>
    <x v="3"/>
    <x v="0"/>
    <x v="7"/>
    <n v="38"/>
    <n v="93"/>
    <n v="3534"/>
    <x v="10"/>
    <s v="M"/>
    <x v="12"/>
    <x v="1"/>
    <x v="0"/>
    <x v="3"/>
    <x v="0"/>
  </r>
  <r>
    <n v="1286"/>
    <n v="0"/>
    <n v="64"/>
    <s v="Male"/>
    <x v="0"/>
    <x v="24"/>
    <x v="3"/>
    <x v="1274"/>
    <x v="4"/>
    <x v="0"/>
    <x v="7"/>
    <n v="45"/>
    <n v="99"/>
    <n v="4455"/>
    <x v="16"/>
    <s v="M"/>
    <x v="4"/>
    <x v="3"/>
    <x v="2"/>
    <x v="4"/>
    <x v="0"/>
  </r>
  <r>
    <n v="1287"/>
    <n v="0"/>
    <n v="40"/>
    <s v="Male"/>
    <x v="0"/>
    <x v="24"/>
    <x v="3"/>
    <x v="1275"/>
    <x v="5"/>
    <x v="0"/>
    <x v="7"/>
    <n v="44"/>
    <n v="49"/>
    <n v="2156"/>
    <x v="8"/>
    <s v="L"/>
    <x v="22"/>
    <x v="0"/>
    <x v="2"/>
    <x v="5"/>
    <x v="0"/>
  </r>
  <r>
    <n v="1288"/>
    <n v="0"/>
    <n v="24"/>
    <s v="Male"/>
    <x v="0"/>
    <x v="2"/>
    <x v="0"/>
    <x v="1276"/>
    <x v="6"/>
    <x v="0"/>
    <x v="7"/>
    <n v="20"/>
    <n v="28"/>
    <n v="560"/>
    <x v="39"/>
    <s v="XL"/>
    <x v="24"/>
    <x v="0"/>
    <x v="3"/>
    <x v="3"/>
    <x v="5"/>
  </r>
  <r>
    <n v="1289"/>
    <n v="0"/>
    <n v="66"/>
    <s v="Male"/>
    <x v="0"/>
    <x v="22"/>
    <x v="3"/>
    <x v="1277"/>
    <x v="0"/>
    <x v="0"/>
    <x v="7"/>
    <n v="34"/>
    <n v="93"/>
    <n v="3162"/>
    <x v="44"/>
    <s v="XL"/>
    <x v="4"/>
    <x v="0"/>
    <x v="3"/>
    <x v="3"/>
    <x v="4"/>
  </r>
  <r>
    <n v="1290"/>
    <n v="0"/>
    <n v="35"/>
    <s v="Male"/>
    <x v="0"/>
    <x v="14"/>
    <x v="2"/>
    <x v="1278"/>
    <x v="1"/>
    <x v="0"/>
    <x v="7"/>
    <n v="10"/>
    <n v="24"/>
    <n v="240"/>
    <x v="13"/>
    <s v="M"/>
    <x v="15"/>
    <x v="3"/>
    <x v="2"/>
    <x v="3"/>
    <x v="1"/>
  </r>
  <r>
    <n v="1291"/>
    <n v="0"/>
    <n v="67"/>
    <s v="Male"/>
    <x v="0"/>
    <x v="11"/>
    <x v="0"/>
    <x v="1279"/>
    <x v="2"/>
    <x v="0"/>
    <x v="7"/>
    <n v="3"/>
    <n v="35"/>
    <n v="105"/>
    <x v="31"/>
    <s v="M"/>
    <x v="20"/>
    <x v="1"/>
    <x v="1"/>
    <x v="3"/>
    <x v="2"/>
  </r>
  <r>
    <n v="1292"/>
    <n v="0"/>
    <n v="69"/>
    <s v="Male"/>
    <x v="0"/>
    <x v="3"/>
    <x v="1"/>
    <x v="1280"/>
    <x v="3"/>
    <x v="0"/>
    <x v="7"/>
    <n v="23"/>
    <n v="68"/>
    <n v="1564"/>
    <x v="44"/>
    <s v="S"/>
    <x v="18"/>
    <x v="1"/>
    <x v="4"/>
    <x v="5"/>
    <x v="0"/>
  </r>
  <r>
    <n v="1293"/>
    <n v="0"/>
    <n v="26"/>
    <s v="Male"/>
    <x v="0"/>
    <x v="22"/>
    <x v="3"/>
    <x v="1281"/>
    <x v="4"/>
    <x v="0"/>
    <x v="7"/>
    <n v="42"/>
    <n v="61"/>
    <n v="2562"/>
    <x v="0"/>
    <s v="M"/>
    <x v="1"/>
    <x v="2"/>
    <x v="1"/>
    <x v="4"/>
    <x v="2"/>
  </r>
  <r>
    <n v="1294"/>
    <n v="0"/>
    <n v="23"/>
    <s v="Male"/>
    <x v="0"/>
    <x v="1"/>
    <x v="0"/>
    <x v="1282"/>
    <x v="5"/>
    <x v="0"/>
    <x v="7"/>
    <n v="30"/>
    <n v="74"/>
    <n v="2220"/>
    <x v="19"/>
    <s v="XL"/>
    <x v="22"/>
    <x v="3"/>
    <x v="3"/>
    <x v="5"/>
    <x v="2"/>
  </r>
  <r>
    <n v="1295"/>
    <n v="0"/>
    <n v="27"/>
    <s v="Male"/>
    <x v="0"/>
    <x v="5"/>
    <x v="0"/>
    <x v="1283"/>
    <x v="6"/>
    <x v="0"/>
    <x v="7"/>
    <n v="21"/>
    <n v="64"/>
    <n v="1344"/>
    <x v="20"/>
    <s v="M"/>
    <x v="5"/>
    <x v="2"/>
    <x v="3"/>
    <x v="1"/>
    <x v="6"/>
  </r>
  <r>
    <n v="1296"/>
    <n v="0"/>
    <n v="30"/>
    <s v="Male"/>
    <x v="0"/>
    <x v="4"/>
    <x v="1"/>
    <x v="1284"/>
    <x v="0"/>
    <x v="0"/>
    <x v="7"/>
    <n v="50"/>
    <n v="60"/>
    <n v="3000"/>
    <x v="34"/>
    <s v="M"/>
    <x v="8"/>
    <x v="3"/>
    <x v="3"/>
    <x v="3"/>
    <x v="1"/>
  </r>
  <r>
    <n v="1297"/>
    <n v="0"/>
    <n v="48"/>
    <s v="Male"/>
    <x v="0"/>
    <x v="2"/>
    <x v="0"/>
    <x v="1285"/>
    <x v="1"/>
    <x v="0"/>
    <x v="7"/>
    <n v="16"/>
    <n v="29"/>
    <n v="464"/>
    <x v="44"/>
    <s v="S"/>
    <x v="11"/>
    <x v="1"/>
    <x v="0"/>
    <x v="1"/>
    <x v="4"/>
  </r>
  <r>
    <n v="1298"/>
    <n v="0"/>
    <n v="44"/>
    <s v="Male"/>
    <x v="0"/>
    <x v="3"/>
    <x v="1"/>
    <x v="1286"/>
    <x v="2"/>
    <x v="0"/>
    <x v="7"/>
    <n v="32"/>
    <n v="85"/>
    <n v="2720"/>
    <x v="30"/>
    <s v="M"/>
    <x v="5"/>
    <x v="2"/>
    <x v="3"/>
    <x v="0"/>
    <x v="2"/>
  </r>
  <r>
    <n v="1299"/>
    <n v="0"/>
    <n v="29"/>
    <s v="Male"/>
    <x v="0"/>
    <x v="13"/>
    <x v="0"/>
    <x v="1287"/>
    <x v="3"/>
    <x v="0"/>
    <x v="7"/>
    <n v="14"/>
    <n v="81"/>
    <n v="1134"/>
    <x v="26"/>
    <s v="S"/>
    <x v="20"/>
    <x v="2"/>
    <x v="1"/>
    <x v="4"/>
    <x v="0"/>
  </r>
  <r>
    <n v="1300"/>
    <n v="0"/>
    <n v="29"/>
    <s v="Male"/>
    <x v="0"/>
    <x v="22"/>
    <x v="3"/>
    <x v="1288"/>
    <x v="4"/>
    <x v="0"/>
    <x v="7"/>
    <n v="42"/>
    <n v="23"/>
    <n v="966"/>
    <x v="7"/>
    <s v="L"/>
    <x v="11"/>
    <x v="3"/>
    <x v="4"/>
    <x v="0"/>
    <x v="4"/>
  </r>
  <r>
    <n v="1301"/>
    <n v="0"/>
    <n v="67"/>
    <s v="Male"/>
    <x v="0"/>
    <x v="17"/>
    <x v="0"/>
    <x v="1289"/>
    <x v="5"/>
    <x v="0"/>
    <x v="7"/>
    <n v="47"/>
    <n v="100"/>
    <n v="4700"/>
    <x v="8"/>
    <s v="M"/>
    <x v="4"/>
    <x v="1"/>
    <x v="2"/>
    <x v="2"/>
    <x v="6"/>
  </r>
  <r>
    <n v="1302"/>
    <n v="0"/>
    <n v="42"/>
    <s v="Male"/>
    <x v="0"/>
    <x v="5"/>
    <x v="0"/>
    <x v="1290"/>
    <x v="6"/>
    <x v="0"/>
    <x v="7"/>
    <n v="21"/>
    <n v="54"/>
    <n v="1134"/>
    <x v="1"/>
    <s v="M"/>
    <x v="19"/>
    <x v="3"/>
    <x v="0"/>
    <x v="5"/>
    <x v="1"/>
  </r>
  <r>
    <n v="1303"/>
    <n v="0"/>
    <n v="23"/>
    <s v="Male"/>
    <x v="0"/>
    <x v="4"/>
    <x v="1"/>
    <x v="1291"/>
    <x v="0"/>
    <x v="0"/>
    <x v="7"/>
    <n v="37"/>
    <n v="25"/>
    <n v="925"/>
    <x v="36"/>
    <s v="M"/>
    <x v="9"/>
    <x v="3"/>
    <x v="2"/>
    <x v="2"/>
    <x v="5"/>
  </r>
  <r>
    <n v="1304"/>
    <n v="0"/>
    <n v="34"/>
    <s v="Male"/>
    <x v="0"/>
    <x v="0"/>
    <x v="0"/>
    <x v="1292"/>
    <x v="1"/>
    <x v="0"/>
    <x v="7"/>
    <n v="10"/>
    <n v="32"/>
    <n v="320"/>
    <x v="14"/>
    <s v="L"/>
    <x v="5"/>
    <x v="2"/>
    <x v="2"/>
    <x v="2"/>
    <x v="2"/>
  </r>
  <r>
    <n v="1305"/>
    <n v="0"/>
    <n v="64"/>
    <s v="Male"/>
    <x v="0"/>
    <x v="21"/>
    <x v="3"/>
    <x v="1293"/>
    <x v="2"/>
    <x v="0"/>
    <x v="7"/>
    <n v="18"/>
    <n v="63"/>
    <n v="1134"/>
    <x v="6"/>
    <s v="S"/>
    <x v="19"/>
    <x v="1"/>
    <x v="4"/>
    <x v="3"/>
    <x v="6"/>
  </r>
  <r>
    <n v="1306"/>
    <n v="0"/>
    <n v="31"/>
    <s v="Male"/>
    <x v="0"/>
    <x v="13"/>
    <x v="0"/>
    <x v="1294"/>
    <x v="3"/>
    <x v="0"/>
    <x v="7"/>
    <n v="2"/>
    <n v="56"/>
    <n v="112"/>
    <x v="33"/>
    <s v="XL"/>
    <x v="14"/>
    <x v="1"/>
    <x v="0"/>
    <x v="3"/>
    <x v="6"/>
  </r>
  <r>
    <n v="1307"/>
    <n v="0"/>
    <n v="54"/>
    <s v="Male"/>
    <x v="0"/>
    <x v="1"/>
    <x v="0"/>
    <x v="1295"/>
    <x v="4"/>
    <x v="0"/>
    <x v="7"/>
    <n v="40"/>
    <n v="33"/>
    <n v="1320"/>
    <x v="28"/>
    <s v="L"/>
    <x v="17"/>
    <x v="0"/>
    <x v="2"/>
    <x v="3"/>
    <x v="2"/>
  </r>
  <r>
    <n v="1308"/>
    <n v="0"/>
    <n v="23"/>
    <s v="Male"/>
    <x v="0"/>
    <x v="7"/>
    <x v="2"/>
    <x v="1296"/>
    <x v="5"/>
    <x v="0"/>
    <x v="7"/>
    <n v="43"/>
    <n v="32"/>
    <n v="1376"/>
    <x v="9"/>
    <s v="L"/>
    <x v="12"/>
    <x v="2"/>
    <x v="0"/>
    <x v="3"/>
    <x v="2"/>
  </r>
  <r>
    <n v="1309"/>
    <n v="0"/>
    <n v="59"/>
    <s v="Male"/>
    <x v="0"/>
    <x v="10"/>
    <x v="0"/>
    <x v="1297"/>
    <x v="6"/>
    <x v="0"/>
    <x v="7"/>
    <n v="14"/>
    <n v="38"/>
    <n v="532"/>
    <x v="3"/>
    <s v="L"/>
    <x v="15"/>
    <x v="2"/>
    <x v="2"/>
    <x v="2"/>
    <x v="6"/>
  </r>
  <r>
    <n v="1310"/>
    <n v="0"/>
    <n v="32"/>
    <s v="Male"/>
    <x v="0"/>
    <x v="0"/>
    <x v="0"/>
    <x v="1298"/>
    <x v="0"/>
    <x v="0"/>
    <x v="7"/>
    <n v="41"/>
    <n v="21"/>
    <n v="861"/>
    <x v="11"/>
    <s v="L"/>
    <x v="21"/>
    <x v="2"/>
    <x v="5"/>
    <x v="1"/>
    <x v="3"/>
  </r>
  <r>
    <n v="1311"/>
    <n v="0"/>
    <n v="43"/>
    <s v="Male"/>
    <x v="0"/>
    <x v="15"/>
    <x v="0"/>
    <x v="1299"/>
    <x v="1"/>
    <x v="0"/>
    <x v="7"/>
    <n v="38"/>
    <n v="59"/>
    <n v="2242"/>
    <x v="35"/>
    <s v="L"/>
    <x v="17"/>
    <x v="0"/>
    <x v="5"/>
    <x v="2"/>
    <x v="6"/>
  </r>
  <r>
    <n v="1312"/>
    <n v="0"/>
    <n v="32"/>
    <s v="Male"/>
    <x v="0"/>
    <x v="9"/>
    <x v="1"/>
    <x v="1300"/>
    <x v="2"/>
    <x v="0"/>
    <x v="7"/>
    <n v="12"/>
    <n v="87"/>
    <n v="1044"/>
    <x v="29"/>
    <s v="M"/>
    <x v="1"/>
    <x v="3"/>
    <x v="0"/>
    <x v="0"/>
    <x v="2"/>
  </r>
  <r>
    <n v="1313"/>
    <n v="0"/>
    <n v="66"/>
    <s v="Male"/>
    <x v="0"/>
    <x v="17"/>
    <x v="0"/>
    <x v="1301"/>
    <x v="3"/>
    <x v="0"/>
    <x v="7"/>
    <n v="19"/>
    <n v="79"/>
    <n v="1501"/>
    <x v="9"/>
    <s v="M"/>
    <x v="10"/>
    <x v="0"/>
    <x v="5"/>
    <x v="4"/>
    <x v="5"/>
  </r>
  <r>
    <n v="1314"/>
    <n v="0"/>
    <n v="70"/>
    <s v="Male"/>
    <x v="0"/>
    <x v="9"/>
    <x v="1"/>
    <x v="1302"/>
    <x v="4"/>
    <x v="0"/>
    <x v="7"/>
    <n v="23"/>
    <n v="28"/>
    <n v="644"/>
    <x v="9"/>
    <s v="M"/>
    <x v="21"/>
    <x v="2"/>
    <x v="1"/>
    <x v="2"/>
    <x v="4"/>
  </r>
  <r>
    <n v="1315"/>
    <n v="0"/>
    <n v="42"/>
    <s v="Male"/>
    <x v="0"/>
    <x v="23"/>
    <x v="1"/>
    <x v="1303"/>
    <x v="5"/>
    <x v="0"/>
    <x v="7"/>
    <n v="49"/>
    <n v="67"/>
    <n v="3283"/>
    <x v="9"/>
    <s v="S"/>
    <x v="23"/>
    <x v="2"/>
    <x v="1"/>
    <x v="5"/>
    <x v="2"/>
  </r>
  <r>
    <n v="1316"/>
    <n v="0"/>
    <n v="56"/>
    <s v="Male"/>
    <x v="0"/>
    <x v="6"/>
    <x v="0"/>
    <x v="1304"/>
    <x v="6"/>
    <x v="0"/>
    <x v="7"/>
    <n v="29"/>
    <n v="75"/>
    <n v="2175"/>
    <x v="33"/>
    <s v="L"/>
    <x v="13"/>
    <x v="1"/>
    <x v="4"/>
    <x v="5"/>
    <x v="3"/>
  </r>
  <r>
    <n v="1317"/>
    <n v="0"/>
    <n v="28"/>
    <s v="Male"/>
    <x v="0"/>
    <x v="22"/>
    <x v="3"/>
    <x v="1305"/>
    <x v="0"/>
    <x v="0"/>
    <x v="7"/>
    <n v="14"/>
    <n v="32"/>
    <n v="448"/>
    <x v="10"/>
    <s v="S"/>
    <x v="21"/>
    <x v="1"/>
    <x v="3"/>
    <x v="5"/>
    <x v="4"/>
  </r>
  <r>
    <n v="1318"/>
    <n v="0"/>
    <n v="28"/>
    <s v="Male"/>
    <x v="0"/>
    <x v="13"/>
    <x v="0"/>
    <x v="1306"/>
    <x v="1"/>
    <x v="0"/>
    <x v="7"/>
    <n v="19"/>
    <n v="43"/>
    <n v="817"/>
    <x v="0"/>
    <s v="M"/>
    <x v="13"/>
    <x v="1"/>
    <x v="1"/>
    <x v="1"/>
    <x v="5"/>
  </r>
  <r>
    <n v="1319"/>
    <n v="0"/>
    <n v="52"/>
    <s v="Male"/>
    <x v="0"/>
    <x v="6"/>
    <x v="0"/>
    <x v="1307"/>
    <x v="2"/>
    <x v="0"/>
    <x v="7"/>
    <n v="19"/>
    <n v="93"/>
    <n v="1767"/>
    <x v="38"/>
    <s v="M"/>
    <x v="1"/>
    <x v="1"/>
    <x v="0"/>
    <x v="2"/>
    <x v="4"/>
  </r>
  <r>
    <n v="1320"/>
    <n v="0"/>
    <n v="65"/>
    <s v="Male"/>
    <x v="0"/>
    <x v="12"/>
    <x v="3"/>
    <x v="1308"/>
    <x v="3"/>
    <x v="0"/>
    <x v="7"/>
    <n v="48"/>
    <n v="24"/>
    <n v="1152"/>
    <x v="18"/>
    <s v="M"/>
    <x v="23"/>
    <x v="1"/>
    <x v="3"/>
    <x v="4"/>
    <x v="1"/>
  </r>
  <r>
    <n v="1321"/>
    <n v="0"/>
    <n v="56"/>
    <s v="Male"/>
    <x v="0"/>
    <x v="19"/>
    <x v="3"/>
    <x v="1309"/>
    <x v="4"/>
    <x v="0"/>
    <x v="7"/>
    <n v="19"/>
    <n v="31"/>
    <n v="589"/>
    <x v="17"/>
    <s v="XL"/>
    <x v="11"/>
    <x v="3"/>
    <x v="1"/>
    <x v="5"/>
    <x v="2"/>
  </r>
  <r>
    <n v="1322"/>
    <n v="0"/>
    <n v="59"/>
    <s v="Male"/>
    <x v="0"/>
    <x v="17"/>
    <x v="0"/>
    <x v="1310"/>
    <x v="5"/>
    <x v="0"/>
    <x v="7"/>
    <n v="45"/>
    <n v="84"/>
    <n v="3780"/>
    <x v="9"/>
    <s v="L"/>
    <x v="19"/>
    <x v="0"/>
    <x v="0"/>
    <x v="4"/>
    <x v="6"/>
  </r>
  <r>
    <n v="1323"/>
    <n v="0"/>
    <n v="23"/>
    <s v="Male"/>
    <x v="0"/>
    <x v="13"/>
    <x v="0"/>
    <x v="1311"/>
    <x v="6"/>
    <x v="0"/>
    <x v="7"/>
    <n v="17"/>
    <n v="74"/>
    <n v="1258"/>
    <x v="46"/>
    <s v="M"/>
    <x v="10"/>
    <x v="0"/>
    <x v="2"/>
    <x v="4"/>
    <x v="3"/>
  </r>
  <r>
    <n v="1324"/>
    <n v="0"/>
    <n v="58"/>
    <s v="Male"/>
    <x v="0"/>
    <x v="6"/>
    <x v="0"/>
    <x v="1312"/>
    <x v="0"/>
    <x v="0"/>
    <x v="7"/>
    <n v="15"/>
    <n v="62"/>
    <n v="930"/>
    <x v="14"/>
    <s v="M"/>
    <x v="22"/>
    <x v="1"/>
    <x v="3"/>
    <x v="5"/>
    <x v="6"/>
  </r>
  <r>
    <n v="1325"/>
    <n v="0"/>
    <n v="39"/>
    <s v="Male"/>
    <x v="0"/>
    <x v="16"/>
    <x v="3"/>
    <x v="1313"/>
    <x v="1"/>
    <x v="0"/>
    <x v="7"/>
    <n v="11"/>
    <n v="77"/>
    <n v="847"/>
    <x v="26"/>
    <s v="S"/>
    <x v="19"/>
    <x v="2"/>
    <x v="1"/>
    <x v="2"/>
    <x v="0"/>
  </r>
  <r>
    <n v="1326"/>
    <n v="0"/>
    <n v="28"/>
    <s v="Male"/>
    <x v="0"/>
    <x v="21"/>
    <x v="3"/>
    <x v="1314"/>
    <x v="2"/>
    <x v="0"/>
    <x v="7"/>
    <n v="1"/>
    <n v="73"/>
    <n v="73"/>
    <x v="4"/>
    <s v="L"/>
    <x v="9"/>
    <x v="2"/>
    <x v="0"/>
    <x v="1"/>
    <x v="5"/>
  </r>
  <r>
    <n v="1327"/>
    <n v="0"/>
    <n v="40"/>
    <s v="Male"/>
    <x v="0"/>
    <x v="9"/>
    <x v="1"/>
    <x v="1315"/>
    <x v="3"/>
    <x v="0"/>
    <x v="7"/>
    <n v="17"/>
    <n v="50"/>
    <n v="850"/>
    <x v="20"/>
    <s v="M"/>
    <x v="20"/>
    <x v="1"/>
    <x v="1"/>
    <x v="1"/>
    <x v="5"/>
  </r>
  <r>
    <n v="1328"/>
    <n v="0"/>
    <n v="52"/>
    <s v="Male"/>
    <x v="0"/>
    <x v="7"/>
    <x v="2"/>
    <x v="1316"/>
    <x v="4"/>
    <x v="0"/>
    <x v="7"/>
    <n v="37"/>
    <n v="40"/>
    <n v="1480"/>
    <x v="19"/>
    <s v="M"/>
    <x v="2"/>
    <x v="0"/>
    <x v="3"/>
    <x v="1"/>
    <x v="1"/>
  </r>
  <r>
    <n v="1329"/>
    <n v="0"/>
    <n v="37"/>
    <s v="Male"/>
    <x v="0"/>
    <x v="1"/>
    <x v="0"/>
    <x v="1317"/>
    <x v="5"/>
    <x v="0"/>
    <x v="7"/>
    <n v="40"/>
    <n v="97"/>
    <n v="3880"/>
    <x v="3"/>
    <s v="M"/>
    <x v="19"/>
    <x v="0"/>
    <x v="3"/>
    <x v="4"/>
    <x v="1"/>
  </r>
  <r>
    <n v="1330"/>
    <n v="0"/>
    <n v="70"/>
    <s v="Male"/>
    <x v="0"/>
    <x v="24"/>
    <x v="3"/>
    <x v="1318"/>
    <x v="6"/>
    <x v="0"/>
    <x v="7"/>
    <n v="50"/>
    <n v="63"/>
    <n v="3150"/>
    <x v="20"/>
    <s v="M"/>
    <x v="20"/>
    <x v="3"/>
    <x v="0"/>
    <x v="3"/>
    <x v="6"/>
  </r>
  <r>
    <n v="1331"/>
    <n v="0"/>
    <n v="30"/>
    <s v="Male"/>
    <x v="0"/>
    <x v="8"/>
    <x v="3"/>
    <x v="1319"/>
    <x v="0"/>
    <x v="0"/>
    <x v="7"/>
    <n v="20"/>
    <n v="65"/>
    <n v="1300"/>
    <x v="32"/>
    <s v="M"/>
    <x v="4"/>
    <x v="3"/>
    <x v="3"/>
    <x v="3"/>
    <x v="4"/>
  </r>
  <r>
    <n v="1332"/>
    <n v="0"/>
    <n v="38"/>
    <s v="Male"/>
    <x v="0"/>
    <x v="20"/>
    <x v="0"/>
    <x v="1320"/>
    <x v="1"/>
    <x v="0"/>
    <x v="7"/>
    <n v="8"/>
    <n v="91"/>
    <n v="728"/>
    <x v="31"/>
    <s v="M"/>
    <x v="21"/>
    <x v="1"/>
    <x v="3"/>
    <x v="3"/>
    <x v="4"/>
  </r>
  <r>
    <n v="1333"/>
    <n v="0"/>
    <n v="66"/>
    <s v="Male"/>
    <x v="0"/>
    <x v="15"/>
    <x v="0"/>
    <x v="1321"/>
    <x v="2"/>
    <x v="0"/>
    <x v="7"/>
    <n v="16"/>
    <n v="60"/>
    <n v="960"/>
    <x v="28"/>
    <s v="S"/>
    <x v="9"/>
    <x v="1"/>
    <x v="5"/>
    <x v="4"/>
    <x v="3"/>
  </r>
  <r>
    <n v="1334"/>
    <n v="0"/>
    <n v="29"/>
    <s v="Male"/>
    <x v="0"/>
    <x v="13"/>
    <x v="0"/>
    <x v="1322"/>
    <x v="3"/>
    <x v="0"/>
    <x v="7"/>
    <n v="9"/>
    <n v="69"/>
    <n v="621"/>
    <x v="36"/>
    <s v="M"/>
    <x v="21"/>
    <x v="0"/>
    <x v="2"/>
    <x v="4"/>
    <x v="3"/>
  </r>
  <r>
    <n v="1335"/>
    <n v="0"/>
    <n v="46"/>
    <s v="Male"/>
    <x v="0"/>
    <x v="7"/>
    <x v="2"/>
    <x v="1323"/>
    <x v="4"/>
    <x v="0"/>
    <x v="7"/>
    <n v="12"/>
    <n v="52"/>
    <n v="624"/>
    <x v="8"/>
    <s v="S"/>
    <x v="3"/>
    <x v="1"/>
    <x v="5"/>
    <x v="0"/>
    <x v="5"/>
  </r>
  <r>
    <n v="1336"/>
    <n v="0"/>
    <n v="56"/>
    <s v="Male"/>
    <x v="0"/>
    <x v="23"/>
    <x v="1"/>
    <x v="1324"/>
    <x v="5"/>
    <x v="0"/>
    <x v="7"/>
    <n v="26"/>
    <n v="49"/>
    <n v="1274"/>
    <x v="21"/>
    <s v="M"/>
    <x v="21"/>
    <x v="3"/>
    <x v="4"/>
    <x v="2"/>
    <x v="1"/>
  </r>
  <r>
    <n v="1337"/>
    <n v="0"/>
    <n v="23"/>
    <s v="Male"/>
    <x v="0"/>
    <x v="4"/>
    <x v="1"/>
    <x v="1325"/>
    <x v="6"/>
    <x v="0"/>
    <x v="7"/>
    <n v="44"/>
    <n v="85"/>
    <n v="3740"/>
    <x v="4"/>
    <s v="M"/>
    <x v="4"/>
    <x v="1"/>
    <x v="5"/>
    <x v="5"/>
    <x v="0"/>
  </r>
  <r>
    <n v="1338"/>
    <n v="0"/>
    <n v="37"/>
    <s v="Male"/>
    <x v="0"/>
    <x v="1"/>
    <x v="0"/>
    <x v="1326"/>
    <x v="0"/>
    <x v="0"/>
    <x v="7"/>
    <n v="19"/>
    <n v="86"/>
    <n v="1634"/>
    <x v="29"/>
    <s v="L"/>
    <x v="5"/>
    <x v="1"/>
    <x v="0"/>
    <x v="2"/>
    <x v="4"/>
  </r>
  <r>
    <n v="1339"/>
    <n v="0"/>
    <n v="56"/>
    <s v="Male"/>
    <x v="0"/>
    <x v="8"/>
    <x v="3"/>
    <x v="1327"/>
    <x v="1"/>
    <x v="0"/>
    <x v="7"/>
    <n v="43"/>
    <n v="51"/>
    <n v="2193"/>
    <x v="15"/>
    <s v="S"/>
    <x v="22"/>
    <x v="0"/>
    <x v="3"/>
    <x v="3"/>
    <x v="0"/>
  </r>
  <r>
    <n v="1340"/>
    <n v="0"/>
    <n v="36"/>
    <s v="Male"/>
    <x v="0"/>
    <x v="22"/>
    <x v="3"/>
    <x v="1328"/>
    <x v="2"/>
    <x v="0"/>
    <x v="7"/>
    <n v="5"/>
    <n v="56"/>
    <n v="280"/>
    <x v="26"/>
    <s v="L"/>
    <x v="8"/>
    <x v="0"/>
    <x v="2"/>
    <x v="4"/>
    <x v="6"/>
  </r>
  <r>
    <n v="1341"/>
    <n v="0"/>
    <n v="40"/>
    <s v="Male"/>
    <x v="0"/>
    <x v="22"/>
    <x v="3"/>
    <x v="1329"/>
    <x v="3"/>
    <x v="0"/>
    <x v="7"/>
    <n v="5"/>
    <n v="72"/>
    <n v="360"/>
    <x v="36"/>
    <s v="M"/>
    <x v="14"/>
    <x v="3"/>
    <x v="2"/>
    <x v="5"/>
    <x v="6"/>
  </r>
  <r>
    <n v="1342"/>
    <n v="0"/>
    <n v="26"/>
    <s v="Male"/>
    <x v="0"/>
    <x v="15"/>
    <x v="0"/>
    <x v="1330"/>
    <x v="4"/>
    <x v="0"/>
    <x v="7"/>
    <n v="31"/>
    <n v="27"/>
    <n v="837"/>
    <x v="3"/>
    <s v="XL"/>
    <x v="22"/>
    <x v="3"/>
    <x v="3"/>
    <x v="4"/>
    <x v="3"/>
  </r>
  <r>
    <n v="1343"/>
    <n v="0"/>
    <n v="57"/>
    <s v="Male"/>
    <x v="0"/>
    <x v="12"/>
    <x v="3"/>
    <x v="1331"/>
    <x v="5"/>
    <x v="0"/>
    <x v="7"/>
    <n v="11"/>
    <n v="43"/>
    <n v="473"/>
    <x v="27"/>
    <s v="XL"/>
    <x v="22"/>
    <x v="2"/>
    <x v="4"/>
    <x v="4"/>
    <x v="5"/>
  </r>
  <r>
    <n v="1344"/>
    <n v="0"/>
    <n v="68"/>
    <s v="Male"/>
    <x v="0"/>
    <x v="4"/>
    <x v="1"/>
    <x v="1332"/>
    <x v="6"/>
    <x v="0"/>
    <x v="7"/>
    <n v="34"/>
    <n v="56"/>
    <n v="1904"/>
    <x v="19"/>
    <s v="M"/>
    <x v="20"/>
    <x v="1"/>
    <x v="3"/>
    <x v="4"/>
    <x v="5"/>
  </r>
  <r>
    <n v="1345"/>
    <n v="0"/>
    <n v="56"/>
    <s v="Male"/>
    <x v="0"/>
    <x v="17"/>
    <x v="0"/>
    <x v="1333"/>
    <x v="0"/>
    <x v="0"/>
    <x v="7"/>
    <n v="14"/>
    <n v="37"/>
    <n v="518"/>
    <x v="14"/>
    <s v="S"/>
    <x v="10"/>
    <x v="3"/>
    <x v="2"/>
    <x v="1"/>
    <x v="2"/>
  </r>
  <r>
    <n v="1346"/>
    <n v="0"/>
    <n v="40"/>
    <s v="Male"/>
    <x v="0"/>
    <x v="10"/>
    <x v="0"/>
    <x v="1334"/>
    <x v="1"/>
    <x v="0"/>
    <x v="7"/>
    <n v="42"/>
    <n v="21"/>
    <n v="882"/>
    <x v="42"/>
    <s v="M"/>
    <x v="3"/>
    <x v="3"/>
    <x v="3"/>
    <x v="0"/>
    <x v="1"/>
  </r>
  <r>
    <n v="1347"/>
    <n v="0"/>
    <n v="44"/>
    <s v="Male"/>
    <x v="0"/>
    <x v="15"/>
    <x v="0"/>
    <x v="1335"/>
    <x v="2"/>
    <x v="0"/>
    <x v="7"/>
    <n v="15"/>
    <n v="91"/>
    <n v="1365"/>
    <x v="33"/>
    <s v="L"/>
    <x v="3"/>
    <x v="0"/>
    <x v="1"/>
    <x v="0"/>
    <x v="4"/>
  </r>
  <r>
    <n v="1348"/>
    <n v="0"/>
    <n v="44"/>
    <s v="Male"/>
    <x v="0"/>
    <x v="1"/>
    <x v="0"/>
    <x v="1336"/>
    <x v="3"/>
    <x v="0"/>
    <x v="7"/>
    <n v="47"/>
    <n v="95"/>
    <n v="4465"/>
    <x v="32"/>
    <s v="M"/>
    <x v="16"/>
    <x v="2"/>
    <x v="4"/>
    <x v="4"/>
    <x v="5"/>
  </r>
  <r>
    <n v="1349"/>
    <n v="0"/>
    <n v="19"/>
    <s v="Male"/>
    <x v="0"/>
    <x v="22"/>
    <x v="3"/>
    <x v="1337"/>
    <x v="4"/>
    <x v="0"/>
    <x v="7"/>
    <n v="23"/>
    <n v="54"/>
    <n v="1242"/>
    <x v="42"/>
    <s v="XL"/>
    <x v="7"/>
    <x v="1"/>
    <x v="3"/>
    <x v="2"/>
    <x v="0"/>
  </r>
  <r>
    <n v="1350"/>
    <n v="0"/>
    <n v="21"/>
    <s v="Male"/>
    <x v="0"/>
    <x v="20"/>
    <x v="0"/>
    <x v="1338"/>
    <x v="5"/>
    <x v="0"/>
    <x v="7"/>
    <n v="23"/>
    <n v="36"/>
    <n v="828"/>
    <x v="35"/>
    <s v="XL"/>
    <x v="12"/>
    <x v="1"/>
    <x v="2"/>
    <x v="1"/>
    <x v="4"/>
  </r>
  <r>
    <n v="1351"/>
    <n v="0"/>
    <n v="31"/>
    <s v="Male"/>
    <x v="0"/>
    <x v="12"/>
    <x v="3"/>
    <x v="1339"/>
    <x v="6"/>
    <x v="0"/>
    <x v="7"/>
    <n v="1"/>
    <n v="71"/>
    <n v="71"/>
    <x v="12"/>
    <s v="M"/>
    <x v="19"/>
    <x v="3"/>
    <x v="2"/>
    <x v="1"/>
    <x v="6"/>
  </r>
  <r>
    <n v="1352"/>
    <n v="0"/>
    <n v="30"/>
    <s v="Male"/>
    <x v="0"/>
    <x v="7"/>
    <x v="2"/>
    <x v="1340"/>
    <x v="0"/>
    <x v="0"/>
    <x v="7"/>
    <n v="28"/>
    <n v="31"/>
    <n v="868"/>
    <x v="32"/>
    <s v="L"/>
    <x v="1"/>
    <x v="2"/>
    <x v="4"/>
    <x v="4"/>
    <x v="3"/>
  </r>
  <r>
    <n v="1353"/>
    <n v="0"/>
    <n v="65"/>
    <s v="Male"/>
    <x v="0"/>
    <x v="19"/>
    <x v="3"/>
    <x v="1341"/>
    <x v="1"/>
    <x v="0"/>
    <x v="7"/>
    <n v="37"/>
    <n v="89"/>
    <n v="3293"/>
    <x v="26"/>
    <s v="XL"/>
    <x v="19"/>
    <x v="1"/>
    <x v="2"/>
    <x v="2"/>
    <x v="4"/>
  </r>
  <r>
    <n v="1354"/>
    <n v="0"/>
    <n v="39"/>
    <s v="Male"/>
    <x v="0"/>
    <x v="13"/>
    <x v="0"/>
    <x v="1342"/>
    <x v="2"/>
    <x v="0"/>
    <x v="7"/>
    <n v="4"/>
    <n v="83"/>
    <n v="332"/>
    <x v="4"/>
    <s v="M"/>
    <x v="11"/>
    <x v="0"/>
    <x v="2"/>
    <x v="1"/>
    <x v="6"/>
  </r>
  <r>
    <n v="1355"/>
    <n v="0"/>
    <n v="64"/>
    <s v="Male"/>
    <x v="0"/>
    <x v="21"/>
    <x v="3"/>
    <x v="1343"/>
    <x v="3"/>
    <x v="0"/>
    <x v="7"/>
    <n v="21"/>
    <n v="42"/>
    <n v="882"/>
    <x v="31"/>
    <s v="M"/>
    <x v="0"/>
    <x v="1"/>
    <x v="4"/>
    <x v="4"/>
    <x v="3"/>
  </r>
  <r>
    <n v="1356"/>
    <n v="0"/>
    <n v="59"/>
    <s v="Male"/>
    <x v="0"/>
    <x v="6"/>
    <x v="0"/>
    <x v="1344"/>
    <x v="4"/>
    <x v="0"/>
    <x v="7"/>
    <n v="50"/>
    <n v="91"/>
    <n v="4550"/>
    <x v="19"/>
    <s v="M"/>
    <x v="24"/>
    <x v="2"/>
    <x v="4"/>
    <x v="3"/>
    <x v="4"/>
  </r>
  <r>
    <n v="1357"/>
    <n v="0"/>
    <n v="49"/>
    <s v="Male"/>
    <x v="0"/>
    <x v="14"/>
    <x v="2"/>
    <x v="1345"/>
    <x v="5"/>
    <x v="0"/>
    <x v="7"/>
    <n v="34"/>
    <n v="61"/>
    <n v="2074"/>
    <x v="26"/>
    <s v="M"/>
    <x v="16"/>
    <x v="1"/>
    <x v="1"/>
    <x v="4"/>
    <x v="2"/>
  </r>
  <r>
    <n v="1358"/>
    <n v="0"/>
    <n v="24"/>
    <s v="Male"/>
    <x v="0"/>
    <x v="21"/>
    <x v="3"/>
    <x v="1346"/>
    <x v="6"/>
    <x v="0"/>
    <x v="7"/>
    <n v="20"/>
    <n v="66"/>
    <n v="1320"/>
    <x v="20"/>
    <s v="S"/>
    <x v="15"/>
    <x v="2"/>
    <x v="2"/>
    <x v="1"/>
    <x v="3"/>
  </r>
  <r>
    <n v="1359"/>
    <n v="0"/>
    <n v="19"/>
    <s v="Male"/>
    <x v="0"/>
    <x v="18"/>
    <x v="3"/>
    <x v="1347"/>
    <x v="0"/>
    <x v="0"/>
    <x v="7"/>
    <n v="25"/>
    <n v="22"/>
    <n v="550"/>
    <x v="42"/>
    <s v="XL"/>
    <x v="6"/>
    <x v="1"/>
    <x v="5"/>
    <x v="0"/>
    <x v="6"/>
  </r>
  <r>
    <n v="1360"/>
    <n v="0"/>
    <n v="27"/>
    <s v="Male"/>
    <x v="0"/>
    <x v="15"/>
    <x v="0"/>
    <x v="1348"/>
    <x v="1"/>
    <x v="0"/>
    <x v="7"/>
    <n v="26"/>
    <n v="68"/>
    <n v="1768"/>
    <x v="16"/>
    <s v="S"/>
    <x v="16"/>
    <x v="0"/>
    <x v="5"/>
    <x v="4"/>
    <x v="0"/>
  </r>
  <r>
    <n v="1361"/>
    <n v="0"/>
    <n v="56"/>
    <s v="Male"/>
    <x v="0"/>
    <x v="11"/>
    <x v="0"/>
    <x v="1349"/>
    <x v="2"/>
    <x v="0"/>
    <x v="7"/>
    <n v="4"/>
    <n v="43"/>
    <n v="172"/>
    <x v="15"/>
    <s v="L"/>
    <x v="12"/>
    <x v="3"/>
    <x v="0"/>
    <x v="4"/>
    <x v="2"/>
  </r>
  <r>
    <n v="1362"/>
    <n v="0"/>
    <n v="49"/>
    <s v="Male"/>
    <x v="0"/>
    <x v="10"/>
    <x v="0"/>
    <x v="1350"/>
    <x v="3"/>
    <x v="0"/>
    <x v="7"/>
    <n v="39"/>
    <n v="32"/>
    <n v="1248"/>
    <x v="15"/>
    <s v="M"/>
    <x v="18"/>
    <x v="3"/>
    <x v="2"/>
    <x v="5"/>
    <x v="5"/>
  </r>
  <r>
    <n v="1363"/>
    <n v="0"/>
    <n v="41"/>
    <s v="Male"/>
    <x v="0"/>
    <x v="7"/>
    <x v="2"/>
    <x v="1351"/>
    <x v="4"/>
    <x v="0"/>
    <x v="7"/>
    <n v="29"/>
    <n v="46"/>
    <n v="1334"/>
    <x v="23"/>
    <s v="M"/>
    <x v="0"/>
    <x v="3"/>
    <x v="0"/>
    <x v="1"/>
    <x v="1"/>
  </r>
  <r>
    <n v="1364"/>
    <n v="0"/>
    <n v="36"/>
    <s v="Male"/>
    <x v="0"/>
    <x v="0"/>
    <x v="0"/>
    <x v="1352"/>
    <x v="5"/>
    <x v="0"/>
    <x v="7"/>
    <n v="47"/>
    <n v="90"/>
    <n v="4230"/>
    <x v="48"/>
    <s v="L"/>
    <x v="15"/>
    <x v="2"/>
    <x v="0"/>
    <x v="3"/>
    <x v="3"/>
  </r>
  <r>
    <n v="1365"/>
    <n v="0"/>
    <n v="68"/>
    <s v="Male"/>
    <x v="0"/>
    <x v="19"/>
    <x v="3"/>
    <x v="1353"/>
    <x v="6"/>
    <x v="0"/>
    <x v="7"/>
    <n v="5"/>
    <n v="75"/>
    <n v="375"/>
    <x v="12"/>
    <s v="L"/>
    <x v="22"/>
    <x v="3"/>
    <x v="0"/>
    <x v="1"/>
    <x v="6"/>
  </r>
  <r>
    <n v="1366"/>
    <n v="0"/>
    <n v="28"/>
    <s v="Male"/>
    <x v="0"/>
    <x v="8"/>
    <x v="3"/>
    <x v="1354"/>
    <x v="0"/>
    <x v="0"/>
    <x v="7"/>
    <n v="18"/>
    <n v="69"/>
    <n v="1242"/>
    <x v="26"/>
    <s v="M"/>
    <x v="23"/>
    <x v="0"/>
    <x v="5"/>
    <x v="4"/>
    <x v="0"/>
  </r>
  <r>
    <n v="1367"/>
    <n v="0"/>
    <n v="45"/>
    <s v="Male"/>
    <x v="0"/>
    <x v="22"/>
    <x v="3"/>
    <x v="1355"/>
    <x v="1"/>
    <x v="0"/>
    <x v="7"/>
    <n v="10"/>
    <n v="40"/>
    <n v="400"/>
    <x v="43"/>
    <s v="M"/>
    <x v="23"/>
    <x v="3"/>
    <x v="1"/>
    <x v="2"/>
    <x v="0"/>
  </r>
  <r>
    <n v="1368"/>
    <n v="0"/>
    <n v="60"/>
    <s v="Male"/>
    <x v="0"/>
    <x v="22"/>
    <x v="3"/>
    <x v="1356"/>
    <x v="2"/>
    <x v="0"/>
    <x v="7"/>
    <n v="25"/>
    <n v="63"/>
    <n v="1575"/>
    <x v="43"/>
    <s v="S"/>
    <x v="12"/>
    <x v="3"/>
    <x v="0"/>
    <x v="1"/>
    <x v="3"/>
  </r>
  <r>
    <n v="1369"/>
    <n v="0"/>
    <n v="21"/>
    <s v="Male"/>
    <x v="0"/>
    <x v="5"/>
    <x v="0"/>
    <x v="1357"/>
    <x v="3"/>
    <x v="0"/>
    <x v="7"/>
    <n v="2"/>
    <n v="36"/>
    <n v="72"/>
    <x v="48"/>
    <s v="L"/>
    <x v="19"/>
    <x v="2"/>
    <x v="0"/>
    <x v="1"/>
    <x v="1"/>
  </r>
  <r>
    <n v="1370"/>
    <n v="0"/>
    <n v="32"/>
    <s v="Male"/>
    <x v="0"/>
    <x v="9"/>
    <x v="1"/>
    <x v="1358"/>
    <x v="4"/>
    <x v="0"/>
    <x v="7"/>
    <n v="48"/>
    <n v="75"/>
    <n v="3600"/>
    <x v="43"/>
    <s v="M"/>
    <x v="13"/>
    <x v="0"/>
    <x v="3"/>
    <x v="0"/>
    <x v="0"/>
  </r>
  <r>
    <n v="1371"/>
    <n v="0"/>
    <n v="27"/>
    <s v="Male"/>
    <x v="0"/>
    <x v="18"/>
    <x v="3"/>
    <x v="1359"/>
    <x v="5"/>
    <x v="0"/>
    <x v="7"/>
    <n v="41"/>
    <n v="67"/>
    <n v="2747"/>
    <x v="6"/>
    <s v="L"/>
    <x v="14"/>
    <x v="2"/>
    <x v="4"/>
    <x v="4"/>
    <x v="6"/>
  </r>
  <r>
    <n v="1372"/>
    <n v="0"/>
    <n v="40"/>
    <s v="Male"/>
    <x v="0"/>
    <x v="13"/>
    <x v="0"/>
    <x v="1360"/>
    <x v="6"/>
    <x v="0"/>
    <x v="7"/>
    <n v="42"/>
    <n v="64"/>
    <n v="2688"/>
    <x v="33"/>
    <s v="M"/>
    <x v="4"/>
    <x v="1"/>
    <x v="5"/>
    <x v="2"/>
    <x v="5"/>
  </r>
  <r>
    <n v="1373"/>
    <n v="0"/>
    <n v="64"/>
    <s v="Male"/>
    <x v="0"/>
    <x v="0"/>
    <x v="0"/>
    <x v="1361"/>
    <x v="0"/>
    <x v="0"/>
    <x v="7"/>
    <n v="44"/>
    <n v="61"/>
    <n v="2684"/>
    <x v="49"/>
    <s v="M"/>
    <x v="0"/>
    <x v="3"/>
    <x v="4"/>
    <x v="3"/>
    <x v="4"/>
  </r>
  <r>
    <n v="1374"/>
    <n v="0"/>
    <n v="18"/>
    <s v="Male"/>
    <x v="0"/>
    <x v="24"/>
    <x v="3"/>
    <x v="1362"/>
    <x v="1"/>
    <x v="0"/>
    <x v="7"/>
    <n v="6"/>
    <n v="40"/>
    <n v="240"/>
    <x v="40"/>
    <s v="L"/>
    <x v="2"/>
    <x v="0"/>
    <x v="5"/>
    <x v="1"/>
    <x v="3"/>
  </r>
  <r>
    <n v="1375"/>
    <n v="0"/>
    <n v="22"/>
    <s v="Male"/>
    <x v="0"/>
    <x v="8"/>
    <x v="3"/>
    <x v="1363"/>
    <x v="2"/>
    <x v="0"/>
    <x v="7"/>
    <n v="5"/>
    <n v="97"/>
    <n v="485"/>
    <x v="14"/>
    <s v="M"/>
    <x v="15"/>
    <x v="3"/>
    <x v="1"/>
    <x v="4"/>
    <x v="3"/>
  </r>
  <r>
    <n v="1376"/>
    <n v="0"/>
    <n v="42"/>
    <s v="Male"/>
    <x v="0"/>
    <x v="4"/>
    <x v="1"/>
    <x v="1364"/>
    <x v="3"/>
    <x v="0"/>
    <x v="7"/>
    <n v="8"/>
    <n v="31"/>
    <n v="248"/>
    <x v="1"/>
    <s v="L"/>
    <x v="17"/>
    <x v="1"/>
    <x v="4"/>
    <x v="2"/>
    <x v="2"/>
  </r>
  <r>
    <n v="1377"/>
    <n v="0"/>
    <n v="57"/>
    <s v="Male"/>
    <x v="0"/>
    <x v="3"/>
    <x v="1"/>
    <x v="1365"/>
    <x v="4"/>
    <x v="0"/>
    <x v="7"/>
    <n v="24"/>
    <n v="65"/>
    <n v="1560"/>
    <x v="30"/>
    <s v="L"/>
    <x v="6"/>
    <x v="1"/>
    <x v="1"/>
    <x v="3"/>
    <x v="2"/>
  </r>
  <r>
    <n v="1378"/>
    <n v="0"/>
    <n v="33"/>
    <s v="Male"/>
    <x v="0"/>
    <x v="12"/>
    <x v="3"/>
    <x v="1366"/>
    <x v="5"/>
    <x v="0"/>
    <x v="7"/>
    <n v="42"/>
    <n v="54"/>
    <n v="2268"/>
    <x v="31"/>
    <s v="L"/>
    <x v="8"/>
    <x v="1"/>
    <x v="2"/>
    <x v="0"/>
    <x v="5"/>
  </r>
  <r>
    <n v="1379"/>
    <n v="0"/>
    <n v="37"/>
    <s v="Male"/>
    <x v="0"/>
    <x v="14"/>
    <x v="2"/>
    <x v="1367"/>
    <x v="6"/>
    <x v="0"/>
    <x v="7"/>
    <n v="24"/>
    <n v="49"/>
    <n v="1176"/>
    <x v="0"/>
    <s v="XL"/>
    <x v="21"/>
    <x v="3"/>
    <x v="1"/>
    <x v="0"/>
    <x v="1"/>
  </r>
  <r>
    <n v="1380"/>
    <n v="0"/>
    <n v="21"/>
    <s v="Male"/>
    <x v="0"/>
    <x v="17"/>
    <x v="0"/>
    <x v="1368"/>
    <x v="0"/>
    <x v="0"/>
    <x v="7"/>
    <n v="38"/>
    <n v="64"/>
    <n v="2432"/>
    <x v="45"/>
    <s v="L"/>
    <x v="7"/>
    <x v="3"/>
    <x v="4"/>
    <x v="0"/>
    <x v="4"/>
  </r>
  <r>
    <n v="1381"/>
    <n v="0"/>
    <n v="51"/>
    <s v="Male"/>
    <x v="0"/>
    <x v="4"/>
    <x v="1"/>
    <x v="1369"/>
    <x v="1"/>
    <x v="0"/>
    <x v="7"/>
    <n v="41"/>
    <n v="35"/>
    <n v="1435"/>
    <x v="2"/>
    <s v="S"/>
    <x v="18"/>
    <x v="0"/>
    <x v="3"/>
    <x v="1"/>
    <x v="0"/>
  </r>
  <r>
    <n v="1382"/>
    <n v="0"/>
    <n v="30"/>
    <s v="Male"/>
    <x v="0"/>
    <x v="9"/>
    <x v="1"/>
    <x v="1370"/>
    <x v="2"/>
    <x v="0"/>
    <x v="7"/>
    <n v="48"/>
    <n v="86"/>
    <n v="4128"/>
    <x v="25"/>
    <s v="L"/>
    <x v="13"/>
    <x v="0"/>
    <x v="3"/>
    <x v="0"/>
    <x v="3"/>
  </r>
  <r>
    <n v="1383"/>
    <n v="0"/>
    <n v="68"/>
    <s v="Male"/>
    <x v="0"/>
    <x v="14"/>
    <x v="2"/>
    <x v="1371"/>
    <x v="3"/>
    <x v="0"/>
    <x v="7"/>
    <n v="16"/>
    <n v="55"/>
    <n v="880"/>
    <x v="49"/>
    <s v="L"/>
    <x v="17"/>
    <x v="0"/>
    <x v="0"/>
    <x v="4"/>
    <x v="3"/>
  </r>
  <r>
    <n v="1384"/>
    <n v="0"/>
    <n v="36"/>
    <s v="Male"/>
    <x v="0"/>
    <x v="18"/>
    <x v="3"/>
    <x v="1372"/>
    <x v="4"/>
    <x v="0"/>
    <x v="7"/>
    <n v="4"/>
    <n v="58"/>
    <n v="232"/>
    <x v="48"/>
    <s v="M"/>
    <x v="18"/>
    <x v="1"/>
    <x v="0"/>
    <x v="0"/>
    <x v="5"/>
  </r>
  <r>
    <n v="1385"/>
    <n v="0"/>
    <n v="46"/>
    <s v="Male"/>
    <x v="0"/>
    <x v="4"/>
    <x v="1"/>
    <x v="1373"/>
    <x v="5"/>
    <x v="0"/>
    <x v="7"/>
    <n v="8"/>
    <n v="96"/>
    <n v="768"/>
    <x v="28"/>
    <s v="M"/>
    <x v="18"/>
    <x v="3"/>
    <x v="3"/>
    <x v="4"/>
    <x v="1"/>
  </r>
  <r>
    <n v="1386"/>
    <n v="0"/>
    <n v="41"/>
    <s v="Male"/>
    <x v="0"/>
    <x v="16"/>
    <x v="3"/>
    <x v="1374"/>
    <x v="6"/>
    <x v="0"/>
    <x v="7"/>
    <n v="1"/>
    <n v="64"/>
    <n v="64"/>
    <x v="33"/>
    <s v="M"/>
    <x v="20"/>
    <x v="3"/>
    <x v="5"/>
    <x v="4"/>
    <x v="4"/>
  </r>
  <r>
    <n v="1387"/>
    <n v="0"/>
    <n v="68"/>
    <s v="Male"/>
    <x v="0"/>
    <x v="14"/>
    <x v="2"/>
    <x v="1375"/>
    <x v="0"/>
    <x v="0"/>
    <x v="7"/>
    <n v="4"/>
    <n v="56"/>
    <n v="224"/>
    <x v="4"/>
    <s v="M"/>
    <x v="5"/>
    <x v="3"/>
    <x v="2"/>
    <x v="5"/>
    <x v="3"/>
  </r>
  <r>
    <n v="1388"/>
    <n v="0"/>
    <n v="21"/>
    <s v="Male"/>
    <x v="0"/>
    <x v="0"/>
    <x v="0"/>
    <x v="1376"/>
    <x v="1"/>
    <x v="0"/>
    <x v="7"/>
    <n v="20"/>
    <n v="85"/>
    <n v="1700"/>
    <x v="31"/>
    <s v="M"/>
    <x v="9"/>
    <x v="0"/>
    <x v="3"/>
    <x v="2"/>
    <x v="5"/>
  </r>
  <r>
    <n v="1389"/>
    <n v="0"/>
    <n v="62"/>
    <s v="Male"/>
    <x v="0"/>
    <x v="10"/>
    <x v="0"/>
    <x v="1377"/>
    <x v="2"/>
    <x v="0"/>
    <x v="7"/>
    <n v="40"/>
    <n v="23"/>
    <n v="920"/>
    <x v="10"/>
    <s v="M"/>
    <x v="21"/>
    <x v="1"/>
    <x v="0"/>
    <x v="1"/>
    <x v="3"/>
  </r>
  <r>
    <n v="1390"/>
    <n v="0"/>
    <n v="59"/>
    <s v="Male"/>
    <x v="0"/>
    <x v="18"/>
    <x v="3"/>
    <x v="1378"/>
    <x v="3"/>
    <x v="0"/>
    <x v="7"/>
    <n v="8"/>
    <n v="72"/>
    <n v="576"/>
    <x v="25"/>
    <s v="L"/>
    <x v="19"/>
    <x v="3"/>
    <x v="5"/>
    <x v="5"/>
    <x v="0"/>
  </r>
  <r>
    <n v="1391"/>
    <n v="0"/>
    <n v="25"/>
    <s v="Male"/>
    <x v="0"/>
    <x v="19"/>
    <x v="3"/>
    <x v="1379"/>
    <x v="4"/>
    <x v="0"/>
    <x v="7"/>
    <n v="42"/>
    <n v="38"/>
    <n v="1596"/>
    <x v="10"/>
    <s v="M"/>
    <x v="1"/>
    <x v="2"/>
    <x v="3"/>
    <x v="5"/>
    <x v="1"/>
  </r>
  <r>
    <n v="1392"/>
    <n v="0"/>
    <n v="53"/>
    <s v="Male"/>
    <x v="0"/>
    <x v="0"/>
    <x v="0"/>
    <x v="1380"/>
    <x v="5"/>
    <x v="0"/>
    <x v="7"/>
    <n v="38"/>
    <n v="29"/>
    <n v="1102"/>
    <x v="33"/>
    <s v="S"/>
    <x v="3"/>
    <x v="0"/>
    <x v="0"/>
    <x v="2"/>
    <x v="2"/>
  </r>
  <r>
    <n v="1393"/>
    <n v="0"/>
    <n v="31"/>
    <s v="Male"/>
    <x v="0"/>
    <x v="24"/>
    <x v="3"/>
    <x v="1381"/>
    <x v="6"/>
    <x v="0"/>
    <x v="7"/>
    <n v="34"/>
    <n v="46"/>
    <n v="1564"/>
    <x v="10"/>
    <s v="M"/>
    <x v="22"/>
    <x v="1"/>
    <x v="0"/>
    <x v="0"/>
    <x v="6"/>
  </r>
  <r>
    <n v="1394"/>
    <n v="0"/>
    <n v="46"/>
    <s v="Male"/>
    <x v="0"/>
    <x v="24"/>
    <x v="3"/>
    <x v="1382"/>
    <x v="0"/>
    <x v="0"/>
    <x v="7"/>
    <n v="14"/>
    <n v="58"/>
    <n v="812"/>
    <x v="36"/>
    <s v="L"/>
    <x v="22"/>
    <x v="1"/>
    <x v="0"/>
    <x v="3"/>
    <x v="0"/>
  </r>
  <r>
    <n v="1395"/>
    <n v="0"/>
    <n v="26"/>
    <s v="Male"/>
    <x v="0"/>
    <x v="7"/>
    <x v="2"/>
    <x v="1383"/>
    <x v="1"/>
    <x v="0"/>
    <x v="7"/>
    <n v="39"/>
    <n v="43"/>
    <n v="1677"/>
    <x v="43"/>
    <s v="L"/>
    <x v="23"/>
    <x v="3"/>
    <x v="2"/>
    <x v="1"/>
    <x v="1"/>
  </r>
  <r>
    <n v="1396"/>
    <n v="0"/>
    <n v="47"/>
    <s v="Male"/>
    <x v="0"/>
    <x v="18"/>
    <x v="3"/>
    <x v="1384"/>
    <x v="2"/>
    <x v="0"/>
    <x v="7"/>
    <n v="40"/>
    <n v="32"/>
    <n v="1280"/>
    <x v="8"/>
    <s v="L"/>
    <x v="2"/>
    <x v="1"/>
    <x v="2"/>
    <x v="3"/>
    <x v="4"/>
  </r>
  <r>
    <n v="1397"/>
    <n v="0"/>
    <n v="37"/>
    <s v="Male"/>
    <x v="0"/>
    <x v="13"/>
    <x v="0"/>
    <x v="1385"/>
    <x v="3"/>
    <x v="0"/>
    <x v="7"/>
    <n v="49"/>
    <n v="30"/>
    <n v="1470"/>
    <x v="48"/>
    <s v="XL"/>
    <x v="21"/>
    <x v="0"/>
    <x v="2"/>
    <x v="5"/>
    <x v="5"/>
  </r>
  <r>
    <n v="1398"/>
    <n v="0"/>
    <n v="55"/>
    <s v="Male"/>
    <x v="0"/>
    <x v="12"/>
    <x v="3"/>
    <x v="1386"/>
    <x v="4"/>
    <x v="0"/>
    <x v="7"/>
    <n v="33"/>
    <n v="67"/>
    <n v="2211"/>
    <x v="2"/>
    <s v="S"/>
    <x v="23"/>
    <x v="2"/>
    <x v="5"/>
    <x v="3"/>
    <x v="2"/>
  </r>
  <r>
    <n v="1399"/>
    <n v="0"/>
    <n v="30"/>
    <s v="Male"/>
    <x v="0"/>
    <x v="10"/>
    <x v="0"/>
    <x v="1387"/>
    <x v="5"/>
    <x v="0"/>
    <x v="7"/>
    <n v="25"/>
    <n v="45"/>
    <n v="1125"/>
    <x v="20"/>
    <s v="M"/>
    <x v="16"/>
    <x v="2"/>
    <x v="1"/>
    <x v="2"/>
    <x v="1"/>
  </r>
  <r>
    <n v="1400"/>
    <n v="0"/>
    <n v="19"/>
    <s v="Male"/>
    <x v="0"/>
    <x v="19"/>
    <x v="3"/>
    <x v="1388"/>
    <x v="6"/>
    <x v="0"/>
    <x v="7"/>
    <n v="48"/>
    <n v="81"/>
    <n v="3888"/>
    <x v="42"/>
    <s v="M"/>
    <x v="8"/>
    <x v="0"/>
    <x v="5"/>
    <x v="0"/>
    <x v="2"/>
  </r>
  <r>
    <n v="1401"/>
    <n v="0"/>
    <n v="36"/>
    <s v="Male"/>
    <x v="0"/>
    <x v="21"/>
    <x v="3"/>
    <x v="1389"/>
    <x v="0"/>
    <x v="0"/>
    <x v="7"/>
    <n v="22"/>
    <n v="23"/>
    <n v="506"/>
    <x v="21"/>
    <s v="M"/>
    <x v="15"/>
    <x v="3"/>
    <x v="2"/>
    <x v="2"/>
    <x v="6"/>
  </r>
  <r>
    <n v="1402"/>
    <n v="0"/>
    <n v="23"/>
    <s v="Male"/>
    <x v="0"/>
    <x v="3"/>
    <x v="1"/>
    <x v="1390"/>
    <x v="1"/>
    <x v="0"/>
    <x v="7"/>
    <n v="1"/>
    <n v="59"/>
    <n v="59"/>
    <x v="26"/>
    <s v="M"/>
    <x v="24"/>
    <x v="3"/>
    <x v="4"/>
    <x v="3"/>
    <x v="1"/>
  </r>
  <r>
    <n v="1403"/>
    <n v="0"/>
    <n v="62"/>
    <s v="Male"/>
    <x v="0"/>
    <x v="12"/>
    <x v="3"/>
    <x v="1391"/>
    <x v="2"/>
    <x v="0"/>
    <x v="7"/>
    <n v="47"/>
    <n v="21"/>
    <n v="987"/>
    <x v="24"/>
    <s v="L"/>
    <x v="3"/>
    <x v="2"/>
    <x v="0"/>
    <x v="3"/>
    <x v="5"/>
  </r>
  <r>
    <n v="1404"/>
    <n v="0"/>
    <n v="26"/>
    <s v="Male"/>
    <x v="0"/>
    <x v="21"/>
    <x v="3"/>
    <x v="1392"/>
    <x v="3"/>
    <x v="0"/>
    <x v="7"/>
    <n v="20"/>
    <n v="20"/>
    <n v="400"/>
    <x v="41"/>
    <s v="M"/>
    <x v="14"/>
    <x v="1"/>
    <x v="5"/>
    <x v="2"/>
    <x v="4"/>
  </r>
  <r>
    <n v="1405"/>
    <n v="0"/>
    <n v="36"/>
    <s v="Male"/>
    <x v="0"/>
    <x v="16"/>
    <x v="3"/>
    <x v="1393"/>
    <x v="4"/>
    <x v="0"/>
    <x v="7"/>
    <n v="10"/>
    <n v="28"/>
    <n v="280"/>
    <x v="34"/>
    <s v="M"/>
    <x v="4"/>
    <x v="0"/>
    <x v="2"/>
    <x v="5"/>
    <x v="1"/>
  </r>
  <r>
    <n v="1406"/>
    <n v="0"/>
    <n v="33"/>
    <s v="Male"/>
    <x v="0"/>
    <x v="20"/>
    <x v="0"/>
    <x v="1394"/>
    <x v="5"/>
    <x v="0"/>
    <x v="7"/>
    <n v="39"/>
    <n v="100"/>
    <n v="3900"/>
    <x v="13"/>
    <s v="M"/>
    <x v="14"/>
    <x v="0"/>
    <x v="5"/>
    <x v="2"/>
    <x v="5"/>
  </r>
  <r>
    <n v="1407"/>
    <n v="0"/>
    <n v="32"/>
    <s v="Male"/>
    <x v="0"/>
    <x v="5"/>
    <x v="0"/>
    <x v="1395"/>
    <x v="6"/>
    <x v="0"/>
    <x v="7"/>
    <n v="15"/>
    <n v="46"/>
    <n v="690"/>
    <x v="46"/>
    <s v="L"/>
    <x v="2"/>
    <x v="1"/>
    <x v="0"/>
    <x v="5"/>
    <x v="5"/>
  </r>
  <r>
    <n v="1408"/>
    <n v="0"/>
    <n v="56"/>
    <s v="Male"/>
    <x v="0"/>
    <x v="8"/>
    <x v="3"/>
    <x v="1396"/>
    <x v="0"/>
    <x v="0"/>
    <x v="7"/>
    <n v="11"/>
    <n v="61"/>
    <n v="671"/>
    <x v="21"/>
    <s v="XL"/>
    <x v="4"/>
    <x v="1"/>
    <x v="0"/>
    <x v="2"/>
    <x v="2"/>
  </r>
  <r>
    <n v="1409"/>
    <n v="0"/>
    <n v="58"/>
    <s v="Male"/>
    <x v="0"/>
    <x v="0"/>
    <x v="0"/>
    <x v="1397"/>
    <x v="1"/>
    <x v="0"/>
    <x v="7"/>
    <n v="38"/>
    <n v="58"/>
    <n v="2204"/>
    <x v="1"/>
    <s v="M"/>
    <x v="22"/>
    <x v="0"/>
    <x v="1"/>
    <x v="0"/>
    <x v="1"/>
  </r>
  <r>
    <n v="1410"/>
    <n v="0"/>
    <n v="34"/>
    <s v="Male"/>
    <x v="0"/>
    <x v="21"/>
    <x v="3"/>
    <x v="1398"/>
    <x v="2"/>
    <x v="0"/>
    <x v="7"/>
    <n v="41"/>
    <n v="50"/>
    <n v="2050"/>
    <x v="36"/>
    <s v="M"/>
    <x v="24"/>
    <x v="1"/>
    <x v="3"/>
    <x v="1"/>
    <x v="0"/>
  </r>
  <r>
    <n v="1411"/>
    <n v="0"/>
    <n v="61"/>
    <s v="Male"/>
    <x v="0"/>
    <x v="19"/>
    <x v="3"/>
    <x v="1399"/>
    <x v="3"/>
    <x v="0"/>
    <x v="7"/>
    <n v="18"/>
    <n v="93"/>
    <n v="1674"/>
    <x v="29"/>
    <s v="M"/>
    <x v="7"/>
    <x v="2"/>
    <x v="5"/>
    <x v="5"/>
    <x v="2"/>
  </r>
  <r>
    <n v="1412"/>
    <n v="0"/>
    <n v="48"/>
    <s v="Male"/>
    <x v="0"/>
    <x v="11"/>
    <x v="0"/>
    <x v="1400"/>
    <x v="4"/>
    <x v="0"/>
    <x v="7"/>
    <n v="13"/>
    <n v="24"/>
    <n v="312"/>
    <x v="7"/>
    <s v="L"/>
    <x v="13"/>
    <x v="2"/>
    <x v="5"/>
    <x v="0"/>
    <x v="3"/>
  </r>
  <r>
    <n v="1413"/>
    <n v="0"/>
    <n v="25"/>
    <s v="Male"/>
    <x v="0"/>
    <x v="6"/>
    <x v="0"/>
    <x v="1401"/>
    <x v="5"/>
    <x v="0"/>
    <x v="7"/>
    <n v="43"/>
    <n v="100"/>
    <n v="4300"/>
    <x v="49"/>
    <s v="M"/>
    <x v="4"/>
    <x v="2"/>
    <x v="4"/>
    <x v="0"/>
    <x v="2"/>
  </r>
  <r>
    <n v="1414"/>
    <n v="0"/>
    <n v="51"/>
    <s v="Male"/>
    <x v="0"/>
    <x v="0"/>
    <x v="0"/>
    <x v="1402"/>
    <x v="6"/>
    <x v="0"/>
    <x v="7"/>
    <n v="12"/>
    <n v="79"/>
    <n v="948"/>
    <x v="13"/>
    <s v="S"/>
    <x v="20"/>
    <x v="3"/>
    <x v="5"/>
    <x v="4"/>
    <x v="3"/>
  </r>
  <r>
    <n v="1415"/>
    <n v="0"/>
    <n v="29"/>
    <s v="Male"/>
    <x v="0"/>
    <x v="20"/>
    <x v="0"/>
    <x v="1403"/>
    <x v="0"/>
    <x v="0"/>
    <x v="7"/>
    <n v="3"/>
    <n v="51"/>
    <n v="153"/>
    <x v="45"/>
    <s v="M"/>
    <x v="12"/>
    <x v="2"/>
    <x v="5"/>
    <x v="2"/>
    <x v="4"/>
  </r>
  <r>
    <n v="1416"/>
    <n v="0"/>
    <n v="54"/>
    <s v="Male"/>
    <x v="0"/>
    <x v="22"/>
    <x v="3"/>
    <x v="1404"/>
    <x v="1"/>
    <x v="0"/>
    <x v="7"/>
    <n v="12"/>
    <n v="90"/>
    <n v="1080"/>
    <x v="25"/>
    <s v="M"/>
    <x v="24"/>
    <x v="0"/>
    <x v="1"/>
    <x v="2"/>
    <x v="6"/>
  </r>
  <r>
    <n v="1417"/>
    <n v="0"/>
    <n v="48"/>
    <s v="Male"/>
    <x v="0"/>
    <x v="23"/>
    <x v="1"/>
    <x v="1405"/>
    <x v="2"/>
    <x v="0"/>
    <x v="7"/>
    <n v="46"/>
    <n v="56"/>
    <n v="2576"/>
    <x v="36"/>
    <s v="L"/>
    <x v="5"/>
    <x v="2"/>
    <x v="1"/>
    <x v="1"/>
    <x v="3"/>
  </r>
  <r>
    <n v="1418"/>
    <n v="0"/>
    <n v="62"/>
    <s v="Male"/>
    <x v="0"/>
    <x v="6"/>
    <x v="0"/>
    <x v="1406"/>
    <x v="3"/>
    <x v="0"/>
    <x v="7"/>
    <n v="21"/>
    <n v="25"/>
    <n v="525"/>
    <x v="6"/>
    <s v="S"/>
    <x v="17"/>
    <x v="1"/>
    <x v="3"/>
    <x v="5"/>
    <x v="0"/>
  </r>
  <r>
    <n v="1419"/>
    <n v="0"/>
    <n v="18"/>
    <s v="Male"/>
    <x v="0"/>
    <x v="5"/>
    <x v="0"/>
    <x v="1407"/>
    <x v="4"/>
    <x v="0"/>
    <x v="7"/>
    <n v="23"/>
    <n v="75"/>
    <n v="1725"/>
    <x v="15"/>
    <s v="M"/>
    <x v="10"/>
    <x v="2"/>
    <x v="4"/>
    <x v="0"/>
    <x v="6"/>
  </r>
  <r>
    <n v="1420"/>
    <n v="0"/>
    <n v="43"/>
    <s v="Male"/>
    <x v="0"/>
    <x v="8"/>
    <x v="3"/>
    <x v="1408"/>
    <x v="5"/>
    <x v="0"/>
    <x v="7"/>
    <n v="4"/>
    <n v="75"/>
    <n v="300"/>
    <x v="6"/>
    <s v="M"/>
    <x v="19"/>
    <x v="2"/>
    <x v="1"/>
    <x v="5"/>
    <x v="3"/>
  </r>
  <r>
    <n v="1421"/>
    <n v="0"/>
    <n v="22"/>
    <s v="Male"/>
    <x v="0"/>
    <x v="2"/>
    <x v="0"/>
    <x v="1409"/>
    <x v="6"/>
    <x v="0"/>
    <x v="7"/>
    <n v="45"/>
    <n v="53"/>
    <n v="2385"/>
    <x v="17"/>
    <s v="XL"/>
    <x v="0"/>
    <x v="2"/>
    <x v="5"/>
    <x v="3"/>
    <x v="6"/>
  </r>
  <r>
    <n v="1422"/>
    <n v="0"/>
    <n v="68"/>
    <s v="Male"/>
    <x v="0"/>
    <x v="10"/>
    <x v="0"/>
    <x v="1410"/>
    <x v="0"/>
    <x v="0"/>
    <x v="7"/>
    <n v="24"/>
    <n v="100"/>
    <n v="2400"/>
    <x v="37"/>
    <s v="S"/>
    <x v="9"/>
    <x v="1"/>
    <x v="3"/>
    <x v="4"/>
    <x v="0"/>
  </r>
  <r>
    <n v="1423"/>
    <n v="0"/>
    <n v="44"/>
    <s v="Male"/>
    <x v="0"/>
    <x v="10"/>
    <x v="0"/>
    <x v="1411"/>
    <x v="1"/>
    <x v="0"/>
    <x v="7"/>
    <n v="3"/>
    <n v="27"/>
    <n v="81"/>
    <x v="20"/>
    <s v="L"/>
    <x v="4"/>
    <x v="3"/>
    <x v="1"/>
    <x v="3"/>
    <x v="4"/>
  </r>
  <r>
    <n v="1424"/>
    <n v="0"/>
    <n v="51"/>
    <s v="Male"/>
    <x v="0"/>
    <x v="3"/>
    <x v="1"/>
    <x v="1412"/>
    <x v="2"/>
    <x v="0"/>
    <x v="7"/>
    <n v="12"/>
    <n v="60"/>
    <n v="720"/>
    <x v="49"/>
    <s v="S"/>
    <x v="12"/>
    <x v="3"/>
    <x v="1"/>
    <x v="0"/>
    <x v="6"/>
  </r>
  <r>
    <n v="1425"/>
    <n v="0"/>
    <n v="66"/>
    <s v="Male"/>
    <x v="0"/>
    <x v="14"/>
    <x v="2"/>
    <x v="1413"/>
    <x v="3"/>
    <x v="0"/>
    <x v="7"/>
    <n v="34"/>
    <n v="23"/>
    <n v="782"/>
    <x v="38"/>
    <s v="S"/>
    <x v="20"/>
    <x v="3"/>
    <x v="3"/>
    <x v="4"/>
    <x v="6"/>
  </r>
  <r>
    <n v="1426"/>
    <n v="0"/>
    <n v="59"/>
    <s v="Male"/>
    <x v="0"/>
    <x v="7"/>
    <x v="2"/>
    <x v="1414"/>
    <x v="4"/>
    <x v="0"/>
    <x v="7"/>
    <n v="39"/>
    <n v="40"/>
    <n v="1560"/>
    <x v="5"/>
    <s v="S"/>
    <x v="3"/>
    <x v="0"/>
    <x v="2"/>
    <x v="2"/>
    <x v="2"/>
  </r>
  <r>
    <n v="1427"/>
    <n v="0"/>
    <n v="60"/>
    <s v="Male"/>
    <x v="0"/>
    <x v="13"/>
    <x v="0"/>
    <x v="1415"/>
    <x v="5"/>
    <x v="0"/>
    <x v="7"/>
    <n v="35"/>
    <n v="38"/>
    <n v="1330"/>
    <x v="49"/>
    <s v="M"/>
    <x v="22"/>
    <x v="2"/>
    <x v="1"/>
    <x v="3"/>
    <x v="6"/>
  </r>
  <r>
    <n v="1428"/>
    <n v="0"/>
    <n v="31"/>
    <s v="Male"/>
    <x v="0"/>
    <x v="21"/>
    <x v="3"/>
    <x v="1416"/>
    <x v="6"/>
    <x v="0"/>
    <x v="7"/>
    <n v="8"/>
    <n v="90"/>
    <n v="720"/>
    <x v="44"/>
    <s v="S"/>
    <x v="19"/>
    <x v="2"/>
    <x v="5"/>
    <x v="2"/>
    <x v="2"/>
  </r>
  <r>
    <n v="1429"/>
    <n v="0"/>
    <n v="20"/>
    <s v="Male"/>
    <x v="0"/>
    <x v="0"/>
    <x v="0"/>
    <x v="1417"/>
    <x v="0"/>
    <x v="0"/>
    <x v="7"/>
    <n v="42"/>
    <n v="97"/>
    <n v="4074"/>
    <x v="24"/>
    <s v="S"/>
    <x v="13"/>
    <x v="2"/>
    <x v="0"/>
    <x v="3"/>
    <x v="3"/>
  </r>
  <r>
    <n v="1430"/>
    <n v="0"/>
    <n v="24"/>
    <s v="Male"/>
    <x v="0"/>
    <x v="11"/>
    <x v="0"/>
    <x v="1418"/>
    <x v="1"/>
    <x v="0"/>
    <x v="7"/>
    <n v="6"/>
    <n v="38"/>
    <n v="228"/>
    <x v="31"/>
    <s v="L"/>
    <x v="9"/>
    <x v="3"/>
    <x v="3"/>
    <x v="2"/>
    <x v="6"/>
  </r>
  <r>
    <n v="1431"/>
    <n v="0"/>
    <n v="48"/>
    <s v="Male"/>
    <x v="0"/>
    <x v="3"/>
    <x v="1"/>
    <x v="1419"/>
    <x v="2"/>
    <x v="0"/>
    <x v="7"/>
    <n v="3"/>
    <n v="30"/>
    <n v="90"/>
    <x v="49"/>
    <s v="S"/>
    <x v="19"/>
    <x v="2"/>
    <x v="1"/>
    <x v="2"/>
    <x v="0"/>
  </r>
  <r>
    <n v="1432"/>
    <n v="0"/>
    <n v="39"/>
    <s v="Male"/>
    <x v="0"/>
    <x v="13"/>
    <x v="0"/>
    <x v="1420"/>
    <x v="3"/>
    <x v="0"/>
    <x v="7"/>
    <n v="29"/>
    <n v="88"/>
    <n v="2552"/>
    <x v="44"/>
    <s v="M"/>
    <x v="16"/>
    <x v="3"/>
    <x v="0"/>
    <x v="0"/>
    <x v="3"/>
  </r>
  <r>
    <n v="1433"/>
    <n v="0"/>
    <n v="34"/>
    <s v="Male"/>
    <x v="0"/>
    <x v="19"/>
    <x v="3"/>
    <x v="1421"/>
    <x v="4"/>
    <x v="0"/>
    <x v="7"/>
    <n v="32"/>
    <n v="33"/>
    <n v="1056"/>
    <x v="19"/>
    <s v="L"/>
    <x v="12"/>
    <x v="0"/>
    <x v="0"/>
    <x v="5"/>
    <x v="3"/>
  </r>
  <r>
    <n v="1434"/>
    <n v="0"/>
    <n v="70"/>
    <s v="Male"/>
    <x v="0"/>
    <x v="15"/>
    <x v="0"/>
    <x v="1422"/>
    <x v="5"/>
    <x v="0"/>
    <x v="7"/>
    <n v="45"/>
    <n v="60"/>
    <n v="2700"/>
    <x v="45"/>
    <s v="L"/>
    <x v="22"/>
    <x v="0"/>
    <x v="2"/>
    <x v="5"/>
    <x v="1"/>
  </r>
  <r>
    <n v="1435"/>
    <n v="0"/>
    <n v="59"/>
    <s v="Male"/>
    <x v="0"/>
    <x v="1"/>
    <x v="0"/>
    <x v="1423"/>
    <x v="6"/>
    <x v="0"/>
    <x v="7"/>
    <n v="21"/>
    <n v="64"/>
    <n v="1344"/>
    <x v="14"/>
    <s v="L"/>
    <x v="1"/>
    <x v="2"/>
    <x v="1"/>
    <x v="5"/>
    <x v="4"/>
  </r>
  <r>
    <n v="1436"/>
    <n v="0"/>
    <n v="45"/>
    <s v="Male"/>
    <x v="0"/>
    <x v="18"/>
    <x v="3"/>
    <x v="1424"/>
    <x v="0"/>
    <x v="0"/>
    <x v="7"/>
    <n v="41"/>
    <n v="95"/>
    <n v="3895"/>
    <x v="4"/>
    <s v="XL"/>
    <x v="12"/>
    <x v="3"/>
    <x v="3"/>
    <x v="1"/>
    <x v="1"/>
  </r>
  <r>
    <n v="1437"/>
    <n v="0"/>
    <n v="35"/>
    <s v="Male"/>
    <x v="0"/>
    <x v="4"/>
    <x v="1"/>
    <x v="1425"/>
    <x v="1"/>
    <x v="0"/>
    <x v="7"/>
    <n v="23"/>
    <n v="83"/>
    <n v="1909"/>
    <x v="45"/>
    <s v="M"/>
    <x v="0"/>
    <x v="0"/>
    <x v="1"/>
    <x v="3"/>
    <x v="0"/>
  </r>
  <r>
    <n v="1438"/>
    <n v="0"/>
    <n v="69"/>
    <s v="Male"/>
    <x v="0"/>
    <x v="23"/>
    <x v="1"/>
    <x v="1426"/>
    <x v="2"/>
    <x v="0"/>
    <x v="7"/>
    <n v="14"/>
    <n v="97"/>
    <n v="1358"/>
    <x v="6"/>
    <s v="XL"/>
    <x v="19"/>
    <x v="0"/>
    <x v="1"/>
    <x v="1"/>
    <x v="2"/>
  </r>
  <r>
    <n v="1439"/>
    <n v="0"/>
    <n v="58"/>
    <s v="Male"/>
    <x v="0"/>
    <x v="7"/>
    <x v="2"/>
    <x v="1427"/>
    <x v="3"/>
    <x v="0"/>
    <x v="7"/>
    <n v="24"/>
    <n v="38"/>
    <n v="912"/>
    <x v="46"/>
    <s v="M"/>
    <x v="16"/>
    <x v="1"/>
    <x v="3"/>
    <x v="5"/>
    <x v="5"/>
  </r>
  <r>
    <n v="1440"/>
    <n v="0"/>
    <n v="25"/>
    <s v="Male"/>
    <x v="0"/>
    <x v="23"/>
    <x v="1"/>
    <x v="1428"/>
    <x v="4"/>
    <x v="0"/>
    <x v="7"/>
    <n v="25"/>
    <n v="48"/>
    <n v="1200"/>
    <x v="34"/>
    <s v="M"/>
    <x v="23"/>
    <x v="2"/>
    <x v="2"/>
    <x v="1"/>
    <x v="0"/>
  </r>
  <r>
    <n v="1441"/>
    <n v="0"/>
    <n v="27"/>
    <s v="Male"/>
    <x v="0"/>
    <x v="3"/>
    <x v="1"/>
    <x v="1429"/>
    <x v="5"/>
    <x v="0"/>
    <x v="7"/>
    <n v="13"/>
    <n v="76"/>
    <n v="988"/>
    <x v="27"/>
    <s v="M"/>
    <x v="6"/>
    <x v="1"/>
    <x v="3"/>
    <x v="0"/>
    <x v="5"/>
  </r>
  <r>
    <n v="1442"/>
    <n v="0"/>
    <n v="34"/>
    <s v="Male"/>
    <x v="0"/>
    <x v="13"/>
    <x v="0"/>
    <x v="1430"/>
    <x v="6"/>
    <x v="0"/>
    <x v="7"/>
    <n v="3"/>
    <n v="25"/>
    <n v="75"/>
    <x v="42"/>
    <s v="S"/>
    <x v="2"/>
    <x v="2"/>
    <x v="1"/>
    <x v="0"/>
    <x v="6"/>
  </r>
  <r>
    <n v="1443"/>
    <n v="0"/>
    <n v="53"/>
    <s v="Male"/>
    <x v="0"/>
    <x v="15"/>
    <x v="0"/>
    <x v="1431"/>
    <x v="0"/>
    <x v="0"/>
    <x v="7"/>
    <n v="42"/>
    <n v="92"/>
    <n v="3864"/>
    <x v="36"/>
    <s v="S"/>
    <x v="10"/>
    <x v="1"/>
    <x v="4"/>
    <x v="2"/>
    <x v="2"/>
  </r>
  <r>
    <n v="1444"/>
    <n v="0"/>
    <n v="58"/>
    <s v="Male"/>
    <x v="0"/>
    <x v="3"/>
    <x v="1"/>
    <x v="1432"/>
    <x v="1"/>
    <x v="0"/>
    <x v="7"/>
    <n v="2"/>
    <n v="47"/>
    <n v="94"/>
    <x v="36"/>
    <s v="L"/>
    <x v="11"/>
    <x v="3"/>
    <x v="2"/>
    <x v="1"/>
    <x v="5"/>
  </r>
  <r>
    <n v="1445"/>
    <n v="0"/>
    <n v="32"/>
    <s v="Male"/>
    <x v="0"/>
    <x v="1"/>
    <x v="0"/>
    <x v="1433"/>
    <x v="2"/>
    <x v="0"/>
    <x v="7"/>
    <n v="26"/>
    <n v="36"/>
    <n v="936"/>
    <x v="32"/>
    <s v="L"/>
    <x v="6"/>
    <x v="3"/>
    <x v="0"/>
    <x v="1"/>
    <x v="3"/>
  </r>
  <r>
    <n v="1446"/>
    <n v="0"/>
    <n v="64"/>
    <s v="Male"/>
    <x v="0"/>
    <x v="22"/>
    <x v="3"/>
    <x v="1434"/>
    <x v="3"/>
    <x v="0"/>
    <x v="7"/>
    <n v="24"/>
    <n v="51"/>
    <n v="1224"/>
    <x v="10"/>
    <s v="M"/>
    <x v="9"/>
    <x v="3"/>
    <x v="4"/>
    <x v="2"/>
    <x v="2"/>
  </r>
  <r>
    <n v="1447"/>
    <n v="0"/>
    <n v="63"/>
    <s v="Male"/>
    <x v="0"/>
    <x v="2"/>
    <x v="0"/>
    <x v="1435"/>
    <x v="4"/>
    <x v="0"/>
    <x v="7"/>
    <n v="6"/>
    <n v="35"/>
    <n v="210"/>
    <x v="5"/>
    <s v="XL"/>
    <x v="15"/>
    <x v="2"/>
    <x v="0"/>
    <x v="2"/>
    <x v="3"/>
  </r>
  <r>
    <n v="1448"/>
    <n v="0"/>
    <n v="23"/>
    <s v="Male"/>
    <x v="0"/>
    <x v="15"/>
    <x v="0"/>
    <x v="1436"/>
    <x v="5"/>
    <x v="0"/>
    <x v="7"/>
    <n v="25"/>
    <n v="57"/>
    <n v="1425"/>
    <x v="34"/>
    <s v="S"/>
    <x v="18"/>
    <x v="2"/>
    <x v="2"/>
    <x v="3"/>
    <x v="5"/>
  </r>
  <r>
    <n v="1449"/>
    <n v="0"/>
    <n v="64"/>
    <s v="Male"/>
    <x v="0"/>
    <x v="23"/>
    <x v="1"/>
    <x v="1437"/>
    <x v="6"/>
    <x v="0"/>
    <x v="7"/>
    <n v="11"/>
    <n v="95"/>
    <n v="1045"/>
    <x v="8"/>
    <s v="M"/>
    <x v="12"/>
    <x v="2"/>
    <x v="1"/>
    <x v="2"/>
    <x v="6"/>
  </r>
  <r>
    <n v="1450"/>
    <n v="0"/>
    <n v="18"/>
    <s v="Male"/>
    <x v="0"/>
    <x v="20"/>
    <x v="0"/>
    <x v="1438"/>
    <x v="0"/>
    <x v="0"/>
    <x v="7"/>
    <n v="20"/>
    <n v="41"/>
    <n v="820"/>
    <x v="14"/>
    <s v="L"/>
    <x v="21"/>
    <x v="0"/>
    <x v="5"/>
    <x v="1"/>
    <x v="6"/>
  </r>
  <r>
    <n v="1451"/>
    <n v="0"/>
    <n v="25"/>
    <s v="Male"/>
    <x v="0"/>
    <x v="10"/>
    <x v="0"/>
    <x v="1439"/>
    <x v="1"/>
    <x v="0"/>
    <x v="7"/>
    <n v="25"/>
    <n v="44"/>
    <n v="1100"/>
    <x v="25"/>
    <s v="S"/>
    <x v="11"/>
    <x v="0"/>
    <x v="1"/>
    <x v="1"/>
    <x v="3"/>
  </r>
  <r>
    <n v="1452"/>
    <n v="0"/>
    <n v="54"/>
    <s v="Male"/>
    <x v="0"/>
    <x v="14"/>
    <x v="2"/>
    <x v="1440"/>
    <x v="2"/>
    <x v="0"/>
    <x v="7"/>
    <n v="35"/>
    <n v="34"/>
    <n v="1190"/>
    <x v="39"/>
    <s v="M"/>
    <x v="1"/>
    <x v="3"/>
    <x v="2"/>
    <x v="3"/>
    <x v="3"/>
  </r>
  <r>
    <n v="1453"/>
    <n v="0"/>
    <n v="60"/>
    <s v="Male"/>
    <x v="0"/>
    <x v="14"/>
    <x v="2"/>
    <x v="1441"/>
    <x v="3"/>
    <x v="0"/>
    <x v="7"/>
    <n v="11"/>
    <n v="25"/>
    <n v="275"/>
    <x v="23"/>
    <s v="L"/>
    <x v="24"/>
    <x v="1"/>
    <x v="4"/>
    <x v="4"/>
    <x v="3"/>
  </r>
  <r>
    <n v="1454"/>
    <n v="0"/>
    <n v="36"/>
    <s v="Male"/>
    <x v="0"/>
    <x v="23"/>
    <x v="1"/>
    <x v="1442"/>
    <x v="4"/>
    <x v="0"/>
    <x v="7"/>
    <n v="41"/>
    <n v="93"/>
    <n v="3813"/>
    <x v="40"/>
    <s v="S"/>
    <x v="11"/>
    <x v="0"/>
    <x v="4"/>
    <x v="4"/>
    <x v="0"/>
  </r>
  <r>
    <n v="1455"/>
    <n v="0"/>
    <n v="66"/>
    <s v="Male"/>
    <x v="0"/>
    <x v="4"/>
    <x v="1"/>
    <x v="1443"/>
    <x v="5"/>
    <x v="0"/>
    <x v="7"/>
    <n v="17"/>
    <n v="50"/>
    <n v="850"/>
    <x v="41"/>
    <s v="L"/>
    <x v="1"/>
    <x v="0"/>
    <x v="1"/>
    <x v="2"/>
    <x v="2"/>
  </r>
  <r>
    <n v="1456"/>
    <n v="0"/>
    <n v="60"/>
    <s v="Male"/>
    <x v="0"/>
    <x v="13"/>
    <x v="0"/>
    <x v="1444"/>
    <x v="6"/>
    <x v="0"/>
    <x v="7"/>
    <n v="1"/>
    <n v="79"/>
    <n v="79"/>
    <x v="15"/>
    <s v="L"/>
    <x v="5"/>
    <x v="3"/>
    <x v="0"/>
    <x v="3"/>
    <x v="6"/>
  </r>
  <r>
    <n v="1457"/>
    <n v="0"/>
    <n v="59"/>
    <s v="Male"/>
    <x v="0"/>
    <x v="7"/>
    <x v="2"/>
    <x v="1445"/>
    <x v="0"/>
    <x v="0"/>
    <x v="7"/>
    <n v="30"/>
    <n v="100"/>
    <n v="3000"/>
    <x v="6"/>
    <s v="S"/>
    <x v="8"/>
    <x v="1"/>
    <x v="5"/>
    <x v="3"/>
    <x v="6"/>
  </r>
  <r>
    <n v="1458"/>
    <n v="0"/>
    <n v="58"/>
    <s v="Male"/>
    <x v="0"/>
    <x v="5"/>
    <x v="0"/>
    <x v="1446"/>
    <x v="1"/>
    <x v="0"/>
    <x v="7"/>
    <n v="47"/>
    <n v="57"/>
    <n v="2679"/>
    <x v="37"/>
    <s v="S"/>
    <x v="0"/>
    <x v="1"/>
    <x v="0"/>
    <x v="0"/>
    <x v="0"/>
  </r>
  <r>
    <n v="1459"/>
    <n v="0"/>
    <n v="35"/>
    <s v="Male"/>
    <x v="0"/>
    <x v="1"/>
    <x v="0"/>
    <x v="1447"/>
    <x v="2"/>
    <x v="0"/>
    <x v="7"/>
    <n v="34"/>
    <n v="28"/>
    <n v="952"/>
    <x v="9"/>
    <s v="M"/>
    <x v="14"/>
    <x v="1"/>
    <x v="4"/>
    <x v="0"/>
    <x v="1"/>
  </r>
  <r>
    <n v="1460"/>
    <n v="0"/>
    <n v="20"/>
    <s v="Male"/>
    <x v="0"/>
    <x v="9"/>
    <x v="1"/>
    <x v="1448"/>
    <x v="3"/>
    <x v="0"/>
    <x v="7"/>
    <n v="18"/>
    <n v="35"/>
    <n v="630"/>
    <x v="1"/>
    <s v="L"/>
    <x v="22"/>
    <x v="0"/>
    <x v="0"/>
    <x v="0"/>
    <x v="0"/>
  </r>
  <r>
    <n v="1461"/>
    <n v="0"/>
    <n v="70"/>
    <s v="Male"/>
    <x v="0"/>
    <x v="23"/>
    <x v="1"/>
    <x v="1449"/>
    <x v="4"/>
    <x v="0"/>
    <x v="7"/>
    <n v="33"/>
    <n v="85"/>
    <n v="2805"/>
    <x v="37"/>
    <s v="L"/>
    <x v="10"/>
    <x v="3"/>
    <x v="3"/>
    <x v="0"/>
    <x v="4"/>
  </r>
  <r>
    <n v="1462"/>
    <n v="0"/>
    <n v="54"/>
    <s v="Male"/>
    <x v="0"/>
    <x v="12"/>
    <x v="3"/>
    <x v="1450"/>
    <x v="5"/>
    <x v="0"/>
    <x v="8"/>
    <n v="42"/>
    <n v="95"/>
    <n v="3990"/>
    <x v="4"/>
    <s v="S"/>
    <x v="15"/>
    <x v="2"/>
    <x v="4"/>
    <x v="0"/>
    <x v="3"/>
  </r>
  <r>
    <n v="1463"/>
    <n v="0"/>
    <n v="38"/>
    <s v="Male"/>
    <x v="0"/>
    <x v="4"/>
    <x v="1"/>
    <x v="1451"/>
    <x v="6"/>
    <x v="0"/>
    <x v="8"/>
    <n v="2"/>
    <n v="90"/>
    <n v="180"/>
    <x v="39"/>
    <s v="S"/>
    <x v="4"/>
    <x v="2"/>
    <x v="4"/>
    <x v="0"/>
    <x v="3"/>
  </r>
  <r>
    <n v="1464"/>
    <n v="0"/>
    <n v="54"/>
    <s v="Male"/>
    <x v="0"/>
    <x v="16"/>
    <x v="3"/>
    <x v="1452"/>
    <x v="0"/>
    <x v="0"/>
    <x v="8"/>
    <n v="1"/>
    <n v="49"/>
    <n v="49"/>
    <x v="18"/>
    <s v="M"/>
    <x v="18"/>
    <x v="2"/>
    <x v="5"/>
    <x v="4"/>
    <x v="5"/>
  </r>
  <r>
    <n v="1465"/>
    <n v="0"/>
    <n v="33"/>
    <s v="Male"/>
    <x v="0"/>
    <x v="22"/>
    <x v="3"/>
    <x v="1453"/>
    <x v="1"/>
    <x v="0"/>
    <x v="8"/>
    <n v="23"/>
    <n v="92"/>
    <n v="2116"/>
    <x v="6"/>
    <s v="M"/>
    <x v="14"/>
    <x v="0"/>
    <x v="4"/>
    <x v="4"/>
    <x v="3"/>
  </r>
  <r>
    <n v="1466"/>
    <n v="0"/>
    <n v="46"/>
    <s v="Male"/>
    <x v="0"/>
    <x v="24"/>
    <x v="3"/>
    <x v="1454"/>
    <x v="2"/>
    <x v="0"/>
    <x v="8"/>
    <n v="42"/>
    <n v="72"/>
    <n v="3024"/>
    <x v="42"/>
    <s v="XL"/>
    <x v="10"/>
    <x v="0"/>
    <x v="5"/>
    <x v="1"/>
    <x v="4"/>
  </r>
  <r>
    <n v="1467"/>
    <n v="0"/>
    <n v="58"/>
    <s v="Male"/>
    <x v="0"/>
    <x v="6"/>
    <x v="0"/>
    <x v="1455"/>
    <x v="3"/>
    <x v="0"/>
    <x v="8"/>
    <n v="3"/>
    <n v="71"/>
    <n v="213"/>
    <x v="15"/>
    <s v="M"/>
    <x v="13"/>
    <x v="2"/>
    <x v="5"/>
    <x v="3"/>
    <x v="2"/>
  </r>
  <r>
    <n v="1468"/>
    <n v="0"/>
    <n v="30"/>
    <s v="Male"/>
    <x v="0"/>
    <x v="16"/>
    <x v="3"/>
    <x v="1456"/>
    <x v="4"/>
    <x v="0"/>
    <x v="8"/>
    <n v="16"/>
    <n v="27"/>
    <n v="432"/>
    <x v="47"/>
    <s v="XL"/>
    <x v="8"/>
    <x v="0"/>
    <x v="5"/>
    <x v="5"/>
    <x v="0"/>
  </r>
  <r>
    <n v="1469"/>
    <n v="0"/>
    <n v="42"/>
    <s v="Male"/>
    <x v="0"/>
    <x v="24"/>
    <x v="3"/>
    <x v="1457"/>
    <x v="5"/>
    <x v="0"/>
    <x v="8"/>
    <n v="46"/>
    <n v="39"/>
    <n v="1794"/>
    <x v="10"/>
    <s v="S"/>
    <x v="5"/>
    <x v="3"/>
    <x v="0"/>
    <x v="1"/>
    <x v="0"/>
  </r>
  <r>
    <n v="1470"/>
    <n v="0"/>
    <n v="28"/>
    <s v="Male"/>
    <x v="0"/>
    <x v="16"/>
    <x v="3"/>
    <x v="1458"/>
    <x v="6"/>
    <x v="0"/>
    <x v="8"/>
    <n v="31"/>
    <n v="98"/>
    <n v="3038"/>
    <x v="33"/>
    <s v="M"/>
    <x v="7"/>
    <x v="0"/>
    <x v="3"/>
    <x v="3"/>
    <x v="6"/>
  </r>
  <r>
    <n v="1471"/>
    <n v="0"/>
    <n v="43"/>
    <s v="Male"/>
    <x v="0"/>
    <x v="3"/>
    <x v="1"/>
    <x v="1459"/>
    <x v="0"/>
    <x v="0"/>
    <x v="8"/>
    <n v="15"/>
    <n v="27"/>
    <n v="405"/>
    <x v="17"/>
    <s v="M"/>
    <x v="5"/>
    <x v="1"/>
    <x v="2"/>
    <x v="1"/>
    <x v="6"/>
  </r>
  <r>
    <n v="1472"/>
    <n v="0"/>
    <n v="31"/>
    <s v="Male"/>
    <x v="0"/>
    <x v="16"/>
    <x v="3"/>
    <x v="1460"/>
    <x v="1"/>
    <x v="0"/>
    <x v="8"/>
    <n v="48"/>
    <n v="71"/>
    <n v="3408"/>
    <x v="28"/>
    <s v="S"/>
    <x v="0"/>
    <x v="1"/>
    <x v="4"/>
    <x v="0"/>
    <x v="6"/>
  </r>
  <r>
    <n v="1473"/>
    <n v="0"/>
    <n v="39"/>
    <s v="Male"/>
    <x v="0"/>
    <x v="19"/>
    <x v="3"/>
    <x v="1461"/>
    <x v="2"/>
    <x v="0"/>
    <x v="8"/>
    <n v="11"/>
    <n v="24"/>
    <n v="264"/>
    <x v="26"/>
    <s v="L"/>
    <x v="2"/>
    <x v="1"/>
    <x v="5"/>
    <x v="1"/>
    <x v="1"/>
  </r>
  <r>
    <n v="1474"/>
    <n v="0"/>
    <n v="69"/>
    <s v="Male"/>
    <x v="0"/>
    <x v="6"/>
    <x v="0"/>
    <x v="1462"/>
    <x v="3"/>
    <x v="0"/>
    <x v="8"/>
    <n v="20"/>
    <n v="63"/>
    <n v="1260"/>
    <x v="48"/>
    <s v="M"/>
    <x v="10"/>
    <x v="3"/>
    <x v="0"/>
    <x v="2"/>
    <x v="6"/>
  </r>
  <r>
    <n v="1475"/>
    <n v="0"/>
    <n v="31"/>
    <s v="Male"/>
    <x v="0"/>
    <x v="1"/>
    <x v="0"/>
    <x v="1463"/>
    <x v="4"/>
    <x v="0"/>
    <x v="8"/>
    <n v="6"/>
    <n v="72"/>
    <n v="432"/>
    <x v="30"/>
    <s v="S"/>
    <x v="6"/>
    <x v="3"/>
    <x v="2"/>
    <x v="2"/>
    <x v="5"/>
  </r>
  <r>
    <n v="1476"/>
    <n v="0"/>
    <n v="44"/>
    <s v="Male"/>
    <x v="0"/>
    <x v="0"/>
    <x v="0"/>
    <x v="1464"/>
    <x v="5"/>
    <x v="0"/>
    <x v="8"/>
    <n v="24"/>
    <n v="61"/>
    <n v="1464"/>
    <x v="3"/>
    <s v="M"/>
    <x v="11"/>
    <x v="1"/>
    <x v="0"/>
    <x v="1"/>
    <x v="5"/>
  </r>
  <r>
    <n v="1477"/>
    <n v="0"/>
    <n v="39"/>
    <s v="Male"/>
    <x v="0"/>
    <x v="19"/>
    <x v="3"/>
    <x v="1465"/>
    <x v="6"/>
    <x v="0"/>
    <x v="8"/>
    <n v="18"/>
    <n v="56"/>
    <n v="1008"/>
    <x v="5"/>
    <s v="M"/>
    <x v="23"/>
    <x v="3"/>
    <x v="2"/>
    <x v="2"/>
    <x v="5"/>
  </r>
  <r>
    <n v="1478"/>
    <n v="0"/>
    <n v="24"/>
    <s v="Male"/>
    <x v="0"/>
    <x v="22"/>
    <x v="3"/>
    <x v="1466"/>
    <x v="0"/>
    <x v="0"/>
    <x v="8"/>
    <n v="1"/>
    <n v="32"/>
    <n v="32"/>
    <x v="4"/>
    <s v="XL"/>
    <x v="5"/>
    <x v="2"/>
    <x v="3"/>
    <x v="3"/>
    <x v="6"/>
  </r>
  <r>
    <n v="1479"/>
    <n v="0"/>
    <n v="28"/>
    <s v="Male"/>
    <x v="0"/>
    <x v="24"/>
    <x v="3"/>
    <x v="1467"/>
    <x v="1"/>
    <x v="0"/>
    <x v="8"/>
    <n v="13"/>
    <n v="23"/>
    <n v="299"/>
    <x v="46"/>
    <s v="M"/>
    <x v="24"/>
    <x v="2"/>
    <x v="1"/>
    <x v="0"/>
    <x v="4"/>
  </r>
  <r>
    <n v="1480"/>
    <n v="0"/>
    <n v="48"/>
    <s v="Male"/>
    <x v="0"/>
    <x v="7"/>
    <x v="2"/>
    <x v="1468"/>
    <x v="2"/>
    <x v="0"/>
    <x v="8"/>
    <n v="2"/>
    <n v="100"/>
    <n v="200"/>
    <x v="46"/>
    <s v="L"/>
    <x v="12"/>
    <x v="1"/>
    <x v="3"/>
    <x v="4"/>
    <x v="1"/>
  </r>
  <r>
    <n v="1481"/>
    <n v="0"/>
    <n v="39"/>
    <s v="Male"/>
    <x v="0"/>
    <x v="16"/>
    <x v="3"/>
    <x v="1469"/>
    <x v="3"/>
    <x v="0"/>
    <x v="8"/>
    <n v="26"/>
    <n v="74"/>
    <n v="1924"/>
    <x v="13"/>
    <s v="M"/>
    <x v="9"/>
    <x v="3"/>
    <x v="0"/>
    <x v="1"/>
    <x v="3"/>
  </r>
  <r>
    <n v="1482"/>
    <n v="0"/>
    <n v="64"/>
    <s v="Male"/>
    <x v="0"/>
    <x v="11"/>
    <x v="0"/>
    <x v="1470"/>
    <x v="4"/>
    <x v="0"/>
    <x v="8"/>
    <n v="31"/>
    <n v="33"/>
    <n v="1023"/>
    <x v="31"/>
    <s v="S"/>
    <x v="0"/>
    <x v="1"/>
    <x v="3"/>
    <x v="3"/>
    <x v="3"/>
  </r>
  <r>
    <n v="1483"/>
    <n v="0"/>
    <n v="28"/>
    <s v="Male"/>
    <x v="0"/>
    <x v="24"/>
    <x v="3"/>
    <x v="1471"/>
    <x v="5"/>
    <x v="0"/>
    <x v="8"/>
    <n v="43"/>
    <n v="67"/>
    <n v="2881"/>
    <x v="48"/>
    <s v="S"/>
    <x v="23"/>
    <x v="1"/>
    <x v="4"/>
    <x v="4"/>
    <x v="1"/>
  </r>
  <r>
    <n v="1484"/>
    <n v="0"/>
    <n v="39"/>
    <s v="Male"/>
    <x v="0"/>
    <x v="16"/>
    <x v="3"/>
    <x v="1472"/>
    <x v="6"/>
    <x v="0"/>
    <x v="8"/>
    <n v="12"/>
    <n v="61"/>
    <n v="732"/>
    <x v="2"/>
    <s v="S"/>
    <x v="22"/>
    <x v="2"/>
    <x v="2"/>
    <x v="5"/>
    <x v="4"/>
  </r>
  <r>
    <n v="1485"/>
    <n v="0"/>
    <n v="49"/>
    <s v="Male"/>
    <x v="0"/>
    <x v="6"/>
    <x v="0"/>
    <x v="1473"/>
    <x v="0"/>
    <x v="0"/>
    <x v="8"/>
    <n v="22"/>
    <n v="46"/>
    <n v="1012"/>
    <x v="42"/>
    <s v="M"/>
    <x v="11"/>
    <x v="2"/>
    <x v="5"/>
    <x v="0"/>
    <x v="6"/>
  </r>
  <r>
    <n v="1486"/>
    <n v="0"/>
    <n v="22"/>
    <s v="Male"/>
    <x v="0"/>
    <x v="24"/>
    <x v="3"/>
    <x v="1474"/>
    <x v="1"/>
    <x v="0"/>
    <x v="8"/>
    <n v="3"/>
    <n v="56"/>
    <n v="168"/>
    <x v="42"/>
    <s v="L"/>
    <x v="15"/>
    <x v="1"/>
    <x v="3"/>
    <x v="1"/>
    <x v="0"/>
  </r>
  <r>
    <n v="1487"/>
    <n v="0"/>
    <n v="25"/>
    <s v="Male"/>
    <x v="0"/>
    <x v="4"/>
    <x v="1"/>
    <x v="1475"/>
    <x v="2"/>
    <x v="0"/>
    <x v="8"/>
    <n v="23"/>
    <n v="73"/>
    <n v="1679"/>
    <x v="36"/>
    <s v="S"/>
    <x v="22"/>
    <x v="1"/>
    <x v="1"/>
    <x v="0"/>
    <x v="6"/>
  </r>
  <r>
    <n v="1488"/>
    <n v="0"/>
    <n v="40"/>
    <s v="Male"/>
    <x v="0"/>
    <x v="11"/>
    <x v="0"/>
    <x v="1476"/>
    <x v="3"/>
    <x v="0"/>
    <x v="8"/>
    <n v="26"/>
    <n v="44"/>
    <n v="1144"/>
    <x v="27"/>
    <s v="L"/>
    <x v="12"/>
    <x v="2"/>
    <x v="5"/>
    <x v="3"/>
    <x v="2"/>
  </r>
  <r>
    <n v="1489"/>
    <n v="0"/>
    <n v="23"/>
    <s v="Male"/>
    <x v="0"/>
    <x v="19"/>
    <x v="3"/>
    <x v="1477"/>
    <x v="4"/>
    <x v="0"/>
    <x v="8"/>
    <n v="37"/>
    <n v="44"/>
    <n v="1628"/>
    <x v="11"/>
    <s v="L"/>
    <x v="6"/>
    <x v="0"/>
    <x v="3"/>
    <x v="2"/>
    <x v="1"/>
  </r>
  <r>
    <n v="1490"/>
    <n v="0"/>
    <n v="24"/>
    <s v="Male"/>
    <x v="0"/>
    <x v="16"/>
    <x v="3"/>
    <x v="1478"/>
    <x v="5"/>
    <x v="0"/>
    <x v="8"/>
    <n v="42"/>
    <n v="26"/>
    <n v="1092"/>
    <x v="9"/>
    <s v="XL"/>
    <x v="23"/>
    <x v="2"/>
    <x v="2"/>
    <x v="0"/>
    <x v="3"/>
  </r>
  <r>
    <n v="1491"/>
    <n v="0"/>
    <n v="66"/>
    <s v="Male"/>
    <x v="0"/>
    <x v="4"/>
    <x v="1"/>
    <x v="1479"/>
    <x v="6"/>
    <x v="0"/>
    <x v="8"/>
    <n v="15"/>
    <n v="52"/>
    <n v="780"/>
    <x v="7"/>
    <s v="L"/>
    <x v="8"/>
    <x v="1"/>
    <x v="0"/>
    <x v="0"/>
    <x v="4"/>
  </r>
  <r>
    <n v="1492"/>
    <n v="0"/>
    <n v="27"/>
    <s v="Male"/>
    <x v="0"/>
    <x v="5"/>
    <x v="0"/>
    <x v="1480"/>
    <x v="0"/>
    <x v="0"/>
    <x v="8"/>
    <n v="10"/>
    <n v="54"/>
    <n v="540"/>
    <x v="10"/>
    <s v="S"/>
    <x v="12"/>
    <x v="2"/>
    <x v="1"/>
    <x v="4"/>
    <x v="3"/>
  </r>
  <r>
    <n v="1493"/>
    <n v="0"/>
    <n v="62"/>
    <s v="Male"/>
    <x v="0"/>
    <x v="14"/>
    <x v="2"/>
    <x v="1481"/>
    <x v="1"/>
    <x v="0"/>
    <x v="8"/>
    <n v="3"/>
    <n v="38"/>
    <n v="114"/>
    <x v="16"/>
    <s v="M"/>
    <x v="1"/>
    <x v="2"/>
    <x v="1"/>
    <x v="0"/>
    <x v="3"/>
  </r>
  <r>
    <n v="1494"/>
    <n v="0"/>
    <n v="70"/>
    <s v="Male"/>
    <x v="0"/>
    <x v="22"/>
    <x v="3"/>
    <x v="1482"/>
    <x v="2"/>
    <x v="0"/>
    <x v="8"/>
    <n v="44"/>
    <n v="44"/>
    <n v="1936"/>
    <x v="24"/>
    <s v="S"/>
    <x v="9"/>
    <x v="3"/>
    <x v="3"/>
    <x v="2"/>
    <x v="3"/>
  </r>
  <r>
    <n v="1495"/>
    <n v="0"/>
    <n v="43"/>
    <s v="Male"/>
    <x v="0"/>
    <x v="17"/>
    <x v="0"/>
    <x v="1483"/>
    <x v="3"/>
    <x v="0"/>
    <x v="8"/>
    <n v="23"/>
    <n v="76"/>
    <n v="1748"/>
    <x v="6"/>
    <s v="M"/>
    <x v="0"/>
    <x v="1"/>
    <x v="2"/>
    <x v="4"/>
    <x v="0"/>
  </r>
  <r>
    <n v="1496"/>
    <n v="0"/>
    <n v="45"/>
    <s v="Male"/>
    <x v="0"/>
    <x v="16"/>
    <x v="3"/>
    <x v="1484"/>
    <x v="4"/>
    <x v="0"/>
    <x v="8"/>
    <n v="6"/>
    <n v="23"/>
    <n v="138"/>
    <x v="3"/>
    <s v="M"/>
    <x v="17"/>
    <x v="0"/>
    <x v="2"/>
    <x v="3"/>
    <x v="1"/>
  </r>
  <r>
    <n v="1497"/>
    <n v="0"/>
    <n v="63"/>
    <s v="Male"/>
    <x v="0"/>
    <x v="17"/>
    <x v="0"/>
    <x v="1485"/>
    <x v="5"/>
    <x v="0"/>
    <x v="8"/>
    <n v="9"/>
    <n v="98"/>
    <n v="882"/>
    <x v="36"/>
    <s v="M"/>
    <x v="7"/>
    <x v="0"/>
    <x v="3"/>
    <x v="0"/>
    <x v="4"/>
  </r>
  <r>
    <n v="1498"/>
    <n v="0"/>
    <n v="69"/>
    <s v="Male"/>
    <x v="0"/>
    <x v="14"/>
    <x v="2"/>
    <x v="1486"/>
    <x v="6"/>
    <x v="0"/>
    <x v="8"/>
    <n v="16"/>
    <n v="33"/>
    <n v="528"/>
    <x v="49"/>
    <s v="S"/>
    <x v="23"/>
    <x v="1"/>
    <x v="4"/>
    <x v="5"/>
    <x v="6"/>
  </r>
  <r>
    <n v="1499"/>
    <n v="0"/>
    <n v="59"/>
    <s v="Male"/>
    <x v="0"/>
    <x v="1"/>
    <x v="0"/>
    <x v="1487"/>
    <x v="0"/>
    <x v="0"/>
    <x v="8"/>
    <n v="46"/>
    <n v="32"/>
    <n v="1472"/>
    <x v="25"/>
    <s v="M"/>
    <x v="11"/>
    <x v="2"/>
    <x v="3"/>
    <x v="0"/>
    <x v="0"/>
  </r>
  <r>
    <n v="1500"/>
    <n v="0"/>
    <n v="19"/>
    <s v="Male"/>
    <x v="0"/>
    <x v="23"/>
    <x v="1"/>
    <x v="1488"/>
    <x v="1"/>
    <x v="0"/>
    <x v="8"/>
    <n v="24"/>
    <n v="85"/>
    <n v="2040"/>
    <x v="41"/>
    <s v="S"/>
    <x v="8"/>
    <x v="3"/>
    <x v="1"/>
    <x v="2"/>
    <x v="6"/>
  </r>
  <r>
    <n v="1501"/>
    <n v="0"/>
    <n v="63"/>
    <s v="Male"/>
    <x v="0"/>
    <x v="2"/>
    <x v="0"/>
    <x v="1489"/>
    <x v="2"/>
    <x v="0"/>
    <x v="8"/>
    <n v="22"/>
    <n v="69"/>
    <n v="1518"/>
    <x v="15"/>
    <s v="L"/>
    <x v="1"/>
    <x v="2"/>
    <x v="2"/>
    <x v="5"/>
    <x v="5"/>
  </r>
  <r>
    <n v="1502"/>
    <n v="0"/>
    <n v="37"/>
    <s v="Male"/>
    <x v="0"/>
    <x v="2"/>
    <x v="0"/>
    <x v="1490"/>
    <x v="3"/>
    <x v="0"/>
    <x v="8"/>
    <n v="13"/>
    <n v="55"/>
    <n v="715"/>
    <x v="28"/>
    <s v="XL"/>
    <x v="5"/>
    <x v="1"/>
    <x v="3"/>
    <x v="5"/>
    <x v="6"/>
  </r>
  <r>
    <n v="1503"/>
    <n v="0"/>
    <n v="37"/>
    <s v="Male"/>
    <x v="0"/>
    <x v="13"/>
    <x v="0"/>
    <x v="1491"/>
    <x v="4"/>
    <x v="0"/>
    <x v="8"/>
    <n v="20"/>
    <n v="66"/>
    <n v="1320"/>
    <x v="2"/>
    <s v="M"/>
    <x v="12"/>
    <x v="2"/>
    <x v="5"/>
    <x v="1"/>
    <x v="0"/>
  </r>
  <r>
    <n v="1504"/>
    <n v="0"/>
    <n v="50"/>
    <s v="Male"/>
    <x v="0"/>
    <x v="14"/>
    <x v="2"/>
    <x v="1492"/>
    <x v="5"/>
    <x v="0"/>
    <x v="8"/>
    <n v="46"/>
    <n v="30"/>
    <n v="1380"/>
    <x v="49"/>
    <s v="M"/>
    <x v="1"/>
    <x v="3"/>
    <x v="4"/>
    <x v="1"/>
    <x v="3"/>
  </r>
  <r>
    <n v="1505"/>
    <n v="0"/>
    <n v="60"/>
    <s v="Male"/>
    <x v="0"/>
    <x v="14"/>
    <x v="2"/>
    <x v="1493"/>
    <x v="6"/>
    <x v="0"/>
    <x v="8"/>
    <n v="10"/>
    <n v="80"/>
    <n v="800"/>
    <x v="28"/>
    <s v="M"/>
    <x v="11"/>
    <x v="0"/>
    <x v="2"/>
    <x v="4"/>
    <x v="5"/>
  </r>
  <r>
    <n v="1506"/>
    <n v="0"/>
    <n v="46"/>
    <s v="Male"/>
    <x v="0"/>
    <x v="22"/>
    <x v="3"/>
    <x v="1494"/>
    <x v="0"/>
    <x v="0"/>
    <x v="8"/>
    <n v="39"/>
    <n v="20"/>
    <n v="780"/>
    <x v="24"/>
    <s v="M"/>
    <x v="11"/>
    <x v="2"/>
    <x v="0"/>
    <x v="1"/>
    <x v="5"/>
  </r>
  <r>
    <n v="1507"/>
    <n v="0"/>
    <n v="35"/>
    <s v="Male"/>
    <x v="0"/>
    <x v="5"/>
    <x v="0"/>
    <x v="1495"/>
    <x v="1"/>
    <x v="0"/>
    <x v="8"/>
    <n v="44"/>
    <n v="30"/>
    <n v="1320"/>
    <x v="35"/>
    <s v="L"/>
    <x v="18"/>
    <x v="3"/>
    <x v="4"/>
    <x v="3"/>
    <x v="3"/>
  </r>
  <r>
    <n v="1508"/>
    <n v="0"/>
    <n v="66"/>
    <s v="Male"/>
    <x v="0"/>
    <x v="10"/>
    <x v="0"/>
    <x v="1496"/>
    <x v="2"/>
    <x v="0"/>
    <x v="8"/>
    <n v="7"/>
    <n v="86"/>
    <n v="602"/>
    <x v="37"/>
    <s v="S"/>
    <x v="1"/>
    <x v="0"/>
    <x v="4"/>
    <x v="0"/>
    <x v="2"/>
  </r>
  <r>
    <n v="1509"/>
    <n v="0"/>
    <n v="35"/>
    <s v="Male"/>
    <x v="0"/>
    <x v="0"/>
    <x v="0"/>
    <x v="1497"/>
    <x v="3"/>
    <x v="0"/>
    <x v="8"/>
    <n v="3"/>
    <n v="84"/>
    <n v="252"/>
    <x v="23"/>
    <s v="L"/>
    <x v="18"/>
    <x v="1"/>
    <x v="5"/>
    <x v="1"/>
    <x v="6"/>
  </r>
  <r>
    <n v="1510"/>
    <n v="0"/>
    <n v="20"/>
    <s v="Male"/>
    <x v="0"/>
    <x v="10"/>
    <x v="0"/>
    <x v="1498"/>
    <x v="4"/>
    <x v="0"/>
    <x v="8"/>
    <n v="44"/>
    <n v="54"/>
    <n v="2376"/>
    <x v="13"/>
    <s v="XL"/>
    <x v="3"/>
    <x v="2"/>
    <x v="1"/>
    <x v="5"/>
    <x v="2"/>
  </r>
  <r>
    <n v="1511"/>
    <n v="0"/>
    <n v="55"/>
    <s v="Male"/>
    <x v="0"/>
    <x v="0"/>
    <x v="0"/>
    <x v="1499"/>
    <x v="5"/>
    <x v="0"/>
    <x v="8"/>
    <n v="31"/>
    <n v="30"/>
    <n v="930"/>
    <x v="31"/>
    <s v="XL"/>
    <x v="0"/>
    <x v="3"/>
    <x v="1"/>
    <x v="0"/>
    <x v="2"/>
  </r>
  <r>
    <n v="1512"/>
    <n v="0"/>
    <n v="34"/>
    <s v="Male"/>
    <x v="0"/>
    <x v="10"/>
    <x v="0"/>
    <x v="1500"/>
    <x v="6"/>
    <x v="0"/>
    <x v="8"/>
    <n v="48"/>
    <n v="91"/>
    <n v="4368"/>
    <x v="41"/>
    <s v="M"/>
    <x v="10"/>
    <x v="0"/>
    <x v="0"/>
    <x v="2"/>
    <x v="1"/>
  </r>
  <r>
    <n v="1513"/>
    <n v="0"/>
    <n v="60"/>
    <s v="Male"/>
    <x v="0"/>
    <x v="4"/>
    <x v="1"/>
    <x v="1501"/>
    <x v="0"/>
    <x v="0"/>
    <x v="8"/>
    <n v="18"/>
    <n v="23"/>
    <n v="414"/>
    <x v="48"/>
    <s v="L"/>
    <x v="5"/>
    <x v="0"/>
    <x v="3"/>
    <x v="3"/>
    <x v="4"/>
  </r>
  <r>
    <n v="1514"/>
    <n v="0"/>
    <n v="22"/>
    <s v="Male"/>
    <x v="0"/>
    <x v="20"/>
    <x v="0"/>
    <x v="1502"/>
    <x v="1"/>
    <x v="0"/>
    <x v="8"/>
    <n v="27"/>
    <n v="35"/>
    <n v="945"/>
    <x v="20"/>
    <s v="M"/>
    <x v="15"/>
    <x v="1"/>
    <x v="1"/>
    <x v="1"/>
    <x v="5"/>
  </r>
  <r>
    <n v="1515"/>
    <n v="0"/>
    <n v="26"/>
    <s v="Male"/>
    <x v="0"/>
    <x v="9"/>
    <x v="1"/>
    <x v="1503"/>
    <x v="2"/>
    <x v="0"/>
    <x v="8"/>
    <n v="1"/>
    <n v="90"/>
    <n v="90"/>
    <x v="39"/>
    <s v="L"/>
    <x v="17"/>
    <x v="0"/>
    <x v="4"/>
    <x v="0"/>
    <x v="1"/>
  </r>
  <r>
    <n v="1516"/>
    <n v="0"/>
    <n v="39"/>
    <s v="Male"/>
    <x v="0"/>
    <x v="2"/>
    <x v="0"/>
    <x v="1504"/>
    <x v="3"/>
    <x v="0"/>
    <x v="8"/>
    <n v="34"/>
    <n v="93"/>
    <n v="3162"/>
    <x v="26"/>
    <s v="S"/>
    <x v="2"/>
    <x v="3"/>
    <x v="4"/>
    <x v="1"/>
    <x v="1"/>
  </r>
  <r>
    <n v="1517"/>
    <n v="0"/>
    <n v="20"/>
    <s v="Male"/>
    <x v="0"/>
    <x v="2"/>
    <x v="0"/>
    <x v="1505"/>
    <x v="4"/>
    <x v="0"/>
    <x v="8"/>
    <n v="5"/>
    <n v="68"/>
    <n v="340"/>
    <x v="21"/>
    <s v="L"/>
    <x v="20"/>
    <x v="0"/>
    <x v="0"/>
    <x v="4"/>
    <x v="4"/>
  </r>
  <r>
    <n v="1518"/>
    <n v="0"/>
    <n v="57"/>
    <s v="Male"/>
    <x v="0"/>
    <x v="24"/>
    <x v="3"/>
    <x v="1506"/>
    <x v="5"/>
    <x v="0"/>
    <x v="8"/>
    <n v="12"/>
    <n v="41"/>
    <n v="492"/>
    <x v="13"/>
    <s v="M"/>
    <x v="10"/>
    <x v="1"/>
    <x v="3"/>
    <x v="1"/>
    <x v="3"/>
  </r>
  <r>
    <n v="1519"/>
    <n v="0"/>
    <n v="68"/>
    <s v="Male"/>
    <x v="0"/>
    <x v="22"/>
    <x v="3"/>
    <x v="1507"/>
    <x v="6"/>
    <x v="0"/>
    <x v="8"/>
    <n v="14"/>
    <n v="73"/>
    <n v="1022"/>
    <x v="14"/>
    <s v="M"/>
    <x v="22"/>
    <x v="0"/>
    <x v="2"/>
    <x v="0"/>
    <x v="0"/>
  </r>
  <r>
    <n v="1520"/>
    <n v="0"/>
    <n v="50"/>
    <s v="Male"/>
    <x v="0"/>
    <x v="12"/>
    <x v="3"/>
    <x v="1508"/>
    <x v="0"/>
    <x v="0"/>
    <x v="8"/>
    <n v="40"/>
    <n v="73"/>
    <n v="2920"/>
    <x v="20"/>
    <s v="L"/>
    <x v="16"/>
    <x v="3"/>
    <x v="2"/>
    <x v="3"/>
    <x v="1"/>
  </r>
  <r>
    <n v="1521"/>
    <n v="0"/>
    <n v="21"/>
    <s v="Male"/>
    <x v="0"/>
    <x v="19"/>
    <x v="3"/>
    <x v="1509"/>
    <x v="1"/>
    <x v="0"/>
    <x v="8"/>
    <n v="39"/>
    <n v="66"/>
    <n v="2574"/>
    <x v="43"/>
    <s v="M"/>
    <x v="17"/>
    <x v="2"/>
    <x v="4"/>
    <x v="1"/>
    <x v="3"/>
  </r>
  <r>
    <n v="1522"/>
    <n v="0"/>
    <n v="29"/>
    <s v="Male"/>
    <x v="0"/>
    <x v="21"/>
    <x v="3"/>
    <x v="1510"/>
    <x v="2"/>
    <x v="0"/>
    <x v="8"/>
    <n v="50"/>
    <n v="59"/>
    <n v="2950"/>
    <x v="46"/>
    <s v="M"/>
    <x v="3"/>
    <x v="2"/>
    <x v="4"/>
    <x v="4"/>
    <x v="1"/>
  </r>
  <r>
    <n v="1523"/>
    <n v="0"/>
    <n v="38"/>
    <s v="Male"/>
    <x v="0"/>
    <x v="6"/>
    <x v="0"/>
    <x v="1511"/>
    <x v="3"/>
    <x v="0"/>
    <x v="8"/>
    <n v="5"/>
    <n v="72"/>
    <n v="360"/>
    <x v="29"/>
    <s v="L"/>
    <x v="22"/>
    <x v="1"/>
    <x v="1"/>
    <x v="5"/>
    <x v="5"/>
  </r>
  <r>
    <n v="1524"/>
    <n v="0"/>
    <n v="54"/>
    <s v="Male"/>
    <x v="0"/>
    <x v="20"/>
    <x v="0"/>
    <x v="1512"/>
    <x v="4"/>
    <x v="0"/>
    <x v="8"/>
    <n v="35"/>
    <n v="88"/>
    <n v="3080"/>
    <x v="41"/>
    <s v="M"/>
    <x v="3"/>
    <x v="2"/>
    <x v="4"/>
    <x v="5"/>
    <x v="2"/>
  </r>
  <r>
    <n v="1525"/>
    <n v="0"/>
    <n v="22"/>
    <s v="Male"/>
    <x v="0"/>
    <x v="20"/>
    <x v="0"/>
    <x v="1513"/>
    <x v="5"/>
    <x v="0"/>
    <x v="8"/>
    <n v="6"/>
    <n v="76"/>
    <n v="456"/>
    <x v="2"/>
    <s v="L"/>
    <x v="6"/>
    <x v="2"/>
    <x v="1"/>
    <x v="1"/>
    <x v="4"/>
  </r>
  <r>
    <n v="1526"/>
    <n v="0"/>
    <n v="29"/>
    <s v="Male"/>
    <x v="0"/>
    <x v="22"/>
    <x v="3"/>
    <x v="1514"/>
    <x v="6"/>
    <x v="0"/>
    <x v="8"/>
    <n v="22"/>
    <n v="31"/>
    <n v="682"/>
    <x v="4"/>
    <s v="M"/>
    <x v="20"/>
    <x v="0"/>
    <x v="4"/>
    <x v="1"/>
    <x v="0"/>
  </r>
  <r>
    <n v="1527"/>
    <n v="0"/>
    <n v="41"/>
    <s v="Male"/>
    <x v="0"/>
    <x v="14"/>
    <x v="2"/>
    <x v="1515"/>
    <x v="0"/>
    <x v="0"/>
    <x v="8"/>
    <n v="27"/>
    <n v="22"/>
    <n v="594"/>
    <x v="18"/>
    <s v="L"/>
    <x v="3"/>
    <x v="2"/>
    <x v="2"/>
    <x v="3"/>
    <x v="5"/>
  </r>
  <r>
    <n v="1528"/>
    <n v="0"/>
    <n v="26"/>
    <s v="Male"/>
    <x v="0"/>
    <x v="19"/>
    <x v="3"/>
    <x v="1516"/>
    <x v="1"/>
    <x v="0"/>
    <x v="8"/>
    <n v="33"/>
    <n v="75"/>
    <n v="2475"/>
    <x v="48"/>
    <s v="L"/>
    <x v="15"/>
    <x v="3"/>
    <x v="4"/>
    <x v="5"/>
    <x v="0"/>
  </r>
  <r>
    <n v="1529"/>
    <n v="0"/>
    <n v="69"/>
    <s v="Male"/>
    <x v="0"/>
    <x v="17"/>
    <x v="0"/>
    <x v="1517"/>
    <x v="2"/>
    <x v="0"/>
    <x v="8"/>
    <n v="47"/>
    <n v="75"/>
    <n v="3525"/>
    <x v="4"/>
    <s v="S"/>
    <x v="15"/>
    <x v="1"/>
    <x v="5"/>
    <x v="0"/>
    <x v="4"/>
  </r>
  <r>
    <n v="1530"/>
    <n v="0"/>
    <n v="20"/>
    <s v="Male"/>
    <x v="0"/>
    <x v="21"/>
    <x v="3"/>
    <x v="1518"/>
    <x v="3"/>
    <x v="0"/>
    <x v="8"/>
    <n v="48"/>
    <n v="63"/>
    <n v="3024"/>
    <x v="41"/>
    <s v="M"/>
    <x v="21"/>
    <x v="0"/>
    <x v="1"/>
    <x v="2"/>
    <x v="4"/>
  </r>
  <r>
    <n v="1531"/>
    <n v="0"/>
    <n v="59"/>
    <s v="Male"/>
    <x v="0"/>
    <x v="7"/>
    <x v="2"/>
    <x v="1519"/>
    <x v="4"/>
    <x v="0"/>
    <x v="8"/>
    <n v="22"/>
    <n v="21"/>
    <n v="462"/>
    <x v="34"/>
    <s v="M"/>
    <x v="11"/>
    <x v="1"/>
    <x v="2"/>
    <x v="4"/>
    <x v="3"/>
  </r>
  <r>
    <n v="1532"/>
    <n v="0"/>
    <n v="63"/>
    <s v="Male"/>
    <x v="0"/>
    <x v="21"/>
    <x v="3"/>
    <x v="1520"/>
    <x v="5"/>
    <x v="0"/>
    <x v="8"/>
    <n v="8"/>
    <n v="83"/>
    <n v="664"/>
    <x v="33"/>
    <s v="S"/>
    <x v="10"/>
    <x v="1"/>
    <x v="2"/>
    <x v="3"/>
    <x v="4"/>
  </r>
  <r>
    <n v="1533"/>
    <n v="0"/>
    <n v="68"/>
    <s v="Male"/>
    <x v="0"/>
    <x v="14"/>
    <x v="2"/>
    <x v="1521"/>
    <x v="6"/>
    <x v="0"/>
    <x v="8"/>
    <n v="5"/>
    <n v="46"/>
    <n v="230"/>
    <x v="48"/>
    <s v="S"/>
    <x v="5"/>
    <x v="0"/>
    <x v="2"/>
    <x v="3"/>
    <x v="6"/>
  </r>
  <r>
    <n v="1534"/>
    <n v="0"/>
    <n v="50"/>
    <s v="Male"/>
    <x v="0"/>
    <x v="9"/>
    <x v="1"/>
    <x v="1522"/>
    <x v="0"/>
    <x v="0"/>
    <x v="8"/>
    <n v="16"/>
    <n v="59"/>
    <n v="944"/>
    <x v="13"/>
    <s v="M"/>
    <x v="9"/>
    <x v="2"/>
    <x v="4"/>
    <x v="4"/>
    <x v="3"/>
  </r>
  <r>
    <n v="1535"/>
    <n v="0"/>
    <n v="55"/>
    <s v="Male"/>
    <x v="0"/>
    <x v="0"/>
    <x v="0"/>
    <x v="1523"/>
    <x v="1"/>
    <x v="0"/>
    <x v="8"/>
    <n v="26"/>
    <n v="66"/>
    <n v="1716"/>
    <x v="5"/>
    <s v="M"/>
    <x v="13"/>
    <x v="2"/>
    <x v="1"/>
    <x v="0"/>
    <x v="0"/>
  </r>
  <r>
    <n v="1536"/>
    <n v="0"/>
    <n v="36"/>
    <s v="Male"/>
    <x v="0"/>
    <x v="3"/>
    <x v="1"/>
    <x v="1524"/>
    <x v="2"/>
    <x v="0"/>
    <x v="8"/>
    <n v="8"/>
    <n v="74"/>
    <n v="592"/>
    <x v="8"/>
    <s v="S"/>
    <x v="2"/>
    <x v="3"/>
    <x v="4"/>
    <x v="0"/>
    <x v="5"/>
  </r>
  <r>
    <n v="1537"/>
    <n v="0"/>
    <n v="18"/>
    <s v="Male"/>
    <x v="0"/>
    <x v="12"/>
    <x v="3"/>
    <x v="1525"/>
    <x v="3"/>
    <x v="0"/>
    <x v="8"/>
    <n v="17"/>
    <n v="82"/>
    <n v="1394"/>
    <x v="49"/>
    <s v="M"/>
    <x v="20"/>
    <x v="2"/>
    <x v="5"/>
    <x v="1"/>
    <x v="3"/>
  </r>
  <r>
    <n v="1538"/>
    <n v="0"/>
    <n v="68"/>
    <s v="Male"/>
    <x v="0"/>
    <x v="9"/>
    <x v="1"/>
    <x v="1526"/>
    <x v="4"/>
    <x v="0"/>
    <x v="8"/>
    <n v="50"/>
    <n v="89"/>
    <n v="4450"/>
    <x v="28"/>
    <s v="L"/>
    <x v="12"/>
    <x v="1"/>
    <x v="2"/>
    <x v="0"/>
    <x v="2"/>
  </r>
  <r>
    <n v="1539"/>
    <n v="0"/>
    <n v="56"/>
    <s v="Male"/>
    <x v="0"/>
    <x v="10"/>
    <x v="0"/>
    <x v="1527"/>
    <x v="5"/>
    <x v="0"/>
    <x v="8"/>
    <n v="22"/>
    <n v="65"/>
    <n v="1430"/>
    <x v="25"/>
    <s v="L"/>
    <x v="4"/>
    <x v="3"/>
    <x v="3"/>
    <x v="0"/>
    <x v="4"/>
  </r>
  <r>
    <n v="1540"/>
    <n v="0"/>
    <n v="32"/>
    <s v="Male"/>
    <x v="0"/>
    <x v="22"/>
    <x v="3"/>
    <x v="1528"/>
    <x v="6"/>
    <x v="0"/>
    <x v="8"/>
    <n v="19"/>
    <n v="55"/>
    <n v="1045"/>
    <x v="11"/>
    <s v="M"/>
    <x v="2"/>
    <x v="1"/>
    <x v="4"/>
    <x v="1"/>
    <x v="6"/>
  </r>
  <r>
    <n v="1541"/>
    <n v="0"/>
    <n v="28"/>
    <s v="Male"/>
    <x v="0"/>
    <x v="6"/>
    <x v="0"/>
    <x v="1529"/>
    <x v="0"/>
    <x v="0"/>
    <x v="8"/>
    <n v="14"/>
    <n v="95"/>
    <n v="1330"/>
    <x v="23"/>
    <s v="M"/>
    <x v="15"/>
    <x v="0"/>
    <x v="2"/>
    <x v="4"/>
    <x v="5"/>
  </r>
  <r>
    <n v="1542"/>
    <n v="0"/>
    <n v="24"/>
    <s v="Male"/>
    <x v="0"/>
    <x v="8"/>
    <x v="3"/>
    <x v="1530"/>
    <x v="1"/>
    <x v="0"/>
    <x v="8"/>
    <n v="35"/>
    <n v="77"/>
    <n v="2695"/>
    <x v="25"/>
    <s v="S"/>
    <x v="20"/>
    <x v="0"/>
    <x v="5"/>
    <x v="1"/>
    <x v="4"/>
  </r>
  <r>
    <n v="1543"/>
    <n v="0"/>
    <n v="59"/>
    <s v="Male"/>
    <x v="0"/>
    <x v="0"/>
    <x v="0"/>
    <x v="1531"/>
    <x v="2"/>
    <x v="0"/>
    <x v="8"/>
    <n v="43"/>
    <n v="44"/>
    <n v="1892"/>
    <x v="11"/>
    <s v="M"/>
    <x v="1"/>
    <x v="0"/>
    <x v="2"/>
    <x v="3"/>
    <x v="1"/>
  </r>
  <r>
    <n v="1544"/>
    <n v="0"/>
    <n v="56"/>
    <s v="Male"/>
    <x v="0"/>
    <x v="2"/>
    <x v="0"/>
    <x v="1532"/>
    <x v="3"/>
    <x v="0"/>
    <x v="8"/>
    <n v="24"/>
    <n v="89"/>
    <n v="2136"/>
    <x v="48"/>
    <s v="M"/>
    <x v="20"/>
    <x v="3"/>
    <x v="3"/>
    <x v="0"/>
    <x v="2"/>
  </r>
  <r>
    <n v="1545"/>
    <n v="0"/>
    <n v="30"/>
    <s v="Male"/>
    <x v="0"/>
    <x v="16"/>
    <x v="3"/>
    <x v="1533"/>
    <x v="4"/>
    <x v="0"/>
    <x v="8"/>
    <n v="17"/>
    <n v="24"/>
    <n v="408"/>
    <x v="10"/>
    <s v="M"/>
    <x v="1"/>
    <x v="1"/>
    <x v="3"/>
    <x v="5"/>
    <x v="4"/>
  </r>
  <r>
    <n v="1546"/>
    <n v="0"/>
    <n v="48"/>
    <s v="Male"/>
    <x v="0"/>
    <x v="22"/>
    <x v="3"/>
    <x v="1534"/>
    <x v="5"/>
    <x v="0"/>
    <x v="8"/>
    <n v="49"/>
    <n v="43"/>
    <n v="2107"/>
    <x v="12"/>
    <s v="M"/>
    <x v="12"/>
    <x v="0"/>
    <x v="5"/>
    <x v="4"/>
    <x v="2"/>
  </r>
  <r>
    <n v="1547"/>
    <n v="0"/>
    <n v="60"/>
    <s v="Male"/>
    <x v="0"/>
    <x v="4"/>
    <x v="1"/>
    <x v="1535"/>
    <x v="6"/>
    <x v="0"/>
    <x v="8"/>
    <n v="17"/>
    <n v="51"/>
    <n v="867"/>
    <x v="4"/>
    <s v="XL"/>
    <x v="7"/>
    <x v="2"/>
    <x v="0"/>
    <x v="4"/>
    <x v="2"/>
  </r>
  <r>
    <n v="1548"/>
    <n v="0"/>
    <n v="46"/>
    <s v="Male"/>
    <x v="0"/>
    <x v="19"/>
    <x v="3"/>
    <x v="1536"/>
    <x v="0"/>
    <x v="0"/>
    <x v="8"/>
    <n v="40"/>
    <n v="46"/>
    <n v="1840"/>
    <x v="35"/>
    <s v="L"/>
    <x v="11"/>
    <x v="2"/>
    <x v="3"/>
    <x v="1"/>
    <x v="3"/>
  </r>
  <r>
    <n v="1549"/>
    <n v="0"/>
    <n v="69"/>
    <s v="Male"/>
    <x v="0"/>
    <x v="10"/>
    <x v="0"/>
    <x v="1537"/>
    <x v="1"/>
    <x v="0"/>
    <x v="8"/>
    <n v="43"/>
    <n v="32"/>
    <n v="1376"/>
    <x v="31"/>
    <s v="M"/>
    <x v="5"/>
    <x v="2"/>
    <x v="5"/>
    <x v="4"/>
    <x v="1"/>
  </r>
  <r>
    <n v="1550"/>
    <n v="0"/>
    <n v="19"/>
    <s v="Male"/>
    <x v="0"/>
    <x v="4"/>
    <x v="1"/>
    <x v="1538"/>
    <x v="2"/>
    <x v="0"/>
    <x v="8"/>
    <n v="19"/>
    <n v="55"/>
    <n v="1045"/>
    <x v="22"/>
    <s v="M"/>
    <x v="12"/>
    <x v="1"/>
    <x v="4"/>
    <x v="5"/>
    <x v="6"/>
  </r>
  <r>
    <n v="1551"/>
    <n v="0"/>
    <n v="66"/>
    <s v="Male"/>
    <x v="0"/>
    <x v="12"/>
    <x v="3"/>
    <x v="1539"/>
    <x v="3"/>
    <x v="0"/>
    <x v="8"/>
    <n v="40"/>
    <n v="26"/>
    <n v="1040"/>
    <x v="10"/>
    <s v="S"/>
    <x v="12"/>
    <x v="2"/>
    <x v="1"/>
    <x v="4"/>
    <x v="3"/>
  </r>
  <r>
    <n v="1552"/>
    <n v="0"/>
    <n v="64"/>
    <s v="Male"/>
    <x v="0"/>
    <x v="8"/>
    <x v="3"/>
    <x v="1540"/>
    <x v="4"/>
    <x v="0"/>
    <x v="8"/>
    <n v="13"/>
    <n v="29"/>
    <n v="377"/>
    <x v="45"/>
    <s v="M"/>
    <x v="8"/>
    <x v="2"/>
    <x v="4"/>
    <x v="2"/>
    <x v="5"/>
  </r>
  <r>
    <n v="1553"/>
    <n v="0"/>
    <n v="54"/>
    <s v="Male"/>
    <x v="0"/>
    <x v="0"/>
    <x v="0"/>
    <x v="1541"/>
    <x v="5"/>
    <x v="0"/>
    <x v="8"/>
    <n v="20"/>
    <n v="49"/>
    <n v="980"/>
    <x v="34"/>
    <s v="L"/>
    <x v="7"/>
    <x v="1"/>
    <x v="0"/>
    <x v="2"/>
    <x v="5"/>
  </r>
  <r>
    <n v="1554"/>
    <n v="0"/>
    <n v="27"/>
    <s v="Male"/>
    <x v="0"/>
    <x v="0"/>
    <x v="0"/>
    <x v="1542"/>
    <x v="6"/>
    <x v="0"/>
    <x v="8"/>
    <n v="21"/>
    <n v="45"/>
    <n v="945"/>
    <x v="12"/>
    <s v="M"/>
    <x v="20"/>
    <x v="1"/>
    <x v="1"/>
    <x v="5"/>
    <x v="3"/>
  </r>
  <r>
    <n v="1555"/>
    <n v="0"/>
    <n v="64"/>
    <s v="Male"/>
    <x v="0"/>
    <x v="6"/>
    <x v="0"/>
    <x v="1543"/>
    <x v="0"/>
    <x v="0"/>
    <x v="8"/>
    <n v="18"/>
    <n v="48"/>
    <n v="864"/>
    <x v="39"/>
    <s v="S"/>
    <x v="21"/>
    <x v="0"/>
    <x v="3"/>
    <x v="1"/>
    <x v="4"/>
  </r>
  <r>
    <n v="1556"/>
    <n v="0"/>
    <n v="43"/>
    <s v="Male"/>
    <x v="0"/>
    <x v="6"/>
    <x v="0"/>
    <x v="1544"/>
    <x v="1"/>
    <x v="0"/>
    <x v="8"/>
    <n v="44"/>
    <n v="47"/>
    <n v="2068"/>
    <x v="47"/>
    <s v="S"/>
    <x v="16"/>
    <x v="0"/>
    <x v="1"/>
    <x v="1"/>
    <x v="3"/>
  </r>
  <r>
    <n v="1557"/>
    <n v="0"/>
    <n v="43"/>
    <s v="Male"/>
    <x v="0"/>
    <x v="15"/>
    <x v="0"/>
    <x v="1545"/>
    <x v="2"/>
    <x v="0"/>
    <x v="8"/>
    <n v="26"/>
    <n v="57"/>
    <n v="1482"/>
    <x v="15"/>
    <s v="M"/>
    <x v="9"/>
    <x v="3"/>
    <x v="3"/>
    <x v="2"/>
    <x v="3"/>
  </r>
  <r>
    <n v="1558"/>
    <n v="0"/>
    <n v="27"/>
    <s v="Male"/>
    <x v="0"/>
    <x v="21"/>
    <x v="3"/>
    <x v="1546"/>
    <x v="3"/>
    <x v="0"/>
    <x v="8"/>
    <n v="34"/>
    <n v="34"/>
    <n v="1156"/>
    <x v="44"/>
    <s v="L"/>
    <x v="23"/>
    <x v="3"/>
    <x v="2"/>
    <x v="3"/>
    <x v="3"/>
  </r>
  <r>
    <n v="1559"/>
    <n v="0"/>
    <n v="35"/>
    <s v="Male"/>
    <x v="0"/>
    <x v="12"/>
    <x v="3"/>
    <x v="1547"/>
    <x v="4"/>
    <x v="0"/>
    <x v="8"/>
    <n v="24"/>
    <n v="75"/>
    <n v="1800"/>
    <x v="34"/>
    <s v="XL"/>
    <x v="11"/>
    <x v="3"/>
    <x v="0"/>
    <x v="2"/>
    <x v="6"/>
  </r>
  <r>
    <n v="1560"/>
    <n v="0"/>
    <n v="43"/>
    <s v="Male"/>
    <x v="0"/>
    <x v="18"/>
    <x v="3"/>
    <x v="1548"/>
    <x v="5"/>
    <x v="0"/>
    <x v="8"/>
    <n v="23"/>
    <n v="94"/>
    <n v="2162"/>
    <x v="4"/>
    <s v="L"/>
    <x v="18"/>
    <x v="3"/>
    <x v="5"/>
    <x v="3"/>
    <x v="0"/>
  </r>
  <r>
    <n v="1561"/>
    <n v="0"/>
    <n v="57"/>
    <s v="Male"/>
    <x v="0"/>
    <x v="19"/>
    <x v="3"/>
    <x v="1549"/>
    <x v="6"/>
    <x v="0"/>
    <x v="8"/>
    <n v="3"/>
    <n v="84"/>
    <n v="252"/>
    <x v="4"/>
    <s v="M"/>
    <x v="11"/>
    <x v="0"/>
    <x v="1"/>
    <x v="5"/>
    <x v="1"/>
  </r>
  <r>
    <n v="1562"/>
    <n v="0"/>
    <n v="50"/>
    <s v="Male"/>
    <x v="0"/>
    <x v="18"/>
    <x v="3"/>
    <x v="1550"/>
    <x v="0"/>
    <x v="0"/>
    <x v="8"/>
    <n v="2"/>
    <n v="38"/>
    <n v="76"/>
    <x v="33"/>
    <s v="M"/>
    <x v="20"/>
    <x v="2"/>
    <x v="3"/>
    <x v="4"/>
    <x v="3"/>
  </r>
  <r>
    <n v="1563"/>
    <n v="0"/>
    <n v="37"/>
    <s v="Male"/>
    <x v="0"/>
    <x v="18"/>
    <x v="3"/>
    <x v="1551"/>
    <x v="1"/>
    <x v="0"/>
    <x v="8"/>
    <n v="23"/>
    <n v="75"/>
    <n v="1725"/>
    <x v="15"/>
    <s v="M"/>
    <x v="7"/>
    <x v="0"/>
    <x v="2"/>
    <x v="0"/>
    <x v="4"/>
  </r>
  <r>
    <n v="1564"/>
    <n v="0"/>
    <n v="68"/>
    <s v="Male"/>
    <x v="0"/>
    <x v="13"/>
    <x v="0"/>
    <x v="1552"/>
    <x v="2"/>
    <x v="0"/>
    <x v="8"/>
    <n v="8"/>
    <n v="44"/>
    <n v="352"/>
    <x v="22"/>
    <s v="M"/>
    <x v="11"/>
    <x v="3"/>
    <x v="2"/>
    <x v="1"/>
    <x v="1"/>
  </r>
  <r>
    <n v="1565"/>
    <n v="0"/>
    <n v="22"/>
    <s v="Male"/>
    <x v="0"/>
    <x v="21"/>
    <x v="3"/>
    <x v="1553"/>
    <x v="3"/>
    <x v="0"/>
    <x v="8"/>
    <n v="30"/>
    <n v="33"/>
    <n v="990"/>
    <x v="17"/>
    <s v="XL"/>
    <x v="2"/>
    <x v="2"/>
    <x v="2"/>
    <x v="5"/>
    <x v="6"/>
  </r>
  <r>
    <n v="1566"/>
    <n v="0"/>
    <n v="58"/>
    <s v="Male"/>
    <x v="0"/>
    <x v="12"/>
    <x v="3"/>
    <x v="1554"/>
    <x v="4"/>
    <x v="0"/>
    <x v="8"/>
    <n v="48"/>
    <n v="93"/>
    <n v="4464"/>
    <x v="36"/>
    <s v="L"/>
    <x v="14"/>
    <x v="3"/>
    <x v="1"/>
    <x v="3"/>
    <x v="2"/>
  </r>
  <r>
    <n v="1567"/>
    <n v="0"/>
    <n v="48"/>
    <s v="Male"/>
    <x v="0"/>
    <x v="4"/>
    <x v="1"/>
    <x v="1555"/>
    <x v="5"/>
    <x v="0"/>
    <x v="8"/>
    <n v="21"/>
    <n v="99"/>
    <n v="2079"/>
    <x v="5"/>
    <s v="S"/>
    <x v="13"/>
    <x v="0"/>
    <x v="1"/>
    <x v="1"/>
    <x v="4"/>
  </r>
  <r>
    <n v="1568"/>
    <n v="0"/>
    <n v="30"/>
    <s v="Male"/>
    <x v="0"/>
    <x v="21"/>
    <x v="3"/>
    <x v="1556"/>
    <x v="6"/>
    <x v="0"/>
    <x v="8"/>
    <n v="9"/>
    <n v="33"/>
    <n v="297"/>
    <x v="45"/>
    <s v="M"/>
    <x v="2"/>
    <x v="1"/>
    <x v="3"/>
    <x v="1"/>
    <x v="5"/>
  </r>
  <r>
    <n v="1569"/>
    <n v="0"/>
    <n v="51"/>
    <s v="Male"/>
    <x v="0"/>
    <x v="4"/>
    <x v="1"/>
    <x v="1557"/>
    <x v="0"/>
    <x v="0"/>
    <x v="8"/>
    <n v="8"/>
    <n v="76"/>
    <n v="608"/>
    <x v="46"/>
    <s v="L"/>
    <x v="22"/>
    <x v="1"/>
    <x v="5"/>
    <x v="5"/>
    <x v="5"/>
  </r>
  <r>
    <n v="1570"/>
    <n v="0"/>
    <n v="20"/>
    <s v="Male"/>
    <x v="0"/>
    <x v="11"/>
    <x v="0"/>
    <x v="1558"/>
    <x v="1"/>
    <x v="0"/>
    <x v="8"/>
    <n v="29"/>
    <n v="63"/>
    <n v="1827"/>
    <x v="11"/>
    <s v="M"/>
    <x v="19"/>
    <x v="2"/>
    <x v="3"/>
    <x v="5"/>
    <x v="1"/>
  </r>
  <r>
    <n v="1571"/>
    <n v="0"/>
    <n v="30"/>
    <s v="Male"/>
    <x v="0"/>
    <x v="13"/>
    <x v="0"/>
    <x v="1559"/>
    <x v="2"/>
    <x v="0"/>
    <x v="8"/>
    <n v="3"/>
    <n v="41"/>
    <n v="123"/>
    <x v="9"/>
    <s v="L"/>
    <x v="17"/>
    <x v="0"/>
    <x v="2"/>
    <x v="4"/>
    <x v="6"/>
  </r>
  <r>
    <n v="1572"/>
    <n v="0"/>
    <n v="28"/>
    <s v="Male"/>
    <x v="0"/>
    <x v="16"/>
    <x v="3"/>
    <x v="1560"/>
    <x v="3"/>
    <x v="0"/>
    <x v="8"/>
    <n v="11"/>
    <n v="88"/>
    <n v="968"/>
    <x v="23"/>
    <s v="L"/>
    <x v="5"/>
    <x v="0"/>
    <x v="2"/>
    <x v="4"/>
    <x v="0"/>
  </r>
  <r>
    <n v="1573"/>
    <n v="0"/>
    <n v="37"/>
    <s v="Male"/>
    <x v="0"/>
    <x v="11"/>
    <x v="0"/>
    <x v="1561"/>
    <x v="4"/>
    <x v="0"/>
    <x v="8"/>
    <n v="16"/>
    <n v="92"/>
    <n v="1472"/>
    <x v="46"/>
    <s v="L"/>
    <x v="3"/>
    <x v="2"/>
    <x v="4"/>
    <x v="5"/>
    <x v="5"/>
  </r>
  <r>
    <n v="1574"/>
    <n v="0"/>
    <n v="36"/>
    <s v="Male"/>
    <x v="0"/>
    <x v="17"/>
    <x v="0"/>
    <x v="1562"/>
    <x v="5"/>
    <x v="0"/>
    <x v="8"/>
    <n v="25"/>
    <n v="31"/>
    <n v="775"/>
    <x v="24"/>
    <s v="L"/>
    <x v="20"/>
    <x v="2"/>
    <x v="4"/>
    <x v="5"/>
    <x v="1"/>
  </r>
  <r>
    <n v="1575"/>
    <n v="0"/>
    <n v="18"/>
    <s v="Male"/>
    <x v="0"/>
    <x v="11"/>
    <x v="0"/>
    <x v="1563"/>
    <x v="6"/>
    <x v="0"/>
    <x v="8"/>
    <n v="32"/>
    <n v="25"/>
    <n v="800"/>
    <x v="45"/>
    <s v="S"/>
    <x v="23"/>
    <x v="1"/>
    <x v="1"/>
    <x v="3"/>
    <x v="4"/>
  </r>
  <r>
    <n v="1576"/>
    <n v="0"/>
    <n v="52"/>
    <s v="Male"/>
    <x v="0"/>
    <x v="5"/>
    <x v="0"/>
    <x v="1564"/>
    <x v="0"/>
    <x v="0"/>
    <x v="8"/>
    <n v="28"/>
    <n v="28"/>
    <n v="784"/>
    <x v="17"/>
    <s v="M"/>
    <x v="2"/>
    <x v="1"/>
    <x v="2"/>
    <x v="1"/>
    <x v="0"/>
  </r>
  <r>
    <n v="1577"/>
    <n v="0"/>
    <n v="56"/>
    <s v="Male"/>
    <x v="0"/>
    <x v="10"/>
    <x v="0"/>
    <x v="1565"/>
    <x v="1"/>
    <x v="0"/>
    <x v="8"/>
    <n v="36"/>
    <n v="75"/>
    <n v="2700"/>
    <x v="49"/>
    <s v="M"/>
    <x v="3"/>
    <x v="1"/>
    <x v="4"/>
    <x v="3"/>
    <x v="5"/>
  </r>
  <r>
    <n v="1578"/>
    <n v="0"/>
    <n v="68"/>
    <s v="Male"/>
    <x v="0"/>
    <x v="23"/>
    <x v="1"/>
    <x v="1566"/>
    <x v="2"/>
    <x v="0"/>
    <x v="8"/>
    <n v="7"/>
    <n v="34"/>
    <n v="238"/>
    <x v="12"/>
    <s v="S"/>
    <x v="8"/>
    <x v="1"/>
    <x v="3"/>
    <x v="0"/>
    <x v="0"/>
  </r>
  <r>
    <n v="1579"/>
    <n v="0"/>
    <n v="62"/>
    <s v="Male"/>
    <x v="0"/>
    <x v="13"/>
    <x v="0"/>
    <x v="1567"/>
    <x v="3"/>
    <x v="0"/>
    <x v="8"/>
    <n v="2"/>
    <n v="97"/>
    <n v="194"/>
    <x v="17"/>
    <s v="S"/>
    <x v="1"/>
    <x v="0"/>
    <x v="4"/>
    <x v="3"/>
    <x v="3"/>
  </r>
  <r>
    <n v="1580"/>
    <n v="0"/>
    <n v="35"/>
    <s v="Male"/>
    <x v="0"/>
    <x v="14"/>
    <x v="2"/>
    <x v="1568"/>
    <x v="4"/>
    <x v="0"/>
    <x v="8"/>
    <n v="6"/>
    <n v="80"/>
    <n v="480"/>
    <x v="18"/>
    <s v="M"/>
    <x v="10"/>
    <x v="2"/>
    <x v="1"/>
    <x v="4"/>
    <x v="5"/>
  </r>
  <r>
    <n v="1581"/>
    <n v="0"/>
    <n v="65"/>
    <s v="Male"/>
    <x v="0"/>
    <x v="4"/>
    <x v="1"/>
    <x v="1569"/>
    <x v="5"/>
    <x v="0"/>
    <x v="8"/>
    <n v="30"/>
    <n v="71"/>
    <n v="2130"/>
    <x v="24"/>
    <s v="L"/>
    <x v="16"/>
    <x v="2"/>
    <x v="3"/>
    <x v="1"/>
    <x v="2"/>
  </r>
  <r>
    <n v="1582"/>
    <n v="0"/>
    <n v="69"/>
    <s v="Male"/>
    <x v="0"/>
    <x v="16"/>
    <x v="3"/>
    <x v="1570"/>
    <x v="6"/>
    <x v="0"/>
    <x v="8"/>
    <n v="46"/>
    <n v="77"/>
    <n v="3542"/>
    <x v="47"/>
    <s v="L"/>
    <x v="11"/>
    <x v="3"/>
    <x v="1"/>
    <x v="1"/>
    <x v="3"/>
  </r>
  <r>
    <n v="1583"/>
    <n v="0"/>
    <n v="28"/>
    <s v="Male"/>
    <x v="0"/>
    <x v="22"/>
    <x v="3"/>
    <x v="1571"/>
    <x v="0"/>
    <x v="0"/>
    <x v="8"/>
    <n v="39"/>
    <n v="41"/>
    <n v="1599"/>
    <x v="11"/>
    <s v="L"/>
    <x v="15"/>
    <x v="1"/>
    <x v="2"/>
    <x v="1"/>
    <x v="5"/>
  </r>
  <r>
    <n v="1584"/>
    <n v="0"/>
    <n v="37"/>
    <s v="Male"/>
    <x v="0"/>
    <x v="18"/>
    <x v="3"/>
    <x v="1572"/>
    <x v="1"/>
    <x v="0"/>
    <x v="8"/>
    <n v="8"/>
    <n v="92"/>
    <n v="736"/>
    <x v="31"/>
    <s v="XL"/>
    <x v="22"/>
    <x v="2"/>
    <x v="2"/>
    <x v="0"/>
    <x v="2"/>
  </r>
  <r>
    <n v="1585"/>
    <n v="0"/>
    <n v="41"/>
    <s v="Male"/>
    <x v="0"/>
    <x v="0"/>
    <x v="0"/>
    <x v="1573"/>
    <x v="2"/>
    <x v="0"/>
    <x v="8"/>
    <n v="46"/>
    <n v="95"/>
    <n v="4370"/>
    <x v="11"/>
    <s v="S"/>
    <x v="5"/>
    <x v="1"/>
    <x v="5"/>
    <x v="2"/>
    <x v="3"/>
  </r>
  <r>
    <n v="1586"/>
    <n v="0"/>
    <n v="37"/>
    <s v="Male"/>
    <x v="0"/>
    <x v="1"/>
    <x v="0"/>
    <x v="1574"/>
    <x v="3"/>
    <x v="0"/>
    <x v="8"/>
    <n v="40"/>
    <n v="25"/>
    <n v="1000"/>
    <x v="15"/>
    <s v="M"/>
    <x v="4"/>
    <x v="3"/>
    <x v="2"/>
    <x v="5"/>
    <x v="0"/>
  </r>
  <r>
    <n v="1587"/>
    <n v="0"/>
    <n v="25"/>
    <s v="Male"/>
    <x v="0"/>
    <x v="23"/>
    <x v="1"/>
    <x v="1575"/>
    <x v="4"/>
    <x v="0"/>
    <x v="8"/>
    <n v="21"/>
    <n v="77"/>
    <n v="1617"/>
    <x v="18"/>
    <s v="M"/>
    <x v="7"/>
    <x v="3"/>
    <x v="0"/>
    <x v="4"/>
    <x v="1"/>
  </r>
  <r>
    <n v="1588"/>
    <n v="0"/>
    <n v="41"/>
    <s v="Male"/>
    <x v="0"/>
    <x v="20"/>
    <x v="0"/>
    <x v="1576"/>
    <x v="5"/>
    <x v="0"/>
    <x v="8"/>
    <n v="33"/>
    <n v="99"/>
    <n v="3267"/>
    <x v="15"/>
    <s v="M"/>
    <x v="18"/>
    <x v="2"/>
    <x v="1"/>
    <x v="2"/>
    <x v="0"/>
  </r>
  <r>
    <n v="1589"/>
    <n v="0"/>
    <n v="48"/>
    <s v="Male"/>
    <x v="0"/>
    <x v="22"/>
    <x v="3"/>
    <x v="1577"/>
    <x v="6"/>
    <x v="0"/>
    <x v="8"/>
    <n v="3"/>
    <n v="24"/>
    <n v="72"/>
    <x v="32"/>
    <s v="L"/>
    <x v="16"/>
    <x v="0"/>
    <x v="2"/>
    <x v="0"/>
    <x v="5"/>
  </r>
  <r>
    <n v="1590"/>
    <n v="0"/>
    <n v="42"/>
    <s v="Male"/>
    <x v="0"/>
    <x v="4"/>
    <x v="1"/>
    <x v="1578"/>
    <x v="0"/>
    <x v="0"/>
    <x v="8"/>
    <n v="48"/>
    <n v="72"/>
    <n v="3456"/>
    <x v="47"/>
    <s v="M"/>
    <x v="5"/>
    <x v="2"/>
    <x v="5"/>
    <x v="1"/>
    <x v="1"/>
  </r>
  <r>
    <n v="1591"/>
    <n v="0"/>
    <n v="54"/>
    <s v="Male"/>
    <x v="0"/>
    <x v="2"/>
    <x v="0"/>
    <x v="1579"/>
    <x v="1"/>
    <x v="0"/>
    <x v="8"/>
    <n v="8"/>
    <n v="80"/>
    <n v="640"/>
    <x v="48"/>
    <s v="S"/>
    <x v="6"/>
    <x v="0"/>
    <x v="1"/>
    <x v="3"/>
    <x v="2"/>
  </r>
  <r>
    <n v="1592"/>
    <n v="0"/>
    <n v="18"/>
    <s v="Male"/>
    <x v="0"/>
    <x v="11"/>
    <x v="0"/>
    <x v="1580"/>
    <x v="2"/>
    <x v="0"/>
    <x v="8"/>
    <n v="24"/>
    <n v="100"/>
    <n v="2400"/>
    <x v="44"/>
    <s v="L"/>
    <x v="9"/>
    <x v="0"/>
    <x v="2"/>
    <x v="3"/>
    <x v="2"/>
  </r>
  <r>
    <n v="1593"/>
    <n v="0"/>
    <n v="56"/>
    <s v="Male"/>
    <x v="0"/>
    <x v="9"/>
    <x v="1"/>
    <x v="1581"/>
    <x v="3"/>
    <x v="0"/>
    <x v="8"/>
    <n v="10"/>
    <n v="83"/>
    <n v="830"/>
    <x v="43"/>
    <s v="M"/>
    <x v="16"/>
    <x v="2"/>
    <x v="1"/>
    <x v="4"/>
    <x v="6"/>
  </r>
  <r>
    <n v="1594"/>
    <n v="0"/>
    <n v="61"/>
    <s v="Male"/>
    <x v="0"/>
    <x v="10"/>
    <x v="0"/>
    <x v="1582"/>
    <x v="4"/>
    <x v="0"/>
    <x v="8"/>
    <n v="25"/>
    <n v="95"/>
    <n v="2375"/>
    <x v="31"/>
    <s v="M"/>
    <x v="12"/>
    <x v="1"/>
    <x v="4"/>
    <x v="4"/>
    <x v="5"/>
  </r>
  <r>
    <n v="1595"/>
    <n v="0"/>
    <n v="40"/>
    <s v="Male"/>
    <x v="0"/>
    <x v="8"/>
    <x v="3"/>
    <x v="1583"/>
    <x v="5"/>
    <x v="0"/>
    <x v="8"/>
    <n v="3"/>
    <n v="41"/>
    <n v="123"/>
    <x v="23"/>
    <s v="XL"/>
    <x v="4"/>
    <x v="2"/>
    <x v="5"/>
    <x v="1"/>
    <x v="0"/>
  </r>
  <r>
    <n v="1596"/>
    <n v="0"/>
    <n v="34"/>
    <s v="Male"/>
    <x v="0"/>
    <x v="21"/>
    <x v="3"/>
    <x v="1584"/>
    <x v="6"/>
    <x v="0"/>
    <x v="8"/>
    <n v="45"/>
    <n v="35"/>
    <n v="1575"/>
    <x v="48"/>
    <s v="S"/>
    <x v="23"/>
    <x v="1"/>
    <x v="3"/>
    <x v="5"/>
    <x v="0"/>
  </r>
  <r>
    <n v="1597"/>
    <n v="0"/>
    <n v="42"/>
    <s v="Male"/>
    <x v="0"/>
    <x v="16"/>
    <x v="3"/>
    <x v="1585"/>
    <x v="0"/>
    <x v="0"/>
    <x v="8"/>
    <n v="15"/>
    <n v="30"/>
    <n v="450"/>
    <x v="33"/>
    <s v="S"/>
    <x v="6"/>
    <x v="3"/>
    <x v="5"/>
    <x v="5"/>
    <x v="5"/>
  </r>
  <r>
    <n v="1598"/>
    <n v="0"/>
    <n v="43"/>
    <s v="Male"/>
    <x v="0"/>
    <x v="19"/>
    <x v="3"/>
    <x v="1586"/>
    <x v="1"/>
    <x v="0"/>
    <x v="8"/>
    <n v="34"/>
    <n v="21"/>
    <n v="714"/>
    <x v="33"/>
    <s v="XL"/>
    <x v="1"/>
    <x v="0"/>
    <x v="5"/>
    <x v="4"/>
    <x v="3"/>
  </r>
  <r>
    <n v="1599"/>
    <n v="0"/>
    <n v="47"/>
    <s v="Male"/>
    <x v="0"/>
    <x v="16"/>
    <x v="3"/>
    <x v="1587"/>
    <x v="2"/>
    <x v="0"/>
    <x v="8"/>
    <n v="21"/>
    <n v="85"/>
    <n v="1785"/>
    <x v="17"/>
    <s v="M"/>
    <x v="11"/>
    <x v="3"/>
    <x v="0"/>
    <x v="0"/>
    <x v="4"/>
  </r>
  <r>
    <n v="1600"/>
    <n v="0"/>
    <n v="48"/>
    <s v="Male"/>
    <x v="0"/>
    <x v="5"/>
    <x v="0"/>
    <x v="1588"/>
    <x v="3"/>
    <x v="0"/>
    <x v="8"/>
    <n v="22"/>
    <n v="54"/>
    <n v="1188"/>
    <x v="12"/>
    <s v="M"/>
    <x v="19"/>
    <x v="0"/>
    <x v="4"/>
    <x v="5"/>
    <x v="4"/>
  </r>
  <r>
    <n v="1601"/>
    <n v="0"/>
    <n v="20"/>
    <s v="Male"/>
    <x v="0"/>
    <x v="23"/>
    <x v="1"/>
    <x v="1589"/>
    <x v="4"/>
    <x v="0"/>
    <x v="8"/>
    <n v="24"/>
    <n v="26"/>
    <n v="624"/>
    <x v="6"/>
    <s v="S"/>
    <x v="22"/>
    <x v="1"/>
    <x v="2"/>
    <x v="3"/>
    <x v="1"/>
  </r>
  <r>
    <n v="1602"/>
    <n v="0"/>
    <n v="65"/>
    <s v="Male"/>
    <x v="0"/>
    <x v="5"/>
    <x v="0"/>
    <x v="1590"/>
    <x v="5"/>
    <x v="0"/>
    <x v="8"/>
    <n v="33"/>
    <n v="59"/>
    <n v="1947"/>
    <x v="26"/>
    <s v="XL"/>
    <x v="15"/>
    <x v="1"/>
    <x v="5"/>
    <x v="2"/>
    <x v="5"/>
  </r>
  <r>
    <n v="1603"/>
    <n v="0"/>
    <n v="54"/>
    <s v="Male"/>
    <x v="0"/>
    <x v="12"/>
    <x v="3"/>
    <x v="1591"/>
    <x v="6"/>
    <x v="0"/>
    <x v="8"/>
    <n v="13"/>
    <n v="48"/>
    <n v="624"/>
    <x v="8"/>
    <s v="S"/>
    <x v="4"/>
    <x v="0"/>
    <x v="1"/>
    <x v="0"/>
    <x v="0"/>
  </r>
  <r>
    <n v="1604"/>
    <n v="0"/>
    <n v="23"/>
    <s v="Male"/>
    <x v="0"/>
    <x v="6"/>
    <x v="0"/>
    <x v="1592"/>
    <x v="0"/>
    <x v="0"/>
    <x v="8"/>
    <n v="17"/>
    <n v="98"/>
    <n v="1666"/>
    <x v="43"/>
    <s v="L"/>
    <x v="12"/>
    <x v="2"/>
    <x v="2"/>
    <x v="5"/>
    <x v="4"/>
  </r>
  <r>
    <n v="1605"/>
    <n v="0"/>
    <n v="18"/>
    <s v="Male"/>
    <x v="0"/>
    <x v="1"/>
    <x v="0"/>
    <x v="1593"/>
    <x v="1"/>
    <x v="0"/>
    <x v="8"/>
    <n v="25"/>
    <n v="92"/>
    <n v="2300"/>
    <x v="1"/>
    <s v="M"/>
    <x v="3"/>
    <x v="2"/>
    <x v="4"/>
    <x v="2"/>
    <x v="6"/>
  </r>
  <r>
    <n v="1606"/>
    <n v="0"/>
    <n v="70"/>
    <s v="Male"/>
    <x v="0"/>
    <x v="22"/>
    <x v="3"/>
    <x v="1594"/>
    <x v="2"/>
    <x v="0"/>
    <x v="8"/>
    <n v="15"/>
    <n v="46"/>
    <n v="690"/>
    <x v="38"/>
    <s v="M"/>
    <x v="21"/>
    <x v="0"/>
    <x v="2"/>
    <x v="2"/>
    <x v="4"/>
  </r>
  <r>
    <n v="1607"/>
    <n v="0"/>
    <n v="55"/>
    <s v="Male"/>
    <x v="0"/>
    <x v="17"/>
    <x v="0"/>
    <x v="1595"/>
    <x v="3"/>
    <x v="0"/>
    <x v="8"/>
    <n v="4"/>
    <n v="21"/>
    <n v="84"/>
    <x v="22"/>
    <s v="S"/>
    <x v="3"/>
    <x v="1"/>
    <x v="3"/>
    <x v="3"/>
    <x v="0"/>
  </r>
  <r>
    <n v="1608"/>
    <n v="0"/>
    <n v="49"/>
    <s v="Male"/>
    <x v="0"/>
    <x v="6"/>
    <x v="0"/>
    <x v="1596"/>
    <x v="4"/>
    <x v="0"/>
    <x v="8"/>
    <n v="43"/>
    <n v="72"/>
    <n v="3096"/>
    <x v="32"/>
    <s v="S"/>
    <x v="0"/>
    <x v="3"/>
    <x v="1"/>
    <x v="5"/>
    <x v="3"/>
  </r>
  <r>
    <n v="1609"/>
    <n v="0"/>
    <n v="26"/>
    <s v="Male"/>
    <x v="0"/>
    <x v="3"/>
    <x v="1"/>
    <x v="1597"/>
    <x v="5"/>
    <x v="0"/>
    <x v="8"/>
    <n v="12"/>
    <n v="58"/>
    <n v="696"/>
    <x v="42"/>
    <s v="XL"/>
    <x v="16"/>
    <x v="3"/>
    <x v="2"/>
    <x v="4"/>
    <x v="4"/>
  </r>
  <r>
    <n v="1610"/>
    <n v="0"/>
    <n v="33"/>
    <s v="Male"/>
    <x v="0"/>
    <x v="5"/>
    <x v="0"/>
    <x v="1598"/>
    <x v="6"/>
    <x v="0"/>
    <x v="8"/>
    <n v="3"/>
    <n v="93"/>
    <n v="279"/>
    <x v="21"/>
    <s v="S"/>
    <x v="17"/>
    <x v="3"/>
    <x v="3"/>
    <x v="0"/>
    <x v="5"/>
  </r>
  <r>
    <n v="1611"/>
    <n v="0"/>
    <n v="20"/>
    <s v="Male"/>
    <x v="0"/>
    <x v="20"/>
    <x v="0"/>
    <x v="1599"/>
    <x v="0"/>
    <x v="0"/>
    <x v="8"/>
    <n v="1"/>
    <n v="31"/>
    <n v="31"/>
    <x v="29"/>
    <s v="L"/>
    <x v="7"/>
    <x v="1"/>
    <x v="4"/>
    <x v="3"/>
    <x v="2"/>
  </r>
  <r>
    <n v="1612"/>
    <n v="0"/>
    <n v="41"/>
    <s v="Male"/>
    <x v="0"/>
    <x v="13"/>
    <x v="0"/>
    <x v="1600"/>
    <x v="1"/>
    <x v="0"/>
    <x v="8"/>
    <n v="6"/>
    <n v="26"/>
    <n v="156"/>
    <x v="10"/>
    <s v="L"/>
    <x v="22"/>
    <x v="0"/>
    <x v="2"/>
    <x v="5"/>
    <x v="5"/>
  </r>
  <r>
    <n v="1613"/>
    <n v="0"/>
    <n v="18"/>
    <s v="Male"/>
    <x v="0"/>
    <x v="11"/>
    <x v="0"/>
    <x v="1601"/>
    <x v="2"/>
    <x v="0"/>
    <x v="8"/>
    <n v="26"/>
    <n v="68"/>
    <n v="1768"/>
    <x v="48"/>
    <s v="M"/>
    <x v="20"/>
    <x v="2"/>
    <x v="3"/>
    <x v="0"/>
    <x v="5"/>
  </r>
  <r>
    <n v="1614"/>
    <n v="0"/>
    <n v="26"/>
    <s v="Male"/>
    <x v="0"/>
    <x v="16"/>
    <x v="3"/>
    <x v="1602"/>
    <x v="3"/>
    <x v="0"/>
    <x v="8"/>
    <n v="6"/>
    <n v="31"/>
    <n v="186"/>
    <x v="25"/>
    <s v="S"/>
    <x v="12"/>
    <x v="2"/>
    <x v="2"/>
    <x v="2"/>
    <x v="0"/>
  </r>
  <r>
    <n v="1615"/>
    <n v="0"/>
    <n v="30"/>
    <s v="Male"/>
    <x v="0"/>
    <x v="17"/>
    <x v="0"/>
    <x v="1603"/>
    <x v="4"/>
    <x v="0"/>
    <x v="8"/>
    <n v="22"/>
    <n v="41"/>
    <n v="902"/>
    <x v="22"/>
    <s v="S"/>
    <x v="0"/>
    <x v="2"/>
    <x v="1"/>
    <x v="1"/>
    <x v="4"/>
  </r>
  <r>
    <n v="1616"/>
    <n v="0"/>
    <n v="64"/>
    <s v="Male"/>
    <x v="0"/>
    <x v="16"/>
    <x v="3"/>
    <x v="1604"/>
    <x v="5"/>
    <x v="0"/>
    <x v="8"/>
    <n v="45"/>
    <n v="62"/>
    <n v="2790"/>
    <x v="14"/>
    <s v="M"/>
    <x v="20"/>
    <x v="3"/>
    <x v="3"/>
    <x v="1"/>
    <x v="4"/>
  </r>
  <r>
    <n v="1617"/>
    <n v="0"/>
    <n v="26"/>
    <s v="Male"/>
    <x v="0"/>
    <x v="19"/>
    <x v="3"/>
    <x v="1605"/>
    <x v="6"/>
    <x v="0"/>
    <x v="8"/>
    <n v="50"/>
    <n v="41"/>
    <n v="2050"/>
    <x v="23"/>
    <s v="M"/>
    <x v="13"/>
    <x v="1"/>
    <x v="3"/>
    <x v="1"/>
    <x v="3"/>
  </r>
  <r>
    <n v="1618"/>
    <n v="0"/>
    <n v="43"/>
    <s v="Male"/>
    <x v="0"/>
    <x v="0"/>
    <x v="0"/>
    <x v="1606"/>
    <x v="0"/>
    <x v="0"/>
    <x v="8"/>
    <n v="50"/>
    <n v="64"/>
    <n v="3200"/>
    <x v="48"/>
    <s v="M"/>
    <x v="14"/>
    <x v="0"/>
    <x v="3"/>
    <x v="2"/>
    <x v="0"/>
  </r>
  <r>
    <n v="1619"/>
    <n v="0"/>
    <n v="63"/>
    <s v="Male"/>
    <x v="0"/>
    <x v="3"/>
    <x v="1"/>
    <x v="1607"/>
    <x v="1"/>
    <x v="0"/>
    <x v="8"/>
    <n v="39"/>
    <n v="72"/>
    <n v="2808"/>
    <x v="49"/>
    <s v="L"/>
    <x v="7"/>
    <x v="2"/>
    <x v="3"/>
    <x v="5"/>
    <x v="3"/>
  </r>
  <r>
    <n v="1620"/>
    <n v="0"/>
    <n v="57"/>
    <s v="Male"/>
    <x v="0"/>
    <x v="8"/>
    <x v="3"/>
    <x v="1608"/>
    <x v="2"/>
    <x v="0"/>
    <x v="8"/>
    <n v="50"/>
    <n v="78"/>
    <n v="3900"/>
    <x v="11"/>
    <s v="L"/>
    <x v="18"/>
    <x v="0"/>
    <x v="5"/>
    <x v="0"/>
    <x v="4"/>
  </r>
  <r>
    <n v="1621"/>
    <n v="0"/>
    <n v="25"/>
    <s v="Male"/>
    <x v="0"/>
    <x v="19"/>
    <x v="3"/>
    <x v="1609"/>
    <x v="3"/>
    <x v="0"/>
    <x v="8"/>
    <n v="27"/>
    <n v="47"/>
    <n v="1269"/>
    <x v="40"/>
    <s v="M"/>
    <x v="4"/>
    <x v="0"/>
    <x v="4"/>
    <x v="3"/>
    <x v="6"/>
  </r>
  <r>
    <n v="1622"/>
    <n v="0"/>
    <n v="68"/>
    <s v="Male"/>
    <x v="0"/>
    <x v="18"/>
    <x v="3"/>
    <x v="1610"/>
    <x v="4"/>
    <x v="0"/>
    <x v="8"/>
    <n v="38"/>
    <n v="46"/>
    <n v="1748"/>
    <x v="47"/>
    <s v="L"/>
    <x v="0"/>
    <x v="2"/>
    <x v="4"/>
    <x v="5"/>
    <x v="0"/>
  </r>
  <r>
    <n v="1623"/>
    <n v="0"/>
    <n v="31"/>
    <s v="Male"/>
    <x v="0"/>
    <x v="6"/>
    <x v="0"/>
    <x v="1611"/>
    <x v="5"/>
    <x v="0"/>
    <x v="8"/>
    <n v="37"/>
    <n v="43"/>
    <n v="1591"/>
    <x v="9"/>
    <s v="S"/>
    <x v="17"/>
    <x v="0"/>
    <x v="5"/>
    <x v="4"/>
    <x v="6"/>
  </r>
  <r>
    <n v="1624"/>
    <n v="0"/>
    <n v="64"/>
    <s v="Male"/>
    <x v="0"/>
    <x v="21"/>
    <x v="3"/>
    <x v="1612"/>
    <x v="6"/>
    <x v="0"/>
    <x v="8"/>
    <n v="50"/>
    <n v="58"/>
    <n v="2900"/>
    <x v="26"/>
    <s v="M"/>
    <x v="16"/>
    <x v="2"/>
    <x v="2"/>
    <x v="5"/>
    <x v="2"/>
  </r>
  <r>
    <n v="1625"/>
    <n v="0"/>
    <n v="38"/>
    <s v="Male"/>
    <x v="0"/>
    <x v="1"/>
    <x v="0"/>
    <x v="1613"/>
    <x v="0"/>
    <x v="0"/>
    <x v="8"/>
    <n v="40"/>
    <n v="32"/>
    <n v="1280"/>
    <x v="19"/>
    <s v="M"/>
    <x v="3"/>
    <x v="0"/>
    <x v="1"/>
    <x v="3"/>
    <x v="6"/>
  </r>
  <r>
    <n v="1626"/>
    <n v="0"/>
    <n v="34"/>
    <s v="Male"/>
    <x v="0"/>
    <x v="11"/>
    <x v="0"/>
    <x v="1614"/>
    <x v="1"/>
    <x v="0"/>
    <x v="8"/>
    <n v="3"/>
    <n v="45"/>
    <n v="135"/>
    <x v="45"/>
    <s v="L"/>
    <x v="18"/>
    <x v="0"/>
    <x v="2"/>
    <x v="3"/>
    <x v="4"/>
  </r>
  <r>
    <n v="1627"/>
    <n v="0"/>
    <n v="32"/>
    <s v="Male"/>
    <x v="0"/>
    <x v="4"/>
    <x v="1"/>
    <x v="1615"/>
    <x v="2"/>
    <x v="0"/>
    <x v="8"/>
    <n v="45"/>
    <n v="35"/>
    <n v="1575"/>
    <x v="21"/>
    <s v="L"/>
    <x v="19"/>
    <x v="2"/>
    <x v="2"/>
    <x v="2"/>
    <x v="4"/>
  </r>
  <r>
    <n v="1628"/>
    <n v="0"/>
    <n v="69"/>
    <s v="Male"/>
    <x v="0"/>
    <x v="12"/>
    <x v="3"/>
    <x v="1616"/>
    <x v="3"/>
    <x v="0"/>
    <x v="8"/>
    <n v="8"/>
    <n v="21"/>
    <n v="168"/>
    <x v="1"/>
    <s v="M"/>
    <x v="8"/>
    <x v="0"/>
    <x v="2"/>
    <x v="2"/>
    <x v="2"/>
  </r>
  <r>
    <n v="1629"/>
    <n v="0"/>
    <n v="45"/>
    <s v="Male"/>
    <x v="0"/>
    <x v="10"/>
    <x v="0"/>
    <x v="1617"/>
    <x v="4"/>
    <x v="0"/>
    <x v="8"/>
    <n v="7"/>
    <n v="64"/>
    <n v="448"/>
    <x v="2"/>
    <s v="S"/>
    <x v="11"/>
    <x v="0"/>
    <x v="2"/>
    <x v="1"/>
    <x v="5"/>
  </r>
  <r>
    <n v="1630"/>
    <n v="0"/>
    <n v="35"/>
    <s v="Male"/>
    <x v="0"/>
    <x v="0"/>
    <x v="0"/>
    <x v="1618"/>
    <x v="5"/>
    <x v="0"/>
    <x v="8"/>
    <n v="13"/>
    <n v="88"/>
    <n v="1144"/>
    <x v="24"/>
    <s v="S"/>
    <x v="5"/>
    <x v="1"/>
    <x v="2"/>
    <x v="0"/>
    <x v="3"/>
  </r>
  <r>
    <n v="1631"/>
    <n v="0"/>
    <n v="63"/>
    <s v="Male"/>
    <x v="0"/>
    <x v="9"/>
    <x v="1"/>
    <x v="1619"/>
    <x v="6"/>
    <x v="0"/>
    <x v="8"/>
    <n v="29"/>
    <n v="48"/>
    <n v="1392"/>
    <x v="30"/>
    <s v="M"/>
    <x v="9"/>
    <x v="2"/>
    <x v="5"/>
    <x v="0"/>
    <x v="6"/>
  </r>
  <r>
    <n v="1632"/>
    <n v="0"/>
    <n v="65"/>
    <s v="Male"/>
    <x v="0"/>
    <x v="1"/>
    <x v="0"/>
    <x v="1620"/>
    <x v="0"/>
    <x v="0"/>
    <x v="8"/>
    <n v="7"/>
    <n v="36"/>
    <n v="252"/>
    <x v="26"/>
    <s v="L"/>
    <x v="10"/>
    <x v="2"/>
    <x v="4"/>
    <x v="4"/>
    <x v="0"/>
  </r>
  <r>
    <n v="1633"/>
    <n v="0"/>
    <n v="35"/>
    <s v="Male"/>
    <x v="0"/>
    <x v="24"/>
    <x v="3"/>
    <x v="1621"/>
    <x v="1"/>
    <x v="0"/>
    <x v="8"/>
    <n v="50"/>
    <n v="28"/>
    <n v="1400"/>
    <x v="4"/>
    <s v="S"/>
    <x v="3"/>
    <x v="2"/>
    <x v="4"/>
    <x v="5"/>
    <x v="6"/>
  </r>
  <r>
    <n v="1634"/>
    <n v="0"/>
    <n v="54"/>
    <s v="Male"/>
    <x v="0"/>
    <x v="20"/>
    <x v="0"/>
    <x v="1622"/>
    <x v="2"/>
    <x v="0"/>
    <x v="8"/>
    <n v="33"/>
    <n v="80"/>
    <n v="2640"/>
    <x v="24"/>
    <s v="M"/>
    <x v="14"/>
    <x v="1"/>
    <x v="4"/>
    <x v="5"/>
    <x v="4"/>
  </r>
  <r>
    <n v="1635"/>
    <n v="0"/>
    <n v="28"/>
    <s v="Male"/>
    <x v="0"/>
    <x v="7"/>
    <x v="2"/>
    <x v="1623"/>
    <x v="3"/>
    <x v="0"/>
    <x v="8"/>
    <n v="30"/>
    <n v="23"/>
    <n v="690"/>
    <x v="35"/>
    <s v="S"/>
    <x v="19"/>
    <x v="2"/>
    <x v="5"/>
    <x v="1"/>
    <x v="6"/>
  </r>
  <r>
    <n v="1636"/>
    <n v="0"/>
    <n v="68"/>
    <s v="Male"/>
    <x v="0"/>
    <x v="12"/>
    <x v="3"/>
    <x v="1624"/>
    <x v="4"/>
    <x v="0"/>
    <x v="8"/>
    <n v="40"/>
    <n v="24"/>
    <n v="960"/>
    <x v="16"/>
    <s v="L"/>
    <x v="10"/>
    <x v="2"/>
    <x v="3"/>
    <x v="1"/>
    <x v="2"/>
  </r>
  <r>
    <n v="1637"/>
    <n v="0"/>
    <n v="58"/>
    <s v="Male"/>
    <x v="0"/>
    <x v="23"/>
    <x v="1"/>
    <x v="1625"/>
    <x v="5"/>
    <x v="0"/>
    <x v="8"/>
    <n v="49"/>
    <n v="22"/>
    <n v="1078"/>
    <x v="24"/>
    <s v="L"/>
    <x v="13"/>
    <x v="3"/>
    <x v="1"/>
    <x v="1"/>
    <x v="0"/>
  </r>
  <r>
    <n v="1638"/>
    <n v="0"/>
    <n v="35"/>
    <s v="Male"/>
    <x v="0"/>
    <x v="10"/>
    <x v="0"/>
    <x v="1626"/>
    <x v="6"/>
    <x v="0"/>
    <x v="8"/>
    <n v="32"/>
    <n v="21"/>
    <n v="672"/>
    <x v="2"/>
    <s v="M"/>
    <x v="14"/>
    <x v="1"/>
    <x v="2"/>
    <x v="0"/>
    <x v="0"/>
  </r>
  <r>
    <n v="1639"/>
    <n v="0"/>
    <n v="68"/>
    <s v="Male"/>
    <x v="0"/>
    <x v="14"/>
    <x v="2"/>
    <x v="1627"/>
    <x v="0"/>
    <x v="0"/>
    <x v="8"/>
    <n v="18"/>
    <n v="51"/>
    <n v="918"/>
    <x v="29"/>
    <s v="M"/>
    <x v="12"/>
    <x v="1"/>
    <x v="1"/>
    <x v="0"/>
    <x v="1"/>
  </r>
  <r>
    <n v="1640"/>
    <n v="0"/>
    <n v="41"/>
    <s v="Male"/>
    <x v="0"/>
    <x v="24"/>
    <x v="3"/>
    <x v="1628"/>
    <x v="1"/>
    <x v="0"/>
    <x v="8"/>
    <n v="50"/>
    <n v="65"/>
    <n v="3250"/>
    <x v="9"/>
    <s v="L"/>
    <x v="24"/>
    <x v="2"/>
    <x v="1"/>
    <x v="3"/>
    <x v="2"/>
  </r>
  <r>
    <n v="1641"/>
    <n v="0"/>
    <n v="65"/>
    <s v="Male"/>
    <x v="0"/>
    <x v="18"/>
    <x v="3"/>
    <x v="1629"/>
    <x v="2"/>
    <x v="0"/>
    <x v="8"/>
    <n v="13"/>
    <n v="51"/>
    <n v="663"/>
    <x v="29"/>
    <s v="S"/>
    <x v="23"/>
    <x v="1"/>
    <x v="4"/>
    <x v="3"/>
    <x v="1"/>
  </r>
  <r>
    <n v="1642"/>
    <n v="0"/>
    <n v="50"/>
    <s v="Male"/>
    <x v="0"/>
    <x v="15"/>
    <x v="0"/>
    <x v="1630"/>
    <x v="3"/>
    <x v="0"/>
    <x v="8"/>
    <n v="1"/>
    <n v="32"/>
    <n v="32"/>
    <x v="23"/>
    <s v="L"/>
    <x v="10"/>
    <x v="2"/>
    <x v="1"/>
    <x v="4"/>
    <x v="6"/>
  </r>
  <r>
    <n v="1643"/>
    <n v="0"/>
    <n v="18"/>
    <s v="Male"/>
    <x v="0"/>
    <x v="7"/>
    <x v="2"/>
    <x v="1631"/>
    <x v="4"/>
    <x v="0"/>
    <x v="8"/>
    <n v="16"/>
    <n v="70"/>
    <n v="1120"/>
    <x v="33"/>
    <s v="M"/>
    <x v="18"/>
    <x v="1"/>
    <x v="5"/>
    <x v="3"/>
    <x v="0"/>
  </r>
  <r>
    <n v="1644"/>
    <n v="0"/>
    <n v="38"/>
    <s v="Male"/>
    <x v="0"/>
    <x v="18"/>
    <x v="3"/>
    <x v="1632"/>
    <x v="5"/>
    <x v="0"/>
    <x v="8"/>
    <n v="6"/>
    <n v="77"/>
    <n v="462"/>
    <x v="47"/>
    <s v="L"/>
    <x v="6"/>
    <x v="2"/>
    <x v="4"/>
    <x v="3"/>
    <x v="5"/>
  </r>
  <r>
    <n v="1645"/>
    <n v="0"/>
    <n v="68"/>
    <s v="Male"/>
    <x v="0"/>
    <x v="7"/>
    <x v="2"/>
    <x v="1633"/>
    <x v="6"/>
    <x v="0"/>
    <x v="9"/>
    <n v="21"/>
    <n v="90"/>
    <n v="1890"/>
    <x v="16"/>
    <s v="S"/>
    <x v="18"/>
    <x v="2"/>
    <x v="2"/>
    <x v="5"/>
    <x v="5"/>
  </r>
  <r>
    <n v="1646"/>
    <n v="0"/>
    <n v="53"/>
    <s v="Male"/>
    <x v="0"/>
    <x v="18"/>
    <x v="3"/>
    <x v="1634"/>
    <x v="0"/>
    <x v="0"/>
    <x v="9"/>
    <n v="36"/>
    <n v="36"/>
    <n v="1296"/>
    <x v="47"/>
    <s v="L"/>
    <x v="13"/>
    <x v="2"/>
    <x v="3"/>
    <x v="0"/>
    <x v="6"/>
  </r>
  <r>
    <n v="1647"/>
    <n v="0"/>
    <n v="58"/>
    <s v="Male"/>
    <x v="0"/>
    <x v="8"/>
    <x v="3"/>
    <x v="1635"/>
    <x v="1"/>
    <x v="0"/>
    <x v="9"/>
    <n v="20"/>
    <n v="77"/>
    <n v="1540"/>
    <x v="42"/>
    <s v="S"/>
    <x v="5"/>
    <x v="2"/>
    <x v="3"/>
    <x v="4"/>
    <x v="6"/>
  </r>
  <r>
    <n v="1648"/>
    <n v="0"/>
    <n v="34"/>
    <s v="Male"/>
    <x v="0"/>
    <x v="23"/>
    <x v="1"/>
    <x v="1636"/>
    <x v="2"/>
    <x v="0"/>
    <x v="9"/>
    <n v="8"/>
    <n v="78"/>
    <n v="624"/>
    <x v="11"/>
    <s v="M"/>
    <x v="7"/>
    <x v="2"/>
    <x v="5"/>
    <x v="5"/>
    <x v="3"/>
  </r>
  <r>
    <n v="1649"/>
    <n v="0"/>
    <n v="36"/>
    <s v="Male"/>
    <x v="0"/>
    <x v="13"/>
    <x v="0"/>
    <x v="1637"/>
    <x v="3"/>
    <x v="0"/>
    <x v="9"/>
    <n v="22"/>
    <n v="69"/>
    <n v="1518"/>
    <x v="18"/>
    <s v="M"/>
    <x v="0"/>
    <x v="2"/>
    <x v="0"/>
    <x v="2"/>
    <x v="5"/>
  </r>
  <r>
    <n v="1650"/>
    <n v="0"/>
    <n v="58"/>
    <s v="Male"/>
    <x v="0"/>
    <x v="17"/>
    <x v="0"/>
    <x v="1638"/>
    <x v="4"/>
    <x v="0"/>
    <x v="9"/>
    <n v="3"/>
    <n v="63"/>
    <n v="189"/>
    <x v="48"/>
    <s v="M"/>
    <x v="3"/>
    <x v="2"/>
    <x v="1"/>
    <x v="2"/>
    <x v="3"/>
  </r>
  <r>
    <n v="1651"/>
    <n v="0"/>
    <n v="60"/>
    <s v="Male"/>
    <x v="0"/>
    <x v="18"/>
    <x v="3"/>
    <x v="1639"/>
    <x v="5"/>
    <x v="0"/>
    <x v="9"/>
    <n v="46"/>
    <n v="36"/>
    <n v="1656"/>
    <x v="10"/>
    <s v="M"/>
    <x v="5"/>
    <x v="0"/>
    <x v="2"/>
    <x v="2"/>
    <x v="0"/>
  </r>
  <r>
    <n v="1652"/>
    <n v="0"/>
    <n v="59"/>
    <s v="Male"/>
    <x v="0"/>
    <x v="7"/>
    <x v="2"/>
    <x v="1640"/>
    <x v="6"/>
    <x v="0"/>
    <x v="9"/>
    <n v="42"/>
    <n v="80"/>
    <n v="3360"/>
    <x v="20"/>
    <s v="M"/>
    <x v="24"/>
    <x v="0"/>
    <x v="3"/>
    <x v="5"/>
    <x v="5"/>
  </r>
  <r>
    <n v="1653"/>
    <n v="0"/>
    <n v="65"/>
    <s v="Male"/>
    <x v="0"/>
    <x v="1"/>
    <x v="0"/>
    <x v="1641"/>
    <x v="0"/>
    <x v="0"/>
    <x v="9"/>
    <n v="1"/>
    <n v="35"/>
    <n v="35"/>
    <x v="34"/>
    <s v="M"/>
    <x v="19"/>
    <x v="2"/>
    <x v="2"/>
    <x v="4"/>
    <x v="0"/>
  </r>
  <r>
    <n v="1654"/>
    <n v="0"/>
    <n v="31"/>
    <s v="Male"/>
    <x v="0"/>
    <x v="22"/>
    <x v="3"/>
    <x v="1642"/>
    <x v="1"/>
    <x v="0"/>
    <x v="9"/>
    <n v="29"/>
    <n v="93"/>
    <n v="2697"/>
    <x v="23"/>
    <s v="L"/>
    <x v="5"/>
    <x v="0"/>
    <x v="4"/>
    <x v="5"/>
    <x v="4"/>
  </r>
  <r>
    <n v="1655"/>
    <n v="0"/>
    <n v="43"/>
    <s v="Male"/>
    <x v="0"/>
    <x v="22"/>
    <x v="3"/>
    <x v="1643"/>
    <x v="2"/>
    <x v="0"/>
    <x v="9"/>
    <n v="14"/>
    <n v="25"/>
    <n v="350"/>
    <x v="26"/>
    <s v="L"/>
    <x v="0"/>
    <x v="1"/>
    <x v="5"/>
    <x v="2"/>
    <x v="3"/>
  </r>
  <r>
    <n v="1656"/>
    <n v="0"/>
    <n v="37"/>
    <s v="Male"/>
    <x v="0"/>
    <x v="1"/>
    <x v="0"/>
    <x v="1644"/>
    <x v="3"/>
    <x v="0"/>
    <x v="9"/>
    <n v="4"/>
    <n v="81"/>
    <n v="324"/>
    <x v="27"/>
    <s v="L"/>
    <x v="9"/>
    <x v="1"/>
    <x v="2"/>
    <x v="3"/>
    <x v="5"/>
  </r>
  <r>
    <n v="1657"/>
    <n v="0"/>
    <n v="21"/>
    <s v="Male"/>
    <x v="0"/>
    <x v="0"/>
    <x v="0"/>
    <x v="1645"/>
    <x v="4"/>
    <x v="0"/>
    <x v="9"/>
    <n v="41"/>
    <n v="42"/>
    <n v="1722"/>
    <x v="26"/>
    <s v="L"/>
    <x v="17"/>
    <x v="1"/>
    <x v="4"/>
    <x v="3"/>
    <x v="6"/>
  </r>
  <r>
    <n v="1658"/>
    <n v="0"/>
    <n v="69"/>
    <s v="Male"/>
    <x v="0"/>
    <x v="11"/>
    <x v="0"/>
    <x v="1646"/>
    <x v="5"/>
    <x v="0"/>
    <x v="9"/>
    <n v="4"/>
    <n v="36"/>
    <n v="144"/>
    <x v="26"/>
    <s v="L"/>
    <x v="2"/>
    <x v="1"/>
    <x v="5"/>
    <x v="5"/>
    <x v="4"/>
  </r>
  <r>
    <n v="1659"/>
    <n v="0"/>
    <n v="32"/>
    <s v="Male"/>
    <x v="0"/>
    <x v="16"/>
    <x v="3"/>
    <x v="1647"/>
    <x v="6"/>
    <x v="0"/>
    <x v="9"/>
    <n v="47"/>
    <n v="66"/>
    <n v="3102"/>
    <x v="28"/>
    <s v="S"/>
    <x v="6"/>
    <x v="1"/>
    <x v="5"/>
    <x v="1"/>
    <x v="1"/>
  </r>
  <r>
    <n v="1660"/>
    <n v="0"/>
    <n v="53"/>
    <s v="Male"/>
    <x v="0"/>
    <x v="24"/>
    <x v="3"/>
    <x v="1648"/>
    <x v="0"/>
    <x v="0"/>
    <x v="9"/>
    <n v="44"/>
    <n v="37"/>
    <n v="1628"/>
    <x v="39"/>
    <s v="M"/>
    <x v="12"/>
    <x v="3"/>
    <x v="2"/>
    <x v="0"/>
    <x v="2"/>
  </r>
  <r>
    <n v="1661"/>
    <n v="0"/>
    <n v="59"/>
    <s v="Male"/>
    <x v="0"/>
    <x v="17"/>
    <x v="0"/>
    <x v="1649"/>
    <x v="1"/>
    <x v="0"/>
    <x v="9"/>
    <n v="37"/>
    <n v="45"/>
    <n v="1665"/>
    <x v="7"/>
    <s v="L"/>
    <x v="22"/>
    <x v="0"/>
    <x v="3"/>
    <x v="0"/>
    <x v="5"/>
  </r>
  <r>
    <n v="1662"/>
    <n v="0"/>
    <n v="64"/>
    <s v="Male"/>
    <x v="0"/>
    <x v="24"/>
    <x v="3"/>
    <x v="1650"/>
    <x v="2"/>
    <x v="0"/>
    <x v="9"/>
    <n v="21"/>
    <n v="86"/>
    <n v="1806"/>
    <x v="43"/>
    <s v="S"/>
    <x v="18"/>
    <x v="2"/>
    <x v="4"/>
    <x v="5"/>
    <x v="3"/>
  </r>
  <r>
    <n v="1663"/>
    <n v="0"/>
    <n v="63"/>
    <s v="Male"/>
    <x v="0"/>
    <x v="12"/>
    <x v="3"/>
    <x v="1651"/>
    <x v="3"/>
    <x v="0"/>
    <x v="9"/>
    <n v="46"/>
    <n v="24"/>
    <n v="1104"/>
    <x v="34"/>
    <s v="M"/>
    <x v="8"/>
    <x v="0"/>
    <x v="1"/>
    <x v="5"/>
    <x v="0"/>
  </r>
  <r>
    <n v="1664"/>
    <n v="0"/>
    <n v="43"/>
    <s v="Male"/>
    <x v="0"/>
    <x v="5"/>
    <x v="0"/>
    <x v="1652"/>
    <x v="4"/>
    <x v="0"/>
    <x v="9"/>
    <n v="1"/>
    <n v="22"/>
    <n v="22"/>
    <x v="1"/>
    <s v="XL"/>
    <x v="9"/>
    <x v="2"/>
    <x v="3"/>
    <x v="1"/>
    <x v="4"/>
  </r>
  <r>
    <n v="1665"/>
    <n v="0"/>
    <n v="19"/>
    <s v="Male"/>
    <x v="0"/>
    <x v="8"/>
    <x v="3"/>
    <x v="1653"/>
    <x v="5"/>
    <x v="0"/>
    <x v="9"/>
    <n v="35"/>
    <n v="53"/>
    <n v="1855"/>
    <x v="45"/>
    <s v="M"/>
    <x v="7"/>
    <x v="1"/>
    <x v="2"/>
    <x v="3"/>
    <x v="1"/>
  </r>
  <r>
    <n v="1666"/>
    <n v="0"/>
    <n v="40"/>
    <s v="Male"/>
    <x v="0"/>
    <x v="14"/>
    <x v="2"/>
    <x v="1654"/>
    <x v="6"/>
    <x v="0"/>
    <x v="9"/>
    <n v="49"/>
    <n v="41"/>
    <n v="2009"/>
    <x v="34"/>
    <s v="L"/>
    <x v="6"/>
    <x v="3"/>
    <x v="2"/>
    <x v="0"/>
    <x v="5"/>
  </r>
  <r>
    <n v="1667"/>
    <n v="0"/>
    <n v="51"/>
    <s v="Male"/>
    <x v="0"/>
    <x v="11"/>
    <x v="0"/>
    <x v="1655"/>
    <x v="0"/>
    <x v="0"/>
    <x v="9"/>
    <n v="47"/>
    <n v="64"/>
    <n v="3008"/>
    <x v="10"/>
    <s v="M"/>
    <x v="24"/>
    <x v="2"/>
    <x v="5"/>
    <x v="3"/>
    <x v="2"/>
  </r>
  <r>
    <n v="1668"/>
    <n v="0"/>
    <n v="51"/>
    <s v="Male"/>
    <x v="0"/>
    <x v="8"/>
    <x v="3"/>
    <x v="1656"/>
    <x v="1"/>
    <x v="0"/>
    <x v="9"/>
    <n v="24"/>
    <n v="40"/>
    <n v="960"/>
    <x v="18"/>
    <s v="L"/>
    <x v="17"/>
    <x v="0"/>
    <x v="4"/>
    <x v="4"/>
    <x v="6"/>
  </r>
  <r>
    <n v="1669"/>
    <n v="0"/>
    <n v="66"/>
    <s v="Male"/>
    <x v="0"/>
    <x v="0"/>
    <x v="0"/>
    <x v="1657"/>
    <x v="2"/>
    <x v="0"/>
    <x v="9"/>
    <n v="28"/>
    <n v="33"/>
    <n v="924"/>
    <x v="39"/>
    <s v="L"/>
    <x v="4"/>
    <x v="2"/>
    <x v="3"/>
    <x v="5"/>
    <x v="0"/>
  </r>
  <r>
    <n v="1670"/>
    <n v="0"/>
    <n v="42"/>
    <s v="Male"/>
    <x v="0"/>
    <x v="17"/>
    <x v="0"/>
    <x v="1658"/>
    <x v="3"/>
    <x v="0"/>
    <x v="9"/>
    <n v="22"/>
    <n v="59"/>
    <n v="1298"/>
    <x v="48"/>
    <s v="L"/>
    <x v="1"/>
    <x v="0"/>
    <x v="5"/>
    <x v="4"/>
    <x v="3"/>
  </r>
  <r>
    <n v="1671"/>
    <n v="0"/>
    <n v="22"/>
    <s v="Male"/>
    <x v="0"/>
    <x v="13"/>
    <x v="0"/>
    <x v="1659"/>
    <x v="4"/>
    <x v="0"/>
    <x v="9"/>
    <n v="20"/>
    <n v="73"/>
    <n v="1460"/>
    <x v="39"/>
    <s v="L"/>
    <x v="16"/>
    <x v="3"/>
    <x v="1"/>
    <x v="1"/>
    <x v="1"/>
  </r>
  <r>
    <n v="1672"/>
    <n v="0"/>
    <n v="31"/>
    <s v="Male"/>
    <x v="0"/>
    <x v="15"/>
    <x v="0"/>
    <x v="1660"/>
    <x v="5"/>
    <x v="0"/>
    <x v="9"/>
    <n v="25"/>
    <n v="22"/>
    <n v="550"/>
    <x v="39"/>
    <s v="M"/>
    <x v="8"/>
    <x v="0"/>
    <x v="1"/>
    <x v="4"/>
    <x v="1"/>
  </r>
  <r>
    <n v="1673"/>
    <n v="0"/>
    <n v="18"/>
    <s v="Male"/>
    <x v="0"/>
    <x v="23"/>
    <x v="1"/>
    <x v="1661"/>
    <x v="6"/>
    <x v="0"/>
    <x v="9"/>
    <n v="15"/>
    <n v="73"/>
    <n v="1095"/>
    <x v="35"/>
    <s v="L"/>
    <x v="9"/>
    <x v="3"/>
    <x v="1"/>
    <x v="0"/>
    <x v="3"/>
  </r>
  <r>
    <n v="1674"/>
    <n v="0"/>
    <n v="21"/>
    <s v="Male"/>
    <x v="0"/>
    <x v="0"/>
    <x v="0"/>
    <x v="1662"/>
    <x v="0"/>
    <x v="0"/>
    <x v="9"/>
    <n v="49"/>
    <n v="62"/>
    <n v="3038"/>
    <x v="11"/>
    <s v="M"/>
    <x v="10"/>
    <x v="3"/>
    <x v="2"/>
    <x v="0"/>
    <x v="4"/>
  </r>
  <r>
    <n v="1675"/>
    <n v="0"/>
    <n v="35"/>
    <s v="Male"/>
    <x v="0"/>
    <x v="7"/>
    <x v="2"/>
    <x v="1663"/>
    <x v="1"/>
    <x v="0"/>
    <x v="9"/>
    <n v="10"/>
    <n v="56"/>
    <n v="560"/>
    <x v="28"/>
    <s v="M"/>
    <x v="14"/>
    <x v="0"/>
    <x v="1"/>
    <x v="5"/>
    <x v="0"/>
  </r>
  <r>
    <n v="1676"/>
    <n v="0"/>
    <n v="35"/>
    <s v="Male"/>
    <x v="0"/>
    <x v="13"/>
    <x v="0"/>
    <x v="1664"/>
    <x v="2"/>
    <x v="0"/>
    <x v="9"/>
    <n v="21"/>
    <n v="90"/>
    <n v="1890"/>
    <x v="23"/>
    <s v="M"/>
    <x v="18"/>
    <x v="1"/>
    <x v="2"/>
    <x v="2"/>
    <x v="2"/>
  </r>
  <r>
    <n v="1677"/>
    <n v="0"/>
    <n v="27"/>
    <s v="Male"/>
    <x v="0"/>
    <x v="12"/>
    <x v="3"/>
    <x v="1665"/>
    <x v="3"/>
    <x v="0"/>
    <x v="9"/>
    <n v="34"/>
    <n v="44"/>
    <n v="1496"/>
    <x v="8"/>
    <s v="M"/>
    <x v="16"/>
    <x v="0"/>
    <x v="2"/>
    <x v="4"/>
    <x v="1"/>
  </r>
  <r>
    <n v="1678"/>
    <n v="0"/>
    <n v="65"/>
    <s v="Male"/>
    <x v="0"/>
    <x v="2"/>
    <x v="0"/>
    <x v="1666"/>
    <x v="4"/>
    <x v="0"/>
    <x v="9"/>
    <n v="41"/>
    <n v="35"/>
    <n v="1435"/>
    <x v="4"/>
    <s v="L"/>
    <x v="5"/>
    <x v="2"/>
    <x v="2"/>
    <x v="5"/>
    <x v="1"/>
  </r>
  <r>
    <n v="1679"/>
    <n v="0"/>
    <n v="41"/>
    <s v="Male"/>
    <x v="0"/>
    <x v="13"/>
    <x v="0"/>
    <x v="1667"/>
    <x v="5"/>
    <x v="0"/>
    <x v="9"/>
    <n v="30"/>
    <n v="71"/>
    <n v="2130"/>
    <x v="47"/>
    <s v="S"/>
    <x v="23"/>
    <x v="2"/>
    <x v="4"/>
    <x v="0"/>
    <x v="0"/>
  </r>
  <r>
    <n v="1680"/>
    <n v="0"/>
    <n v="60"/>
    <s v="Male"/>
    <x v="0"/>
    <x v="10"/>
    <x v="0"/>
    <x v="1668"/>
    <x v="6"/>
    <x v="0"/>
    <x v="9"/>
    <n v="24"/>
    <n v="52"/>
    <n v="1248"/>
    <x v="2"/>
    <s v="S"/>
    <x v="12"/>
    <x v="3"/>
    <x v="2"/>
    <x v="5"/>
    <x v="4"/>
  </r>
  <r>
    <n v="1681"/>
    <n v="0"/>
    <n v="61"/>
    <s v="Male"/>
    <x v="0"/>
    <x v="9"/>
    <x v="1"/>
    <x v="1669"/>
    <x v="0"/>
    <x v="0"/>
    <x v="9"/>
    <n v="6"/>
    <n v="37"/>
    <n v="222"/>
    <x v="7"/>
    <s v="M"/>
    <x v="8"/>
    <x v="2"/>
    <x v="5"/>
    <x v="2"/>
    <x v="2"/>
  </r>
  <r>
    <n v="1682"/>
    <n v="0"/>
    <n v="24"/>
    <s v="Male"/>
    <x v="0"/>
    <x v="4"/>
    <x v="1"/>
    <x v="1670"/>
    <x v="1"/>
    <x v="0"/>
    <x v="9"/>
    <n v="14"/>
    <n v="95"/>
    <n v="1330"/>
    <x v="40"/>
    <s v="L"/>
    <x v="13"/>
    <x v="0"/>
    <x v="4"/>
    <x v="2"/>
    <x v="4"/>
  </r>
  <r>
    <n v="1683"/>
    <n v="0"/>
    <n v="65"/>
    <s v="Male"/>
    <x v="0"/>
    <x v="20"/>
    <x v="0"/>
    <x v="1671"/>
    <x v="2"/>
    <x v="0"/>
    <x v="9"/>
    <n v="37"/>
    <n v="97"/>
    <n v="3589"/>
    <x v="14"/>
    <s v="M"/>
    <x v="22"/>
    <x v="3"/>
    <x v="4"/>
    <x v="2"/>
    <x v="4"/>
  </r>
  <r>
    <n v="1684"/>
    <n v="0"/>
    <n v="23"/>
    <s v="Male"/>
    <x v="0"/>
    <x v="7"/>
    <x v="2"/>
    <x v="1672"/>
    <x v="3"/>
    <x v="0"/>
    <x v="9"/>
    <n v="37"/>
    <n v="57"/>
    <n v="2109"/>
    <x v="10"/>
    <s v="S"/>
    <x v="21"/>
    <x v="1"/>
    <x v="2"/>
    <x v="0"/>
    <x v="3"/>
  </r>
  <r>
    <n v="1685"/>
    <n v="0"/>
    <n v="30"/>
    <s v="Male"/>
    <x v="0"/>
    <x v="5"/>
    <x v="0"/>
    <x v="1673"/>
    <x v="4"/>
    <x v="0"/>
    <x v="9"/>
    <n v="28"/>
    <n v="93"/>
    <n v="2604"/>
    <x v="34"/>
    <s v="M"/>
    <x v="20"/>
    <x v="1"/>
    <x v="3"/>
    <x v="3"/>
    <x v="1"/>
  </r>
  <r>
    <n v="1686"/>
    <n v="0"/>
    <n v="33"/>
    <s v="Male"/>
    <x v="0"/>
    <x v="0"/>
    <x v="0"/>
    <x v="1674"/>
    <x v="5"/>
    <x v="0"/>
    <x v="9"/>
    <n v="43"/>
    <n v="48"/>
    <n v="2064"/>
    <x v="45"/>
    <s v="M"/>
    <x v="6"/>
    <x v="0"/>
    <x v="3"/>
    <x v="3"/>
    <x v="4"/>
  </r>
  <r>
    <n v="1687"/>
    <n v="0"/>
    <n v="22"/>
    <s v="Male"/>
    <x v="0"/>
    <x v="24"/>
    <x v="3"/>
    <x v="1675"/>
    <x v="6"/>
    <x v="0"/>
    <x v="9"/>
    <n v="25"/>
    <n v="75"/>
    <n v="1875"/>
    <x v="25"/>
    <s v="L"/>
    <x v="15"/>
    <x v="3"/>
    <x v="5"/>
    <x v="1"/>
    <x v="2"/>
  </r>
  <r>
    <n v="1688"/>
    <n v="0"/>
    <n v="67"/>
    <s v="Male"/>
    <x v="0"/>
    <x v="11"/>
    <x v="0"/>
    <x v="1676"/>
    <x v="0"/>
    <x v="0"/>
    <x v="9"/>
    <n v="4"/>
    <n v="70"/>
    <n v="280"/>
    <x v="41"/>
    <s v="S"/>
    <x v="23"/>
    <x v="0"/>
    <x v="1"/>
    <x v="3"/>
    <x v="2"/>
  </r>
  <r>
    <n v="1689"/>
    <n v="0"/>
    <n v="28"/>
    <s v="Male"/>
    <x v="0"/>
    <x v="8"/>
    <x v="3"/>
    <x v="1677"/>
    <x v="1"/>
    <x v="0"/>
    <x v="9"/>
    <n v="13"/>
    <n v="26"/>
    <n v="338"/>
    <x v="33"/>
    <s v="S"/>
    <x v="14"/>
    <x v="0"/>
    <x v="2"/>
    <x v="0"/>
    <x v="0"/>
  </r>
  <r>
    <n v="1690"/>
    <n v="0"/>
    <n v="32"/>
    <s v="Male"/>
    <x v="0"/>
    <x v="5"/>
    <x v="0"/>
    <x v="1678"/>
    <x v="2"/>
    <x v="0"/>
    <x v="9"/>
    <n v="32"/>
    <n v="73"/>
    <n v="2336"/>
    <x v="16"/>
    <s v="L"/>
    <x v="2"/>
    <x v="0"/>
    <x v="5"/>
    <x v="4"/>
    <x v="5"/>
  </r>
  <r>
    <n v="1691"/>
    <n v="0"/>
    <n v="40"/>
    <s v="Male"/>
    <x v="0"/>
    <x v="7"/>
    <x v="2"/>
    <x v="1679"/>
    <x v="3"/>
    <x v="0"/>
    <x v="9"/>
    <n v="1"/>
    <n v="30"/>
    <n v="30"/>
    <x v="21"/>
    <s v="M"/>
    <x v="12"/>
    <x v="2"/>
    <x v="1"/>
    <x v="1"/>
    <x v="2"/>
  </r>
  <r>
    <n v="1692"/>
    <n v="0"/>
    <n v="64"/>
    <s v="Male"/>
    <x v="0"/>
    <x v="9"/>
    <x v="1"/>
    <x v="1680"/>
    <x v="4"/>
    <x v="0"/>
    <x v="9"/>
    <n v="4"/>
    <n v="61"/>
    <n v="244"/>
    <x v="38"/>
    <s v="L"/>
    <x v="24"/>
    <x v="2"/>
    <x v="2"/>
    <x v="1"/>
    <x v="2"/>
  </r>
  <r>
    <n v="1693"/>
    <n v="0"/>
    <n v="56"/>
    <s v="Male"/>
    <x v="0"/>
    <x v="8"/>
    <x v="3"/>
    <x v="1681"/>
    <x v="5"/>
    <x v="0"/>
    <x v="9"/>
    <n v="33"/>
    <n v="75"/>
    <n v="2475"/>
    <x v="39"/>
    <s v="M"/>
    <x v="18"/>
    <x v="0"/>
    <x v="3"/>
    <x v="1"/>
    <x v="4"/>
  </r>
  <r>
    <n v="1694"/>
    <n v="0"/>
    <n v="63"/>
    <s v="Male"/>
    <x v="0"/>
    <x v="14"/>
    <x v="2"/>
    <x v="1682"/>
    <x v="6"/>
    <x v="0"/>
    <x v="9"/>
    <n v="45"/>
    <n v="88"/>
    <n v="3960"/>
    <x v="29"/>
    <s v="XL"/>
    <x v="8"/>
    <x v="3"/>
    <x v="3"/>
    <x v="4"/>
    <x v="0"/>
  </r>
  <r>
    <n v="1695"/>
    <n v="0"/>
    <n v="20"/>
    <s v="Male"/>
    <x v="0"/>
    <x v="5"/>
    <x v="0"/>
    <x v="1683"/>
    <x v="0"/>
    <x v="0"/>
    <x v="9"/>
    <n v="20"/>
    <n v="67"/>
    <n v="1340"/>
    <x v="33"/>
    <s v="M"/>
    <x v="2"/>
    <x v="2"/>
    <x v="0"/>
    <x v="5"/>
    <x v="0"/>
  </r>
  <r>
    <n v="1696"/>
    <n v="0"/>
    <n v="54"/>
    <s v="Male"/>
    <x v="0"/>
    <x v="19"/>
    <x v="3"/>
    <x v="1684"/>
    <x v="1"/>
    <x v="0"/>
    <x v="9"/>
    <n v="1"/>
    <n v="95"/>
    <n v="95"/>
    <x v="42"/>
    <s v="S"/>
    <x v="22"/>
    <x v="3"/>
    <x v="4"/>
    <x v="3"/>
    <x v="0"/>
  </r>
  <r>
    <n v="1697"/>
    <n v="0"/>
    <n v="31"/>
    <s v="Male"/>
    <x v="0"/>
    <x v="12"/>
    <x v="3"/>
    <x v="1685"/>
    <x v="2"/>
    <x v="0"/>
    <x v="9"/>
    <n v="7"/>
    <n v="69"/>
    <n v="483"/>
    <x v="8"/>
    <s v="S"/>
    <x v="2"/>
    <x v="1"/>
    <x v="1"/>
    <x v="2"/>
    <x v="4"/>
  </r>
  <r>
    <n v="1698"/>
    <n v="0"/>
    <n v="36"/>
    <s v="Male"/>
    <x v="0"/>
    <x v="5"/>
    <x v="0"/>
    <x v="1686"/>
    <x v="3"/>
    <x v="0"/>
    <x v="9"/>
    <n v="48"/>
    <n v="87"/>
    <n v="4176"/>
    <x v="35"/>
    <s v="L"/>
    <x v="21"/>
    <x v="3"/>
    <x v="2"/>
    <x v="2"/>
    <x v="6"/>
  </r>
  <r>
    <n v="1699"/>
    <n v="0"/>
    <n v="25"/>
    <s v="Male"/>
    <x v="0"/>
    <x v="22"/>
    <x v="3"/>
    <x v="1687"/>
    <x v="4"/>
    <x v="0"/>
    <x v="9"/>
    <n v="46"/>
    <n v="41"/>
    <n v="1886"/>
    <x v="43"/>
    <s v="XL"/>
    <x v="2"/>
    <x v="0"/>
    <x v="3"/>
    <x v="4"/>
    <x v="3"/>
  </r>
  <r>
    <n v="1700"/>
    <n v="0"/>
    <n v="20"/>
    <s v="Male"/>
    <x v="0"/>
    <x v="1"/>
    <x v="0"/>
    <x v="1688"/>
    <x v="5"/>
    <x v="0"/>
    <x v="9"/>
    <n v="34"/>
    <n v="67"/>
    <n v="2278"/>
    <x v="24"/>
    <s v="L"/>
    <x v="11"/>
    <x v="1"/>
    <x v="1"/>
    <x v="5"/>
    <x v="2"/>
  </r>
  <r>
    <n v="1701"/>
    <n v="0"/>
    <n v="62"/>
    <s v="Male"/>
    <x v="0"/>
    <x v="15"/>
    <x v="0"/>
    <x v="1689"/>
    <x v="6"/>
    <x v="0"/>
    <x v="9"/>
    <n v="36"/>
    <n v="70"/>
    <n v="2520"/>
    <x v="8"/>
    <s v="L"/>
    <x v="12"/>
    <x v="3"/>
    <x v="0"/>
    <x v="4"/>
    <x v="5"/>
  </r>
  <r>
    <n v="1702"/>
    <n v="0"/>
    <n v="69"/>
    <s v="Male"/>
    <x v="0"/>
    <x v="8"/>
    <x v="3"/>
    <x v="1690"/>
    <x v="0"/>
    <x v="0"/>
    <x v="9"/>
    <n v="44"/>
    <n v="41"/>
    <n v="1804"/>
    <x v="33"/>
    <s v="XL"/>
    <x v="24"/>
    <x v="0"/>
    <x v="2"/>
    <x v="5"/>
    <x v="6"/>
  </r>
  <r>
    <n v="1703"/>
    <n v="0"/>
    <n v="54"/>
    <s v="Male"/>
    <x v="0"/>
    <x v="2"/>
    <x v="0"/>
    <x v="1691"/>
    <x v="1"/>
    <x v="0"/>
    <x v="9"/>
    <n v="48"/>
    <n v="83"/>
    <n v="3984"/>
    <x v="15"/>
    <s v="XL"/>
    <x v="22"/>
    <x v="2"/>
    <x v="0"/>
    <x v="4"/>
    <x v="1"/>
  </r>
  <r>
    <n v="1704"/>
    <n v="0"/>
    <n v="39"/>
    <s v="Male"/>
    <x v="0"/>
    <x v="21"/>
    <x v="3"/>
    <x v="1692"/>
    <x v="2"/>
    <x v="0"/>
    <x v="9"/>
    <n v="12"/>
    <n v="22"/>
    <n v="264"/>
    <x v="17"/>
    <s v="M"/>
    <x v="12"/>
    <x v="1"/>
    <x v="2"/>
    <x v="4"/>
    <x v="2"/>
  </r>
  <r>
    <n v="1705"/>
    <n v="0"/>
    <n v="56"/>
    <s v="Male"/>
    <x v="0"/>
    <x v="4"/>
    <x v="1"/>
    <x v="1693"/>
    <x v="3"/>
    <x v="0"/>
    <x v="9"/>
    <n v="19"/>
    <n v="20"/>
    <n v="380"/>
    <x v="36"/>
    <s v="M"/>
    <x v="21"/>
    <x v="2"/>
    <x v="5"/>
    <x v="1"/>
    <x v="6"/>
  </r>
  <r>
    <n v="1706"/>
    <n v="0"/>
    <n v="39"/>
    <s v="Male"/>
    <x v="0"/>
    <x v="16"/>
    <x v="3"/>
    <x v="1694"/>
    <x v="4"/>
    <x v="0"/>
    <x v="9"/>
    <n v="49"/>
    <n v="29"/>
    <n v="1421"/>
    <x v="44"/>
    <s v="L"/>
    <x v="16"/>
    <x v="2"/>
    <x v="4"/>
    <x v="0"/>
    <x v="4"/>
  </r>
  <r>
    <n v="1707"/>
    <n v="0"/>
    <n v="37"/>
    <s v="Male"/>
    <x v="0"/>
    <x v="12"/>
    <x v="3"/>
    <x v="1695"/>
    <x v="5"/>
    <x v="0"/>
    <x v="9"/>
    <n v="25"/>
    <n v="87"/>
    <n v="2175"/>
    <x v="24"/>
    <s v="M"/>
    <x v="17"/>
    <x v="1"/>
    <x v="3"/>
    <x v="0"/>
    <x v="0"/>
  </r>
  <r>
    <n v="1708"/>
    <n v="0"/>
    <n v="25"/>
    <s v="Male"/>
    <x v="0"/>
    <x v="6"/>
    <x v="0"/>
    <x v="1696"/>
    <x v="6"/>
    <x v="0"/>
    <x v="9"/>
    <n v="25"/>
    <n v="81"/>
    <n v="2025"/>
    <x v="21"/>
    <s v="L"/>
    <x v="1"/>
    <x v="3"/>
    <x v="4"/>
    <x v="1"/>
    <x v="4"/>
  </r>
  <r>
    <n v="1709"/>
    <n v="0"/>
    <n v="35"/>
    <s v="Male"/>
    <x v="0"/>
    <x v="23"/>
    <x v="1"/>
    <x v="1697"/>
    <x v="0"/>
    <x v="0"/>
    <x v="9"/>
    <n v="1"/>
    <n v="58"/>
    <n v="58"/>
    <x v="19"/>
    <s v="L"/>
    <x v="16"/>
    <x v="1"/>
    <x v="0"/>
    <x v="2"/>
    <x v="3"/>
  </r>
  <r>
    <n v="1710"/>
    <n v="0"/>
    <n v="45"/>
    <s v="Male"/>
    <x v="0"/>
    <x v="11"/>
    <x v="0"/>
    <x v="1698"/>
    <x v="1"/>
    <x v="0"/>
    <x v="9"/>
    <n v="19"/>
    <n v="83"/>
    <n v="1577"/>
    <x v="26"/>
    <s v="M"/>
    <x v="6"/>
    <x v="0"/>
    <x v="3"/>
    <x v="4"/>
    <x v="2"/>
  </r>
  <r>
    <n v="1711"/>
    <n v="0"/>
    <n v="19"/>
    <s v="Male"/>
    <x v="0"/>
    <x v="13"/>
    <x v="0"/>
    <x v="1699"/>
    <x v="2"/>
    <x v="0"/>
    <x v="9"/>
    <n v="7"/>
    <n v="59"/>
    <n v="413"/>
    <x v="10"/>
    <s v="XL"/>
    <x v="19"/>
    <x v="3"/>
    <x v="5"/>
    <x v="2"/>
    <x v="3"/>
  </r>
  <r>
    <n v="1712"/>
    <n v="0"/>
    <n v="21"/>
    <s v="Male"/>
    <x v="0"/>
    <x v="17"/>
    <x v="0"/>
    <x v="1700"/>
    <x v="3"/>
    <x v="0"/>
    <x v="9"/>
    <n v="19"/>
    <n v="93"/>
    <n v="1767"/>
    <x v="16"/>
    <s v="M"/>
    <x v="21"/>
    <x v="1"/>
    <x v="0"/>
    <x v="2"/>
    <x v="5"/>
  </r>
  <r>
    <n v="1713"/>
    <n v="0"/>
    <n v="65"/>
    <s v="Male"/>
    <x v="0"/>
    <x v="17"/>
    <x v="0"/>
    <x v="1701"/>
    <x v="4"/>
    <x v="0"/>
    <x v="9"/>
    <n v="9"/>
    <n v="87"/>
    <n v="783"/>
    <x v="25"/>
    <s v="S"/>
    <x v="18"/>
    <x v="3"/>
    <x v="4"/>
    <x v="1"/>
    <x v="0"/>
  </r>
  <r>
    <n v="1714"/>
    <n v="0"/>
    <n v="49"/>
    <s v="Male"/>
    <x v="0"/>
    <x v="14"/>
    <x v="2"/>
    <x v="1702"/>
    <x v="5"/>
    <x v="0"/>
    <x v="9"/>
    <n v="37"/>
    <n v="22"/>
    <n v="814"/>
    <x v="9"/>
    <s v="M"/>
    <x v="6"/>
    <x v="0"/>
    <x v="1"/>
    <x v="3"/>
    <x v="3"/>
  </r>
  <r>
    <n v="1715"/>
    <n v="0"/>
    <n v="30"/>
    <s v="Male"/>
    <x v="0"/>
    <x v="2"/>
    <x v="0"/>
    <x v="1703"/>
    <x v="6"/>
    <x v="0"/>
    <x v="9"/>
    <n v="15"/>
    <n v="71"/>
    <n v="1065"/>
    <x v="44"/>
    <s v="S"/>
    <x v="4"/>
    <x v="2"/>
    <x v="3"/>
    <x v="1"/>
    <x v="5"/>
  </r>
  <r>
    <n v="1716"/>
    <n v="0"/>
    <n v="23"/>
    <s v="Male"/>
    <x v="0"/>
    <x v="10"/>
    <x v="0"/>
    <x v="1704"/>
    <x v="0"/>
    <x v="0"/>
    <x v="9"/>
    <n v="30"/>
    <n v="69"/>
    <n v="2070"/>
    <x v="36"/>
    <s v="XL"/>
    <x v="0"/>
    <x v="1"/>
    <x v="4"/>
    <x v="3"/>
    <x v="4"/>
  </r>
  <r>
    <n v="1717"/>
    <n v="0"/>
    <n v="69"/>
    <s v="Male"/>
    <x v="0"/>
    <x v="0"/>
    <x v="0"/>
    <x v="1705"/>
    <x v="1"/>
    <x v="0"/>
    <x v="9"/>
    <n v="30"/>
    <n v="47"/>
    <n v="1410"/>
    <x v="38"/>
    <s v="M"/>
    <x v="16"/>
    <x v="0"/>
    <x v="3"/>
    <x v="1"/>
    <x v="6"/>
  </r>
  <r>
    <n v="1718"/>
    <n v="0"/>
    <n v="29"/>
    <s v="Male"/>
    <x v="0"/>
    <x v="15"/>
    <x v="0"/>
    <x v="1706"/>
    <x v="2"/>
    <x v="0"/>
    <x v="9"/>
    <n v="16"/>
    <n v="50"/>
    <n v="800"/>
    <x v="11"/>
    <s v="L"/>
    <x v="19"/>
    <x v="2"/>
    <x v="0"/>
    <x v="5"/>
    <x v="4"/>
  </r>
  <r>
    <n v="1719"/>
    <n v="0"/>
    <n v="54"/>
    <s v="Male"/>
    <x v="0"/>
    <x v="17"/>
    <x v="0"/>
    <x v="1707"/>
    <x v="3"/>
    <x v="0"/>
    <x v="9"/>
    <n v="14"/>
    <n v="96"/>
    <n v="1344"/>
    <x v="31"/>
    <s v="L"/>
    <x v="6"/>
    <x v="0"/>
    <x v="4"/>
    <x v="3"/>
    <x v="6"/>
  </r>
  <r>
    <n v="1720"/>
    <n v="0"/>
    <n v="45"/>
    <s v="Male"/>
    <x v="0"/>
    <x v="1"/>
    <x v="0"/>
    <x v="1708"/>
    <x v="4"/>
    <x v="0"/>
    <x v="9"/>
    <n v="8"/>
    <n v="39"/>
    <n v="312"/>
    <x v="31"/>
    <s v="M"/>
    <x v="3"/>
    <x v="0"/>
    <x v="1"/>
    <x v="0"/>
    <x v="3"/>
  </r>
  <r>
    <n v="1721"/>
    <n v="0"/>
    <n v="25"/>
    <s v="Male"/>
    <x v="0"/>
    <x v="6"/>
    <x v="0"/>
    <x v="1709"/>
    <x v="5"/>
    <x v="0"/>
    <x v="9"/>
    <n v="40"/>
    <n v="84"/>
    <n v="3360"/>
    <x v="2"/>
    <s v="S"/>
    <x v="18"/>
    <x v="0"/>
    <x v="0"/>
    <x v="5"/>
    <x v="4"/>
  </r>
  <r>
    <n v="1722"/>
    <n v="0"/>
    <n v="34"/>
    <s v="Male"/>
    <x v="0"/>
    <x v="16"/>
    <x v="3"/>
    <x v="1710"/>
    <x v="6"/>
    <x v="0"/>
    <x v="9"/>
    <n v="24"/>
    <n v="28"/>
    <n v="672"/>
    <x v="12"/>
    <s v="S"/>
    <x v="23"/>
    <x v="1"/>
    <x v="1"/>
    <x v="2"/>
    <x v="5"/>
  </r>
  <r>
    <n v="1723"/>
    <n v="0"/>
    <n v="46"/>
    <s v="Male"/>
    <x v="0"/>
    <x v="17"/>
    <x v="0"/>
    <x v="1711"/>
    <x v="0"/>
    <x v="0"/>
    <x v="9"/>
    <n v="14"/>
    <n v="51"/>
    <n v="714"/>
    <x v="2"/>
    <s v="L"/>
    <x v="10"/>
    <x v="2"/>
    <x v="3"/>
    <x v="1"/>
    <x v="0"/>
  </r>
  <r>
    <n v="1724"/>
    <n v="0"/>
    <n v="70"/>
    <s v="Male"/>
    <x v="0"/>
    <x v="18"/>
    <x v="3"/>
    <x v="1712"/>
    <x v="1"/>
    <x v="0"/>
    <x v="9"/>
    <n v="39"/>
    <n v="20"/>
    <n v="780"/>
    <x v="14"/>
    <s v="XL"/>
    <x v="9"/>
    <x v="1"/>
    <x v="3"/>
    <x v="3"/>
    <x v="2"/>
  </r>
  <r>
    <n v="1725"/>
    <n v="0"/>
    <n v="42"/>
    <s v="Male"/>
    <x v="0"/>
    <x v="9"/>
    <x v="1"/>
    <x v="1713"/>
    <x v="2"/>
    <x v="0"/>
    <x v="9"/>
    <n v="21"/>
    <n v="72"/>
    <n v="1512"/>
    <x v="12"/>
    <s v="S"/>
    <x v="11"/>
    <x v="0"/>
    <x v="1"/>
    <x v="3"/>
    <x v="1"/>
  </r>
  <r>
    <n v="1726"/>
    <n v="0"/>
    <n v="45"/>
    <s v="Male"/>
    <x v="0"/>
    <x v="12"/>
    <x v="3"/>
    <x v="1714"/>
    <x v="3"/>
    <x v="0"/>
    <x v="9"/>
    <n v="32"/>
    <n v="33"/>
    <n v="1056"/>
    <x v="2"/>
    <s v="M"/>
    <x v="20"/>
    <x v="1"/>
    <x v="2"/>
    <x v="0"/>
    <x v="3"/>
  </r>
  <r>
    <n v="1727"/>
    <n v="0"/>
    <n v="57"/>
    <s v="Male"/>
    <x v="0"/>
    <x v="7"/>
    <x v="2"/>
    <x v="1715"/>
    <x v="4"/>
    <x v="0"/>
    <x v="9"/>
    <n v="45"/>
    <n v="28"/>
    <n v="1260"/>
    <x v="26"/>
    <s v="S"/>
    <x v="8"/>
    <x v="2"/>
    <x v="0"/>
    <x v="5"/>
    <x v="1"/>
  </r>
  <r>
    <n v="1728"/>
    <n v="0"/>
    <n v="49"/>
    <s v="Male"/>
    <x v="0"/>
    <x v="0"/>
    <x v="0"/>
    <x v="1716"/>
    <x v="5"/>
    <x v="0"/>
    <x v="9"/>
    <n v="19"/>
    <n v="53"/>
    <n v="1007"/>
    <x v="40"/>
    <s v="S"/>
    <x v="10"/>
    <x v="1"/>
    <x v="0"/>
    <x v="3"/>
    <x v="5"/>
  </r>
  <r>
    <n v="1729"/>
    <n v="0"/>
    <n v="23"/>
    <s v="Male"/>
    <x v="0"/>
    <x v="2"/>
    <x v="0"/>
    <x v="1717"/>
    <x v="6"/>
    <x v="0"/>
    <x v="9"/>
    <n v="1"/>
    <n v="48"/>
    <n v="48"/>
    <x v="5"/>
    <s v="L"/>
    <x v="12"/>
    <x v="3"/>
    <x v="0"/>
    <x v="5"/>
    <x v="6"/>
  </r>
  <r>
    <n v="1730"/>
    <n v="0"/>
    <n v="47"/>
    <s v="Male"/>
    <x v="0"/>
    <x v="6"/>
    <x v="0"/>
    <x v="1718"/>
    <x v="0"/>
    <x v="0"/>
    <x v="9"/>
    <n v="12"/>
    <n v="21"/>
    <n v="252"/>
    <x v="25"/>
    <s v="M"/>
    <x v="17"/>
    <x v="0"/>
    <x v="5"/>
    <x v="0"/>
    <x v="0"/>
  </r>
  <r>
    <n v="1731"/>
    <n v="0"/>
    <n v="23"/>
    <s v="Male"/>
    <x v="0"/>
    <x v="5"/>
    <x v="0"/>
    <x v="1719"/>
    <x v="1"/>
    <x v="0"/>
    <x v="9"/>
    <n v="26"/>
    <n v="22"/>
    <n v="572"/>
    <x v="15"/>
    <s v="S"/>
    <x v="5"/>
    <x v="3"/>
    <x v="1"/>
    <x v="2"/>
    <x v="1"/>
  </r>
  <r>
    <n v="1732"/>
    <n v="0"/>
    <n v="21"/>
    <s v="Male"/>
    <x v="0"/>
    <x v="21"/>
    <x v="3"/>
    <x v="1720"/>
    <x v="2"/>
    <x v="0"/>
    <x v="9"/>
    <n v="12"/>
    <n v="87"/>
    <n v="1044"/>
    <x v="36"/>
    <s v="M"/>
    <x v="0"/>
    <x v="3"/>
    <x v="2"/>
    <x v="1"/>
    <x v="5"/>
  </r>
  <r>
    <n v="1733"/>
    <n v="0"/>
    <n v="45"/>
    <s v="Male"/>
    <x v="0"/>
    <x v="22"/>
    <x v="3"/>
    <x v="1721"/>
    <x v="3"/>
    <x v="0"/>
    <x v="9"/>
    <n v="36"/>
    <n v="50"/>
    <n v="1800"/>
    <x v="3"/>
    <s v="S"/>
    <x v="4"/>
    <x v="0"/>
    <x v="1"/>
    <x v="1"/>
    <x v="6"/>
  </r>
  <r>
    <n v="1734"/>
    <n v="0"/>
    <n v="67"/>
    <s v="Male"/>
    <x v="0"/>
    <x v="0"/>
    <x v="0"/>
    <x v="1722"/>
    <x v="4"/>
    <x v="0"/>
    <x v="9"/>
    <n v="22"/>
    <n v="85"/>
    <n v="1870"/>
    <x v="14"/>
    <s v="L"/>
    <x v="12"/>
    <x v="2"/>
    <x v="0"/>
    <x v="2"/>
    <x v="2"/>
  </r>
  <r>
    <n v="1735"/>
    <n v="0"/>
    <n v="31"/>
    <s v="Male"/>
    <x v="0"/>
    <x v="2"/>
    <x v="0"/>
    <x v="1723"/>
    <x v="5"/>
    <x v="0"/>
    <x v="9"/>
    <n v="16"/>
    <n v="98"/>
    <n v="1568"/>
    <x v="9"/>
    <s v="L"/>
    <x v="17"/>
    <x v="1"/>
    <x v="2"/>
    <x v="3"/>
    <x v="3"/>
  </r>
  <r>
    <n v="1736"/>
    <n v="0"/>
    <n v="58"/>
    <s v="Male"/>
    <x v="0"/>
    <x v="10"/>
    <x v="0"/>
    <x v="1724"/>
    <x v="6"/>
    <x v="0"/>
    <x v="9"/>
    <n v="31"/>
    <n v="34"/>
    <n v="1054"/>
    <x v="20"/>
    <s v="M"/>
    <x v="7"/>
    <x v="0"/>
    <x v="0"/>
    <x v="0"/>
    <x v="2"/>
  </r>
  <r>
    <n v="1737"/>
    <n v="0"/>
    <n v="57"/>
    <s v="Male"/>
    <x v="0"/>
    <x v="6"/>
    <x v="0"/>
    <x v="1725"/>
    <x v="0"/>
    <x v="0"/>
    <x v="9"/>
    <n v="43"/>
    <n v="61"/>
    <n v="2623"/>
    <x v="29"/>
    <s v="M"/>
    <x v="7"/>
    <x v="2"/>
    <x v="4"/>
    <x v="1"/>
    <x v="3"/>
  </r>
  <r>
    <n v="1738"/>
    <n v="0"/>
    <n v="42"/>
    <s v="Male"/>
    <x v="0"/>
    <x v="16"/>
    <x v="3"/>
    <x v="1726"/>
    <x v="1"/>
    <x v="0"/>
    <x v="9"/>
    <n v="50"/>
    <n v="98"/>
    <n v="4900"/>
    <x v="47"/>
    <s v="L"/>
    <x v="0"/>
    <x v="2"/>
    <x v="5"/>
    <x v="0"/>
    <x v="4"/>
  </r>
  <r>
    <n v="1739"/>
    <n v="0"/>
    <n v="60"/>
    <s v="Male"/>
    <x v="0"/>
    <x v="8"/>
    <x v="3"/>
    <x v="1727"/>
    <x v="2"/>
    <x v="0"/>
    <x v="9"/>
    <n v="37"/>
    <n v="61"/>
    <n v="2257"/>
    <x v="29"/>
    <s v="M"/>
    <x v="13"/>
    <x v="1"/>
    <x v="4"/>
    <x v="2"/>
    <x v="1"/>
  </r>
  <r>
    <n v="1740"/>
    <n v="0"/>
    <n v="21"/>
    <s v="Male"/>
    <x v="0"/>
    <x v="16"/>
    <x v="3"/>
    <x v="1728"/>
    <x v="3"/>
    <x v="0"/>
    <x v="9"/>
    <n v="23"/>
    <n v="98"/>
    <n v="2254"/>
    <x v="45"/>
    <s v="L"/>
    <x v="5"/>
    <x v="0"/>
    <x v="0"/>
    <x v="1"/>
    <x v="1"/>
  </r>
  <r>
    <n v="1741"/>
    <n v="0"/>
    <n v="69"/>
    <s v="Male"/>
    <x v="0"/>
    <x v="13"/>
    <x v="0"/>
    <x v="1729"/>
    <x v="4"/>
    <x v="0"/>
    <x v="9"/>
    <n v="10"/>
    <n v="21"/>
    <n v="210"/>
    <x v="48"/>
    <s v="L"/>
    <x v="4"/>
    <x v="3"/>
    <x v="2"/>
    <x v="4"/>
    <x v="6"/>
  </r>
  <r>
    <n v="1742"/>
    <n v="0"/>
    <n v="41"/>
    <s v="Male"/>
    <x v="0"/>
    <x v="13"/>
    <x v="0"/>
    <x v="1730"/>
    <x v="5"/>
    <x v="0"/>
    <x v="9"/>
    <n v="20"/>
    <n v="51"/>
    <n v="1020"/>
    <x v="12"/>
    <s v="XL"/>
    <x v="11"/>
    <x v="0"/>
    <x v="2"/>
    <x v="4"/>
    <x v="5"/>
  </r>
  <r>
    <n v="1743"/>
    <n v="0"/>
    <n v="51"/>
    <s v="Male"/>
    <x v="0"/>
    <x v="3"/>
    <x v="1"/>
    <x v="1731"/>
    <x v="6"/>
    <x v="0"/>
    <x v="9"/>
    <n v="18"/>
    <n v="80"/>
    <n v="1440"/>
    <x v="22"/>
    <s v="XL"/>
    <x v="3"/>
    <x v="1"/>
    <x v="0"/>
    <x v="0"/>
    <x v="6"/>
  </r>
  <r>
    <n v="1744"/>
    <n v="0"/>
    <n v="23"/>
    <s v="Male"/>
    <x v="0"/>
    <x v="11"/>
    <x v="0"/>
    <x v="1732"/>
    <x v="0"/>
    <x v="0"/>
    <x v="9"/>
    <n v="3"/>
    <n v="72"/>
    <n v="216"/>
    <x v="9"/>
    <s v="XL"/>
    <x v="17"/>
    <x v="0"/>
    <x v="3"/>
    <x v="4"/>
    <x v="1"/>
  </r>
  <r>
    <n v="1745"/>
    <n v="0"/>
    <n v="57"/>
    <s v="Male"/>
    <x v="0"/>
    <x v="12"/>
    <x v="3"/>
    <x v="1733"/>
    <x v="1"/>
    <x v="0"/>
    <x v="9"/>
    <n v="23"/>
    <n v="63"/>
    <n v="1449"/>
    <x v="49"/>
    <s v="L"/>
    <x v="11"/>
    <x v="0"/>
    <x v="3"/>
    <x v="3"/>
    <x v="1"/>
  </r>
  <r>
    <n v="1746"/>
    <n v="0"/>
    <n v="40"/>
    <s v="Male"/>
    <x v="0"/>
    <x v="11"/>
    <x v="0"/>
    <x v="1734"/>
    <x v="2"/>
    <x v="0"/>
    <x v="9"/>
    <n v="27"/>
    <n v="27"/>
    <n v="729"/>
    <x v="8"/>
    <s v="L"/>
    <x v="15"/>
    <x v="0"/>
    <x v="5"/>
    <x v="1"/>
    <x v="1"/>
  </r>
  <r>
    <n v="1747"/>
    <n v="0"/>
    <n v="65"/>
    <s v="Male"/>
    <x v="0"/>
    <x v="8"/>
    <x v="3"/>
    <x v="1735"/>
    <x v="3"/>
    <x v="0"/>
    <x v="9"/>
    <n v="44"/>
    <n v="44"/>
    <n v="1936"/>
    <x v="15"/>
    <s v="L"/>
    <x v="17"/>
    <x v="2"/>
    <x v="5"/>
    <x v="4"/>
    <x v="0"/>
  </r>
  <r>
    <n v="1748"/>
    <n v="0"/>
    <n v="61"/>
    <s v="Male"/>
    <x v="0"/>
    <x v="7"/>
    <x v="2"/>
    <x v="1736"/>
    <x v="4"/>
    <x v="0"/>
    <x v="9"/>
    <n v="41"/>
    <n v="23"/>
    <n v="943"/>
    <x v="13"/>
    <s v="M"/>
    <x v="22"/>
    <x v="0"/>
    <x v="0"/>
    <x v="0"/>
    <x v="3"/>
  </r>
  <r>
    <n v="1749"/>
    <n v="0"/>
    <n v="34"/>
    <s v="Male"/>
    <x v="0"/>
    <x v="11"/>
    <x v="0"/>
    <x v="1737"/>
    <x v="5"/>
    <x v="0"/>
    <x v="9"/>
    <n v="41"/>
    <n v="93"/>
    <n v="3813"/>
    <x v="6"/>
    <s v="L"/>
    <x v="11"/>
    <x v="0"/>
    <x v="4"/>
    <x v="4"/>
    <x v="2"/>
  </r>
  <r>
    <n v="1750"/>
    <n v="0"/>
    <n v="43"/>
    <s v="Male"/>
    <x v="0"/>
    <x v="15"/>
    <x v="0"/>
    <x v="1738"/>
    <x v="6"/>
    <x v="0"/>
    <x v="9"/>
    <n v="36"/>
    <n v="70"/>
    <n v="2520"/>
    <x v="5"/>
    <s v="L"/>
    <x v="6"/>
    <x v="3"/>
    <x v="4"/>
    <x v="5"/>
    <x v="6"/>
  </r>
  <r>
    <n v="1751"/>
    <n v="0"/>
    <n v="31"/>
    <s v="Male"/>
    <x v="0"/>
    <x v="12"/>
    <x v="3"/>
    <x v="1739"/>
    <x v="0"/>
    <x v="0"/>
    <x v="9"/>
    <n v="38"/>
    <n v="85"/>
    <n v="3230"/>
    <x v="9"/>
    <s v="M"/>
    <x v="3"/>
    <x v="3"/>
    <x v="0"/>
    <x v="0"/>
    <x v="6"/>
  </r>
  <r>
    <n v="1752"/>
    <n v="0"/>
    <n v="57"/>
    <s v="Male"/>
    <x v="0"/>
    <x v="1"/>
    <x v="0"/>
    <x v="1740"/>
    <x v="1"/>
    <x v="0"/>
    <x v="9"/>
    <n v="34"/>
    <n v="40"/>
    <n v="1360"/>
    <x v="47"/>
    <s v="M"/>
    <x v="5"/>
    <x v="0"/>
    <x v="4"/>
    <x v="1"/>
    <x v="2"/>
  </r>
  <r>
    <n v="1753"/>
    <n v="0"/>
    <n v="34"/>
    <s v="Male"/>
    <x v="0"/>
    <x v="23"/>
    <x v="1"/>
    <x v="1741"/>
    <x v="2"/>
    <x v="0"/>
    <x v="9"/>
    <n v="14"/>
    <n v="29"/>
    <n v="406"/>
    <x v="44"/>
    <s v="L"/>
    <x v="24"/>
    <x v="0"/>
    <x v="5"/>
    <x v="0"/>
    <x v="3"/>
  </r>
  <r>
    <n v="1754"/>
    <n v="0"/>
    <n v="25"/>
    <s v="Male"/>
    <x v="0"/>
    <x v="11"/>
    <x v="0"/>
    <x v="1742"/>
    <x v="3"/>
    <x v="0"/>
    <x v="9"/>
    <n v="23"/>
    <n v="27"/>
    <n v="621"/>
    <x v="23"/>
    <s v="L"/>
    <x v="12"/>
    <x v="3"/>
    <x v="2"/>
    <x v="2"/>
    <x v="0"/>
  </r>
  <r>
    <n v="1755"/>
    <n v="0"/>
    <n v="66"/>
    <s v="Male"/>
    <x v="0"/>
    <x v="10"/>
    <x v="0"/>
    <x v="1743"/>
    <x v="4"/>
    <x v="0"/>
    <x v="9"/>
    <n v="18"/>
    <n v="93"/>
    <n v="1674"/>
    <x v="2"/>
    <s v="S"/>
    <x v="18"/>
    <x v="3"/>
    <x v="4"/>
    <x v="2"/>
    <x v="0"/>
  </r>
  <r>
    <n v="1756"/>
    <n v="0"/>
    <n v="56"/>
    <s v="Male"/>
    <x v="0"/>
    <x v="22"/>
    <x v="3"/>
    <x v="1744"/>
    <x v="5"/>
    <x v="0"/>
    <x v="9"/>
    <n v="45"/>
    <n v="20"/>
    <n v="900"/>
    <x v="12"/>
    <s v="XL"/>
    <x v="4"/>
    <x v="1"/>
    <x v="2"/>
    <x v="1"/>
    <x v="5"/>
  </r>
  <r>
    <n v="1757"/>
    <n v="0"/>
    <n v="49"/>
    <s v="Male"/>
    <x v="0"/>
    <x v="16"/>
    <x v="3"/>
    <x v="1745"/>
    <x v="6"/>
    <x v="0"/>
    <x v="9"/>
    <n v="14"/>
    <n v="55"/>
    <n v="770"/>
    <x v="13"/>
    <s v="S"/>
    <x v="16"/>
    <x v="3"/>
    <x v="1"/>
    <x v="4"/>
    <x v="1"/>
  </r>
  <r>
    <n v="1758"/>
    <n v="0"/>
    <n v="19"/>
    <s v="Male"/>
    <x v="0"/>
    <x v="10"/>
    <x v="0"/>
    <x v="1746"/>
    <x v="0"/>
    <x v="0"/>
    <x v="9"/>
    <n v="48"/>
    <n v="94"/>
    <n v="4512"/>
    <x v="49"/>
    <s v="L"/>
    <x v="22"/>
    <x v="3"/>
    <x v="3"/>
    <x v="5"/>
    <x v="2"/>
  </r>
  <r>
    <n v="1759"/>
    <n v="0"/>
    <n v="27"/>
    <s v="Male"/>
    <x v="0"/>
    <x v="19"/>
    <x v="3"/>
    <x v="1747"/>
    <x v="1"/>
    <x v="0"/>
    <x v="9"/>
    <n v="17"/>
    <n v="56"/>
    <n v="952"/>
    <x v="37"/>
    <s v="M"/>
    <x v="5"/>
    <x v="0"/>
    <x v="1"/>
    <x v="0"/>
    <x v="4"/>
  </r>
  <r>
    <n v="1760"/>
    <n v="0"/>
    <n v="68"/>
    <s v="Male"/>
    <x v="0"/>
    <x v="1"/>
    <x v="0"/>
    <x v="1748"/>
    <x v="2"/>
    <x v="0"/>
    <x v="9"/>
    <n v="1"/>
    <n v="58"/>
    <n v="58"/>
    <x v="7"/>
    <s v="L"/>
    <x v="13"/>
    <x v="1"/>
    <x v="2"/>
    <x v="3"/>
    <x v="1"/>
  </r>
  <r>
    <n v="1761"/>
    <n v="0"/>
    <n v="20"/>
    <s v="Male"/>
    <x v="0"/>
    <x v="11"/>
    <x v="0"/>
    <x v="1749"/>
    <x v="3"/>
    <x v="0"/>
    <x v="9"/>
    <n v="39"/>
    <n v="44"/>
    <n v="1716"/>
    <x v="45"/>
    <s v="XL"/>
    <x v="14"/>
    <x v="1"/>
    <x v="3"/>
    <x v="3"/>
    <x v="1"/>
  </r>
  <r>
    <n v="1762"/>
    <n v="0"/>
    <n v="21"/>
    <s v="Male"/>
    <x v="0"/>
    <x v="15"/>
    <x v="0"/>
    <x v="1750"/>
    <x v="4"/>
    <x v="0"/>
    <x v="9"/>
    <n v="24"/>
    <n v="95"/>
    <n v="2280"/>
    <x v="11"/>
    <s v="S"/>
    <x v="13"/>
    <x v="3"/>
    <x v="4"/>
    <x v="1"/>
    <x v="1"/>
  </r>
  <r>
    <n v="1763"/>
    <n v="0"/>
    <n v="36"/>
    <s v="Male"/>
    <x v="0"/>
    <x v="3"/>
    <x v="1"/>
    <x v="1751"/>
    <x v="5"/>
    <x v="0"/>
    <x v="9"/>
    <n v="41"/>
    <n v="42"/>
    <n v="1722"/>
    <x v="36"/>
    <s v="M"/>
    <x v="17"/>
    <x v="2"/>
    <x v="0"/>
    <x v="4"/>
    <x v="0"/>
  </r>
  <r>
    <n v="1764"/>
    <n v="0"/>
    <n v="37"/>
    <s v="Male"/>
    <x v="0"/>
    <x v="16"/>
    <x v="3"/>
    <x v="1752"/>
    <x v="6"/>
    <x v="0"/>
    <x v="9"/>
    <n v="28"/>
    <n v="93"/>
    <n v="2604"/>
    <x v="32"/>
    <s v="M"/>
    <x v="21"/>
    <x v="0"/>
    <x v="5"/>
    <x v="3"/>
    <x v="2"/>
  </r>
  <r>
    <n v="1765"/>
    <n v="0"/>
    <n v="61"/>
    <s v="Male"/>
    <x v="0"/>
    <x v="10"/>
    <x v="0"/>
    <x v="1753"/>
    <x v="0"/>
    <x v="0"/>
    <x v="9"/>
    <n v="34"/>
    <n v="56"/>
    <n v="1904"/>
    <x v="12"/>
    <s v="M"/>
    <x v="4"/>
    <x v="2"/>
    <x v="5"/>
    <x v="0"/>
    <x v="3"/>
  </r>
  <r>
    <n v="1766"/>
    <n v="0"/>
    <n v="68"/>
    <s v="Male"/>
    <x v="0"/>
    <x v="15"/>
    <x v="0"/>
    <x v="1754"/>
    <x v="1"/>
    <x v="0"/>
    <x v="9"/>
    <n v="41"/>
    <n v="88"/>
    <n v="3608"/>
    <x v="34"/>
    <s v="M"/>
    <x v="19"/>
    <x v="1"/>
    <x v="4"/>
    <x v="0"/>
    <x v="3"/>
  </r>
  <r>
    <n v="1767"/>
    <n v="0"/>
    <n v="60"/>
    <s v="Male"/>
    <x v="0"/>
    <x v="1"/>
    <x v="0"/>
    <x v="1755"/>
    <x v="2"/>
    <x v="0"/>
    <x v="9"/>
    <n v="27"/>
    <n v="54"/>
    <n v="1458"/>
    <x v="28"/>
    <s v="S"/>
    <x v="16"/>
    <x v="0"/>
    <x v="4"/>
    <x v="1"/>
    <x v="4"/>
  </r>
  <r>
    <n v="1768"/>
    <n v="0"/>
    <n v="69"/>
    <s v="Male"/>
    <x v="0"/>
    <x v="16"/>
    <x v="3"/>
    <x v="1756"/>
    <x v="3"/>
    <x v="0"/>
    <x v="9"/>
    <n v="46"/>
    <n v="89"/>
    <n v="4094"/>
    <x v="45"/>
    <s v="L"/>
    <x v="21"/>
    <x v="3"/>
    <x v="4"/>
    <x v="5"/>
    <x v="0"/>
  </r>
  <r>
    <n v="1769"/>
    <n v="0"/>
    <n v="25"/>
    <s v="Male"/>
    <x v="0"/>
    <x v="3"/>
    <x v="1"/>
    <x v="1757"/>
    <x v="4"/>
    <x v="0"/>
    <x v="9"/>
    <n v="2"/>
    <n v="45"/>
    <n v="90"/>
    <x v="42"/>
    <s v="M"/>
    <x v="20"/>
    <x v="2"/>
    <x v="4"/>
    <x v="3"/>
    <x v="6"/>
  </r>
  <r>
    <n v="1770"/>
    <n v="0"/>
    <n v="32"/>
    <s v="Male"/>
    <x v="0"/>
    <x v="20"/>
    <x v="0"/>
    <x v="1758"/>
    <x v="5"/>
    <x v="0"/>
    <x v="9"/>
    <n v="45"/>
    <n v="75"/>
    <n v="3375"/>
    <x v="28"/>
    <s v="L"/>
    <x v="17"/>
    <x v="0"/>
    <x v="1"/>
    <x v="1"/>
    <x v="5"/>
  </r>
  <r>
    <n v="1771"/>
    <n v="0"/>
    <n v="53"/>
    <s v="Male"/>
    <x v="0"/>
    <x v="21"/>
    <x v="3"/>
    <x v="1759"/>
    <x v="6"/>
    <x v="0"/>
    <x v="9"/>
    <n v="34"/>
    <n v="22"/>
    <n v="748"/>
    <x v="49"/>
    <s v="M"/>
    <x v="6"/>
    <x v="3"/>
    <x v="0"/>
    <x v="4"/>
    <x v="1"/>
  </r>
  <r>
    <n v="1772"/>
    <n v="0"/>
    <n v="46"/>
    <s v="Male"/>
    <x v="0"/>
    <x v="5"/>
    <x v="0"/>
    <x v="1760"/>
    <x v="0"/>
    <x v="0"/>
    <x v="9"/>
    <n v="9"/>
    <n v="82"/>
    <n v="738"/>
    <x v="26"/>
    <s v="XL"/>
    <x v="2"/>
    <x v="3"/>
    <x v="5"/>
    <x v="2"/>
    <x v="2"/>
  </r>
  <r>
    <n v="1773"/>
    <n v="0"/>
    <n v="58"/>
    <s v="Male"/>
    <x v="0"/>
    <x v="9"/>
    <x v="1"/>
    <x v="1761"/>
    <x v="1"/>
    <x v="0"/>
    <x v="9"/>
    <n v="1"/>
    <n v="34"/>
    <n v="34"/>
    <x v="11"/>
    <s v="M"/>
    <x v="9"/>
    <x v="2"/>
    <x v="4"/>
    <x v="4"/>
    <x v="2"/>
  </r>
  <r>
    <n v="1774"/>
    <n v="0"/>
    <n v="21"/>
    <s v="Male"/>
    <x v="0"/>
    <x v="7"/>
    <x v="2"/>
    <x v="1762"/>
    <x v="2"/>
    <x v="0"/>
    <x v="9"/>
    <n v="17"/>
    <n v="92"/>
    <n v="1564"/>
    <x v="8"/>
    <s v="M"/>
    <x v="24"/>
    <x v="2"/>
    <x v="1"/>
    <x v="3"/>
    <x v="2"/>
  </r>
  <r>
    <n v="1775"/>
    <n v="0"/>
    <n v="46"/>
    <s v="Male"/>
    <x v="0"/>
    <x v="1"/>
    <x v="0"/>
    <x v="1763"/>
    <x v="3"/>
    <x v="0"/>
    <x v="9"/>
    <n v="6"/>
    <n v="78"/>
    <n v="468"/>
    <x v="14"/>
    <s v="M"/>
    <x v="21"/>
    <x v="1"/>
    <x v="0"/>
    <x v="3"/>
    <x v="1"/>
  </r>
  <r>
    <n v="1776"/>
    <n v="0"/>
    <n v="18"/>
    <s v="Male"/>
    <x v="0"/>
    <x v="14"/>
    <x v="2"/>
    <x v="1764"/>
    <x v="4"/>
    <x v="0"/>
    <x v="9"/>
    <n v="12"/>
    <n v="47"/>
    <n v="564"/>
    <x v="43"/>
    <s v="M"/>
    <x v="10"/>
    <x v="1"/>
    <x v="4"/>
    <x v="1"/>
    <x v="4"/>
  </r>
  <r>
    <n v="1777"/>
    <n v="0"/>
    <n v="56"/>
    <s v="Male"/>
    <x v="0"/>
    <x v="14"/>
    <x v="2"/>
    <x v="1765"/>
    <x v="5"/>
    <x v="0"/>
    <x v="9"/>
    <n v="10"/>
    <n v="64"/>
    <n v="640"/>
    <x v="27"/>
    <s v="L"/>
    <x v="16"/>
    <x v="2"/>
    <x v="1"/>
    <x v="0"/>
    <x v="6"/>
  </r>
  <r>
    <n v="1778"/>
    <n v="0"/>
    <n v="18"/>
    <s v="Male"/>
    <x v="0"/>
    <x v="4"/>
    <x v="1"/>
    <x v="1766"/>
    <x v="6"/>
    <x v="0"/>
    <x v="9"/>
    <n v="4"/>
    <n v="44"/>
    <n v="176"/>
    <x v="45"/>
    <s v="L"/>
    <x v="7"/>
    <x v="0"/>
    <x v="1"/>
    <x v="1"/>
    <x v="0"/>
  </r>
  <r>
    <n v="1779"/>
    <n v="0"/>
    <n v="49"/>
    <s v="Male"/>
    <x v="0"/>
    <x v="22"/>
    <x v="3"/>
    <x v="1767"/>
    <x v="0"/>
    <x v="0"/>
    <x v="9"/>
    <n v="8"/>
    <n v="94"/>
    <n v="752"/>
    <x v="20"/>
    <s v="M"/>
    <x v="15"/>
    <x v="0"/>
    <x v="5"/>
    <x v="5"/>
    <x v="4"/>
  </r>
  <r>
    <n v="1780"/>
    <n v="0"/>
    <n v="29"/>
    <s v="Male"/>
    <x v="0"/>
    <x v="18"/>
    <x v="3"/>
    <x v="1768"/>
    <x v="1"/>
    <x v="0"/>
    <x v="9"/>
    <n v="41"/>
    <n v="62"/>
    <n v="2542"/>
    <x v="40"/>
    <s v="M"/>
    <x v="4"/>
    <x v="0"/>
    <x v="1"/>
    <x v="0"/>
    <x v="1"/>
  </r>
  <r>
    <n v="1781"/>
    <n v="0"/>
    <n v="67"/>
    <s v="Male"/>
    <x v="0"/>
    <x v="16"/>
    <x v="3"/>
    <x v="1769"/>
    <x v="2"/>
    <x v="0"/>
    <x v="9"/>
    <n v="49"/>
    <n v="81"/>
    <n v="3969"/>
    <x v="24"/>
    <s v="S"/>
    <x v="0"/>
    <x v="2"/>
    <x v="2"/>
    <x v="2"/>
    <x v="1"/>
  </r>
  <r>
    <n v="1782"/>
    <n v="0"/>
    <n v="31"/>
    <s v="Male"/>
    <x v="0"/>
    <x v="17"/>
    <x v="0"/>
    <x v="1770"/>
    <x v="3"/>
    <x v="0"/>
    <x v="9"/>
    <n v="49"/>
    <n v="33"/>
    <n v="1617"/>
    <x v="43"/>
    <s v="M"/>
    <x v="6"/>
    <x v="3"/>
    <x v="0"/>
    <x v="4"/>
    <x v="3"/>
  </r>
  <r>
    <n v="1783"/>
    <n v="0"/>
    <n v="52"/>
    <s v="Male"/>
    <x v="0"/>
    <x v="13"/>
    <x v="0"/>
    <x v="1771"/>
    <x v="4"/>
    <x v="0"/>
    <x v="9"/>
    <n v="40"/>
    <n v="88"/>
    <n v="3520"/>
    <x v="39"/>
    <s v="M"/>
    <x v="21"/>
    <x v="3"/>
    <x v="2"/>
    <x v="4"/>
    <x v="0"/>
  </r>
  <r>
    <n v="1784"/>
    <n v="0"/>
    <n v="42"/>
    <s v="Male"/>
    <x v="0"/>
    <x v="8"/>
    <x v="3"/>
    <x v="1772"/>
    <x v="5"/>
    <x v="0"/>
    <x v="9"/>
    <n v="30"/>
    <n v="49"/>
    <n v="1470"/>
    <x v="47"/>
    <s v="L"/>
    <x v="21"/>
    <x v="0"/>
    <x v="1"/>
    <x v="2"/>
    <x v="5"/>
  </r>
  <r>
    <n v="1785"/>
    <n v="0"/>
    <n v="32"/>
    <s v="Male"/>
    <x v="0"/>
    <x v="21"/>
    <x v="3"/>
    <x v="1773"/>
    <x v="6"/>
    <x v="0"/>
    <x v="9"/>
    <n v="4"/>
    <n v="31"/>
    <n v="124"/>
    <x v="7"/>
    <s v="L"/>
    <x v="22"/>
    <x v="2"/>
    <x v="3"/>
    <x v="5"/>
    <x v="3"/>
  </r>
  <r>
    <n v="1786"/>
    <n v="0"/>
    <n v="47"/>
    <s v="Male"/>
    <x v="0"/>
    <x v="24"/>
    <x v="3"/>
    <x v="1774"/>
    <x v="0"/>
    <x v="0"/>
    <x v="9"/>
    <n v="22"/>
    <n v="29"/>
    <n v="638"/>
    <x v="43"/>
    <s v="S"/>
    <x v="14"/>
    <x v="3"/>
    <x v="2"/>
    <x v="0"/>
    <x v="5"/>
  </r>
  <r>
    <n v="1787"/>
    <n v="0"/>
    <n v="45"/>
    <s v="Male"/>
    <x v="0"/>
    <x v="14"/>
    <x v="2"/>
    <x v="1775"/>
    <x v="1"/>
    <x v="0"/>
    <x v="9"/>
    <n v="22"/>
    <n v="34"/>
    <n v="748"/>
    <x v="31"/>
    <s v="M"/>
    <x v="17"/>
    <x v="1"/>
    <x v="4"/>
    <x v="0"/>
    <x v="5"/>
  </r>
  <r>
    <n v="1788"/>
    <n v="0"/>
    <n v="20"/>
    <s v="Male"/>
    <x v="0"/>
    <x v="1"/>
    <x v="0"/>
    <x v="1776"/>
    <x v="2"/>
    <x v="0"/>
    <x v="9"/>
    <n v="10"/>
    <n v="38"/>
    <n v="380"/>
    <x v="6"/>
    <s v="L"/>
    <x v="9"/>
    <x v="3"/>
    <x v="4"/>
    <x v="4"/>
    <x v="3"/>
  </r>
  <r>
    <n v="1789"/>
    <n v="0"/>
    <n v="66"/>
    <s v="Male"/>
    <x v="0"/>
    <x v="0"/>
    <x v="0"/>
    <x v="1777"/>
    <x v="3"/>
    <x v="0"/>
    <x v="9"/>
    <n v="23"/>
    <n v="41"/>
    <n v="943"/>
    <x v="25"/>
    <s v="L"/>
    <x v="6"/>
    <x v="2"/>
    <x v="5"/>
    <x v="1"/>
    <x v="4"/>
  </r>
  <r>
    <n v="1790"/>
    <n v="0"/>
    <n v="52"/>
    <s v="Male"/>
    <x v="0"/>
    <x v="0"/>
    <x v="0"/>
    <x v="1778"/>
    <x v="4"/>
    <x v="0"/>
    <x v="9"/>
    <n v="43"/>
    <n v="34"/>
    <n v="1462"/>
    <x v="27"/>
    <s v="L"/>
    <x v="14"/>
    <x v="1"/>
    <x v="4"/>
    <x v="5"/>
    <x v="3"/>
  </r>
  <r>
    <n v="1791"/>
    <n v="0"/>
    <n v="50"/>
    <s v="Male"/>
    <x v="0"/>
    <x v="24"/>
    <x v="3"/>
    <x v="1779"/>
    <x v="5"/>
    <x v="0"/>
    <x v="9"/>
    <n v="31"/>
    <n v="26"/>
    <n v="806"/>
    <x v="16"/>
    <s v="S"/>
    <x v="10"/>
    <x v="2"/>
    <x v="5"/>
    <x v="3"/>
    <x v="4"/>
  </r>
  <r>
    <n v="1792"/>
    <n v="0"/>
    <n v="62"/>
    <s v="Male"/>
    <x v="0"/>
    <x v="2"/>
    <x v="0"/>
    <x v="1780"/>
    <x v="6"/>
    <x v="0"/>
    <x v="9"/>
    <n v="38"/>
    <n v="98"/>
    <n v="3724"/>
    <x v="6"/>
    <s v="S"/>
    <x v="7"/>
    <x v="0"/>
    <x v="5"/>
    <x v="1"/>
    <x v="2"/>
  </r>
  <r>
    <n v="1793"/>
    <n v="0"/>
    <n v="38"/>
    <s v="Male"/>
    <x v="0"/>
    <x v="4"/>
    <x v="1"/>
    <x v="1781"/>
    <x v="0"/>
    <x v="0"/>
    <x v="9"/>
    <n v="22"/>
    <n v="59"/>
    <n v="1298"/>
    <x v="43"/>
    <s v="M"/>
    <x v="14"/>
    <x v="3"/>
    <x v="0"/>
    <x v="5"/>
    <x v="6"/>
  </r>
  <r>
    <n v="1794"/>
    <n v="0"/>
    <n v="65"/>
    <s v="Male"/>
    <x v="0"/>
    <x v="19"/>
    <x v="3"/>
    <x v="1782"/>
    <x v="1"/>
    <x v="0"/>
    <x v="9"/>
    <n v="45"/>
    <n v="92"/>
    <n v="4140"/>
    <x v="43"/>
    <s v="S"/>
    <x v="3"/>
    <x v="3"/>
    <x v="5"/>
    <x v="1"/>
    <x v="6"/>
  </r>
  <r>
    <n v="1795"/>
    <n v="0"/>
    <n v="60"/>
    <s v="Male"/>
    <x v="0"/>
    <x v="21"/>
    <x v="3"/>
    <x v="1783"/>
    <x v="2"/>
    <x v="0"/>
    <x v="9"/>
    <n v="21"/>
    <n v="40"/>
    <n v="840"/>
    <x v="47"/>
    <s v="L"/>
    <x v="20"/>
    <x v="1"/>
    <x v="0"/>
    <x v="5"/>
    <x v="0"/>
  </r>
  <r>
    <n v="1796"/>
    <n v="0"/>
    <n v="68"/>
    <s v="Male"/>
    <x v="0"/>
    <x v="2"/>
    <x v="0"/>
    <x v="1784"/>
    <x v="3"/>
    <x v="0"/>
    <x v="9"/>
    <n v="9"/>
    <n v="20"/>
    <n v="180"/>
    <x v="48"/>
    <s v="S"/>
    <x v="10"/>
    <x v="3"/>
    <x v="4"/>
    <x v="5"/>
    <x v="0"/>
  </r>
  <r>
    <n v="1797"/>
    <n v="0"/>
    <n v="62"/>
    <s v="Male"/>
    <x v="0"/>
    <x v="11"/>
    <x v="0"/>
    <x v="1785"/>
    <x v="4"/>
    <x v="0"/>
    <x v="9"/>
    <n v="34"/>
    <n v="35"/>
    <n v="1190"/>
    <x v="35"/>
    <s v="S"/>
    <x v="17"/>
    <x v="1"/>
    <x v="5"/>
    <x v="0"/>
    <x v="1"/>
  </r>
  <r>
    <n v="1798"/>
    <n v="0"/>
    <n v="62"/>
    <s v="Male"/>
    <x v="0"/>
    <x v="22"/>
    <x v="3"/>
    <x v="1786"/>
    <x v="5"/>
    <x v="0"/>
    <x v="9"/>
    <n v="26"/>
    <n v="35"/>
    <n v="910"/>
    <x v="4"/>
    <s v="L"/>
    <x v="1"/>
    <x v="1"/>
    <x v="4"/>
    <x v="0"/>
    <x v="1"/>
  </r>
  <r>
    <n v="1799"/>
    <n v="0"/>
    <n v="40"/>
    <s v="Male"/>
    <x v="0"/>
    <x v="10"/>
    <x v="0"/>
    <x v="1787"/>
    <x v="6"/>
    <x v="0"/>
    <x v="9"/>
    <n v="1"/>
    <n v="82"/>
    <n v="82"/>
    <x v="24"/>
    <s v="L"/>
    <x v="23"/>
    <x v="0"/>
    <x v="0"/>
    <x v="1"/>
    <x v="1"/>
  </r>
  <r>
    <n v="1800"/>
    <n v="0"/>
    <n v="32"/>
    <s v="Male"/>
    <x v="0"/>
    <x v="15"/>
    <x v="0"/>
    <x v="1788"/>
    <x v="0"/>
    <x v="0"/>
    <x v="9"/>
    <n v="47"/>
    <n v="48"/>
    <n v="2256"/>
    <x v="17"/>
    <s v="M"/>
    <x v="4"/>
    <x v="3"/>
    <x v="0"/>
    <x v="0"/>
    <x v="1"/>
  </r>
  <r>
    <n v="1801"/>
    <n v="0"/>
    <n v="22"/>
    <s v="Male"/>
    <x v="0"/>
    <x v="7"/>
    <x v="2"/>
    <x v="1789"/>
    <x v="1"/>
    <x v="0"/>
    <x v="9"/>
    <n v="30"/>
    <n v="58"/>
    <n v="1740"/>
    <x v="33"/>
    <s v="XL"/>
    <x v="20"/>
    <x v="0"/>
    <x v="0"/>
    <x v="2"/>
    <x v="1"/>
  </r>
  <r>
    <n v="1802"/>
    <n v="0"/>
    <n v="33"/>
    <s v="Male"/>
    <x v="0"/>
    <x v="1"/>
    <x v="0"/>
    <x v="1790"/>
    <x v="2"/>
    <x v="0"/>
    <x v="9"/>
    <n v="48"/>
    <n v="57"/>
    <n v="2736"/>
    <x v="30"/>
    <s v="M"/>
    <x v="2"/>
    <x v="1"/>
    <x v="0"/>
    <x v="5"/>
    <x v="0"/>
  </r>
  <r>
    <n v="1803"/>
    <n v="0"/>
    <n v="57"/>
    <s v="Male"/>
    <x v="0"/>
    <x v="6"/>
    <x v="0"/>
    <x v="1791"/>
    <x v="3"/>
    <x v="0"/>
    <x v="9"/>
    <n v="31"/>
    <n v="96"/>
    <n v="2976"/>
    <x v="3"/>
    <s v="L"/>
    <x v="2"/>
    <x v="0"/>
    <x v="5"/>
    <x v="0"/>
    <x v="4"/>
  </r>
  <r>
    <n v="1804"/>
    <n v="0"/>
    <n v="60"/>
    <s v="Male"/>
    <x v="0"/>
    <x v="4"/>
    <x v="1"/>
    <x v="1792"/>
    <x v="4"/>
    <x v="0"/>
    <x v="9"/>
    <n v="33"/>
    <n v="97"/>
    <n v="3201"/>
    <x v="13"/>
    <s v="S"/>
    <x v="0"/>
    <x v="2"/>
    <x v="1"/>
    <x v="0"/>
    <x v="0"/>
  </r>
  <r>
    <n v="1805"/>
    <n v="0"/>
    <n v="30"/>
    <s v="Male"/>
    <x v="0"/>
    <x v="1"/>
    <x v="0"/>
    <x v="1793"/>
    <x v="5"/>
    <x v="0"/>
    <x v="9"/>
    <n v="39"/>
    <n v="42"/>
    <n v="1638"/>
    <x v="7"/>
    <s v="L"/>
    <x v="14"/>
    <x v="0"/>
    <x v="2"/>
    <x v="2"/>
    <x v="1"/>
  </r>
  <r>
    <n v="1806"/>
    <n v="0"/>
    <n v="41"/>
    <s v="Male"/>
    <x v="0"/>
    <x v="17"/>
    <x v="0"/>
    <x v="1794"/>
    <x v="6"/>
    <x v="0"/>
    <x v="9"/>
    <n v="46"/>
    <n v="62"/>
    <n v="2852"/>
    <x v="27"/>
    <s v="L"/>
    <x v="9"/>
    <x v="1"/>
    <x v="5"/>
    <x v="5"/>
    <x v="1"/>
  </r>
  <r>
    <n v="1807"/>
    <n v="0"/>
    <n v="58"/>
    <s v="Male"/>
    <x v="0"/>
    <x v="8"/>
    <x v="3"/>
    <x v="1795"/>
    <x v="0"/>
    <x v="0"/>
    <x v="9"/>
    <n v="24"/>
    <n v="67"/>
    <n v="1608"/>
    <x v="3"/>
    <s v="M"/>
    <x v="13"/>
    <x v="3"/>
    <x v="3"/>
    <x v="0"/>
    <x v="2"/>
  </r>
  <r>
    <n v="1808"/>
    <n v="0"/>
    <n v="34"/>
    <s v="Male"/>
    <x v="0"/>
    <x v="4"/>
    <x v="1"/>
    <x v="1796"/>
    <x v="1"/>
    <x v="0"/>
    <x v="9"/>
    <n v="37"/>
    <n v="46"/>
    <n v="1702"/>
    <x v="32"/>
    <s v="L"/>
    <x v="9"/>
    <x v="2"/>
    <x v="3"/>
    <x v="0"/>
    <x v="0"/>
  </r>
  <r>
    <n v="1809"/>
    <n v="0"/>
    <n v="67"/>
    <s v="Male"/>
    <x v="0"/>
    <x v="14"/>
    <x v="2"/>
    <x v="1797"/>
    <x v="2"/>
    <x v="0"/>
    <x v="9"/>
    <n v="7"/>
    <n v="71"/>
    <n v="497"/>
    <x v="29"/>
    <s v="M"/>
    <x v="21"/>
    <x v="1"/>
    <x v="2"/>
    <x v="5"/>
    <x v="5"/>
  </r>
  <r>
    <n v="1810"/>
    <n v="0"/>
    <n v="58"/>
    <s v="Male"/>
    <x v="0"/>
    <x v="21"/>
    <x v="3"/>
    <x v="1798"/>
    <x v="3"/>
    <x v="0"/>
    <x v="9"/>
    <n v="6"/>
    <n v="99"/>
    <n v="594"/>
    <x v="28"/>
    <s v="S"/>
    <x v="24"/>
    <x v="3"/>
    <x v="1"/>
    <x v="5"/>
    <x v="0"/>
  </r>
  <r>
    <n v="1811"/>
    <n v="0"/>
    <n v="41"/>
    <s v="Male"/>
    <x v="0"/>
    <x v="2"/>
    <x v="0"/>
    <x v="1799"/>
    <x v="4"/>
    <x v="0"/>
    <x v="9"/>
    <n v="16"/>
    <n v="28"/>
    <n v="448"/>
    <x v="31"/>
    <s v="M"/>
    <x v="23"/>
    <x v="3"/>
    <x v="3"/>
    <x v="1"/>
    <x v="4"/>
  </r>
  <r>
    <n v="1812"/>
    <n v="0"/>
    <n v="42"/>
    <s v="Male"/>
    <x v="0"/>
    <x v="22"/>
    <x v="3"/>
    <x v="1800"/>
    <x v="5"/>
    <x v="0"/>
    <x v="9"/>
    <n v="33"/>
    <n v="77"/>
    <n v="2541"/>
    <x v="48"/>
    <s v="L"/>
    <x v="24"/>
    <x v="2"/>
    <x v="3"/>
    <x v="4"/>
    <x v="2"/>
  </r>
  <r>
    <n v="1813"/>
    <n v="0"/>
    <n v="50"/>
    <s v="Male"/>
    <x v="0"/>
    <x v="23"/>
    <x v="1"/>
    <x v="1801"/>
    <x v="6"/>
    <x v="0"/>
    <x v="9"/>
    <n v="18"/>
    <n v="63"/>
    <n v="1134"/>
    <x v="21"/>
    <s v="S"/>
    <x v="24"/>
    <x v="2"/>
    <x v="0"/>
    <x v="3"/>
    <x v="4"/>
  </r>
  <r>
    <n v="1814"/>
    <n v="0"/>
    <n v="40"/>
    <s v="Male"/>
    <x v="0"/>
    <x v="6"/>
    <x v="0"/>
    <x v="1802"/>
    <x v="0"/>
    <x v="0"/>
    <x v="9"/>
    <n v="24"/>
    <n v="62"/>
    <n v="1488"/>
    <x v="25"/>
    <s v="M"/>
    <x v="8"/>
    <x v="1"/>
    <x v="1"/>
    <x v="3"/>
    <x v="1"/>
  </r>
  <r>
    <n v="1815"/>
    <n v="0"/>
    <n v="32"/>
    <s v="Male"/>
    <x v="0"/>
    <x v="2"/>
    <x v="0"/>
    <x v="1803"/>
    <x v="1"/>
    <x v="0"/>
    <x v="9"/>
    <n v="24"/>
    <n v="92"/>
    <n v="2208"/>
    <x v="6"/>
    <s v="M"/>
    <x v="3"/>
    <x v="2"/>
    <x v="1"/>
    <x v="1"/>
    <x v="3"/>
  </r>
  <r>
    <n v="1816"/>
    <n v="0"/>
    <n v="51"/>
    <s v="Male"/>
    <x v="0"/>
    <x v="9"/>
    <x v="1"/>
    <x v="1804"/>
    <x v="2"/>
    <x v="0"/>
    <x v="9"/>
    <n v="48"/>
    <n v="72"/>
    <n v="3456"/>
    <x v="34"/>
    <s v="L"/>
    <x v="3"/>
    <x v="0"/>
    <x v="4"/>
    <x v="2"/>
    <x v="6"/>
  </r>
  <r>
    <n v="1817"/>
    <n v="0"/>
    <n v="26"/>
    <s v="Male"/>
    <x v="0"/>
    <x v="19"/>
    <x v="3"/>
    <x v="1805"/>
    <x v="3"/>
    <x v="0"/>
    <x v="9"/>
    <n v="4"/>
    <n v="79"/>
    <n v="316"/>
    <x v="40"/>
    <s v="M"/>
    <x v="7"/>
    <x v="2"/>
    <x v="0"/>
    <x v="1"/>
    <x v="1"/>
  </r>
  <r>
    <n v="1818"/>
    <n v="0"/>
    <n v="32"/>
    <s v="Male"/>
    <x v="0"/>
    <x v="17"/>
    <x v="0"/>
    <x v="1806"/>
    <x v="4"/>
    <x v="0"/>
    <x v="9"/>
    <n v="20"/>
    <n v="27"/>
    <n v="540"/>
    <x v="12"/>
    <s v="M"/>
    <x v="3"/>
    <x v="2"/>
    <x v="1"/>
    <x v="1"/>
    <x v="1"/>
  </r>
  <r>
    <n v="1819"/>
    <n v="0"/>
    <n v="58"/>
    <s v="Male"/>
    <x v="0"/>
    <x v="12"/>
    <x v="3"/>
    <x v="1807"/>
    <x v="5"/>
    <x v="0"/>
    <x v="9"/>
    <n v="47"/>
    <n v="39"/>
    <n v="1833"/>
    <x v="16"/>
    <s v="M"/>
    <x v="3"/>
    <x v="3"/>
    <x v="0"/>
    <x v="5"/>
    <x v="6"/>
  </r>
  <r>
    <n v="1820"/>
    <n v="0"/>
    <n v="51"/>
    <s v="Male"/>
    <x v="0"/>
    <x v="20"/>
    <x v="0"/>
    <x v="1808"/>
    <x v="6"/>
    <x v="0"/>
    <x v="9"/>
    <n v="50"/>
    <n v="86"/>
    <n v="4300"/>
    <x v="21"/>
    <s v="S"/>
    <x v="14"/>
    <x v="1"/>
    <x v="2"/>
    <x v="1"/>
    <x v="3"/>
  </r>
  <r>
    <n v="1821"/>
    <n v="0"/>
    <n v="19"/>
    <s v="Male"/>
    <x v="0"/>
    <x v="5"/>
    <x v="0"/>
    <x v="1809"/>
    <x v="0"/>
    <x v="0"/>
    <x v="9"/>
    <n v="31"/>
    <n v="94"/>
    <n v="2914"/>
    <x v="46"/>
    <s v="XL"/>
    <x v="9"/>
    <x v="3"/>
    <x v="0"/>
    <x v="3"/>
    <x v="5"/>
  </r>
  <r>
    <n v="1822"/>
    <n v="0"/>
    <n v="57"/>
    <s v="Male"/>
    <x v="0"/>
    <x v="6"/>
    <x v="0"/>
    <x v="1810"/>
    <x v="1"/>
    <x v="0"/>
    <x v="9"/>
    <n v="29"/>
    <n v="53"/>
    <n v="1537"/>
    <x v="1"/>
    <s v="M"/>
    <x v="11"/>
    <x v="1"/>
    <x v="0"/>
    <x v="3"/>
    <x v="3"/>
  </r>
  <r>
    <n v="1823"/>
    <n v="0"/>
    <n v="66"/>
    <s v="Male"/>
    <x v="0"/>
    <x v="5"/>
    <x v="0"/>
    <x v="1811"/>
    <x v="2"/>
    <x v="0"/>
    <x v="9"/>
    <n v="4"/>
    <n v="85"/>
    <n v="340"/>
    <x v="38"/>
    <s v="S"/>
    <x v="16"/>
    <x v="2"/>
    <x v="3"/>
    <x v="1"/>
    <x v="2"/>
  </r>
  <r>
    <n v="1824"/>
    <n v="0"/>
    <n v="62"/>
    <s v="Male"/>
    <x v="0"/>
    <x v="20"/>
    <x v="0"/>
    <x v="1812"/>
    <x v="3"/>
    <x v="0"/>
    <x v="9"/>
    <n v="40"/>
    <n v="50"/>
    <n v="2000"/>
    <x v="7"/>
    <s v="L"/>
    <x v="6"/>
    <x v="3"/>
    <x v="1"/>
    <x v="4"/>
    <x v="4"/>
  </r>
  <r>
    <n v="1825"/>
    <n v="0"/>
    <n v="58"/>
    <s v="Male"/>
    <x v="0"/>
    <x v="13"/>
    <x v="0"/>
    <x v="1813"/>
    <x v="4"/>
    <x v="0"/>
    <x v="9"/>
    <n v="31"/>
    <n v="47"/>
    <n v="1457"/>
    <x v="25"/>
    <s v="XL"/>
    <x v="23"/>
    <x v="0"/>
    <x v="0"/>
    <x v="1"/>
    <x v="5"/>
  </r>
  <r>
    <n v="1826"/>
    <n v="0"/>
    <n v="23"/>
    <s v="Male"/>
    <x v="0"/>
    <x v="23"/>
    <x v="1"/>
    <x v="1814"/>
    <x v="5"/>
    <x v="0"/>
    <x v="9"/>
    <n v="41"/>
    <n v="75"/>
    <n v="3075"/>
    <x v="44"/>
    <s v="M"/>
    <x v="6"/>
    <x v="0"/>
    <x v="2"/>
    <x v="2"/>
    <x v="1"/>
  </r>
  <r>
    <n v="1827"/>
    <n v="0"/>
    <n v="45"/>
    <s v="Male"/>
    <x v="0"/>
    <x v="17"/>
    <x v="0"/>
    <x v="1815"/>
    <x v="6"/>
    <x v="0"/>
    <x v="9"/>
    <n v="44"/>
    <n v="60"/>
    <n v="2640"/>
    <x v="26"/>
    <s v="M"/>
    <x v="2"/>
    <x v="0"/>
    <x v="0"/>
    <x v="5"/>
    <x v="2"/>
  </r>
  <r>
    <n v="1828"/>
    <n v="0"/>
    <n v="20"/>
    <s v="Male"/>
    <x v="0"/>
    <x v="17"/>
    <x v="0"/>
    <x v="1816"/>
    <x v="0"/>
    <x v="0"/>
    <x v="10"/>
    <n v="31"/>
    <n v="36"/>
    <n v="1116"/>
    <x v="32"/>
    <s v="S"/>
    <x v="6"/>
    <x v="1"/>
    <x v="4"/>
    <x v="4"/>
    <x v="1"/>
  </r>
  <r>
    <n v="1829"/>
    <n v="0"/>
    <n v="33"/>
    <s v="Male"/>
    <x v="0"/>
    <x v="7"/>
    <x v="2"/>
    <x v="1817"/>
    <x v="1"/>
    <x v="0"/>
    <x v="10"/>
    <n v="45"/>
    <n v="80"/>
    <n v="3600"/>
    <x v="13"/>
    <s v="L"/>
    <x v="0"/>
    <x v="1"/>
    <x v="0"/>
    <x v="1"/>
    <x v="6"/>
  </r>
  <r>
    <n v="1830"/>
    <n v="0"/>
    <n v="30"/>
    <s v="Male"/>
    <x v="0"/>
    <x v="19"/>
    <x v="3"/>
    <x v="1818"/>
    <x v="2"/>
    <x v="0"/>
    <x v="10"/>
    <n v="50"/>
    <n v="96"/>
    <n v="4800"/>
    <x v="4"/>
    <s v="M"/>
    <x v="3"/>
    <x v="1"/>
    <x v="4"/>
    <x v="2"/>
    <x v="3"/>
  </r>
  <r>
    <n v="1831"/>
    <n v="0"/>
    <n v="50"/>
    <s v="Male"/>
    <x v="0"/>
    <x v="12"/>
    <x v="3"/>
    <x v="1819"/>
    <x v="3"/>
    <x v="0"/>
    <x v="10"/>
    <n v="7"/>
    <n v="80"/>
    <n v="560"/>
    <x v="22"/>
    <s v="M"/>
    <x v="24"/>
    <x v="0"/>
    <x v="0"/>
    <x v="0"/>
    <x v="2"/>
  </r>
  <r>
    <n v="1832"/>
    <n v="0"/>
    <n v="62"/>
    <s v="Male"/>
    <x v="0"/>
    <x v="0"/>
    <x v="0"/>
    <x v="1820"/>
    <x v="4"/>
    <x v="0"/>
    <x v="10"/>
    <n v="5"/>
    <n v="71"/>
    <n v="355"/>
    <x v="1"/>
    <s v="M"/>
    <x v="16"/>
    <x v="2"/>
    <x v="1"/>
    <x v="4"/>
    <x v="6"/>
  </r>
  <r>
    <n v="1833"/>
    <n v="0"/>
    <n v="69"/>
    <s v="Male"/>
    <x v="0"/>
    <x v="16"/>
    <x v="3"/>
    <x v="1821"/>
    <x v="5"/>
    <x v="0"/>
    <x v="10"/>
    <n v="48"/>
    <n v="29"/>
    <n v="1392"/>
    <x v="7"/>
    <s v="M"/>
    <x v="24"/>
    <x v="3"/>
    <x v="1"/>
    <x v="1"/>
    <x v="5"/>
  </r>
  <r>
    <n v="1834"/>
    <n v="0"/>
    <n v="34"/>
    <s v="Male"/>
    <x v="0"/>
    <x v="16"/>
    <x v="3"/>
    <x v="1822"/>
    <x v="6"/>
    <x v="0"/>
    <x v="10"/>
    <n v="19"/>
    <n v="53"/>
    <n v="1007"/>
    <x v="7"/>
    <s v="M"/>
    <x v="22"/>
    <x v="1"/>
    <x v="4"/>
    <x v="3"/>
    <x v="0"/>
  </r>
  <r>
    <n v="1835"/>
    <n v="0"/>
    <n v="49"/>
    <s v="Male"/>
    <x v="0"/>
    <x v="11"/>
    <x v="0"/>
    <x v="1823"/>
    <x v="0"/>
    <x v="0"/>
    <x v="10"/>
    <n v="39"/>
    <n v="35"/>
    <n v="1365"/>
    <x v="26"/>
    <s v="M"/>
    <x v="4"/>
    <x v="2"/>
    <x v="4"/>
    <x v="0"/>
    <x v="0"/>
  </r>
  <r>
    <n v="1836"/>
    <n v="0"/>
    <n v="65"/>
    <s v="Male"/>
    <x v="0"/>
    <x v="18"/>
    <x v="3"/>
    <x v="1824"/>
    <x v="1"/>
    <x v="0"/>
    <x v="10"/>
    <n v="45"/>
    <n v="75"/>
    <n v="3375"/>
    <x v="0"/>
    <s v="M"/>
    <x v="21"/>
    <x v="3"/>
    <x v="4"/>
    <x v="2"/>
    <x v="3"/>
  </r>
  <r>
    <n v="1837"/>
    <n v="0"/>
    <n v="66"/>
    <s v="Male"/>
    <x v="0"/>
    <x v="13"/>
    <x v="0"/>
    <x v="1825"/>
    <x v="2"/>
    <x v="0"/>
    <x v="10"/>
    <n v="35"/>
    <n v="52"/>
    <n v="1820"/>
    <x v="35"/>
    <s v="M"/>
    <x v="11"/>
    <x v="3"/>
    <x v="4"/>
    <x v="2"/>
    <x v="5"/>
  </r>
  <r>
    <n v="1838"/>
    <n v="0"/>
    <n v="41"/>
    <s v="Male"/>
    <x v="0"/>
    <x v="19"/>
    <x v="3"/>
    <x v="1826"/>
    <x v="3"/>
    <x v="0"/>
    <x v="10"/>
    <n v="8"/>
    <n v="77"/>
    <n v="616"/>
    <x v="6"/>
    <s v="M"/>
    <x v="18"/>
    <x v="0"/>
    <x v="1"/>
    <x v="0"/>
    <x v="5"/>
  </r>
  <r>
    <n v="1839"/>
    <n v="0"/>
    <n v="37"/>
    <s v="Male"/>
    <x v="0"/>
    <x v="24"/>
    <x v="3"/>
    <x v="1827"/>
    <x v="4"/>
    <x v="0"/>
    <x v="10"/>
    <n v="11"/>
    <n v="24"/>
    <n v="264"/>
    <x v="32"/>
    <s v="L"/>
    <x v="24"/>
    <x v="3"/>
    <x v="2"/>
    <x v="2"/>
    <x v="3"/>
  </r>
  <r>
    <n v="1840"/>
    <n v="0"/>
    <n v="32"/>
    <s v="Male"/>
    <x v="0"/>
    <x v="5"/>
    <x v="0"/>
    <x v="1828"/>
    <x v="5"/>
    <x v="0"/>
    <x v="10"/>
    <n v="32"/>
    <n v="78"/>
    <n v="2496"/>
    <x v="33"/>
    <s v="XL"/>
    <x v="7"/>
    <x v="0"/>
    <x v="5"/>
    <x v="1"/>
    <x v="2"/>
  </r>
  <r>
    <n v="1841"/>
    <n v="0"/>
    <n v="42"/>
    <s v="Male"/>
    <x v="0"/>
    <x v="3"/>
    <x v="1"/>
    <x v="1829"/>
    <x v="6"/>
    <x v="0"/>
    <x v="10"/>
    <n v="46"/>
    <n v="98"/>
    <n v="4508"/>
    <x v="5"/>
    <s v="M"/>
    <x v="9"/>
    <x v="0"/>
    <x v="5"/>
    <x v="4"/>
    <x v="6"/>
  </r>
  <r>
    <n v="1842"/>
    <n v="0"/>
    <n v="31"/>
    <s v="Male"/>
    <x v="0"/>
    <x v="20"/>
    <x v="0"/>
    <x v="1830"/>
    <x v="0"/>
    <x v="0"/>
    <x v="10"/>
    <n v="7"/>
    <n v="57"/>
    <n v="399"/>
    <x v="32"/>
    <s v="L"/>
    <x v="24"/>
    <x v="0"/>
    <x v="3"/>
    <x v="3"/>
    <x v="6"/>
  </r>
  <r>
    <n v="1843"/>
    <n v="0"/>
    <n v="61"/>
    <s v="Male"/>
    <x v="0"/>
    <x v="8"/>
    <x v="3"/>
    <x v="1831"/>
    <x v="1"/>
    <x v="0"/>
    <x v="10"/>
    <n v="1"/>
    <n v="78"/>
    <n v="78"/>
    <x v="15"/>
    <s v="M"/>
    <x v="12"/>
    <x v="2"/>
    <x v="0"/>
    <x v="5"/>
    <x v="2"/>
  </r>
  <r>
    <n v="1844"/>
    <n v="0"/>
    <n v="36"/>
    <s v="Male"/>
    <x v="0"/>
    <x v="14"/>
    <x v="2"/>
    <x v="1832"/>
    <x v="2"/>
    <x v="0"/>
    <x v="10"/>
    <n v="32"/>
    <n v="76"/>
    <n v="2432"/>
    <x v="0"/>
    <s v="M"/>
    <x v="4"/>
    <x v="3"/>
    <x v="2"/>
    <x v="2"/>
    <x v="5"/>
  </r>
  <r>
    <n v="1845"/>
    <n v="0"/>
    <n v="60"/>
    <s v="Male"/>
    <x v="0"/>
    <x v="6"/>
    <x v="0"/>
    <x v="1833"/>
    <x v="3"/>
    <x v="0"/>
    <x v="10"/>
    <n v="31"/>
    <n v="26"/>
    <n v="806"/>
    <x v="44"/>
    <s v="M"/>
    <x v="7"/>
    <x v="1"/>
    <x v="4"/>
    <x v="2"/>
    <x v="2"/>
  </r>
  <r>
    <n v="1846"/>
    <n v="0"/>
    <n v="51"/>
    <s v="Male"/>
    <x v="0"/>
    <x v="3"/>
    <x v="1"/>
    <x v="1834"/>
    <x v="4"/>
    <x v="0"/>
    <x v="10"/>
    <n v="39"/>
    <n v="78"/>
    <n v="3042"/>
    <x v="12"/>
    <s v="M"/>
    <x v="19"/>
    <x v="0"/>
    <x v="4"/>
    <x v="4"/>
    <x v="3"/>
  </r>
  <r>
    <n v="1847"/>
    <n v="0"/>
    <n v="68"/>
    <s v="Male"/>
    <x v="0"/>
    <x v="18"/>
    <x v="3"/>
    <x v="1835"/>
    <x v="5"/>
    <x v="0"/>
    <x v="10"/>
    <n v="9"/>
    <n v="53"/>
    <n v="477"/>
    <x v="48"/>
    <s v="M"/>
    <x v="22"/>
    <x v="2"/>
    <x v="3"/>
    <x v="0"/>
    <x v="3"/>
  </r>
  <r>
    <n v="1848"/>
    <n v="0"/>
    <n v="46"/>
    <s v="Male"/>
    <x v="0"/>
    <x v="3"/>
    <x v="1"/>
    <x v="1836"/>
    <x v="6"/>
    <x v="0"/>
    <x v="10"/>
    <n v="49"/>
    <n v="100"/>
    <n v="4900"/>
    <x v="27"/>
    <s v="XL"/>
    <x v="16"/>
    <x v="2"/>
    <x v="1"/>
    <x v="2"/>
    <x v="1"/>
  </r>
  <r>
    <n v="1849"/>
    <n v="0"/>
    <n v="19"/>
    <s v="Male"/>
    <x v="0"/>
    <x v="2"/>
    <x v="0"/>
    <x v="1837"/>
    <x v="0"/>
    <x v="0"/>
    <x v="10"/>
    <n v="34"/>
    <n v="73"/>
    <n v="2482"/>
    <x v="1"/>
    <s v="XL"/>
    <x v="22"/>
    <x v="0"/>
    <x v="0"/>
    <x v="1"/>
    <x v="6"/>
  </r>
  <r>
    <n v="1850"/>
    <n v="0"/>
    <n v="30"/>
    <s v="Male"/>
    <x v="0"/>
    <x v="11"/>
    <x v="0"/>
    <x v="1838"/>
    <x v="1"/>
    <x v="0"/>
    <x v="10"/>
    <n v="35"/>
    <n v="40"/>
    <n v="1400"/>
    <x v="34"/>
    <s v="M"/>
    <x v="1"/>
    <x v="0"/>
    <x v="5"/>
    <x v="4"/>
    <x v="5"/>
  </r>
  <r>
    <n v="1851"/>
    <n v="0"/>
    <n v="51"/>
    <s v="Male"/>
    <x v="0"/>
    <x v="24"/>
    <x v="3"/>
    <x v="1839"/>
    <x v="2"/>
    <x v="0"/>
    <x v="10"/>
    <n v="50"/>
    <n v="76"/>
    <n v="3800"/>
    <x v="5"/>
    <s v="S"/>
    <x v="12"/>
    <x v="0"/>
    <x v="5"/>
    <x v="5"/>
    <x v="1"/>
  </r>
  <r>
    <n v="1852"/>
    <n v="0"/>
    <n v="28"/>
    <s v="Male"/>
    <x v="0"/>
    <x v="11"/>
    <x v="0"/>
    <x v="1840"/>
    <x v="3"/>
    <x v="0"/>
    <x v="10"/>
    <n v="4"/>
    <n v="80"/>
    <n v="320"/>
    <x v="12"/>
    <s v="S"/>
    <x v="21"/>
    <x v="3"/>
    <x v="1"/>
    <x v="4"/>
    <x v="0"/>
  </r>
  <r>
    <n v="1853"/>
    <n v="0"/>
    <n v="41"/>
    <s v="Male"/>
    <x v="0"/>
    <x v="1"/>
    <x v="0"/>
    <x v="1841"/>
    <x v="4"/>
    <x v="0"/>
    <x v="10"/>
    <n v="32"/>
    <n v="80"/>
    <n v="2560"/>
    <x v="37"/>
    <s v="XL"/>
    <x v="10"/>
    <x v="0"/>
    <x v="5"/>
    <x v="1"/>
    <x v="1"/>
  </r>
  <r>
    <n v="1854"/>
    <n v="0"/>
    <n v="29"/>
    <s v="Male"/>
    <x v="0"/>
    <x v="0"/>
    <x v="0"/>
    <x v="1842"/>
    <x v="5"/>
    <x v="0"/>
    <x v="10"/>
    <n v="11"/>
    <n v="67"/>
    <n v="737"/>
    <x v="24"/>
    <s v="XL"/>
    <x v="8"/>
    <x v="1"/>
    <x v="0"/>
    <x v="3"/>
    <x v="0"/>
  </r>
  <r>
    <n v="1855"/>
    <n v="0"/>
    <n v="25"/>
    <s v="Male"/>
    <x v="0"/>
    <x v="1"/>
    <x v="0"/>
    <x v="1843"/>
    <x v="6"/>
    <x v="0"/>
    <x v="10"/>
    <n v="49"/>
    <n v="61"/>
    <n v="2989"/>
    <x v="0"/>
    <s v="M"/>
    <x v="11"/>
    <x v="1"/>
    <x v="0"/>
    <x v="2"/>
    <x v="2"/>
  </r>
  <r>
    <n v="1856"/>
    <n v="0"/>
    <n v="60"/>
    <s v="Male"/>
    <x v="0"/>
    <x v="5"/>
    <x v="0"/>
    <x v="1844"/>
    <x v="0"/>
    <x v="0"/>
    <x v="10"/>
    <n v="9"/>
    <n v="76"/>
    <n v="684"/>
    <x v="3"/>
    <s v="XL"/>
    <x v="11"/>
    <x v="1"/>
    <x v="3"/>
    <x v="1"/>
    <x v="2"/>
  </r>
  <r>
    <n v="1857"/>
    <n v="0"/>
    <n v="63"/>
    <s v="Male"/>
    <x v="0"/>
    <x v="16"/>
    <x v="3"/>
    <x v="1845"/>
    <x v="1"/>
    <x v="0"/>
    <x v="10"/>
    <n v="30"/>
    <n v="55"/>
    <n v="1650"/>
    <x v="27"/>
    <s v="XL"/>
    <x v="18"/>
    <x v="2"/>
    <x v="1"/>
    <x v="3"/>
    <x v="4"/>
  </r>
  <r>
    <n v="1858"/>
    <n v="0"/>
    <n v="51"/>
    <s v="Male"/>
    <x v="0"/>
    <x v="17"/>
    <x v="0"/>
    <x v="1846"/>
    <x v="2"/>
    <x v="0"/>
    <x v="10"/>
    <n v="33"/>
    <n v="85"/>
    <n v="2805"/>
    <x v="23"/>
    <s v="L"/>
    <x v="1"/>
    <x v="2"/>
    <x v="2"/>
    <x v="1"/>
    <x v="5"/>
  </r>
  <r>
    <n v="1859"/>
    <n v="0"/>
    <n v="22"/>
    <s v="Male"/>
    <x v="0"/>
    <x v="18"/>
    <x v="3"/>
    <x v="1847"/>
    <x v="3"/>
    <x v="0"/>
    <x v="10"/>
    <n v="8"/>
    <n v="69"/>
    <n v="552"/>
    <x v="1"/>
    <s v="S"/>
    <x v="14"/>
    <x v="1"/>
    <x v="4"/>
    <x v="5"/>
    <x v="2"/>
  </r>
  <r>
    <n v="1860"/>
    <n v="0"/>
    <n v="54"/>
    <s v="Male"/>
    <x v="0"/>
    <x v="22"/>
    <x v="3"/>
    <x v="1848"/>
    <x v="4"/>
    <x v="0"/>
    <x v="10"/>
    <n v="29"/>
    <n v="26"/>
    <n v="754"/>
    <x v="30"/>
    <s v="L"/>
    <x v="18"/>
    <x v="2"/>
    <x v="5"/>
    <x v="5"/>
    <x v="0"/>
  </r>
  <r>
    <n v="1861"/>
    <n v="0"/>
    <n v="18"/>
    <s v="Male"/>
    <x v="0"/>
    <x v="17"/>
    <x v="0"/>
    <x v="1849"/>
    <x v="5"/>
    <x v="0"/>
    <x v="10"/>
    <n v="4"/>
    <n v="64"/>
    <n v="256"/>
    <x v="22"/>
    <s v="M"/>
    <x v="5"/>
    <x v="2"/>
    <x v="2"/>
    <x v="2"/>
    <x v="5"/>
  </r>
  <r>
    <n v="1862"/>
    <n v="0"/>
    <n v="29"/>
    <s v="Male"/>
    <x v="0"/>
    <x v="4"/>
    <x v="1"/>
    <x v="1850"/>
    <x v="6"/>
    <x v="0"/>
    <x v="10"/>
    <n v="19"/>
    <n v="60"/>
    <n v="1140"/>
    <x v="44"/>
    <s v="S"/>
    <x v="14"/>
    <x v="3"/>
    <x v="3"/>
    <x v="5"/>
    <x v="5"/>
  </r>
  <r>
    <n v="1863"/>
    <n v="0"/>
    <n v="59"/>
    <s v="Male"/>
    <x v="0"/>
    <x v="24"/>
    <x v="3"/>
    <x v="1851"/>
    <x v="0"/>
    <x v="0"/>
    <x v="10"/>
    <n v="10"/>
    <n v="36"/>
    <n v="360"/>
    <x v="13"/>
    <s v="M"/>
    <x v="2"/>
    <x v="0"/>
    <x v="0"/>
    <x v="3"/>
    <x v="0"/>
  </r>
  <r>
    <n v="1864"/>
    <n v="0"/>
    <n v="25"/>
    <s v="Male"/>
    <x v="0"/>
    <x v="3"/>
    <x v="1"/>
    <x v="1852"/>
    <x v="1"/>
    <x v="0"/>
    <x v="10"/>
    <n v="39"/>
    <n v="21"/>
    <n v="819"/>
    <x v="38"/>
    <s v="L"/>
    <x v="19"/>
    <x v="1"/>
    <x v="4"/>
    <x v="5"/>
    <x v="5"/>
  </r>
  <r>
    <n v="1865"/>
    <n v="0"/>
    <n v="19"/>
    <s v="Male"/>
    <x v="0"/>
    <x v="21"/>
    <x v="3"/>
    <x v="1853"/>
    <x v="2"/>
    <x v="0"/>
    <x v="10"/>
    <n v="21"/>
    <n v="72"/>
    <n v="1512"/>
    <x v="5"/>
    <s v="S"/>
    <x v="16"/>
    <x v="3"/>
    <x v="4"/>
    <x v="0"/>
    <x v="3"/>
  </r>
  <r>
    <n v="1866"/>
    <n v="0"/>
    <n v="56"/>
    <s v="Male"/>
    <x v="0"/>
    <x v="13"/>
    <x v="0"/>
    <x v="1854"/>
    <x v="3"/>
    <x v="0"/>
    <x v="10"/>
    <n v="12"/>
    <n v="62"/>
    <n v="744"/>
    <x v="9"/>
    <s v="S"/>
    <x v="5"/>
    <x v="2"/>
    <x v="5"/>
    <x v="4"/>
    <x v="5"/>
  </r>
  <r>
    <n v="1867"/>
    <n v="0"/>
    <n v="31"/>
    <s v="Male"/>
    <x v="0"/>
    <x v="17"/>
    <x v="0"/>
    <x v="1855"/>
    <x v="4"/>
    <x v="0"/>
    <x v="10"/>
    <n v="9"/>
    <n v="44"/>
    <n v="396"/>
    <x v="28"/>
    <s v="XL"/>
    <x v="9"/>
    <x v="0"/>
    <x v="3"/>
    <x v="2"/>
    <x v="0"/>
  </r>
  <r>
    <n v="1868"/>
    <n v="0"/>
    <n v="45"/>
    <s v="Male"/>
    <x v="0"/>
    <x v="11"/>
    <x v="0"/>
    <x v="1856"/>
    <x v="5"/>
    <x v="0"/>
    <x v="10"/>
    <n v="20"/>
    <n v="52"/>
    <n v="1040"/>
    <x v="12"/>
    <s v="M"/>
    <x v="17"/>
    <x v="3"/>
    <x v="4"/>
    <x v="0"/>
    <x v="3"/>
  </r>
  <r>
    <n v="1869"/>
    <n v="0"/>
    <n v="23"/>
    <s v="Male"/>
    <x v="0"/>
    <x v="24"/>
    <x v="3"/>
    <x v="1857"/>
    <x v="6"/>
    <x v="0"/>
    <x v="10"/>
    <n v="44"/>
    <n v="58"/>
    <n v="2552"/>
    <x v="26"/>
    <s v="M"/>
    <x v="5"/>
    <x v="1"/>
    <x v="2"/>
    <x v="1"/>
    <x v="0"/>
  </r>
  <r>
    <n v="1870"/>
    <n v="0"/>
    <n v="18"/>
    <s v="Male"/>
    <x v="0"/>
    <x v="0"/>
    <x v="0"/>
    <x v="1858"/>
    <x v="0"/>
    <x v="0"/>
    <x v="10"/>
    <n v="16"/>
    <n v="77"/>
    <n v="1232"/>
    <x v="8"/>
    <s v="S"/>
    <x v="18"/>
    <x v="1"/>
    <x v="4"/>
    <x v="5"/>
    <x v="6"/>
  </r>
  <r>
    <n v="1871"/>
    <n v="0"/>
    <n v="43"/>
    <s v="Male"/>
    <x v="0"/>
    <x v="0"/>
    <x v="0"/>
    <x v="1859"/>
    <x v="1"/>
    <x v="0"/>
    <x v="10"/>
    <n v="27"/>
    <n v="99"/>
    <n v="2673"/>
    <x v="5"/>
    <s v="L"/>
    <x v="10"/>
    <x v="1"/>
    <x v="5"/>
    <x v="5"/>
    <x v="0"/>
  </r>
  <r>
    <n v="1872"/>
    <n v="0"/>
    <n v="56"/>
    <s v="Male"/>
    <x v="0"/>
    <x v="2"/>
    <x v="0"/>
    <x v="1860"/>
    <x v="2"/>
    <x v="0"/>
    <x v="10"/>
    <n v="14"/>
    <n v="96"/>
    <n v="1344"/>
    <x v="25"/>
    <s v="XL"/>
    <x v="10"/>
    <x v="3"/>
    <x v="3"/>
    <x v="1"/>
    <x v="6"/>
  </r>
  <r>
    <n v="1873"/>
    <n v="0"/>
    <n v="43"/>
    <s v="Male"/>
    <x v="0"/>
    <x v="17"/>
    <x v="0"/>
    <x v="1861"/>
    <x v="3"/>
    <x v="0"/>
    <x v="10"/>
    <n v="24"/>
    <n v="64"/>
    <n v="1536"/>
    <x v="28"/>
    <s v="M"/>
    <x v="21"/>
    <x v="2"/>
    <x v="3"/>
    <x v="2"/>
    <x v="5"/>
  </r>
  <r>
    <n v="1874"/>
    <n v="0"/>
    <n v="64"/>
    <s v="Male"/>
    <x v="0"/>
    <x v="1"/>
    <x v="0"/>
    <x v="1862"/>
    <x v="4"/>
    <x v="0"/>
    <x v="10"/>
    <n v="49"/>
    <n v="44"/>
    <n v="2156"/>
    <x v="48"/>
    <s v="XL"/>
    <x v="15"/>
    <x v="3"/>
    <x v="0"/>
    <x v="4"/>
    <x v="1"/>
  </r>
  <r>
    <n v="1875"/>
    <n v="0"/>
    <n v="67"/>
    <s v="Male"/>
    <x v="0"/>
    <x v="13"/>
    <x v="0"/>
    <x v="1863"/>
    <x v="5"/>
    <x v="0"/>
    <x v="10"/>
    <n v="14"/>
    <n v="33"/>
    <n v="462"/>
    <x v="26"/>
    <s v="L"/>
    <x v="7"/>
    <x v="3"/>
    <x v="1"/>
    <x v="1"/>
    <x v="1"/>
  </r>
  <r>
    <n v="1876"/>
    <n v="0"/>
    <n v="63"/>
    <s v="Male"/>
    <x v="0"/>
    <x v="23"/>
    <x v="1"/>
    <x v="1864"/>
    <x v="6"/>
    <x v="0"/>
    <x v="10"/>
    <n v="6"/>
    <n v="71"/>
    <n v="426"/>
    <x v="29"/>
    <s v="M"/>
    <x v="17"/>
    <x v="0"/>
    <x v="2"/>
    <x v="2"/>
    <x v="3"/>
  </r>
  <r>
    <n v="1877"/>
    <n v="0"/>
    <n v="54"/>
    <s v="Male"/>
    <x v="0"/>
    <x v="11"/>
    <x v="0"/>
    <x v="1865"/>
    <x v="0"/>
    <x v="0"/>
    <x v="10"/>
    <n v="20"/>
    <n v="36"/>
    <n v="720"/>
    <x v="25"/>
    <s v="M"/>
    <x v="0"/>
    <x v="3"/>
    <x v="3"/>
    <x v="0"/>
    <x v="3"/>
  </r>
  <r>
    <n v="1878"/>
    <n v="0"/>
    <n v="69"/>
    <s v="Male"/>
    <x v="0"/>
    <x v="24"/>
    <x v="3"/>
    <x v="1866"/>
    <x v="1"/>
    <x v="0"/>
    <x v="10"/>
    <n v="3"/>
    <n v="62"/>
    <n v="186"/>
    <x v="37"/>
    <s v="L"/>
    <x v="6"/>
    <x v="3"/>
    <x v="0"/>
    <x v="2"/>
    <x v="2"/>
  </r>
  <r>
    <n v="1879"/>
    <n v="0"/>
    <n v="34"/>
    <s v="Male"/>
    <x v="0"/>
    <x v="20"/>
    <x v="0"/>
    <x v="1867"/>
    <x v="2"/>
    <x v="0"/>
    <x v="10"/>
    <n v="5"/>
    <n v="29"/>
    <n v="145"/>
    <x v="18"/>
    <s v="L"/>
    <x v="23"/>
    <x v="2"/>
    <x v="5"/>
    <x v="2"/>
    <x v="5"/>
  </r>
  <r>
    <n v="1880"/>
    <n v="0"/>
    <n v="56"/>
    <s v="Male"/>
    <x v="0"/>
    <x v="17"/>
    <x v="0"/>
    <x v="1868"/>
    <x v="3"/>
    <x v="0"/>
    <x v="10"/>
    <n v="46"/>
    <n v="33"/>
    <n v="1518"/>
    <x v="29"/>
    <s v="L"/>
    <x v="4"/>
    <x v="1"/>
    <x v="0"/>
    <x v="1"/>
    <x v="4"/>
  </r>
  <r>
    <n v="1881"/>
    <n v="0"/>
    <n v="34"/>
    <s v="Male"/>
    <x v="0"/>
    <x v="0"/>
    <x v="0"/>
    <x v="1869"/>
    <x v="4"/>
    <x v="0"/>
    <x v="10"/>
    <n v="8"/>
    <n v="33"/>
    <n v="264"/>
    <x v="30"/>
    <s v="L"/>
    <x v="22"/>
    <x v="3"/>
    <x v="4"/>
    <x v="5"/>
    <x v="5"/>
  </r>
  <r>
    <n v="1882"/>
    <n v="0"/>
    <n v="58"/>
    <s v="Male"/>
    <x v="0"/>
    <x v="0"/>
    <x v="0"/>
    <x v="1870"/>
    <x v="5"/>
    <x v="0"/>
    <x v="10"/>
    <n v="13"/>
    <n v="41"/>
    <n v="533"/>
    <x v="30"/>
    <s v="M"/>
    <x v="15"/>
    <x v="0"/>
    <x v="3"/>
    <x v="1"/>
    <x v="4"/>
  </r>
  <r>
    <n v="1883"/>
    <n v="0"/>
    <n v="44"/>
    <s v="Male"/>
    <x v="0"/>
    <x v="18"/>
    <x v="3"/>
    <x v="1871"/>
    <x v="6"/>
    <x v="0"/>
    <x v="10"/>
    <n v="25"/>
    <n v="54"/>
    <n v="1350"/>
    <x v="29"/>
    <s v="L"/>
    <x v="24"/>
    <x v="0"/>
    <x v="5"/>
    <x v="4"/>
    <x v="3"/>
  </r>
  <r>
    <n v="1884"/>
    <n v="0"/>
    <n v="25"/>
    <s v="Male"/>
    <x v="0"/>
    <x v="21"/>
    <x v="3"/>
    <x v="1872"/>
    <x v="0"/>
    <x v="0"/>
    <x v="10"/>
    <n v="39"/>
    <n v="58"/>
    <n v="2262"/>
    <x v="41"/>
    <s v="M"/>
    <x v="16"/>
    <x v="1"/>
    <x v="5"/>
    <x v="5"/>
    <x v="0"/>
  </r>
  <r>
    <n v="1885"/>
    <n v="0"/>
    <n v="27"/>
    <s v="Male"/>
    <x v="0"/>
    <x v="6"/>
    <x v="0"/>
    <x v="1873"/>
    <x v="1"/>
    <x v="0"/>
    <x v="10"/>
    <n v="15"/>
    <n v="30"/>
    <n v="450"/>
    <x v="27"/>
    <s v="S"/>
    <x v="6"/>
    <x v="2"/>
    <x v="2"/>
    <x v="4"/>
    <x v="4"/>
  </r>
  <r>
    <n v="1886"/>
    <n v="0"/>
    <n v="26"/>
    <s v="Male"/>
    <x v="0"/>
    <x v="16"/>
    <x v="3"/>
    <x v="1874"/>
    <x v="2"/>
    <x v="0"/>
    <x v="10"/>
    <n v="35"/>
    <n v="53"/>
    <n v="1855"/>
    <x v="21"/>
    <s v="S"/>
    <x v="1"/>
    <x v="0"/>
    <x v="3"/>
    <x v="1"/>
    <x v="5"/>
  </r>
  <r>
    <n v="1887"/>
    <n v="0"/>
    <n v="18"/>
    <s v="Male"/>
    <x v="0"/>
    <x v="24"/>
    <x v="3"/>
    <x v="1875"/>
    <x v="3"/>
    <x v="0"/>
    <x v="10"/>
    <n v="46"/>
    <n v="91"/>
    <n v="4186"/>
    <x v="10"/>
    <s v="L"/>
    <x v="18"/>
    <x v="1"/>
    <x v="2"/>
    <x v="1"/>
    <x v="4"/>
  </r>
  <r>
    <n v="1888"/>
    <n v="0"/>
    <n v="64"/>
    <s v="Male"/>
    <x v="0"/>
    <x v="15"/>
    <x v="0"/>
    <x v="1876"/>
    <x v="4"/>
    <x v="0"/>
    <x v="10"/>
    <n v="3"/>
    <n v="44"/>
    <n v="132"/>
    <x v="24"/>
    <s v="XL"/>
    <x v="9"/>
    <x v="3"/>
    <x v="0"/>
    <x v="3"/>
    <x v="5"/>
  </r>
  <r>
    <n v="1889"/>
    <n v="0"/>
    <n v="62"/>
    <s v="Male"/>
    <x v="0"/>
    <x v="15"/>
    <x v="0"/>
    <x v="1877"/>
    <x v="5"/>
    <x v="0"/>
    <x v="10"/>
    <n v="48"/>
    <n v="89"/>
    <n v="4272"/>
    <x v="44"/>
    <s v="XL"/>
    <x v="2"/>
    <x v="0"/>
    <x v="1"/>
    <x v="2"/>
    <x v="1"/>
  </r>
  <r>
    <n v="1890"/>
    <n v="0"/>
    <n v="59"/>
    <s v="Male"/>
    <x v="0"/>
    <x v="11"/>
    <x v="0"/>
    <x v="1878"/>
    <x v="6"/>
    <x v="0"/>
    <x v="10"/>
    <n v="27"/>
    <n v="57"/>
    <n v="1539"/>
    <x v="16"/>
    <s v="L"/>
    <x v="14"/>
    <x v="1"/>
    <x v="2"/>
    <x v="4"/>
    <x v="1"/>
  </r>
  <r>
    <n v="1891"/>
    <n v="0"/>
    <n v="36"/>
    <s v="Male"/>
    <x v="0"/>
    <x v="12"/>
    <x v="3"/>
    <x v="1879"/>
    <x v="0"/>
    <x v="0"/>
    <x v="10"/>
    <n v="5"/>
    <n v="57"/>
    <n v="285"/>
    <x v="11"/>
    <s v="M"/>
    <x v="21"/>
    <x v="1"/>
    <x v="5"/>
    <x v="2"/>
    <x v="1"/>
  </r>
  <r>
    <n v="1892"/>
    <n v="0"/>
    <n v="69"/>
    <s v="Male"/>
    <x v="0"/>
    <x v="16"/>
    <x v="3"/>
    <x v="1880"/>
    <x v="1"/>
    <x v="0"/>
    <x v="10"/>
    <n v="48"/>
    <n v="74"/>
    <n v="3552"/>
    <x v="13"/>
    <s v="M"/>
    <x v="0"/>
    <x v="2"/>
    <x v="2"/>
    <x v="5"/>
    <x v="3"/>
  </r>
  <r>
    <n v="1893"/>
    <n v="0"/>
    <n v="39"/>
    <s v="Male"/>
    <x v="0"/>
    <x v="14"/>
    <x v="2"/>
    <x v="1881"/>
    <x v="2"/>
    <x v="0"/>
    <x v="10"/>
    <n v="12"/>
    <n v="30"/>
    <n v="360"/>
    <x v="17"/>
    <s v="M"/>
    <x v="24"/>
    <x v="3"/>
    <x v="4"/>
    <x v="0"/>
    <x v="1"/>
  </r>
  <r>
    <n v="1894"/>
    <n v="0"/>
    <n v="28"/>
    <s v="Male"/>
    <x v="0"/>
    <x v="10"/>
    <x v="0"/>
    <x v="1882"/>
    <x v="3"/>
    <x v="0"/>
    <x v="10"/>
    <n v="10"/>
    <n v="20"/>
    <n v="200"/>
    <x v="12"/>
    <s v="L"/>
    <x v="15"/>
    <x v="2"/>
    <x v="0"/>
    <x v="3"/>
    <x v="0"/>
  </r>
  <r>
    <n v="1895"/>
    <n v="0"/>
    <n v="42"/>
    <s v="Male"/>
    <x v="0"/>
    <x v="15"/>
    <x v="0"/>
    <x v="1883"/>
    <x v="4"/>
    <x v="0"/>
    <x v="10"/>
    <n v="48"/>
    <n v="90"/>
    <n v="4320"/>
    <x v="27"/>
    <s v="M"/>
    <x v="7"/>
    <x v="3"/>
    <x v="1"/>
    <x v="5"/>
    <x v="4"/>
  </r>
  <r>
    <n v="1896"/>
    <n v="0"/>
    <n v="31"/>
    <s v="Male"/>
    <x v="0"/>
    <x v="2"/>
    <x v="0"/>
    <x v="1884"/>
    <x v="5"/>
    <x v="0"/>
    <x v="10"/>
    <n v="3"/>
    <n v="61"/>
    <n v="183"/>
    <x v="46"/>
    <s v="L"/>
    <x v="20"/>
    <x v="3"/>
    <x v="0"/>
    <x v="5"/>
    <x v="5"/>
  </r>
  <r>
    <n v="1897"/>
    <n v="0"/>
    <n v="57"/>
    <s v="Male"/>
    <x v="0"/>
    <x v="3"/>
    <x v="1"/>
    <x v="1885"/>
    <x v="6"/>
    <x v="0"/>
    <x v="10"/>
    <n v="19"/>
    <n v="51"/>
    <n v="969"/>
    <x v="21"/>
    <s v="M"/>
    <x v="9"/>
    <x v="3"/>
    <x v="3"/>
    <x v="0"/>
    <x v="5"/>
  </r>
  <r>
    <n v="1898"/>
    <n v="0"/>
    <n v="53"/>
    <s v="Male"/>
    <x v="0"/>
    <x v="12"/>
    <x v="3"/>
    <x v="1886"/>
    <x v="0"/>
    <x v="0"/>
    <x v="10"/>
    <n v="11"/>
    <n v="97"/>
    <n v="1067"/>
    <x v="28"/>
    <s v="L"/>
    <x v="11"/>
    <x v="0"/>
    <x v="1"/>
    <x v="5"/>
    <x v="0"/>
  </r>
  <r>
    <n v="1899"/>
    <n v="0"/>
    <n v="59"/>
    <s v="Male"/>
    <x v="0"/>
    <x v="13"/>
    <x v="0"/>
    <x v="1887"/>
    <x v="1"/>
    <x v="0"/>
    <x v="10"/>
    <n v="25"/>
    <n v="97"/>
    <n v="2425"/>
    <x v="20"/>
    <s v="L"/>
    <x v="23"/>
    <x v="3"/>
    <x v="2"/>
    <x v="0"/>
    <x v="5"/>
  </r>
  <r>
    <n v="1900"/>
    <n v="0"/>
    <n v="32"/>
    <s v="Male"/>
    <x v="0"/>
    <x v="6"/>
    <x v="0"/>
    <x v="1888"/>
    <x v="2"/>
    <x v="0"/>
    <x v="10"/>
    <n v="42"/>
    <n v="40"/>
    <n v="1680"/>
    <x v="14"/>
    <s v="L"/>
    <x v="1"/>
    <x v="0"/>
    <x v="5"/>
    <x v="3"/>
    <x v="1"/>
  </r>
  <r>
    <n v="1901"/>
    <n v="0"/>
    <n v="65"/>
    <s v="Male"/>
    <x v="0"/>
    <x v="16"/>
    <x v="3"/>
    <x v="1889"/>
    <x v="3"/>
    <x v="0"/>
    <x v="10"/>
    <n v="34"/>
    <n v="85"/>
    <n v="2890"/>
    <x v="43"/>
    <s v="S"/>
    <x v="24"/>
    <x v="2"/>
    <x v="1"/>
    <x v="1"/>
    <x v="3"/>
  </r>
  <r>
    <n v="1902"/>
    <n v="0"/>
    <n v="56"/>
    <s v="Male"/>
    <x v="0"/>
    <x v="20"/>
    <x v="0"/>
    <x v="1890"/>
    <x v="4"/>
    <x v="0"/>
    <x v="10"/>
    <n v="50"/>
    <n v="76"/>
    <n v="3800"/>
    <x v="27"/>
    <s v="S"/>
    <x v="18"/>
    <x v="0"/>
    <x v="5"/>
    <x v="1"/>
    <x v="3"/>
  </r>
  <r>
    <n v="1903"/>
    <n v="0"/>
    <n v="31"/>
    <s v="Male"/>
    <x v="0"/>
    <x v="3"/>
    <x v="1"/>
    <x v="1891"/>
    <x v="5"/>
    <x v="0"/>
    <x v="10"/>
    <n v="21"/>
    <n v="22"/>
    <n v="462"/>
    <x v="34"/>
    <s v="S"/>
    <x v="8"/>
    <x v="1"/>
    <x v="5"/>
    <x v="0"/>
    <x v="5"/>
  </r>
  <r>
    <n v="1904"/>
    <n v="0"/>
    <n v="59"/>
    <s v="Male"/>
    <x v="0"/>
    <x v="13"/>
    <x v="0"/>
    <x v="1892"/>
    <x v="6"/>
    <x v="0"/>
    <x v="10"/>
    <n v="37"/>
    <n v="63"/>
    <n v="2331"/>
    <x v="16"/>
    <s v="M"/>
    <x v="9"/>
    <x v="2"/>
    <x v="3"/>
    <x v="4"/>
    <x v="1"/>
  </r>
  <r>
    <n v="1905"/>
    <n v="0"/>
    <n v="22"/>
    <s v="Male"/>
    <x v="0"/>
    <x v="17"/>
    <x v="0"/>
    <x v="1893"/>
    <x v="0"/>
    <x v="0"/>
    <x v="10"/>
    <n v="46"/>
    <n v="71"/>
    <n v="3266"/>
    <x v="21"/>
    <s v="S"/>
    <x v="5"/>
    <x v="1"/>
    <x v="1"/>
    <x v="1"/>
    <x v="5"/>
  </r>
  <r>
    <n v="1906"/>
    <n v="0"/>
    <n v="47"/>
    <s v="Male"/>
    <x v="0"/>
    <x v="23"/>
    <x v="1"/>
    <x v="1894"/>
    <x v="1"/>
    <x v="0"/>
    <x v="10"/>
    <n v="14"/>
    <n v="35"/>
    <n v="490"/>
    <x v="36"/>
    <s v="M"/>
    <x v="11"/>
    <x v="2"/>
    <x v="4"/>
    <x v="4"/>
    <x v="0"/>
  </r>
  <r>
    <n v="1907"/>
    <n v="0"/>
    <n v="23"/>
    <s v="Male"/>
    <x v="0"/>
    <x v="21"/>
    <x v="3"/>
    <x v="1895"/>
    <x v="2"/>
    <x v="0"/>
    <x v="10"/>
    <n v="24"/>
    <n v="30"/>
    <n v="720"/>
    <x v="32"/>
    <s v="M"/>
    <x v="13"/>
    <x v="1"/>
    <x v="4"/>
    <x v="3"/>
    <x v="0"/>
  </r>
  <r>
    <n v="1908"/>
    <n v="0"/>
    <n v="69"/>
    <s v="Male"/>
    <x v="0"/>
    <x v="11"/>
    <x v="0"/>
    <x v="1896"/>
    <x v="3"/>
    <x v="0"/>
    <x v="10"/>
    <n v="36"/>
    <n v="74"/>
    <n v="2664"/>
    <x v="34"/>
    <s v="L"/>
    <x v="19"/>
    <x v="3"/>
    <x v="5"/>
    <x v="2"/>
    <x v="6"/>
  </r>
  <r>
    <n v="1909"/>
    <n v="0"/>
    <n v="18"/>
    <s v="Male"/>
    <x v="0"/>
    <x v="18"/>
    <x v="3"/>
    <x v="1897"/>
    <x v="4"/>
    <x v="0"/>
    <x v="10"/>
    <n v="19"/>
    <n v="71"/>
    <n v="1349"/>
    <x v="41"/>
    <s v="XL"/>
    <x v="4"/>
    <x v="0"/>
    <x v="2"/>
    <x v="5"/>
    <x v="4"/>
  </r>
  <r>
    <n v="1910"/>
    <n v="0"/>
    <n v="50"/>
    <s v="Male"/>
    <x v="0"/>
    <x v="1"/>
    <x v="0"/>
    <x v="1898"/>
    <x v="5"/>
    <x v="0"/>
    <x v="10"/>
    <n v="12"/>
    <n v="84"/>
    <n v="1008"/>
    <x v="0"/>
    <s v="S"/>
    <x v="12"/>
    <x v="1"/>
    <x v="5"/>
    <x v="2"/>
    <x v="5"/>
  </r>
  <r>
    <n v="1911"/>
    <n v="0"/>
    <n v="29"/>
    <s v="Male"/>
    <x v="0"/>
    <x v="3"/>
    <x v="1"/>
    <x v="1899"/>
    <x v="6"/>
    <x v="0"/>
    <x v="10"/>
    <n v="13"/>
    <n v="38"/>
    <n v="494"/>
    <x v="14"/>
    <s v="S"/>
    <x v="22"/>
    <x v="3"/>
    <x v="0"/>
    <x v="5"/>
    <x v="3"/>
  </r>
  <r>
    <n v="1912"/>
    <n v="0"/>
    <n v="65"/>
    <s v="Male"/>
    <x v="0"/>
    <x v="16"/>
    <x v="3"/>
    <x v="1900"/>
    <x v="0"/>
    <x v="0"/>
    <x v="10"/>
    <n v="32"/>
    <n v="81"/>
    <n v="2592"/>
    <x v="27"/>
    <s v="M"/>
    <x v="0"/>
    <x v="1"/>
    <x v="0"/>
    <x v="5"/>
    <x v="4"/>
  </r>
  <r>
    <n v="1913"/>
    <n v="0"/>
    <n v="29"/>
    <s v="Male"/>
    <x v="0"/>
    <x v="1"/>
    <x v="0"/>
    <x v="1901"/>
    <x v="1"/>
    <x v="0"/>
    <x v="10"/>
    <n v="5"/>
    <n v="56"/>
    <n v="280"/>
    <x v="23"/>
    <s v="S"/>
    <x v="4"/>
    <x v="0"/>
    <x v="4"/>
    <x v="2"/>
    <x v="4"/>
  </r>
  <r>
    <n v="1914"/>
    <n v="0"/>
    <n v="49"/>
    <s v="Male"/>
    <x v="0"/>
    <x v="11"/>
    <x v="0"/>
    <x v="1902"/>
    <x v="2"/>
    <x v="0"/>
    <x v="10"/>
    <n v="29"/>
    <n v="48"/>
    <n v="1392"/>
    <x v="0"/>
    <s v="M"/>
    <x v="14"/>
    <x v="0"/>
    <x v="0"/>
    <x v="1"/>
    <x v="2"/>
  </r>
  <r>
    <n v="1915"/>
    <n v="0"/>
    <n v="28"/>
    <s v="Male"/>
    <x v="0"/>
    <x v="6"/>
    <x v="0"/>
    <x v="1903"/>
    <x v="3"/>
    <x v="0"/>
    <x v="10"/>
    <n v="40"/>
    <n v="97"/>
    <n v="3880"/>
    <x v="28"/>
    <s v="L"/>
    <x v="13"/>
    <x v="3"/>
    <x v="3"/>
    <x v="2"/>
    <x v="0"/>
  </r>
  <r>
    <n v="1916"/>
    <n v="0"/>
    <n v="51"/>
    <s v="Male"/>
    <x v="0"/>
    <x v="21"/>
    <x v="3"/>
    <x v="1904"/>
    <x v="4"/>
    <x v="0"/>
    <x v="10"/>
    <n v="44"/>
    <n v="74"/>
    <n v="3256"/>
    <x v="15"/>
    <s v="M"/>
    <x v="23"/>
    <x v="3"/>
    <x v="4"/>
    <x v="1"/>
    <x v="1"/>
  </r>
  <r>
    <n v="1917"/>
    <n v="0"/>
    <n v="26"/>
    <s v="Male"/>
    <x v="0"/>
    <x v="15"/>
    <x v="0"/>
    <x v="1905"/>
    <x v="5"/>
    <x v="0"/>
    <x v="10"/>
    <n v="3"/>
    <n v="50"/>
    <n v="150"/>
    <x v="38"/>
    <s v="S"/>
    <x v="18"/>
    <x v="0"/>
    <x v="2"/>
    <x v="5"/>
    <x v="4"/>
  </r>
  <r>
    <n v="1918"/>
    <n v="0"/>
    <n v="38"/>
    <s v="Male"/>
    <x v="0"/>
    <x v="11"/>
    <x v="0"/>
    <x v="1906"/>
    <x v="6"/>
    <x v="0"/>
    <x v="10"/>
    <n v="35"/>
    <n v="71"/>
    <n v="2485"/>
    <x v="11"/>
    <s v="L"/>
    <x v="12"/>
    <x v="0"/>
    <x v="1"/>
    <x v="3"/>
    <x v="4"/>
  </r>
  <r>
    <n v="1919"/>
    <n v="0"/>
    <n v="35"/>
    <s v="Male"/>
    <x v="0"/>
    <x v="11"/>
    <x v="0"/>
    <x v="1907"/>
    <x v="0"/>
    <x v="0"/>
    <x v="10"/>
    <n v="33"/>
    <n v="33"/>
    <n v="1089"/>
    <x v="36"/>
    <s v="S"/>
    <x v="7"/>
    <x v="2"/>
    <x v="3"/>
    <x v="5"/>
    <x v="5"/>
  </r>
  <r>
    <n v="1920"/>
    <n v="0"/>
    <n v="34"/>
    <s v="Male"/>
    <x v="0"/>
    <x v="21"/>
    <x v="3"/>
    <x v="1908"/>
    <x v="1"/>
    <x v="0"/>
    <x v="10"/>
    <n v="20"/>
    <n v="56"/>
    <n v="1120"/>
    <x v="40"/>
    <s v="M"/>
    <x v="8"/>
    <x v="2"/>
    <x v="0"/>
    <x v="3"/>
    <x v="4"/>
  </r>
  <r>
    <n v="1921"/>
    <n v="0"/>
    <n v="51"/>
    <s v="Male"/>
    <x v="0"/>
    <x v="0"/>
    <x v="0"/>
    <x v="1909"/>
    <x v="2"/>
    <x v="0"/>
    <x v="10"/>
    <n v="40"/>
    <n v="84"/>
    <n v="3360"/>
    <x v="38"/>
    <s v="M"/>
    <x v="7"/>
    <x v="1"/>
    <x v="3"/>
    <x v="1"/>
    <x v="6"/>
  </r>
  <r>
    <n v="1922"/>
    <n v="0"/>
    <n v="47"/>
    <s v="Male"/>
    <x v="0"/>
    <x v="5"/>
    <x v="0"/>
    <x v="1910"/>
    <x v="3"/>
    <x v="0"/>
    <x v="10"/>
    <n v="13"/>
    <n v="36"/>
    <n v="468"/>
    <x v="49"/>
    <s v="M"/>
    <x v="13"/>
    <x v="3"/>
    <x v="5"/>
    <x v="0"/>
    <x v="2"/>
  </r>
  <r>
    <n v="1923"/>
    <n v="0"/>
    <n v="18"/>
    <s v="Male"/>
    <x v="0"/>
    <x v="24"/>
    <x v="3"/>
    <x v="1911"/>
    <x v="4"/>
    <x v="0"/>
    <x v="10"/>
    <n v="9"/>
    <n v="63"/>
    <n v="567"/>
    <x v="0"/>
    <s v="S"/>
    <x v="14"/>
    <x v="2"/>
    <x v="3"/>
    <x v="3"/>
    <x v="5"/>
  </r>
  <r>
    <n v="1924"/>
    <n v="0"/>
    <n v="64"/>
    <s v="Male"/>
    <x v="0"/>
    <x v="3"/>
    <x v="1"/>
    <x v="1912"/>
    <x v="5"/>
    <x v="0"/>
    <x v="10"/>
    <n v="7"/>
    <n v="36"/>
    <n v="252"/>
    <x v="42"/>
    <s v="XL"/>
    <x v="24"/>
    <x v="2"/>
    <x v="3"/>
    <x v="1"/>
    <x v="2"/>
  </r>
  <r>
    <n v="1925"/>
    <n v="0"/>
    <n v="30"/>
    <s v="Male"/>
    <x v="0"/>
    <x v="14"/>
    <x v="2"/>
    <x v="1913"/>
    <x v="6"/>
    <x v="0"/>
    <x v="10"/>
    <n v="42"/>
    <n v="63"/>
    <n v="2646"/>
    <x v="49"/>
    <s v="M"/>
    <x v="0"/>
    <x v="3"/>
    <x v="1"/>
    <x v="3"/>
    <x v="3"/>
  </r>
  <r>
    <n v="1926"/>
    <n v="0"/>
    <n v="59"/>
    <s v="Male"/>
    <x v="0"/>
    <x v="4"/>
    <x v="1"/>
    <x v="1914"/>
    <x v="0"/>
    <x v="0"/>
    <x v="10"/>
    <n v="44"/>
    <n v="32"/>
    <n v="1408"/>
    <x v="39"/>
    <s v="L"/>
    <x v="12"/>
    <x v="0"/>
    <x v="0"/>
    <x v="2"/>
    <x v="0"/>
  </r>
  <r>
    <n v="1927"/>
    <n v="0"/>
    <n v="66"/>
    <s v="Male"/>
    <x v="0"/>
    <x v="21"/>
    <x v="3"/>
    <x v="1915"/>
    <x v="1"/>
    <x v="0"/>
    <x v="10"/>
    <n v="6"/>
    <n v="93"/>
    <n v="558"/>
    <x v="34"/>
    <s v="M"/>
    <x v="5"/>
    <x v="1"/>
    <x v="0"/>
    <x v="3"/>
    <x v="2"/>
  </r>
  <r>
    <n v="1928"/>
    <n v="0"/>
    <n v="40"/>
    <s v="Male"/>
    <x v="0"/>
    <x v="13"/>
    <x v="0"/>
    <x v="1916"/>
    <x v="2"/>
    <x v="0"/>
    <x v="10"/>
    <n v="8"/>
    <n v="29"/>
    <n v="232"/>
    <x v="19"/>
    <s v="M"/>
    <x v="6"/>
    <x v="2"/>
    <x v="3"/>
    <x v="1"/>
    <x v="6"/>
  </r>
  <r>
    <n v="1929"/>
    <n v="0"/>
    <n v="25"/>
    <s v="Male"/>
    <x v="0"/>
    <x v="12"/>
    <x v="3"/>
    <x v="1917"/>
    <x v="3"/>
    <x v="0"/>
    <x v="10"/>
    <n v="10"/>
    <n v="92"/>
    <n v="920"/>
    <x v="33"/>
    <s v="S"/>
    <x v="21"/>
    <x v="2"/>
    <x v="3"/>
    <x v="3"/>
    <x v="1"/>
  </r>
  <r>
    <n v="1930"/>
    <n v="0"/>
    <n v="59"/>
    <s v="Male"/>
    <x v="0"/>
    <x v="2"/>
    <x v="0"/>
    <x v="1918"/>
    <x v="4"/>
    <x v="0"/>
    <x v="10"/>
    <n v="46"/>
    <n v="33"/>
    <n v="1518"/>
    <x v="11"/>
    <s v="L"/>
    <x v="17"/>
    <x v="3"/>
    <x v="3"/>
    <x v="0"/>
    <x v="3"/>
  </r>
  <r>
    <n v="1931"/>
    <n v="0"/>
    <n v="66"/>
    <s v="Male"/>
    <x v="0"/>
    <x v="13"/>
    <x v="0"/>
    <x v="1919"/>
    <x v="5"/>
    <x v="0"/>
    <x v="10"/>
    <n v="26"/>
    <n v="52"/>
    <n v="1352"/>
    <x v="16"/>
    <s v="L"/>
    <x v="2"/>
    <x v="1"/>
    <x v="5"/>
    <x v="1"/>
    <x v="1"/>
  </r>
  <r>
    <n v="1932"/>
    <n v="0"/>
    <n v="54"/>
    <s v="Male"/>
    <x v="0"/>
    <x v="16"/>
    <x v="3"/>
    <x v="1920"/>
    <x v="6"/>
    <x v="0"/>
    <x v="10"/>
    <n v="6"/>
    <n v="42"/>
    <n v="252"/>
    <x v="25"/>
    <s v="S"/>
    <x v="8"/>
    <x v="1"/>
    <x v="5"/>
    <x v="5"/>
    <x v="6"/>
  </r>
  <r>
    <n v="1933"/>
    <n v="0"/>
    <n v="42"/>
    <s v="Male"/>
    <x v="0"/>
    <x v="15"/>
    <x v="0"/>
    <x v="1921"/>
    <x v="0"/>
    <x v="0"/>
    <x v="10"/>
    <n v="47"/>
    <n v="36"/>
    <n v="1692"/>
    <x v="31"/>
    <s v="M"/>
    <x v="3"/>
    <x v="1"/>
    <x v="1"/>
    <x v="2"/>
    <x v="6"/>
  </r>
  <r>
    <n v="1934"/>
    <n v="0"/>
    <n v="48"/>
    <s v="Male"/>
    <x v="0"/>
    <x v="3"/>
    <x v="1"/>
    <x v="1922"/>
    <x v="1"/>
    <x v="0"/>
    <x v="10"/>
    <n v="28"/>
    <n v="67"/>
    <n v="1876"/>
    <x v="6"/>
    <s v="L"/>
    <x v="10"/>
    <x v="2"/>
    <x v="2"/>
    <x v="0"/>
    <x v="2"/>
  </r>
  <r>
    <n v="1935"/>
    <n v="0"/>
    <n v="34"/>
    <s v="Male"/>
    <x v="0"/>
    <x v="14"/>
    <x v="2"/>
    <x v="1923"/>
    <x v="2"/>
    <x v="0"/>
    <x v="10"/>
    <n v="23"/>
    <n v="43"/>
    <n v="989"/>
    <x v="49"/>
    <s v="L"/>
    <x v="9"/>
    <x v="0"/>
    <x v="1"/>
    <x v="4"/>
    <x v="2"/>
  </r>
  <r>
    <n v="1936"/>
    <n v="0"/>
    <n v="19"/>
    <s v="Male"/>
    <x v="0"/>
    <x v="0"/>
    <x v="0"/>
    <x v="1924"/>
    <x v="3"/>
    <x v="0"/>
    <x v="10"/>
    <n v="45"/>
    <n v="68"/>
    <n v="3060"/>
    <x v="16"/>
    <s v="XL"/>
    <x v="10"/>
    <x v="1"/>
    <x v="1"/>
    <x v="1"/>
    <x v="0"/>
  </r>
  <r>
    <n v="1937"/>
    <n v="0"/>
    <n v="70"/>
    <s v="Male"/>
    <x v="0"/>
    <x v="16"/>
    <x v="3"/>
    <x v="1925"/>
    <x v="4"/>
    <x v="0"/>
    <x v="10"/>
    <n v="44"/>
    <n v="60"/>
    <n v="2640"/>
    <x v="45"/>
    <s v="S"/>
    <x v="11"/>
    <x v="2"/>
    <x v="4"/>
    <x v="3"/>
    <x v="6"/>
  </r>
  <r>
    <n v="1938"/>
    <n v="0"/>
    <n v="43"/>
    <s v="Male"/>
    <x v="0"/>
    <x v="20"/>
    <x v="0"/>
    <x v="1926"/>
    <x v="5"/>
    <x v="0"/>
    <x v="10"/>
    <n v="11"/>
    <n v="53"/>
    <n v="583"/>
    <x v="12"/>
    <s v="M"/>
    <x v="8"/>
    <x v="2"/>
    <x v="4"/>
    <x v="4"/>
    <x v="5"/>
  </r>
  <r>
    <n v="1939"/>
    <n v="0"/>
    <n v="46"/>
    <s v="Male"/>
    <x v="0"/>
    <x v="2"/>
    <x v="0"/>
    <x v="1927"/>
    <x v="6"/>
    <x v="0"/>
    <x v="10"/>
    <n v="39"/>
    <n v="23"/>
    <n v="897"/>
    <x v="0"/>
    <s v="L"/>
    <x v="24"/>
    <x v="1"/>
    <x v="3"/>
    <x v="5"/>
    <x v="4"/>
  </r>
  <r>
    <n v="1940"/>
    <n v="0"/>
    <n v="66"/>
    <s v="Male"/>
    <x v="0"/>
    <x v="24"/>
    <x v="3"/>
    <x v="1928"/>
    <x v="0"/>
    <x v="0"/>
    <x v="10"/>
    <n v="20"/>
    <n v="57"/>
    <n v="1140"/>
    <x v="47"/>
    <s v="L"/>
    <x v="23"/>
    <x v="0"/>
    <x v="5"/>
    <x v="3"/>
    <x v="6"/>
  </r>
  <r>
    <n v="1941"/>
    <n v="0"/>
    <n v="50"/>
    <s v="Male"/>
    <x v="0"/>
    <x v="19"/>
    <x v="3"/>
    <x v="1929"/>
    <x v="1"/>
    <x v="0"/>
    <x v="10"/>
    <n v="48"/>
    <n v="89"/>
    <n v="4272"/>
    <x v="28"/>
    <s v="L"/>
    <x v="0"/>
    <x v="3"/>
    <x v="4"/>
    <x v="3"/>
    <x v="0"/>
  </r>
  <r>
    <n v="1942"/>
    <n v="0"/>
    <n v="55"/>
    <s v="Male"/>
    <x v="0"/>
    <x v="9"/>
    <x v="1"/>
    <x v="1930"/>
    <x v="2"/>
    <x v="0"/>
    <x v="10"/>
    <n v="46"/>
    <n v="99"/>
    <n v="4554"/>
    <x v="32"/>
    <s v="XL"/>
    <x v="14"/>
    <x v="0"/>
    <x v="3"/>
    <x v="2"/>
    <x v="3"/>
  </r>
  <r>
    <n v="1943"/>
    <n v="0"/>
    <n v="63"/>
    <s v="Male"/>
    <x v="0"/>
    <x v="13"/>
    <x v="0"/>
    <x v="1931"/>
    <x v="3"/>
    <x v="0"/>
    <x v="10"/>
    <n v="22"/>
    <n v="28"/>
    <n v="616"/>
    <x v="15"/>
    <s v="M"/>
    <x v="16"/>
    <x v="3"/>
    <x v="0"/>
    <x v="3"/>
    <x v="5"/>
  </r>
  <r>
    <n v="1944"/>
    <n v="0"/>
    <n v="32"/>
    <s v="Male"/>
    <x v="0"/>
    <x v="20"/>
    <x v="0"/>
    <x v="1932"/>
    <x v="4"/>
    <x v="0"/>
    <x v="10"/>
    <n v="45"/>
    <n v="53"/>
    <n v="2385"/>
    <x v="48"/>
    <s v="L"/>
    <x v="10"/>
    <x v="2"/>
    <x v="2"/>
    <x v="1"/>
    <x v="2"/>
  </r>
  <r>
    <n v="1945"/>
    <n v="0"/>
    <n v="30"/>
    <s v="Male"/>
    <x v="0"/>
    <x v="15"/>
    <x v="0"/>
    <x v="1933"/>
    <x v="5"/>
    <x v="0"/>
    <x v="10"/>
    <n v="49"/>
    <n v="45"/>
    <n v="2205"/>
    <x v="10"/>
    <s v="M"/>
    <x v="9"/>
    <x v="0"/>
    <x v="1"/>
    <x v="1"/>
    <x v="6"/>
  </r>
  <r>
    <n v="1946"/>
    <n v="0"/>
    <n v="35"/>
    <s v="Male"/>
    <x v="0"/>
    <x v="15"/>
    <x v="0"/>
    <x v="1934"/>
    <x v="6"/>
    <x v="0"/>
    <x v="10"/>
    <n v="9"/>
    <n v="38"/>
    <n v="342"/>
    <x v="41"/>
    <s v="M"/>
    <x v="9"/>
    <x v="0"/>
    <x v="4"/>
    <x v="2"/>
    <x v="6"/>
  </r>
  <r>
    <n v="1947"/>
    <n v="0"/>
    <n v="59"/>
    <s v="Male"/>
    <x v="0"/>
    <x v="13"/>
    <x v="0"/>
    <x v="1935"/>
    <x v="0"/>
    <x v="0"/>
    <x v="10"/>
    <n v="41"/>
    <n v="49"/>
    <n v="2009"/>
    <x v="7"/>
    <s v="M"/>
    <x v="3"/>
    <x v="2"/>
    <x v="3"/>
    <x v="2"/>
    <x v="3"/>
  </r>
  <r>
    <n v="1948"/>
    <n v="0"/>
    <n v="59"/>
    <s v="Male"/>
    <x v="0"/>
    <x v="5"/>
    <x v="0"/>
    <x v="1936"/>
    <x v="1"/>
    <x v="0"/>
    <x v="10"/>
    <n v="2"/>
    <n v="32"/>
    <n v="64"/>
    <x v="14"/>
    <s v="M"/>
    <x v="0"/>
    <x v="2"/>
    <x v="5"/>
    <x v="3"/>
    <x v="5"/>
  </r>
  <r>
    <n v="1949"/>
    <n v="0"/>
    <n v="54"/>
    <s v="Male"/>
    <x v="0"/>
    <x v="17"/>
    <x v="0"/>
    <x v="1937"/>
    <x v="2"/>
    <x v="0"/>
    <x v="10"/>
    <n v="39"/>
    <n v="37"/>
    <n v="1443"/>
    <x v="38"/>
    <s v="L"/>
    <x v="17"/>
    <x v="0"/>
    <x v="2"/>
    <x v="3"/>
    <x v="4"/>
  </r>
  <r>
    <n v="1950"/>
    <n v="0"/>
    <n v="63"/>
    <s v="Male"/>
    <x v="0"/>
    <x v="10"/>
    <x v="0"/>
    <x v="1938"/>
    <x v="3"/>
    <x v="0"/>
    <x v="10"/>
    <n v="12"/>
    <n v="80"/>
    <n v="960"/>
    <x v="42"/>
    <s v="L"/>
    <x v="0"/>
    <x v="0"/>
    <x v="5"/>
    <x v="3"/>
    <x v="3"/>
  </r>
  <r>
    <n v="1951"/>
    <n v="0"/>
    <n v="43"/>
    <s v="Male"/>
    <x v="0"/>
    <x v="21"/>
    <x v="3"/>
    <x v="1939"/>
    <x v="4"/>
    <x v="0"/>
    <x v="10"/>
    <n v="26"/>
    <n v="78"/>
    <n v="2028"/>
    <x v="10"/>
    <s v="L"/>
    <x v="24"/>
    <x v="2"/>
    <x v="1"/>
    <x v="3"/>
    <x v="6"/>
  </r>
  <r>
    <n v="1952"/>
    <n v="0"/>
    <n v="33"/>
    <s v="Male"/>
    <x v="0"/>
    <x v="24"/>
    <x v="3"/>
    <x v="1940"/>
    <x v="5"/>
    <x v="0"/>
    <x v="10"/>
    <n v="32"/>
    <n v="53"/>
    <n v="1696"/>
    <x v="38"/>
    <s v="L"/>
    <x v="9"/>
    <x v="2"/>
    <x v="2"/>
    <x v="4"/>
    <x v="4"/>
  </r>
  <r>
    <n v="1953"/>
    <n v="0"/>
    <n v="57"/>
    <s v="Male"/>
    <x v="0"/>
    <x v="9"/>
    <x v="1"/>
    <x v="1941"/>
    <x v="6"/>
    <x v="0"/>
    <x v="10"/>
    <n v="50"/>
    <n v="82"/>
    <n v="4100"/>
    <x v="31"/>
    <s v="L"/>
    <x v="22"/>
    <x v="2"/>
    <x v="4"/>
    <x v="1"/>
    <x v="4"/>
  </r>
  <r>
    <n v="1954"/>
    <n v="0"/>
    <n v="25"/>
    <s v="Male"/>
    <x v="0"/>
    <x v="11"/>
    <x v="0"/>
    <x v="1942"/>
    <x v="0"/>
    <x v="0"/>
    <x v="10"/>
    <n v="3"/>
    <n v="33"/>
    <n v="99"/>
    <x v="23"/>
    <s v="XL"/>
    <x v="13"/>
    <x v="1"/>
    <x v="3"/>
    <x v="3"/>
    <x v="0"/>
  </r>
  <r>
    <n v="1955"/>
    <n v="0"/>
    <n v="26"/>
    <s v="Male"/>
    <x v="0"/>
    <x v="24"/>
    <x v="3"/>
    <x v="1943"/>
    <x v="1"/>
    <x v="0"/>
    <x v="10"/>
    <n v="3"/>
    <n v="77"/>
    <n v="231"/>
    <x v="23"/>
    <s v="M"/>
    <x v="6"/>
    <x v="0"/>
    <x v="1"/>
    <x v="0"/>
    <x v="3"/>
  </r>
  <r>
    <n v="1956"/>
    <n v="0"/>
    <n v="50"/>
    <s v="Male"/>
    <x v="0"/>
    <x v="15"/>
    <x v="0"/>
    <x v="1944"/>
    <x v="2"/>
    <x v="0"/>
    <x v="10"/>
    <n v="37"/>
    <n v="56"/>
    <n v="2072"/>
    <x v="1"/>
    <s v="M"/>
    <x v="6"/>
    <x v="0"/>
    <x v="0"/>
    <x v="1"/>
    <x v="5"/>
  </r>
  <r>
    <n v="1957"/>
    <n v="0"/>
    <n v="70"/>
    <s v="Male"/>
    <x v="0"/>
    <x v="20"/>
    <x v="0"/>
    <x v="1945"/>
    <x v="3"/>
    <x v="0"/>
    <x v="10"/>
    <n v="20"/>
    <n v="37"/>
    <n v="740"/>
    <x v="18"/>
    <s v="M"/>
    <x v="6"/>
    <x v="0"/>
    <x v="0"/>
    <x v="2"/>
    <x v="0"/>
  </r>
  <r>
    <n v="1958"/>
    <n v="0"/>
    <n v="68"/>
    <s v="Male"/>
    <x v="0"/>
    <x v="24"/>
    <x v="3"/>
    <x v="1946"/>
    <x v="4"/>
    <x v="0"/>
    <x v="10"/>
    <n v="26"/>
    <n v="54"/>
    <n v="1404"/>
    <x v="35"/>
    <s v="M"/>
    <x v="16"/>
    <x v="1"/>
    <x v="5"/>
    <x v="1"/>
    <x v="4"/>
  </r>
  <r>
    <n v="1959"/>
    <n v="0"/>
    <n v="39"/>
    <s v="Male"/>
    <x v="0"/>
    <x v="6"/>
    <x v="0"/>
    <x v="1947"/>
    <x v="5"/>
    <x v="0"/>
    <x v="10"/>
    <n v="47"/>
    <n v="67"/>
    <n v="3149"/>
    <x v="21"/>
    <s v="M"/>
    <x v="0"/>
    <x v="0"/>
    <x v="5"/>
    <x v="1"/>
    <x v="3"/>
  </r>
  <r>
    <n v="1960"/>
    <n v="0"/>
    <n v="46"/>
    <s v="Male"/>
    <x v="0"/>
    <x v="9"/>
    <x v="1"/>
    <x v="1948"/>
    <x v="6"/>
    <x v="0"/>
    <x v="10"/>
    <n v="7"/>
    <n v="90"/>
    <n v="630"/>
    <x v="23"/>
    <s v="M"/>
    <x v="3"/>
    <x v="3"/>
    <x v="5"/>
    <x v="2"/>
    <x v="6"/>
  </r>
  <r>
    <n v="1961"/>
    <n v="0"/>
    <n v="57"/>
    <s v="Male"/>
    <x v="0"/>
    <x v="2"/>
    <x v="0"/>
    <x v="1949"/>
    <x v="0"/>
    <x v="0"/>
    <x v="10"/>
    <n v="40"/>
    <n v="72"/>
    <n v="2880"/>
    <x v="2"/>
    <s v="L"/>
    <x v="15"/>
    <x v="2"/>
    <x v="4"/>
    <x v="2"/>
    <x v="2"/>
  </r>
  <r>
    <n v="1962"/>
    <n v="0"/>
    <n v="47"/>
    <s v="Male"/>
    <x v="0"/>
    <x v="23"/>
    <x v="1"/>
    <x v="1950"/>
    <x v="1"/>
    <x v="0"/>
    <x v="10"/>
    <n v="45"/>
    <n v="59"/>
    <n v="2655"/>
    <x v="21"/>
    <s v="L"/>
    <x v="12"/>
    <x v="2"/>
    <x v="1"/>
    <x v="5"/>
    <x v="3"/>
  </r>
  <r>
    <n v="1963"/>
    <n v="0"/>
    <n v="40"/>
    <s v="Male"/>
    <x v="0"/>
    <x v="19"/>
    <x v="3"/>
    <x v="1951"/>
    <x v="2"/>
    <x v="0"/>
    <x v="10"/>
    <n v="20"/>
    <n v="45"/>
    <n v="900"/>
    <x v="43"/>
    <s v="M"/>
    <x v="5"/>
    <x v="3"/>
    <x v="3"/>
    <x v="3"/>
    <x v="0"/>
  </r>
  <r>
    <n v="1964"/>
    <n v="0"/>
    <n v="52"/>
    <s v="Male"/>
    <x v="0"/>
    <x v="6"/>
    <x v="0"/>
    <x v="1952"/>
    <x v="3"/>
    <x v="0"/>
    <x v="10"/>
    <n v="11"/>
    <n v="30"/>
    <n v="330"/>
    <x v="49"/>
    <s v="L"/>
    <x v="6"/>
    <x v="1"/>
    <x v="3"/>
    <x v="2"/>
    <x v="1"/>
  </r>
  <r>
    <n v="1965"/>
    <n v="0"/>
    <n v="40"/>
    <s v="Male"/>
    <x v="0"/>
    <x v="13"/>
    <x v="0"/>
    <x v="1953"/>
    <x v="4"/>
    <x v="0"/>
    <x v="10"/>
    <n v="50"/>
    <n v="51"/>
    <n v="2550"/>
    <x v="8"/>
    <s v="S"/>
    <x v="16"/>
    <x v="2"/>
    <x v="0"/>
    <x v="5"/>
    <x v="5"/>
  </r>
  <r>
    <n v="1966"/>
    <n v="0"/>
    <n v="67"/>
    <s v="Male"/>
    <x v="0"/>
    <x v="1"/>
    <x v="0"/>
    <x v="1954"/>
    <x v="5"/>
    <x v="0"/>
    <x v="10"/>
    <n v="25"/>
    <n v="90"/>
    <n v="2250"/>
    <x v="26"/>
    <s v="M"/>
    <x v="3"/>
    <x v="3"/>
    <x v="0"/>
    <x v="5"/>
    <x v="3"/>
  </r>
  <r>
    <n v="1967"/>
    <n v="0"/>
    <n v="67"/>
    <s v="Male"/>
    <x v="0"/>
    <x v="14"/>
    <x v="2"/>
    <x v="1955"/>
    <x v="6"/>
    <x v="0"/>
    <x v="10"/>
    <n v="5"/>
    <n v="95"/>
    <n v="475"/>
    <x v="26"/>
    <s v="XL"/>
    <x v="7"/>
    <x v="0"/>
    <x v="0"/>
    <x v="2"/>
    <x v="0"/>
  </r>
  <r>
    <n v="1968"/>
    <n v="0"/>
    <n v="37"/>
    <s v="Male"/>
    <x v="0"/>
    <x v="10"/>
    <x v="0"/>
    <x v="1956"/>
    <x v="0"/>
    <x v="0"/>
    <x v="10"/>
    <n v="4"/>
    <n v="81"/>
    <n v="324"/>
    <x v="41"/>
    <s v="L"/>
    <x v="22"/>
    <x v="3"/>
    <x v="3"/>
    <x v="0"/>
    <x v="2"/>
  </r>
  <r>
    <n v="1969"/>
    <n v="0"/>
    <n v="67"/>
    <s v="Male"/>
    <x v="0"/>
    <x v="5"/>
    <x v="0"/>
    <x v="1957"/>
    <x v="1"/>
    <x v="0"/>
    <x v="10"/>
    <n v="25"/>
    <n v="70"/>
    <n v="1750"/>
    <x v="45"/>
    <s v="S"/>
    <x v="24"/>
    <x v="1"/>
    <x v="3"/>
    <x v="2"/>
    <x v="1"/>
  </r>
  <r>
    <n v="1970"/>
    <n v="0"/>
    <n v="64"/>
    <s v="Male"/>
    <x v="0"/>
    <x v="10"/>
    <x v="0"/>
    <x v="1958"/>
    <x v="2"/>
    <x v="0"/>
    <x v="10"/>
    <n v="11"/>
    <n v="32"/>
    <n v="352"/>
    <x v="7"/>
    <s v="S"/>
    <x v="16"/>
    <x v="0"/>
    <x v="2"/>
    <x v="4"/>
    <x v="0"/>
  </r>
  <r>
    <n v="1971"/>
    <n v="0"/>
    <n v="28"/>
    <s v="Male"/>
    <x v="0"/>
    <x v="22"/>
    <x v="3"/>
    <x v="1959"/>
    <x v="3"/>
    <x v="0"/>
    <x v="10"/>
    <n v="4"/>
    <n v="94"/>
    <n v="376"/>
    <x v="31"/>
    <s v="M"/>
    <x v="20"/>
    <x v="1"/>
    <x v="2"/>
    <x v="2"/>
    <x v="4"/>
  </r>
  <r>
    <n v="1972"/>
    <n v="0"/>
    <n v="54"/>
    <s v="Male"/>
    <x v="0"/>
    <x v="19"/>
    <x v="3"/>
    <x v="1960"/>
    <x v="4"/>
    <x v="0"/>
    <x v="10"/>
    <n v="1"/>
    <n v="29"/>
    <n v="29"/>
    <x v="37"/>
    <s v="XL"/>
    <x v="20"/>
    <x v="1"/>
    <x v="2"/>
    <x v="0"/>
    <x v="5"/>
  </r>
  <r>
    <n v="1973"/>
    <n v="0"/>
    <n v="54"/>
    <s v="Male"/>
    <x v="0"/>
    <x v="21"/>
    <x v="3"/>
    <x v="1961"/>
    <x v="5"/>
    <x v="0"/>
    <x v="10"/>
    <n v="48"/>
    <n v="31"/>
    <n v="1488"/>
    <x v="7"/>
    <s v="M"/>
    <x v="5"/>
    <x v="2"/>
    <x v="0"/>
    <x v="3"/>
    <x v="6"/>
  </r>
  <r>
    <n v="1974"/>
    <n v="0"/>
    <n v="24"/>
    <s v="Male"/>
    <x v="0"/>
    <x v="11"/>
    <x v="0"/>
    <x v="1962"/>
    <x v="6"/>
    <x v="0"/>
    <x v="10"/>
    <n v="9"/>
    <n v="20"/>
    <n v="180"/>
    <x v="31"/>
    <s v="XL"/>
    <x v="15"/>
    <x v="3"/>
    <x v="3"/>
    <x v="0"/>
    <x v="6"/>
  </r>
  <r>
    <n v="1975"/>
    <n v="0"/>
    <n v="27"/>
    <s v="Male"/>
    <x v="0"/>
    <x v="24"/>
    <x v="3"/>
    <x v="1963"/>
    <x v="0"/>
    <x v="0"/>
    <x v="10"/>
    <n v="2"/>
    <n v="44"/>
    <n v="88"/>
    <x v="29"/>
    <s v="M"/>
    <x v="14"/>
    <x v="0"/>
    <x v="4"/>
    <x v="3"/>
    <x v="0"/>
  </r>
  <r>
    <n v="1976"/>
    <n v="0"/>
    <n v="53"/>
    <s v="Male"/>
    <x v="0"/>
    <x v="14"/>
    <x v="2"/>
    <x v="1964"/>
    <x v="1"/>
    <x v="0"/>
    <x v="10"/>
    <n v="4"/>
    <n v="77"/>
    <n v="308"/>
    <x v="25"/>
    <s v="L"/>
    <x v="2"/>
    <x v="3"/>
    <x v="0"/>
    <x v="1"/>
    <x v="3"/>
  </r>
  <r>
    <n v="1977"/>
    <n v="0"/>
    <n v="32"/>
    <s v="Male"/>
    <x v="0"/>
    <x v="8"/>
    <x v="3"/>
    <x v="1965"/>
    <x v="2"/>
    <x v="0"/>
    <x v="10"/>
    <n v="43"/>
    <n v="51"/>
    <n v="2193"/>
    <x v="5"/>
    <s v="M"/>
    <x v="6"/>
    <x v="1"/>
    <x v="2"/>
    <x v="3"/>
    <x v="0"/>
  </r>
  <r>
    <n v="1978"/>
    <n v="0"/>
    <n v="24"/>
    <s v="Male"/>
    <x v="0"/>
    <x v="3"/>
    <x v="1"/>
    <x v="1966"/>
    <x v="3"/>
    <x v="0"/>
    <x v="10"/>
    <n v="32"/>
    <n v="49"/>
    <n v="1568"/>
    <x v="19"/>
    <s v="M"/>
    <x v="11"/>
    <x v="2"/>
    <x v="1"/>
    <x v="4"/>
    <x v="2"/>
  </r>
  <r>
    <n v="1979"/>
    <n v="0"/>
    <n v="45"/>
    <s v="Male"/>
    <x v="0"/>
    <x v="12"/>
    <x v="3"/>
    <x v="1967"/>
    <x v="4"/>
    <x v="0"/>
    <x v="10"/>
    <n v="1"/>
    <n v="78"/>
    <n v="78"/>
    <x v="2"/>
    <s v="L"/>
    <x v="23"/>
    <x v="1"/>
    <x v="5"/>
    <x v="1"/>
    <x v="3"/>
  </r>
  <r>
    <n v="1980"/>
    <n v="0"/>
    <n v="49"/>
    <s v="Male"/>
    <x v="0"/>
    <x v="2"/>
    <x v="0"/>
    <x v="1968"/>
    <x v="5"/>
    <x v="0"/>
    <x v="10"/>
    <n v="38"/>
    <n v="98"/>
    <n v="3724"/>
    <x v="29"/>
    <s v="L"/>
    <x v="24"/>
    <x v="1"/>
    <x v="5"/>
    <x v="5"/>
    <x v="0"/>
  </r>
  <r>
    <n v="1981"/>
    <n v="0"/>
    <n v="51"/>
    <s v="Male"/>
    <x v="0"/>
    <x v="3"/>
    <x v="1"/>
    <x v="1969"/>
    <x v="6"/>
    <x v="0"/>
    <x v="10"/>
    <n v="25"/>
    <n v="94"/>
    <n v="2350"/>
    <x v="43"/>
    <s v="M"/>
    <x v="13"/>
    <x v="0"/>
    <x v="5"/>
    <x v="3"/>
    <x v="0"/>
  </r>
  <r>
    <n v="1982"/>
    <n v="0"/>
    <n v="69"/>
    <s v="Male"/>
    <x v="0"/>
    <x v="9"/>
    <x v="1"/>
    <x v="1970"/>
    <x v="0"/>
    <x v="0"/>
    <x v="10"/>
    <n v="42"/>
    <n v="91"/>
    <n v="3822"/>
    <x v="49"/>
    <s v="L"/>
    <x v="10"/>
    <x v="2"/>
    <x v="0"/>
    <x v="3"/>
    <x v="3"/>
  </r>
  <r>
    <n v="1983"/>
    <n v="0"/>
    <n v="41"/>
    <s v="Male"/>
    <x v="0"/>
    <x v="12"/>
    <x v="3"/>
    <x v="1971"/>
    <x v="1"/>
    <x v="0"/>
    <x v="10"/>
    <n v="32"/>
    <n v="77"/>
    <n v="2464"/>
    <x v="22"/>
    <s v="M"/>
    <x v="2"/>
    <x v="2"/>
    <x v="4"/>
    <x v="3"/>
    <x v="5"/>
  </r>
  <r>
    <n v="1984"/>
    <n v="0"/>
    <n v="59"/>
    <s v="Male"/>
    <x v="0"/>
    <x v="18"/>
    <x v="3"/>
    <x v="1972"/>
    <x v="2"/>
    <x v="0"/>
    <x v="10"/>
    <n v="21"/>
    <n v="97"/>
    <n v="2037"/>
    <x v="41"/>
    <s v="M"/>
    <x v="6"/>
    <x v="2"/>
    <x v="2"/>
    <x v="5"/>
    <x v="3"/>
  </r>
  <r>
    <n v="1985"/>
    <n v="0"/>
    <n v="26"/>
    <s v="Male"/>
    <x v="0"/>
    <x v="11"/>
    <x v="0"/>
    <x v="1973"/>
    <x v="3"/>
    <x v="0"/>
    <x v="10"/>
    <n v="26"/>
    <n v="58"/>
    <n v="1508"/>
    <x v="8"/>
    <s v="M"/>
    <x v="12"/>
    <x v="2"/>
    <x v="4"/>
    <x v="3"/>
    <x v="0"/>
  </r>
  <r>
    <n v="1986"/>
    <n v="0"/>
    <n v="23"/>
    <s v="Male"/>
    <x v="0"/>
    <x v="24"/>
    <x v="3"/>
    <x v="1974"/>
    <x v="4"/>
    <x v="0"/>
    <x v="10"/>
    <n v="6"/>
    <n v="97"/>
    <n v="582"/>
    <x v="29"/>
    <s v="M"/>
    <x v="9"/>
    <x v="1"/>
    <x v="4"/>
    <x v="2"/>
    <x v="0"/>
  </r>
  <r>
    <n v="1987"/>
    <n v="0"/>
    <n v="62"/>
    <s v="Male"/>
    <x v="0"/>
    <x v="7"/>
    <x v="2"/>
    <x v="1975"/>
    <x v="5"/>
    <x v="0"/>
    <x v="10"/>
    <n v="14"/>
    <n v="48"/>
    <n v="672"/>
    <x v="10"/>
    <s v="L"/>
    <x v="13"/>
    <x v="2"/>
    <x v="4"/>
    <x v="0"/>
    <x v="3"/>
  </r>
  <r>
    <n v="1988"/>
    <n v="0"/>
    <n v="69"/>
    <s v="Male"/>
    <x v="0"/>
    <x v="22"/>
    <x v="3"/>
    <x v="1976"/>
    <x v="6"/>
    <x v="0"/>
    <x v="10"/>
    <n v="4"/>
    <n v="23"/>
    <n v="92"/>
    <x v="32"/>
    <s v="XL"/>
    <x v="3"/>
    <x v="2"/>
    <x v="0"/>
    <x v="1"/>
    <x v="3"/>
  </r>
  <r>
    <n v="1989"/>
    <n v="0"/>
    <n v="46"/>
    <s v="Male"/>
    <x v="0"/>
    <x v="13"/>
    <x v="0"/>
    <x v="1977"/>
    <x v="0"/>
    <x v="0"/>
    <x v="10"/>
    <n v="26"/>
    <n v="79"/>
    <n v="2054"/>
    <x v="40"/>
    <s v="M"/>
    <x v="9"/>
    <x v="0"/>
    <x v="1"/>
    <x v="4"/>
    <x v="1"/>
  </r>
  <r>
    <n v="1990"/>
    <n v="0"/>
    <n v="35"/>
    <s v="Male"/>
    <x v="0"/>
    <x v="16"/>
    <x v="3"/>
    <x v="1978"/>
    <x v="1"/>
    <x v="0"/>
    <x v="10"/>
    <n v="39"/>
    <n v="42"/>
    <n v="1638"/>
    <x v="31"/>
    <s v="S"/>
    <x v="4"/>
    <x v="1"/>
    <x v="0"/>
    <x v="3"/>
    <x v="4"/>
  </r>
  <r>
    <n v="1991"/>
    <n v="0"/>
    <n v="32"/>
    <s v="Male"/>
    <x v="0"/>
    <x v="21"/>
    <x v="3"/>
    <x v="1979"/>
    <x v="2"/>
    <x v="0"/>
    <x v="10"/>
    <n v="15"/>
    <n v="95"/>
    <n v="1425"/>
    <x v="38"/>
    <s v="L"/>
    <x v="3"/>
    <x v="1"/>
    <x v="4"/>
    <x v="3"/>
    <x v="2"/>
  </r>
  <r>
    <n v="1992"/>
    <n v="0"/>
    <n v="46"/>
    <s v="Male"/>
    <x v="0"/>
    <x v="4"/>
    <x v="1"/>
    <x v="1980"/>
    <x v="3"/>
    <x v="0"/>
    <x v="10"/>
    <n v="1"/>
    <n v="29"/>
    <n v="29"/>
    <x v="9"/>
    <s v="M"/>
    <x v="17"/>
    <x v="2"/>
    <x v="2"/>
    <x v="0"/>
    <x v="6"/>
  </r>
  <r>
    <n v="1993"/>
    <n v="0"/>
    <n v="33"/>
    <s v="Male"/>
    <x v="0"/>
    <x v="15"/>
    <x v="0"/>
    <x v="1981"/>
    <x v="4"/>
    <x v="0"/>
    <x v="10"/>
    <n v="28"/>
    <n v="98"/>
    <n v="2744"/>
    <x v="30"/>
    <s v="L"/>
    <x v="9"/>
    <x v="0"/>
    <x v="4"/>
    <x v="0"/>
    <x v="5"/>
  </r>
  <r>
    <n v="1994"/>
    <n v="0"/>
    <n v="32"/>
    <s v="Male"/>
    <x v="0"/>
    <x v="0"/>
    <x v="0"/>
    <x v="1982"/>
    <x v="5"/>
    <x v="0"/>
    <x v="10"/>
    <n v="17"/>
    <n v="96"/>
    <n v="1632"/>
    <x v="10"/>
    <s v="S"/>
    <x v="7"/>
    <x v="1"/>
    <x v="0"/>
    <x v="1"/>
    <x v="1"/>
  </r>
  <r>
    <n v="1995"/>
    <n v="0"/>
    <n v="33"/>
    <s v="Male"/>
    <x v="0"/>
    <x v="12"/>
    <x v="3"/>
    <x v="1983"/>
    <x v="6"/>
    <x v="0"/>
    <x v="10"/>
    <n v="24"/>
    <n v="66"/>
    <n v="1584"/>
    <x v="21"/>
    <s v="M"/>
    <x v="17"/>
    <x v="3"/>
    <x v="2"/>
    <x v="2"/>
    <x v="1"/>
  </r>
  <r>
    <n v="1996"/>
    <n v="0"/>
    <n v="67"/>
    <s v="Male"/>
    <x v="0"/>
    <x v="23"/>
    <x v="1"/>
    <x v="1984"/>
    <x v="0"/>
    <x v="0"/>
    <x v="10"/>
    <n v="29"/>
    <n v="80"/>
    <n v="2320"/>
    <x v="9"/>
    <s v="S"/>
    <x v="11"/>
    <x v="1"/>
    <x v="3"/>
    <x v="5"/>
    <x v="3"/>
  </r>
  <r>
    <n v="1997"/>
    <n v="0"/>
    <n v="67"/>
    <s v="Male"/>
    <x v="0"/>
    <x v="4"/>
    <x v="1"/>
    <x v="1985"/>
    <x v="1"/>
    <x v="0"/>
    <x v="10"/>
    <n v="18"/>
    <n v="27"/>
    <n v="486"/>
    <x v="44"/>
    <s v="L"/>
    <x v="20"/>
    <x v="2"/>
    <x v="2"/>
    <x v="1"/>
    <x v="6"/>
  </r>
  <r>
    <n v="1998"/>
    <n v="0"/>
    <n v="42"/>
    <s v="Male"/>
    <x v="0"/>
    <x v="21"/>
    <x v="3"/>
    <x v="1986"/>
    <x v="2"/>
    <x v="0"/>
    <x v="10"/>
    <n v="10"/>
    <n v="25"/>
    <n v="250"/>
    <x v="38"/>
    <s v="M"/>
    <x v="7"/>
    <x v="3"/>
    <x v="0"/>
    <x v="5"/>
    <x v="4"/>
  </r>
  <r>
    <n v="1999"/>
    <n v="0"/>
    <n v="20"/>
    <s v="Male"/>
    <x v="0"/>
    <x v="13"/>
    <x v="0"/>
    <x v="1987"/>
    <x v="3"/>
    <x v="0"/>
    <x v="10"/>
    <n v="19"/>
    <n v="45"/>
    <n v="855"/>
    <x v="32"/>
    <s v="M"/>
    <x v="19"/>
    <x v="3"/>
    <x v="4"/>
    <x v="1"/>
    <x v="3"/>
  </r>
  <r>
    <n v="2000"/>
    <n v="0"/>
    <n v="39"/>
    <s v="Male"/>
    <x v="0"/>
    <x v="20"/>
    <x v="0"/>
    <x v="1988"/>
    <x v="4"/>
    <x v="0"/>
    <x v="10"/>
    <n v="26"/>
    <n v="89"/>
    <n v="2314"/>
    <x v="29"/>
    <s v="L"/>
    <x v="20"/>
    <x v="0"/>
    <x v="4"/>
    <x v="5"/>
    <x v="5"/>
  </r>
  <r>
    <n v="2001"/>
    <n v="0"/>
    <n v="26"/>
    <s v="Male"/>
    <x v="0"/>
    <x v="22"/>
    <x v="3"/>
    <x v="1989"/>
    <x v="5"/>
    <x v="0"/>
    <x v="10"/>
    <n v="25"/>
    <n v="27"/>
    <n v="675"/>
    <x v="17"/>
    <s v="M"/>
    <x v="21"/>
    <x v="0"/>
    <x v="4"/>
    <x v="1"/>
    <x v="4"/>
  </r>
  <r>
    <n v="2002"/>
    <n v="0"/>
    <n v="51"/>
    <s v="Male"/>
    <x v="0"/>
    <x v="12"/>
    <x v="3"/>
    <x v="1990"/>
    <x v="6"/>
    <x v="0"/>
    <x v="10"/>
    <n v="2"/>
    <n v="90"/>
    <n v="180"/>
    <x v="5"/>
    <s v="S"/>
    <x v="7"/>
    <x v="0"/>
    <x v="1"/>
    <x v="5"/>
    <x v="0"/>
  </r>
  <r>
    <n v="2003"/>
    <n v="0"/>
    <n v="31"/>
    <s v="Male"/>
    <x v="0"/>
    <x v="5"/>
    <x v="0"/>
    <x v="1991"/>
    <x v="0"/>
    <x v="0"/>
    <x v="10"/>
    <n v="19"/>
    <n v="65"/>
    <n v="1235"/>
    <x v="14"/>
    <s v="M"/>
    <x v="15"/>
    <x v="2"/>
    <x v="0"/>
    <x v="3"/>
    <x v="6"/>
  </r>
  <r>
    <n v="2004"/>
    <n v="0"/>
    <n v="68"/>
    <s v="Male"/>
    <x v="0"/>
    <x v="4"/>
    <x v="1"/>
    <x v="1992"/>
    <x v="1"/>
    <x v="0"/>
    <x v="10"/>
    <n v="32"/>
    <n v="72"/>
    <n v="2304"/>
    <x v="1"/>
    <s v="S"/>
    <x v="24"/>
    <x v="1"/>
    <x v="0"/>
    <x v="1"/>
    <x v="3"/>
  </r>
  <r>
    <n v="2005"/>
    <n v="0"/>
    <n v="44"/>
    <s v="Male"/>
    <x v="0"/>
    <x v="9"/>
    <x v="1"/>
    <x v="1993"/>
    <x v="2"/>
    <x v="0"/>
    <x v="10"/>
    <n v="13"/>
    <n v="70"/>
    <n v="910"/>
    <x v="41"/>
    <s v="L"/>
    <x v="24"/>
    <x v="3"/>
    <x v="4"/>
    <x v="1"/>
    <x v="4"/>
  </r>
  <r>
    <n v="2006"/>
    <n v="0"/>
    <n v="18"/>
    <s v="Male"/>
    <x v="0"/>
    <x v="3"/>
    <x v="1"/>
    <x v="1994"/>
    <x v="3"/>
    <x v="0"/>
    <x v="10"/>
    <n v="30"/>
    <n v="82"/>
    <n v="2460"/>
    <x v="29"/>
    <s v="M"/>
    <x v="16"/>
    <x v="0"/>
    <x v="5"/>
    <x v="3"/>
    <x v="0"/>
  </r>
  <r>
    <n v="2007"/>
    <n v="0"/>
    <n v="58"/>
    <s v="Male"/>
    <x v="0"/>
    <x v="18"/>
    <x v="3"/>
    <x v="1995"/>
    <x v="4"/>
    <x v="0"/>
    <x v="10"/>
    <n v="2"/>
    <n v="97"/>
    <n v="194"/>
    <x v="34"/>
    <s v="S"/>
    <x v="6"/>
    <x v="3"/>
    <x v="0"/>
    <x v="2"/>
    <x v="2"/>
  </r>
  <r>
    <n v="2008"/>
    <n v="0"/>
    <n v="26"/>
    <s v="Male"/>
    <x v="0"/>
    <x v="5"/>
    <x v="0"/>
    <x v="1996"/>
    <x v="5"/>
    <x v="0"/>
    <x v="10"/>
    <n v="8"/>
    <n v="25"/>
    <n v="200"/>
    <x v="40"/>
    <s v="M"/>
    <x v="5"/>
    <x v="2"/>
    <x v="4"/>
    <x v="3"/>
    <x v="3"/>
  </r>
  <r>
    <n v="2009"/>
    <n v="0"/>
    <n v="57"/>
    <s v="Male"/>
    <x v="0"/>
    <x v="11"/>
    <x v="0"/>
    <x v="1997"/>
    <x v="6"/>
    <x v="0"/>
    <x v="10"/>
    <n v="27"/>
    <n v="48"/>
    <n v="1296"/>
    <x v="19"/>
    <s v="M"/>
    <x v="0"/>
    <x v="1"/>
    <x v="1"/>
    <x v="3"/>
    <x v="6"/>
  </r>
  <r>
    <n v="2010"/>
    <n v="0"/>
    <n v="37"/>
    <s v="Male"/>
    <x v="0"/>
    <x v="23"/>
    <x v="1"/>
    <x v="1998"/>
    <x v="0"/>
    <x v="0"/>
    <x v="11"/>
    <n v="26"/>
    <n v="99"/>
    <n v="2574"/>
    <x v="15"/>
    <s v="M"/>
    <x v="20"/>
    <x v="2"/>
    <x v="2"/>
    <x v="0"/>
    <x v="4"/>
  </r>
  <r>
    <n v="2011"/>
    <n v="0"/>
    <n v="24"/>
    <s v="Male"/>
    <x v="0"/>
    <x v="1"/>
    <x v="0"/>
    <x v="1999"/>
    <x v="1"/>
    <x v="0"/>
    <x v="11"/>
    <n v="3"/>
    <n v="21"/>
    <n v="63"/>
    <x v="20"/>
    <s v="M"/>
    <x v="1"/>
    <x v="2"/>
    <x v="4"/>
    <x v="5"/>
    <x v="4"/>
  </r>
  <r>
    <n v="2012"/>
    <n v="0"/>
    <n v="57"/>
    <s v="Male"/>
    <x v="0"/>
    <x v="3"/>
    <x v="1"/>
    <x v="2000"/>
    <x v="2"/>
    <x v="0"/>
    <x v="11"/>
    <n v="4"/>
    <n v="94"/>
    <n v="376"/>
    <x v="8"/>
    <s v="M"/>
    <x v="18"/>
    <x v="1"/>
    <x v="0"/>
    <x v="4"/>
    <x v="5"/>
  </r>
  <r>
    <n v="2013"/>
    <n v="0"/>
    <n v="48"/>
    <s v="Male"/>
    <x v="0"/>
    <x v="2"/>
    <x v="0"/>
    <x v="2001"/>
    <x v="3"/>
    <x v="0"/>
    <x v="11"/>
    <n v="5"/>
    <n v="53"/>
    <n v="265"/>
    <x v="21"/>
    <s v="L"/>
    <x v="13"/>
    <x v="3"/>
    <x v="5"/>
    <x v="1"/>
    <x v="0"/>
  </r>
  <r>
    <n v="2014"/>
    <n v="0"/>
    <n v="39"/>
    <s v="Male"/>
    <x v="0"/>
    <x v="21"/>
    <x v="3"/>
    <x v="2002"/>
    <x v="4"/>
    <x v="0"/>
    <x v="11"/>
    <n v="25"/>
    <n v="70"/>
    <n v="1750"/>
    <x v="40"/>
    <s v="M"/>
    <x v="14"/>
    <x v="0"/>
    <x v="3"/>
    <x v="5"/>
    <x v="3"/>
  </r>
  <r>
    <n v="2015"/>
    <n v="0"/>
    <n v="51"/>
    <s v="Male"/>
    <x v="0"/>
    <x v="11"/>
    <x v="0"/>
    <x v="2003"/>
    <x v="5"/>
    <x v="0"/>
    <x v="11"/>
    <n v="47"/>
    <n v="26"/>
    <n v="1222"/>
    <x v="48"/>
    <s v="L"/>
    <x v="12"/>
    <x v="2"/>
    <x v="3"/>
    <x v="3"/>
    <x v="4"/>
  </r>
  <r>
    <n v="2016"/>
    <n v="0"/>
    <n v="57"/>
    <s v="Male"/>
    <x v="0"/>
    <x v="22"/>
    <x v="3"/>
    <x v="2004"/>
    <x v="6"/>
    <x v="0"/>
    <x v="11"/>
    <n v="8"/>
    <n v="82"/>
    <n v="656"/>
    <x v="40"/>
    <s v="S"/>
    <x v="6"/>
    <x v="2"/>
    <x v="2"/>
    <x v="2"/>
    <x v="0"/>
  </r>
  <r>
    <n v="2017"/>
    <n v="0"/>
    <n v="53"/>
    <s v="Male"/>
    <x v="0"/>
    <x v="9"/>
    <x v="1"/>
    <x v="2005"/>
    <x v="0"/>
    <x v="0"/>
    <x v="11"/>
    <n v="20"/>
    <n v="47"/>
    <n v="940"/>
    <x v="1"/>
    <s v="S"/>
    <x v="10"/>
    <x v="0"/>
    <x v="3"/>
    <x v="5"/>
    <x v="0"/>
  </r>
  <r>
    <n v="2018"/>
    <n v="0"/>
    <n v="70"/>
    <s v="Male"/>
    <x v="0"/>
    <x v="20"/>
    <x v="0"/>
    <x v="2006"/>
    <x v="1"/>
    <x v="0"/>
    <x v="11"/>
    <n v="42"/>
    <n v="32"/>
    <n v="1344"/>
    <x v="2"/>
    <s v="S"/>
    <x v="13"/>
    <x v="0"/>
    <x v="2"/>
    <x v="4"/>
    <x v="6"/>
  </r>
  <r>
    <n v="2019"/>
    <n v="0"/>
    <n v="60"/>
    <s v="Male"/>
    <x v="0"/>
    <x v="21"/>
    <x v="3"/>
    <x v="2007"/>
    <x v="2"/>
    <x v="0"/>
    <x v="11"/>
    <n v="20"/>
    <n v="97"/>
    <n v="1940"/>
    <x v="10"/>
    <s v="S"/>
    <x v="9"/>
    <x v="3"/>
    <x v="5"/>
    <x v="4"/>
    <x v="1"/>
  </r>
  <r>
    <n v="2020"/>
    <n v="0"/>
    <n v="31"/>
    <s v="Male"/>
    <x v="0"/>
    <x v="5"/>
    <x v="0"/>
    <x v="2008"/>
    <x v="3"/>
    <x v="0"/>
    <x v="11"/>
    <n v="23"/>
    <n v="68"/>
    <n v="1564"/>
    <x v="36"/>
    <s v="S"/>
    <x v="15"/>
    <x v="0"/>
    <x v="5"/>
    <x v="1"/>
    <x v="0"/>
  </r>
  <r>
    <n v="2021"/>
    <n v="0"/>
    <n v="41"/>
    <s v="Male"/>
    <x v="0"/>
    <x v="1"/>
    <x v="0"/>
    <x v="2009"/>
    <x v="4"/>
    <x v="0"/>
    <x v="11"/>
    <n v="26"/>
    <n v="23"/>
    <n v="598"/>
    <x v="37"/>
    <s v="M"/>
    <x v="18"/>
    <x v="0"/>
    <x v="2"/>
    <x v="1"/>
    <x v="3"/>
  </r>
  <r>
    <n v="2022"/>
    <n v="0"/>
    <n v="62"/>
    <s v="Male"/>
    <x v="0"/>
    <x v="8"/>
    <x v="3"/>
    <x v="2010"/>
    <x v="5"/>
    <x v="0"/>
    <x v="11"/>
    <n v="48"/>
    <n v="33"/>
    <n v="1584"/>
    <x v="1"/>
    <s v="M"/>
    <x v="13"/>
    <x v="0"/>
    <x v="3"/>
    <x v="0"/>
    <x v="3"/>
  </r>
  <r>
    <n v="2023"/>
    <n v="0"/>
    <n v="59"/>
    <s v="Male"/>
    <x v="0"/>
    <x v="16"/>
    <x v="3"/>
    <x v="2011"/>
    <x v="6"/>
    <x v="0"/>
    <x v="11"/>
    <n v="16"/>
    <n v="38"/>
    <n v="608"/>
    <x v="15"/>
    <s v="S"/>
    <x v="12"/>
    <x v="0"/>
    <x v="5"/>
    <x v="1"/>
    <x v="4"/>
  </r>
  <r>
    <n v="2024"/>
    <n v="0"/>
    <n v="46"/>
    <s v="Male"/>
    <x v="0"/>
    <x v="20"/>
    <x v="0"/>
    <x v="2012"/>
    <x v="0"/>
    <x v="0"/>
    <x v="11"/>
    <n v="28"/>
    <n v="68"/>
    <n v="1904"/>
    <x v="36"/>
    <s v="S"/>
    <x v="11"/>
    <x v="0"/>
    <x v="5"/>
    <x v="1"/>
    <x v="4"/>
  </r>
  <r>
    <n v="2025"/>
    <n v="0"/>
    <n v="62"/>
    <s v="Male"/>
    <x v="0"/>
    <x v="20"/>
    <x v="0"/>
    <x v="2013"/>
    <x v="1"/>
    <x v="0"/>
    <x v="11"/>
    <n v="39"/>
    <n v="23"/>
    <n v="897"/>
    <x v="10"/>
    <s v="L"/>
    <x v="5"/>
    <x v="3"/>
    <x v="0"/>
    <x v="3"/>
    <x v="1"/>
  </r>
  <r>
    <n v="2026"/>
    <n v="0"/>
    <n v="42"/>
    <s v="Male"/>
    <x v="0"/>
    <x v="5"/>
    <x v="0"/>
    <x v="2014"/>
    <x v="2"/>
    <x v="0"/>
    <x v="11"/>
    <n v="43"/>
    <n v="29"/>
    <n v="1247"/>
    <x v="12"/>
    <s v="M"/>
    <x v="2"/>
    <x v="2"/>
    <x v="0"/>
    <x v="5"/>
    <x v="0"/>
  </r>
  <r>
    <n v="2027"/>
    <n v="0"/>
    <n v="37"/>
    <s v="Male"/>
    <x v="0"/>
    <x v="18"/>
    <x v="3"/>
    <x v="2015"/>
    <x v="3"/>
    <x v="0"/>
    <x v="11"/>
    <n v="45"/>
    <n v="35"/>
    <n v="1575"/>
    <x v="1"/>
    <s v="M"/>
    <x v="19"/>
    <x v="0"/>
    <x v="0"/>
    <x v="4"/>
    <x v="6"/>
  </r>
  <r>
    <n v="2028"/>
    <n v="0"/>
    <n v="50"/>
    <s v="Male"/>
    <x v="0"/>
    <x v="9"/>
    <x v="1"/>
    <x v="2016"/>
    <x v="4"/>
    <x v="0"/>
    <x v="11"/>
    <n v="50"/>
    <n v="73"/>
    <n v="3650"/>
    <x v="42"/>
    <s v="S"/>
    <x v="9"/>
    <x v="3"/>
    <x v="3"/>
    <x v="2"/>
    <x v="6"/>
  </r>
  <r>
    <n v="2029"/>
    <n v="0"/>
    <n v="29"/>
    <s v="Male"/>
    <x v="0"/>
    <x v="9"/>
    <x v="1"/>
    <x v="2017"/>
    <x v="5"/>
    <x v="0"/>
    <x v="11"/>
    <n v="10"/>
    <n v="84"/>
    <n v="840"/>
    <x v="47"/>
    <s v="XL"/>
    <x v="7"/>
    <x v="3"/>
    <x v="4"/>
    <x v="0"/>
    <x v="4"/>
  </r>
  <r>
    <n v="2030"/>
    <n v="0"/>
    <n v="25"/>
    <s v="Male"/>
    <x v="0"/>
    <x v="18"/>
    <x v="3"/>
    <x v="2018"/>
    <x v="6"/>
    <x v="0"/>
    <x v="11"/>
    <n v="40"/>
    <n v="23"/>
    <n v="920"/>
    <x v="6"/>
    <s v="M"/>
    <x v="6"/>
    <x v="1"/>
    <x v="2"/>
    <x v="3"/>
    <x v="3"/>
  </r>
  <r>
    <n v="2031"/>
    <n v="0"/>
    <n v="66"/>
    <s v="Male"/>
    <x v="0"/>
    <x v="12"/>
    <x v="3"/>
    <x v="2019"/>
    <x v="0"/>
    <x v="0"/>
    <x v="11"/>
    <n v="38"/>
    <n v="67"/>
    <n v="2546"/>
    <x v="34"/>
    <s v="S"/>
    <x v="13"/>
    <x v="2"/>
    <x v="3"/>
    <x v="2"/>
    <x v="5"/>
  </r>
  <r>
    <n v="2032"/>
    <n v="0"/>
    <n v="21"/>
    <s v="Male"/>
    <x v="0"/>
    <x v="20"/>
    <x v="0"/>
    <x v="2020"/>
    <x v="1"/>
    <x v="0"/>
    <x v="11"/>
    <n v="2"/>
    <n v="51"/>
    <n v="102"/>
    <x v="16"/>
    <s v="L"/>
    <x v="4"/>
    <x v="1"/>
    <x v="3"/>
    <x v="2"/>
    <x v="5"/>
  </r>
  <r>
    <n v="2033"/>
    <n v="0"/>
    <n v="46"/>
    <s v="Male"/>
    <x v="0"/>
    <x v="0"/>
    <x v="0"/>
    <x v="2021"/>
    <x v="2"/>
    <x v="0"/>
    <x v="11"/>
    <n v="13"/>
    <n v="36"/>
    <n v="468"/>
    <x v="35"/>
    <s v="M"/>
    <x v="1"/>
    <x v="0"/>
    <x v="2"/>
    <x v="1"/>
    <x v="2"/>
  </r>
  <r>
    <n v="2034"/>
    <n v="0"/>
    <n v="57"/>
    <s v="Male"/>
    <x v="0"/>
    <x v="2"/>
    <x v="0"/>
    <x v="2022"/>
    <x v="3"/>
    <x v="0"/>
    <x v="11"/>
    <n v="33"/>
    <n v="55"/>
    <n v="1815"/>
    <x v="25"/>
    <s v="L"/>
    <x v="8"/>
    <x v="2"/>
    <x v="0"/>
    <x v="0"/>
    <x v="2"/>
  </r>
  <r>
    <n v="2035"/>
    <n v="0"/>
    <n v="61"/>
    <s v="Male"/>
    <x v="0"/>
    <x v="6"/>
    <x v="0"/>
    <x v="2023"/>
    <x v="4"/>
    <x v="0"/>
    <x v="11"/>
    <n v="27"/>
    <n v="30"/>
    <n v="810"/>
    <x v="15"/>
    <s v="M"/>
    <x v="14"/>
    <x v="1"/>
    <x v="5"/>
    <x v="3"/>
    <x v="5"/>
  </r>
  <r>
    <n v="2036"/>
    <n v="0"/>
    <n v="53"/>
    <s v="Male"/>
    <x v="0"/>
    <x v="17"/>
    <x v="0"/>
    <x v="2024"/>
    <x v="5"/>
    <x v="0"/>
    <x v="11"/>
    <n v="43"/>
    <n v="70"/>
    <n v="3010"/>
    <x v="18"/>
    <s v="S"/>
    <x v="22"/>
    <x v="2"/>
    <x v="0"/>
    <x v="4"/>
    <x v="1"/>
  </r>
  <r>
    <n v="2037"/>
    <n v="0"/>
    <n v="37"/>
    <s v="Male"/>
    <x v="0"/>
    <x v="0"/>
    <x v="0"/>
    <x v="2025"/>
    <x v="6"/>
    <x v="0"/>
    <x v="11"/>
    <n v="46"/>
    <n v="63"/>
    <n v="2898"/>
    <x v="45"/>
    <s v="S"/>
    <x v="21"/>
    <x v="0"/>
    <x v="2"/>
    <x v="1"/>
    <x v="1"/>
  </r>
  <r>
    <n v="2038"/>
    <n v="0"/>
    <n v="39"/>
    <s v="Male"/>
    <x v="0"/>
    <x v="22"/>
    <x v="3"/>
    <x v="2026"/>
    <x v="0"/>
    <x v="0"/>
    <x v="11"/>
    <n v="7"/>
    <n v="87"/>
    <n v="609"/>
    <x v="25"/>
    <s v="S"/>
    <x v="13"/>
    <x v="2"/>
    <x v="0"/>
    <x v="0"/>
    <x v="4"/>
  </r>
  <r>
    <n v="2039"/>
    <n v="0"/>
    <n v="53"/>
    <s v="Male"/>
    <x v="0"/>
    <x v="0"/>
    <x v="0"/>
    <x v="2027"/>
    <x v="1"/>
    <x v="0"/>
    <x v="11"/>
    <n v="35"/>
    <n v="70"/>
    <n v="2450"/>
    <x v="10"/>
    <s v="L"/>
    <x v="19"/>
    <x v="1"/>
    <x v="2"/>
    <x v="2"/>
    <x v="0"/>
  </r>
  <r>
    <n v="2040"/>
    <n v="0"/>
    <n v="35"/>
    <s v="Male"/>
    <x v="0"/>
    <x v="17"/>
    <x v="0"/>
    <x v="2028"/>
    <x v="2"/>
    <x v="0"/>
    <x v="11"/>
    <n v="31"/>
    <n v="51"/>
    <n v="1581"/>
    <x v="45"/>
    <s v="M"/>
    <x v="8"/>
    <x v="1"/>
    <x v="2"/>
    <x v="5"/>
    <x v="4"/>
  </r>
  <r>
    <n v="2041"/>
    <n v="0"/>
    <n v="69"/>
    <s v="Male"/>
    <x v="0"/>
    <x v="16"/>
    <x v="3"/>
    <x v="2029"/>
    <x v="3"/>
    <x v="0"/>
    <x v="11"/>
    <n v="42"/>
    <n v="25"/>
    <n v="1050"/>
    <x v="35"/>
    <s v="XL"/>
    <x v="0"/>
    <x v="1"/>
    <x v="1"/>
    <x v="0"/>
    <x v="3"/>
  </r>
  <r>
    <n v="2042"/>
    <n v="0"/>
    <n v="66"/>
    <s v="Male"/>
    <x v="0"/>
    <x v="14"/>
    <x v="2"/>
    <x v="2030"/>
    <x v="4"/>
    <x v="0"/>
    <x v="11"/>
    <n v="14"/>
    <n v="32"/>
    <n v="448"/>
    <x v="14"/>
    <s v="S"/>
    <x v="21"/>
    <x v="0"/>
    <x v="2"/>
    <x v="3"/>
    <x v="4"/>
  </r>
  <r>
    <n v="2043"/>
    <n v="0"/>
    <n v="19"/>
    <s v="Male"/>
    <x v="0"/>
    <x v="9"/>
    <x v="1"/>
    <x v="2031"/>
    <x v="5"/>
    <x v="0"/>
    <x v="11"/>
    <n v="35"/>
    <n v="52"/>
    <n v="1820"/>
    <x v="15"/>
    <s v="M"/>
    <x v="15"/>
    <x v="1"/>
    <x v="4"/>
    <x v="0"/>
    <x v="5"/>
  </r>
  <r>
    <n v="2044"/>
    <n v="0"/>
    <n v="47"/>
    <s v="Male"/>
    <x v="0"/>
    <x v="24"/>
    <x v="3"/>
    <x v="2032"/>
    <x v="6"/>
    <x v="0"/>
    <x v="11"/>
    <n v="49"/>
    <n v="33"/>
    <n v="1617"/>
    <x v="14"/>
    <s v="M"/>
    <x v="4"/>
    <x v="2"/>
    <x v="3"/>
    <x v="3"/>
    <x v="1"/>
  </r>
  <r>
    <n v="2045"/>
    <n v="0"/>
    <n v="49"/>
    <s v="Male"/>
    <x v="0"/>
    <x v="2"/>
    <x v="0"/>
    <x v="2033"/>
    <x v="0"/>
    <x v="0"/>
    <x v="11"/>
    <n v="17"/>
    <n v="68"/>
    <n v="1156"/>
    <x v="9"/>
    <s v="L"/>
    <x v="19"/>
    <x v="1"/>
    <x v="1"/>
    <x v="3"/>
    <x v="0"/>
  </r>
  <r>
    <n v="2046"/>
    <n v="0"/>
    <n v="31"/>
    <s v="Male"/>
    <x v="0"/>
    <x v="16"/>
    <x v="3"/>
    <x v="2034"/>
    <x v="1"/>
    <x v="0"/>
    <x v="11"/>
    <n v="26"/>
    <n v="20"/>
    <n v="520"/>
    <x v="41"/>
    <s v="M"/>
    <x v="15"/>
    <x v="3"/>
    <x v="0"/>
    <x v="3"/>
    <x v="3"/>
  </r>
  <r>
    <n v="2047"/>
    <n v="0"/>
    <n v="39"/>
    <s v="Male"/>
    <x v="0"/>
    <x v="13"/>
    <x v="0"/>
    <x v="2035"/>
    <x v="2"/>
    <x v="0"/>
    <x v="11"/>
    <n v="30"/>
    <n v="32"/>
    <n v="960"/>
    <x v="18"/>
    <s v="M"/>
    <x v="1"/>
    <x v="0"/>
    <x v="1"/>
    <x v="1"/>
    <x v="6"/>
  </r>
  <r>
    <n v="2048"/>
    <n v="0"/>
    <n v="58"/>
    <s v="Male"/>
    <x v="0"/>
    <x v="16"/>
    <x v="3"/>
    <x v="2036"/>
    <x v="3"/>
    <x v="0"/>
    <x v="11"/>
    <n v="32"/>
    <n v="82"/>
    <n v="2624"/>
    <x v="38"/>
    <s v="M"/>
    <x v="5"/>
    <x v="2"/>
    <x v="5"/>
    <x v="1"/>
    <x v="2"/>
  </r>
  <r>
    <n v="2049"/>
    <n v="0"/>
    <n v="45"/>
    <s v="Male"/>
    <x v="0"/>
    <x v="4"/>
    <x v="1"/>
    <x v="2037"/>
    <x v="4"/>
    <x v="0"/>
    <x v="11"/>
    <n v="35"/>
    <n v="64"/>
    <n v="2240"/>
    <x v="49"/>
    <s v="XL"/>
    <x v="6"/>
    <x v="0"/>
    <x v="0"/>
    <x v="4"/>
    <x v="3"/>
  </r>
  <r>
    <n v="2050"/>
    <n v="0"/>
    <n v="68"/>
    <s v="Male"/>
    <x v="0"/>
    <x v="23"/>
    <x v="1"/>
    <x v="2038"/>
    <x v="5"/>
    <x v="0"/>
    <x v="11"/>
    <n v="15"/>
    <n v="24"/>
    <n v="360"/>
    <x v="3"/>
    <s v="L"/>
    <x v="24"/>
    <x v="3"/>
    <x v="3"/>
    <x v="0"/>
    <x v="2"/>
  </r>
  <r>
    <n v="2051"/>
    <n v="0"/>
    <n v="35"/>
    <s v="Male"/>
    <x v="0"/>
    <x v="19"/>
    <x v="3"/>
    <x v="2039"/>
    <x v="6"/>
    <x v="0"/>
    <x v="11"/>
    <n v="10"/>
    <n v="96"/>
    <n v="960"/>
    <x v="33"/>
    <s v="M"/>
    <x v="11"/>
    <x v="2"/>
    <x v="5"/>
    <x v="5"/>
    <x v="2"/>
  </r>
  <r>
    <n v="2052"/>
    <n v="0"/>
    <n v="65"/>
    <s v="Male"/>
    <x v="0"/>
    <x v="17"/>
    <x v="0"/>
    <x v="2040"/>
    <x v="0"/>
    <x v="0"/>
    <x v="11"/>
    <n v="14"/>
    <n v="94"/>
    <n v="1316"/>
    <x v="2"/>
    <s v="L"/>
    <x v="12"/>
    <x v="1"/>
    <x v="1"/>
    <x v="2"/>
    <x v="5"/>
  </r>
  <r>
    <n v="2053"/>
    <n v="0"/>
    <n v="45"/>
    <s v="Male"/>
    <x v="0"/>
    <x v="21"/>
    <x v="3"/>
    <x v="2041"/>
    <x v="1"/>
    <x v="0"/>
    <x v="11"/>
    <n v="30"/>
    <n v="48"/>
    <n v="1440"/>
    <x v="13"/>
    <s v="M"/>
    <x v="0"/>
    <x v="0"/>
    <x v="4"/>
    <x v="4"/>
    <x v="2"/>
  </r>
  <r>
    <n v="2054"/>
    <n v="0"/>
    <n v="19"/>
    <s v="Male"/>
    <x v="0"/>
    <x v="12"/>
    <x v="3"/>
    <x v="2042"/>
    <x v="2"/>
    <x v="0"/>
    <x v="11"/>
    <n v="16"/>
    <n v="60"/>
    <n v="960"/>
    <x v="5"/>
    <s v="S"/>
    <x v="7"/>
    <x v="1"/>
    <x v="4"/>
    <x v="2"/>
    <x v="0"/>
  </r>
  <r>
    <n v="2055"/>
    <n v="0"/>
    <n v="65"/>
    <s v="Male"/>
    <x v="0"/>
    <x v="1"/>
    <x v="0"/>
    <x v="2043"/>
    <x v="3"/>
    <x v="0"/>
    <x v="11"/>
    <n v="14"/>
    <n v="56"/>
    <n v="784"/>
    <x v="30"/>
    <s v="XL"/>
    <x v="9"/>
    <x v="1"/>
    <x v="0"/>
    <x v="3"/>
    <x v="2"/>
  </r>
  <r>
    <n v="2056"/>
    <n v="0"/>
    <n v="28"/>
    <s v="Male"/>
    <x v="0"/>
    <x v="8"/>
    <x v="3"/>
    <x v="2044"/>
    <x v="4"/>
    <x v="0"/>
    <x v="11"/>
    <n v="28"/>
    <n v="33"/>
    <n v="924"/>
    <x v="20"/>
    <s v="M"/>
    <x v="5"/>
    <x v="3"/>
    <x v="4"/>
    <x v="4"/>
    <x v="1"/>
  </r>
  <r>
    <n v="2057"/>
    <n v="0"/>
    <n v="55"/>
    <s v="Male"/>
    <x v="0"/>
    <x v="21"/>
    <x v="3"/>
    <x v="2045"/>
    <x v="5"/>
    <x v="0"/>
    <x v="11"/>
    <n v="29"/>
    <n v="46"/>
    <n v="1334"/>
    <x v="45"/>
    <s v="L"/>
    <x v="24"/>
    <x v="1"/>
    <x v="4"/>
    <x v="3"/>
    <x v="5"/>
  </r>
  <r>
    <n v="2058"/>
    <n v="0"/>
    <n v="66"/>
    <s v="Male"/>
    <x v="0"/>
    <x v="20"/>
    <x v="0"/>
    <x v="2046"/>
    <x v="6"/>
    <x v="0"/>
    <x v="11"/>
    <n v="5"/>
    <n v="37"/>
    <n v="185"/>
    <x v="44"/>
    <s v="L"/>
    <x v="22"/>
    <x v="1"/>
    <x v="3"/>
    <x v="3"/>
    <x v="6"/>
  </r>
  <r>
    <n v="2059"/>
    <n v="0"/>
    <n v="29"/>
    <s v="Male"/>
    <x v="0"/>
    <x v="5"/>
    <x v="0"/>
    <x v="2047"/>
    <x v="0"/>
    <x v="0"/>
    <x v="11"/>
    <n v="17"/>
    <n v="98"/>
    <n v="1666"/>
    <x v="46"/>
    <s v="M"/>
    <x v="17"/>
    <x v="0"/>
    <x v="5"/>
    <x v="4"/>
    <x v="3"/>
  </r>
  <r>
    <n v="2060"/>
    <n v="0"/>
    <n v="56"/>
    <s v="Male"/>
    <x v="0"/>
    <x v="6"/>
    <x v="0"/>
    <x v="2048"/>
    <x v="1"/>
    <x v="0"/>
    <x v="11"/>
    <n v="50"/>
    <n v="50"/>
    <n v="2500"/>
    <x v="17"/>
    <s v="XL"/>
    <x v="18"/>
    <x v="1"/>
    <x v="0"/>
    <x v="3"/>
    <x v="1"/>
  </r>
  <r>
    <n v="2061"/>
    <n v="0"/>
    <n v="21"/>
    <s v="Male"/>
    <x v="0"/>
    <x v="22"/>
    <x v="3"/>
    <x v="2049"/>
    <x v="2"/>
    <x v="0"/>
    <x v="11"/>
    <n v="23"/>
    <n v="63"/>
    <n v="1449"/>
    <x v="48"/>
    <s v="M"/>
    <x v="24"/>
    <x v="3"/>
    <x v="2"/>
    <x v="4"/>
    <x v="3"/>
  </r>
  <r>
    <n v="2062"/>
    <n v="0"/>
    <n v="32"/>
    <s v="Male"/>
    <x v="0"/>
    <x v="1"/>
    <x v="0"/>
    <x v="2050"/>
    <x v="3"/>
    <x v="0"/>
    <x v="11"/>
    <n v="22"/>
    <n v="70"/>
    <n v="1540"/>
    <x v="49"/>
    <s v="S"/>
    <x v="23"/>
    <x v="2"/>
    <x v="5"/>
    <x v="5"/>
    <x v="2"/>
  </r>
  <r>
    <n v="2063"/>
    <n v="0"/>
    <n v="54"/>
    <s v="Male"/>
    <x v="0"/>
    <x v="7"/>
    <x v="2"/>
    <x v="2051"/>
    <x v="4"/>
    <x v="0"/>
    <x v="11"/>
    <n v="15"/>
    <n v="63"/>
    <n v="945"/>
    <x v="35"/>
    <s v="L"/>
    <x v="5"/>
    <x v="3"/>
    <x v="3"/>
    <x v="1"/>
    <x v="3"/>
  </r>
  <r>
    <n v="2064"/>
    <n v="0"/>
    <n v="61"/>
    <s v="Male"/>
    <x v="0"/>
    <x v="6"/>
    <x v="0"/>
    <x v="2052"/>
    <x v="5"/>
    <x v="0"/>
    <x v="11"/>
    <n v="32"/>
    <n v="86"/>
    <n v="2752"/>
    <x v="26"/>
    <s v="M"/>
    <x v="16"/>
    <x v="3"/>
    <x v="3"/>
    <x v="1"/>
    <x v="5"/>
  </r>
  <r>
    <n v="2065"/>
    <n v="0"/>
    <n v="31"/>
    <s v="Male"/>
    <x v="0"/>
    <x v="9"/>
    <x v="1"/>
    <x v="2053"/>
    <x v="6"/>
    <x v="0"/>
    <x v="11"/>
    <n v="5"/>
    <n v="99"/>
    <n v="495"/>
    <x v="10"/>
    <s v="M"/>
    <x v="13"/>
    <x v="2"/>
    <x v="4"/>
    <x v="4"/>
    <x v="5"/>
  </r>
  <r>
    <n v="2066"/>
    <n v="0"/>
    <n v="27"/>
    <s v="Male"/>
    <x v="0"/>
    <x v="4"/>
    <x v="1"/>
    <x v="2054"/>
    <x v="0"/>
    <x v="0"/>
    <x v="11"/>
    <n v="6"/>
    <n v="40"/>
    <n v="240"/>
    <x v="4"/>
    <s v="M"/>
    <x v="24"/>
    <x v="1"/>
    <x v="1"/>
    <x v="4"/>
    <x v="4"/>
  </r>
  <r>
    <n v="2067"/>
    <n v="0"/>
    <n v="64"/>
    <s v="Male"/>
    <x v="0"/>
    <x v="4"/>
    <x v="1"/>
    <x v="2055"/>
    <x v="1"/>
    <x v="0"/>
    <x v="11"/>
    <n v="44"/>
    <n v="92"/>
    <n v="4048"/>
    <x v="25"/>
    <s v="M"/>
    <x v="8"/>
    <x v="3"/>
    <x v="5"/>
    <x v="5"/>
    <x v="0"/>
  </r>
  <r>
    <n v="2068"/>
    <n v="0"/>
    <n v="60"/>
    <s v="Male"/>
    <x v="0"/>
    <x v="13"/>
    <x v="0"/>
    <x v="2056"/>
    <x v="2"/>
    <x v="0"/>
    <x v="11"/>
    <n v="23"/>
    <n v="21"/>
    <n v="483"/>
    <x v="31"/>
    <s v="XL"/>
    <x v="18"/>
    <x v="3"/>
    <x v="4"/>
    <x v="1"/>
    <x v="0"/>
  </r>
  <r>
    <n v="2069"/>
    <n v="0"/>
    <n v="70"/>
    <s v="Male"/>
    <x v="0"/>
    <x v="16"/>
    <x v="3"/>
    <x v="2057"/>
    <x v="3"/>
    <x v="0"/>
    <x v="11"/>
    <n v="44"/>
    <n v="81"/>
    <n v="3564"/>
    <x v="32"/>
    <s v="XL"/>
    <x v="12"/>
    <x v="2"/>
    <x v="5"/>
    <x v="0"/>
    <x v="5"/>
  </r>
  <r>
    <n v="2070"/>
    <n v="0"/>
    <n v="36"/>
    <s v="Male"/>
    <x v="0"/>
    <x v="17"/>
    <x v="0"/>
    <x v="2058"/>
    <x v="4"/>
    <x v="0"/>
    <x v="11"/>
    <n v="3"/>
    <n v="82"/>
    <n v="246"/>
    <x v="20"/>
    <s v="M"/>
    <x v="20"/>
    <x v="3"/>
    <x v="1"/>
    <x v="5"/>
    <x v="3"/>
  </r>
  <r>
    <n v="2071"/>
    <n v="0"/>
    <n v="56"/>
    <s v="Male"/>
    <x v="0"/>
    <x v="16"/>
    <x v="3"/>
    <x v="2059"/>
    <x v="5"/>
    <x v="0"/>
    <x v="11"/>
    <n v="14"/>
    <n v="88"/>
    <n v="1232"/>
    <x v="42"/>
    <s v="XL"/>
    <x v="15"/>
    <x v="1"/>
    <x v="0"/>
    <x v="1"/>
    <x v="5"/>
  </r>
  <r>
    <n v="2072"/>
    <n v="0"/>
    <n v="69"/>
    <s v="Male"/>
    <x v="0"/>
    <x v="14"/>
    <x v="2"/>
    <x v="2060"/>
    <x v="6"/>
    <x v="0"/>
    <x v="11"/>
    <n v="37"/>
    <n v="100"/>
    <n v="3700"/>
    <x v="35"/>
    <s v="S"/>
    <x v="22"/>
    <x v="3"/>
    <x v="5"/>
    <x v="3"/>
    <x v="3"/>
  </r>
  <r>
    <n v="2073"/>
    <n v="0"/>
    <n v="39"/>
    <s v="Male"/>
    <x v="0"/>
    <x v="21"/>
    <x v="3"/>
    <x v="2061"/>
    <x v="0"/>
    <x v="0"/>
    <x v="11"/>
    <n v="22"/>
    <n v="66"/>
    <n v="1452"/>
    <x v="2"/>
    <s v="M"/>
    <x v="18"/>
    <x v="0"/>
    <x v="2"/>
    <x v="4"/>
    <x v="1"/>
  </r>
  <r>
    <n v="2074"/>
    <n v="0"/>
    <n v="38"/>
    <s v="Male"/>
    <x v="0"/>
    <x v="22"/>
    <x v="3"/>
    <x v="2062"/>
    <x v="1"/>
    <x v="0"/>
    <x v="11"/>
    <n v="2"/>
    <n v="25"/>
    <n v="50"/>
    <x v="20"/>
    <s v="S"/>
    <x v="13"/>
    <x v="0"/>
    <x v="2"/>
    <x v="3"/>
    <x v="6"/>
  </r>
  <r>
    <n v="2075"/>
    <n v="0"/>
    <n v="36"/>
    <s v="Male"/>
    <x v="0"/>
    <x v="18"/>
    <x v="3"/>
    <x v="2063"/>
    <x v="2"/>
    <x v="0"/>
    <x v="11"/>
    <n v="44"/>
    <n v="53"/>
    <n v="2332"/>
    <x v="19"/>
    <s v="M"/>
    <x v="3"/>
    <x v="2"/>
    <x v="1"/>
    <x v="5"/>
    <x v="0"/>
  </r>
  <r>
    <n v="2076"/>
    <n v="0"/>
    <n v="46"/>
    <s v="Male"/>
    <x v="0"/>
    <x v="1"/>
    <x v="0"/>
    <x v="2064"/>
    <x v="3"/>
    <x v="0"/>
    <x v="11"/>
    <n v="49"/>
    <n v="28"/>
    <n v="1372"/>
    <x v="35"/>
    <s v="S"/>
    <x v="2"/>
    <x v="3"/>
    <x v="0"/>
    <x v="5"/>
    <x v="5"/>
  </r>
  <r>
    <n v="2077"/>
    <n v="0"/>
    <n v="59"/>
    <s v="Male"/>
    <x v="0"/>
    <x v="24"/>
    <x v="3"/>
    <x v="2065"/>
    <x v="4"/>
    <x v="0"/>
    <x v="11"/>
    <n v="22"/>
    <n v="23"/>
    <n v="506"/>
    <x v="19"/>
    <s v="S"/>
    <x v="20"/>
    <x v="3"/>
    <x v="1"/>
    <x v="5"/>
    <x v="4"/>
  </r>
  <r>
    <n v="2078"/>
    <n v="0"/>
    <n v="64"/>
    <s v="Male"/>
    <x v="0"/>
    <x v="18"/>
    <x v="3"/>
    <x v="2066"/>
    <x v="5"/>
    <x v="0"/>
    <x v="11"/>
    <n v="26"/>
    <n v="34"/>
    <n v="884"/>
    <x v="42"/>
    <s v="L"/>
    <x v="19"/>
    <x v="3"/>
    <x v="1"/>
    <x v="4"/>
    <x v="2"/>
  </r>
  <r>
    <n v="2079"/>
    <n v="0"/>
    <n v="49"/>
    <s v="Male"/>
    <x v="0"/>
    <x v="10"/>
    <x v="0"/>
    <x v="2067"/>
    <x v="6"/>
    <x v="0"/>
    <x v="11"/>
    <n v="40"/>
    <n v="42"/>
    <n v="1680"/>
    <x v="11"/>
    <s v="M"/>
    <x v="24"/>
    <x v="1"/>
    <x v="2"/>
    <x v="5"/>
    <x v="1"/>
  </r>
  <r>
    <n v="2080"/>
    <n v="0"/>
    <n v="32"/>
    <s v="Male"/>
    <x v="0"/>
    <x v="2"/>
    <x v="0"/>
    <x v="2068"/>
    <x v="0"/>
    <x v="0"/>
    <x v="11"/>
    <n v="16"/>
    <n v="24"/>
    <n v="384"/>
    <x v="6"/>
    <s v="L"/>
    <x v="10"/>
    <x v="2"/>
    <x v="2"/>
    <x v="3"/>
    <x v="3"/>
  </r>
  <r>
    <n v="2081"/>
    <n v="0"/>
    <n v="29"/>
    <s v="Male"/>
    <x v="0"/>
    <x v="12"/>
    <x v="3"/>
    <x v="2069"/>
    <x v="1"/>
    <x v="0"/>
    <x v="11"/>
    <n v="17"/>
    <n v="47"/>
    <n v="799"/>
    <x v="44"/>
    <s v="S"/>
    <x v="0"/>
    <x v="3"/>
    <x v="1"/>
    <x v="5"/>
    <x v="4"/>
  </r>
  <r>
    <n v="2082"/>
    <n v="0"/>
    <n v="24"/>
    <s v="Male"/>
    <x v="0"/>
    <x v="7"/>
    <x v="2"/>
    <x v="2070"/>
    <x v="2"/>
    <x v="0"/>
    <x v="11"/>
    <n v="48"/>
    <n v="78"/>
    <n v="3744"/>
    <x v="15"/>
    <s v="S"/>
    <x v="16"/>
    <x v="1"/>
    <x v="3"/>
    <x v="4"/>
    <x v="4"/>
  </r>
  <r>
    <n v="2083"/>
    <n v="0"/>
    <n v="41"/>
    <s v="Male"/>
    <x v="0"/>
    <x v="2"/>
    <x v="0"/>
    <x v="2071"/>
    <x v="3"/>
    <x v="0"/>
    <x v="11"/>
    <n v="28"/>
    <n v="89"/>
    <n v="2492"/>
    <x v="10"/>
    <s v="M"/>
    <x v="22"/>
    <x v="2"/>
    <x v="1"/>
    <x v="0"/>
    <x v="6"/>
  </r>
  <r>
    <n v="2084"/>
    <n v="0"/>
    <n v="41"/>
    <s v="Male"/>
    <x v="0"/>
    <x v="18"/>
    <x v="3"/>
    <x v="2072"/>
    <x v="4"/>
    <x v="0"/>
    <x v="11"/>
    <n v="26"/>
    <n v="59"/>
    <n v="1534"/>
    <x v="33"/>
    <s v="L"/>
    <x v="19"/>
    <x v="3"/>
    <x v="5"/>
    <x v="2"/>
    <x v="0"/>
  </r>
  <r>
    <n v="2085"/>
    <n v="0"/>
    <n v="32"/>
    <s v="Male"/>
    <x v="0"/>
    <x v="0"/>
    <x v="0"/>
    <x v="2073"/>
    <x v="5"/>
    <x v="0"/>
    <x v="11"/>
    <n v="43"/>
    <n v="94"/>
    <n v="4042"/>
    <x v="32"/>
    <s v="S"/>
    <x v="17"/>
    <x v="2"/>
    <x v="3"/>
    <x v="4"/>
    <x v="3"/>
  </r>
  <r>
    <n v="2086"/>
    <n v="0"/>
    <n v="69"/>
    <s v="Male"/>
    <x v="0"/>
    <x v="2"/>
    <x v="0"/>
    <x v="2074"/>
    <x v="6"/>
    <x v="0"/>
    <x v="11"/>
    <n v="38"/>
    <n v="49"/>
    <n v="1862"/>
    <x v="14"/>
    <s v="M"/>
    <x v="11"/>
    <x v="3"/>
    <x v="1"/>
    <x v="5"/>
    <x v="1"/>
  </r>
  <r>
    <n v="2087"/>
    <n v="0"/>
    <n v="65"/>
    <s v="Male"/>
    <x v="0"/>
    <x v="10"/>
    <x v="0"/>
    <x v="2075"/>
    <x v="0"/>
    <x v="0"/>
    <x v="11"/>
    <n v="36"/>
    <n v="89"/>
    <n v="3204"/>
    <x v="24"/>
    <s v="L"/>
    <x v="18"/>
    <x v="2"/>
    <x v="4"/>
    <x v="1"/>
    <x v="6"/>
  </r>
  <r>
    <n v="2088"/>
    <n v="0"/>
    <n v="54"/>
    <s v="Male"/>
    <x v="0"/>
    <x v="19"/>
    <x v="3"/>
    <x v="2076"/>
    <x v="1"/>
    <x v="0"/>
    <x v="11"/>
    <n v="1"/>
    <n v="91"/>
    <n v="91"/>
    <x v="48"/>
    <s v="M"/>
    <x v="24"/>
    <x v="2"/>
    <x v="3"/>
    <x v="2"/>
    <x v="1"/>
  </r>
  <r>
    <n v="2089"/>
    <n v="0"/>
    <n v="39"/>
    <s v="Male"/>
    <x v="0"/>
    <x v="3"/>
    <x v="1"/>
    <x v="2077"/>
    <x v="2"/>
    <x v="0"/>
    <x v="11"/>
    <n v="49"/>
    <n v="89"/>
    <n v="4361"/>
    <x v="17"/>
    <s v="L"/>
    <x v="19"/>
    <x v="1"/>
    <x v="3"/>
    <x v="5"/>
    <x v="2"/>
  </r>
  <r>
    <n v="2090"/>
    <n v="0"/>
    <n v="37"/>
    <s v="Male"/>
    <x v="0"/>
    <x v="14"/>
    <x v="2"/>
    <x v="2078"/>
    <x v="3"/>
    <x v="0"/>
    <x v="11"/>
    <n v="41"/>
    <n v="57"/>
    <n v="2337"/>
    <x v="31"/>
    <s v="L"/>
    <x v="9"/>
    <x v="1"/>
    <x v="1"/>
    <x v="2"/>
    <x v="6"/>
  </r>
  <r>
    <n v="2091"/>
    <n v="0"/>
    <n v="51"/>
    <s v="Male"/>
    <x v="0"/>
    <x v="20"/>
    <x v="0"/>
    <x v="2079"/>
    <x v="4"/>
    <x v="0"/>
    <x v="11"/>
    <n v="21"/>
    <n v="71"/>
    <n v="1491"/>
    <x v="2"/>
    <s v="S"/>
    <x v="11"/>
    <x v="0"/>
    <x v="1"/>
    <x v="5"/>
    <x v="5"/>
  </r>
  <r>
    <n v="2092"/>
    <n v="0"/>
    <n v="26"/>
    <s v="Male"/>
    <x v="0"/>
    <x v="2"/>
    <x v="0"/>
    <x v="2080"/>
    <x v="5"/>
    <x v="0"/>
    <x v="11"/>
    <n v="24"/>
    <n v="97"/>
    <n v="2328"/>
    <x v="46"/>
    <s v="XL"/>
    <x v="18"/>
    <x v="3"/>
    <x v="2"/>
    <x v="4"/>
    <x v="3"/>
  </r>
  <r>
    <n v="2093"/>
    <n v="0"/>
    <n v="42"/>
    <s v="Male"/>
    <x v="0"/>
    <x v="3"/>
    <x v="1"/>
    <x v="2081"/>
    <x v="6"/>
    <x v="0"/>
    <x v="11"/>
    <n v="27"/>
    <n v="45"/>
    <n v="1215"/>
    <x v="45"/>
    <s v="M"/>
    <x v="5"/>
    <x v="3"/>
    <x v="2"/>
    <x v="4"/>
    <x v="1"/>
  </r>
  <r>
    <n v="2094"/>
    <n v="0"/>
    <n v="21"/>
    <s v="Male"/>
    <x v="0"/>
    <x v="10"/>
    <x v="0"/>
    <x v="2082"/>
    <x v="0"/>
    <x v="0"/>
    <x v="11"/>
    <n v="4"/>
    <n v="91"/>
    <n v="364"/>
    <x v="46"/>
    <s v="M"/>
    <x v="1"/>
    <x v="1"/>
    <x v="5"/>
    <x v="5"/>
    <x v="2"/>
  </r>
  <r>
    <n v="2095"/>
    <n v="0"/>
    <n v="53"/>
    <s v="Male"/>
    <x v="0"/>
    <x v="20"/>
    <x v="0"/>
    <x v="2083"/>
    <x v="1"/>
    <x v="0"/>
    <x v="11"/>
    <n v="19"/>
    <n v="25"/>
    <n v="475"/>
    <x v="35"/>
    <s v="M"/>
    <x v="20"/>
    <x v="1"/>
    <x v="3"/>
    <x v="0"/>
    <x v="2"/>
  </r>
  <r>
    <n v="2096"/>
    <n v="0"/>
    <n v="36"/>
    <s v="Male"/>
    <x v="0"/>
    <x v="15"/>
    <x v="0"/>
    <x v="2084"/>
    <x v="2"/>
    <x v="0"/>
    <x v="11"/>
    <n v="1"/>
    <n v="63"/>
    <n v="63"/>
    <x v="34"/>
    <s v="M"/>
    <x v="0"/>
    <x v="3"/>
    <x v="5"/>
    <x v="4"/>
    <x v="0"/>
  </r>
  <r>
    <n v="2097"/>
    <n v="0"/>
    <n v="21"/>
    <s v="Male"/>
    <x v="0"/>
    <x v="10"/>
    <x v="0"/>
    <x v="2085"/>
    <x v="3"/>
    <x v="0"/>
    <x v="11"/>
    <n v="27"/>
    <n v="52"/>
    <n v="1404"/>
    <x v="16"/>
    <s v="L"/>
    <x v="24"/>
    <x v="2"/>
    <x v="1"/>
    <x v="5"/>
    <x v="2"/>
  </r>
  <r>
    <n v="2098"/>
    <n v="0"/>
    <n v="33"/>
    <s v="Male"/>
    <x v="0"/>
    <x v="4"/>
    <x v="1"/>
    <x v="2086"/>
    <x v="4"/>
    <x v="0"/>
    <x v="11"/>
    <n v="5"/>
    <n v="43"/>
    <n v="215"/>
    <x v="43"/>
    <s v="S"/>
    <x v="16"/>
    <x v="0"/>
    <x v="2"/>
    <x v="2"/>
    <x v="1"/>
  </r>
  <r>
    <n v="2099"/>
    <n v="0"/>
    <n v="49"/>
    <s v="Male"/>
    <x v="0"/>
    <x v="17"/>
    <x v="0"/>
    <x v="2087"/>
    <x v="5"/>
    <x v="0"/>
    <x v="11"/>
    <n v="20"/>
    <n v="28"/>
    <n v="560"/>
    <x v="7"/>
    <s v="M"/>
    <x v="3"/>
    <x v="2"/>
    <x v="4"/>
    <x v="0"/>
    <x v="3"/>
  </r>
  <r>
    <n v="2100"/>
    <n v="0"/>
    <n v="31"/>
    <s v="Male"/>
    <x v="0"/>
    <x v="17"/>
    <x v="0"/>
    <x v="2088"/>
    <x v="6"/>
    <x v="0"/>
    <x v="11"/>
    <n v="50"/>
    <n v="78"/>
    <n v="3900"/>
    <x v="18"/>
    <s v="L"/>
    <x v="13"/>
    <x v="2"/>
    <x v="0"/>
    <x v="3"/>
    <x v="2"/>
  </r>
  <r>
    <n v="2101"/>
    <n v="0"/>
    <n v="68"/>
    <s v="Male"/>
    <x v="0"/>
    <x v="1"/>
    <x v="0"/>
    <x v="2089"/>
    <x v="0"/>
    <x v="0"/>
    <x v="11"/>
    <n v="36"/>
    <n v="31"/>
    <n v="1116"/>
    <x v="49"/>
    <s v="M"/>
    <x v="5"/>
    <x v="1"/>
    <x v="1"/>
    <x v="1"/>
    <x v="0"/>
  </r>
  <r>
    <n v="2102"/>
    <n v="0"/>
    <n v="49"/>
    <s v="Male"/>
    <x v="0"/>
    <x v="5"/>
    <x v="0"/>
    <x v="2090"/>
    <x v="1"/>
    <x v="0"/>
    <x v="11"/>
    <n v="12"/>
    <n v="23"/>
    <n v="276"/>
    <x v="4"/>
    <s v="M"/>
    <x v="24"/>
    <x v="0"/>
    <x v="2"/>
    <x v="4"/>
    <x v="4"/>
  </r>
  <r>
    <n v="2103"/>
    <n v="0"/>
    <n v="23"/>
    <s v="Male"/>
    <x v="0"/>
    <x v="19"/>
    <x v="3"/>
    <x v="2091"/>
    <x v="2"/>
    <x v="0"/>
    <x v="11"/>
    <n v="23"/>
    <n v="25"/>
    <n v="575"/>
    <x v="36"/>
    <s v="M"/>
    <x v="17"/>
    <x v="1"/>
    <x v="5"/>
    <x v="1"/>
    <x v="5"/>
  </r>
  <r>
    <n v="2104"/>
    <n v="0"/>
    <n v="30"/>
    <s v="Male"/>
    <x v="0"/>
    <x v="13"/>
    <x v="0"/>
    <x v="2092"/>
    <x v="3"/>
    <x v="0"/>
    <x v="11"/>
    <n v="21"/>
    <n v="86"/>
    <n v="1806"/>
    <x v="26"/>
    <s v="S"/>
    <x v="15"/>
    <x v="2"/>
    <x v="5"/>
    <x v="0"/>
    <x v="1"/>
  </r>
  <r>
    <n v="2105"/>
    <n v="0"/>
    <n v="53"/>
    <s v="Male"/>
    <x v="0"/>
    <x v="9"/>
    <x v="1"/>
    <x v="2093"/>
    <x v="4"/>
    <x v="0"/>
    <x v="11"/>
    <n v="47"/>
    <n v="88"/>
    <n v="4136"/>
    <x v="34"/>
    <s v="M"/>
    <x v="9"/>
    <x v="1"/>
    <x v="1"/>
    <x v="0"/>
    <x v="1"/>
  </r>
  <r>
    <n v="2106"/>
    <n v="0"/>
    <n v="65"/>
    <s v="Male"/>
    <x v="0"/>
    <x v="24"/>
    <x v="3"/>
    <x v="2094"/>
    <x v="5"/>
    <x v="0"/>
    <x v="11"/>
    <n v="38"/>
    <n v="35"/>
    <n v="1330"/>
    <x v="35"/>
    <s v="M"/>
    <x v="5"/>
    <x v="1"/>
    <x v="1"/>
    <x v="0"/>
    <x v="4"/>
  </r>
  <r>
    <n v="2107"/>
    <n v="0"/>
    <n v="60"/>
    <s v="Male"/>
    <x v="0"/>
    <x v="16"/>
    <x v="3"/>
    <x v="2095"/>
    <x v="6"/>
    <x v="0"/>
    <x v="11"/>
    <n v="40"/>
    <n v="34"/>
    <n v="1360"/>
    <x v="32"/>
    <s v="M"/>
    <x v="0"/>
    <x v="3"/>
    <x v="3"/>
    <x v="2"/>
    <x v="6"/>
  </r>
  <r>
    <n v="2108"/>
    <n v="0"/>
    <n v="46"/>
    <s v="Male"/>
    <x v="0"/>
    <x v="13"/>
    <x v="0"/>
    <x v="2096"/>
    <x v="0"/>
    <x v="0"/>
    <x v="11"/>
    <n v="35"/>
    <n v="75"/>
    <n v="2625"/>
    <x v="12"/>
    <s v="M"/>
    <x v="12"/>
    <x v="0"/>
    <x v="3"/>
    <x v="3"/>
    <x v="3"/>
  </r>
  <r>
    <n v="2109"/>
    <n v="0"/>
    <n v="54"/>
    <s v="Male"/>
    <x v="0"/>
    <x v="15"/>
    <x v="0"/>
    <x v="2097"/>
    <x v="1"/>
    <x v="0"/>
    <x v="11"/>
    <n v="4"/>
    <n v="46"/>
    <n v="184"/>
    <x v="24"/>
    <s v="XL"/>
    <x v="18"/>
    <x v="0"/>
    <x v="0"/>
    <x v="2"/>
    <x v="3"/>
  </r>
  <r>
    <n v="2110"/>
    <n v="0"/>
    <n v="59"/>
    <s v="Male"/>
    <x v="0"/>
    <x v="16"/>
    <x v="3"/>
    <x v="2098"/>
    <x v="2"/>
    <x v="0"/>
    <x v="11"/>
    <n v="28"/>
    <n v="31"/>
    <n v="868"/>
    <x v="17"/>
    <s v="L"/>
    <x v="14"/>
    <x v="3"/>
    <x v="1"/>
    <x v="0"/>
    <x v="6"/>
  </r>
  <r>
    <n v="2111"/>
    <n v="0"/>
    <n v="52"/>
    <s v="Male"/>
    <x v="0"/>
    <x v="20"/>
    <x v="0"/>
    <x v="2099"/>
    <x v="3"/>
    <x v="0"/>
    <x v="11"/>
    <n v="36"/>
    <n v="93"/>
    <n v="3348"/>
    <x v="6"/>
    <s v="L"/>
    <x v="16"/>
    <x v="1"/>
    <x v="5"/>
    <x v="5"/>
    <x v="6"/>
  </r>
  <r>
    <n v="2112"/>
    <n v="0"/>
    <n v="41"/>
    <s v="Male"/>
    <x v="0"/>
    <x v="12"/>
    <x v="3"/>
    <x v="2100"/>
    <x v="4"/>
    <x v="0"/>
    <x v="11"/>
    <n v="15"/>
    <n v="85"/>
    <n v="1275"/>
    <x v="9"/>
    <s v="XL"/>
    <x v="6"/>
    <x v="1"/>
    <x v="1"/>
    <x v="4"/>
    <x v="2"/>
  </r>
  <r>
    <n v="2113"/>
    <n v="0"/>
    <n v="43"/>
    <s v="Male"/>
    <x v="0"/>
    <x v="22"/>
    <x v="3"/>
    <x v="2101"/>
    <x v="5"/>
    <x v="0"/>
    <x v="11"/>
    <n v="7"/>
    <n v="68"/>
    <n v="476"/>
    <x v="29"/>
    <s v="M"/>
    <x v="21"/>
    <x v="3"/>
    <x v="4"/>
    <x v="1"/>
    <x v="0"/>
  </r>
  <r>
    <n v="2114"/>
    <n v="0"/>
    <n v="63"/>
    <s v="Male"/>
    <x v="0"/>
    <x v="10"/>
    <x v="0"/>
    <x v="2102"/>
    <x v="6"/>
    <x v="0"/>
    <x v="11"/>
    <n v="29"/>
    <n v="40"/>
    <n v="1160"/>
    <x v="40"/>
    <s v="M"/>
    <x v="17"/>
    <x v="1"/>
    <x v="5"/>
    <x v="3"/>
    <x v="6"/>
  </r>
  <r>
    <n v="2115"/>
    <n v="0"/>
    <n v="37"/>
    <s v="Male"/>
    <x v="0"/>
    <x v="5"/>
    <x v="0"/>
    <x v="2103"/>
    <x v="0"/>
    <x v="0"/>
    <x v="11"/>
    <n v="12"/>
    <n v="51"/>
    <n v="612"/>
    <x v="32"/>
    <s v="M"/>
    <x v="23"/>
    <x v="0"/>
    <x v="3"/>
    <x v="5"/>
    <x v="2"/>
  </r>
  <r>
    <n v="2116"/>
    <n v="0"/>
    <n v="44"/>
    <s v="Male"/>
    <x v="0"/>
    <x v="18"/>
    <x v="3"/>
    <x v="2104"/>
    <x v="1"/>
    <x v="0"/>
    <x v="11"/>
    <n v="16"/>
    <n v="85"/>
    <n v="1360"/>
    <x v="3"/>
    <s v="M"/>
    <x v="10"/>
    <x v="0"/>
    <x v="5"/>
    <x v="4"/>
    <x v="4"/>
  </r>
  <r>
    <n v="2117"/>
    <n v="0"/>
    <n v="67"/>
    <s v="Male"/>
    <x v="0"/>
    <x v="14"/>
    <x v="2"/>
    <x v="2105"/>
    <x v="2"/>
    <x v="0"/>
    <x v="11"/>
    <n v="50"/>
    <n v="23"/>
    <n v="1150"/>
    <x v="22"/>
    <s v="M"/>
    <x v="11"/>
    <x v="2"/>
    <x v="0"/>
    <x v="5"/>
    <x v="4"/>
  </r>
  <r>
    <n v="2118"/>
    <n v="0"/>
    <n v="27"/>
    <s v="Male"/>
    <x v="0"/>
    <x v="10"/>
    <x v="0"/>
    <x v="2106"/>
    <x v="3"/>
    <x v="0"/>
    <x v="11"/>
    <n v="11"/>
    <n v="28"/>
    <n v="308"/>
    <x v="23"/>
    <s v="L"/>
    <x v="17"/>
    <x v="2"/>
    <x v="1"/>
    <x v="5"/>
    <x v="2"/>
  </r>
  <r>
    <n v="2119"/>
    <n v="0"/>
    <n v="60"/>
    <s v="Male"/>
    <x v="0"/>
    <x v="20"/>
    <x v="0"/>
    <x v="2107"/>
    <x v="4"/>
    <x v="0"/>
    <x v="11"/>
    <n v="28"/>
    <n v="44"/>
    <n v="1232"/>
    <x v="41"/>
    <s v="M"/>
    <x v="8"/>
    <x v="3"/>
    <x v="4"/>
    <x v="5"/>
    <x v="3"/>
  </r>
  <r>
    <n v="2120"/>
    <n v="0"/>
    <n v="58"/>
    <s v="Male"/>
    <x v="0"/>
    <x v="16"/>
    <x v="3"/>
    <x v="2108"/>
    <x v="5"/>
    <x v="0"/>
    <x v="11"/>
    <n v="36"/>
    <n v="57"/>
    <n v="2052"/>
    <x v="42"/>
    <s v="M"/>
    <x v="20"/>
    <x v="1"/>
    <x v="5"/>
    <x v="0"/>
    <x v="4"/>
  </r>
  <r>
    <n v="2121"/>
    <n v="0"/>
    <n v="53"/>
    <s v="Male"/>
    <x v="0"/>
    <x v="18"/>
    <x v="3"/>
    <x v="2109"/>
    <x v="6"/>
    <x v="0"/>
    <x v="11"/>
    <n v="38"/>
    <n v="98"/>
    <n v="3724"/>
    <x v="9"/>
    <s v="S"/>
    <x v="15"/>
    <x v="3"/>
    <x v="2"/>
    <x v="3"/>
    <x v="3"/>
  </r>
  <r>
    <n v="2122"/>
    <n v="0"/>
    <n v="43"/>
    <s v="Male"/>
    <x v="0"/>
    <x v="21"/>
    <x v="3"/>
    <x v="2110"/>
    <x v="0"/>
    <x v="0"/>
    <x v="11"/>
    <n v="32"/>
    <n v="68"/>
    <n v="2176"/>
    <x v="28"/>
    <s v="M"/>
    <x v="8"/>
    <x v="0"/>
    <x v="4"/>
    <x v="4"/>
    <x v="5"/>
  </r>
  <r>
    <n v="2123"/>
    <n v="0"/>
    <n v="32"/>
    <s v="Male"/>
    <x v="0"/>
    <x v="14"/>
    <x v="2"/>
    <x v="2111"/>
    <x v="1"/>
    <x v="0"/>
    <x v="11"/>
    <n v="42"/>
    <n v="36"/>
    <n v="1512"/>
    <x v="40"/>
    <s v="L"/>
    <x v="11"/>
    <x v="3"/>
    <x v="0"/>
    <x v="5"/>
    <x v="1"/>
  </r>
  <r>
    <n v="2124"/>
    <n v="0"/>
    <n v="54"/>
    <s v="Male"/>
    <x v="0"/>
    <x v="7"/>
    <x v="2"/>
    <x v="2112"/>
    <x v="2"/>
    <x v="0"/>
    <x v="11"/>
    <n v="22"/>
    <n v="71"/>
    <n v="1562"/>
    <x v="42"/>
    <s v="L"/>
    <x v="16"/>
    <x v="1"/>
    <x v="0"/>
    <x v="5"/>
    <x v="4"/>
  </r>
  <r>
    <n v="2125"/>
    <n v="0"/>
    <n v="47"/>
    <s v="Male"/>
    <x v="0"/>
    <x v="11"/>
    <x v="0"/>
    <x v="2113"/>
    <x v="3"/>
    <x v="0"/>
    <x v="11"/>
    <n v="22"/>
    <n v="60"/>
    <n v="1320"/>
    <x v="3"/>
    <s v="M"/>
    <x v="11"/>
    <x v="3"/>
    <x v="2"/>
    <x v="0"/>
    <x v="3"/>
  </r>
  <r>
    <n v="2126"/>
    <n v="0"/>
    <n v="57"/>
    <s v="Male"/>
    <x v="0"/>
    <x v="7"/>
    <x v="2"/>
    <x v="2114"/>
    <x v="4"/>
    <x v="0"/>
    <x v="11"/>
    <n v="31"/>
    <n v="87"/>
    <n v="2697"/>
    <x v="13"/>
    <s v="M"/>
    <x v="18"/>
    <x v="3"/>
    <x v="5"/>
    <x v="3"/>
    <x v="3"/>
  </r>
  <r>
    <n v="2127"/>
    <n v="0"/>
    <n v="63"/>
    <s v="Male"/>
    <x v="0"/>
    <x v="9"/>
    <x v="1"/>
    <x v="2115"/>
    <x v="5"/>
    <x v="0"/>
    <x v="11"/>
    <n v="28"/>
    <n v="38"/>
    <n v="1064"/>
    <x v="15"/>
    <s v="XL"/>
    <x v="23"/>
    <x v="0"/>
    <x v="0"/>
    <x v="2"/>
    <x v="5"/>
  </r>
  <r>
    <n v="2128"/>
    <n v="0"/>
    <n v="70"/>
    <s v="Male"/>
    <x v="0"/>
    <x v="23"/>
    <x v="1"/>
    <x v="2116"/>
    <x v="6"/>
    <x v="0"/>
    <x v="11"/>
    <n v="40"/>
    <n v="45"/>
    <n v="1800"/>
    <x v="16"/>
    <s v="M"/>
    <x v="20"/>
    <x v="1"/>
    <x v="4"/>
    <x v="5"/>
    <x v="1"/>
  </r>
  <r>
    <n v="2129"/>
    <n v="0"/>
    <n v="62"/>
    <s v="Male"/>
    <x v="0"/>
    <x v="7"/>
    <x v="2"/>
    <x v="2117"/>
    <x v="0"/>
    <x v="0"/>
    <x v="11"/>
    <n v="21"/>
    <n v="47"/>
    <n v="987"/>
    <x v="34"/>
    <s v="L"/>
    <x v="16"/>
    <x v="3"/>
    <x v="4"/>
    <x v="3"/>
    <x v="1"/>
  </r>
  <r>
    <n v="2130"/>
    <n v="0"/>
    <n v="40"/>
    <s v="Male"/>
    <x v="0"/>
    <x v="11"/>
    <x v="0"/>
    <x v="2118"/>
    <x v="1"/>
    <x v="0"/>
    <x v="11"/>
    <n v="12"/>
    <n v="57"/>
    <n v="684"/>
    <x v="45"/>
    <s v="L"/>
    <x v="19"/>
    <x v="3"/>
    <x v="5"/>
    <x v="3"/>
    <x v="6"/>
  </r>
  <r>
    <n v="2131"/>
    <n v="0"/>
    <n v="25"/>
    <s v="Male"/>
    <x v="0"/>
    <x v="21"/>
    <x v="3"/>
    <x v="2119"/>
    <x v="2"/>
    <x v="0"/>
    <x v="11"/>
    <n v="33"/>
    <n v="68"/>
    <n v="2244"/>
    <x v="27"/>
    <s v="L"/>
    <x v="10"/>
    <x v="2"/>
    <x v="1"/>
    <x v="2"/>
    <x v="2"/>
  </r>
  <r>
    <n v="2132"/>
    <n v="0"/>
    <n v="19"/>
    <s v="Male"/>
    <x v="0"/>
    <x v="6"/>
    <x v="0"/>
    <x v="2120"/>
    <x v="3"/>
    <x v="0"/>
    <x v="11"/>
    <n v="9"/>
    <n v="52"/>
    <n v="468"/>
    <x v="6"/>
    <s v="M"/>
    <x v="15"/>
    <x v="3"/>
    <x v="0"/>
    <x v="4"/>
    <x v="0"/>
  </r>
  <r>
    <n v="2133"/>
    <n v="0"/>
    <n v="25"/>
    <s v="Male"/>
    <x v="0"/>
    <x v="11"/>
    <x v="0"/>
    <x v="2121"/>
    <x v="4"/>
    <x v="0"/>
    <x v="11"/>
    <n v="15"/>
    <n v="87"/>
    <n v="1305"/>
    <x v="32"/>
    <s v="M"/>
    <x v="23"/>
    <x v="3"/>
    <x v="4"/>
    <x v="5"/>
    <x v="1"/>
  </r>
  <r>
    <n v="2134"/>
    <n v="0"/>
    <n v="21"/>
    <s v="Male"/>
    <x v="0"/>
    <x v="19"/>
    <x v="3"/>
    <x v="2122"/>
    <x v="5"/>
    <x v="0"/>
    <x v="11"/>
    <n v="13"/>
    <n v="34"/>
    <n v="442"/>
    <x v="1"/>
    <s v="M"/>
    <x v="8"/>
    <x v="2"/>
    <x v="3"/>
    <x v="4"/>
    <x v="2"/>
  </r>
  <r>
    <n v="2135"/>
    <n v="0"/>
    <n v="55"/>
    <s v="Male"/>
    <x v="0"/>
    <x v="3"/>
    <x v="1"/>
    <x v="2123"/>
    <x v="6"/>
    <x v="0"/>
    <x v="11"/>
    <n v="35"/>
    <n v="41"/>
    <n v="1435"/>
    <x v="40"/>
    <s v="XL"/>
    <x v="1"/>
    <x v="0"/>
    <x v="3"/>
    <x v="2"/>
    <x v="0"/>
  </r>
  <r>
    <n v="2136"/>
    <n v="0"/>
    <n v="34"/>
    <s v="Male"/>
    <x v="0"/>
    <x v="12"/>
    <x v="3"/>
    <x v="2124"/>
    <x v="0"/>
    <x v="0"/>
    <x v="11"/>
    <n v="1"/>
    <n v="94"/>
    <n v="94"/>
    <x v="17"/>
    <s v="S"/>
    <x v="22"/>
    <x v="0"/>
    <x v="2"/>
    <x v="5"/>
    <x v="6"/>
  </r>
  <r>
    <n v="2137"/>
    <n v="0"/>
    <n v="47"/>
    <s v="Male"/>
    <x v="0"/>
    <x v="12"/>
    <x v="3"/>
    <x v="2125"/>
    <x v="1"/>
    <x v="0"/>
    <x v="11"/>
    <n v="25"/>
    <n v="93"/>
    <n v="2325"/>
    <x v="14"/>
    <s v="M"/>
    <x v="15"/>
    <x v="2"/>
    <x v="3"/>
    <x v="4"/>
    <x v="0"/>
  </r>
  <r>
    <n v="2138"/>
    <n v="0"/>
    <n v="27"/>
    <s v="Male"/>
    <x v="0"/>
    <x v="20"/>
    <x v="0"/>
    <x v="2126"/>
    <x v="2"/>
    <x v="0"/>
    <x v="11"/>
    <n v="20"/>
    <n v="51"/>
    <n v="1020"/>
    <x v="26"/>
    <s v="XL"/>
    <x v="7"/>
    <x v="0"/>
    <x v="4"/>
    <x v="2"/>
    <x v="6"/>
  </r>
  <r>
    <n v="2139"/>
    <n v="0"/>
    <n v="67"/>
    <s v="Male"/>
    <x v="0"/>
    <x v="1"/>
    <x v="0"/>
    <x v="2127"/>
    <x v="3"/>
    <x v="0"/>
    <x v="11"/>
    <n v="36"/>
    <n v="42"/>
    <n v="1512"/>
    <x v="33"/>
    <s v="M"/>
    <x v="11"/>
    <x v="3"/>
    <x v="2"/>
    <x v="0"/>
    <x v="3"/>
  </r>
  <r>
    <n v="2140"/>
    <n v="0"/>
    <n v="40"/>
    <s v="Male"/>
    <x v="0"/>
    <x v="23"/>
    <x v="1"/>
    <x v="2128"/>
    <x v="4"/>
    <x v="0"/>
    <x v="11"/>
    <n v="33"/>
    <n v="95"/>
    <n v="3135"/>
    <x v="14"/>
    <s v="M"/>
    <x v="15"/>
    <x v="0"/>
    <x v="1"/>
    <x v="1"/>
    <x v="1"/>
  </r>
  <r>
    <n v="2141"/>
    <n v="0"/>
    <n v="53"/>
    <s v="Male"/>
    <x v="0"/>
    <x v="8"/>
    <x v="3"/>
    <x v="2129"/>
    <x v="5"/>
    <x v="0"/>
    <x v="11"/>
    <n v="36"/>
    <n v="90"/>
    <n v="3240"/>
    <x v="34"/>
    <s v="M"/>
    <x v="17"/>
    <x v="3"/>
    <x v="3"/>
    <x v="1"/>
    <x v="0"/>
  </r>
  <r>
    <n v="2142"/>
    <n v="0"/>
    <n v="24"/>
    <s v="Male"/>
    <x v="0"/>
    <x v="10"/>
    <x v="0"/>
    <x v="2130"/>
    <x v="6"/>
    <x v="0"/>
    <x v="11"/>
    <n v="32"/>
    <n v="98"/>
    <n v="3136"/>
    <x v="0"/>
    <s v="M"/>
    <x v="14"/>
    <x v="0"/>
    <x v="4"/>
    <x v="3"/>
    <x v="2"/>
  </r>
  <r>
    <n v="2143"/>
    <n v="0"/>
    <n v="47"/>
    <s v="Male"/>
    <x v="0"/>
    <x v="19"/>
    <x v="3"/>
    <x v="2131"/>
    <x v="0"/>
    <x v="0"/>
    <x v="11"/>
    <n v="21"/>
    <n v="39"/>
    <n v="819"/>
    <x v="24"/>
    <s v="M"/>
    <x v="1"/>
    <x v="0"/>
    <x v="2"/>
    <x v="0"/>
    <x v="3"/>
  </r>
  <r>
    <n v="2144"/>
    <n v="0"/>
    <n v="53"/>
    <s v="Male"/>
    <x v="0"/>
    <x v="3"/>
    <x v="1"/>
    <x v="2132"/>
    <x v="1"/>
    <x v="0"/>
    <x v="11"/>
    <n v="48"/>
    <n v="66"/>
    <n v="3168"/>
    <x v="10"/>
    <s v="L"/>
    <x v="15"/>
    <x v="3"/>
    <x v="2"/>
    <x v="0"/>
    <x v="4"/>
  </r>
  <r>
    <n v="2145"/>
    <n v="0"/>
    <n v="47"/>
    <s v="Male"/>
    <x v="0"/>
    <x v="9"/>
    <x v="1"/>
    <x v="2133"/>
    <x v="2"/>
    <x v="0"/>
    <x v="11"/>
    <n v="25"/>
    <n v="23"/>
    <n v="575"/>
    <x v="31"/>
    <s v="L"/>
    <x v="19"/>
    <x v="0"/>
    <x v="1"/>
    <x v="3"/>
    <x v="3"/>
  </r>
  <r>
    <n v="2146"/>
    <n v="0"/>
    <n v="38"/>
    <s v="Male"/>
    <x v="0"/>
    <x v="11"/>
    <x v="0"/>
    <x v="2134"/>
    <x v="3"/>
    <x v="0"/>
    <x v="11"/>
    <n v="32"/>
    <n v="73"/>
    <n v="2336"/>
    <x v="38"/>
    <s v="S"/>
    <x v="3"/>
    <x v="0"/>
    <x v="3"/>
    <x v="3"/>
    <x v="2"/>
  </r>
  <r>
    <n v="2147"/>
    <n v="0"/>
    <n v="48"/>
    <s v="Male"/>
    <x v="0"/>
    <x v="12"/>
    <x v="3"/>
    <x v="2135"/>
    <x v="4"/>
    <x v="0"/>
    <x v="11"/>
    <n v="45"/>
    <n v="23"/>
    <n v="1035"/>
    <x v="39"/>
    <s v="XL"/>
    <x v="3"/>
    <x v="2"/>
    <x v="3"/>
    <x v="3"/>
    <x v="6"/>
  </r>
  <r>
    <n v="2148"/>
    <n v="0"/>
    <n v="47"/>
    <s v="Male"/>
    <x v="0"/>
    <x v="11"/>
    <x v="0"/>
    <x v="2136"/>
    <x v="5"/>
    <x v="0"/>
    <x v="11"/>
    <n v="4"/>
    <n v="43"/>
    <n v="172"/>
    <x v="9"/>
    <s v="S"/>
    <x v="4"/>
    <x v="3"/>
    <x v="3"/>
    <x v="1"/>
    <x v="0"/>
  </r>
  <r>
    <n v="2149"/>
    <n v="0"/>
    <n v="19"/>
    <s v="Male"/>
    <x v="0"/>
    <x v="17"/>
    <x v="0"/>
    <x v="2137"/>
    <x v="6"/>
    <x v="0"/>
    <x v="11"/>
    <n v="19"/>
    <n v="45"/>
    <n v="855"/>
    <x v="42"/>
    <s v="XL"/>
    <x v="2"/>
    <x v="0"/>
    <x v="4"/>
    <x v="3"/>
    <x v="4"/>
  </r>
  <r>
    <n v="2150"/>
    <n v="0"/>
    <n v="38"/>
    <s v="Male"/>
    <x v="0"/>
    <x v="3"/>
    <x v="1"/>
    <x v="2138"/>
    <x v="0"/>
    <x v="0"/>
    <x v="11"/>
    <n v="1"/>
    <n v="21"/>
    <n v="21"/>
    <x v="11"/>
    <s v="L"/>
    <x v="19"/>
    <x v="0"/>
    <x v="3"/>
    <x v="4"/>
    <x v="1"/>
  </r>
  <r>
    <n v="2151"/>
    <n v="0"/>
    <n v="57"/>
    <s v="Male"/>
    <x v="0"/>
    <x v="5"/>
    <x v="0"/>
    <x v="2139"/>
    <x v="1"/>
    <x v="0"/>
    <x v="11"/>
    <n v="12"/>
    <n v="40"/>
    <n v="480"/>
    <x v="25"/>
    <s v="M"/>
    <x v="19"/>
    <x v="1"/>
    <x v="4"/>
    <x v="1"/>
    <x v="1"/>
  </r>
  <r>
    <n v="2152"/>
    <n v="0"/>
    <n v="70"/>
    <s v="Male"/>
    <x v="0"/>
    <x v="2"/>
    <x v="0"/>
    <x v="2140"/>
    <x v="2"/>
    <x v="0"/>
    <x v="11"/>
    <n v="18"/>
    <n v="58"/>
    <n v="1044"/>
    <x v="32"/>
    <s v="L"/>
    <x v="17"/>
    <x v="3"/>
    <x v="4"/>
    <x v="0"/>
    <x v="5"/>
  </r>
  <r>
    <n v="2153"/>
    <n v="0"/>
    <n v="38"/>
    <s v="Male"/>
    <x v="0"/>
    <x v="6"/>
    <x v="0"/>
    <x v="2141"/>
    <x v="3"/>
    <x v="0"/>
    <x v="11"/>
    <n v="43"/>
    <n v="48"/>
    <n v="2064"/>
    <x v="30"/>
    <s v="L"/>
    <x v="23"/>
    <x v="2"/>
    <x v="2"/>
    <x v="4"/>
    <x v="4"/>
  </r>
  <r>
    <n v="2154"/>
    <n v="0"/>
    <n v="35"/>
    <s v="Male"/>
    <x v="0"/>
    <x v="5"/>
    <x v="0"/>
    <x v="2142"/>
    <x v="4"/>
    <x v="0"/>
    <x v="11"/>
    <n v="31"/>
    <n v="94"/>
    <n v="2914"/>
    <x v="0"/>
    <s v="M"/>
    <x v="10"/>
    <x v="3"/>
    <x v="1"/>
    <x v="3"/>
    <x v="2"/>
  </r>
  <r>
    <n v="2155"/>
    <n v="0"/>
    <n v="46"/>
    <s v="Male"/>
    <x v="0"/>
    <x v="18"/>
    <x v="3"/>
    <x v="2143"/>
    <x v="5"/>
    <x v="0"/>
    <x v="11"/>
    <n v="33"/>
    <n v="74"/>
    <n v="2442"/>
    <x v="5"/>
    <s v="M"/>
    <x v="10"/>
    <x v="1"/>
    <x v="5"/>
    <x v="1"/>
    <x v="6"/>
  </r>
  <r>
    <n v="2156"/>
    <n v="0"/>
    <n v="32"/>
    <s v="Male"/>
    <x v="0"/>
    <x v="8"/>
    <x v="3"/>
    <x v="2144"/>
    <x v="6"/>
    <x v="0"/>
    <x v="11"/>
    <n v="46"/>
    <n v="51"/>
    <n v="2346"/>
    <x v="11"/>
    <s v="L"/>
    <x v="22"/>
    <x v="3"/>
    <x v="5"/>
    <x v="3"/>
    <x v="5"/>
  </r>
  <r>
    <n v="2157"/>
    <n v="0"/>
    <n v="38"/>
    <s v="Male"/>
    <x v="0"/>
    <x v="11"/>
    <x v="0"/>
    <x v="2145"/>
    <x v="0"/>
    <x v="0"/>
    <x v="11"/>
    <n v="41"/>
    <n v="83"/>
    <n v="3403"/>
    <x v="9"/>
    <s v="M"/>
    <x v="1"/>
    <x v="0"/>
    <x v="2"/>
    <x v="5"/>
    <x v="4"/>
  </r>
  <r>
    <n v="2158"/>
    <n v="0"/>
    <n v="41"/>
    <s v="Male"/>
    <x v="0"/>
    <x v="8"/>
    <x v="3"/>
    <x v="2146"/>
    <x v="1"/>
    <x v="0"/>
    <x v="11"/>
    <n v="41"/>
    <n v="68"/>
    <n v="2788"/>
    <x v="33"/>
    <s v="L"/>
    <x v="2"/>
    <x v="0"/>
    <x v="2"/>
    <x v="0"/>
    <x v="0"/>
  </r>
  <r>
    <n v="2159"/>
    <n v="0"/>
    <n v="19"/>
    <s v="Male"/>
    <x v="0"/>
    <x v="24"/>
    <x v="3"/>
    <x v="2147"/>
    <x v="2"/>
    <x v="0"/>
    <x v="11"/>
    <n v="9"/>
    <n v="84"/>
    <n v="756"/>
    <x v="2"/>
    <s v="XL"/>
    <x v="8"/>
    <x v="1"/>
    <x v="3"/>
    <x v="4"/>
    <x v="0"/>
  </r>
  <r>
    <n v="2160"/>
    <n v="0"/>
    <n v="18"/>
    <s v="Male"/>
    <x v="0"/>
    <x v="5"/>
    <x v="0"/>
    <x v="2148"/>
    <x v="3"/>
    <x v="0"/>
    <x v="11"/>
    <n v="34"/>
    <n v="58"/>
    <n v="1972"/>
    <x v="7"/>
    <s v="M"/>
    <x v="14"/>
    <x v="3"/>
    <x v="1"/>
    <x v="1"/>
    <x v="2"/>
  </r>
  <r>
    <n v="2161"/>
    <n v="0"/>
    <n v="45"/>
    <s v="Male"/>
    <x v="0"/>
    <x v="0"/>
    <x v="0"/>
    <x v="2149"/>
    <x v="4"/>
    <x v="0"/>
    <x v="11"/>
    <n v="21"/>
    <n v="92"/>
    <n v="1932"/>
    <x v="8"/>
    <s v="L"/>
    <x v="4"/>
    <x v="0"/>
    <x v="0"/>
    <x v="3"/>
    <x v="2"/>
  </r>
  <r>
    <n v="2162"/>
    <n v="0"/>
    <n v="23"/>
    <s v="Male"/>
    <x v="0"/>
    <x v="10"/>
    <x v="0"/>
    <x v="2150"/>
    <x v="5"/>
    <x v="0"/>
    <x v="11"/>
    <n v="5"/>
    <n v="69"/>
    <n v="345"/>
    <x v="46"/>
    <s v="S"/>
    <x v="14"/>
    <x v="2"/>
    <x v="0"/>
    <x v="5"/>
    <x v="0"/>
  </r>
  <r>
    <n v="2163"/>
    <n v="0"/>
    <n v="60"/>
    <s v="Male"/>
    <x v="0"/>
    <x v="6"/>
    <x v="0"/>
    <x v="2151"/>
    <x v="6"/>
    <x v="0"/>
    <x v="11"/>
    <n v="32"/>
    <n v="48"/>
    <n v="1536"/>
    <x v="4"/>
    <s v="S"/>
    <x v="12"/>
    <x v="2"/>
    <x v="1"/>
    <x v="3"/>
    <x v="1"/>
  </r>
  <r>
    <n v="2164"/>
    <n v="0"/>
    <n v="52"/>
    <s v="Male"/>
    <x v="0"/>
    <x v="9"/>
    <x v="1"/>
    <x v="2152"/>
    <x v="0"/>
    <x v="0"/>
    <x v="11"/>
    <n v="44"/>
    <n v="60"/>
    <n v="2640"/>
    <x v="14"/>
    <s v="L"/>
    <x v="0"/>
    <x v="1"/>
    <x v="0"/>
    <x v="4"/>
    <x v="5"/>
  </r>
  <r>
    <n v="2165"/>
    <n v="0"/>
    <n v="42"/>
    <s v="Male"/>
    <x v="0"/>
    <x v="3"/>
    <x v="1"/>
    <x v="2153"/>
    <x v="1"/>
    <x v="0"/>
    <x v="11"/>
    <n v="46"/>
    <n v="20"/>
    <n v="920"/>
    <x v="43"/>
    <s v="S"/>
    <x v="8"/>
    <x v="0"/>
    <x v="2"/>
    <x v="3"/>
    <x v="4"/>
  </r>
  <r>
    <n v="2166"/>
    <n v="0"/>
    <n v="29"/>
    <s v="Male"/>
    <x v="0"/>
    <x v="13"/>
    <x v="0"/>
    <x v="2154"/>
    <x v="2"/>
    <x v="0"/>
    <x v="11"/>
    <n v="42"/>
    <n v="55"/>
    <n v="2310"/>
    <x v="36"/>
    <s v="M"/>
    <x v="2"/>
    <x v="2"/>
    <x v="0"/>
    <x v="2"/>
    <x v="6"/>
  </r>
  <r>
    <n v="2167"/>
    <n v="0"/>
    <n v="31"/>
    <s v="Male"/>
    <x v="0"/>
    <x v="14"/>
    <x v="2"/>
    <x v="2155"/>
    <x v="3"/>
    <x v="0"/>
    <x v="11"/>
    <n v="50"/>
    <n v="88"/>
    <n v="4400"/>
    <x v="30"/>
    <s v="S"/>
    <x v="7"/>
    <x v="1"/>
    <x v="0"/>
    <x v="2"/>
    <x v="4"/>
  </r>
  <r>
    <n v="2168"/>
    <n v="0"/>
    <n v="30"/>
    <s v="Male"/>
    <x v="0"/>
    <x v="11"/>
    <x v="0"/>
    <x v="2156"/>
    <x v="4"/>
    <x v="0"/>
    <x v="11"/>
    <n v="33"/>
    <n v="48"/>
    <n v="1584"/>
    <x v="47"/>
    <s v="L"/>
    <x v="13"/>
    <x v="0"/>
    <x v="3"/>
    <x v="0"/>
    <x v="0"/>
  </r>
  <r>
    <n v="2169"/>
    <n v="0"/>
    <n v="23"/>
    <s v="Male"/>
    <x v="0"/>
    <x v="8"/>
    <x v="3"/>
    <x v="2157"/>
    <x v="5"/>
    <x v="0"/>
    <x v="11"/>
    <n v="32"/>
    <n v="74"/>
    <n v="2368"/>
    <x v="38"/>
    <s v="M"/>
    <x v="18"/>
    <x v="1"/>
    <x v="2"/>
    <x v="1"/>
    <x v="3"/>
  </r>
  <r>
    <n v="2170"/>
    <n v="0"/>
    <n v="31"/>
    <s v="Male"/>
    <x v="0"/>
    <x v="7"/>
    <x v="2"/>
    <x v="2158"/>
    <x v="6"/>
    <x v="0"/>
    <x v="11"/>
    <n v="32"/>
    <n v="42"/>
    <n v="1344"/>
    <x v="19"/>
    <s v="M"/>
    <x v="17"/>
    <x v="3"/>
    <x v="2"/>
    <x v="4"/>
    <x v="4"/>
  </r>
  <r>
    <n v="2171"/>
    <n v="0"/>
    <n v="40"/>
    <s v="Male"/>
    <x v="0"/>
    <x v="1"/>
    <x v="0"/>
    <x v="2159"/>
    <x v="0"/>
    <x v="0"/>
    <x v="11"/>
    <n v="37"/>
    <n v="32"/>
    <n v="1184"/>
    <x v="35"/>
    <s v="M"/>
    <x v="2"/>
    <x v="3"/>
    <x v="2"/>
    <x v="0"/>
    <x v="6"/>
  </r>
  <r>
    <n v="2172"/>
    <n v="0"/>
    <n v="39"/>
    <s v="Male"/>
    <x v="0"/>
    <x v="6"/>
    <x v="0"/>
    <x v="2160"/>
    <x v="1"/>
    <x v="0"/>
    <x v="11"/>
    <n v="9"/>
    <n v="98"/>
    <n v="882"/>
    <x v="9"/>
    <s v="M"/>
    <x v="22"/>
    <x v="2"/>
    <x v="5"/>
    <x v="1"/>
    <x v="0"/>
  </r>
  <r>
    <n v="2173"/>
    <n v="0"/>
    <n v="28"/>
    <s v="Male"/>
    <x v="0"/>
    <x v="11"/>
    <x v="0"/>
    <x v="2161"/>
    <x v="2"/>
    <x v="0"/>
    <x v="11"/>
    <n v="6"/>
    <n v="89"/>
    <n v="534"/>
    <x v="3"/>
    <s v="S"/>
    <x v="21"/>
    <x v="3"/>
    <x v="5"/>
    <x v="3"/>
    <x v="0"/>
  </r>
  <r>
    <n v="2174"/>
    <n v="0"/>
    <n v="23"/>
    <s v="Male"/>
    <x v="0"/>
    <x v="24"/>
    <x v="3"/>
    <x v="2162"/>
    <x v="3"/>
    <x v="0"/>
    <x v="11"/>
    <n v="36"/>
    <n v="97"/>
    <n v="3492"/>
    <x v="12"/>
    <s v="S"/>
    <x v="16"/>
    <x v="2"/>
    <x v="4"/>
    <x v="0"/>
    <x v="3"/>
  </r>
  <r>
    <n v="2175"/>
    <n v="0"/>
    <n v="42"/>
    <s v="Male"/>
    <x v="0"/>
    <x v="21"/>
    <x v="3"/>
    <x v="2163"/>
    <x v="4"/>
    <x v="0"/>
    <x v="11"/>
    <n v="1"/>
    <n v="49"/>
    <n v="49"/>
    <x v="23"/>
    <s v="S"/>
    <x v="8"/>
    <x v="1"/>
    <x v="5"/>
    <x v="1"/>
    <x v="2"/>
  </r>
  <r>
    <n v="2176"/>
    <n v="0"/>
    <n v="68"/>
    <s v="Male"/>
    <x v="0"/>
    <x v="10"/>
    <x v="0"/>
    <x v="2164"/>
    <x v="5"/>
    <x v="0"/>
    <x v="11"/>
    <n v="48"/>
    <n v="50"/>
    <n v="2400"/>
    <x v="42"/>
    <s v="M"/>
    <x v="5"/>
    <x v="1"/>
    <x v="1"/>
    <x v="2"/>
    <x v="0"/>
  </r>
  <r>
    <n v="2177"/>
    <n v="0"/>
    <n v="24"/>
    <s v="Male"/>
    <x v="0"/>
    <x v="22"/>
    <x v="3"/>
    <x v="2165"/>
    <x v="6"/>
    <x v="0"/>
    <x v="11"/>
    <n v="44"/>
    <n v="91"/>
    <n v="4004"/>
    <x v="32"/>
    <s v="S"/>
    <x v="15"/>
    <x v="0"/>
    <x v="4"/>
    <x v="5"/>
    <x v="3"/>
  </r>
  <r>
    <n v="2178"/>
    <n v="0"/>
    <n v="24"/>
    <s v="Male"/>
    <x v="0"/>
    <x v="24"/>
    <x v="3"/>
    <x v="2166"/>
    <x v="0"/>
    <x v="0"/>
    <x v="11"/>
    <n v="9"/>
    <n v="93"/>
    <n v="837"/>
    <x v="6"/>
    <s v="XL"/>
    <x v="13"/>
    <x v="0"/>
    <x v="0"/>
    <x v="3"/>
    <x v="4"/>
  </r>
  <r>
    <n v="2179"/>
    <n v="0"/>
    <n v="21"/>
    <s v="Male"/>
    <x v="0"/>
    <x v="16"/>
    <x v="3"/>
    <x v="2167"/>
    <x v="1"/>
    <x v="0"/>
    <x v="11"/>
    <n v="32"/>
    <n v="98"/>
    <n v="3136"/>
    <x v="19"/>
    <s v="M"/>
    <x v="9"/>
    <x v="2"/>
    <x v="3"/>
    <x v="0"/>
    <x v="2"/>
  </r>
  <r>
    <n v="2180"/>
    <n v="0"/>
    <n v="49"/>
    <s v="Male"/>
    <x v="0"/>
    <x v="20"/>
    <x v="0"/>
    <x v="2168"/>
    <x v="2"/>
    <x v="0"/>
    <x v="11"/>
    <n v="14"/>
    <n v="82"/>
    <n v="1148"/>
    <x v="12"/>
    <s v="L"/>
    <x v="21"/>
    <x v="3"/>
    <x v="2"/>
    <x v="3"/>
    <x v="5"/>
  </r>
  <r>
    <n v="2181"/>
    <n v="0"/>
    <n v="41"/>
    <s v="Male"/>
    <x v="0"/>
    <x v="7"/>
    <x v="2"/>
    <x v="2169"/>
    <x v="3"/>
    <x v="0"/>
    <x v="11"/>
    <n v="43"/>
    <n v="37"/>
    <n v="1591"/>
    <x v="38"/>
    <s v="M"/>
    <x v="22"/>
    <x v="2"/>
    <x v="5"/>
    <x v="1"/>
    <x v="3"/>
  </r>
  <r>
    <n v="2182"/>
    <n v="0"/>
    <n v="22"/>
    <s v="Male"/>
    <x v="0"/>
    <x v="8"/>
    <x v="3"/>
    <x v="2170"/>
    <x v="4"/>
    <x v="0"/>
    <x v="11"/>
    <n v="32"/>
    <n v="63"/>
    <n v="2016"/>
    <x v="11"/>
    <s v="M"/>
    <x v="12"/>
    <x v="3"/>
    <x v="1"/>
    <x v="4"/>
    <x v="4"/>
  </r>
  <r>
    <n v="2183"/>
    <n v="0"/>
    <n v="42"/>
    <s v="Male"/>
    <x v="0"/>
    <x v="0"/>
    <x v="0"/>
    <x v="2171"/>
    <x v="5"/>
    <x v="0"/>
    <x v="11"/>
    <n v="26"/>
    <n v="99"/>
    <n v="2574"/>
    <x v="34"/>
    <s v="M"/>
    <x v="1"/>
    <x v="0"/>
    <x v="5"/>
    <x v="0"/>
    <x v="4"/>
  </r>
  <r>
    <n v="2184"/>
    <n v="0"/>
    <n v="30"/>
    <s v="Male"/>
    <x v="0"/>
    <x v="6"/>
    <x v="0"/>
    <x v="2172"/>
    <x v="6"/>
    <x v="0"/>
    <x v="11"/>
    <n v="2"/>
    <n v="37"/>
    <n v="74"/>
    <x v="22"/>
    <s v="M"/>
    <x v="1"/>
    <x v="1"/>
    <x v="5"/>
    <x v="1"/>
    <x v="5"/>
  </r>
  <r>
    <n v="2185"/>
    <n v="0"/>
    <n v="38"/>
    <s v="Male"/>
    <x v="0"/>
    <x v="9"/>
    <x v="1"/>
    <x v="2173"/>
    <x v="0"/>
    <x v="0"/>
    <x v="11"/>
    <n v="16"/>
    <n v="34"/>
    <n v="544"/>
    <x v="21"/>
    <s v="S"/>
    <x v="9"/>
    <x v="1"/>
    <x v="1"/>
    <x v="3"/>
    <x v="6"/>
  </r>
  <r>
    <n v="2186"/>
    <n v="0"/>
    <n v="40"/>
    <s v="Male"/>
    <x v="0"/>
    <x v="6"/>
    <x v="0"/>
    <x v="2174"/>
    <x v="1"/>
    <x v="0"/>
    <x v="11"/>
    <n v="50"/>
    <n v="32"/>
    <n v="1600"/>
    <x v="16"/>
    <s v="M"/>
    <x v="10"/>
    <x v="0"/>
    <x v="0"/>
    <x v="5"/>
    <x v="6"/>
  </r>
  <r>
    <n v="2187"/>
    <n v="0"/>
    <n v="55"/>
    <s v="Male"/>
    <x v="0"/>
    <x v="3"/>
    <x v="1"/>
    <x v="2175"/>
    <x v="2"/>
    <x v="0"/>
    <x v="11"/>
    <n v="6"/>
    <n v="23"/>
    <n v="138"/>
    <x v="34"/>
    <s v="XL"/>
    <x v="11"/>
    <x v="0"/>
    <x v="2"/>
    <x v="3"/>
    <x v="6"/>
  </r>
  <r>
    <n v="2188"/>
    <n v="0"/>
    <n v="37"/>
    <s v="Male"/>
    <x v="0"/>
    <x v="0"/>
    <x v="0"/>
    <x v="2176"/>
    <x v="3"/>
    <x v="0"/>
    <x v="11"/>
    <n v="20"/>
    <n v="78"/>
    <n v="1560"/>
    <x v="36"/>
    <s v="M"/>
    <x v="10"/>
    <x v="1"/>
    <x v="1"/>
    <x v="3"/>
    <x v="2"/>
  </r>
  <r>
    <n v="2189"/>
    <n v="0"/>
    <n v="41"/>
    <s v="Male"/>
    <x v="0"/>
    <x v="7"/>
    <x v="2"/>
    <x v="2177"/>
    <x v="4"/>
    <x v="0"/>
    <x v="11"/>
    <n v="9"/>
    <n v="54"/>
    <n v="486"/>
    <x v="17"/>
    <s v="M"/>
    <x v="17"/>
    <x v="0"/>
    <x v="2"/>
    <x v="2"/>
    <x v="1"/>
  </r>
  <r>
    <n v="2190"/>
    <n v="0"/>
    <n v="38"/>
    <s v="Male"/>
    <x v="0"/>
    <x v="0"/>
    <x v="0"/>
    <x v="2178"/>
    <x v="5"/>
    <x v="0"/>
    <x v="11"/>
    <n v="47"/>
    <n v="94"/>
    <n v="4418"/>
    <x v="48"/>
    <s v="XL"/>
    <x v="17"/>
    <x v="3"/>
    <x v="0"/>
    <x v="2"/>
    <x v="4"/>
  </r>
  <r>
    <n v="2191"/>
    <n v="0"/>
    <n v="42"/>
    <s v="Male"/>
    <x v="0"/>
    <x v="22"/>
    <x v="3"/>
    <x v="2179"/>
    <x v="6"/>
    <x v="0"/>
    <x v="11"/>
    <n v="33"/>
    <n v="75"/>
    <n v="2475"/>
    <x v="28"/>
    <s v="S"/>
    <x v="1"/>
    <x v="1"/>
    <x v="0"/>
    <x v="2"/>
    <x v="2"/>
  </r>
  <r>
    <n v="2192"/>
    <n v="0"/>
    <n v="26"/>
    <s v="Male"/>
    <x v="0"/>
    <x v="0"/>
    <x v="0"/>
    <x v="2180"/>
    <x v="0"/>
    <x v="0"/>
    <x v="11"/>
    <n v="46"/>
    <n v="69"/>
    <n v="3174"/>
    <x v="37"/>
    <s v="S"/>
    <x v="1"/>
    <x v="2"/>
    <x v="2"/>
    <x v="1"/>
    <x v="4"/>
  </r>
  <r>
    <n v="2193"/>
    <n v="0"/>
    <n v="41"/>
    <s v="Male"/>
    <x v="0"/>
    <x v="18"/>
    <x v="3"/>
    <x v="2181"/>
    <x v="1"/>
    <x v="0"/>
    <x v="12"/>
    <n v="9"/>
    <n v="35"/>
    <n v="315"/>
    <x v="40"/>
    <s v="L"/>
    <x v="22"/>
    <x v="0"/>
    <x v="2"/>
    <x v="2"/>
    <x v="5"/>
  </r>
  <r>
    <n v="2194"/>
    <n v="0"/>
    <n v="27"/>
    <s v="Male"/>
    <x v="0"/>
    <x v="5"/>
    <x v="0"/>
    <x v="2182"/>
    <x v="2"/>
    <x v="0"/>
    <x v="12"/>
    <n v="8"/>
    <n v="78"/>
    <n v="624"/>
    <x v="17"/>
    <s v="L"/>
    <x v="2"/>
    <x v="1"/>
    <x v="0"/>
    <x v="3"/>
    <x v="5"/>
  </r>
  <r>
    <n v="2195"/>
    <n v="0"/>
    <n v="61"/>
    <s v="Male"/>
    <x v="0"/>
    <x v="20"/>
    <x v="0"/>
    <x v="2183"/>
    <x v="3"/>
    <x v="0"/>
    <x v="12"/>
    <n v="48"/>
    <n v="29"/>
    <n v="1392"/>
    <x v="0"/>
    <s v="M"/>
    <x v="5"/>
    <x v="2"/>
    <x v="3"/>
    <x v="4"/>
    <x v="3"/>
  </r>
  <r>
    <n v="2196"/>
    <n v="0"/>
    <n v="58"/>
    <s v="Male"/>
    <x v="0"/>
    <x v="2"/>
    <x v="0"/>
    <x v="2184"/>
    <x v="4"/>
    <x v="0"/>
    <x v="12"/>
    <n v="2"/>
    <n v="62"/>
    <n v="124"/>
    <x v="14"/>
    <s v="M"/>
    <x v="17"/>
    <x v="3"/>
    <x v="2"/>
    <x v="1"/>
    <x v="5"/>
  </r>
  <r>
    <n v="2197"/>
    <n v="0"/>
    <n v="25"/>
    <s v="Male"/>
    <x v="0"/>
    <x v="10"/>
    <x v="0"/>
    <x v="2185"/>
    <x v="5"/>
    <x v="0"/>
    <x v="12"/>
    <n v="31"/>
    <n v="58"/>
    <n v="1798"/>
    <x v="32"/>
    <s v="M"/>
    <x v="0"/>
    <x v="1"/>
    <x v="2"/>
    <x v="3"/>
    <x v="1"/>
  </r>
  <r>
    <n v="2198"/>
    <n v="0"/>
    <n v="33"/>
    <s v="Male"/>
    <x v="0"/>
    <x v="23"/>
    <x v="1"/>
    <x v="2186"/>
    <x v="6"/>
    <x v="0"/>
    <x v="12"/>
    <n v="40"/>
    <n v="88"/>
    <n v="3520"/>
    <x v="37"/>
    <s v="M"/>
    <x v="20"/>
    <x v="2"/>
    <x v="4"/>
    <x v="0"/>
    <x v="5"/>
  </r>
  <r>
    <n v="2199"/>
    <n v="0"/>
    <n v="57"/>
    <s v="Male"/>
    <x v="0"/>
    <x v="18"/>
    <x v="3"/>
    <x v="2187"/>
    <x v="0"/>
    <x v="0"/>
    <x v="12"/>
    <n v="35"/>
    <n v="80"/>
    <n v="2800"/>
    <x v="14"/>
    <s v="L"/>
    <x v="2"/>
    <x v="2"/>
    <x v="1"/>
    <x v="0"/>
    <x v="5"/>
  </r>
  <r>
    <n v="2200"/>
    <n v="0"/>
    <n v="39"/>
    <s v="Male"/>
    <x v="0"/>
    <x v="18"/>
    <x v="3"/>
    <x v="2188"/>
    <x v="1"/>
    <x v="0"/>
    <x v="12"/>
    <n v="40"/>
    <n v="47"/>
    <n v="1880"/>
    <x v="16"/>
    <s v="M"/>
    <x v="1"/>
    <x v="2"/>
    <x v="5"/>
    <x v="5"/>
    <x v="5"/>
  </r>
  <r>
    <n v="2201"/>
    <n v="0"/>
    <n v="60"/>
    <s v="Male"/>
    <x v="0"/>
    <x v="24"/>
    <x v="3"/>
    <x v="2189"/>
    <x v="2"/>
    <x v="0"/>
    <x v="12"/>
    <n v="27"/>
    <n v="51"/>
    <n v="1377"/>
    <x v="5"/>
    <s v="L"/>
    <x v="4"/>
    <x v="2"/>
    <x v="2"/>
    <x v="5"/>
    <x v="6"/>
  </r>
  <r>
    <n v="2202"/>
    <n v="0"/>
    <n v="39"/>
    <s v="Male"/>
    <x v="0"/>
    <x v="13"/>
    <x v="0"/>
    <x v="2190"/>
    <x v="3"/>
    <x v="0"/>
    <x v="12"/>
    <n v="10"/>
    <n v="25"/>
    <n v="250"/>
    <x v="47"/>
    <s v="L"/>
    <x v="14"/>
    <x v="1"/>
    <x v="4"/>
    <x v="0"/>
    <x v="2"/>
  </r>
  <r>
    <n v="2203"/>
    <n v="0"/>
    <n v="42"/>
    <s v="Male"/>
    <x v="0"/>
    <x v="10"/>
    <x v="0"/>
    <x v="2191"/>
    <x v="4"/>
    <x v="0"/>
    <x v="12"/>
    <n v="23"/>
    <n v="36"/>
    <n v="828"/>
    <x v="15"/>
    <s v="M"/>
    <x v="15"/>
    <x v="2"/>
    <x v="2"/>
    <x v="2"/>
    <x v="1"/>
  </r>
  <r>
    <n v="2204"/>
    <n v="0"/>
    <n v="53"/>
    <s v="Male"/>
    <x v="0"/>
    <x v="10"/>
    <x v="0"/>
    <x v="2192"/>
    <x v="5"/>
    <x v="0"/>
    <x v="12"/>
    <n v="32"/>
    <n v="79"/>
    <n v="2528"/>
    <x v="3"/>
    <s v="M"/>
    <x v="20"/>
    <x v="0"/>
    <x v="1"/>
    <x v="1"/>
    <x v="3"/>
  </r>
  <r>
    <n v="2205"/>
    <n v="0"/>
    <n v="20"/>
    <s v="Male"/>
    <x v="0"/>
    <x v="2"/>
    <x v="0"/>
    <x v="2193"/>
    <x v="6"/>
    <x v="0"/>
    <x v="12"/>
    <n v="6"/>
    <n v="41"/>
    <n v="246"/>
    <x v="4"/>
    <s v="S"/>
    <x v="21"/>
    <x v="0"/>
    <x v="4"/>
    <x v="5"/>
    <x v="5"/>
  </r>
  <r>
    <n v="2206"/>
    <n v="0"/>
    <n v="46"/>
    <s v="Male"/>
    <x v="0"/>
    <x v="1"/>
    <x v="0"/>
    <x v="2194"/>
    <x v="0"/>
    <x v="0"/>
    <x v="12"/>
    <n v="27"/>
    <n v="68"/>
    <n v="1836"/>
    <x v="24"/>
    <s v="XL"/>
    <x v="15"/>
    <x v="3"/>
    <x v="0"/>
    <x v="3"/>
    <x v="1"/>
  </r>
  <r>
    <n v="2207"/>
    <n v="0"/>
    <n v="46"/>
    <s v="Male"/>
    <x v="0"/>
    <x v="3"/>
    <x v="1"/>
    <x v="2195"/>
    <x v="1"/>
    <x v="0"/>
    <x v="12"/>
    <n v="25"/>
    <n v="51"/>
    <n v="1275"/>
    <x v="25"/>
    <s v="L"/>
    <x v="13"/>
    <x v="1"/>
    <x v="5"/>
    <x v="4"/>
    <x v="0"/>
  </r>
  <r>
    <n v="2208"/>
    <n v="0"/>
    <n v="69"/>
    <s v="Male"/>
    <x v="0"/>
    <x v="8"/>
    <x v="3"/>
    <x v="2196"/>
    <x v="2"/>
    <x v="0"/>
    <x v="12"/>
    <n v="11"/>
    <n v="38"/>
    <n v="418"/>
    <x v="34"/>
    <s v="M"/>
    <x v="0"/>
    <x v="3"/>
    <x v="2"/>
    <x v="2"/>
    <x v="2"/>
  </r>
  <r>
    <n v="2209"/>
    <n v="0"/>
    <n v="28"/>
    <s v="Male"/>
    <x v="0"/>
    <x v="18"/>
    <x v="3"/>
    <x v="2197"/>
    <x v="3"/>
    <x v="0"/>
    <x v="12"/>
    <n v="23"/>
    <n v="46"/>
    <n v="1058"/>
    <x v="23"/>
    <s v="XL"/>
    <x v="10"/>
    <x v="2"/>
    <x v="4"/>
    <x v="3"/>
    <x v="5"/>
  </r>
  <r>
    <n v="2210"/>
    <n v="0"/>
    <n v="42"/>
    <s v="Male"/>
    <x v="0"/>
    <x v="3"/>
    <x v="1"/>
    <x v="2198"/>
    <x v="4"/>
    <x v="0"/>
    <x v="12"/>
    <n v="44"/>
    <n v="20"/>
    <n v="880"/>
    <x v="39"/>
    <s v="XL"/>
    <x v="18"/>
    <x v="2"/>
    <x v="4"/>
    <x v="4"/>
    <x v="3"/>
  </r>
  <r>
    <n v="2211"/>
    <n v="0"/>
    <n v="30"/>
    <s v="Male"/>
    <x v="0"/>
    <x v="12"/>
    <x v="3"/>
    <x v="2199"/>
    <x v="5"/>
    <x v="0"/>
    <x v="12"/>
    <n v="35"/>
    <n v="25"/>
    <n v="875"/>
    <x v="40"/>
    <s v="M"/>
    <x v="19"/>
    <x v="2"/>
    <x v="5"/>
    <x v="3"/>
    <x v="0"/>
  </r>
  <r>
    <n v="2212"/>
    <n v="0"/>
    <n v="50"/>
    <s v="Male"/>
    <x v="0"/>
    <x v="1"/>
    <x v="0"/>
    <x v="2200"/>
    <x v="6"/>
    <x v="0"/>
    <x v="12"/>
    <n v="45"/>
    <n v="89"/>
    <n v="4005"/>
    <x v="1"/>
    <s v="L"/>
    <x v="7"/>
    <x v="0"/>
    <x v="1"/>
    <x v="5"/>
    <x v="6"/>
  </r>
  <r>
    <n v="2213"/>
    <n v="0"/>
    <n v="59"/>
    <s v="Male"/>
    <x v="0"/>
    <x v="13"/>
    <x v="0"/>
    <x v="2201"/>
    <x v="0"/>
    <x v="0"/>
    <x v="12"/>
    <n v="22"/>
    <n v="77"/>
    <n v="1694"/>
    <x v="42"/>
    <s v="M"/>
    <x v="17"/>
    <x v="0"/>
    <x v="2"/>
    <x v="4"/>
    <x v="3"/>
  </r>
  <r>
    <n v="2214"/>
    <n v="0"/>
    <n v="54"/>
    <s v="Male"/>
    <x v="0"/>
    <x v="19"/>
    <x v="3"/>
    <x v="2202"/>
    <x v="1"/>
    <x v="0"/>
    <x v="12"/>
    <n v="18"/>
    <n v="94"/>
    <n v="1692"/>
    <x v="11"/>
    <s v="M"/>
    <x v="1"/>
    <x v="3"/>
    <x v="0"/>
    <x v="5"/>
    <x v="3"/>
  </r>
  <r>
    <n v="2215"/>
    <n v="0"/>
    <n v="50"/>
    <s v="Male"/>
    <x v="0"/>
    <x v="22"/>
    <x v="3"/>
    <x v="2203"/>
    <x v="2"/>
    <x v="0"/>
    <x v="12"/>
    <n v="20"/>
    <n v="100"/>
    <n v="2000"/>
    <x v="36"/>
    <s v="L"/>
    <x v="9"/>
    <x v="3"/>
    <x v="3"/>
    <x v="5"/>
    <x v="1"/>
  </r>
  <r>
    <n v="2216"/>
    <n v="0"/>
    <n v="25"/>
    <s v="Male"/>
    <x v="0"/>
    <x v="3"/>
    <x v="1"/>
    <x v="2204"/>
    <x v="3"/>
    <x v="0"/>
    <x v="12"/>
    <n v="28"/>
    <n v="96"/>
    <n v="2688"/>
    <x v="8"/>
    <s v="M"/>
    <x v="20"/>
    <x v="0"/>
    <x v="0"/>
    <x v="2"/>
    <x v="0"/>
  </r>
  <r>
    <n v="2217"/>
    <n v="0"/>
    <n v="41"/>
    <s v="Male"/>
    <x v="0"/>
    <x v="13"/>
    <x v="0"/>
    <x v="2205"/>
    <x v="4"/>
    <x v="0"/>
    <x v="12"/>
    <n v="15"/>
    <n v="36"/>
    <n v="540"/>
    <x v="32"/>
    <s v="XL"/>
    <x v="5"/>
    <x v="0"/>
    <x v="5"/>
    <x v="0"/>
    <x v="4"/>
  </r>
  <r>
    <n v="2218"/>
    <n v="0"/>
    <n v="35"/>
    <s v="Male"/>
    <x v="0"/>
    <x v="16"/>
    <x v="3"/>
    <x v="2206"/>
    <x v="5"/>
    <x v="0"/>
    <x v="12"/>
    <n v="42"/>
    <n v="27"/>
    <n v="1134"/>
    <x v="26"/>
    <s v="XL"/>
    <x v="15"/>
    <x v="3"/>
    <x v="5"/>
    <x v="4"/>
    <x v="0"/>
  </r>
  <r>
    <n v="2219"/>
    <n v="0"/>
    <n v="67"/>
    <s v="Male"/>
    <x v="0"/>
    <x v="12"/>
    <x v="3"/>
    <x v="2207"/>
    <x v="6"/>
    <x v="0"/>
    <x v="12"/>
    <n v="20"/>
    <n v="67"/>
    <n v="1340"/>
    <x v="36"/>
    <s v="M"/>
    <x v="23"/>
    <x v="0"/>
    <x v="5"/>
    <x v="5"/>
    <x v="3"/>
  </r>
  <r>
    <n v="2220"/>
    <n v="0"/>
    <n v="33"/>
    <s v="Male"/>
    <x v="0"/>
    <x v="0"/>
    <x v="0"/>
    <x v="2208"/>
    <x v="0"/>
    <x v="0"/>
    <x v="12"/>
    <n v="16"/>
    <n v="91"/>
    <n v="1456"/>
    <x v="45"/>
    <s v="S"/>
    <x v="7"/>
    <x v="3"/>
    <x v="5"/>
    <x v="4"/>
    <x v="0"/>
  </r>
  <r>
    <n v="2221"/>
    <n v="0"/>
    <n v="19"/>
    <s v="Male"/>
    <x v="0"/>
    <x v="22"/>
    <x v="3"/>
    <x v="2209"/>
    <x v="1"/>
    <x v="0"/>
    <x v="12"/>
    <n v="47"/>
    <n v="62"/>
    <n v="2914"/>
    <x v="5"/>
    <s v="XL"/>
    <x v="18"/>
    <x v="3"/>
    <x v="5"/>
    <x v="1"/>
    <x v="2"/>
  </r>
  <r>
    <n v="2222"/>
    <n v="0"/>
    <n v="25"/>
    <s v="Male"/>
    <x v="0"/>
    <x v="6"/>
    <x v="0"/>
    <x v="2210"/>
    <x v="2"/>
    <x v="0"/>
    <x v="12"/>
    <n v="34"/>
    <n v="88"/>
    <n v="2992"/>
    <x v="22"/>
    <s v="XL"/>
    <x v="3"/>
    <x v="3"/>
    <x v="1"/>
    <x v="2"/>
    <x v="2"/>
  </r>
  <r>
    <n v="2223"/>
    <n v="0"/>
    <n v="32"/>
    <s v="Male"/>
    <x v="0"/>
    <x v="13"/>
    <x v="0"/>
    <x v="2211"/>
    <x v="3"/>
    <x v="0"/>
    <x v="12"/>
    <n v="30"/>
    <n v="66"/>
    <n v="1980"/>
    <x v="41"/>
    <s v="M"/>
    <x v="11"/>
    <x v="2"/>
    <x v="5"/>
    <x v="2"/>
    <x v="1"/>
  </r>
  <r>
    <n v="2224"/>
    <n v="0"/>
    <n v="30"/>
    <s v="Male"/>
    <x v="0"/>
    <x v="3"/>
    <x v="1"/>
    <x v="2212"/>
    <x v="4"/>
    <x v="0"/>
    <x v="12"/>
    <n v="5"/>
    <n v="65"/>
    <n v="325"/>
    <x v="22"/>
    <s v="M"/>
    <x v="0"/>
    <x v="3"/>
    <x v="2"/>
    <x v="3"/>
    <x v="3"/>
  </r>
  <r>
    <n v="2225"/>
    <n v="0"/>
    <n v="18"/>
    <s v="Male"/>
    <x v="0"/>
    <x v="24"/>
    <x v="3"/>
    <x v="2213"/>
    <x v="5"/>
    <x v="0"/>
    <x v="12"/>
    <n v="38"/>
    <n v="25"/>
    <n v="950"/>
    <x v="42"/>
    <s v="L"/>
    <x v="4"/>
    <x v="0"/>
    <x v="3"/>
    <x v="1"/>
    <x v="3"/>
  </r>
  <r>
    <n v="2226"/>
    <n v="0"/>
    <n v="38"/>
    <s v="Male"/>
    <x v="0"/>
    <x v="22"/>
    <x v="3"/>
    <x v="2214"/>
    <x v="6"/>
    <x v="0"/>
    <x v="12"/>
    <n v="18"/>
    <n v="64"/>
    <n v="1152"/>
    <x v="46"/>
    <s v="S"/>
    <x v="8"/>
    <x v="1"/>
    <x v="1"/>
    <x v="2"/>
    <x v="2"/>
  </r>
  <r>
    <n v="2227"/>
    <n v="0"/>
    <n v="22"/>
    <s v="Male"/>
    <x v="0"/>
    <x v="5"/>
    <x v="0"/>
    <x v="2215"/>
    <x v="0"/>
    <x v="0"/>
    <x v="12"/>
    <n v="28"/>
    <n v="72"/>
    <n v="2016"/>
    <x v="9"/>
    <s v="L"/>
    <x v="24"/>
    <x v="1"/>
    <x v="5"/>
    <x v="1"/>
    <x v="2"/>
  </r>
  <r>
    <n v="2228"/>
    <n v="0"/>
    <n v="40"/>
    <s v="Male"/>
    <x v="0"/>
    <x v="18"/>
    <x v="3"/>
    <x v="2216"/>
    <x v="1"/>
    <x v="0"/>
    <x v="12"/>
    <n v="42"/>
    <n v="74"/>
    <n v="3108"/>
    <x v="46"/>
    <s v="S"/>
    <x v="0"/>
    <x v="2"/>
    <x v="2"/>
    <x v="2"/>
    <x v="0"/>
  </r>
  <r>
    <n v="2229"/>
    <n v="0"/>
    <n v="54"/>
    <s v="Male"/>
    <x v="0"/>
    <x v="24"/>
    <x v="3"/>
    <x v="2217"/>
    <x v="2"/>
    <x v="0"/>
    <x v="12"/>
    <n v="5"/>
    <n v="50"/>
    <n v="250"/>
    <x v="22"/>
    <s v="M"/>
    <x v="13"/>
    <x v="3"/>
    <x v="1"/>
    <x v="2"/>
    <x v="1"/>
  </r>
  <r>
    <n v="2230"/>
    <n v="0"/>
    <n v="70"/>
    <s v="Male"/>
    <x v="0"/>
    <x v="13"/>
    <x v="0"/>
    <x v="2218"/>
    <x v="3"/>
    <x v="0"/>
    <x v="12"/>
    <n v="50"/>
    <n v="97"/>
    <n v="4850"/>
    <x v="45"/>
    <s v="M"/>
    <x v="5"/>
    <x v="3"/>
    <x v="0"/>
    <x v="0"/>
    <x v="5"/>
  </r>
  <r>
    <n v="2231"/>
    <n v="0"/>
    <n v="52"/>
    <s v="Male"/>
    <x v="0"/>
    <x v="4"/>
    <x v="1"/>
    <x v="2219"/>
    <x v="4"/>
    <x v="0"/>
    <x v="12"/>
    <n v="33"/>
    <n v="36"/>
    <n v="1188"/>
    <x v="23"/>
    <s v="S"/>
    <x v="11"/>
    <x v="1"/>
    <x v="0"/>
    <x v="0"/>
    <x v="0"/>
  </r>
  <r>
    <n v="2232"/>
    <n v="0"/>
    <n v="34"/>
    <s v="Male"/>
    <x v="0"/>
    <x v="14"/>
    <x v="2"/>
    <x v="2220"/>
    <x v="5"/>
    <x v="0"/>
    <x v="12"/>
    <n v="1"/>
    <n v="49"/>
    <n v="49"/>
    <x v="39"/>
    <s v="M"/>
    <x v="18"/>
    <x v="3"/>
    <x v="5"/>
    <x v="2"/>
    <x v="1"/>
  </r>
  <r>
    <n v="2233"/>
    <n v="0"/>
    <n v="65"/>
    <s v="Male"/>
    <x v="0"/>
    <x v="9"/>
    <x v="1"/>
    <x v="2221"/>
    <x v="6"/>
    <x v="0"/>
    <x v="12"/>
    <n v="14"/>
    <n v="64"/>
    <n v="896"/>
    <x v="16"/>
    <s v="L"/>
    <x v="21"/>
    <x v="1"/>
    <x v="5"/>
    <x v="1"/>
    <x v="0"/>
  </r>
  <r>
    <n v="2234"/>
    <n v="0"/>
    <n v="38"/>
    <s v="Male"/>
    <x v="0"/>
    <x v="0"/>
    <x v="0"/>
    <x v="2222"/>
    <x v="0"/>
    <x v="0"/>
    <x v="12"/>
    <n v="48"/>
    <n v="31"/>
    <n v="1488"/>
    <x v="19"/>
    <s v="XL"/>
    <x v="0"/>
    <x v="2"/>
    <x v="0"/>
    <x v="2"/>
    <x v="5"/>
  </r>
  <r>
    <n v="2235"/>
    <n v="0"/>
    <n v="35"/>
    <s v="Male"/>
    <x v="0"/>
    <x v="23"/>
    <x v="1"/>
    <x v="2223"/>
    <x v="1"/>
    <x v="0"/>
    <x v="12"/>
    <n v="26"/>
    <n v="66"/>
    <n v="1716"/>
    <x v="13"/>
    <s v="S"/>
    <x v="22"/>
    <x v="0"/>
    <x v="0"/>
    <x v="1"/>
    <x v="1"/>
  </r>
  <r>
    <n v="2236"/>
    <n v="0"/>
    <n v="40"/>
    <s v="Male"/>
    <x v="0"/>
    <x v="20"/>
    <x v="0"/>
    <x v="2224"/>
    <x v="2"/>
    <x v="0"/>
    <x v="12"/>
    <n v="44"/>
    <n v="82"/>
    <n v="3608"/>
    <x v="25"/>
    <s v="M"/>
    <x v="0"/>
    <x v="1"/>
    <x v="4"/>
    <x v="2"/>
    <x v="2"/>
  </r>
  <r>
    <n v="2237"/>
    <n v="0"/>
    <n v="23"/>
    <s v="Male"/>
    <x v="0"/>
    <x v="17"/>
    <x v="0"/>
    <x v="2225"/>
    <x v="3"/>
    <x v="0"/>
    <x v="12"/>
    <n v="18"/>
    <n v="88"/>
    <n v="1584"/>
    <x v="7"/>
    <s v="M"/>
    <x v="22"/>
    <x v="0"/>
    <x v="3"/>
    <x v="5"/>
    <x v="0"/>
  </r>
  <r>
    <n v="2238"/>
    <n v="0"/>
    <n v="45"/>
    <s v="Male"/>
    <x v="0"/>
    <x v="3"/>
    <x v="1"/>
    <x v="2226"/>
    <x v="4"/>
    <x v="0"/>
    <x v="12"/>
    <n v="31"/>
    <n v="34"/>
    <n v="1054"/>
    <x v="15"/>
    <s v="S"/>
    <x v="12"/>
    <x v="2"/>
    <x v="2"/>
    <x v="0"/>
    <x v="6"/>
  </r>
  <r>
    <n v="2239"/>
    <n v="0"/>
    <n v="40"/>
    <s v="Male"/>
    <x v="0"/>
    <x v="4"/>
    <x v="1"/>
    <x v="2227"/>
    <x v="5"/>
    <x v="0"/>
    <x v="12"/>
    <n v="18"/>
    <n v="84"/>
    <n v="1512"/>
    <x v="19"/>
    <s v="L"/>
    <x v="18"/>
    <x v="0"/>
    <x v="3"/>
    <x v="5"/>
    <x v="1"/>
  </r>
  <r>
    <n v="2240"/>
    <n v="0"/>
    <n v="42"/>
    <s v="Male"/>
    <x v="0"/>
    <x v="16"/>
    <x v="3"/>
    <x v="2228"/>
    <x v="6"/>
    <x v="0"/>
    <x v="12"/>
    <n v="41"/>
    <n v="96"/>
    <n v="3936"/>
    <x v="15"/>
    <s v="L"/>
    <x v="20"/>
    <x v="2"/>
    <x v="4"/>
    <x v="2"/>
    <x v="6"/>
  </r>
  <r>
    <n v="2241"/>
    <n v="0"/>
    <n v="57"/>
    <s v="Male"/>
    <x v="0"/>
    <x v="3"/>
    <x v="1"/>
    <x v="2229"/>
    <x v="0"/>
    <x v="0"/>
    <x v="12"/>
    <n v="18"/>
    <n v="71"/>
    <n v="1278"/>
    <x v="17"/>
    <s v="L"/>
    <x v="13"/>
    <x v="0"/>
    <x v="2"/>
    <x v="5"/>
    <x v="6"/>
  </r>
  <r>
    <n v="2242"/>
    <n v="0"/>
    <n v="18"/>
    <s v="Male"/>
    <x v="0"/>
    <x v="14"/>
    <x v="2"/>
    <x v="2230"/>
    <x v="1"/>
    <x v="0"/>
    <x v="12"/>
    <n v="3"/>
    <n v="77"/>
    <n v="231"/>
    <x v="31"/>
    <s v="M"/>
    <x v="7"/>
    <x v="2"/>
    <x v="1"/>
    <x v="4"/>
    <x v="4"/>
  </r>
  <r>
    <n v="2243"/>
    <n v="0"/>
    <n v="18"/>
    <s v="Male"/>
    <x v="0"/>
    <x v="11"/>
    <x v="0"/>
    <x v="2231"/>
    <x v="2"/>
    <x v="0"/>
    <x v="12"/>
    <n v="5"/>
    <n v="66"/>
    <n v="330"/>
    <x v="21"/>
    <s v="M"/>
    <x v="19"/>
    <x v="1"/>
    <x v="2"/>
    <x v="2"/>
    <x v="4"/>
  </r>
  <r>
    <n v="2244"/>
    <n v="0"/>
    <n v="56"/>
    <s v="Male"/>
    <x v="0"/>
    <x v="5"/>
    <x v="0"/>
    <x v="2232"/>
    <x v="3"/>
    <x v="0"/>
    <x v="12"/>
    <n v="13"/>
    <n v="21"/>
    <n v="273"/>
    <x v="2"/>
    <s v="M"/>
    <x v="11"/>
    <x v="0"/>
    <x v="4"/>
    <x v="5"/>
    <x v="2"/>
  </r>
  <r>
    <n v="2245"/>
    <n v="0"/>
    <n v="35"/>
    <s v="Male"/>
    <x v="0"/>
    <x v="6"/>
    <x v="0"/>
    <x v="2233"/>
    <x v="4"/>
    <x v="0"/>
    <x v="12"/>
    <n v="22"/>
    <n v="37"/>
    <n v="814"/>
    <x v="35"/>
    <s v="M"/>
    <x v="9"/>
    <x v="2"/>
    <x v="4"/>
    <x v="3"/>
    <x v="2"/>
  </r>
  <r>
    <n v="2246"/>
    <n v="0"/>
    <n v="49"/>
    <s v="Male"/>
    <x v="0"/>
    <x v="20"/>
    <x v="0"/>
    <x v="2234"/>
    <x v="5"/>
    <x v="0"/>
    <x v="12"/>
    <n v="45"/>
    <n v="90"/>
    <n v="4050"/>
    <x v="12"/>
    <s v="L"/>
    <x v="0"/>
    <x v="3"/>
    <x v="1"/>
    <x v="3"/>
    <x v="0"/>
  </r>
  <r>
    <n v="2247"/>
    <n v="0"/>
    <n v="49"/>
    <s v="Male"/>
    <x v="0"/>
    <x v="14"/>
    <x v="2"/>
    <x v="2235"/>
    <x v="6"/>
    <x v="0"/>
    <x v="12"/>
    <n v="39"/>
    <n v="96"/>
    <n v="3744"/>
    <x v="11"/>
    <s v="M"/>
    <x v="16"/>
    <x v="3"/>
    <x v="5"/>
    <x v="3"/>
    <x v="6"/>
  </r>
  <r>
    <n v="2248"/>
    <n v="0"/>
    <n v="34"/>
    <s v="Male"/>
    <x v="0"/>
    <x v="16"/>
    <x v="3"/>
    <x v="2236"/>
    <x v="0"/>
    <x v="0"/>
    <x v="12"/>
    <n v="18"/>
    <n v="37"/>
    <n v="666"/>
    <x v="19"/>
    <s v="L"/>
    <x v="11"/>
    <x v="2"/>
    <x v="2"/>
    <x v="0"/>
    <x v="2"/>
  </r>
  <r>
    <n v="2249"/>
    <n v="0"/>
    <n v="63"/>
    <s v="Male"/>
    <x v="0"/>
    <x v="17"/>
    <x v="0"/>
    <x v="2237"/>
    <x v="1"/>
    <x v="0"/>
    <x v="12"/>
    <n v="19"/>
    <n v="66"/>
    <n v="1254"/>
    <x v="3"/>
    <s v="M"/>
    <x v="10"/>
    <x v="0"/>
    <x v="1"/>
    <x v="3"/>
    <x v="0"/>
  </r>
  <r>
    <n v="2250"/>
    <n v="0"/>
    <n v="42"/>
    <s v="Male"/>
    <x v="0"/>
    <x v="24"/>
    <x v="3"/>
    <x v="2238"/>
    <x v="2"/>
    <x v="0"/>
    <x v="12"/>
    <n v="29"/>
    <n v="45"/>
    <n v="1305"/>
    <x v="5"/>
    <s v="XL"/>
    <x v="20"/>
    <x v="1"/>
    <x v="2"/>
    <x v="5"/>
    <x v="1"/>
  </r>
  <r>
    <n v="2251"/>
    <n v="0"/>
    <n v="41"/>
    <s v="Male"/>
    <x v="0"/>
    <x v="9"/>
    <x v="1"/>
    <x v="2239"/>
    <x v="3"/>
    <x v="0"/>
    <x v="12"/>
    <n v="19"/>
    <n v="89"/>
    <n v="1691"/>
    <x v="23"/>
    <s v="L"/>
    <x v="6"/>
    <x v="2"/>
    <x v="5"/>
    <x v="2"/>
    <x v="1"/>
  </r>
  <r>
    <n v="2252"/>
    <n v="0"/>
    <n v="26"/>
    <s v="Male"/>
    <x v="0"/>
    <x v="9"/>
    <x v="1"/>
    <x v="2240"/>
    <x v="4"/>
    <x v="0"/>
    <x v="12"/>
    <n v="22"/>
    <n v="94"/>
    <n v="2068"/>
    <x v="40"/>
    <s v="L"/>
    <x v="9"/>
    <x v="3"/>
    <x v="1"/>
    <x v="5"/>
    <x v="5"/>
  </r>
  <r>
    <n v="2253"/>
    <n v="0"/>
    <n v="48"/>
    <s v="Male"/>
    <x v="0"/>
    <x v="9"/>
    <x v="1"/>
    <x v="2241"/>
    <x v="5"/>
    <x v="0"/>
    <x v="12"/>
    <n v="21"/>
    <n v="96"/>
    <n v="2016"/>
    <x v="42"/>
    <s v="S"/>
    <x v="1"/>
    <x v="2"/>
    <x v="0"/>
    <x v="4"/>
    <x v="2"/>
  </r>
  <r>
    <n v="2254"/>
    <n v="0"/>
    <n v="62"/>
    <s v="Male"/>
    <x v="0"/>
    <x v="15"/>
    <x v="0"/>
    <x v="2242"/>
    <x v="6"/>
    <x v="0"/>
    <x v="12"/>
    <n v="22"/>
    <n v="31"/>
    <n v="682"/>
    <x v="18"/>
    <s v="M"/>
    <x v="17"/>
    <x v="1"/>
    <x v="5"/>
    <x v="3"/>
    <x v="5"/>
  </r>
  <r>
    <n v="2255"/>
    <n v="0"/>
    <n v="24"/>
    <s v="Male"/>
    <x v="0"/>
    <x v="22"/>
    <x v="3"/>
    <x v="2243"/>
    <x v="0"/>
    <x v="0"/>
    <x v="12"/>
    <n v="44"/>
    <n v="79"/>
    <n v="3476"/>
    <x v="24"/>
    <s v="M"/>
    <x v="9"/>
    <x v="0"/>
    <x v="5"/>
    <x v="3"/>
    <x v="6"/>
  </r>
  <r>
    <n v="2256"/>
    <n v="0"/>
    <n v="48"/>
    <s v="Male"/>
    <x v="0"/>
    <x v="7"/>
    <x v="2"/>
    <x v="2244"/>
    <x v="1"/>
    <x v="0"/>
    <x v="12"/>
    <n v="42"/>
    <n v="39"/>
    <n v="1638"/>
    <x v="49"/>
    <s v="L"/>
    <x v="11"/>
    <x v="1"/>
    <x v="5"/>
    <x v="4"/>
    <x v="3"/>
  </r>
  <r>
    <n v="2257"/>
    <n v="0"/>
    <n v="31"/>
    <s v="Male"/>
    <x v="0"/>
    <x v="0"/>
    <x v="0"/>
    <x v="2245"/>
    <x v="2"/>
    <x v="0"/>
    <x v="12"/>
    <n v="33"/>
    <n v="22"/>
    <n v="726"/>
    <x v="17"/>
    <s v="M"/>
    <x v="2"/>
    <x v="3"/>
    <x v="3"/>
    <x v="2"/>
    <x v="3"/>
  </r>
  <r>
    <n v="2258"/>
    <n v="0"/>
    <n v="41"/>
    <s v="Male"/>
    <x v="0"/>
    <x v="11"/>
    <x v="0"/>
    <x v="2246"/>
    <x v="3"/>
    <x v="0"/>
    <x v="12"/>
    <n v="6"/>
    <n v="32"/>
    <n v="192"/>
    <x v="29"/>
    <s v="L"/>
    <x v="8"/>
    <x v="3"/>
    <x v="3"/>
    <x v="4"/>
    <x v="2"/>
  </r>
  <r>
    <n v="2259"/>
    <n v="0"/>
    <n v="24"/>
    <s v="Male"/>
    <x v="0"/>
    <x v="17"/>
    <x v="0"/>
    <x v="2247"/>
    <x v="4"/>
    <x v="0"/>
    <x v="12"/>
    <n v="44"/>
    <n v="71"/>
    <n v="3124"/>
    <x v="47"/>
    <s v="L"/>
    <x v="16"/>
    <x v="0"/>
    <x v="5"/>
    <x v="2"/>
    <x v="6"/>
  </r>
  <r>
    <n v="2260"/>
    <n v="0"/>
    <n v="60"/>
    <s v="Male"/>
    <x v="0"/>
    <x v="2"/>
    <x v="0"/>
    <x v="2248"/>
    <x v="5"/>
    <x v="0"/>
    <x v="12"/>
    <n v="24"/>
    <n v="96"/>
    <n v="2304"/>
    <x v="19"/>
    <s v="XL"/>
    <x v="18"/>
    <x v="1"/>
    <x v="1"/>
    <x v="1"/>
    <x v="2"/>
  </r>
  <r>
    <n v="2261"/>
    <n v="0"/>
    <n v="38"/>
    <s v="Male"/>
    <x v="0"/>
    <x v="18"/>
    <x v="3"/>
    <x v="2249"/>
    <x v="6"/>
    <x v="0"/>
    <x v="12"/>
    <n v="16"/>
    <n v="82"/>
    <n v="1312"/>
    <x v="9"/>
    <s v="M"/>
    <x v="24"/>
    <x v="3"/>
    <x v="0"/>
    <x v="3"/>
    <x v="3"/>
  </r>
  <r>
    <n v="2262"/>
    <n v="0"/>
    <n v="58"/>
    <s v="Male"/>
    <x v="0"/>
    <x v="21"/>
    <x v="3"/>
    <x v="2250"/>
    <x v="0"/>
    <x v="0"/>
    <x v="12"/>
    <n v="12"/>
    <n v="76"/>
    <n v="912"/>
    <x v="35"/>
    <s v="L"/>
    <x v="9"/>
    <x v="1"/>
    <x v="3"/>
    <x v="4"/>
    <x v="0"/>
  </r>
  <r>
    <n v="2263"/>
    <n v="0"/>
    <n v="53"/>
    <s v="Male"/>
    <x v="0"/>
    <x v="21"/>
    <x v="3"/>
    <x v="2251"/>
    <x v="1"/>
    <x v="0"/>
    <x v="12"/>
    <n v="50"/>
    <n v="22"/>
    <n v="1100"/>
    <x v="27"/>
    <s v="M"/>
    <x v="13"/>
    <x v="0"/>
    <x v="4"/>
    <x v="3"/>
    <x v="5"/>
  </r>
  <r>
    <n v="2264"/>
    <n v="0"/>
    <n v="44"/>
    <s v="Male"/>
    <x v="0"/>
    <x v="18"/>
    <x v="3"/>
    <x v="2252"/>
    <x v="2"/>
    <x v="0"/>
    <x v="12"/>
    <n v="42"/>
    <n v="40"/>
    <n v="1680"/>
    <x v="26"/>
    <s v="XL"/>
    <x v="13"/>
    <x v="0"/>
    <x v="5"/>
    <x v="1"/>
    <x v="3"/>
  </r>
  <r>
    <n v="2265"/>
    <n v="0"/>
    <n v="51"/>
    <s v="Male"/>
    <x v="0"/>
    <x v="19"/>
    <x v="3"/>
    <x v="2253"/>
    <x v="3"/>
    <x v="0"/>
    <x v="12"/>
    <n v="50"/>
    <n v="92"/>
    <n v="4600"/>
    <x v="24"/>
    <s v="M"/>
    <x v="2"/>
    <x v="2"/>
    <x v="4"/>
    <x v="3"/>
    <x v="5"/>
  </r>
  <r>
    <n v="2266"/>
    <n v="0"/>
    <n v="36"/>
    <s v="Male"/>
    <x v="0"/>
    <x v="7"/>
    <x v="2"/>
    <x v="2254"/>
    <x v="4"/>
    <x v="0"/>
    <x v="12"/>
    <n v="10"/>
    <n v="94"/>
    <n v="940"/>
    <x v="6"/>
    <s v="XL"/>
    <x v="22"/>
    <x v="3"/>
    <x v="5"/>
    <x v="3"/>
    <x v="3"/>
  </r>
  <r>
    <n v="2267"/>
    <n v="0"/>
    <n v="20"/>
    <s v="Male"/>
    <x v="0"/>
    <x v="10"/>
    <x v="0"/>
    <x v="2255"/>
    <x v="5"/>
    <x v="0"/>
    <x v="12"/>
    <n v="32"/>
    <n v="44"/>
    <n v="1408"/>
    <x v="9"/>
    <s v="M"/>
    <x v="22"/>
    <x v="3"/>
    <x v="5"/>
    <x v="5"/>
    <x v="1"/>
  </r>
  <r>
    <n v="2268"/>
    <n v="0"/>
    <n v="32"/>
    <s v="Male"/>
    <x v="0"/>
    <x v="24"/>
    <x v="3"/>
    <x v="2256"/>
    <x v="6"/>
    <x v="0"/>
    <x v="12"/>
    <n v="37"/>
    <n v="49"/>
    <n v="1813"/>
    <x v="0"/>
    <s v="S"/>
    <x v="24"/>
    <x v="1"/>
    <x v="0"/>
    <x v="0"/>
    <x v="1"/>
  </r>
  <r>
    <n v="2269"/>
    <n v="0"/>
    <n v="66"/>
    <s v="Male"/>
    <x v="0"/>
    <x v="1"/>
    <x v="0"/>
    <x v="2257"/>
    <x v="0"/>
    <x v="0"/>
    <x v="12"/>
    <n v="15"/>
    <n v="26"/>
    <n v="390"/>
    <x v="41"/>
    <s v="L"/>
    <x v="4"/>
    <x v="1"/>
    <x v="4"/>
    <x v="4"/>
    <x v="5"/>
  </r>
  <r>
    <n v="2270"/>
    <n v="0"/>
    <n v="49"/>
    <s v="Male"/>
    <x v="0"/>
    <x v="11"/>
    <x v="0"/>
    <x v="2258"/>
    <x v="1"/>
    <x v="0"/>
    <x v="12"/>
    <n v="27"/>
    <n v="38"/>
    <n v="1026"/>
    <x v="0"/>
    <s v="M"/>
    <x v="22"/>
    <x v="3"/>
    <x v="5"/>
    <x v="2"/>
    <x v="2"/>
  </r>
  <r>
    <n v="2271"/>
    <n v="0"/>
    <n v="27"/>
    <s v="Male"/>
    <x v="0"/>
    <x v="0"/>
    <x v="0"/>
    <x v="2259"/>
    <x v="2"/>
    <x v="0"/>
    <x v="12"/>
    <n v="7"/>
    <n v="72"/>
    <n v="504"/>
    <x v="41"/>
    <s v="L"/>
    <x v="7"/>
    <x v="1"/>
    <x v="0"/>
    <x v="0"/>
    <x v="1"/>
  </r>
  <r>
    <n v="2272"/>
    <n v="0"/>
    <n v="29"/>
    <s v="Male"/>
    <x v="0"/>
    <x v="10"/>
    <x v="0"/>
    <x v="2260"/>
    <x v="3"/>
    <x v="0"/>
    <x v="12"/>
    <n v="49"/>
    <n v="99"/>
    <n v="4851"/>
    <x v="28"/>
    <s v="M"/>
    <x v="13"/>
    <x v="2"/>
    <x v="1"/>
    <x v="3"/>
    <x v="3"/>
  </r>
  <r>
    <n v="2273"/>
    <n v="0"/>
    <n v="29"/>
    <s v="Male"/>
    <x v="0"/>
    <x v="14"/>
    <x v="2"/>
    <x v="2261"/>
    <x v="4"/>
    <x v="0"/>
    <x v="12"/>
    <n v="44"/>
    <n v="38"/>
    <n v="1672"/>
    <x v="1"/>
    <s v="L"/>
    <x v="4"/>
    <x v="1"/>
    <x v="3"/>
    <x v="3"/>
    <x v="5"/>
  </r>
  <r>
    <n v="2274"/>
    <n v="0"/>
    <n v="55"/>
    <s v="Male"/>
    <x v="0"/>
    <x v="7"/>
    <x v="2"/>
    <x v="2262"/>
    <x v="5"/>
    <x v="0"/>
    <x v="12"/>
    <n v="13"/>
    <n v="96"/>
    <n v="1248"/>
    <x v="34"/>
    <s v="L"/>
    <x v="5"/>
    <x v="0"/>
    <x v="0"/>
    <x v="3"/>
    <x v="4"/>
  </r>
  <r>
    <n v="2275"/>
    <n v="0"/>
    <n v="57"/>
    <s v="Male"/>
    <x v="0"/>
    <x v="10"/>
    <x v="0"/>
    <x v="2263"/>
    <x v="6"/>
    <x v="0"/>
    <x v="12"/>
    <n v="38"/>
    <n v="27"/>
    <n v="1026"/>
    <x v="14"/>
    <s v="L"/>
    <x v="2"/>
    <x v="1"/>
    <x v="2"/>
    <x v="3"/>
    <x v="0"/>
  </r>
  <r>
    <n v="2276"/>
    <n v="0"/>
    <n v="29"/>
    <s v="Male"/>
    <x v="0"/>
    <x v="6"/>
    <x v="0"/>
    <x v="2264"/>
    <x v="0"/>
    <x v="0"/>
    <x v="12"/>
    <n v="10"/>
    <n v="24"/>
    <n v="240"/>
    <x v="18"/>
    <s v="M"/>
    <x v="0"/>
    <x v="0"/>
    <x v="3"/>
    <x v="5"/>
    <x v="1"/>
  </r>
  <r>
    <n v="2277"/>
    <n v="0"/>
    <n v="31"/>
    <s v="Male"/>
    <x v="0"/>
    <x v="2"/>
    <x v="0"/>
    <x v="2265"/>
    <x v="1"/>
    <x v="0"/>
    <x v="12"/>
    <n v="25"/>
    <n v="82"/>
    <n v="2050"/>
    <x v="5"/>
    <s v="L"/>
    <x v="15"/>
    <x v="2"/>
    <x v="4"/>
    <x v="5"/>
    <x v="1"/>
  </r>
  <r>
    <n v="2278"/>
    <n v="0"/>
    <n v="25"/>
    <s v="Male"/>
    <x v="0"/>
    <x v="19"/>
    <x v="3"/>
    <x v="2266"/>
    <x v="2"/>
    <x v="0"/>
    <x v="12"/>
    <n v="18"/>
    <n v="56"/>
    <n v="1008"/>
    <x v="15"/>
    <s v="M"/>
    <x v="18"/>
    <x v="2"/>
    <x v="2"/>
    <x v="2"/>
    <x v="3"/>
  </r>
  <r>
    <n v="2279"/>
    <n v="0"/>
    <n v="61"/>
    <s v="Male"/>
    <x v="0"/>
    <x v="24"/>
    <x v="3"/>
    <x v="2267"/>
    <x v="3"/>
    <x v="0"/>
    <x v="12"/>
    <n v="6"/>
    <n v="25"/>
    <n v="150"/>
    <x v="31"/>
    <s v="M"/>
    <x v="1"/>
    <x v="3"/>
    <x v="5"/>
    <x v="1"/>
    <x v="6"/>
  </r>
  <r>
    <n v="2280"/>
    <n v="0"/>
    <n v="53"/>
    <s v="Male"/>
    <x v="0"/>
    <x v="4"/>
    <x v="1"/>
    <x v="2268"/>
    <x v="4"/>
    <x v="0"/>
    <x v="12"/>
    <n v="35"/>
    <n v="67"/>
    <n v="2345"/>
    <x v="8"/>
    <s v="L"/>
    <x v="20"/>
    <x v="1"/>
    <x v="1"/>
    <x v="4"/>
    <x v="3"/>
  </r>
  <r>
    <n v="2281"/>
    <n v="0"/>
    <n v="22"/>
    <s v="Male"/>
    <x v="0"/>
    <x v="9"/>
    <x v="1"/>
    <x v="2269"/>
    <x v="5"/>
    <x v="0"/>
    <x v="12"/>
    <n v="31"/>
    <n v="21"/>
    <n v="651"/>
    <x v="0"/>
    <s v="M"/>
    <x v="15"/>
    <x v="2"/>
    <x v="3"/>
    <x v="2"/>
    <x v="0"/>
  </r>
  <r>
    <n v="2282"/>
    <n v="0"/>
    <n v="28"/>
    <s v="Male"/>
    <x v="0"/>
    <x v="15"/>
    <x v="0"/>
    <x v="2270"/>
    <x v="6"/>
    <x v="0"/>
    <x v="12"/>
    <n v="41"/>
    <n v="27"/>
    <n v="1107"/>
    <x v="22"/>
    <s v="XL"/>
    <x v="1"/>
    <x v="2"/>
    <x v="5"/>
    <x v="4"/>
    <x v="2"/>
  </r>
  <r>
    <n v="2283"/>
    <n v="0"/>
    <n v="18"/>
    <s v="Male"/>
    <x v="0"/>
    <x v="4"/>
    <x v="1"/>
    <x v="2271"/>
    <x v="0"/>
    <x v="0"/>
    <x v="12"/>
    <n v="8"/>
    <n v="97"/>
    <n v="776"/>
    <x v="36"/>
    <s v="S"/>
    <x v="15"/>
    <x v="3"/>
    <x v="4"/>
    <x v="2"/>
    <x v="2"/>
  </r>
  <r>
    <n v="2284"/>
    <n v="0"/>
    <n v="44"/>
    <s v="Male"/>
    <x v="0"/>
    <x v="8"/>
    <x v="3"/>
    <x v="2272"/>
    <x v="1"/>
    <x v="0"/>
    <x v="12"/>
    <n v="34"/>
    <n v="45"/>
    <n v="1530"/>
    <x v="47"/>
    <s v="S"/>
    <x v="12"/>
    <x v="0"/>
    <x v="1"/>
    <x v="2"/>
    <x v="0"/>
  </r>
  <r>
    <n v="2285"/>
    <n v="0"/>
    <n v="32"/>
    <s v="Male"/>
    <x v="0"/>
    <x v="0"/>
    <x v="0"/>
    <x v="2273"/>
    <x v="2"/>
    <x v="0"/>
    <x v="12"/>
    <n v="20"/>
    <n v="63"/>
    <n v="1260"/>
    <x v="43"/>
    <s v="XL"/>
    <x v="12"/>
    <x v="3"/>
    <x v="0"/>
    <x v="0"/>
    <x v="2"/>
  </r>
  <r>
    <n v="2286"/>
    <n v="0"/>
    <n v="34"/>
    <s v="Male"/>
    <x v="0"/>
    <x v="22"/>
    <x v="3"/>
    <x v="2274"/>
    <x v="3"/>
    <x v="0"/>
    <x v="12"/>
    <n v="38"/>
    <n v="100"/>
    <n v="3800"/>
    <x v="49"/>
    <s v="L"/>
    <x v="6"/>
    <x v="2"/>
    <x v="4"/>
    <x v="3"/>
    <x v="6"/>
  </r>
  <r>
    <n v="2287"/>
    <n v="0"/>
    <n v="67"/>
    <s v="Male"/>
    <x v="0"/>
    <x v="20"/>
    <x v="0"/>
    <x v="2275"/>
    <x v="4"/>
    <x v="0"/>
    <x v="12"/>
    <n v="35"/>
    <n v="38"/>
    <n v="1330"/>
    <x v="44"/>
    <s v="L"/>
    <x v="24"/>
    <x v="1"/>
    <x v="5"/>
    <x v="0"/>
    <x v="3"/>
  </r>
  <r>
    <n v="2288"/>
    <n v="0"/>
    <n v="66"/>
    <s v="Male"/>
    <x v="0"/>
    <x v="0"/>
    <x v="0"/>
    <x v="2276"/>
    <x v="5"/>
    <x v="0"/>
    <x v="12"/>
    <n v="6"/>
    <n v="45"/>
    <n v="270"/>
    <x v="42"/>
    <s v="L"/>
    <x v="13"/>
    <x v="2"/>
    <x v="5"/>
    <x v="5"/>
    <x v="2"/>
  </r>
  <r>
    <n v="2289"/>
    <n v="0"/>
    <n v="28"/>
    <s v="Male"/>
    <x v="0"/>
    <x v="16"/>
    <x v="3"/>
    <x v="2277"/>
    <x v="6"/>
    <x v="0"/>
    <x v="12"/>
    <n v="50"/>
    <n v="91"/>
    <n v="4550"/>
    <x v="17"/>
    <s v="M"/>
    <x v="19"/>
    <x v="3"/>
    <x v="2"/>
    <x v="3"/>
    <x v="1"/>
  </r>
  <r>
    <n v="2290"/>
    <n v="0"/>
    <n v="70"/>
    <s v="Male"/>
    <x v="0"/>
    <x v="6"/>
    <x v="0"/>
    <x v="2278"/>
    <x v="0"/>
    <x v="0"/>
    <x v="12"/>
    <n v="47"/>
    <n v="82"/>
    <n v="3854"/>
    <x v="21"/>
    <s v="M"/>
    <x v="19"/>
    <x v="3"/>
    <x v="1"/>
    <x v="0"/>
    <x v="1"/>
  </r>
  <r>
    <n v="2291"/>
    <n v="0"/>
    <n v="37"/>
    <s v="Male"/>
    <x v="0"/>
    <x v="23"/>
    <x v="1"/>
    <x v="2279"/>
    <x v="1"/>
    <x v="0"/>
    <x v="12"/>
    <n v="23"/>
    <n v="48"/>
    <n v="1104"/>
    <x v="22"/>
    <s v="L"/>
    <x v="23"/>
    <x v="0"/>
    <x v="3"/>
    <x v="3"/>
    <x v="3"/>
  </r>
  <r>
    <n v="2292"/>
    <n v="0"/>
    <n v="28"/>
    <s v="Male"/>
    <x v="0"/>
    <x v="7"/>
    <x v="2"/>
    <x v="2280"/>
    <x v="2"/>
    <x v="0"/>
    <x v="12"/>
    <n v="13"/>
    <n v="30"/>
    <n v="390"/>
    <x v="47"/>
    <s v="M"/>
    <x v="20"/>
    <x v="1"/>
    <x v="4"/>
    <x v="2"/>
    <x v="3"/>
  </r>
  <r>
    <n v="2293"/>
    <n v="0"/>
    <n v="43"/>
    <s v="Male"/>
    <x v="0"/>
    <x v="17"/>
    <x v="0"/>
    <x v="2281"/>
    <x v="3"/>
    <x v="0"/>
    <x v="12"/>
    <n v="31"/>
    <n v="34"/>
    <n v="1054"/>
    <x v="32"/>
    <s v="S"/>
    <x v="18"/>
    <x v="1"/>
    <x v="2"/>
    <x v="5"/>
    <x v="5"/>
  </r>
  <r>
    <n v="2294"/>
    <n v="0"/>
    <n v="37"/>
    <s v="Male"/>
    <x v="0"/>
    <x v="1"/>
    <x v="0"/>
    <x v="2282"/>
    <x v="4"/>
    <x v="0"/>
    <x v="12"/>
    <n v="16"/>
    <n v="68"/>
    <n v="1088"/>
    <x v="41"/>
    <s v="L"/>
    <x v="13"/>
    <x v="3"/>
    <x v="0"/>
    <x v="5"/>
    <x v="6"/>
  </r>
  <r>
    <n v="2295"/>
    <n v="0"/>
    <n v="54"/>
    <s v="Male"/>
    <x v="0"/>
    <x v="12"/>
    <x v="3"/>
    <x v="2283"/>
    <x v="5"/>
    <x v="0"/>
    <x v="12"/>
    <n v="40"/>
    <n v="95"/>
    <n v="3800"/>
    <x v="31"/>
    <s v="M"/>
    <x v="15"/>
    <x v="0"/>
    <x v="0"/>
    <x v="5"/>
    <x v="2"/>
  </r>
  <r>
    <n v="2296"/>
    <n v="0"/>
    <n v="50"/>
    <s v="Male"/>
    <x v="0"/>
    <x v="19"/>
    <x v="3"/>
    <x v="2284"/>
    <x v="6"/>
    <x v="0"/>
    <x v="12"/>
    <n v="45"/>
    <n v="22"/>
    <n v="990"/>
    <x v="38"/>
    <s v="L"/>
    <x v="18"/>
    <x v="1"/>
    <x v="4"/>
    <x v="3"/>
    <x v="3"/>
  </r>
  <r>
    <n v="2297"/>
    <n v="0"/>
    <n v="46"/>
    <s v="Male"/>
    <x v="0"/>
    <x v="24"/>
    <x v="3"/>
    <x v="2285"/>
    <x v="0"/>
    <x v="0"/>
    <x v="12"/>
    <n v="50"/>
    <n v="88"/>
    <n v="4400"/>
    <x v="46"/>
    <s v="M"/>
    <x v="13"/>
    <x v="3"/>
    <x v="2"/>
    <x v="0"/>
    <x v="6"/>
  </r>
  <r>
    <n v="2298"/>
    <n v="0"/>
    <n v="60"/>
    <s v="Male"/>
    <x v="0"/>
    <x v="20"/>
    <x v="0"/>
    <x v="2286"/>
    <x v="1"/>
    <x v="0"/>
    <x v="12"/>
    <n v="1"/>
    <n v="83"/>
    <n v="83"/>
    <x v="17"/>
    <s v="M"/>
    <x v="19"/>
    <x v="2"/>
    <x v="3"/>
    <x v="4"/>
    <x v="3"/>
  </r>
  <r>
    <n v="2299"/>
    <n v="0"/>
    <n v="40"/>
    <s v="Male"/>
    <x v="0"/>
    <x v="8"/>
    <x v="3"/>
    <x v="2287"/>
    <x v="2"/>
    <x v="0"/>
    <x v="12"/>
    <n v="10"/>
    <n v="87"/>
    <n v="870"/>
    <x v="6"/>
    <s v="L"/>
    <x v="16"/>
    <x v="1"/>
    <x v="4"/>
    <x v="1"/>
    <x v="6"/>
  </r>
  <r>
    <n v="2300"/>
    <n v="0"/>
    <n v="64"/>
    <s v="Male"/>
    <x v="0"/>
    <x v="7"/>
    <x v="2"/>
    <x v="2288"/>
    <x v="3"/>
    <x v="0"/>
    <x v="12"/>
    <n v="48"/>
    <n v="57"/>
    <n v="2736"/>
    <x v="36"/>
    <s v="M"/>
    <x v="10"/>
    <x v="2"/>
    <x v="5"/>
    <x v="2"/>
    <x v="6"/>
  </r>
  <r>
    <n v="2301"/>
    <n v="0"/>
    <n v="18"/>
    <s v="Male"/>
    <x v="0"/>
    <x v="7"/>
    <x v="2"/>
    <x v="2289"/>
    <x v="4"/>
    <x v="0"/>
    <x v="12"/>
    <n v="38"/>
    <n v="88"/>
    <n v="3344"/>
    <x v="37"/>
    <s v="XL"/>
    <x v="21"/>
    <x v="2"/>
    <x v="4"/>
    <x v="2"/>
    <x v="5"/>
  </r>
  <r>
    <n v="2302"/>
    <n v="0"/>
    <n v="37"/>
    <s v="Male"/>
    <x v="0"/>
    <x v="13"/>
    <x v="0"/>
    <x v="2290"/>
    <x v="5"/>
    <x v="0"/>
    <x v="12"/>
    <n v="21"/>
    <n v="20"/>
    <n v="420"/>
    <x v="1"/>
    <s v="L"/>
    <x v="2"/>
    <x v="0"/>
    <x v="2"/>
    <x v="5"/>
    <x v="2"/>
  </r>
  <r>
    <n v="2303"/>
    <n v="0"/>
    <n v="36"/>
    <s v="Male"/>
    <x v="0"/>
    <x v="22"/>
    <x v="3"/>
    <x v="2291"/>
    <x v="6"/>
    <x v="0"/>
    <x v="12"/>
    <n v="38"/>
    <n v="39"/>
    <n v="1482"/>
    <x v="6"/>
    <s v="L"/>
    <x v="6"/>
    <x v="2"/>
    <x v="5"/>
    <x v="0"/>
    <x v="5"/>
  </r>
  <r>
    <n v="2304"/>
    <n v="0"/>
    <n v="51"/>
    <s v="Male"/>
    <x v="0"/>
    <x v="12"/>
    <x v="3"/>
    <x v="2292"/>
    <x v="0"/>
    <x v="0"/>
    <x v="12"/>
    <n v="31"/>
    <n v="71"/>
    <n v="2201"/>
    <x v="30"/>
    <s v="S"/>
    <x v="18"/>
    <x v="1"/>
    <x v="4"/>
    <x v="2"/>
    <x v="0"/>
  </r>
  <r>
    <n v="2305"/>
    <n v="0"/>
    <n v="26"/>
    <s v="Male"/>
    <x v="0"/>
    <x v="15"/>
    <x v="0"/>
    <x v="2293"/>
    <x v="1"/>
    <x v="0"/>
    <x v="12"/>
    <n v="9"/>
    <n v="73"/>
    <n v="657"/>
    <x v="7"/>
    <s v="L"/>
    <x v="5"/>
    <x v="0"/>
    <x v="1"/>
    <x v="5"/>
    <x v="0"/>
  </r>
  <r>
    <n v="2306"/>
    <n v="0"/>
    <n v="68"/>
    <s v="Male"/>
    <x v="0"/>
    <x v="8"/>
    <x v="3"/>
    <x v="2294"/>
    <x v="2"/>
    <x v="0"/>
    <x v="12"/>
    <n v="47"/>
    <n v="63"/>
    <n v="2961"/>
    <x v="1"/>
    <s v="M"/>
    <x v="9"/>
    <x v="2"/>
    <x v="1"/>
    <x v="1"/>
    <x v="1"/>
  </r>
  <r>
    <n v="2307"/>
    <n v="0"/>
    <n v="27"/>
    <s v="Male"/>
    <x v="0"/>
    <x v="24"/>
    <x v="3"/>
    <x v="2295"/>
    <x v="3"/>
    <x v="0"/>
    <x v="12"/>
    <n v="8"/>
    <n v="78"/>
    <n v="624"/>
    <x v="19"/>
    <s v="L"/>
    <x v="5"/>
    <x v="0"/>
    <x v="3"/>
    <x v="1"/>
    <x v="4"/>
  </r>
  <r>
    <n v="2308"/>
    <n v="0"/>
    <n v="28"/>
    <s v="Male"/>
    <x v="0"/>
    <x v="11"/>
    <x v="0"/>
    <x v="2296"/>
    <x v="4"/>
    <x v="0"/>
    <x v="12"/>
    <n v="30"/>
    <n v="96"/>
    <n v="2880"/>
    <x v="9"/>
    <s v="L"/>
    <x v="13"/>
    <x v="3"/>
    <x v="2"/>
    <x v="5"/>
    <x v="2"/>
  </r>
  <r>
    <n v="2309"/>
    <n v="0"/>
    <n v="49"/>
    <s v="Male"/>
    <x v="0"/>
    <x v="12"/>
    <x v="3"/>
    <x v="2297"/>
    <x v="5"/>
    <x v="0"/>
    <x v="12"/>
    <n v="22"/>
    <n v="81"/>
    <n v="1782"/>
    <x v="24"/>
    <s v="M"/>
    <x v="11"/>
    <x v="0"/>
    <x v="4"/>
    <x v="4"/>
    <x v="3"/>
  </r>
  <r>
    <n v="2310"/>
    <n v="0"/>
    <n v="70"/>
    <s v="Male"/>
    <x v="0"/>
    <x v="10"/>
    <x v="0"/>
    <x v="2298"/>
    <x v="6"/>
    <x v="0"/>
    <x v="12"/>
    <n v="3"/>
    <n v="95"/>
    <n v="285"/>
    <x v="38"/>
    <s v="S"/>
    <x v="9"/>
    <x v="3"/>
    <x v="4"/>
    <x v="4"/>
    <x v="3"/>
  </r>
  <r>
    <n v="2311"/>
    <n v="0"/>
    <n v="30"/>
    <s v="Male"/>
    <x v="0"/>
    <x v="24"/>
    <x v="3"/>
    <x v="2299"/>
    <x v="0"/>
    <x v="0"/>
    <x v="12"/>
    <n v="15"/>
    <n v="68"/>
    <n v="1020"/>
    <x v="40"/>
    <s v="M"/>
    <x v="16"/>
    <x v="1"/>
    <x v="3"/>
    <x v="3"/>
    <x v="5"/>
  </r>
  <r>
    <n v="2312"/>
    <n v="0"/>
    <n v="27"/>
    <s v="Male"/>
    <x v="0"/>
    <x v="4"/>
    <x v="1"/>
    <x v="2300"/>
    <x v="1"/>
    <x v="0"/>
    <x v="12"/>
    <n v="10"/>
    <n v="28"/>
    <n v="280"/>
    <x v="6"/>
    <s v="L"/>
    <x v="9"/>
    <x v="1"/>
    <x v="4"/>
    <x v="4"/>
    <x v="6"/>
  </r>
  <r>
    <n v="2313"/>
    <n v="0"/>
    <n v="19"/>
    <s v="Male"/>
    <x v="0"/>
    <x v="17"/>
    <x v="0"/>
    <x v="2301"/>
    <x v="2"/>
    <x v="0"/>
    <x v="12"/>
    <n v="19"/>
    <n v="30"/>
    <n v="570"/>
    <x v="32"/>
    <s v="L"/>
    <x v="10"/>
    <x v="2"/>
    <x v="1"/>
    <x v="1"/>
    <x v="6"/>
  </r>
  <r>
    <n v="2314"/>
    <n v="0"/>
    <n v="64"/>
    <s v="Male"/>
    <x v="0"/>
    <x v="10"/>
    <x v="0"/>
    <x v="2302"/>
    <x v="3"/>
    <x v="0"/>
    <x v="12"/>
    <n v="36"/>
    <n v="31"/>
    <n v="1116"/>
    <x v="41"/>
    <s v="M"/>
    <x v="12"/>
    <x v="2"/>
    <x v="2"/>
    <x v="4"/>
    <x v="0"/>
  </r>
  <r>
    <n v="2315"/>
    <n v="0"/>
    <n v="42"/>
    <s v="Male"/>
    <x v="0"/>
    <x v="8"/>
    <x v="3"/>
    <x v="2303"/>
    <x v="4"/>
    <x v="0"/>
    <x v="12"/>
    <n v="12"/>
    <n v="95"/>
    <n v="1140"/>
    <x v="40"/>
    <s v="XL"/>
    <x v="17"/>
    <x v="0"/>
    <x v="0"/>
    <x v="4"/>
    <x v="6"/>
  </r>
  <r>
    <n v="2316"/>
    <n v="0"/>
    <n v="69"/>
    <s v="Male"/>
    <x v="0"/>
    <x v="20"/>
    <x v="0"/>
    <x v="2304"/>
    <x v="5"/>
    <x v="0"/>
    <x v="12"/>
    <n v="49"/>
    <n v="79"/>
    <n v="3871"/>
    <x v="32"/>
    <s v="M"/>
    <x v="20"/>
    <x v="0"/>
    <x v="4"/>
    <x v="5"/>
    <x v="3"/>
  </r>
  <r>
    <n v="2317"/>
    <n v="0"/>
    <n v="28"/>
    <s v="Male"/>
    <x v="0"/>
    <x v="4"/>
    <x v="1"/>
    <x v="2305"/>
    <x v="6"/>
    <x v="0"/>
    <x v="12"/>
    <n v="7"/>
    <n v="39"/>
    <n v="273"/>
    <x v="6"/>
    <s v="L"/>
    <x v="22"/>
    <x v="0"/>
    <x v="3"/>
    <x v="5"/>
    <x v="2"/>
  </r>
  <r>
    <n v="2318"/>
    <n v="0"/>
    <n v="47"/>
    <s v="Male"/>
    <x v="0"/>
    <x v="14"/>
    <x v="2"/>
    <x v="2306"/>
    <x v="0"/>
    <x v="0"/>
    <x v="12"/>
    <n v="28"/>
    <n v="34"/>
    <n v="952"/>
    <x v="30"/>
    <s v="M"/>
    <x v="7"/>
    <x v="2"/>
    <x v="2"/>
    <x v="4"/>
    <x v="5"/>
  </r>
  <r>
    <n v="2319"/>
    <n v="0"/>
    <n v="69"/>
    <s v="Male"/>
    <x v="0"/>
    <x v="15"/>
    <x v="0"/>
    <x v="2307"/>
    <x v="1"/>
    <x v="0"/>
    <x v="12"/>
    <n v="30"/>
    <n v="28"/>
    <n v="840"/>
    <x v="5"/>
    <s v="L"/>
    <x v="3"/>
    <x v="1"/>
    <x v="5"/>
    <x v="2"/>
    <x v="2"/>
  </r>
  <r>
    <n v="2320"/>
    <n v="0"/>
    <n v="56"/>
    <s v="Male"/>
    <x v="0"/>
    <x v="3"/>
    <x v="1"/>
    <x v="2308"/>
    <x v="2"/>
    <x v="0"/>
    <x v="12"/>
    <n v="29"/>
    <n v="38"/>
    <n v="1102"/>
    <x v="1"/>
    <s v="XL"/>
    <x v="2"/>
    <x v="0"/>
    <x v="1"/>
    <x v="3"/>
    <x v="5"/>
  </r>
  <r>
    <n v="2321"/>
    <n v="0"/>
    <n v="28"/>
    <s v="Male"/>
    <x v="0"/>
    <x v="9"/>
    <x v="1"/>
    <x v="2309"/>
    <x v="3"/>
    <x v="0"/>
    <x v="12"/>
    <n v="9"/>
    <n v="55"/>
    <n v="495"/>
    <x v="34"/>
    <s v="M"/>
    <x v="8"/>
    <x v="1"/>
    <x v="1"/>
    <x v="5"/>
    <x v="6"/>
  </r>
  <r>
    <n v="2322"/>
    <n v="0"/>
    <n v="50"/>
    <s v="Male"/>
    <x v="0"/>
    <x v="3"/>
    <x v="1"/>
    <x v="2310"/>
    <x v="4"/>
    <x v="0"/>
    <x v="12"/>
    <n v="27"/>
    <n v="31"/>
    <n v="837"/>
    <x v="23"/>
    <s v="M"/>
    <x v="18"/>
    <x v="0"/>
    <x v="2"/>
    <x v="5"/>
    <x v="0"/>
  </r>
  <r>
    <n v="2323"/>
    <n v="0"/>
    <n v="39"/>
    <s v="Male"/>
    <x v="0"/>
    <x v="7"/>
    <x v="2"/>
    <x v="2311"/>
    <x v="5"/>
    <x v="0"/>
    <x v="12"/>
    <n v="21"/>
    <n v="84"/>
    <n v="1764"/>
    <x v="38"/>
    <s v="S"/>
    <x v="21"/>
    <x v="1"/>
    <x v="5"/>
    <x v="0"/>
    <x v="0"/>
  </r>
  <r>
    <n v="2324"/>
    <n v="0"/>
    <n v="35"/>
    <s v="Male"/>
    <x v="0"/>
    <x v="24"/>
    <x v="3"/>
    <x v="2312"/>
    <x v="6"/>
    <x v="0"/>
    <x v="12"/>
    <n v="36"/>
    <n v="93"/>
    <n v="3348"/>
    <x v="31"/>
    <s v="L"/>
    <x v="3"/>
    <x v="0"/>
    <x v="0"/>
    <x v="2"/>
    <x v="5"/>
  </r>
  <r>
    <n v="2325"/>
    <n v="0"/>
    <n v="59"/>
    <s v="Male"/>
    <x v="0"/>
    <x v="7"/>
    <x v="2"/>
    <x v="2313"/>
    <x v="0"/>
    <x v="0"/>
    <x v="12"/>
    <n v="19"/>
    <n v="28"/>
    <n v="532"/>
    <x v="4"/>
    <s v="L"/>
    <x v="17"/>
    <x v="0"/>
    <x v="1"/>
    <x v="5"/>
    <x v="2"/>
  </r>
  <r>
    <n v="2326"/>
    <n v="0"/>
    <n v="44"/>
    <s v="Male"/>
    <x v="0"/>
    <x v="23"/>
    <x v="1"/>
    <x v="2314"/>
    <x v="1"/>
    <x v="0"/>
    <x v="12"/>
    <n v="47"/>
    <n v="55"/>
    <n v="2585"/>
    <x v="14"/>
    <s v="M"/>
    <x v="4"/>
    <x v="2"/>
    <x v="4"/>
    <x v="1"/>
    <x v="1"/>
  </r>
  <r>
    <n v="2327"/>
    <n v="0"/>
    <n v="66"/>
    <s v="Male"/>
    <x v="0"/>
    <x v="11"/>
    <x v="0"/>
    <x v="2315"/>
    <x v="2"/>
    <x v="0"/>
    <x v="12"/>
    <n v="38"/>
    <n v="63"/>
    <n v="2394"/>
    <x v="18"/>
    <s v="L"/>
    <x v="1"/>
    <x v="0"/>
    <x v="3"/>
    <x v="4"/>
    <x v="2"/>
  </r>
  <r>
    <n v="2328"/>
    <n v="0"/>
    <n v="20"/>
    <s v="Male"/>
    <x v="0"/>
    <x v="11"/>
    <x v="0"/>
    <x v="2316"/>
    <x v="3"/>
    <x v="0"/>
    <x v="12"/>
    <n v="22"/>
    <n v="94"/>
    <n v="2068"/>
    <x v="15"/>
    <s v="M"/>
    <x v="15"/>
    <x v="0"/>
    <x v="4"/>
    <x v="0"/>
    <x v="4"/>
  </r>
  <r>
    <n v="2329"/>
    <n v="0"/>
    <n v="45"/>
    <s v="Male"/>
    <x v="0"/>
    <x v="13"/>
    <x v="0"/>
    <x v="2317"/>
    <x v="4"/>
    <x v="0"/>
    <x v="12"/>
    <n v="29"/>
    <n v="36"/>
    <n v="1044"/>
    <x v="24"/>
    <s v="M"/>
    <x v="1"/>
    <x v="3"/>
    <x v="0"/>
    <x v="0"/>
    <x v="4"/>
  </r>
  <r>
    <n v="2330"/>
    <n v="0"/>
    <n v="49"/>
    <s v="Male"/>
    <x v="0"/>
    <x v="19"/>
    <x v="3"/>
    <x v="2318"/>
    <x v="5"/>
    <x v="0"/>
    <x v="12"/>
    <n v="42"/>
    <n v="97"/>
    <n v="4074"/>
    <x v="42"/>
    <s v="S"/>
    <x v="11"/>
    <x v="1"/>
    <x v="1"/>
    <x v="4"/>
    <x v="2"/>
  </r>
  <r>
    <n v="2331"/>
    <n v="0"/>
    <n v="60"/>
    <s v="Male"/>
    <x v="0"/>
    <x v="21"/>
    <x v="3"/>
    <x v="2319"/>
    <x v="6"/>
    <x v="0"/>
    <x v="12"/>
    <n v="47"/>
    <n v="63"/>
    <n v="2961"/>
    <x v="27"/>
    <s v="L"/>
    <x v="19"/>
    <x v="2"/>
    <x v="5"/>
    <x v="3"/>
    <x v="6"/>
  </r>
  <r>
    <n v="2332"/>
    <n v="0"/>
    <n v="61"/>
    <s v="Male"/>
    <x v="0"/>
    <x v="18"/>
    <x v="3"/>
    <x v="2320"/>
    <x v="0"/>
    <x v="0"/>
    <x v="12"/>
    <n v="10"/>
    <n v="77"/>
    <n v="770"/>
    <x v="25"/>
    <s v="S"/>
    <x v="8"/>
    <x v="1"/>
    <x v="4"/>
    <x v="2"/>
    <x v="4"/>
  </r>
  <r>
    <n v="2333"/>
    <n v="0"/>
    <n v="36"/>
    <s v="Male"/>
    <x v="0"/>
    <x v="18"/>
    <x v="3"/>
    <x v="2321"/>
    <x v="1"/>
    <x v="0"/>
    <x v="12"/>
    <n v="10"/>
    <n v="53"/>
    <n v="530"/>
    <x v="35"/>
    <s v="XL"/>
    <x v="8"/>
    <x v="3"/>
    <x v="5"/>
    <x v="0"/>
    <x v="5"/>
  </r>
  <r>
    <n v="2334"/>
    <n v="0"/>
    <n v="33"/>
    <s v="Male"/>
    <x v="0"/>
    <x v="5"/>
    <x v="0"/>
    <x v="2322"/>
    <x v="2"/>
    <x v="0"/>
    <x v="12"/>
    <n v="1"/>
    <n v="77"/>
    <n v="77"/>
    <x v="22"/>
    <s v="M"/>
    <x v="18"/>
    <x v="1"/>
    <x v="2"/>
    <x v="3"/>
    <x v="6"/>
  </r>
  <r>
    <n v="2335"/>
    <n v="0"/>
    <n v="49"/>
    <s v="Male"/>
    <x v="0"/>
    <x v="23"/>
    <x v="1"/>
    <x v="2323"/>
    <x v="3"/>
    <x v="0"/>
    <x v="12"/>
    <n v="7"/>
    <n v="79"/>
    <n v="553"/>
    <x v="22"/>
    <s v="L"/>
    <x v="13"/>
    <x v="2"/>
    <x v="3"/>
    <x v="2"/>
    <x v="5"/>
  </r>
  <r>
    <n v="2336"/>
    <n v="0"/>
    <n v="31"/>
    <s v="Male"/>
    <x v="0"/>
    <x v="7"/>
    <x v="2"/>
    <x v="2324"/>
    <x v="4"/>
    <x v="0"/>
    <x v="12"/>
    <n v="10"/>
    <n v="37"/>
    <n v="370"/>
    <x v="36"/>
    <s v="M"/>
    <x v="12"/>
    <x v="2"/>
    <x v="5"/>
    <x v="0"/>
    <x v="0"/>
  </r>
  <r>
    <n v="2337"/>
    <n v="0"/>
    <n v="19"/>
    <s v="Male"/>
    <x v="0"/>
    <x v="22"/>
    <x v="3"/>
    <x v="2325"/>
    <x v="5"/>
    <x v="0"/>
    <x v="12"/>
    <n v="11"/>
    <n v="94"/>
    <n v="1034"/>
    <x v="17"/>
    <s v="M"/>
    <x v="13"/>
    <x v="0"/>
    <x v="1"/>
    <x v="2"/>
    <x v="1"/>
  </r>
  <r>
    <n v="2338"/>
    <n v="0"/>
    <n v="39"/>
    <s v="Male"/>
    <x v="0"/>
    <x v="23"/>
    <x v="1"/>
    <x v="2326"/>
    <x v="6"/>
    <x v="0"/>
    <x v="12"/>
    <n v="5"/>
    <n v="76"/>
    <n v="380"/>
    <x v="24"/>
    <s v="S"/>
    <x v="10"/>
    <x v="3"/>
    <x v="5"/>
    <x v="1"/>
    <x v="2"/>
  </r>
  <r>
    <n v="2339"/>
    <n v="0"/>
    <n v="66"/>
    <s v="Male"/>
    <x v="0"/>
    <x v="4"/>
    <x v="1"/>
    <x v="2327"/>
    <x v="0"/>
    <x v="0"/>
    <x v="12"/>
    <n v="21"/>
    <n v="68"/>
    <n v="1428"/>
    <x v="41"/>
    <s v="S"/>
    <x v="5"/>
    <x v="3"/>
    <x v="0"/>
    <x v="3"/>
    <x v="3"/>
  </r>
  <r>
    <n v="2340"/>
    <n v="0"/>
    <n v="25"/>
    <s v="Male"/>
    <x v="0"/>
    <x v="5"/>
    <x v="0"/>
    <x v="2328"/>
    <x v="1"/>
    <x v="0"/>
    <x v="12"/>
    <n v="24"/>
    <n v="65"/>
    <n v="1560"/>
    <x v="25"/>
    <s v="L"/>
    <x v="1"/>
    <x v="1"/>
    <x v="2"/>
    <x v="4"/>
    <x v="3"/>
  </r>
  <r>
    <n v="2341"/>
    <n v="0"/>
    <n v="63"/>
    <s v="Male"/>
    <x v="0"/>
    <x v="0"/>
    <x v="0"/>
    <x v="2329"/>
    <x v="2"/>
    <x v="0"/>
    <x v="12"/>
    <n v="37"/>
    <n v="24"/>
    <n v="888"/>
    <x v="12"/>
    <s v="M"/>
    <x v="16"/>
    <x v="2"/>
    <x v="3"/>
    <x v="2"/>
    <x v="0"/>
  </r>
  <r>
    <n v="2342"/>
    <n v="0"/>
    <n v="56"/>
    <s v="Male"/>
    <x v="0"/>
    <x v="14"/>
    <x v="2"/>
    <x v="2330"/>
    <x v="3"/>
    <x v="0"/>
    <x v="12"/>
    <n v="22"/>
    <n v="31"/>
    <n v="682"/>
    <x v="38"/>
    <s v="L"/>
    <x v="11"/>
    <x v="2"/>
    <x v="0"/>
    <x v="0"/>
    <x v="6"/>
  </r>
  <r>
    <n v="2343"/>
    <n v="0"/>
    <n v="20"/>
    <s v="Male"/>
    <x v="0"/>
    <x v="11"/>
    <x v="0"/>
    <x v="2331"/>
    <x v="4"/>
    <x v="0"/>
    <x v="12"/>
    <n v="16"/>
    <n v="89"/>
    <n v="1424"/>
    <x v="29"/>
    <s v="M"/>
    <x v="8"/>
    <x v="3"/>
    <x v="3"/>
    <x v="5"/>
    <x v="0"/>
  </r>
  <r>
    <n v="2344"/>
    <n v="0"/>
    <n v="58"/>
    <s v="Male"/>
    <x v="0"/>
    <x v="20"/>
    <x v="0"/>
    <x v="2332"/>
    <x v="5"/>
    <x v="0"/>
    <x v="12"/>
    <n v="44"/>
    <n v="49"/>
    <n v="2156"/>
    <x v="31"/>
    <s v="M"/>
    <x v="15"/>
    <x v="2"/>
    <x v="4"/>
    <x v="3"/>
    <x v="5"/>
  </r>
  <r>
    <n v="2345"/>
    <n v="0"/>
    <n v="34"/>
    <s v="Male"/>
    <x v="0"/>
    <x v="3"/>
    <x v="1"/>
    <x v="2333"/>
    <x v="6"/>
    <x v="0"/>
    <x v="12"/>
    <n v="14"/>
    <n v="92"/>
    <n v="1288"/>
    <x v="3"/>
    <s v="XL"/>
    <x v="21"/>
    <x v="3"/>
    <x v="0"/>
    <x v="0"/>
    <x v="4"/>
  </r>
  <r>
    <n v="2346"/>
    <n v="0"/>
    <n v="28"/>
    <s v="Male"/>
    <x v="0"/>
    <x v="17"/>
    <x v="0"/>
    <x v="2334"/>
    <x v="0"/>
    <x v="0"/>
    <x v="12"/>
    <n v="23"/>
    <n v="32"/>
    <n v="736"/>
    <x v="14"/>
    <s v="S"/>
    <x v="19"/>
    <x v="0"/>
    <x v="0"/>
    <x v="4"/>
    <x v="6"/>
  </r>
  <r>
    <n v="2347"/>
    <n v="0"/>
    <n v="22"/>
    <s v="Male"/>
    <x v="0"/>
    <x v="14"/>
    <x v="2"/>
    <x v="2335"/>
    <x v="1"/>
    <x v="0"/>
    <x v="12"/>
    <n v="46"/>
    <n v="67"/>
    <n v="3082"/>
    <x v="34"/>
    <s v="L"/>
    <x v="17"/>
    <x v="0"/>
    <x v="3"/>
    <x v="5"/>
    <x v="0"/>
  </r>
  <r>
    <n v="2348"/>
    <n v="0"/>
    <n v="37"/>
    <s v="Male"/>
    <x v="0"/>
    <x v="22"/>
    <x v="3"/>
    <x v="2336"/>
    <x v="2"/>
    <x v="0"/>
    <x v="12"/>
    <n v="46"/>
    <n v="64"/>
    <n v="2944"/>
    <x v="17"/>
    <s v="S"/>
    <x v="0"/>
    <x v="3"/>
    <x v="0"/>
    <x v="1"/>
    <x v="6"/>
  </r>
  <r>
    <n v="2349"/>
    <n v="0"/>
    <n v="54"/>
    <s v="Male"/>
    <x v="0"/>
    <x v="9"/>
    <x v="1"/>
    <x v="2337"/>
    <x v="3"/>
    <x v="0"/>
    <x v="12"/>
    <n v="16"/>
    <n v="84"/>
    <n v="1344"/>
    <x v="1"/>
    <s v="M"/>
    <x v="19"/>
    <x v="1"/>
    <x v="2"/>
    <x v="3"/>
    <x v="6"/>
  </r>
  <r>
    <n v="2350"/>
    <n v="0"/>
    <n v="65"/>
    <s v="Male"/>
    <x v="0"/>
    <x v="0"/>
    <x v="0"/>
    <x v="2338"/>
    <x v="4"/>
    <x v="0"/>
    <x v="12"/>
    <n v="40"/>
    <n v="34"/>
    <n v="1360"/>
    <x v="14"/>
    <s v="M"/>
    <x v="19"/>
    <x v="3"/>
    <x v="3"/>
    <x v="2"/>
    <x v="6"/>
  </r>
  <r>
    <n v="2351"/>
    <n v="0"/>
    <n v="57"/>
    <s v="Male"/>
    <x v="0"/>
    <x v="9"/>
    <x v="1"/>
    <x v="2339"/>
    <x v="5"/>
    <x v="0"/>
    <x v="12"/>
    <n v="21"/>
    <n v="26"/>
    <n v="546"/>
    <x v="11"/>
    <s v="M"/>
    <x v="2"/>
    <x v="0"/>
    <x v="1"/>
    <x v="1"/>
    <x v="2"/>
  </r>
  <r>
    <n v="2352"/>
    <n v="0"/>
    <n v="38"/>
    <s v="Male"/>
    <x v="0"/>
    <x v="1"/>
    <x v="0"/>
    <x v="2340"/>
    <x v="6"/>
    <x v="0"/>
    <x v="12"/>
    <n v="25"/>
    <n v="50"/>
    <n v="1250"/>
    <x v="13"/>
    <s v="S"/>
    <x v="16"/>
    <x v="3"/>
    <x v="5"/>
    <x v="3"/>
    <x v="4"/>
  </r>
  <r>
    <n v="2353"/>
    <n v="0"/>
    <n v="70"/>
    <s v="Male"/>
    <x v="0"/>
    <x v="23"/>
    <x v="1"/>
    <x v="2341"/>
    <x v="0"/>
    <x v="0"/>
    <x v="12"/>
    <n v="25"/>
    <n v="46"/>
    <n v="1150"/>
    <x v="42"/>
    <s v="M"/>
    <x v="22"/>
    <x v="3"/>
    <x v="5"/>
    <x v="4"/>
    <x v="3"/>
  </r>
  <r>
    <n v="2354"/>
    <n v="0"/>
    <n v="56"/>
    <s v="Male"/>
    <x v="0"/>
    <x v="8"/>
    <x v="3"/>
    <x v="2342"/>
    <x v="1"/>
    <x v="0"/>
    <x v="12"/>
    <n v="25"/>
    <n v="71"/>
    <n v="1775"/>
    <x v="6"/>
    <s v="M"/>
    <x v="3"/>
    <x v="3"/>
    <x v="3"/>
    <x v="5"/>
    <x v="6"/>
  </r>
  <r>
    <n v="2355"/>
    <n v="0"/>
    <n v="56"/>
    <s v="Male"/>
    <x v="0"/>
    <x v="0"/>
    <x v="0"/>
    <x v="2343"/>
    <x v="2"/>
    <x v="0"/>
    <x v="12"/>
    <n v="27"/>
    <n v="78"/>
    <n v="2106"/>
    <x v="48"/>
    <s v="M"/>
    <x v="24"/>
    <x v="2"/>
    <x v="2"/>
    <x v="0"/>
    <x v="5"/>
  </r>
  <r>
    <n v="2356"/>
    <n v="0"/>
    <n v="22"/>
    <s v="Male"/>
    <x v="0"/>
    <x v="11"/>
    <x v="0"/>
    <x v="2344"/>
    <x v="3"/>
    <x v="0"/>
    <x v="12"/>
    <n v="12"/>
    <n v="35"/>
    <n v="420"/>
    <x v="29"/>
    <s v="S"/>
    <x v="7"/>
    <x v="0"/>
    <x v="2"/>
    <x v="1"/>
    <x v="5"/>
  </r>
  <r>
    <n v="2357"/>
    <n v="0"/>
    <n v="57"/>
    <s v="Male"/>
    <x v="0"/>
    <x v="21"/>
    <x v="3"/>
    <x v="2345"/>
    <x v="4"/>
    <x v="0"/>
    <x v="12"/>
    <n v="27"/>
    <n v="58"/>
    <n v="1566"/>
    <x v="6"/>
    <s v="M"/>
    <x v="0"/>
    <x v="2"/>
    <x v="1"/>
    <x v="5"/>
    <x v="3"/>
  </r>
  <r>
    <n v="2358"/>
    <n v="0"/>
    <n v="53"/>
    <s v="Male"/>
    <x v="0"/>
    <x v="5"/>
    <x v="0"/>
    <x v="2346"/>
    <x v="5"/>
    <x v="0"/>
    <x v="12"/>
    <n v="40"/>
    <n v="67"/>
    <n v="2680"/>
    <x v="49"/>
    <s v="L"/>
    <x v="16"/>
    <x v="3"/>
    <x v="4"/>
    <x v="2"/>
    <x v="4"/>
  </r>
  <r>
    <n v="2359"/>
    <n v="0"/>
    <n v="53"/>
    <s v="Male"/>
    <x v="0"/>
    <x v="1"/>
    <x v="0"/>
    <x v="2347"/>
    <x v="6"/>
    <x v="0"/>
    <x v="12"/>
    <n v="38"/>
    <n v="93"/>
    <n v="3534"/>
    <x v="20"/>
    <s v="L"/>
    <x v="6"/>
    <x v="1"/>
    <x v="3"/>
    <x v="2"/>
    <x v="3"/>
  </r>
  <r>
    <n v="2360"/>
    <n v="0"/>
    <n v="19"/>
    <s v="Male"/>
    <x v="0"/>
    <x v="18"/>
    <x v="3"/>
    <x v="2348"/>
    <x v="0"/>
    <x v="0"/>
    <x v="12"/>
    <n v="44"/>
    <n v="81"/>
    <n v="3564"/>
    <x v="37"/>
    <s v="S"/>
    <x v="9"/>
    <x v="1"/>
    <x v="4"/>
    <x v="4"/>
    <x v="6"/>
  </r>
  <r>
    <n v="2361"/>
    <n v="0"/>
    <n v="49"/>
    <s v="Male"/>
    <x v="0"/>
    <x v="8"/>
    <x v="3"/>
    <x v="2349"/>
    <x v="1"/>
    <x v="0"/>
    <x v="12"/>
    <n v="27"/>
    <n v="80"/>
    <n v="2160"/>
    <x v="14"/>
    <s v="L"/>
    <x v="5"/>
    <x v="3"/>
    <x v="4"/>
    <x v="0"/>
    <x v="6"/>
  </r>
  <r>
    <n v="2362"/>
    <n v="0"/>
    <n v="44"/>
    <s v="Male"/>
    <x v="0"/>
    <x v="18"/>
    <x v="3"/>
    <x v="2350"/>
    <x v="2"/>
    <x v="0"/>
    <x v="12"/>
    <n v="30"/>
    <n v="64"/>
    <n v="1920"/>
    <x v="15"/>
    <s v="M"/>
    <x v="0"/>
    <x v="1"/>
    <x v="4"/>
    <x v="2"/>
    <x v="6"/>
  </r>
  <r>
    <n v="2363"/>
    <n v="0"/>
    <n v="27"/>
    <s v="Male"/>
    <x v="0"/>
    <x v="2"/>
    <x v="0"/>
    <x v="2351"/>
    <x v="3"/>
    <x v="0"/>
    <x v="12"/>
    <n v="24"/>
    <n v="41"/>
    <n v="984"/>
    <x v="40"/>
    <s v="M"/>
    <x v="17"/>
    <x v="3"/>
    <x v="3"/>
    <x v="2"/>
    <x v="5"/>
  </r>
  <r>
    <n v="2364"/>
    <n v="0"/>
    <n v="60"/>
    <s v="Male"/>
    <x v="0"/>
    <x v="20"/>
    <x v="0"/>
    <x v="2352"/>
    <x v="4"/>
    <x v="0"/>
    <x v="12"/>
    <n v="38"/>
    <n v="79"/>
    <n v="3002"/>
    <x v="37"/>
    <s v="XL"/>
    <x v="6"/>
    <x v="0"/>
    <x v="0"/>
    <x v="1"/>
    <x v="4"/>
  </r>
  <r>
    <n v="2365"/>
    <n v="0"/>
    <n v="62"/>
    <s v="Male"/>
    <x v="0"/>
    <x v="12"/>
    <x v="3"/>
    <x v="2353"/>
    <x v="5"/>
    <x v="0"/>
    <x v="12"/>
    <n v="4"/>
    <n v="60"/>
    <n v="240"/>
    <x v="33"/>
    <s v="L"/>
    <x v="1"/>
    <x v="0"/>
    <x v="1"/>
    <x v="3"/>
    <x v="3"/>
  </r>
  <r>
    <n v="2366"/>
    <n v="0"/>
    <n v="52"/>
    <s v="Male"/>
    <x v="0"/>
    <x v="4"/>
    <x v="1"/>
    <x v="2354"/>
    <x v="6"/>
    <x v="0"/>
    <x v="12"/>
    <n v="32"/>
    <n v="91"/>
    <n v="2912"/>
    <x v="5"/>
    <s v="S"/>
    <x v="14"/>
    <x v="0"/>
    <x v="2"/>
    <x v="0"/>
    <x v="5"/>
  </r>
  <r>
    <n v="2367"/>
    <n v="0"/>
    <n v="30"/>
    <s v="Male"/>
    <x v="0"/>
    <x v="9"/>
    <x v="1"/>
    <x v="2355"/>
    <x v="0"/>
    <x v="0"/>
    <x v="12"/>
    <n v="32"/>
    <n v="66"/>
    <n v="2112"/>
    <x v="34"/>
    <s v="L"/>
    <x v="17"/>
    <x v="0"/>
    <x v="0"/>
    <x v="2"/>
    <x v="0"/>
  </r>
  <r>
    <n v="2368"/>
    <n v="0"/>
    <n v="66"/>
    <s v="Male"/>
    <x v="0"/>
    <x v="20"/>
    <x v="0"/>
    <x v="2356"/>
    <x v="1"/>
    <x v="0"/>
    <x v="12"/>
    <n v="28"/>
    <n v="85"/>
    <n v="2380"/>
    <x v="24"/>
    <s v="L"/>
    <x v="13"/>
    <x v="0"/>
    <x v="3"/>
    <x v="4"/>
    <x v="4"/>
  </r>
  <r>
    <n v="2369"/>
    <n v="0"/>
    <n v="29"/>
    <s v="Male"/>
    <x v="0"/>
    <x v="12"/>
    <x v="3"/>
    <x v="2357"/>
    <x v="2"/>
    <x v="0"/>
    <x v="12"/>
    <n v="6"/>
    <n v="38"/>
    <n v="228"/>
    <x v="30"/>
    <s v="M"/>
    <x v="21"/>
    <x v="2"/>
    <x v="3"/>
    <x v="5"/>
    <x v="6"/>
  </r>
  <r>
    <n v="2370"/>
    <n v="0"/>
    <n v="24"/>
    <s v="Male"/>
    <x v="0"/>
    <x v="1"/>
    <x v="0"/>
    <x v="2358"/>
    <x v="3"/>
    <x v="0"/>
    <x v="12"/>
    <n v="24"/>
    <n v="23"/>
    <n v="552"/>
    <x v="32"/>
    <s v="M"/>
    <x v="16"/>
    <x v="0"/>
    <x v="3"/>
    <x v="3"/>
    <x v="5"/>
  </r>
  <r>
    <n v="2371"/>
    <n v="0"/>
    <n v="51"/>
    <s v="Male"/>
    <x v="0"/>
    <x v="9"/>
    <x v="1"/>
    <x v="2359"/>
    <x v="4"/>
    <x v="0"/>
    <x v="12"/>
    <n v="38"/>
    <n v="71"/>
    <n v="2698"/>
    <x v="28"/>
    <s v="M"/>
    <x v="12"/>
    <x v="1"/>
    <x v="5"/>
    <x v="0"/>
    <x v="1"/>
  </r>
  <r>
    <n v="2372"/>
    <n v="0"/>
    <n v="67"/>
    <s v="Male"/>
    <x v="0"/>
    <x v="20"/>
    <x v="0"/>
    <x v="2360"/>
    <x v="5"/>
    <x v="0"/>
    <x v="12"/>
    <n v="28"/>
    <n v="25"/>
    <n v="700"/>
    <x v="26"/>
    <s v="M"/>
    <x v="4"/>
    <x v="0"/>
    <x v="2"/>
    <x v="5"/>
    <x v="2"/>
  </r>
  <r>
    <n v="2373"/>
    <n v="0"/>
    <n v="50"/>
    <s v="Male"/>
    <x v="0"/>
    <x v="23"/>
    <x v="1"/>
    <x v="2361"/>
    <x v="6"/>
    <x v="0"/>
    <x v="12"/>
    <n v="9"/>
    <n v="39"/>
    <n v="351"/>
    <x v="15"/>
    <s v="XL"/>
    <x v="5"/>
    <x v="1"/>
    <x v="0"/>
    <x v="3"/>
    <x v="0"/>
  </r>
  <r>
    <n v="2374"/>
    <n v="0"/>
    <n v="37"/>
    <s v="Male"/>
    <x v="0"/>
    <x v="15"/>
    <x v="0"/>
    <x v="2362"/>
    <x v="0"/>
    <x v="0"/>
    <x v="12"/>
    <n v="21"/>
    <n v="20"/>
    <n v="420"/>
    <x v="49"/>
    <s v="M"/>
    <x v="0"/>
    <x v="1"/>
    <x v="0"/>
    <x v="5"/>
    <x v="6"/>
  </r>
  <r>
    <n v="2375"/>
    <n v="0"/>
    <n v="69"/>
    <s v="Male"/>
    <x v="0"/>
    <x v="24"/>
    <x v="3"/>
    <x v="2363"/>
    <x v="1"/>
    <x v="0"/>
    <x v="12"/>
    <n v="31"/>
    <n v="73"/>
    <n v="2263"/>
    <x v="46"/>
    <s v="L"/>
    <x v="14"/>
    <x v="0"/>
    <x v="3"/>
    <x v="5"/>
    <x v="5"/>
  </r>
  <r>
    <n v="2376"/>
    <n v="0"/>
    <n v="60"/>
    <s v="Male"/>
    <x v="0"/>
    <x v="21"/>
    <x v="3"/>
    <x v="2364"/>
    <x v="2"/>
    <x v="0"/>
    <x v="13"/>
    <n v="18"/>
    <n v="63"/>
    <n v="1134"/>
    <x v="40"/>
    <s v="L"/>
    <x v="14"/>
    <x v="3"/>
    <x v="2"/>
    <x v="2"/>
    <x v="3"/>
  </r>
  <r>
    <n v="2377"/>
    <n v="0"/>
    <n v="21"/>
    <s v="Male"/>
    <x v="0"/>
    <x v="24"/>
    <x v="3"/>
    <x v="2365"/>
    <x v="3"/>
    <x v="0"/>
    <x v="13"/>
    <n v="5"/>
    <n v="94"/>
    <n v="470"/>
    <x v="29"/>
    <s v="XL"/>
    <x v="16"/>
    <x v="1"/>
    <x v="0"/>
    <x v="1"/>
    <x v="1"/>
  </r>
  <r>
    <n v="2378"/>
    <n v="0"/>
    <n v="44"/>
    <s v="Male"/>
    <x v="0"/>
    <x v="0"/>
    <x v="0"/>
    <x v="2366"/>
    <x v="4"/>
    <x v="0"/>
    <x v="13"/>
    <n v="22"/>
    <n v="94"/>
    <n v="2068"/>
    <x v="44"/>
    <s v="L"/>
    <x v="23"/>
    <x v="3"/>
    <x v="2"/>
    <x v="1"/>
    <x v="2"/>
  </r>
  <r>
    <n v="2379"/>
    <n v="0"/>
    <n v="26"/>
    <s v="Male"/>
    <x v="0"/>
    <x v="18"/>
    <x v="3"/>
    <x v="2367"/>
    <x v="5"/>
    <x v="0"/>
    <x v="13"/>
    <n v="37"/>
    <n v="71"/>
    <n v="2627"/>
    <x v="13"/>
    <s v="L"/>
    <x v="11"/>
    <x v="2"/>
    <x v="5"/>
    <x v="3"/>
    <x v="4"/>
  </r>
  <r>
    <n v="2380"/>
    <n v="0"/>
    <n v="40"/>
    <s v="Male"/>
    <x v="0"/>
    <x v="19"/>
    <x v="3"/>
    <x v="2368"/>
    <x v="6"/>
    <x v="0"/>
    <x v="13"/>
    <n v="22"/>
    <n v="77"/>
    <n v="1694"/>
    <x v="44"/>
    <s v="M"/>
    <x v="14"/>
    <x v="1"/>
    <x v="4"/>
    <x v="5"/>
    <x v="5"/>
  </r>
  <r>
    <n v="2381"/>
    <n v="0"/>
    <n v="41"/>
    <s v="Male"/>
    <x v="0"/>
    <x v="18"/>
    <x v="3"/>
    <x v="2369"/>
    <x v="0"/>
    <x v="0"/>
    <x v="13"/>
    <n v="36"/>
    <n v="66"/>
    <n v="2376"/>
    <x v="37"/>
    <s v="M"/>
    <x v="12"/>
    <x v="3"/>
    <x v="2"/>
    <x v="3"/>
    <x v="0"/>
  </r>
  <r>
    <n v="2382"/>
    <n v="0"/>
    <n v="62"/>
    <s v="Male"/>
    <x v="0"/>
    <x v="3"/>
    <x v="1"/>
    <x v="2370"/>
    <x v="1"/>
    <x v="0"/>
    <x v="13"/>
    <n v="23"/>
    <n v="23"/>
    <n v="529"/>
    <x v="48"/>
    <s v="M"/>
    <x v="11"/>
    <x v="2"/>
    <x v="1"/>
    <x v="3"/>
    <x v="2"/>
  </r>
  <r>
    <n v="2383"/>
    <n v="0"/>
    <n v="39"/>
    <s v="Male"/>
    <x v="0"/>
    <x v="1"/>
    <x v="0"/>
    <x v="2371"/>
    <x v="2"/>
    <x v="0"/>
    <x v="13"/>
    <n v="44"/>
    <n v="60"/>
    <n v="2640"/>
    <x v="17"/>
    <s v="M"/>
    <x v="2"/>
    <x v="1"/>
    <x v="0"/>
    <x v="5"/>
    <x v="1"/>
  </r>
  <r>
    <n v="2384"/>
    <n v="0"/>
    <n v="53"/>
    <s v="Male"/>
    <x v="0"/>
    <x v="21"/>
    <x v="3"/>
    <x v="2372"/>
    <x v="3"/>
    <x v="0"/>
    <x v="13"/>
    <n v="25"/>
    <n v="72"/>
    <n v="1800"/>
    <x v="3"/>
    <s v="L"/>
    <x v="9"/>
    <x v="1"/>
    <x v="4"/>
    <x v="4"/>
    <x v="2"/>
  </r>
  <r>
    <n v="2385"/>
    <n v="0"/>
    <n v="24"/>
    <s v="Male"/>
    <x v="0"/>
    <x v="0"/>
    <x v="0"/>
    <x v="2373"/>
    <x v="4"/>
    <x v="0"/>
    <x v="13"/>
    <n v="40"/>
    <n v="35"/>
    <n v="1400"/>
    <x v="15"/>
    <s v="L"/>
    <x v="13"/>
    <x v="0"/>
    <x v="4"/>
    <x v="3"/>
    <x v="3"/>
  </r>
  <r>
    <n v="2386"/>
    <n v="0"/>
    <n v="41"/>
    <s v="Male"/>
    <x v="0"/>
    <x v="18"/>
    <x v="3"/>
    <x v="2374"/>
    <x v="5"/>
    <x v="0"/>
    <x v="13"/>
    <n v="12"/>
    <n v="31"/>
    <n v="372"/>
    <x v="18"/>
    <s v="M"/>
    <x v="17"/>
    <x v="3"/>
    <x v="0"/>
    <x v="3"/>
    <x v="1"/>
  </r>
  <r>
    <n v="2387"/>
    <n v="0"/>
    <n v="19"/>
    <s v="Male"/>
    <x v="0"/>
    <x v="20"/>
    <x v="0"/>
    <x v="2375"/>
    <x v="6"/>
    <x v="0"/>
    <x v="13"/>
    <n v="14"/>
    <n v="33"/>
    <n v="462"/>
    <x v="25"/>
    <s v="L"/>
    <x v="24"/>
    <x v="2"/>
    <x v="3"/>
    <x v="0"/>
    <x v="5"/>
  </r>
  <r>
    <n v="2388"/>
    <n v="0"/>
    <n v="36"/>
    <s v="Male"/>
    <x v="0"/>
    <x v="19"/>
    <x v="3"/>
    <x v="2376"/>
    <x v="0"/>
    <x v="0"/>
    <x v="13"/>
    <n v="14"/>
    <n v="95"/>
    <n v="1330"/>
    <x v="29"/>
    <s v="M"/>
    <x v="9"/>
    <x v="2"/>
    <x v="4"/>
    <x v="5"/>
    <x v="5"/>
  </r>
  <r>
    <n v="2389"/>
    <n v="0"/>
    <n v="21"/>
    <s v="Male"/>
    <x v="0"/>
    <x v="10"/>
    <x v="0"/>
    <x v="2377"/>
    <x v="1"/>
    <x v="0"/>
    <x v="13"/>
    <n v="10"/>
    <n v="68"/>
    <n v="680"/>
    <x v="15"/>
    <s v="M"/>
    <x v="14"/>
    <x v="3"/>
    <x v="5"/>
    <x v="5"/>
    <x v="2"/>
  </r>
  <r>
    <n v="2390"/>
    <n v="0"/>
    <n v="25"/>
    <s v="Male"/>
    <x v="0"/>
    <x v="7"/>
    <x v="2"/>
    <x v="2378"/>
    <x v="2"/>
    <x v="0"/>
    <x v="13"/>
    <n v="17"/>
    <n v="87"/>
    <n v="1479"/>
    <x v="22"/>
    <s v="M"/>
    <x v="10"/>
    <x v="1"/>
    <x v="5"/>
    <x v="4"/>
    <x v="6"/>
  </r>
  <r>
    <n v="2391"/>
    <n v="0"/>
    <n v="65"/>
    <s v="Male"/>
    <x v="0"/>
    <x v="5"/>
    <x v="0"/>
    <x v="2379"/>
    <x v="3"/>
    <x v="0"/>
    <x v="13"/>
    <n v="24"/>
    <n v="64"/>
    <n v="1536"/>
    <x v="27"/>
    <s v="XL"/>
    <x v="22"/>
    <x v="0"/>
    <x v="0"/>
    <x v="5"/>
    <x v="0"/>
  </r>
  <r>
    <n v="2392"/>
    <n v="0"/>
    <n v="42"/>
    <s v="Male"/>
    <x v="0"/>
    <x v="5"/>
    <x v="0"/>
    <x v="2380"/>
    <x v="4"/>
    <x v="0"/>
    <x v="13"/>
    <n v="31"/>
    <n v="74"/>
    <n v="2294"/>
    <x v="49"/>
    <s v="M"/>
    <x v="12"/>
    <x v="0"/>
    <x v="2"/>
    <x v="4"/>
    <x v="3"/>
  </r>
  <r>
    <n v="2393"/>
    <n v="0"/>
    <n v="40"/>
    <s v="Male"/>
    <x v="0"/>
    <x v="2"/>
    <x v="0"/>
    <x v="2381"/>
    <x v="5"/>
    <x v="0"/>
    <x v="13"/>
    <n v="36"/>
    <n v="62"/>
    <n v="2232"/>
    <x v="9"/>
    <s v="L"/>
    <x v="5"/>
    <x v="1"/>
    <x v="4"/>
    <x v="1"/>
    <x v="2"/>
  </r>
  <r>
    <n v="2394"/>
    <n v="0"/>
    <n v="58"/>
    <s v="Male"/>
    <x v="0"/>
    <x v="20"/>
    <x v="0"/>
    <x v="2382"/>
    <x v="6"/>
    <x v="0"/>
    <x v="13"/>
    <n v="38"/>
    <n v="97"/>
    <n v="3686"/>
    <x v="7"/>
    <s v="M"/>
    <x v="17"/>
    <x v="0"/>
    <x v="4"/>
    <x v="3"/>
    <x v="6"/>
  </r>
  <r>
    <n v="2395"/>
    <n v="0"/>
    <n v="40"/>
    <s v="Male"/>
    <x v="0"/>
    <x v="3"/>
    <x v="1"/>
    <x v="2383"/>
    <x v="0"/>
    <x v="0"/>
    <x v="13"/>
    <n v="23"/>
    <n v="47"/>
    <n v="1081"/>
    <x v="38"/>
    <s v="L"/>
    <x v="14"/>
    <x v="3"/>
    <x v="4"/>
    <x v="5"/>
    <x v="0"/>
  </r>
  <r>
    <n v="2396"/>
    <n v="0"/>
    <n v="62"/>
    <s v="Male"/>
    <x v="0"/>
    <x v="0"/>
    <x v="0"/>
    <x v="2384"/>
    <x v="1"/>
    <x v="0"/>
    <x v="13"/>
    <n v="47"/>
    <n v="83"/>
    <n v="3901"/>
    <x v="38"/>
    <s v="M"/>
    <x v="16"/>
    <x v="0"/>
    <x v="4"/>
    <x v="3"/>
    <x v="4"/>
  </r>
  <r>
    <n v="2397"/>
    <n v="0"/>
    <n v="38"/>
    <s v="Male"/>
    <x v="0"/>
    <x v="5"/>
    <x v="0"/>
    <x v="2385"/>
    <x v="2"/>
    <x v="0"/>
    <x v="13"/>
    <n v="20"/>
    <n v="82"/>
    <n v="1640"/>
    <x v="4"/>
    <s v="M"/>
    <x v="8"/>
    <x v="1"/>
    <x v="4"/>
    <x v="0"/>
    <x v="1"/>
  </r>
  <r>
    <n v="2398"/>
    <n v="0"/>
    <n v="37"/>
    <s v="Male"/>
    <x v="0"/>
    <x v="12"/>
    <x v="3"/>
    <x v="2386"/>
    <x v="3"/>
    <x v="0"/>
    <x v="13"/>
    <n v="41"/>
    <n v="26"/>
    <n v="1066"/>
    <x v="8"/>
    <s v="L"/>
    <x v="12"/>
    <x v="3"/>
    <x v="5"/>
    <x v="0"/>
    <x v="5"/>
  </r>
  <r>
    <n v="2399"/>
    <n v="0"/>
    <n v="65"/>
    <s v="Male"/>
    <x v="0"/>
    <x v="14"/>
    <x v="2"/>
    <x v="2387"/>
    <x v="4"/>
    <x v="0"/>
    <x v="13"/>
    <n v="44"/>
    <n v="81"/>
    <n v="3564"/>
    <x v="19"/>
    <s v="M"/>
    <x v="19"/>
    <x v="0"/>
    <x v="1"/>
    <x v="4"/>
    <x v="0"/>
  </r>
  <r>
    <n v="2400"/>
    <n v="0"/>
    <n v="55"/>
    <s v="Male"/>
    <x v="0"/>
    <x v="10"/>
    <x v="0"/>
    <x v="2388"/>
    <x v="5"/>
    <x v="0"/>
    <x v="13"/>
    <n v="31"/>
    <n v="44"/>
    <n v="1364"/>
    <x v="13"/>
    <s v="L"/>
    <x v="18"/>
    <x v="1"/>
    <x v="5"/>
    <x v="1"/>
    <x v="5"/>
  </r>
  <r>
    <n v="2401"/>
    <n v="0"/>
    <n v="43"/>
    <s v="Male"/>
    <x v="0"/>
    <x v="12"/>
    <x v="3"/>
    <x v="2389"/>
    <x v="6"/>
    <x v="0"/>
    <x v="13"/>
    <n v="11"/>
    <n v="88"/>
    <n v="968"/>
    <x v="4"/>
    <s v="M"/>
    <x v="14"/>
    <x v="0"/>
    <x v="2"/>
    <x v="2"/>
    <x v="4"/>
  </r>
  <r>
    <n v="2402"/>
    <n v="0"/>
    <n v="43"/>
    <s v="Male"/>
    <x v="0"/>
    <x v="23"/>
    <x v="1"/>
    <x v="2390"/>
    <x v="0"/>
    <x v="0"/>
    <x v="13"/>
    <n v="25"/>
    <n v="76"/>
    <n v="1900"/>
    <x v="4"/>
    <s v="M"/>
    <x v="6"/>
    <x v="0"/>
    <x v="3"/>
    <x v="3"/>
    <x v="4"/>
  </r>
  <r>
    <n v="2403"/>
    <n v="0"/>
    <n v="45"/>
    <s v="Male"/>
    <x v="0"/>
    <x v="18"/>
    <x v="3"/>
    <x v="2391"/>
    <x v="1"/>
    <x v="0"/>
    <x v="13"/>
    <n v="31"/>
    <n v="89"/>
    <n v="2759"/>
    <x v="39"/>
    <s v="M"/>
    <x v="17"/>
    <x v="0"/>
    <x v="1"/>
    <x v="1"/>
    <x v="1"/>
  </r>
  <r>
    <n v="2404"/>
    <n v="0"/>
    <n v="64"/>
    <s v="Male"/>
    <x v="0"/>
    <x v="6"/>
    <x v="0"/>
    <x v="2392"/>
    <x v="2"/>
    <x v="0"/>
    <x v="13"/>
    <n v="40"/>
    <n v="22"/>
    <n v="880"/>
    <x v="9"/>
    <s v="M"/>
    <x v="23"/>
    <x v="3"/>
    <x v="3"/>
    <x v="5"/>
    <x v="1"/>
  </r>
  <r>
    <n v="2405"/>
    <n v="0"/>
    <n v="28"/>
    <s v="Male"/>
    <x v="0"/>
    <x v="6"/>
    <x v="0"/>
    <x v="2393"/>
    <x v="3"/>
    <x v="0"/>
    <x v="13"/>
    <n v="23"/>
    <n v="33"/>
    <n v="759"/>
    <x v="8"/>
    <s v="L"/>
    <x v="16"/>
    <x v="0"/>
    <x v="4"/>
    <x v="2"/>
    <x v="4"/>
  </r>
  <r>
    <n v="2406"/>
    <n v="0"/>
    <n v="69"/>
    <s v="Male"/>
    <x v="0"/>
    <x v="2"/>
    <x v="0"/>
    <x v="2394"/>
    <x v="4"/>
    <x v="0"/>
    <x v="13"/>
    <n v="5"/>
    <n v="97"/>
    <n v="485"/>
    <x v="17"/>
    <s v="XL"/>
    <x v="5"/>
    <x v="3"/>
    <x v="3"/>
    <x v="5"/>
    <x v="3"/>
  </r>
  <r>
    <n v="2407"/>
    <n v="0"/>
    <n v="54"/>
    <s v="Male"/>
    <x v="0"/>
    <x v="18"/>
    <x v="3"/>
    <x v="2395"/>
    <x v="5"/>
    <x v="0"/>
    <x v="13"/>
    <n v="26"/>
    <n v="57"/>
    <n v="1482"/>
    <x v="17"/>
    <s v="M"/>
    <x v="20"/>
    <x v="0"/>
    <x v="3"/>
    <x v="3"/>
    <x v="1"/>
  </r>
  <r>
    <n v="2408"/>
    <n v="0"/>
    <n v="52"/>
    <s v="Male"/>
    <x v="0"/>
    <x v="6"/>
    <x v="0"/>
    <x v="2396"/>
    <x v="6"/>
    <x v="0"/>
    <x v="13"/>
    <n v="11"/>
    <n v="38"/>
    <n v="418"/>
    <x v="25"/>
    <s v="M"/>
    <x v="18"/>
    <x v="2"/>
    <x v="0"/>
    <x v="2"/>
    <x v="4"/>
  </r>
  <r>
    <n v="2409"/>
    <n v="0"/>
    <n v="23"/>
    <s v="Male"/>
    <x v="0"/>
    <x v="4"/>
    <x v="1"/>
    <x v="2397"/>
    <x v="0"/>
    <x v="0"/>
    <x v="13"/>
    <n v="44"/>
    <n v="55"/>
    <n v="2420"/>
    <x v="11"/>
    <s v="XL"/>
    <x v="12"/>
    <x v="3"/>
    <x v="2"/>
    <x v="5"/>
    <x v="6"/>
  </r>
  <r>
    <n v="2410"/>
    <n v="0"/>
    <n v="26"/>
    <s v="Male"/>
    <x v="0"/>
    <x v="16"/>
    <x v="3"/>
    <x v="2398"/>
    <x v="1"/>
    <x v="0"/>
    <x v="13"/>
    <n v="47"/>
    <n v="37"/>
    <n v="1739"/>
    <x v="46"/>
    <s v="L"/>
    <x v="22"/>
    <x v="1"/>
    <x v="5"/>
    <x v="1"/>
    <x v="6"/>
  </r>
  <r>
    <n v="2411"/>
    <n v="0"/>
    <n v="48"/>
    <s v="Male"/>
    <x v="0"/>
    <x v="9"/>
    <x v="1"/>
    <x v="2399"/>
    <x v="2"/>
    <x v="0"/>
    <x v="13"/>
    <n v="46"/>
    <n v="43"/>
    <n v="1978"/>
    <x v="48"/>
    <s v="M"/>
    <x v="1"/>
    <x v="2"/>
    <x v="1"/>
    <x v="3"/>
    <x v="5"/>
  </r>
  <r>
    <n v="2412"/>
    <n v="0"/>
    <n v="49"/>
    <s v="Male"/>
    <x v="0"/>
    <x v="15"/>
    <x v="0"/>
    <x v="2400"/>
    <x v="3"/>
    <x v="0"/>
    <x v="13"/>
    <n v="35"/>
    <n v="96"/>
    <n v="3360"/>
    <x v="40"/>
    <s v="M"/>
    <x v="16"/>
    <x v="2"/>
    <x v="1"/>
    <x v="1"/>
    <x v="6"/>
  </r>
  <r>
    <n v="2413"/>
    <n v="0"/>
    <n v="53"/>
    <s v="Male"/>
    <x v="0"/>
    <x v="14"/>
    <x v="2"/>
    <x v="2401"/>
    <x v="4"/>
    <x v="0"/>
    <x v="13"/>
    <n v="8"/>
    <n v="51"/>
    <n v="408"/>
    <x v="4"/>
    <s v="M"/>
    <x v="6"/>
    <x v="0"/>
    <x v="4"/>
    <x v="4"/>
    <x v="4"/>
  </r>
  <r>
    <n v="2414"/>
    <n v="0"/>
    <n v="69"/>
    <s v="Male"/>
    <x v="0"/>
    <x v="6"/>
    <x v="0"/>
    <x v="2402"/>
    <x v="5"/>
    <x v="0"/>
    <x v="13"/>
    <n v="30"/>
    <n v="95"/>
    <n v="2850"/>
    <x v="37"/>
    <s v="XL"/>
    <x v="10"/>
    <x v="3"/>
    <x v="4"/>
    <x v="4"/>
    <x v="1"/>
  </r>
  <r>
    <n v="2415"/>
    <n v="0"/>
    <n v="26"/>
    <s v="Male"/>
    <x v="0"/>
    <x v="20"/>
    <x v="0"/>
    <x v="2403"/>
    <x v="6"/>
    <x v="0"/>
    <x v="13"/>
    <n v="14"/>
    <n v="26"/>
    <n v="364"/>
    <x v="40"/>
    <s v="M"/>
    <x v="21"/>
    <x v="2"/>
    <x v="2"/>
    <x v="2"/>
    <x v="4"/>
  </r>
  <r>
    <n v="2416"/>
    <n v="0"/>
    <n v="21"/>
    <s v="Male"/>
    <x v="0"/>
    <x v="7"/>
    <x v="2"/>
    <x v="2404"/>
    <x v="0"/>
    <x v="0"/>
    <x v="13"/>
    <n v="30"/>
    <n v="34"/>
    <n v="1020"/>
    <x v="11"/>
    <s v="XL"/>
    <x v="21"/>
    <x v="3"/>
    <x v="3"/>
    <x v="4"/>
    <x v="1"/>
  </r>
  <r>
    <n v="2417"/>
    <n v="0"/>
    <n v="59"/>
    <s v="Male"/>
    <x v="0"/>
    <x v="3"/>
    <x v="1"/>
    <x v="2405"/>
    <x v="1"/>
    <x v="0"/>
    <x v="13"/>
    <n v="26"/>
    <n v="83"/>
    <n v="2158"/>
    <x v="42"/>
    <s v="S"/>
    <x v="12"/>
    <x v="2"/>
    <x v="2"/>
    <x v="2"/>
    <x v="6"/>
  </r>
  <r>
    <n v="2418"/>
    <n v="0"/>
    <n v="21"/>
    <s v="Male"/>
    <x v="0"/>
    <x v="21"/>
    <x v="3"/>
    <x v="2406"/>
    <x v="2"/>
    <x v="0"/>
    <x v="13"/>
    <n v="32"/>
    <n v="24"/>
    <n v="768"/>
    <x v="28"/>
    <s v="M"/>
    <x v="8"/>
    <x v="3"/>
    <x v="3"/>
    <x v="0"/>
    <x v="0"/>
  </r>
  <r>
    <n v="2419"/>
    <n v="0"/>
    <n v="22"/>
    <s v="Male"/>
    <x v="0"/>
    <x v="13"/>
    <x v="0"/>
    <x v="2407"/>
    <x v="3"/>
    <x v="0"/>
    <x v="13"/>
    <n v="47"/>
    <n v="69"/>
    <n v="3243"/>
    <x v="49"/>
    <s v="S"/>
    <x v="20"/>
    <x v="3"/>
    <x v="2"/>
    <x v="1"/>
    <x v="6"/>
  </r>
  <r>
    <n v="2420"/>
    <n v="0"/>
    <n v="26"/>
    <s v="Male"/>
    <x v="0"/>
    <x v="1"/>
    <x v="0"/>
    <x v="2408"/>
    <x v="4"/>
    <x v="0"/>
    <x v="13"/>
    <n v="11"/>
    <n v="40"/>
    <n v="440"/>
    <x v="16"/>
    <s v="M"/>
    <x v="24"/>
    <x v="3"/>
    <x v="2"/>
    <x v="2"/>
    <x v="6"/>
  </r>
  <r>
    <n v="2421"/>
    <n v="0"/>
    <n v="41"/>
    <s v="Male"/>
    <x v="0"/>
    <x v="14"/>
    <x v="2"/>
    <x v="2409"/>
    <x v="5"/>
    <x v="0"/>
    <x v="13"/>
    <n v="28"/>
    <n v="87"/>
    <n v="2436"/>
    <x v="16"/>
    <s v="S"/>
    <x v="13"/>
    <x v="0"/>
    <x v="1"/>
    <x v="3"/>
    <x v="2"/>
  </r>
  <r>
    <n v="2422"/>
    <n v="0"/>
    <n v="37"/>
    <s v="Male"/>
    <x v="0"/>
    <x v="4"/>
    <x v="1"/>
    <x v="2410"/>
    <x v="6"/>
    <x v="0"/>
    <x v="13"/>
    <n v="2"/>
    <n v="46"/>
    <n v="92"/>
    <x v="45"/>
    <s v="L"/>
    <x v="6"/>
    <x v="1"/>
    <x v="3"/>
    <x v="5"/>
    <x v="6"/>
  </r>
  <r>
    <n v="2423"/>
    <n v="0"/>
    <n v="30"/>
    <s v="Male"/>
    <x v="0"/>
    <x v="16"/>
    <x v="3"/>
    <x v="2411"/>
    <x v="0"/>
    <x v="0"/>
    <x v="13"/>
    <n v="45"/>
    <n v="82"/>
    <n v="3690"/>
    <x v="41"/>
    <s v="M"/>
    <x v="14"/>
    <x v="0"/>
    <x v="5"/>
    <x v="2"/>
    <x v="1"/>
  </r>
  <r>
    <n v="2424"/>
    <n v="0"/>
    <n v="49"/>
    <s v="Male"/>
    <x v="0"/>
    <x v="21"/>
    <x v="3"/>
    <x v="2412"/>
    <x v="1"/>
    <x v="0"/>
    <x v="13"/>
    <n v="7"/>
    <n v="81"/>
    <n v="567"/>
    <x v="8"/>
    <s v="M"/>
    <x v="7"/>
    <x v="2"/>
    <x v="1"/>
    <x v="2"/>
    <x v="6"/>
  </r>
  <r>
    <n v="2425"/>
    <n v="0"/>
    <n v="49"/>
    <s v="Male"/>
    <x v="0"/>
    <x v="16"/>
    <x v="3"/>
    <x v="2413"/>
    <x v="2"/>
    <x v="0"/>
    <x v="13"/>
    <n v="28"/>
    <n v="57"/>
    <n v="1596"/>
    <x v="12"/>
    <s v="M"/>
    <x v="14"/>
    <x v="0"/>
    <x v="2"/>
    <x v="4"/>
    <x v="4"/>
  </r>
  <r>
    <n v="2426"/>
    <n v="0"/>
    <n v="58"/>
    <s v="Male"/>
    <x v="0"/>
    <x v="9"/>
    <x v="1"/>
    <x v="2414"/>
    <x v="3"/>
    <x v="0"/>
    <x v="13"/>
    <n v="34"/>
    <n v="49"/>
    <n v="1666"/>
    <x v="24"/>
    <s v="S"/>
    <x v="8"/>
    <x v="2"/>
    <x v="4"/>
    <x v="4"/>
    <x v="3"/>
  </r>
  <r>
    <n v="2427"/>
    <n v="0"/>
    <n v="70"/>
    <s v="Male"/>
    <x v="0"/>
    <x v="14"/>
    <x v="2"/>
    <x v="2415"/>
    <x v="4"/>
    <x v="0"/>
    <x v="13"/>
    <n v="26"/>
    <n v="42"/>
    <n v="1092"/>
    <x v="19"/>
    <s v="M"/>
    <x v="8"/>
    <x v="3"/>
    <x v="1"/>
    <x v="5"/>
    <x v="6"/>
  </r>
  <r>
    <n v="2428"/>
    <n v="0"/>
    <n v="27"/>
    <s v="Male"/>
    <x v="0"/>
    <x v="14"/>
    <x v="2"/>
    <x v="2416"/>
    <x v="5"/>
    <x v="0"/>
    <x v="13"/>
    <n v="45"/>
    <n v="26"/>
    <n v="1170"/>
    <x v="4"/>
    <s v="M"/>
    <x v="7"/>
    <x v="1"/>
    <x v="3"/>
    <x v="1"/>
    <x v="3"/>
  </r>
  <r>
    <n v="2429"/>
    <n v="0"/>
    <n v="65"/>
    <s v="Male"/>
    <x v="0"/>
    <x v="17"/>
    <x v="0"/>
    <x v="2417"/>
    <x v="6"/>
    <x v="0"/>
    <x v="13"/>
    <n v="34"/>
    <n v="38"/>
    <n v="1292"/>
    <x v="36"/>
    <s v="M"/>
    <x v="10"/>
    <x v="1"/>
    <x v="2"/>
    <x v="5"/>
    <x v="2"/>
  </r>
  <r>
    <n v="2430"/>
    <n v="0"/>
    <n v="57"/>
    <s v="Male"/>
    <x v="0"/>
    <x v="4"/>
    <x v="1"/>
    <x v="2418"/>
    <x v="0"/>
    <x v="0"/>
    <x v="13"/>
    <n v="47"/>
    <n v="57"/>
    <n v="2679"/>
    <x v="40"/>
    <s v="XL"/>
    <x v="1"/>
    <x v="2"/>
    <x v="3"/>
    <x v="2"/>
    <x v="0"/>
  </r>
  <r>
    <n v="2431"/>
    <n v="0"/>
    <n v="20"/>
    <s v="Male"/>
    <x v="0"/>
    <x v="14"/>
    <x v="2"/>
    <x v="2419"/>
    <x v="1"/>
    <x v="0"/>
    <x v="13"/>
    <n v="42"/>
    <n v="100"/>
    <n v="4200"/>
    <x v="24"/>
    <s v="XL"/>
    <x v="3"/>
    <x v="2"/>
    <x v="0"/>
    <x v="1"/>
    <x v="3"/>
  </r>
  <r>
    <n v="2432"/>
    <n v="0"/>
    <n v="34"/>
    <s v="Male"/>
    <x v="0"/>
    <x v="15"/>
    <x v="0"/>
    <x v="2420"/>
    <x v="2"/>
    <x v="0"/>
    <x v="13"/>
    <n v="27"/>
    <n v="73"/>
    <n v="1971"/>
    <x v="15"/>
    <s v="S"/>
    <x v="8"/>
    <x v="3"/>
    <x v="0"/>
    <x v="4"/>
    <x v="6"/>
  </r>
  <r>
    <n v="2433"/>
    <n v="0"/>
    <n v="59"/>
    <s v="Male"/>
    <x v="0"/>
    <x v="14"/>
    <x v="2"/>
    <x v="2421"/>
    <x v="3"/>
    <x v="0"/>
    <x v="13"/>
    <n v="43"/>
    <n v="66"/>
    <n v="2838"/>
    <x v="11"/>
    <s v="M"/>
    <x v="14"/>
    <x v="0"/>
    <x v="5"/>
    <x v="0"/>
    <x v="5"/>
  </r>
  <r>
    <n v="2434"/>
    <n v="0"/>
    <n v="54"/>
    <s v="Male"/>
    <x v="0"/>
    <x v="17"/>
    <x v="0"/>
    <x v="2422"/>
    <x v="4"/>
    <x v="0"/>
    <x v="13"/>
    <n v="16"/>
    <n v="73"/>
    <n v="1168"/>
    <x v="4"/>
    <s v="M"/>
    <x v="24"/>
    <x v="1"/>
    <x v="3"/>
    <x v="1"/>
    <x v="4"/>
  </r>
  <r>
    <n v="2435"/>
    <n v="0"/>
    <n v="36"/>
    <s v="Male"/>
    <x v="0"/>
    <x v="24"/>
    <x v="3"/>
    <x v="2423"/>
    <x v="5"/>
    <x v="0"/>
    <x v="13"/>
    <n v="40"/>
    <n v="45"/>
    <n v="1800"/>
    <x v="39"/>
    <s v="M"/>
    <x v="17"/>
    <x v="1"/>
    <x v="5"/>
    <x v="2"/>
    <x v="5"/>
  </r>
  <r>
    <n v="2436"/>
    <n v="0"/>
    <n v="21"/>
    <s v="Male"/>
    <x v="0"/>
    <x v="4"/>
    <x v="1"/>
    <x v="2424"/>
    <x v="6"/>
    <x v="0"/>
    <x v="13"/>
    <n v="29"/>
    <n v="27"/>
    <n v="783"/>
    <x v="11"/>
    <s v="S"/>
    <x v="12"/>
    <x v="3"/>
    <x v="1"/>
    <x v="1"/>
    <x v="4"/>
  </r>
  <r>
    <n v="2437"/>
    <n v="0"/>
    <n v="52"/>
    <s v="Male"/>
    <x v="0"/>
    <x v="17"/>
    <x v="0"/>
    <x v="2425"/>
    <x v="0"/>
    <x v="0"/>
    <x v="13"/>
    <n v="38"/>
    <n v="24"/>
    <n v="912"/>
    <x v="38"/>
    <s v="M"/>
    <x v="22"/>
    <x v="3"/>
    <x v="5"/>
    <x v="2"/>
    <x v="3"/>
  </r>
  <r>
    <n v="2438"/>
    <n v="0"/>
    <n v="43"/>
    <s v="Male"/>
    <x v="0"/>
    <x v="4"/>
    <x v="1"/>
    <x v="2426"/>
    <x v="1"/>
    <x v="0"/>
    <x v="13"/>
    <n v="34"/>
    <n v="59"/>
    <n v="2006"/>
    <x v="5"/>
    <s v="XL"/>
    <x v="23"/>
    <x v="0"/>
    <x v="5"/>
    <x v="2"/>
    <x v="1"/>
  </r>
  <r>
    <n v="2439"/>
    <n v="0"/>
    <n v="32"/>
    <s v="Male"/>
    <x v="0"/>
    <x v="2"/>
    <x v="0"/>
    <x v="2427"/>
    <x v="2"/>
    <x v="0"/>
    <x v="13"/>
    <n v="30"/>
    <n v="20"/>
    <n v="600"/>
    <x v="12"/>
    <s v="S"/>
    <x v="16"/>
    <x v="0"/>
    <x v="0"/>
    <x v="0"/>
    <x v="1"/>
  </r>
  <r>
    <n v="2440"/>
    <n v="0"/>
    <n v="55"/>
    <s v="Male"/>
    <x v="0"/>
    <x v="8"/>
    <x v="3"/>
    <x v="2428"/>
    <x v="3"/>
    <x v="0"/>
    <x v="13"/>
    <n v="45"/>
    <n v="44"/>
    <n v="1980"/>
    <x v="10"/>
    <s v="M"/>
    <x v="1"/>
    <x v="2"/>
    <x v="3"/>
    <x v="4"/>
    <x v="2"/>
  </r>
  <r>
    <n v="2441"/>
    <n v="0"/>
    <n v="31"/>
    <s v="Male"/>
    <x v="0"/>
    <x v="20"/>
    <x v="0"/>
    <x v="2429"/>
    <x v="4"/>
    <x v="0"/>
    <x v="13"/>
    <n v="47"/>
    <n v="90"/>
    <n v="4230"/>
    <x v="26"/>
    <s v="M"/>
    <x v="15"/>
    <x v="1"/>
    <x v="3"/>
    <x v="4"/>
    <x v="2"/>
  </r>
  <r>
    <n v="2442"/>
    <n v="0"/>
    <n v="45"/>
    <s v="Male"/>
    <x v="0"/>
    <x v="16"/>
    <x v="3"/>
    <x v="2430"/>
    <x v="5"/>
    <x v="0"/>
    <x v="13"/>
    <n v="5"/>
    <n v="36"/>
    <n v="180"/>
    <x v="17"/>
    <s v="M"/>
    <x v="12"/>
    <x v="3"/>
    <x v="1"/>
    <x v="2"/>
    <x v="5"/>
  </r>
  <r>
    <n v="2443"/>
    <n v="0"/>
    <n v="53"/>
    <s v="Male"/>
    <x v="0"/>
    <x v="0"/>
    <x v="0"/>
    <x v="2431"/>
    <x v="6"/>
    <x v="0"/>
    <x v="13"/>
    <n v="50"/>
    <n v="95"/>
    <n v="4750"/>
    <x v="5"/>
    <s v="L"/>
    <x v="10"/>
    <x v="0"/>
    <x v="1"/>
    <x v="5"/>
    <x v="4"/>
  </r>
  <r>
    <n v="2444"/>
    <n v="0"/>
    <n v="24"/>
    <s v="Male"/>
    <x v="0"/>
    <x v="21"/>
    <x v="3"/>
    <x v="2432"/>
    <x v="0"/>
    <x v="0"/>
    <x v="13"/>
    <n v="24"/>
    <n v="30"/>
    <n v="720"/>
    <x v="44"/>
    <s v="M"/>
    <x v="13"/>
    <x v="1"/>
    <x v="4"/>
    <x v="4"/>
    <x v="4"/>
  </r>
  <r>
    <n v="2445"/>
    <n v="0"/>
    <n v="47"/>
    <s v="Male"/>
    <x v="0"/>
    <x v="18"/>
    <x v="3"/>
    <x v="2433"/>
    <x v="1"/>
    <x v="0"/>
    <x v="13"/>
    <n v="15"/>
    <n v="65"/>
    <n v="975"/>
    <x v="8"/>
    <s v="S"/>
    <x v="9"/>
    <x v="3"/>
    <x v="0"/>
    <x v="5"/>
    <x v="4"/>
  </r>
  <r>
    <n v="2446"/>
    <n v="0"/>
    <n v="63"/>
    <s v="Male"/>
    <x v="0"/>
    <x v="18"/>
    <x v="3"/>
    <x v="2434"/>
    <x v="2"/>
    <x v="0"/>
    <x v="13"/>
    <n v="50"/>
    <n v="96"/>
    <n v="4800"/>
    <x v="29"/>
    <s v="M"/>
    <x v="17"/>
    <x v="2"/>
    <x v="5"/>
    <x v="1"/>
    <x v="1"/>
  </r>
  <r>
    <n v="2447"/>
    <n v="0"/>
    <n v="38"/>
    <s v="Male"/>
    <x v="0"/>
    <x v="5"/>
    <x v="0"/>
    <x v="2435"/>
    <x v="3"/>
    <x v="0"/>
    <x v="13"/>
    <n v="7"/>
    <n v="65"/>
    <n v="455"/>
    <x v="28"/>
    <s v="L"/>
    <x v="14"/>
    <x v="1"/>
    <x v="4"/>
    <x v="2"/>
    <x v="5"/>
  </r>
  <r>
    <n v="2448"/>
    <n v="0"/>
    <n v="59"/>
    <s v="Male"/>
    <x v="0"/>
    <x v="13"/>
    <x v="0"/>
    <x v="2436"/>
    <x v="4"/>
    <x v="0"/>
    <x v="13"/>
    <n v="10"/>
    <n v="47"/>
    <n v="470"/>
    <x v="44"/>
    <s v="L"/>
    <x v="14"/>
    <x v="3"/>
    <x v="5"/>
    <x v="0"/>
    <x v="0"/>
  </r>
  <r>
    <n v="2449"/>
    <n v="0"/>
    <n v="54"/>
    <s v="Male"/>
    <x v="0"/>
    <x v="19"/>
    <x v="3"/>
    <x v="2437"/>
    <x v="5"/>
    <x v="0"/>
    <x v="13"/>
    <n v="38"/>
    <n v="25"/>
    <n v="950"/>
    <x v="29"/>
    <s v="S"/>
    <x v="10"/>
    <x v="3"/>
    <x v="1"/>
    <x v="3"/>
    <x v="4"/>
  </r>
  <r>
    <n v="2450"/>
    <n v="0"/>
    <n v="26"/>
    <s v="Male"/>
    <x v="0"/>
    <x v="7"/>
    <x v="2"/>
    <x v="2438"/>
    <x v="6"/>
    <x v="0"/>
    <x v="13"/>
    <n v="31"/>
    <n v="56"/>
    <n v="1736"/>
    <x v="15"/>
    <s v="S"/>
    <x v="10"/>
    <x v="3"/>
    <x v="0"/>
    <x v="0"/>
    <x v="0"/>
  </r>
  <r>
    <n v="2451"/>
    <n v="0"/>
    <n v="68"/>
    <s v="Male"/>
    <x v="0"/>
    <x v="17"/>
    <x v="0"/>
    <x v="2439"/>
    <x v="0"/>
    <x v="0"/>
    <x v="13"/>
    <n v="7"/>
    <n v="76"/>
    <n v="532"/>
    <x v="16"/>
    <s v="M"/>
    <x v="23"/>
    <x v="3"/>
    <x v="3"/>
    <x v="0"/>
    <x v="3"/>
  </r>
  <r>
    <n v="2452"/>
    <n v="0"/>
    <n v="41"/>
    <s v="Male"/>
    <x v="0"/>
    <x v="20"/>
    <x v="0"/>
    <x v="2440"/>
    <x v="1"/>
    <x v="0"/>
    <x v="13"/>
    <n v="27"/>
    <n v="60"/>
    <n v="1620"/>
    <x v="18"/>
    <s v="M"/>
    <x v="7"/>
    <x v="3"/>
    <x v="5"/>
    <x v="0"/>
    <x v="5"/>
  </r>
  <r>
    <n v="2453"/>
    <n v="0"/>
    <n v="68"/>
    <s v="Male"/>
    <x v="0"/>
    <x v="5"/>
    <x v="0"/>
    <x v="2441"/>
    <x v="2"/>
    <x v="0"/>
    <x v="13"/>
    <n v="45"/>
    <n v="67"/>
    <n v="3015"/>
    <x v="14"/>
    <s v="L"/>
    <x v="7"/>
    <x v="0"/>
    <x v="0"/>
    <x v="4"/>
    <x v="6"/>
  </r>
  <r>
    <n v="2454"/>
    <n v="0"/>
    <n v="21"/>
    <s v="Male"/>
    <x v="0"/>
    <x v="1"/>
    <x v="0"/>
    <x v="2442"/>
    <x v="3"/>
    <x v="0"/>
    <x v="13"/>
    <n v="13"/>
    <n v="95"/>
    <n v="1235"/>
    <x v="43"/>
    <s v="XL"/>
    <x v="16"/>
    <x v="1"/>
    <x v="5"/>
    <x v="1"/>
    <x v="2"/>
  </r>
  <r>
    <n v="2455"/>
    <n v="0"/>
    <n v="32"/>
    <s v="Male"/>
    <x v="0"/>
    <x v="24"/>
    <x v="3"/>
    <x v="2443"/>
    <x v="4"/>
    <x v="0"/>
    <x v="13"/>
    <n v="33"/>
    <n v="72"/>
    <n v="2376"/>
    <x v="28"/>
    <s v="M"/>
    <x v="23"/>
    <x v="0"/>
    <x v="0"/>
    <x v="0"/>
    <x v="2"/>
  </r>
  <r>
    <n v="2456"/>
    <n v="0"/>
    <n v="20"/>
    <s v="Male"/>
    <x v="0"/>
    <x v="22"/>
    <x v="3"/>
    <x v="2444"/>
    <x v="5"/>
    <x v="0"/>
    <x v="13"/>
    <n v="25"/>
    <n v="98"/>
    <n v="2450"/>
    <x v="28"/>
    <s v="L"/>
    <x v="21"/>
    <x v="1"/>
    <x v="0"/>
    <x v="1"/>
    <x v="6"/>
  </r>
  <r>
    <n v="2457"/>
    <n v="0"/>
    <n v="59"/>
    <s v="Male"/>
    <x v="0"/>
    <x v="2"/>
    <x v="0"/>
    <x v="2445"/>
    <x v="6"/>
    <x v="0"/>
    <x v="13"/>
    <n v="5"/>
    <n v="83"/>
    <n v="415"/>
    <x v="42"/>
    <s v="M"/>
    <x v="13"/>
    <x v="0"/>
    <x v="4"/>
    <x v="3"/>
    <x v="5"/>
  </r>
  <r>
    <n v="2458"/>
    <n v="0"/>
    <n v="53"/>
    <s v="Male"/>
    <x v="0"/>
    <x v="8"/>
    <x v="3"/>
    <x v="2446"/>
    <x v="0"/>
    <x v="0"/>
    <x v="13"/>
    <n v="23"/>
    <n v="37"/>
    <n v="851"/>
    <x v="12"/>
    <s v="M"/>
    <x v="1"/>
    <x v="3"/>
    <x v="4"/>
    <x v="1"/>
    <x v="3"/>
  </r>
  <r>
    <n v="2459"/>
    <n v="0"/>
    <n v="66"/>
    <s v="Male"/>
    <x v="0"/>
    <x v="17"/>
    <x v="0"/>
    <x v="2447"/>
    <x v="1"/>
    <x v="0"/>
    <x v="13"/>
    <n v="17"/>
    <n v="85"/>
    <n v="1445"/>
    <x v="20"/>
    <s v="L"/>
    <x v="2"/>
    <x v="3"/>
    <x v="1"/>
    <x v="4"/>
    <x v="1"/>
  </r>
  <r>
    <n v="2460"/>
    <n v="0"/>
    <n v="47"/>
    <s v="Male"/>
    <x v="0"/>
    <x v="20"/>
    <x v="0"/>
    <x v="2448"/>
    <x v="2"/>
    <x v="0"/>
    <x v="13"/>
    <n v="14"/>
    <n v="36"/>
    <n v="504"/>
    <x v="9"/>
    <s v="L"/>
    <x v="10"/>
    <x v="3"/>
    <x v="4"/>
    <x v="1"/>
    <x v="1"/>
  </r>
  <r>
    <n v="2461"/>
    <n v="0"/>
    <n v="58"/>
    <s v="Male"/>
    <x v="0"/>
    <x v="2"/>
    <x v="0"/>
    <x v="2449"/>
    <x v="3"/>
    <x v="0"/>
    <x v="13"/>
    <n v="28"/>
    <n v="36"/>
    <n v="1008"/>
    <x v="1"/>
    <s v="S"/>
    <x v="21"/>
    <x v="0"/>
    <x v="5"/>
    <x v="2"/>
    <x v="2"/>
  </r>
  <r>
    <n v="2462"/>
    <n v="0"/>
    <n v="28"/>
    <s v="Male"/>
    <x v="0"/>
    <x v="18"/>
    <x v="3"/>
    <x v="2450"/>
    <x v="4"/>
    <x v="0"/>
    <x v="13"/>
    <n v="19"/>
    <n v="86"/>
    <n v="1634"/>
    <x v="37"/>
    <s v="L"/>
    <x v="15"/>
    <x v="2"/>
    <x v="2"/>
    <x v="2"/>
    <x v="1"/>
  </r>
  <r>
    <n v="2463"/>
    <n v="0"/>
    <n v="68"/>
    <s v="Male"/>
    <x v="0"/>
    <x v="13"/>
    <x v="0"/>
    <x v="2451"/>
    <x v="5"/>
    <x v="0"/>
    <x v="13"/>
    <n v="31"/>
    <n v="99"/>
    <n v="3069"/>
    <x v="9"/>
    <s v="XL"/>
    <x v="19"/>
    <x v="1"/>
    <x v="3"/>
    <x v="4"/>
    <x v="4"/>
  </r>
  <r>
    <n v="2464"/>
    <n v="0"/>
    <n v="60"/>
    <s v="Male"/>
    <x v="0"/>
    <x v="0"/>
    <x v="0"/>
    <x v="2452"/>
    <x v="6"/>
    <x v="0"/>
    <x v="13"/>
    <n v="25"/>
    <n v="21"/>
    <n v="525"/>
    <x v="33"/>
    <s v="XL"/>
    <x v="20"/>
    <x v="2"/>
    <x v="3"/>
    <x v="1"/>
    <x v="4"/>
  </r>
  <r>
    <n v="2465"/>
    <n v="0"/>
    <n v="47"/>
    <s v="Male"/>
    <x v="0"/>
    <x v="14"/>
    <x v="2"/>
    <x v="2453"/>
    <x v="0"/>
    <x v="0"/>
    <x v="13"/>
    <n v="4"/>
    <n v="84"/>
    <n v="336"/>
    <x v="11"/>
    <s v="L"/>
    <x v="11"/>
    <x v="0"/>
    <x v="0"/>
    <x v="1"/>
    <x v="4"/>
  </r>
  <r>
    <n v="2466"/>
    <n v="0"/>
    <n v="18"/>
    <s v="Male"/>
    <x v="0"/>
    <x v="3"/>
    <x v="1"/>
    <x v="2454"/>
    <x v="1"/>
    <x v="0"/>
    <x v="13"/>
    <n v="20"/>
    <n v="63"/>
    <n v="1260"/>
    <x v="20"/>
    <s v="M"/>
    <x v="17"/>
    <x v="1"/>
    <x v="1"/>
    <x v="4"/>
    <x v="1"/>
  </r>
  <r>
    <n v="2467"/>
    <n v="0"/>
    <n v="32"/>
    <s v="Male"/>
    <x v="0"/>
    <x v="6"/>
    <x v="0"/>
    <x v="2455"/>
    <x v="2"/>
    <x v="0"/>
    <x v="13"/>
    <n v="37"/>
    <n v="84"/>
    <n v="3108"/>
    <x v="44"/>
    <s v="S"/>
    <x v="6"/>
    <x v="2"/>
    <x v="0"/>
    <x v="1"/>
    <x v="2"/>
  </r>
  <r>
    <n v="2468"/>
    <n v="0"/>
    <n v="27"/>
    <s v="Male"/>
    <x v="0"/>
    <x v="6"/>
    <x v="0"/>
    <x v="2456"/>
    <x v="3"/>
    <x v="0"/>
    <x v="13"/>
    <n v="28"/>
    <n v="72"/>
    <n v="2016"/>
    <x v="30"/>
    <s v="M"/>
    <x v="21"/>
    <x v="1"/>
    <x v="0"/>
    <x v="2"/>
    <x v="2"/>
  </r>
  <r>
    <n v="2469"/>
    <n v="0"/>
    <n v="65"/>
    <s v="Male"/>
    <x v="0"/>
    <x v="11"/>
    <x v="0"/>
    <x v="2457"/>
    <x v="4"/>
    <x v="0"/>
    <x v="13"/>
    <n v="6"/>
    <n v="21"/>
    <n v="126"/>
    <x v="38"/>
    <s v="L"/>
    <x v="16"/>
    <x v="0"/>
    <x v="4"/>
    <x v="0"/>
    <x v="1"/>
  </r>
  <r>
    <n v="2470"/>
    <n v="0"/>
    <n v="68"/>
    <s v="Male"/>
    <x v="0"/>
    <x v="3"/>
    <x v="1"/>
    <x v="2458"/>
    <x v="5"/>
    <x v="0"/>
    <x v="13"/>
    <n v="27"/>
    <n v="92"/>
    <n v="2484"/>
    <x v="31"/>
    <s v="M"/>
    <x v="22"/>
    <x v="3"/>
    <x v="3"/>
    <x v="3"/>
    <x v="2"/>
  </r>
  <r>
    <n v="2471"/>
    <n v="0"/>
    <n v="55"/>
    <s v="Male"/>
    <x v="0"/>
    <x v="0"/>
    <x v="0"/>
    <x v="2459"/>
    <x v="6"/>
    <x v="0"/>
    <x v="13"/>
    <n v="29"/>
    <n v="72"/>
    <n v="2088"/>
    <x v="27"/>
    <s v="XL"/>
    <x v="6"/>
    <x v="3"/>
    <x v="2"/>
    <x v="2"/>
    <x v="0"/>
  </r>
  <r>
    <n v="2472"/>
    <n v="0"/>
    <n v="30"/>
    <s v="Male"/>
    <x v="0"/>
    <x v="3"/>
    <x v="1"/>
    <x v="2460"/>
    <x v="0"/>
    <x v="0"/>
    <x v="13"/>
    <n v="1"/>
    <n v="83"/>
    <n v="83"/>
    <x v="18"/>
    <s v="M"/>
    <x v="0"/>
    <x v="1"/>
    <x v="5"/>
    <x v="1"/>
    <x v="2"/>
  </r>
  <r>
    <n v="2473"/>
    <n v="0"/>
    <n v="24"/>
    <s v="Male"/>
    <x v="0"/>
    <x v="5"/>
    <x v="0"/>
    <x v="2461"/>
    <x v="1"/>
    <x v="0"/>
    <x v="13"/>
    <n v="31"/>
    <n v="73"/>
    <n v="2263"/>
    <x v="39"/>
    <s v="M"/>
    <x v="14"/>
    <x v="2"/>
    <x v="3"/>
    <x v="2"/>
    <x v="2"/>
  </r>
  <r>
    <n v="2474"/>
    <n v="0"/>
    <n v="57"/>
    <s v="Male"/>
    <x v="0"/>
    <x v="20"/>
    <x v="0"/>
    <x v="2462"/>
    <x v="2"/>
    <x v="0"/>
    <x v="13"/>
    <n v="28"/>
    <n v="98"/>
    <n v="2744"/>
    <x v="10"/>
    <s v="M"/>
    <x v="15"/>
    <x v="0"/>
    <x v="2"/>
    <x v="1"/>
    <x v="3"/>
  </r>
  <r>
    <n v="2475"/>
    <n v="0"/>
    <n v="23"/>
    <s v="Male"/>
    <x v="0"/>
    <x v="17"/>
    <x v="0"/>
    <x v="2463"/>
    <x v="3"/>
    <x v="0"/>
    <x v="13"/>
    <n v="19"/>
    <n v="76"/>
    <n v="1444"/>
    <x v="16"/>
    <s v="M"/>
    <x v="8"/>
    <x v="3"/>
    <x v="5"/>
    <x v="4"/>
    <x v="3"/>
  </r>
  <r>
    <n v="2476"/>
    <n v="0"/>
    <n v="69"/>
    <s v="Male"/>
    <x v="0"/>
    <x v="10"/>
    <x v="0"/>
    <x v="2464"/>
    <x v="4"/>
    <x v="0"/>
    <x v="13"/>
    <n v="36"/>
    <n v="43"/>
    <n v="1548"/>
    <x v="17"/>
    <s v="S"/>
    <x v="21"/>
    <x v="2"/>
    <x v="2"/>
    <x v="0"/>
    <x v="5"/>
  </r>
  <r>
    <n v="2477"/>
    <n v="0"/>
    <n v="60"/>
    <s v="Male"/>
    <x v="0"/>
    <x v="19"/>
    <x v="3"/>
    <x v="2465"/>
    <x v="5"/>
    <x v="0"/>
    <x v="13"/>
    <n v="28"/>
    <n v="60"/>
    <n v="1680"/>
    <x v="23"/>
    <s v="M"/>
    <x v="2"/>
    <x v="2"/>
    <x v="2"/>
    <x v="1"/>
    <x v="5"/>
  </r>
  <r>
    <n v="2478"/>
    <n v="0"/>
    <n v="25"/>
    <s v="Male"/>
    <x v="0"/>
    <x v="24"/>
    <x v="3"/>
    <x v="2466"/>
    <x v="6"/>
    <x v="0"/>
    <x v="13"/>
    <n v="29"/>
    <n v="40"/>
    <n v="1160"/>
    <x v="17"/>
    <s v="L"/>
    <x v="2"/>
    <x v="1"/>
    <x v="4"/>
    <x v="3"/>
    <x v="1"/>
  </r>
  <r>
    <n v="2479"/>
    <n v="0"/>
    <n v="18"/>
    <s v="Male"/>
    <x v="0"/>
    <x v="20"/>
    <x v="0"/>
    <x v="2467"/>
    <x v="0"/>
    <x v="0"/>
    <x v="13"/>
    <n v="9"/>
    <n v="93"/>
    <n v="837"/>
    <x v="32"/>
    <s v="S"/>
    <x v="1"/>
    <x v="0"/>
    <x v="4"/>
    <x v="4"/>
    <x v="6"/>
  </r>
  <r>
    <n v="2480"/>
    <n v="0"/>
    <n v="37"/>
    <s v="Male"/>
    <x v="0"/>
    <x v="10"/>
    <x v="0"/>
    <x v="2468"/>
    <x v="1"/>
    <x v="0"/>
    <x v="13"/>
    <n v="26"/>
    <n v="98"/>
    <n v="2548"/>
    <x v="22"/>
    <s v="S"/>
    <x v="8"/>
    <x v="3"/>
    <x v="3"/>
    <x v="2"/>
    <x v="6"/>
  </r>
  <r>
    <n v="2481"/>
    <n v="0"/>
    <n v="61"/>
    <s v="Male"/>
    <x v="0"/>
    <x v="20"/>
    <x v="0"/>
    <x v="2469"/>
    <x v="2"/>
    <x v="0"/>
    <x v="13"/>
    <n v="7"/>
    <n v="91"/>
    <n v="637"/>
    <x v="47"/>
    <s v="XL"/>
    <x v="1"/>
    <x v="2"/>
    <x v="2"/>
    <x v="2"/>
    <x v="0"/>
  </r>
  <r>
    <n v="2482"/>
    <n v="0"/>
    <n v="41"/>
    <s v="Male"/>
    <x v="0"/>
    <x v="22"/>
    <x v="3"/>
    <x v="2470"/>
    <x v="3"/>
    <x v="0"/>
    <x v="13"/>
    <n v="35"/>
    <n v="92"/>
    <n v="3220"/>
    <x v="30"/>
    <s v="XL"/>
    <x v="16"/>
    <x v="3"/>
    <x v="1"/>
    <x v="5"/>
    <x v="1"/>
  </r>
  <r>
    <n v="2483"/>
    <n v="0"/>
    <n v="69"/>
    <s v="Male"/>
    <x v="0"/>
    <x v="8"/>
    <x v="3"/>
    <x v="2471"/>
    <x v="4"/>
    <x v="0"/>
    <x v="13"/>
    <n v="46"/>
    <n v="87"/>
    <n v="4002"/>
    <x v="27"/>
    <s v="S"/>
    <x v="14"/>
    <x v="0"/>
    <x v="2"/>
    <x v="2"/>
    <x v="6"/>
  </r>
  <r>
    <n v="2484"/>
    <n v="0"/>
    <n v="32"/>
    <s v="Male"/>
    <x v="0"/>
    <x v="11"/>
    <x v="0"/>
    <x v="2472"/>
    <x v="5"/>
    <x v="0"/>
    <x v="13"/>
    <n v="8"/>
    <n v="96"/>
    <n v="768"/>
    <x v="27"/>
    <s v="S"/>
    <x v="11"/>
    <x v="3"/>
    <x v="3"/>
    <x v="5"/>
    <x v="5"/>
  </r>
  <r>
    <n v="2485"/>
    <n v="0"/>
    <n v="60"/>
    <s v="Male"/>
    <x v="0"/>
    <x v="15"/>
    <x v="0"/>
    <x v="2473"/>
    <x v="6"/>
    <x v="0"/>
    <x v="13"/>
    <n v="50"/>
    <n v="97"/>
    <n v="4850"/>
    <x v="13"/>
    <s v="M"/>
    <x v="13"/>
    <x v="2"/>
    <x v="4"/>
    <x v="1"/>
    <x v="6"/>
  </r>
  <r>
    <n v="2486"/>
    <n v="0"/>
    <n v="43"/>
    <s v="Male"/>
    <x v="0"/>
    <x v="0"/>
    <x v="0"/>
    <x v="2474"/>
    <x v="0"/>
    <x v="0"/>
    <x v="13"/>
    <n v="37"/>
    <n v="55"/>
    <n v="2035"/>
    <x v="7"/>
    <s v="M"/>
    <x v="18"/>
    <x v="1"/>
    <x v="4"/>
    <x v="4"/>
    <x v="2"/>
  </r>
  <r>
    <n v="2487"/>
    <n v="0"/>
    <n v="61"/>
    <s v="Male"/>
    <x v="0"/>
    <x v="2"/>
    <x v="0"/>
    <x v="2475"/>
    <x v="1"/>
    <x v="0"/>
    <x v="13"/>
    <n v="6"/>
    <n v="58"/>
    <n v="348"/>
    <x v="20"/>
    <s v="L"/>
    <x v="23"/>
    <x v="1"/>
    <x v="5"/>
    <x v="2"/>
    <x v="0"/>
  </r>
  <r>
    <n v="2488"/>
    <n v="0"/>
    <n v="57"/>
    <s v="Male"/>
    <x v="0"/>
    <x v="23"/>
    <x v="1"/>
    <x v="2476"/>
    <x v="2"/>
    <x v="0"/>
    <x v="13"/>
    <n v="16"/>
    <n v="21"/>
    <n v="336"/>
    <x v="6"/>
    <s v="L"/>
    <x v="10"/>
    <x v="1"/>
    <x v="2"/>
    <x v="3"/>
    <x v="4"/>
  </r>
  <r>
    <n v="2489"/>
    <n v="0"/>
    <n v="56"/>
    <s v="Male"/>
    <x v="0"/>
    <x v="8"/>
    <x v="3"/>
    <x v="2477"/>
    <x v="3"/>
    <x v="0"/>
    <x v="13"/>
    <n v="30"/>
    <n v="82"/>
    <n v="2460"/>
    <x v="13"/>
    <s v="XL"/>
    <x v="4"/>
    <x v="2"/>
    <x v="0"/>
    <x v="3"/>
    <x v="5"/>
  </r>
  <r>
    <n v="2490"/>
    <n v="0"/>
    <n v="66"/>
    <s v="Male"/>
    <x v="0"/>
    <x v="7"/>
    <x v="2"/>
    <x v="2478"/>
    <x v="4"/>
    <x v="0"/>
    <x v="13"/>
    <n v="50"/>
    <n v="34"/>
    <n v="1700"/>
    <x v="44"/>
    <s v="M"/>
    <x v="13"/>
    <x v="0"/>
    <x v="0"/>
    <x v="0"/>
    <x v="3"/>
  </r>
  <r>
    <n v="2491"/>
    <n v="0"/>
    <n v="52"/>
    <s v="Male"/>
    <x v="0"/>
    <x v="0"/>
    <x v="0"/>
    <x v="2479"/>
    <x v="5"/>
    <x v="0"/>
    <x v="13"/>
    <n v="5"/>
    <n v="78"/>
    <n v="390"/>
    <x v="6"/>
    <s v="M"/>
    <x v="0"/>
    <x v="1"/>
    <x v="1"/>
    <x v="1"/>
    <x v="6"/>
  </r>
  <r>
    <n v="2492"/>
    <n v="0"/>
    <n v="63"/>
    <s v="Male"/>
    <x v="0"/>
    <x v="8"/>
    <x v="3"/>
    <x v="2480"/>
    <x v="6"/>
    <x v="0"/>
    <x v="13"/>
    <n v="15"/>
    <n v="47"/>
    <n v="705"/>
    <x v="16"/>
    <s v="M"/>
    <x v="23"/>
    <x v="1"/>
    <x v="0"/>
    <x v="4"/>
    <x v="5"/>
  </r>
  <r>
    <n v="2493"/>
    <n v="0"/>
    <n v="50"/>
    <s v="Male"/>
    <x v="0"/>
    <x v="12"/>
    <x v="3"/>
    <x v="2481"/>
    <x v="0"/>
    <x v="0"/>
    <x v="13"/>
    <n v="34"/>
    <n v="96"/>
    <n v="3264"/>
    <x v="44"/>
    <s v="S"/>
    <x v="5"/>
    <x v="2"/>
    <x v="2"/>
    <x v="4"/>
    <x v="4"/>
  </r>
  <r>
    <n v="2494"/>
    <n v="0"/>
    <n v="21"/>
    <s v="Male"/>
    <x v="0"/>
    <x v="20"/>
    <x v="0"/>
    <x v="2482"/>
    <x v="1"/>
    <x v="0"/>
    <x v="13"/>
    <n v="6"/>
    <n v="23"/>
    <n v="138"/>
    <x v="1"/>
    <s v="S"/>
    <x v="18"/>
    <x v="3"/>
    <x v="4"/>
    <x v="0"/>
    <x v="6"/>
  </r>
  <r>
    <n v="2495"/>
    <n v="0"/>
    <n v="42"/>
    <s v="Male"/>
    <x v="0"/>
    <x v="9"/>
    <x v="1"/>
    <x v="2483"/>
    <x v="2"/>
    <x v="0"/>
    <x v="13"/>
    <n v="26"/>
    <n v="27"/>
    <n v="702"/>
    <x v="18"/>
    <s v="S"/>
    <x v="14"/>
    <x v="0"/>
    <x v="5"/>
    <x v="5"/>
    <x v="2"/>
  </r>
  <r>
    <n v="2496"/>
    <n v="0"/>
    <n v="40"/>
    <s v="Male"/>
    <x v="0"/>
    <x v="21"/>
    <x v="3"/>
    <x v="2484"/>
    <x v="3"/>
    <x v="0"/>
    <x v="13"/>
    <n v="34"/>
    <n v="37"/>
    <n v="1258"/>
    <x v="42"/>
    <s v="XL"/>
    <x v="19"/>
    <x v="1"/>
    <x v="1"/>
    <x v="2"/>
    <x v="6"/>
  </r>
  <r>
    <n v="2497"/>
    <n v="0"/>
    <n v="67"/>
    <s v="Male"/>
    <x v="0"/>
    <x v="18"/>
    <x v="3"/>
    <x v="2485"/>
    <x v="4"/>
    <x v="0"/>
    <x v="13"/>
    <n v="37"/>
    <n v="79"/>
    <n v="2923"/>
    <x v="25"/>
    <s v="S"/>
    <x v="22"/>
    <x v="2"/>
    <x v="5"/>
    <x v="2"/>
    <x v="1"/>
  </r>
  <r>
    <n v="2498"/>
    <n v="0"/>
    <n v="35"/>
    <s v="Male"/>
    <x v="0"/>
    <x v="21"/>
    <x v="3"/>
    <x v="2486"/>
    <x v="5"/>
    <x v="0"/>
    <x v="13"/>
    <n v="28"/>
    <n v="40"/>
    <n v="1120"/>
    <x v="23"/>
    <s v="M"/>
    <x v="10"/>
    <x v="2"/>
    <x v="3"/>
    <x v="4"/>
    <x v="2"/>
  </r>
  <r>
    <n v="2499"/>
    <n v="0"/>
    <n v="18"/>
    <s v="Male"/>
    <x v="0"/>
    <x v="7"/>
    <x v="2"/>
    <x v="2487"/>
    <x v="6"/>
    <x v="0"/>
    <x v="13"/>
    <n v="38"/>
    <n v="39"/>
    <n v="1482"/>
    <x v="2"/>
    <s v="S"/>
    <x v="13"/>
    <x v="3"/>
    <x v="2"/>
    <x v="1"/>
    <x v="0"/>
  </r>
  <r>
    <n v="2500"/>
    <n v="0"/>
    <n v="52"/>
    <s v="Male"/>
    <x v="0"/>
    <x v="15"/>
    <x v="0"/>
    <x v="2488"/>
    <x v="0"/>
    <x v="0"/>
    <x v="13"/>
    <n v="2"/>
    <n v="73"/>
    <n v="146"/>
    <x v="7"/>
    <s v="L"/>
    <x v="6"/>
    <x v="2"/>
    <x v="2"/>
    <x v="1"/>
    <x v="3"/>
  </r>
  <r>
    <n v="2501"/>
    <n v="0"/>
    <n v="59"/>
    <s v="Male"/>
    <x v="0"/>
    <x v="24"/>
    <x v="3"/>
    <x v="2489"/>
    <x v="1"/>
    <x v="0"/>
    <x v="13"/>
    <n v="32"/>
    <n v="84"/>
    <n v="2688"/>
    <x v="2"/>
    <s v="M"/>
    <x v="10"/>
    <x v="3"/>
    <x v="5"/>
    <x v="1"/>
    <x v="4"/>
  </r>
  <r>
    <n v="2502"/>
    <n v="0"/>
    <n v="49"/>
    <s v="Male"/>
    <x v="0"/>
    <x v="6"/>
    <x v="0"/>
    <x v="2490"/>
    <x v="2"/>
    <x v="0"/>
    <x v="13"/>
    <n v="30"/>
    <n v="94"/>
    <n v="2820"/>
    <x v="8"/>
    <s v="M"/>
    <x v="10"/>
    <x v="3"/>
    <x v="1"/>
    <x v="0"/>
    <x v="4"/>
  </r>
  <r>
    <n v="2503"/>
    <n v="0"/>
    <n v="46"/>
    <s v="Male"/>
    <x v="0"/>
    <x v="11"/>
    <x v="0"/>
    <x v="2491"/>
    <x v="3"/>
    <x v="0"/>
    <x v="13"/>
    <n v="17"/>
    <n v="47"/>
    <n v="799"/>
    <x v="36"/>
    <s v="L"/>
    <x v="6"/>
    <x v="1"/>
    <x v="3"/>
    <x v="3"/>
    <x v="6"/>
  </r>
  <r>
    <n v="2504"/>
    <n v="0"/>
    <n v="69"/>
    <s v="Male"/>
    <x v="0"/>
    <x v="23"/>
    <x v="1"/>
    <x v="2492"/>
    <x v="4"/>
    <x v="0"/>
    <x v="13"/>
    <n v="5"/>
    <n v="77"/>
    <n v="385"/>
    <x v="47"/>
    <s v="M"/>
    <x v="10"/>
    <x v="2"/>
    <x v="5"/>
    <x v="5"/>
    <x v="4"/>
  </r>
  <r>
    <n v="2505"/>
    <n v="0"/>
    <n v="56"/>
    <s v="Male"/>
    <x v="0"/>
    <x v="6"/>
    <x v="0"/>
    <x v="2493"/>
    <x v="5"/>
    <x v="0"/>
    <x v="13"/>
    <n v="31"/>
    <n v="94"/>
    <n v="2914"/>
    <x v="3"/>
    <s v="M"/>
    <x v="2"/>
    <x v="0"/>
    <x v="5"/>
    <x v="1"/>
    <x v="4"/>
  </r>
  <r>
    <n v="2506"/>
    <n v="0"/>
    <n v="27"/>
    <s v="Male"/>
    <x v="0"/>
    <x v="8"/>
    <x v="3"/>
    <x v="2494"/>
    <x v="6"/>
    <x v="0"/>
    <x v="13"/>
    <n v="43"/>
    <n v="75"/>
    <n v="3225"/>
    <x v="25"/>
    <s v="M"/>
    <x v="16"/>
    <x v="2"/>
    <x v="0"/>
    <x v="3"/>
    <x v="3"/>
  </r>
  <r>
    <n v="2507"/>
    <n v="0"/>
    <n v="57"/>
    <s v="Male"/>
    <x v="0"/>
    <x v="10"/>
    <x v="0"/>
    <x v="2495"/>
    <x v="0"/>
    <x v="0"/>
    <x v="13"/>
    <n v="19"/>
    <n v="82"/>
    <n v="1558"/>
    <x v="14"/>
    <s v="XL"/>
    <x v="19"/>
    <x v="1"/>
    <x v="1"/>
    <x v="0"/>
    <x v="2"/>
  </r>
  <r>
    <n v="2508"/>
    <n v="0"/>
    <n v="58"/>
    <s v="Male"/>
    <x v="0"/>
    <x v="9"/>
    <x v="1"/>
    <x v="2496"/>
    <x v="1"/>
    <x v="0"/>
    <x v="13"/>
    <n v="32"/>
    <n v="36"/>
    <n v="1152"/>
    <x v="7"/>
    <s v="M"/>
    <x v="16"/>
    <x v="3"/>
    <x v="5"/>
    <x v="2"/>
    <x v="6"/>
  </r>
  <r>
    <n v="2509"/>
    <n v="0"/>
    <n v="23"/>
    <s v="Male"/>
    <x v="0"/>
    <x v="4"/>
    <x v="1"/>
    <x v="2497"/>
    <x v="2"/>
    <x v="0"/>
    <x v="13"/>
    <n v="5"/>
    <n v="90"/>
    <n v="450"/>
    <x v="17"/>
    <s v="XL"/>
    <x v="20"/>
    <x v="1"/>
    <x v="4"/>
    <x v="5"/>
    <x v="4"/>
  </r>
  <r>
    <n v="2510"/>
    <n v="0"/>
    <n v="19"/>
    <s v="Male"/>
    <x v="0"/>
    <x v="20"/>
    <x v="0"/>
    <x v="2498"/>
    <x v="3"/>
    <x v="0"/>
    <x v="13"/>
    <n v="9"/>
    <n v="48"/>
    <n v="432"/>
    <x v="46"/>
    <s v="M"/>
    <x v="12"/>
    <x v="1"/>
    <x v="1"/>
    <x v="4"/>
    <x v="3"/>
  </r>
  <r>
    <n v="2511"/>
    <n v="0"/>
    <n v="40"/>
    <s v="Male"/>
    <x v="0"/>
    <x v="14"/>
    <x v="2"/>
    <x v="2499"/>
    <x v="4"/>
    <x v="0"/>
    <x v="13"/>
    <n v="48"/>
    <n v="42"/>
    <n v="2016"/>
    <x v="44"/>
    <s v="L"/>
    <x v="7"/>
    <x v="0"/>
    <x v="3"/>
    <x v="2"/>
    <x v="1"/>
  </r>
  <r>
    <n v="2512"/>
    <n v="0"/>
    <n v="54"/>
    <s v="Male"/>
    <x v="0"/>
    <x v="21"/>
    <x v="3"/>
    <x v="2500"/>
    <x v="5"/>
    <x v="0"/>
    <x v="13"/>
    <n v="1"/>
    <n v="33"/>
    <n v="33"/>
    <x v="36"/>
    <s v="M"/>
    <x v="16"/>
    <x v="2"/>
    <x v="5"/>
    <x v="3"/>
    <x v="3"/>
  </r>
  <r>
    <n v="2513"/>
    <n v="0"/>
    <n v="50"/>
    <s v="Male"/>
    <x v="0"/>
    <x v="20"/>
    <x v="0"/>
    <x v="2501"/>
    <x v="6"/>
    <x v="0"/>
    <x v="13"/>
    <n v="20"/>
    <n v="63"/>
    <n v="1260"/>
    <x v="24"/>
    <s v="M"/>
    <x v="13"/>
    <x v="2"/>
    <x v="1"/>
    <x v="2"/>
    <x v="5"/>
  </r>
  <r>
    <n v="2514"/>
    <n v="0"/>
    <n v="69"/>
    <s v="Male"/>
    <x v="0"/>
    <x v="8"/>
    <x v="3"/>
    <x v="2502"/>
    <x v="0"/>
    <x v="0"/>
    <x v="13"/>
    <n v="42"/>
    <n v="53"/>
    <n v="2226"/>
    <x v="46"/>
    <s v="L"/>
    <x v="11"/>
    <x v="0"/>
    <x v="4"/>
    <x v="1"/>
    <x v="2"/>
  </r>
  <r>
    <n v="2515"/>
    <n v="0"/>
    <n v="42"/>
    <s v="Male"/>
    <x v="0"/>
    <x v="19"/>
    <x v="3"/>
    <x v="2503"/>
    <x v="1"/>
    <x v="0"/>
    <x v="13"/>
    <n v="45"/>
    <n v="37"/>
    <n v="1665"/>
    <x v="28"/>
    <s v="L"/>
    <x v="11"/>
    <x v="1"/>
    <x v="1"/>
    <x v="3"/>
    <x v="4"/>
  </r>
  <r>
    <n v="2516"/>
    <n v="0"/>
    <n v="37"/>
    <s v="Male"/>
    <x v="0"/>
    <x v="0"/>
    <x v="0"/>
    <x v="2504"/>
    <x v="2"/>
    <x v="0"/>
    <x v="13"/>
    <n v="41"/>
    <n v="92"/>
    <n v="3772"/>
    <x v="22"/>
    <s v="M"/>
    <x v="23"/>
    <x v="2"/>
    <x v="4"/>
    <x v="1"/>
    <x v="5"/>
  </r>
  <r>
    <n v="2517"/>
    <n v="0"/>
    <n v="46"/>
    <s v="Male"/>
    <x v="0"/>
    <x v="6"/>
    <x v="0"/>
    <x v="2505"/>
    <x v="3"/>
    <x v="0"/>
    <x v="13"/>
    <n v="36"/>
    <n v="73"/>
    <n v="2628"/>
    <x v="39"/>
    <s v="XL"/>
    <x v="17"/>
    <x v="1"/>
    <x v="3"/>
    <x v="5"/>
    <x v="3"/>
  </r>
  <r>
    <n v="2518"/>
    <n v="0"/>
    <n v="64"/>
    <s v="Male"/>
    <x v="0"/>
    <x v="5"/>
    <x v="0"/>
    <x v="2506"/>
    <x v="4"/>
    <x v="0"/>
    <x v="13"/>
    <n v="10"/>
    <n v="38"/>
    <n v="380"/>
    <x v="5"/>
    <s v="L"/>
    <x v="19"/>
    <x v="1"/>
    <x v="3"/>
    <x v="0"/>
    <x v="2"/>
  </r>
  <r>
    <n v="2519"/>
    <n v="0"/>
    <n v="20"/>
    <s v="Male"/>
    <x v="0"/>
    <x v="23"/>
    <x v="1"/>
    <x v="2507"/>
    <x v="5"/>
    <x v="0"/>
    <x v="13"/>
    <n v="31"/>
    <n v="51"/>
    <n v="1581"/>
    <x v="1"/>
    <s v="XL"/>
    <x v="24"/>
    <x v="3"/>
    <x v="5"/>
    <x v="0"/>
    <x v="2"/>
  </r>
  <r>
    <n v="2520"/>
    <n v="0"/>
    <n v="40"/>
    <s v="Male"/>
    <x v="0"/>
    <x v="14"/>
    <x v="2"/>
    <x v="2508"/>
    <x v="6"/>
    <x v="0"/>
    <x v="13"/>
    <n v="21"/>
    <n v="90"/>
    <n v="1890"/>
    <x v="49"/>
    <s v="L"/>
    <x v="23"/>
    <x v="1"/>
    <x v="3"/>
    <x v="2"/>
    <x v="3"/>
  </r>
  <r>
    <n v="2521"/>
    <n v="0"/>
    <n v="64"/>
    <s v="Male"/>
    <x v="0"/>
    <x v="14"/>
    <x v="2"/>
    <x v="2509"/>
    <x v="0"/>
    <x v="0"/>
    <x v="13"/>
    <n v="16"/>
    <n v="56"/>
    <n v="896"/>
    <x v="25"/>
    <s v="L"/>
    <x v="23"/>
    <x v="2"/>
    <x v="2"/>
    <x v="1"/>
    <x v="6"/>
  </r>
  <r>
    <n v="2522"/>
    <n v="0"/>
    <n v="29"/>
    <s v="Male"/>
    <x v="0"/>
    <x v="8"/>
    <x v="3"/>
    <x v="2510"/>
    <x v="1"/>
    <x v="0"/>
    <x v="13"/>
    <n v="18"/>
    <n v="33"/>
    <n v="594"/>
    <x v="45"/>
    <s v="M"/>
    <x v="23"/>
    <x v="3"/>
    <x v="3"/>
    <x v="3"/>
    <x v="6"/>
  </r>
  <r>
    <n v="2523"/>
    <n v="0"/>
    <n v="20"/>
    <s v="Male"/>
    <x v="0"/>
    <x v="22"/>
    <x v="3"/>
    <x v="2511"/>
    <x v="2"/>
    <x v="0"/>
    <x v="13"/>
    <n v="20"/>
    <n v="53"/>
    <n v="1060"/>
    <x v="2"/>
    <s v="S"/>
    <x v="8"/>
    <x v="0"/>
    <x v="4"/>
    <x v="5"/>
    <x v="1"/>
  </r>
  <r>
    <n v="2524"/>
    <n v="0"/>
    <n v="43"/>
    <s v="Male"/>
    <x v="0"/>
    <x v="8"/>
    <x v="3"/>
    <x v="2512"/>
    <x v="3"/>
    <x v="0"/>
    <x v="13"/>
    <n v="21"/>
    <n v="24"/>
    <n v="504"/>
    <x v="30"/>
    <s v="S"/>
    <x v="16"/>
    <x v="1"/>
    <x v="0"/>
    <x v="4"/>
    <x v="2"/>
  </r>
  <r>
    <n v="2525"/>
    <n v="0"/>
    <n v="60"/>
    <s v="Male"/>
    <x v="0"/>
    <x v="7"/>
    <x v="2"/>
    <x v="2513"/>
    <x v="4"/>
    <x v="0"/>
    <x v="13"/>
    <n v="23"/>
    <n v="59"/>
    <n v="1357"/>
    <x v="22"/>
    <s v="M"/>
    <x v="7"/>
    <x v="1"/>
    <x v="0"/>
    <x v="2"/>
    <x v="3"/>
  </r>
  <r>
    <n v="2526"/>
    <n v="0"/>
    <n v="39"/>
    <s v="Male"/>
    <x v="0"/>
    <x v="1"/>
    <x v="0"/>
    <x v="2514"/>
    <x v="5"/>
    <x v="0"/>
    <x v="13"/>
    <n v="20"/>
    <n v="72"/>
    <n v="1440"/>
    <x v="0"/>
    <s v="M"/>
    <x v="7"/>
    <x v="0"/>
    <x v="3"/>
    <x v="3"/>
    <x v="1"/>
  </r>
  <r>
    <n v="2527"/>
    <n v="0"/>
    <n v="47"/>
    <s v="Male"/>
    <x v="0"/>
    <x v="6"/>
    <x v="0"/>
    <x v="2515"/>
    <x v="6"/>
    <x v="0"/>
    <x v="13"/>
    <n v="30"/>
    <n v="28"/>
    <n v="840"/>
    <x v="3"/>
    <s v="S"/>
    <x v="14"/>
    <x v="1"/>
    <x v="0"/>
    <x v="3"/>
    <x v="4"/>
  </r>
  <r>
    <n v="2528"/>
    <n v="0"/>
    <n v="19"/>
    <s v="Male"/>
    <x v="0"/>
    <x v="13"/>
    <x v="0"/>
    <x v="2516"/>
    <x v="0"/>
    <x v="0"/>
    <x v="13"/>
    <n v="33"/>
    <n v="36"/>
    <n v="1188"/>
    <x v="25"/>
    <s v="M"/>
    <x v="9"/>
    <x v="3"/>
    <x v="0"/>
    <x v="4"/>
    <x v="6"/>
  </r>
  <r>
    <n v="2529"/>
    <n v="0"/>
    <n v="52"/>
    <s v="Male"/>
    <x v="0"/>
    <x v="16"/>
    <x v="3"/>
    <x v="2517"/>
    <x v="1"/>
    <x v="0"/>
    <x v="13"/>
    <n v="31"/>
    <n v="47"/>
    <n v="1457"/>
    <x v="15"/>
    <s v="S"/>
    <x v="14"/>
    <x v="3"/>
    <x v="4"/>
    <x v="5"/>
    <x v="5"/>
  </r>
  <r>
    <n v="2530"/>
    <n v="0"/>
    <n v="34"/>
    <s v="Male"/>
    <x v="0"/>
    <x v="24"/>
    <x v="3"/>
    <x v="2518"/>
    <x v="2"/>
    <x v="0"/>
    <x v="13"/>
    <n v="48"/>
    <n v="62"/>
    <n v="2976"/>
    <x v="29"/>
    <s v="M"/>
    <x v="23"/>
    <x v="1"/>
    <x v="2"/>
    <x v="4"/>
    <x v="5"/>
  </r>
  <r>
    <n v="2531"/>
    <n v="0"/>
    <n v="25"/>
    <s v="Male"/>
    <x v="0"/>
    <x v="11"/>
    <x v="0"/>
    <x v="2519"/>
    <x v="3"/>
    <x v="0"/>
    <x v="13"/>
    <n v="28"/>
    <n v="98"/>
    <n v="2744"/>
    <x v="2"/>
    <s v="S"/>
    <x v="16"/>
    <x v="1"/>
    <x v="1"/>
    <x v="5"/>
    <x v="1"/>
  </r>
  <r>
    <n v="2532"/>
    <n v="0"/>
    <n v="43"/>
    <s v="Male"/>
    <x v="0"/>
    <x v="3"/>
    <x v="1"/>
    <x v="2520"/>
    <x v="4"/>
    <x v="0"/>
    <x v="13"/>
    <n v="7"/>
    <n v="28"/>
    <n v="196"/>
    <x v="20"/>
    <s v="M"/>
    <x v="10"/>
    <x v="2"/>
    <x v="1"/>
    <x v="1"/>
    <x v="6"/>
  </r>
  <r>
    <n v="2533"/>
    <n v="0"/>
    <n v="55"/>
    <s v="Male"/>
    <x v="0"/>
    <x v="20"/>
    <x v="0"/>
    <x v="2521"/>
    <x v="5"/>
    <x v="0"/>
    <x v="13"/>
    <n v="4"/>
    <n v="86"/>
    <n v="344"/>
    <x v="42"/>
    <s v="S"/>
    <x v="4"/>
    <x v="2"/>
    <x v="2"/>
    <x v="5"/>
    <x v="1"/>
  </r>
  <r>
    <n v="2534"/>
    <n v="0"/>
    <n v="66"/>
    <s v="Male"/>
    <x v="0"/>
    <x v="16"/>
    <x v="3"/>
    <x v="2522"/>
    <x v="6"/>
    <x v="0"/>
    <x v="13"/>
    <n v="49"/>
    <n v="46"/>
    <n v="2254"/>
    <x v="37"/>
    <s v="S"/>
    <x v="24"/>
    <x v="2"/>
    <x v="3"/>
    <x v="1"/>
    <x v="4"/>
  </r>
  <r>
    <n v="2535"/>
    <n v="0"/>
    <n v="41"/>
    <s v="Male"/>
    <x v="0"/>
    <x v="12"/>
    <x v="3"/>
    <x v="2523"/>
    <x v="0"/>
    <x v="0"/>
    <x v="13"/>
    <n v="22"/>
    <n v="42"/>
    <n v="924"/>
    <x v="40"/>
    <s v="XL"/>
    <x v="15"/>
    <x v="3"/>
    <x v="1"/>
    <x v="1"/>
    <x v="1"/>
  </r>
  <r>
    <n v="2536"/>
    <n v="0"/>
    <n v="47"/>
    <s v="Male"/>
    <x v="0"/>
    <x v="7"/>
    <x v="2"/>
    <x v="2524"/>
    <x v="1"/>
    <x v="0"/>
    <x v="13"/>
    <n v="39"/>
    <n v="80"/>
    <n v="3120"/>
    <x v="32"/>
    <s v="S"/>
    <x v="7"/>
    <x v="0"/>
    <x v="0"/>
    <x v="4"/>
    <x v="0"/>
  </r>
  <r>
    <n v="2537"/>
    <n v="0"/>
    <n v="51"/>
    <s v="Male"/>
    <x v="0"/>
    <x v="22"/>
    <x v="3"/>
    <x v="2525"/>
    <x v="2"/>
    <x v="0"/>
    <x v="13"/>
    <n v="45"/>
    <n v="39"/>
    <n v="1755"/>
    <x v="18"/>
    <s v="L"/>
    <x v="0"/>
    <x v="1"/>
    <x v="0"/>
    <x v="3"/>
    <x v="6"/>
  </r>
  <r>
    <n v="2538"/>
    <n v="0"/>
    <n v="44"/>
    <s v="Male"/>
    <x v="0"/>
    <x v="7"/>
    <x v="2"/>
    <x v="2526"/>
    <x v="3"/>
    <x v="0"/>
    <x v="13"/>
    <n v="30"/>
    <n v="49"/>
    <n v="1470"/>
    <x v="1"/>
    <s v="M"/>
    <x v="7"/>
    <x v="2"/>
    <x v="4"/>
    <x v="3"/>
    <x v="0"/>
  </r>
  <r>
    <n v="2539"/>
    <n v="0"/>
    <n v="18"/>
    <s v="Male"/>
    <x v="0"/>
    <x v="18"/>
    <x v="3"/>
    <x v="2527"/>
    <x v="4"/>
    <x v="0"/>
    <x v="13"/>
    <n v="33"/>
    <n v="32"/>
    <n v="1056"/>
    <x v="30"/>
    <s v="M"/>
    <x v="5"/>
    <x v="2"/>
    <x v="2"/>
    <x v="2"/>
    <x v="4"/>
  </r>
  <r>
    <n v="2540"/>
    <n v="0"/>
    <n v="33"/>
    <s v="Male"/>
    <x v="0"/>
    <x v="3"/>
    <x v="1"/>
    <x v="2528"/>
    <x v="5"/>
    <x v="0"/>
    <x v="13"/>
    <n v="24"/>
    <n v="73"/>
    <n v="1752"/>
    <x v="2"/>
    <s v="M"/>
    <x v="7"/>
    <x v="3"/>
    <x v="2"/>
    <x v="1"/>
    <x v="4"/>
  </r>
  <r>
    <n v="2541"/>
    <n v="0"/>
    <n v="24"/>
    <s v="Male"/>
    <x v="0"/>
    <x v="22"/>
    <x v="3"/>
    <x v="2529"/>
    <x v="6"/>
    <x v="0"/>
    <x v="13"/>
    <n v="11"/>
    <n v="42"/>
    <n v="462"/>
    <x v="30"/>
    <s v="M"/>
    <x v="4"/>
    <x v="2"/>
    <x v="1"/>
    <x v="5"/>
    <x v="3"/>
  </r>
  <r>
    <n v="2542"/>
    <n v="0"/>
    <n v="33"/>
    <s v="Male"/>
    <x v="0"/>
    <x v="18"/>
    <x v="3"/>
    <x v="2530"/>
    <x v="0"/>
    <x v="0"/>
    <x v="13"/>
    <n v="13"/>
    <n v="58"/>
    <n v="754"/>
    <x v="46"/>
    <s v="M"/>
    <x v="5"/>
    <x v="1"/>
    <x v="2"/>
    <x v="0"/>
    <x v="6"/>
  </r>
  <r>
    <n v="2543"/>
    <n v="0"/>
    <n v="61"/>
    <s v="Male"/>
    <x v="0"/>
    <x v="16"/>
    <x v="3"/>
    <x v="2531"/>
    <x v="1"/>
    <x v="0"/>
    <x v="13"/>
    <n v="27"/>
    <n v="22"/>
    <n v="594"/>
    <x v="10"/>
    <s v="M"/>
    <x v="3"/>
    <x v="0"/>
    <x v="0"/>
    <x v="3"/>
    <x v="2"/>
  </r>
  <r>
    <n v="2544"/>
    <n v="0"/>
    <n v="27"/>
    <s v="Male"/>
    <x v="0"/>
    <x v="18"/>
    <x v="3"/>
    <x v="2532"/>
    <x v="2"/>
    <x v="0"/>
    <x v="13"/>
    <n v="30"/>
    <n v="56"/>
    <n v="1680"/>
    <x v="8"/>
    <s v="L"/>
    <x v="14"/>
    <x v="1"/>
    <x v="2"/>
    <x v="3"/>
    <x v="4"/>
  </r>
  <r>
    <n v="2545"/>
    <n v="0"/>
    <n v="46"/>
    <s v="Male"/>
    <x v="0"/>
    <x v="13"/>
    <x v="0"/>
    <x v="2533"/>
    <x v="3"/>
    <x v="0"/>
    <x v="13"/>
    <n v="39"/>
    <n v="70"/>
    <n v="2730"/>
    <x v="12"/>
    <s v="M"/>
    <x v="15"/>
    <x v="1"/>
    <x v="2"/>
    <x v="0"/>
    <x v="3"/>
  </r>
  <r>
    <n v="2546"/>
    <n v="0"/>
    <n v="38"/>
    <s v="Male"/>
    <x v="0"/>
    <x v="9"/>
    <x v="1"/>
    <x v="2534"/>
    <x v="4"/>
    <x v="0"/>
    <x v="13"/>
    <n v="10"/>
    <n v="50"/>
    <n v="500"/>
    <x v="20"/>
    <s v="L"/>
    <x v="8"/>
    <x v="1"/>
    <x v="1"/>
    <x v="5"/>
    <x v="2"/>
  </r>
  <r>
    <n v="2547"/>
    <n v="0"/>
    <n v="63"/>
    <s v="Male"/>
    <x v="0"/>
    <x v="23"/>
    <x v="1"/>
    <x v="2535"/>
    <x v="5"/>
    <x v="0"/>
    <x v="13"/>
    <n v="4"/>
    <n v="21"/>
    <n v="84"/>
    <x v="20"/>
    <s v="L"/>
    <x v="0"/>
    <x v="2"/>
    <x v="0"/>
    <x v="2"/>
    <x v="3"/>
  </r>
  <r>
    <n v="2548"/>
    <n v="0"/>
    <n v="47"/>
    <s v="Male"/>
    <x v="0"/>
    <x v="14"/>
    <x v="2"/>
    <x v="2536"/>
    <x v="6"/>
    <x v="0"/>
    <x v="13"/>
    <n v="16"/>
    <n v="97"/>
    <n v="1552"/>
    <x v="33"/>
    <s v="M"/>
    <x v="18"/>
    <x v="2"/>
    <x v="4"/>
    <x v="1"/>
    <x v="1"/>
  </r>
  <r>
    <n v="2549"/>
    <n v="0"/>
    <n v="42"/>
    <s v="Male"/>
    <x v="0"/>
    <x v="21"/>
    <x v="3"/>
    <x v="2537"/>
    <x v="0"/>
    <x v="0"/>
    <x v="13"/>
    <n v="34"/>
    <n v="63"/>
    <n v="2142"/>
    <x v="20"/>
    <s v="L"/>
    <x v="6"/>
    <x v="0"/>
    <x v="3"/>
    <x v="2"/>
    <x v="5"/>
  </r>
  <r>
    <n v="2550"/>
    <n v="0"/>
    <n v="41"/>
    <s v="Male"/>
    <x v="0"/>
    <x v="14"/>
    <x v="2"/>
    <x v="2538"/>
    <x v="1"/>
    <x v="0"/>
    <x v="13"/>
    <n v="11"/>
    <n v="60"/>
    <n v="660"/>
    <x v="40"/>
    <s v="M"/>
    <x v="15"/>
    <x v="3"/>
    <x v="3"/>
    <x v="5"/>
    <x v="6"/>
  </r>
  <r>
    <n v="2551"/>
    <n v="0"/>
    <n v="53"/>
    <s v="Male"/>
    <x v="0"/>
    <x v="23"/>
    <x v="1"/>
    <x v="2539"/>
    <x v="2"/>
    <x v="0"/>
    <x v="13"/>
    <n v="30"/>
    <n v="52"/>
    <n v="1560"/>
    <x v="13"/>
    <s v="XL"/>
    <x v="14"/>
    <x v="3"/>
    <x v="5"/>
    <x v="5"/>
    <x v="0"/>
  </r>
  <r>
    <n v="2552"/>
    <n v="0"/>
    <n v="29"/>
    <s v="Male"/>
    <x v="0"/>
    <x v="9"/>
    <x v="1"/>
    <x v="2540"/>
    <x v="3"/>
    <x v="0"/>
    <x v="13"/>
    <n v="40"/>
    <n v="32"/>
    <n v="1280"/>
    <x v="45"/>
    <s v="M"/>
    <x v="1"/>
    <x v="0"/>
    <x v="2"/>
    <x v="5"/>
    <x v="2"/>
  </r>
  <r>
    <n v="2553"/>
    <n v="0"/>
    <n v="61"/>
    <s v="Male"/>
    <x v="0"/>
    <x v="22"/>
    <x v="3"/>
    <x v="2541"/>
    <x v="4"/>
    <x v="0"/>
    <x v="13"/>
    <n v="13"/>
    <n v="48"/>
    <n v="624"/>
    <x v="31"/>
    <s v="XL"/>
    <x v="7"/>
    <x v="1"/>
    <x v="4"/>
    <x v="2"/>
    <x v="2"/>
  </r>
  <r>
    <n v="2554"/>
    <n v="0"/>
    <n v="69"/>
    <s v="Male"/>
    <x v="0"/>
    <x v="16"/>
    <x v="3"/>
    <x v="2542"/>
    <x v="5"/>
    <x v="0"/>
    <x v="13"/>
    <n v="28"/>
    <n v="25"/>
    <n v="700"/>
    <x v="32"/>
    <s v="M"/>
    <x v="1"/>
    <x v="2"/>
    <x v="5"/>
    <x v="0"/>
    <x v="6"/>
  </r>
  <r>
    <n v="2555"/>
    <n v="0"/>
    <n v="51"/>
    <s v="Male"/>
    <x v="0"/>
    <x v="16"/>
    <x v="3"/>
    <x v="2543"/>
    <x v="6"/>
    <x v="0"/>
    <x v="13"/>
    <n v="49"/>
    <n v="68"/>
    <n v="3332"/>
    <x v="22"/>
    <s v="M"/>
    <x v="0"/>
    <x v="2"/>
    <x v="5"/>
    <x v="5"/>
    <x v="4"/>
  </r>
  <r>
    <n v="2556"/>
    <n v="0"/>
    <n v="24"/>
    <s v="Male"/>
    <x v="0"/>
    <x v="13"/>
    <x v="0"/>
    <x v="2544"/>
    <x v="0"/>
    <x v="0"/>
    <x v="13"/>
    <n v="23"/>
    <n v="74"/>
    <n v="1702"/>
    <x v="36"/>
    <s v="M"/>
    <x v="0"/>
    <x v="3"/>
    <x v="3"/>
    <x v="2"/>
    <x v="1"/>
  </r>
  <r>
    <n v="2557"/>
    <n v="0"/>
    <n v="24"/>
    <s v="Male"/>
    <x v="0"/>
    <x v="17"/>
    <x v="0"/>
    <x v="2545"/>
    <x v="1"/>
    <x v="0"/>
    <x v="13"/>
    <n v="4"/>
    <n v="88"/>
    <n v="352"/>
    <x v="6"/>
    <s v="XL"/>
    <x v="23"/>
    <x v="3"/>
    <x v="3"/>
    <x v="4"/>
    <x v="3"/>
  </r>
  <r>
    <n v="2558"/>
    <n v="0"/>
    <n v="70"/>
    <s v="Male"/>
    <x v="0"/>
    <x v="6"/>
    <x v="0"/>
    <x v="2546"/>
    <x v="2"/>
    <x v="0"/>
    <x v="14"/>
    <n v="17"/>
    <n v="23"/>
    <n v="391"/>
    <x v="18"/>
    <s v="L"/>
    <x v="16"/>
    <x v="1"/>
    <x v="3"/>
    <x v="3"/>
    <x v="0"/>
  </r>
  <r>
    <n v="2559"/>
    <n v="0"/>
    <n v="49"/>
    <s v="Male"/>
    <x v="0"/>
    <x v="15"/>
    <x v="0"/>
    <x v="2547"/>
    <x v="3"/>
    <x v="0"/>
    <x v="14"/>
    <n v="24"/>
    <n v="32"/>
    <n v="768"/>
    <x v="17"/>
    <s v="M"/>
    <x v="5"/>
    <x v="3"/>
    <x v="0"/>
    <x v="3"/>
    <x v="0"/>
  </r>
  <r>
    <n v="2560"/>
    <n v="0"/>
    <n v="48"/>
    <s v="Male"/>
    <x v="0"/>
    <x v="22"/>
    <x v="3"/>
    <x v="2548"/>
    <x v="4"/>
    <x v="0"/>
    <x v="14"/>
    <n v="21"/>
    <n v="71"/>
    <n v="1491"/>
    <x v="33"/>
    <s v="S"/>
    <x v="13"/>
    <x v="0"/>
    <x v="1"/>
    <x v="5"/>
    <x v="6"/>
  </r>
  <r>
    <n v="2561"/>
    <n v="0"/>
    <n v="58"/>
    <s v="Male"/>
    <x v="0"/>
    <x v="23"/>
    <x v="1"/>
    <x v="2549"/>
    <x v="5"/>
    <x v="0"/>
    <x v="14"/>
    <n v="17"/>
    <n v="62"/>
    <n v="1054"/>
    <x v="17"/>
    <s v="M"/>
    <x v="10"/>
    <x v="1"/>
    <x v="2"/>
    <x v="5"/>
    <x v="4"/>
  </r>
  <r>
    <n v="2562"/>
    <n v="0"/>
    <n v="32"/>
    <s v="Male"/>
    <x v="0"/>
    <x v="15"/>
    <x v="0"/>
    <x v="2550"/>
    <x v="6"/>
    <x v="0"/>
    <x v="14"/>
    <n v="22"/>
    <n v="20"/>
    <n v="440"/>
    <x v="14"/>
    <s v="L"/>
    <x v="23"/>
    <x v="1"/>
    <x v="1"/>
    <x v="5"/>
    <x v="3"/>
  </r>
  <r>
    <n v="2563"/>
    <n v="0"/>
    <n v="57"/>
    <s v="Male"/>
    <x v="0"/>
    <x v="6"/>
    <x v="0"/>
    <x v="2551"/>
    <x v="0"/>
    <x v="0"/>
    <x v="14"/>
    <n v="27"/>
    <n v="62"/>
    <n v="1674"/>
    <x v="27"/>
    <s v="XL"/>
    <x v="22"/>
    <x v="1"/>
    <x v="3"/>
    <x v="1"/>
    <x v="0"/>
  </r>
  <r>
    <n v="2564"/>
    <n v="0"/>
    <n v="69"/>
    <s v="Male"/>
    <x v="0"/>
    <x v="21"/>
    <x v="3"/>
    <x v="2552"/>
    <x v="1"/>
    <x v="0"/>
    <x v="14"/>
    <n v="1"/>
    <n v="81"/>
    <n v="81"/>
    <x v="2"/>
    <s v="XL"/>
    <x v="0"/>
    <x v="0"/>
    <x v="3"/>
    <x v="0"/>
    <x v="6"/>
  </r>
  <r>
    <n v="2565"/>
    <n v="0"/>
    <n v="42"/>
    <s v="Male"/>
    <x v="0"/>
    <x v="18"/>
    <x v="3"/>
    <x v="2553"/>
    <x v="2"/>
    <x v="0"/>
    <x v="14"/>
    <n v="27"/>
    <n v="90"/>
    <n v="2430"/>
    <x v="0"/>
    <s v="L"/>
    <x v="20"/>
    <x v="0"/>
    <x v="4"/>
    <x v="4"/>
    <x v="1"/>
  </r>
  <r>
    <n v="2566"/>
    <n v="0"/>
    <n v="30"/>
    <s v="Male"/>
    <x v="0"/>
    <x v="20"/>
    <x v="0"/>
    <x v="2554"/>
    <x v="3"/>
    <x v="0"/>
    <x v="14"/>
    <n v="8"/>
    <n v="43"/>
    <n v="344"/>
    <x v="32"/>
    <s v="S"/>
    <x v="20"/>
    <x v="3"/>
    <x v="5"/>
    <x v="0"/>
    <x v="3"/>
  </r>
  <r>
    <n v="2567"/>
    <n v="0"/>
    <n v="35"/>
    <s v="Male"/>
    <x v="0"/>
    <x v="8"/>
    <x v="3"/>
    <x v="2555"/>
    <x v="4"/>
    <x v="0"/>
    <x v="14"/>
    <n v="43"/>
    <n v="38"/>
    <n v="1634"/>
    <x v="9"/>
    <s v="S"/>
    <x v="22"/>
    <x v="3"/>
    <x v="3"/>
    <x v="3"/>
    <x v="3"/>
  </r>
  <r>
    <n v="2568"/>
    <n v="0"/>
    <n v="19"/>
    <s v="Male"/>
    <x v="0"/>
    <x v="12"/>
    <x v="3"/>
    <x v="2556"/>
    <x v="5"/>
    <x v="0"/>
    <x v="14"/>
    <n v="24"/>
    <n v="25"/>
    <n v="600"/>
    <x v="49"/>
    <s v="XL"/>
    <x v="9"/>
    <x v="1"/>
    <x v="5"/>
    <x v="1"/>
    <x v="0"/>
  </r>
  <r>
    <n v="2569"/>
    <n v="0"/>
    <n v="52"/>
    <s v="Male"/>
    <x v="0"/>
    <x v="17"/>
    <x v="0"/>
    <x v="2557"/>
    <x v="6"/>
    <x v="0"/>
    <x v="14"/>
    <n v="29"/>
    <n v="98"/>
    <n v="2842"/>
    <x v="20"/>
    <s v="XL"/>
    <x v="13"/>
    <x v="0"/>
    <x v="0"/>
    <x v="3"/>
    <x v="0"/>
  </r>
  <r>
    <n v="2570"/>
    <n v="0"/>
    <n v="42"/>
    <s v="Male"/>
    <x v="0"/>
    <x v="10"/>
    <x v="0"/>
    <x v="2558"/>
    <x v="0"/>
    <x v="0"/>
    <x v="14"/>
    <n v="10"/>
    <n v="75"/>
    <n v="750"/>
    <x v="14"/>
    <s v="M"/>
    <x v="4"/>
    <x v="1"/>
    <x v="1"/>
    <x v="4"/>
    <x v="4"/>
  </r>
  <r>
    <n v="2571"/>
    <n v="0"/>
    <n v="36"/>
    <s v="Male"/>
    <x v="0"/>
    <x v="4"/>
    <x v="1"/>
    <x v="2559"/>
    <x v="1"/>
    <x v="0"/>
    <x v="14"/>
    <n v="12"/>
    <n v="27"/>
    <n v="324"/>
    <x v="34"/>
    <s v="XL"/>
    <x v="8"/>
    <x v="1"/>
    <x v="5"/>
    <x v="3"/>
    <x v="0"/>
  </r>
  <r>
    <n v="2572"/>
    <n v="0"/>
    <n v="45"/>
    <s v="Male"/>
    <x v="0"/>
    <x v="12"/>
    <x v="3"/>
    <x v="2560"/>
    <x v="2"/>
    <x v="0"/>
    <x v="14"/>
    <n v="48"/>
    <n v="27"/>
    <n v="1296"/>
    <x v="33"/>
    <s v="L"/>
    <x v="12"/>
    <x v="0"/>
    <x v="3"/>
    <x v="1"/>
    <x v="0"/>
  </r>
  <r>
    <n v="2573"/>
    <n v="0"/>
    <n v="54"/>
    <s v="Male"/>
    <x v="0"/>
    <x v="0"/>
    <x v="0"/>
    <x v="2561"/>
    <x v="3"/>
    <x v="0"/>
    <x v="14"/>
    <n v="40"/>
    <n v="42"/>
    <n v="1680"/>
    <x v="46"/>
    <s v="M"/>
    <x v="5"/>
    <x v="3"/>
    <x v="2"/>
    <x v="4"/>
    <x v="3"/>
  </r>
  <r>
    <n v="2574"/>
    <n v="0"/>
    <n v="54"/>
    <s v="Male"/>
    <x v="0"/>
    <x v="17"/>
    <x v="0"/>
    <x v="2562"/>
    <x v="4"/>
    <x v="0"/>
    <x v="14"/>
    <n v="1"/>
    <n v="90"/>
    <n v="90"/>
    <x v="34"/>
    <s v="M"/>
    <x v="15"/>
    <x v="2"/>
    <x v="5"/>
    <x v="4"/>
    <x v="2"/>
  </r>
  <r>
    <n v="2575"/>
    <n v="0"/>
    <n v="27"/>
    <s v="Male"/>
    <x v="0"/>
    <x v="19"/>
    <x v="3"/>
    <x v="2563"/>
    <x v="5"/>
    <x v="0"/>
    <x v="14"/>
    <n v="26"/>
    <n v="63"/>
    <n v="1638"/>
    <x v="19"/>
    <s v="M"/>
    <x v="17"/>
    <x v="2"/>
    <x v="4"/>
    <x v="2"/>
    <x v="0"/>
  </r>
  <r>
    <n v="2576"/>
    <n v="0"/>
    <n v="53"/>
    <s v="Male"/>
    <x v="0"/>
    <x v="6"/>
    <x v="0"/>
    <x v="2564"/>
    <x v="6"/>
    <x v="0"/>
    <x v="14"/>
    <n v="9"/>
    <n v="96"/>
    <n v="864"/>
    <x v="45"/>
    <s v="M"/>
    <x v="5"/>
    <x v="3"/>
    <x v="0"/>
    <x v="3"/>
    <x v="2"/>
  </r>
  <r>
    <n v="2577"/>
    <n v="0"/>
    <n v="20"/>
    <s v="Male"/>
    <x v="0"/>
    <x v="15"/>
    <x v="0"/>
    <x v="2565"/>
    <x v="0"/>
    <x v="0"/>
    <x v="14"/>
    <n v="19"/>
    <n v="40"/>
    <n v="760"/>
    <x v="13"/>
    <s v="M"/>
    <x v="5"/>
    <x v="0"/>
    <x v="1"/>
    <x v="5"/>
    <x v="3"/>
  </r>
  <r>
    <n v="2578"/>
    <n v="0"/>
    <n v="52"/>
    <s v="Male"/>
    <x v="0"/>
    <x v="20"/>
    <x v="0"/>
    <x v="2566"/>
    <x v="1"/>
    <x v="0"/>
    <x v="14"/>
    <n v="37"/>
    <n v="39"/>
    <n v="1443"/>
    <x v="45"/>
    <s v="L"/>
    <x v="12"/>
    <x v="3"/>
    <x v="2"/>
    <x v="4"/>
    <x v="5"/>
  </r>
  <r>
    <n v="2579"/>
    <n v="0"/>
    <n v="54"/>
    <s v="Male"/>
    <x v="0"/>
    <x v="12"/>
    <x v="3"/>
    <x v="2567"/>
    <x v="2"/>
    <x v="0"/>
    <x v="14"/>
    <n v="3"/>
    <n v="48"/>
    <n v="144"/>
    <x v="32"/>
    <s v="M"/>
    <x v="7"/>
    <x v="3"/>
    <x v="1"/>
    <x v="1"/>
    <x v="3"/>
  </r>
  <r>
    <n v="2580"/>
    <n v="0"/>
    <n v="65"/>
    <s v="Male"/>
    <x v="0"/>
    <x v="0"/>
    <x v="0"/>
    <x v="2568"/>
    <x v="3"/>
    <x v="0"/>
    <x v="14"/>
    <n v="40"/>
    <n v="20"/>
    <n v="800"/>
    <x v="45"/>
    <s v="M"/>
    <x v="7"/>
    <x v="2"/>
    <x v="0"/>
    <x v="0"/>
    <x v="1"/>
  </r>
  <r>
    <n v="2581"/>
    <n v="0"/>
    <n v="43"/>
    <s v="Male"/>
    <x v="0"/>
    <x v="2"/>
    <x v="0"/>
    <x v="2569"/>
    <x v="4"/>
    <x v="0"/>
    <x v="14"/>
    <n v="13"/>
    <n v="29"/>
    <n v="377"/>
    <x v="2"/>
    <s v="S"/>
    <x v="2"/>
    <x v="2"/>
    <x v="5"/>
    <x v="4"/>
    <x v="3"/>
  </r>
  <r>
    <n v="2582"/>
    <n v="0"/>
    <n v="57"/>
    <s v="Male"/>
    <x v="0"/>
    <x v="10"/>
    <x v="0"/>
    <x v="2570"/>
    <x v="5"/>
    <x v="0"/>
    <x v="14"/>
    <n v="48"/>
    <n v="81"/>
    <n v="3888"/>
    <x v="5"/>
    <s v="M"/>
    <x v="9"/>
    <x v="0"/>
    <x v="0"/>
    <x v="2"/>
    <x v="5"/>
  </r>
  <r>
    <n v="2583"/>
    <n v="0"/>
    <n v="19"/>
    <s v="Male"/>
    <x v="0"/>
    <x v="10"/>
    <x v="0"/>
    <x v="2571"/>
    <x v="6"/>
    <x v="0"/>
    <x v="14"/>
    <n v="4"/>
    <n v="98"/>
    <n v="392"/>
    <x v="44"/>
    <s v="S"/>
    <x v="20"/>
    <x v="3"/>
    <x v="4"/>
    <x v="0"/>
    <x v="6"/>
  </r>
  <r>
    <n v="2584"/>
    <n v="0"/>
    <n v="69"/>
    <s v="Male"/>
    <x v="0"/>
    <x v="2"/>
    <x v="0"/>
    <x v="2572"/>
    <x v="0"/>
    <x v="0"/>
    <x v="14"/>
    <n v="9"/>
    <n v="93"/>
    <n v="837"/>
    <x v="18"/>
    <s v="M"/>
    <x v="21"/>
    <x v="3"/>
    <x v="2"/>
    <x v="1"/>
    <x v="1"/>
  </r>
  <r>
    <n v="2585"/>
    <n v="0"/>
    <n v="26"/>
    <s v="Male"/>
    <x v="0"/>
    <x v="20"/>
    <x v="0"/>
    <x v="2573"/>
    <x v="1"/>
    <x v="0"/>
    <x v="14"/>
    <n v="26"/>
    <n v="30"/>
    <n v="780"/>
    <x v="19"/>
    <s v="L"/>
    <x v="24"/>
    <x v="2"/>
    <x v="5"/>
    <x v="4"/>
    <x v="4"/>
  </r>
  <r>
    <n v="2586"/>
    <n v="0"/>
    <n v="57"/>
    <s v="Male"/>
    <x v="0"/>
    <x v="12"/>
    <x v="3"/>
    <x v="2574"/>
    <x v="2"/>
    <x v="0"/>
    <x v="14"/>
    <n v="19"/>
    <n v="37"/>
    <n v="703"/>
    <x v="48"/>
    <s v="L"/>
    <x v="1"/>
    <x v="3"/>
    <x v="1"/>
    <x v="5"/>
    <x v="1"/>
  </r>
  <r>
    <n v="2587"/>
    <n v="0"/>
    <n v="20"/>
    <s v="Male"/>
    <x v="0"/>
    <x v="7"/>
    <x v="2"/>
    <x v="2575"/>
    <x v="3"/>
    <x v="0"/>
    <x v="14"/>
    <n v="1"/>
    <n v="28"/>
    <n v="28"/>
    <x v="1"/>
    <s v="L"/>
    <x v="22"/>
    <x v="0"/>
    <x v="0"/>
    <x v="2"/>
    <x v="6"/>
  </r>
  <r>
    <n v="2588"/>
    <n v="0"/>
    <n v="55"/>
    <s v="Male"/>
    <x v="0"/>
    <x v="18"/>
    <x v="3"/>
    <x v="2576"/>
    <x v="4"/>
    <x v="0"/>
    <x v="14"/>
    <n v="29"/>
    <n v="29"/>
    <n v="841"/>
    <x v="38"/>
    <s v="M"/>
    <x v="7"/>
    <x v="0"/>
    <x v="0"/>
    <x v="3"/>
    <x v="6"/>
  </r>
  <r>
    <n v="2589"/>
    <n v="0"/>
    <n v="44"/>
    <s v="Male"/>
    <x v="0"/>
    <x v="21"/>
    <x v="3"/>
    <x v="2577"/>
    <x v="5"/>
    <x v="0"/>
    <x v="14"/>
    <n v="38"/>
    <n v="49"/>
    <n v="1862"/>
    <x v="12"/>
    <s v="M"/>
    <x v="14"/>
    <x v="2"/>
    <x v="1"/>
    <x v="0"/>
    <x v="4"/>
  </r>
  <r>
    <n v="2590"/>
    <n v="0"/>
    <n v="52"/>
    <s v="Male"/>
    <x v="0"/>
    <x v="13"/>
    <x v="0"/>
    <x v="2578"/>
    <x v="6"/>
    <x v="0"/>
    <x v="14"/>
    <n v="31"/>
    <n v="53"/>
    <n v="1643"/>
    <x v="24"/>
    <s v="M"/>
    <x v="5"/>
    <x v="0"/>
    <x v="4"/>
    <x v="3"/>
    <x v="2"/>
  </r>
  <r>
    <n v="2591"/>
    <n v="0"/>
    <n v="57"/>
    <s v="Male"/>
    <x v="0"/>
    <x v="24"/>
    <x v="3"/>
    <x v="2579"/>
    <x v="0"/>
    <x v="0"/>
    <x v="14"/>
    <n v="35"/>
    <n v="66"/>
    <n v="2310"/>
    <x v="17"/>
    <s v="M"/>
    <x v="2"/>
    <x v="2"/>
    <x v="1"/>
    <x v="0"/>
    <x v="2"/>
  </r>
  <r>
    <n v="2592"/>
    <n v="0"/>
    <n v="40"/>
    <s v="Male"/>
    <x v="0"/>
    <x v="14"/>
    <x v="2"/>
    <x v="2580"/>
    <x v="1"/>
    <x v="0"/>
    <x v="14"/>
    <n v="40"/>
    <n v="61"/>
    <n v="2440"/>
    <x v="34"/>
    <s v="S"/>
    <x v="8"/>
    <x v="1"/>
    <x v="0"/>
    <x v="1"/>
    <x v="3"/>
  </r>
  <r>
    <n v="2593"/>
    <n v="0"/>
    <n v="23"/>
    <s v="Male"/>
    <x v="0"/>
    <x v="6"/>
    <x v="0"/>
    <x v="2581"/>
    <x v="2"/>
    <x v="0"/>
    <x v="14"/>
    <n v="13"/>
    <n v="23"/>
    <n v="299"/>
    <x v="43"/>
    <s v="XL"/>
    <x v="14"/>
    <x v="2"/>
    <x v="5"/>
    <x v="0"/>
    <x v="3"/>
  </r>
  <r>
    <n v="2594"/>
    <n v="0"/>
    <n v="36"/>
    <s v="Male"/>
    <x v="0"/>
    <x v="13"/>
    <x v="0"/>
    <x v="2582"/>
    <x v="3"/>
    <x v="0"/>
    <x v="14"/>
    <n v="9"/>
    <n v="36"/>
    <n v="324"/>
    <x v="23"/>
    <s v="S"/>
    <x v="20"/>
    <x v="3"/>
    <x v="5"/>
    <x v="4"/>
    <x v="6"/>
  </r>
  <r>
    <n v="2595"/>
    <n v="0"/>
    <n v="59"/>
    <s v="Male"/>
    <x v="0"/>
    <x v="11"/>
    <x v="0"/>
    <x v="2583"/>
    <x v="4"/>
    <x v="0"/>
    <x v="14"/>
    <n v="25"/>
    <n v="81"/>
    <n v="2025"/>
    <x v="6"/>
    <s v="L"/>
    <x v="20"/>
    <x v="3"/>
    <x v="1"/>
    <x v="1"/>
    <x v="6"/>
  </r>
  <r>
    <n v="2596"/>
    <n v="0"/>
    <n v="29"/>
    <s v="Male"/>
    <x v="0"/>
    <x v="0"/>
    <x v="0"/>
    <x v="2584"/>
    <x v="5"/>
    <x v="0"/>
    <x v="14"/>
    <n v="3"/>
    <n v="56"/>
    <n v="168"/>
    <x v="43"/>
    <s v="XL"/>
    <x v="1"/>
    <x v="2"/>
    <x v="1"/>
    <x v="4"/>
    <x v="4"/>
  </r>
  <r>
    <n v="2597"/>
    <n v="0"/>
    <n v="63"/>
    <s v="Male"/>
    <x v="0"/>
    <x v="5"/>
    <x v="0"/>
    <x v="2585"/>
    <x v="6"/>
    <x v="0"/>
    <x v="14"/>
    <n v="35"/>
    <n v="78"/>
    <n v="2730"/>
    <x v="7"/>
    <s v="L"/>
    <x v="12"/>
    <x v="1"/>
    <x v="2"/>
    <x v="2"/>
    <x v="5"/>
  </r>
  <r>
    <n v="2598"/>
    <n v="0"/>
    <n v="60"/>
    <s v="Male"/>
    <x v="0"/>
    <x v="16"/>
    <x v="3"/>
    <x v="2586"/>
    <x v="0"/>
    <x v="0"/>
    <x v="14"/>
    <n v="13"/>
    <n v="25"/>
    <n v="325"/>
    <x v="15"/>
    <s v="XL"/>
    <x v="11"/>
    <x v="2"/>
    <x v="5"/>
    <x v="0"/>
    <x v="4"/>
  </r>
  <r>
    <n v="2599"/>
    <n v="0"/>
    <n v="64"/>
    <s v="Male"/>
    <x v="0"/>
    <x v="21"/>
    <x v="3"/>
    <x v="2587"/>
    <x v="1"/>
    <x v="0"/>
    <x v="14"/>
    <n v="31"/>
    <n v="86"/>
    <n v="2666"/>
    <x v="21"/>
    <s v="XL"/>
    <x v="8"/>
    <x v="3"/>
    <x v="0"/>
    <x v="5"/>
    <x v="2"/>
  </r>
  <r>
    <n v="2600"/>
    <n v="0"/>
    <n v="63"/>
    <s v="Male"/>
    <x v="0"/>
    <x v="16"/>
    <x v="3"/>
    <x v="2588"/>
    <x v="2"/>
    <x v="0"/>
    <x v="14"/>
    <n v="48"/>
    <n v="99"/>
    <n v="4752"/>
    <x v="32"/>
    <s v="M"/>
    <x v="9"/>
    <x v="0"/>
    <x v="0"/>
    <x v="2"/>
    <x v="5"/>
  </r>
  <r>
    <n v="2601"/>
    <n v="0"/>
    <n v="21"/>
    <s v="Male"/>
    <x v="0"/>
    <x v="22"/>
    <x v="3"/>
    <x v="2589"/>
    <x v="3"/>
    <x v="0"/>
    <x v="14"/>
    <n v="6"/>
    <n v="83"/>
    <n v="498"/>
    <x v="14"/>
    <s v="M"/>
    <x v="0"/>
    <x v="3"/>
    <x v="0"/>
    <x v="4"/>
    <x v="4"/>
  </r>
  <r>
    <n v="2602"/>
    <n v="0"/>
    <n v="61"/>
    <s v="Male"/>
    <x v="0"/>
    <x v="10"/>
    <x v="0"/>
    <x v="2590"/>
    <x v="4"/>
    <x v="0"/>
    <x v="14"/>
    <n v="43"/>
    <n v="33"/>
    <n v="1419"/>
    <x v="33"/>
    <s v="L"/>
    <x v="19"/>
    <x v="0"/>
    <x v="5"/>
    <x v="1"/>
    <x v="5"/>
  </r>
  <r>
    <n v="2603"/>
    <n v="0"/>
    <n v="65"/>
    <s v="Male"/>
    <x v="0"/>
    <x v="7"/>
    <x v="2"/>
    <x v="2591"/>
    <x v="5"/>
    <x v="0"/>
    <x v="14"/>
    <n v="1"/>
    <n v="44"/>
    <n v="44"/>
    <x v="35"/>
    <s v="M"/>
    <x v="12"/>
    <x v="3"/>
    <x v="1"/>
    <x v="0"/>
    <x v="3"/>
  </r>
  <r>
    <n v="2604"/>
    <n v="0"/>
    <n v="69"/>
    <s v="Male"/>
    <x v="0"/>
    <x v="10"/>
    <x v="0"/>
    <x v="2592"/>
    <x v="6"/>
    <x v="0"/>
    <x v="14"/>
    <n v="8"/>
    <n v="58"/>
    <n v="464"/>
    <x v="46"/>
    <s v="M"/>
    <x v="11"/>
    <x v="1"/>
    <x v="4"/>
    <x v="1"/>
    <x v="2"/>
  </r>
  <r>
    <n v="2605"/>
    <n v="0"/>
    <n v="47"/>
    <s v="Male"/>
    <x v="0"/>
    <x v="1"/>
    <x v="0"/>
    <x v="2593"/>
    <x v="0"/>
    <x v="0"/>
    <x v="14"/>
    <n v="6"/>
    <n v="54"/>
    <n v="324"/>
    <x v="23"/>
    <s v="M"/>
    <x v="18"/>
    <x v="1"/>
    <x v="5"/>
    <x v="5"/>
    <x v="1"/>
  </r>
  <r>
    <n v="2606"/>
    <n v="0"/>
    <n v="41"/>
    <s v="Male"/>
    <x v="0"/>
    <x v="15"/>
    <x v="0"/>
    <x v="2594"/>
    <x v="1"/>
    <x v="0"/>
    <x v="14"/>
    <n v="32"/>
    <n v="93"/>
    <n v="2976"/>
    <x v="21"/>
    <s v="M"/>
    <x v="3"/>
    <x v="1"/>
    <x v="4"/>
    <x v="0"/>
    <x v="0"/>
  </r>
  <r>
    <n v="2607"/>
    <n v="0"/>
    <n v="68"/>
    <s v="Male"/>
    <x v="0"/>
    <x v="9"/>
    <x v="1"/>
    <x v="2595"/>
    <x v="2"/>
    <x v="0"/>
    <x v="14"/>
    <n v="46"/>
    <n v="98"/>
    <n v="4508"/>
    <x v="21"/>
    <s v="L"/>
    <x v="2"/>
    <x v="1"/>
    <x v="3"/>
    <x v="4"/>
    <x v="4"/>
  </r>
  <r>
    <n v="2608"/>
    <n v="0"/>
    <n v="41"/>
    <s v="Male"/>
    <x v="0"/>
    <x v="9"/>
    <x v="1"/>
    <x v="2596"/>
    <x v="3"/>
    <x v="0"/>
    <x v="14"/>
    <n v="38"/>
    <n v="36"/>
    <n v="1368"/>
    <x v="18"/>
    <s v="XL"/>
    <x v="11"/>
    <x v="1"/>
    <x v="0"/>
    <x v="3"/>
    <x v="6"/>
  </r>
  <r>
    <n v="2609"/>
    <n v="0"/>
    <n v="42"/>
    <s v="Male"/>
    <x v="0"/>
    <x v="14"/>
    <x v="2"/>
    <x v="2597"/>
    <x v="4"/>
    <x v="0"/>
    <x v="14"/>
    <n v="48"/>
    <n v="68"/>
    <n v="3264"/>
    <x v="33"/>
    <s v="L"/>
    <x v="19"/>
    <x v="3"/>
    <x v="4"/>
    <x v="2"/>
    <x v="0"/>
  </r>
  <r>
    <n v="2610"/>
    <n v="0"/>
    <n v="66"/>
    <s v="Male"/>
    <x v="0"/>
    <x v="21"/>
    <x v="3"/>
    <x v="2598"/>
    <x v="5"/>
    <x v="0"/>
    <x v="14"/>
    <n v="18"/>
    <n v="95"/>
    <n v="1710"/>
    <x v="10"/>
    <s v="M"/>
    <x v="12"/>
    <x v="2"/>
    <x v="5"/>
    <x v="5"/>
    <x v="4"/>
  </r>
  <r>
    <n v="2611"/>
    <n v="0"/>
    <n v="66"/>
    <s v="Male"/>
    <x v="0"/>
    <x v="2"/>
    <x v="0"/>
    <x v="2599"/>
    <x v="6"/>
    <x v="0"/>
    <x v="14"/>
    <n v="25"/>
    <n v="93"/>
    <n v="2325"/>
    <x v="8"/>
    <s v="M"/>
    <x v="10"/>
    <x v="1"/>
    <x v="0"/>
    <x v="1"/>
    <x v="3"/>
  </r>
  <r>
    <n v="2612"/>
    <n v="0"/>
    <n v="33"/>
    <s v="Male"/>
    <x v="0"/>
    <x v="14"/>
    <x v="2"/>
    <x v="2600"/>
    <x v="0"/>
    <x v="0"/>
    <x v="14"/>
    <n v="4"/>
    <n v="99"/>
    <n v="396"/>
    <x v="49"/>
    <s v="L"/>
    <x v="1"/>
    <x v="3"/>
    <x v="4"/>
    <x v="1"/>
    <x v="0"/>
  </r>
  <r>
    <n v="2613"/>
    <n v="0"/>
    <n v="55"/>
    <s v="Male"/>
    <x v="0"/>
    <x v="12"/>
    <x v="3"/>
    <x v="2601"/>
    <x v="1"/>
    <x v="0"/>
    <x v="14"/>
    <n v="27"/>
    <n v="22"/>
    <n v="594"/>
    <x v="7"/>
    <s v="M"/>
    <x v="2"/>
    <x v="0"/>
    <x v="2"/>
    <x v="0"/>
    <x v="3"/>
  </r>
  <r>
    <n v="2614"/>
    <n v="0"/>
    <n v="58"/>
    <s v="Male"/>
    <x v="0"/>
    <x v="24"/>
    <x v="3"/>
    <x v="2602"/>
    <x v="2"/>
    <x v="0"/>
    <x v="14"/>
    <n v="14"/>
    <n v="88"/>
    <n v="1232"/>
    <x v="44"/>
    <s v="M"/>
    <x v="9"/>
    <x v="3"/>
    <x v="0"/>
    <x v="4"/>
    <x v="5"/>
  </r>
  <r>
    <n v="2615"/>
    <n v="0"/>
    <n v="18"/>
    <s v="Male"/>
    <x v="0"/>
    <x v="14"/>
    <x v="2"/>
    <x v="2603"/>
    <x v="3"/>
    <x v="0"/>
    <x v="14"/>
    <n v="36"/>
    <n v="65"/>
    <n v="2340"/>
    <x v="24"/>
    <s v="M"/>
    <x v="2"/>
    <x v="1"/>
    <x v="0"/>
    <x v="4"/>
    <x v="0"/>
  </r>
  <r>
    <n v="2616"/>
    <n v="0"/>
    <n v="49"/>
    <s v="Male"/>
    <x v="0"/>
    <x v="17"/>
    <x v="0"/>
    <x v="2604"/>
    <x v="4"/>
    <x v="0"/>
    <x v="14"/>
    <n v="6"/>
    <n v="62"/>
    <n v="372"/>
    <x v="27"/>
    <s v="M"/>
    <x v="1"/>
    <x v="3"/>
    <x v="4"/>
    <x v="5"/>
    <x v="3"/>
  </r>
  <r>
    <n v="2617"/>
    <n v="0"/>
    <n v="61"/>
    <s v="Male"/>
    <x v="0"/>
    <x v="3"/>
    <x v="1"/>
    <x v="2605"/>
    <x v="5"/>
    <x v="0"/>
    <x v="14"/>
    <n v="46"/>
    <n v="55"/>
    <n v="2530"/>
    <x v="41"/>
    <s v="XL"/>
    <x v="7"/>
    <x v="1"/>
    <x v="0"/>
    <x v="1"/>
    <x v="2"/>
  </r>
  <r>
    <n v="2618"/>
    <n v="0"/>
    <n v="31"/>
    <s v="Male"/>
    <x v="0"/>
    <x v="6"/>
    <x v="0"/>
    <x v="2606"/>
    <x v="6"/>
    <x v="0"/>
    <x v="14"/>
    <n v="29"/>
    <n v="97"/>
    <n v="2813"/>
    <x v="36"/>
    <s v="S"/>
    <x v="1"/>
    <x v="1"/>
    <x v="3"/>
    <x v="4"/>
    <x v="2"/>
  </r>
  <r>
    <n v="2619"/>
    <n v="0"/>
    <n v="70"/>
    <s v="Male"/>
    <x v="0"/>
    <x v="8"/>
    <x v="3"/>
    <x v="2607"/>
    <x v="0"/>
    <x v="0"/>
    <x v="14"/>
    <n v="12"/>
    <n v="77"/>
    <n v="924"/>
    <x v="7"/>
    <s v="L"/>
    <x v="17"/>
    <x v="3"/>
    <x v="0"/>
    <x v="0"/>
    <x v="5"/>
  </r>
  <r>
    <n v="2620"/>
    <n v="0"/>
    <n v="68"/>
    <s v="Male"/>
    <x v="0"/>
    <x v="13"/>
    <x v="0"/>
    <x v="2608"/>
    <x v="1"/>
    <x v="0"/>
    <x v="14"/>
    <n v="47"/>
    <n v="40"/>
    <n v="1880"/>
    <x v="38"/>
    <s v="L"/>
    <x v="20"/>
    <x v="0"/>
    <x v="1"/>
    <x v="2"/>
    <x v="1"/>
  </r>
  <r>
    <n v="2621"/>
    <n v="0"/>
    <n v="27"/>
    <s v="Male"/>
    <x v="0"/>
    <x v="0"/>
    <x v="0"/>
    <x v="2609"/>
    <x v="2"/>
    <x v="0"/>
    <x v="14"/>
    <n v="28"/>
    <n v="23"/>
    <n v="644"/>
    <x v="47"/>
    <s v="S"/>
    <x v="21"/>
    <x v="0"/>
    <x v="3"/>
    <x v="5"/>
    <x v="2"/>
  </r>
  <r>
    <n v="2622"/>
    <n v="0"/>
    <n v="48"/>
    <s v="Male"/>
    <x v="0"/>
    <x v="9"/>
    <x v="1"/>
    <x v="2610"/>
    <x v="3"/>
    <x v="0"/>
    <x v="14"/>
    <n v="21"/>
    <n v="46"/>
    <n v="966"/>
    <x v="1"/>
    <s v="M"/>
    <x v="18"/>
    <x v="0"/>
    <x v="0"/>
    <x v="4"/>
    <x v="2"/>
  </r>
  <r>
    <n v="2623"/>
    <n v="0"/>
    <n v="63"/>
    <s v="Male"/>
    <x v="0"/>
    <x v="21"/>
    <x v="3"/>
    <x v="2611"/>
    <x v="4"/>
    <x v="0"/>
    <x v="14"/>
    <n v="15"/>
    <n v="75"/>
    <n v="1125"/>
    <x v="13"/>
    <s v="M"/>
    <x v="22"/>
    <x v="1"/>
    <x v="4"/>
    <x v="2"/>
    <x v="2"/>
  </r>
  <r>
    <n v="2624"/>
    <n v="0"/>
    <n v="49"/>
    <s v="Male"/>
    <x v="0"/>
    <x v="9"/>
    <x v="1"/>
    <x v="2612"/>
    <x v="5"/>
    <x v="0"/>
    <x v="14"/>
    <n v="38"/>
    <n v="76"/>
    <n v="2888"/>
    <x v="2"/>
    <s v="M"/>
    <x v="9"/>
    <x v="3"/>
    <x v="2"/>
    <x v="1"/>
    <x v="2"/>
  </r>
  <r>
    <n v="2625"/>
    <n v="0"/>
    <n v="19"/>
    <s v="Male"/>
    <x v="0"/>
    <x v="10"/>
    <x v="0"/>
    <x v="2613"/>
    <x v="6"/>
    <x v="0"/>
    <x v="14"/>
    <n v="19"/>
    <n v="59"/>
    <n v="1121"/>
    <x v="44"/>
    <s v="M"/>
    <x v="20"/>
    <x v="2"/>
    <x v="3"/>
    <x v="2"/>
    <x v="2"/>
  </r>
  <r>
    <n v="2626"/>
    <n v="0"/>
    <n v="30"/>
    <s v="Male"/>
    <x v="0"/>
    <x v="11"/>
    <x v="0"/>
    <x v="2614"/>
    <x v="0"/>
    <x v="0"/>
    <x v="14"/>
    <n v="31"/>
    <n v="51"/>
    <n v="1581"/>
    <x v="23"/>
    <s v="L"/>
    <x v="16"/>
    <x v="2"/>
    <x v="3"/>
    <x v="2"/>
    <x v="1"/>
  </r>
  <r>
    <n v="2627"/>
    <n v="0"/>
    <n v="50"/>
    <s v="Male"/>
    <x v="0"/>
    <x v="14"/>
    <x v="2"/>
    <x v="2615"/>
    <x v="1"/>
    <x v="0"/>
    <x v="14"/>
    <n v="30"/>
    <n v="46"/>
    <n v="1380"/>
    <x v="3"/>
    <s v="XL"/>
    <x v="5"/>
    <x v="3"/>
    <x v="0"/>
    <x v="2"/>
    <x v="6"/>
  </r>
  <r>
    <n v="2628"/>
    <n v="0"/>
    <n v="66"/>
    <s v="Male"/>
    <x v="0"/>
    <x v="5"/>
    <x v="0"/>
    <x v="2616"/>
    <x v="2"/>
    <x v="0"/>
    <x v="14"/>
    <n v="40"/>
    <n v="26"/>
    <n v="1040"/>
    <x v="9"/>
    <s v="L"/>
    <x v="5"/>
    <x v="3"/>
    <x v="2"/>
    <x v="4"/>
    <x v="3"/>
  </r>
  <r>
    <n v="2629"/>
    <n v="0"/>
    <n v="25"/>
    <s v="Male"/>
    <x v="0"/>
    <x v="15"/>
    <x v="0"/>
    <x v="2617"/>
    <x v="3"/>
    <x v="0"/>
    <x v="14"/>
    <n v="42"/>
    <n v="51"/>
    <n v="2142"/>
    <x v="5"/>
    <s v="M"/>
    <x v="5"/>
    <x v="2"/>
    <x v="2"/>
    <x v="2"/>
    <x v="4"/>
  </r>
  <r>
    <n v="2630"/>
    <n v="0"/>
    <n v="61"/>
    <s v="Male"/>
    <x v="0"/>
    <x v="18"/>
    <x v="3"/>
    <x v="2618"/>
    <x v="4"/>
    <x v="0"/>
    <x v="14"/>
    <n v="25"/>
    <n v="44"/>
    <n v="1100"/>
    <x v="13"/>
    <s v="M"/>
    <x v="14"/>
    <x v="0"/>
    <x v="1"/>
    <x v="0"/>
    <x v="2"/>
  </r>
  <r>
    <n v="2631"/>
    <n v="0"/>
    <n v="29"/>
    <s v="Male"/>
    <x v="0"/>
    <x v="11"/>
    <x v="0"/>
    <x v="2619"/>
    <x v="5"/>
    <x v="0"/>
    <x v="14"/>
    <n v="20"/>
    <n v="82"/>
    <n v="1640"/>
    <x v="1"/>
    <s v="S"/>
    <x v="6"/>
    <x v="1"/>
    <x v="1"/>
    <x v="1"/>
    <x v="3"/>
  </r>
  <r>
    <n v="2632"/>
    <n v="0"/>
    <n v="53"/>
    <s v="Male"/>
    <x v="0"/>
    <x v="11"/>
    <x v="0"/>
    <x v="2620"/>
    <x v="6"/>
    <x v="0"/>
    <x v="14"/>
    <n v="3"/>
    <n v="44"/>
    <n v="132"/>
    <x v="38"/>
    <s v="S"/>
    <x v="10"/>
    <x v="2"/>
    <x v="0"/>
    <x v="1"/>
    <x v="1"/>
  </r>
  <r>
    <n v="2633"/>
    <n v="0"/>
    <n v="24"/>
    <s v="Male"/>
    <x v="0"/>
    <x v="18"/>
    <x v="3"/>
    <x v="2621"/>
    <x v="0"/>
    <x v="0"/>
    <x v="14"/>
    <n v="14"/>
    <n v="27"/>
    <n v="378"/>
    <x v="28"/>
    <s v="M"/>
    <x v="12"/>
    <x v="3"/>
    <x v="2"/>
    <x v="1"/>
    <x v="2"/>
  </r>
  <r>
    <n v="2634"/>
    <n v="0"/>
    <n v="51"/>
    <s v="Male"/>
    <x v="0"/>
    <x v="12"/>
    <x v="3"/>
    <x v="2622"/>
    <x v="1"/>
    <x v="0"/>
    <x v="14"/>
    <n v="32"/>
    <n v="90"/>
    <n v="2880"/>
    <x v="28"/>
    <s v="M"/>
    <x v="7"/>
    <x v="3"/>
    <x v="2"/>
    <x v="2"/>
    <x v="0"/>
  </r>
  <r>
    <n v="2635"/>
    <n v="0"/>
    <n v="26"/>
    <s v="Male"/>
    <x v="0"/>
    <x v="3"/>
    <x v="1"/>
    <x v="2623"/>
    <x v="2"/>
    <x v="0"/>
    <x v="14"/>
    <n v="20"/>
    <n v="58"/>
    <n v="1160"/>
    <x v="16"/>
    <s v="S"/>
    <x v="12"/>
    <x v="2"/>
    <x v="5"/>
    <x v="3"/>
    <x v="6"/>
  </r>
  <r>
    <n v="2636"/>
    <n v="0"/>
    <n v="59"/>
    <s v="Male"/>
    <x v="0"/>
    <x v="15"/>
    <x v="0"/>
    <x v="2624"/>
    <x v="3"/>
    <x v="0"/>
    <x v="14"/>
    <n v="34"/>
    <n v="80"/>
    <n v="2720"/>
    <x v="23"/>
    <s v="XL"/>
    <x v="14"/>
    <x v="1"/>
    <x v="4"/>
    <x v="3"/>
    <x v="0"/>
  </r>
  <r>
    <n v="2637"/>
    <n v="0"/>
    <n v="41"/>
    <s v="Male"/>
    <x v="0"/>
    <x v="14"/>
    <x v="2"/>
    <x v="2625"/>
    <x v="4"/>
    <x v="0"/>
    <x v="14"/>
    <n v="6"/>
    <n v="40"/>
    <n v="240"/>
    <x v="39"/>
    <s v="S"/>
    <x v="23"/>
    <x v="0"/>
    <x v="5"/>
    <x v="0"/>
    <x v="2"/>
  </r>
  <r>
    <n v="2638"/>
    <n v="0"/>
    <n v="20"/>
    <s v="Male"/>
    <x v="0"/>
    <x v="13"/>
    <x v="0"/>
    <x v="2626"/>
    <x v="5"/>
    <x v="0"/>
    <x v="14"/>
    <n v="2"/>
    <n v="23"/>
    <n v="46"/>
    <x v="15"/>
    <s v="M"/>
    <x v="23"/>
    <x v="1"/>
    <x v="5"/>
    <x v="3"/>
    <x v="2"/>
  </r>
  <r>
    <n v="2639"/>
    <n v="0"/>
    <n v="22"/>
    <s v="Male"/>
    <x v="0"/>
    <x v="5"/>
    <x v="0"/>
    <x v="2627"/>
    <x v="6"/>
    <x v="0"/>
    <x v="14"/>
    <n v="35"/>
    <n v="34"/>
    <n v="1190"/>
    <x v="11"/>
    <s v="S"/>
    <x v="12"/>
    <x v="1"/>
    <x v="5"/>
    <x v="2"/>
    <x v="2"/>
  </r>
  <r>
    <n v="2640"/>
    <n v="0"/>
    <n v="18"/>
    <s v="Male"/>
    <x v="0"/>
    <x v="0"/>
    <x v="0"/>
    <x v="2628"/>
    <x v="0"/>
    <x v="0"/>
    <x v="14"/>
    <n v="33"/>
    <n v="35"/>
    <n v="1155"/>
    <x v="13"/>
    <s v="XL"/>
    <x v="6"/>
    <x v="0"/>
    <x v="1"/>
    <x v="5"/>
    <x v="3"/>
  </r>
  <r>
    <n v="2641"/>
    <n v="0"/>
    <n v="30"/>
    <s v="Male"/>
    <x v="0"/>
    <x v="11"/>
    <x v="0"/>
    <x v="2629"/>
    <x v="1"/>
    <x v="0"/>
    <x v="14"/>
    <n v="45"/>
    <n v="75"/>
    <n v="3375"/>
    <x v="26"/>
    <s v="L"/>
    <x v="8"/>
    <x v="2"/>
    <x v="5"/>
    <x v="0"/>
    <x v="4"/>
  </r>
  <r>
    <n v="2642"/>
    <n v="0"/>
    <n v="25"/>
    <s v="Male"/>
    <x v="0"/>
    <x v="12"/>
    <x v="3"/>
    <x v="2630"/>
    <x v="2"/>
    <x v="0"/>
    <x v="14"/>
    <n v="20"/>
    <n v="60"/>
    <n v="1200"/>
    <x v="32"/>
    <s v="XL"/>
    <x v="8"/>
    <x v="0"/>
    <x v="2"/>
    <x v="4"/>
    <x v="6"/>
  </r>
  <r>
    <n v="2643"/>
    <n v="0"/>
    <n v="39"/>
    <s v="Male"/>
    <x v="0"/>
    <x v="22"/>
    <x v="3"/>
    <x v="2631"/>
    <x v="3"/>
    <x v="0"/>
    <x v="14"/>
    <n v="48"/>
    <n v="87"/>
    <n v="4176"/>
    <x v="43"/>
    <s v="L"/>
    <x v="14"/>
    <x v="2"/>
    <x v="5"/>
    <x v="4"/>
    <x v="2"/>
  </r>
  <r>
    <n v="2644"/>
    <n v="0"/>
    <n v="49"/>
    <s v="Male"/>
    <x v="0"/>
    <x v="24"/>
    <x v="3"/>
    <x v="2632"/>
    <x v="4"/>
    <x v="0"/>
    <x v="14"/>
    <n v="37"/>
    <n v="41"/>
    <n v="1517"/>
    <x v="31"/>
    <s v="S"/>
    <x v="5"/>
    <x v="1"/>
    <x v="2"/>
    <x v="1"/>
    <x v="5"/>
  </r>
  <r>
    <n v="2645"/>
    <n v="0"/>
    <n v="25"/>
    <s v="Male"/>
    <x v="0"/>
    <x v="13"/>
    <x v="0"/>
    <x v="2633"/>
    <x v="5"/>
    <x v="0"/>
    <x v="14"/>
    <n v="4"/>
    <n v="83"/>
    <n v="332"/>
    <x v="34"/>
    <s v="M"/>
    <x v="2"/>
    <x v="1"/>
    <x v="3"/>
    <x v="4"/>
    <x v="6"/>
  </r>
  <r>
    <n v="2646"/>
    <n v="0"/>
    <n v="23"/>
    <s v="Male"/>
    <x v="0"/>
    <x v="18"/>
    <x v="3"/>
    <x v="2634"/>
    <x v="6"/>
    <x v="0"/>
    <x v="14"/>
    <n v="24"/>
    <n v="81"/>
    <n v="1944"/>
    <x v="7"/>
    <s v="L"/>
    <x v="8"/>
    <x v="1"/>
    <x v="5"/>
    <x v="4"/>
    <x v="4"/>
  </r>
  <r>
    <n v="2647"/>
    <n v="0"/>
    <n v="33"/>
    <s v="Male"/>
    <x v="0"/>
    <x v="17"/>
    <x v="0"/>
    <x v="2635"/>
    <x v="0"/>
    <x v="0"/>
    <x v="14"/>
    <n v="4"/>
    <n v="56"/>
    <n v="224"/>
    <x v="34"/>
    <s v="S"/>
    <x v="21"/>
    <x v="2"/>
    <x v="2"/>
    <x v="5"/>
    <x v="6"/>
  </r>
  <r>
    <n v="2648"/>
    <n v="0"/>
    <n v="60"/>
    <s v="Male"/>
    <x v="0"/>
    <x v="9"/>
    <x v="1"/>
    <x v="2636"/>
    <x v="1"/>
    <x v="0"/>
    <x v="14"/>
    <n v="25"/>
    <n v="58"/>
    <n v="1450"/>
    <x v="35"/>
    <s v="M"/>
    <x v="15"/>
    <x v="2"/>
    <x v="4"/>
    <x v="5"/>
    <x v="2"/>
  </r>
  <r>
    <n v="2649"/>
    <n v="0"/>
    <n v="51"/>
    <s v="Male"/>
    <x v="0"/>
    <x v="13"/>
    <x v="0"/>
    <x v="2637"/>
    <x v="2"/>
    <x v="0"/>
    <x v="14"/>
    <n v="14"/>
    <n v="84"/>
    <n v="1176"/>
    <x v="25"/>
    <s v="M"/>
    <x v="0"/>
    <x v="1"/>
    <x v="2"/>
    <x v="3"/>
    <x v="4"/>
  </r>
  <r>
    <n v="2650"/>
    <n v="0"/>
    <n v="23"/>
    <s v="Male"/>
    <x v="0"/>
    <x v="24"/>
    <x v="3"/>
    <x v="2638"/>
    <x v="3"/>
    <x v="0"/>
    <x v="14"/>
    <n v="14"/>
    <n v="21"/>
    <n v="294"/>
    <x v="45"/>
    <s v="M"/>
    <x v="23"/>
    <x v="3"/>
    <x v="5"/>
    <x v="4"/>
    <x v="0"/>
  </r>
  <r>
    <n v="2651"/>
    <n v="0"/>
    <n v="20"/>
    <s v="Male"/>
    <x v="0"/>
    <x v="20"/>
    <x v="0"/>
    <x v="2639"/>
    <x v="4"/>
    <x v="0"/>
    <x v="14"/>
    <n v="46"/>
    <n v="35"/>
    <n v="1610"/>
    <x v="4"/>
    <s v="L"/>
    <x v="1"/>
    <x v="2"/>
    <x v="3"/>
    <x v="2"/>
    <x v="6"/>
  </r>
  <r>
    <n v="2652"/>
    <n v="0"/>
    <n v="51"/>
    <s v="Male"/>
    <x v="0"/>
    <x v="4"/>
    <x v="1"/>
    <x v="2640"/>
    <x v="5"/>
    <x v="0"/>
    <x v="14"/>
    <n v="27"/>
    <n v="43"/>
    <n v="1161"/>
    <x v="29"/>
    <s v="M"/>
    <x v="16"/>
    <x v="2"/>
    <x v="5"/>
    <x v="3"/>
    <x v="3"/>
  </r>
  <r>
    <n v="2653"/>
    <n v="0"/>
    <n v="23"/>
    <s v="Female"/>
    <x v="2"/>
    <x v="6"/>
    <x v="0"/>
    <x v="2641"/>
    <x v="6"/>
    <x v="0"/>
    <x v="14"/>
    <n v="46"/>
    <n v="20"/>
    <n v="920"/>
    <x v="31"/>
    <s v="L"/>
    <x v="16"/>
    <x v="2"/>
    <x v="4"/>
    <x v="2"/>
    <x v="5"/>
  </r>
  <r>
    <n v="2654"/>
    <n v="0"/>
    <n v="67"/>
    <s v="Female"/>
    <x v="2"/>
    <x v="0"/>
    <x v="0"/>
    <x v="2642"/>
    <x v="0"/>
    <x v="0"/>
    <x v="14"/>
    <n v="24"/>
    <n v="36"/>
    <n v="864"/>
    <x v="48"/>
    <s v="L"/>
    <x v="21"/>
    <x v="3"/>
    <x v="0"/>
    <x v="0"/>
    <x v="6"/>
  </r>
  <r>
    <n v="2655"/>
    <n v="0"/>
    <n v="23"/>
    <s v="Female"/>
    <x v="2"/>
    <x v="7"/>
    <x v="2"/>
    <x v="2643"/>
    <x v="1"/>
    <x v="0"/>
    <x v="14"/>
    <n v="4"/>
    <n v="70"/>
    <n v="280"/>
    <x v="36"/>
    <s v="S"/>
    <x v="6"/>
    <x v="3"/>
    <x v="2"/>
    <x v="3"/>
    <x v="2"/>
  </r>
  <r>
    <n v="2656"/>
    <n v="0"/>
    <n v="26"/>
    <s v="Female"/>
    <x v="2"/>
    <x v="12"/>
    <x v="3"/>
    <x v="2644"/>
    <x v="2"/>
    <x v="0"/>
    <x v="14"/>
    <n v="2"/>
    <n v="83"/>
    <n v="166"/>
    <x v="5"/>
    <s v="M"/>
    <x v="0"/>
    <x v="2"/>
    <x v="3"/>
    <x v="2"/>
    <x v="0"/>
  </r>
  <r>
    <n v="2657"/>
    <n v="0"/>
    <n v="52"/>
    <s v="Female"/>
    <x v="2"/>
    <x v="6"/>
    <x v="0"/>
    <x v="2645"/>
    <x v="3"/>
    <x v="0"/>
    <x v="14"/>
    <n v="29"/>
    <n v="76"/>
    <n v="2204"/>
    <x v="26"/>
    <s v="L"/>
    <x v="22"/>
    <x v="0"/>
    <x v="0"/>
    <x v="4"/>
    <x v="0"/>
  </r>
  <r>
    <n v="2658"/>
    <n v="0"/>
    <n v="52"/>
    <s v="Female"/>
    <x v="2"/>
    <x v="10"/>
    <x v="0"/>
    <x v="2646"/>
    <x v="4"/>
    <x v="0"/>
    <x v="14"/>
    <n v="7"/>
    <n v="81"/>
    <n v="567"/>
    <x v="20"/>
    <s v="M"/>
    <x v="6"/>
    <x v="2"/>
    <x v="0"/>
    <x v="2"/>
    <x v="0"/>
  </r>
  <r>
    <n v="2659"/>
    <n v="0"/>
    <n v="52"/>
    <s v="Female"/>
    <x v="2"/>
    <x v="8"/>
    <x v="3"/>
    <x v="2647"/>
    <x v="5"/>
    <x v="0"/>
    <x v="14"/>
    <n v="39"/>
    <n v="47"/>
    <n v="1833"/>
    <x v="47"/>
    <s v="XL"/>
    <x v="20"/>
    <x v="2"/>
    <x v="2"/>
    <x v="3"/>
    <x v="5"/>
  </r>
  <r>
    <n v="2660"/>
    <n v="0"/>
    <n v="35"/>
    <s v="Female"/>
    <x v="2"/>
    <x v="23"/>
    <x v="1"/>
    <x v="2648"/>
    <x v="6"/>
    <x v="0"/>
    <x v="14"/>
    <n v="46"/>
    <n v="35"/>
    <n v="1610"/>
    <x v="22"/>
    <s v="L"/>
    <x v="0"/>
    <x v="2"/>
    <x v="4"/>
    <x v="2"/>
    <x v="0"/>
  </r>
  <r>
    <n v="2661"/>
    <n v="0"/>
    <n v="24"/>
    <s v="Female"/>
    <x v="2"/>
    <x v="13"/>
    <x v="0"/>
    <x v="2649"/>
    <x v="0"/>
    <x v="0"/>
    <x v="14"/>
    <n v="44"/>
    <n v="85"/>
    <n v="3740"/>
    <x v="35"/>
    <s v="L"/>
    <x v="22"/>
    <x v="1"/>
    <x v="0"/>
    <x v="0"/>
    <x v="2"/>
  </r>
  <r>
    <n v="2662"/>
    <n v="0"/>
    <n v="43"/>
    <s v="Female"/>
    <x v="2"/>
    <x v="23"/>
    <x v="1"/>
    <x v="2650"/>
    <x v="1"/>
    <x v="0"/>
    <x v="14"/>
    <n v="20"/>
    <n v="96"/>
    <n v="1920"/>
    <x v="49"/>
    <s v="XL"/>
    <x v="8"/>
    <x v="3"/>
    <x v="0"/>
    <x v="4"/>
    <x v="2"/>
  </r>
  <r>
    <n v="2663"/>
    <n v="0"/>
    <n v="25"/>
    <s v="Female"/>
    <x v="2"/>
    <x v="11"/>
    <x v="0"/>
    <x v="2651"/>
    <x v="2"/>
    <x v="0"/>
    <x v="14"/>
    <n v="44"/>
    <n v="98"/>
    <n v="4312"/>
    <x v="42"/>
    <s v="M"/>
    <x v="16"/>
    <x v="2"/>
    <x v="4"/>
    <x v="3"/>
    <x v="0"/>
  </r>
  <r>
    <n v="2664"/>
    <n v="0"/>
    <n v="46"/>
    <s v="Female"/>
    <x v="2"/>
    <x v="4"/>
    <x v="1"/>
    <x v="2652"/>
    <x v="3"/>
    <x v="0"/>
    <x v="14"/>
    <n v="23"/>
    <n v="52"/>
    <n v="1196"/>
    <x v="48"/>
    <s v="L"/>
    <x v="5"/>
    <x v="3"/>
    <x v="1"/>
    <x v="4"/>
    <x v="2"/>
  </r>
  <r>
    <n v="2665"/>
    <n v="0"/>
    <n v="22"/>
    <s v="Female"/>
    <x v="2"/>
    <x v="16"/>
    <x v="3"/>
    <x v="2653"/>
    <x v="4"/>
    <x v="0"/>
    <x v="14"/>
    <n v="37"/>
    <n v="84"/>
    <n v="3108"/>
    <x v="25"/>
    <s v="L"/>
    <x v="5"/>
    <x v="0"/>
    <x v="5"/>
    <x v="3"/>
    <x v="1"/>
  </r>
  <r>
    <n v="2666"/>
    <n v="0"/>
    <n v="70"/>
    <s v="Female"/>
    <x v="2"/>
    <x v="17"/>
    <x v="0"/>
    <x v="2654"/>
    <x v="5"/>
    <x v="0"/>
    <x v="14"/>
    <n v="4"/>
    <n v="71"/>
    <n v="284"/>
    <x v="7"/>
    <s v="L"/>
    <x v="15"/>
    <x v="0"/>
    <x v="5"/>
    <x v="0"/>
    <x v="1"/>
  </r>
  <r>
    <n v="2667"/>
    <n v="0"/>
    <n v="49"/>
    <s v="Female"/>
    <x v="2"/>
    <x v="3"/>
    <x v="1"/>
    <x v="2655"/>
    <x v="6"/>
    <x v="0"/>
    <x v="14"/>
    <n v="14"/>
    <n v="95"/>
    <n v="1330"/>
    <x v="47"/>
    <s v="S"/>
    <x v="17"/>
    <x v="0"/>
    <x v="5"/>
    <x v="0"/>
    <x v="0"/>
  </r>
  <r>
    <n v="2668"/>
    <n v="0"/>
    <n v="48"/>
    <s v="Female"/>
    <x v="2"/>
    <x v="23"/>
    <x v="1"/>
    <x v="2656"/>
    <x v="0"/>
    <x v="0"/>
    <x v="14"/>
    <n v="31"/>
    <n v="47"/>
    <n v="1457"/>
    <x v="31"/>
    <s v="M"/>
    <x v="19"/>
    <x v="2"/>
    <x v="1"/>
    <x v="1"/>
    <x v="0"/>
  </r>
  <r>
    <n v="2669"/>
    <n v="0"/>
    <n v="59"/>
    <s v="Female"/>
    <x v="2"/>
    <x v="7"/>
    <x v="2"/>
    <x v="2657"/>
    <x v="1"/>
    <x v="0"/>
    <x v="14"/>
    <n v="9"/>
    <n v="75"/>
    <n v="675"/>
    <x v="20"/>
    <s v="M"/>
    <x v="12"/>
    <x v="2"/>
    <x v="2"/>
    <x v="3"/>
    <x v="3"/>
  </r>
  <r>
    <n v="2670"/>
    <n v="0"/>
    <n v="39"/>
    <s v="Female"/>
    <x v="2"/>
    <x v="22"/>
    <x v="3"/>
    <x v="2658"/>
    <x v="2"/>
    <x v="0"/>
    <x v="14"/>
    <n v="31"/>
    <n v="28"/>
    <n v="868"/>
    <x v="25"/>
    <s v="L"/>
    <x v="11"/>
    <x v="1"/>
    <x v="1"/>
    <x v="2"/>
    <x v="1"/>
  </r>
  <r>
    <n v="2671"/>
    <n v="0"/>
    <n v="30"/>
    <s v="Female"/>
    <x v="2"/>
    <x v="12"/>
    <x v="3"/>
    <x v="2659"/>
    <x v="3"/>
    <x v="0"/>
    <x v="14"/>
    <n v="26"/>
    <n v="44"/>
    <n v="1144"/>
    <x v="37"/>
    <s v="M"/>
    <x v="22"/>
    <x v="3"/>
    <x v="0"/>
    <x v="4"/>
    <x v="4"/>
  </r>
  <r>
    <n v="2672"/>
    <n v="0"/>
    <n v="37"/>
    <s v="Female"/>
    <x v="2"/>
    <x v="3"/>
    <x v="1"/>
    <x v="2660"/>
    <x v="4"/>
    <x v="0"/>
    <x v="14"/>
    <n v="41"/>
    <n v="64"/>
    <n v="2624"/>
    <x v="15"/>
    <s v="XL"/>
    <x v="0"/>
    <x v="0"/>
    <x v="4"/>
    <x v="3"/>
    <x v="6"/>
  </r>
  <r>
    <n v="2673"/>
    <n v="0"/>
    <n v="56"/>
    <s v="Female"/>
    <x v="2"/>
    <x v="23"/>
    <x v="1"/>
    <x v="2661"/>
    <x v="5"/>
    <x v="0"/>
    <x v="14"/>
    <n v="13"/>
    <n v="28"/>
    <n v="364"/>
    <x v="8"/>
    <s v="M"/>
    <x v="1"/>
    <x v="1"/>
    <x v="3"/>
    <x v="1"/>
    <x v="2"/>
  </r>
  <r>
    <n v="2674"/>
    <n v="0"/>
    <n v="67"/>
    <s v="Female"/>
    <x v="2"/>
    <x v="15"/>
    <x v="0"/>
    <x v="2662"/>
    <x v="6"/>
    <x v="0"/>
    <x v="14"/>
    <n v="4"/>
    <n v="21"/>
    <n v="84"/>
    <x v="21"/>
    <s v="M"/>
    <x v="8"/>
    <x v="2"/>
    <x v="4"/>
    <x v="1"/>
    <x v="5"/>
  </r>
  <r>
    <n v="2675"/>
    <n v="0"/>
    <n v="40"/>
    <s v="Female"/>
    <x v="2"/>
    <x v="19"/>
    <x v="3"/>
    <x v="2663"/>
    <x v="0"/>
    <x v="0"/>
    <x v="14"/>
    <n v="15"/>
    <n v="41"/>
    <n v="615"/>
    <x v="19"/>
    <s v="S"/>
    <x v="4"/>
    <x v="3"/>
    <x v="0"/>
    <x v="1"/>
    <x v="6"/>
  </r>
  <r>
    <n v="2676"/>
    <n v="0"/>
    <n v="24"/>
    <s v="Female"/>
    <x v="2"/>
    <x v="6"/>
    <x v="0"/>
    <x v="2664"/>
    <x v="1"/>
    <x v="0"/>
    <x v="14"/>
    <n v="38"/>
    <n v="38"/>
    <n v="1444"/>
    <x v="40"/>
    <s v="M"/>
    <x v="14"/>
    <x v="0"/>
    <x v="1"/>
    <x v="1"/>
    <x v="4"/>
  </r>
  <r>
    <n v="2677"/>
    <n v="0"/>
    <n v="43"/>
    <s v="Female"/>
    <x v="2"/>
    <x v="21"/>
    <x v="3"/>
    <x v="2665"/>
    <x v="2"/>
    <x v="0"/>
    <x v="14"/>
    <n v="3"/>
    <n v="77"/>
    <n v="231"/>
    <x v="0"/>
    <s v="M"/>
    <x v="1"/>
    <x v="1"/>
    <x v="1"/>
    <x v="1"/>
    <x v="0"/>
  </r>
  <r>
    <n v="2678"/>
    <n v="0"/>
    <n v="45"/>
    <s v="Female"/>
    <x v="2"/>
    <x v="6"/>
    <x v="0"/>
    <x v="2666"/>
    <x v="3"/>
    <x v="0"/>
    <x v="14"/>
    <n v="6"/>
    <n v="43"/>
    <n v="258"/>
    <x v="38"/>
    <s v="L"/>
    <x v="8"/>
    <x v="1"/>
    <x v="2"/>
    <x v="3"/>
    <x v="6"/>
  </r>
  <r>
    <n v="2679"/>
    <n v="0"/>
    <n v="33"/>
    <s v="Female"/>
    <x v="2"/>
    <x v="22"/>
    <x v="3"/>
    <x v="2667"/>
    <x v="4"/>
    <x v="0"/>
    <x v="14"/>
    <n v="34"/>
    <n v="91"/>
    <n v="3094"/>
    <x v="6"/>
    <s v="M"/>
    <x v="23"/>
    <x v="1"/>
    <x v="4"/>
    <x v="2"/>
    <x v="4"/>
  </r>
  <r>
    <n v="2680"/>
    <n v="0"/>
    <n v="53"/>
    <s v="Female"/>
    <x v="2"/>
    <x v="6"/>
    <x v="0"/>
    <x v="2668"/>
    <x v="5"/>
    <x v="0"/>
    <x v="14"/>
    <n v="7"/>
    <n v="68"/>
    <n v="476"/>
    <x v="6"/>
    <s v="S"/>
    <x v="22"/>
    <x v="1"/>
    <x v="0"/>
    <x v="5"/>
    <x v="3"/>
  </r>
  <r>
    <n v="2681"/>
    <n v="0"/>
    <n v="44"/>
    <s v="Female"/>
    <x v="2"/>
    <x v="20"/>
    <x v="0"/>
    <x v="2669"/>
    <x v="6"/>
    <x v="0"/>
    <x v="14"/>
    <n v="21"/>
    <n v="37"/>
    <n v="777"/>
    <x v="42"/>
    <s v="L"/>
    <x v="20"/>
    <x v="3"/>
    <x v="2"/>
    <x v="0"/>
    <x v="2"/>
  </r>
  <r>
    <n v="2682"/>
    <n v="0"/>
    <n v="23"/>
    <s v="Female"/>
    <x v="2"/>
    <x v="9"/>
    <x v="1"/>
    <x v="2670"/>
    <x v="0"/>
    <x v="0"/>
    <x v="14"/>
    <n v="17"/>
    <n v="23"/>
    <n v="391"/>
    <x v="2"/>
    <s v="L"/>
    <x v="8"/>
    <x v="2"/>
    <x v="3"/>
    <x v="5"/>
    <x v="5"/>
  </r>
  <r>
    <n v="2683"/>
    <n v="0"/>
    <n v="59"/>
    <s v="Female"/>
    <x v="2"/>
    <x v="4"/>
    <x v="1"/>
    <x v="2671"/>
    <x v="1"/>
    <x v="0"/>
    <x v="14"/>
    <n v="5"/>
    <n v="65"/>
    <n v="325"/>
    <x v="16"/>
    <s v="L"/>
    <x v="1"/>
    <x v="0"/>
    <x v="4"/>
    <x v="0"/>
    <x v="6"/>
  </r>
  <r>
    <n v="2684"/>
    <n v="0"/>
    <n v="68"/>
    <s v="Female"/>
    <x v="2"/>
    <x v="21"/>
    <x v="3"/>
    <x v="2672"/>
    <x v="2"/>
    <x v="0"/>
    <x v="14"/>
    <n v="21"/>
    <n v="30"/>
    <n v="630"/>
    <x v="6"/>
    <s v="M"/>
    <x v="20"/>
    <x v="2"/>
    <x v="2"/>
    <x v="1"/>
    <x v="0"/>
  </r>
  <r>
    <n v="2685"/>
    <n v="0"/>
    <n v="46"/>
    <s v="Female"/>
    <x v="2"/>
    <x v="10"/>
    <x v="0"/>
    <x v="2673"/>
    <x v="3"/>
    <x v="0"/>
    <x v="14"/>
    <n v="42"/>
    <n v="45"/>
    <n v="1890"/>
    <x v="46"/>
    <s v="M"/>
    <x v="0"/>
    <x v="2"/>
    <x v="1"/>
    <x v="2"/>
    <x v="4"/>
  </r>
  <r>
    <n v="2686"/>
    <n v="0"/>
    <n v="56"/>
    <s v="Female"/>
    <x v="2"/>
    <x v="23"/>
    <x v="1"/>
    <x v="2674"/>
    <x v="4"/>
    <x v="0"/>
    <x v="14"/>
    <n v="49"/>
    <n v="25"/>
    <n v="1225"/>
    <x v="40"/>
    <s v="M"/>
    <x v="0"/>
    <x v="0"/>
    <x v="0"/>
    <x v="2"/>
    <x v="3"/>
  </r>
  <r>
    <n v="2687"/>
    <n v="0"/>
    <n v="40"/>
    <s v="Female"/>
    <x v="2"/>
    <x v="20"/>
    <x v="0"/>
    <x v="2675"/>
    <x v="5"/>
    <x v="0"/>
    <x v="14"/>
    <n v="33"/>
    <n v="72"/>
    <n v="2376"/>
    <x v="41"/>
    <s v="M"/>
    <x v="12"/>
    <x v="0"/>
    <x v="4"/>
    <x v="1"/>
    <x v="0"/>
  </r>
  <r>
    <n v="2688"/>
    <n v="0"/>
    <n v="61"/>
    <s v="Female"/>
    <x v="2"/>
    <x v="10"/>
    <x v="0"/>
    <x v="2676"/>
    <x v="6"/>
    <x v="0"/>
    <x v="14"/>
    <n v="12"/>
    <n v="75"/>
    <n v="900"/>
    <x v="12"/>
    <s v="M"/>
    <x v="3"/>
    <x v="3"/>
    <x v="4"/>
    <x v="5"/>
    <x v="4"/>
  </r>
  <r>
    <n v="2689"/>
    <n v="0"/>
    <n v="53"/>
    <s v="Female"/>
    <x v="2"/>
    <x v="8"/>
    <x v="3"/>
    <x v="2677"/>
    <x v="0"/>
    <x v="0"/>
    <x v="14"/>
    <n v="18"/>
    <n v="63"/>
    <n v="1134"/>
    <x v="8"/>
    <s v="XL"/>
    <x v="2"/>
    <x v="1"/>
    <x v="4"/>
    <x v="2"/>
    <x v="6"/>
  </r>
  <r>
    <n v="2690"/>
    <n v="0"/>
    <n v="29"/>
    <s v="Female"/>
    <x v="2"/>
    <x v="0"/>
    <x v="0"/>
    <x v="2678"/>
    <x v="1"/>
    <x v="0"/>
    <x v="14"/>
    <n v="47"/>
    <n v="35"/>
    <n v="1645"/>
    <x v="5"/>
    <s v="M"/>
    <x v="19"/>
    <x v="3"/>
    <x v="3"/>
    <x v="3"/>
    <x v="3"/>
  </r>
  <r>
    <n v="2691"/>
    <n v="0"/>
    <n v="44"/>
    <s v="Female"/>
    <x v="2"/>
    <x v="22"/>
    <x v="3"/>
    <x v="2679"/>
    <x v="2"/>
    <x v="0"/>
    <x v="14"/>
    <n v="18"/>
    <n v="32"/>
    <n v="576"/>
    <x v="34"/>
    <s v="L"/>
    <x v="22"/>
    <x v="2"/>
    <x v="1"/>
    <x v="4"/>
    <x v="1"/>
  </r>
  <r>
    <n v="2692"/>
    <n v="0"/>
    <n v="43"/>
    <s v="Female"/>
    <x v="2"/>
    <x v="13"/>
    <x v="0"/>
    <x v="2680"/>
    <x v="3"/>
    <x v="0"/>
    <x v="14"/>
    <n v="48"/>
    <n v="25"/>
    <n v="1200"/>
    <x v="42"/>
    <s v="L"/>
    <x v="24"/>
    <x v="0"/>
    <x v="4"/>
    <x v="1"/>
    <x v="5"/>
  </r>
  <r>
    <n v="2693"/>
    <n v="0"/>
    <n v="40"/>
    <s v="Female"/>
    <x v="2"/>
    <x v="4"/>
    <x v="1"/>
    <x v="2681"/>
    <x v="4"/>
    <x v="0"/>
    <x v="14"/>
    <n v="18"/>
    <n v="90"/>
    <n v="1620"/>
    <x v="46"/>
    <s v="XL"/>
    <x v="10"/>
    <x v="1"/>
    <x v="1"/>
    <x v="5"/>
    <x v="6"/>
  </r>
  <r>
    <n v="2694"/>
    <n v="0"/>
    <n v="55"/>
    <s v="Female"/>
    <x v="2"/>
    <x v="23"/>
    <x v="1"/>
    <x v="2682"/>
    <x v="5"/>
    <x v="0"/>
    <x v="14"/>
    <n v="46"/>
    <n v="70"/>
    <n v="3220"/>
    <x v="11"/>
    <s v="L"/>
    <x v="21"/>
    <x v="2"/>
    <x v="3"/>
    <x v="1"/>
    <x v="3"/>
  </r>
  <r>
    <n v="2695"/>
    <n v="0"/>
    <n v="66"/>
    <s v="Female"/>
    <x v="2"/>
    <x v="12"/>
    <x v="3"/>
    <x v="2683"/>
    <x v="6"/>
    <x v="0"/>
    <x v="14"/>
    <n v="34"/>
    <n v="27"/>
    <n v="918"/>
    <x v="7"/>
    <s v="M"/>
    <x v="8"/>
    <x v="1"/>
    <x v="0"/>
    <x v="2"/>
    <x v="6"/>
  </r>
  <r>
    <n v="2696"/>
    <n v="0"/>
    <n v="50"/>
    <s v="Female"/>
    <x v="2"/>
    <x v="19"/>
    <x v="3"/>
    <x v="2684"/>
    <x v="0"/>
    <x v="0"/>
    <x v="14"/>
    <n v="10"/>
    <n v="92"/>
    <n v="920"/>
    <x v="29"/>
    <s v="M"/>
    <x v="19"/>
    <x v="3"/>
    <x v="3"/>
    <x v="3"/>
    <x v="4"/>
  </r>
  <r>
    <n v="2697"/>
    <n v="0"/>
    <n v="57"/>
    <s v="Female"/>
    <x v="2"/>
    <x v="7"/>
    <x v="2"/>
    <x v="2685"/>
    <x v="1"/>
    <x v="0"/>
    <x v="14"/>
    <n v="12"/>
    <n v="20"/>
    <n v="240"/>
    <x v="44"/>
    <s v="M"/>
    <x v="3"/>
    <x v="1"/>
    <x v="1"/>
    <x v="5"/>
    <x v="5"/>
  </r>
  <r>
    <n v="2698"/>
    <n v="0"/>
    <n v="42"/>
    <s v="Female"/>
    <x v="2"/>
    <x v="14"/>
    <x v="2"/>
    <x v="2686"/>
    <x v="2"/>
    <x v="0"/>
    <x v="14"/>
    <n v="36"/>
    <n v="52"/>
    <n v="1872"/>
    <x v="12"/>
    <s v="L"/>
    <x v="15"/>
    <x v="0"/>
    <x v="3"/>
    <x v="4"/>
    <x v="3"/>
  </r>
  <r>
    <n v="2699"/>
    <n v="0"/>
    <n v="55"/>
    <s v="Female"/>
    <x v="2"/>
    <x v="15"/>
    <x v="0"/>
    <x v="2687"/>
    <x v="3"/>
    <x v="0"/>
    <x v="14"/>
    <n v="34"/>
    <n v="57"/>
    <n v="1938"/>
    <x v="40"/>
    <s v="M"/>
    <x v="23"/>
    <x v="2"/>
    <x v="5"/>
    <x v="0"/>
    <x v="3"/>
  </r>
  <r>
    <n v="2700"/>
    <n v="0"/>
    <n v="25"/>
    <s v="Female"/>
    <x v="2"/>
    <x v="23"/>
    <x v="1"/>
    <x v="2688"/>
    <x v="4"/>
    <x v="0"/>
    <x v="14"/>
    <n v="49"/>
    <n v="96"/>
    <n v="4704"/>
    <x v="39"/>
    <s v="M"/>
    <x v="10"/>
    <x v="3"/>
    <x v="4"/>
    <x v="5"/>
    <x v="2"/>
  </r>
  <r>
    <n v="2701"/>
    <n v="0"/>
    <n v="22"/>
    <s v="Female"/>
    <x v="2"/>
    <x v="17"/>
    <x v="0"/>
    <x v="2689"/>
    <x v="5"/>
    <x v="0"/>
    <x v="14"/>
    <n v="36"/>
    <n v="68"/>
    <n v="2448"/>
    <x v="17"/>
    <s v="XL"/>
    <x v="8"/>
    <x v="0"/>
    <x v="3"/>
    <x v="1"/>
    <x v="1"/>
  </r>
  <r>
    <n v="2702"/>
    <n v="0"/>
    <n v="49"/>
    <s v="Female"/>
    <x v="2"/>
    <x v="1"/>
    <x v="0"/>
    <x v="2690"/>
    <x v="6"/>
    <x v="0"/>
    <x v="14"/>
    <n v="18"/>
    <n v="30"/>
    <n v="540"/>
    <x v="36"/>
    <s v="L"/>
    <x v="5"/>
    <x v="2"/>
    <x v="5"/>
    <x v="4"/>
    <x v="0"/>
  </r>
  <r>
    <n v="2703"/>
    <n v="0"/>
    <n v="70"/>
    <s v="Female"/>
    <x v="2"/>
    <x v="9"/>
    <x v="1"/>
    <x v="2691"/>
    <x v="0"/>
    <x v="0"/>
    <x v="14"/>
    <n v="39"/>
    <n v="37"/>
    <n v="1443"/>
    <x v="20"/>
    <s v="L"/>
    <x v="0"/>
    <x v="3"/>
    <x v="2"/>
    <x v="5"/>
    <x v="0"/>
  </r>
  <r>
    <n v="2704"/>
    <n v="0"/>
    <n v="56"/>
    <s v="Female"/>
    <x v="2"/>
    <x v="18"/>
    <x v="3"/>
    <x v="2692"/>
    <x v="1"/>
    <x v="0"/>
    <x v="14"/>
    <n v="34"/>
    <n v="42"/>
    <n v="1428"/>
    <x v="29"/>
    <s v="XL"/>
    <x v="8"/>
    <x v="0"/>
    <x v="1"/>
    <x v="3"/>
    <x v="1"/>
  </r>
  <r>
    <n v="2705"/>
    <n v="0"/>
    <n v="52"/>
    <s v="Female"/>
    <x v="2"/>
    <x v="10"/>
    <x v="0"/>
    <x v="2693"/>
    <x v="2"/>
    <x v="0"/>
    <x v="14"/>
    <n v="35"/>
    <n v="54"/>
    <n v="1890"/>
    <x v="29"/>
    <s v="L"/>
    <x v="18"/>
    <x v="1"/>
    <x v="2"/>
    <x v="5"/>
    <x v="1"/>
  </r>
  <r>
    <n v="2706"/>
    <n v="0"/>
    <n v="65"/>
    <s v="Female"/>
    <x v="2"/>
    <x v="14"/>
    <x v="2"/>
    <x v="2694"/>
    <x v="3"/>
    <x v="0"/>
    <x v="14"/>
    <n v="1"/>
    <n v="81"/>
    <n v="81"/>
    <x v="46"/>
    <s v="S"/>
    <x v="2"/>
    <x v="1"/>
    <x v="5"/>
    <x v="2"/>
    <x v="4"/>
  </r>
  <r>
    <n v="2707"/>
    <n v="0"/>
    <n v="24"/>
    <s v="Female"/>
    <x v="2"/>
    <x v="9"/>
    <x v="1"/>
    <x v="2695"/>
    <x v="4"/>
    <x v="0"/>
    <x v="14"/>
    <n v="48"/>
    <n v="40"/>
    <n v="1920"/>
    <x v="15"/>
    <s v="S"/>
    <x v="24"/>
    <x v="1"/>
    <x v="0"/>
    <x v="5"/>
    <x v="3"/>
  </r>
  <r>
    <n v="2708"/>
    <n v="0"/>
    <n v="32"/>
    <s v="Female"/>
    <x v="2"/>
    <x v="21"/>
    <x v="3"/>
    <x v="2696"/>
    <x v="5"/>
    <x v="0"/>
    <x v="14"/>
    <n v="19"/>
    <n v="88"/>
    <n v="1672"/>
    <x v="42"/>
    <s v="M"/>
    <x v="6"/>
    <x v="3"/>
    <x v="3"/>
    <x v="1"/>
    <x v="1"/>
  </r>
  <r>
    <n v="2709"/>
    <n v="0"/>
    <n v="57"/>
    <s v="Female"/>
    <x v="2"/>
    <x v="10"/>
    <x v="0"/>
    <x v="2697"/>
    <x v="6"/>
    <x v="0"/>
    <x v="14"/>
    <n v="44"/>
    <n v="94"/>
    <n v="4136"/>
    <x v="15"/>
    <s v="M"/>
    <x v="11"/>
    <x v="2"/>
    <x v="5"/>
    <x v="5"/>
    <x v="1"/>
  </r>
  <r>
    <n v="2710"/>
    <n v="0"/>
    <n v="35"/>
    <s v="Female"/>
    <x v="2"/>
    <x v="5"/>
    <x v="0"/>
    <x v="2698"/>
    <x v="0"/>
    <x v="0"/>
    <x v="14"/>
    <n v="9"/>
    <n v="54"/>
    <n v="486"/>
    <x v="25"/>
    <s v="S"/>
    <x v="16"/>
    <x v="0"/>
    <x v="3"/>
    <x v="2"/>
    <x v="4"/>
  </r>
  <r>
    <n v="2711"/>
    <n v="0"/>
    <n v="69"/>
    <s v="Female"/>
    <x v="2"/>
    <x v="14"/>
    <x v="2"/>
    <x v="2699"/>
    <x v="1"/>
    <x v="0"/>
    <x v="14"/>
    <n v="3"/>
    <n v="51"/>
    <n v="153"/>
    <x v="48"/>
    <s v="L"/>
    <x v="7"/>
    <x v="2"/>
    <x v="3"/>
    <x v="4"/>
    <x v="0"/>
  </r>
  <r>
    <n v="2712"/>
    <n v="0"/>
    <n v="30"/>
    <s v="Female"/>
    <x v="2"/>
    <x v="12"/>
    <x v="3"/>
    <x v="2700"/>
    <x v="2"/>
    <x v="0"/>
    <x v="14"/>
    <n v="50"/>
    <n v="22"/>
    <n v="1100"/>
    <x v="42"/>
    <s v="L"/>
    <x v="15"/>
    <x v="1"/>
    <x v="3"/>
    <x v="0"/>
    <x v="5"/>
  </r>
  <r>
    <n v="2713"/>
    <n v="0"/>
    <n v="37"/>
    <s v="Female"/>
    <x v="2"/>
    <x v="14"/>
    <x v="2"/>
    <x v="2701"/>
    <x v="3"/>
    <x v="0"/>
    <x v="14"/>
    <n v="7"/>
    <n v="95"/>
    <n v="665"/>
    <x v="24"/>
    <s v="L"/>
    <x v="17"/>
    <x v="3"/>
    <x v="3"/>
    <x v="5"/>
    <x v="3"/>
  </r>
  <r>
    <n v="2714"/>
    <n v="0"/>
    <n v="19"/>
    <s v="Female"/>
    <x v="2"/>
    <x v="7"/>
    <x v="2"/>
    <x v="2702"/>
    <x v="4"/>
    <x v="0"/>
    <x v="14"/>
    <n v="20"/>
    <n v="57"/>
    <n v="1140"/>
    <x v="33"/>
    <s v="M"/>
    <x v="23"/>
    <x v="3"/>
    <x v="4"/>
    <x v="5"/>
    <x v="2"/>
  </r>
  <r>
    <n v="2715"/>
    <n v="0"/>
    <n v="53"/>
    <s v="Female"/>
    <x v="2"/>
    <x v="1"/>
    <x v="0"/>
    <x v="2703"/>
    <x v="5"/>
    <x v="0"/>
    <x v="14"/>
    <n v="16"/>
    <n v="45"/>
    <n v="720"/>
    <x v="43"/>
    <s v="S"/>
    <x v="8"/>
    <x v="0"/>
    <x v="5"/>
    <x v="2"/>
    <x v="4"/>
  </r>
  <r>
    <n v="2716"/>
    <n v="0"/>
    <n v="25"/>
    <s v="Female"/>
    <x v="2"/>
    <x v="4"/>
    <x v="1"/>
    <x v="2704"/>
    <x v="6"/>
    <x v="0"/>
    <x v="14"/>
    <n v="29"/>
    <n v="92"/>
    <n v="2668"/>
    <x v="33"/>
    <s v="XL"/>
    <x v="6"/>
    <x v="0"/>
    <x v="0"/>
    <x v="3"/>
    <x v="0"/>
  </r>
  <r>
    <n v="2717"/>
    <n v="0"/>
    <n v="47"/>
    <s v="Female"/>
    <x v="2"/>
    <x v="9"/>
    <x v="1"/>
    <x v="2705"/>
    <x v="0"/>
    <x v="0"/>
    <x v="14"/>
    <n v="21"/>
    <n v="40"/>
    <n v="840"/>
    <x v="23"/>
    <s v="L"/>
    <x v="12"/>
    <x v="1"/>
    <x v="5"/>
    <x v="5"/>
    <x v="1"/>
  </r>
  <r>
    <n v="2718"/>
    <n v="0"/>
    <n v="18"/>
    <s v="Female"/>
    <x v="2"/>
    <x v="12"/>
    <x v="3"/>
    <x v="2706"/>
    <x v="1"/>
    <x v="0"/>
    <x v="14"/>
    <n v="19"/>
    <n v="62"/>
    <n v="1178"/>
    <x v="42"/>
    <s v="XL"/>
    <x v="18"/>
    <x v="0"/>
    <x v="1"/>
    <x v="2"/>
    <x v="6"/>
  </r>
  <r>
    <n v="2719"/>
    <n v="0"/>
    <n v="22"/>
    <s v="Female"/>
    <x v="2"/>
    <x v="6"/>
    <x v="0"/>
    <x v="2707"/>
    <x v="2"/>
    <x v="0"/>
    <x v="14"/>
    <n v="10"/>
    <n v="90"/>
    <n v="900"/>
    <x v="40"/>
    <s v="M"/>
    <x v="14"/>
    <x v="0"/>
    <x v="2"/>
    <x v="0"/>
    <x v="4"/>
  </r>
  <r>
    <n v="2720"/>
    <n v="0"/>
    <n v="69"/>
    <s v="Female"/>
    <x v="2"/>
    <x v="15"/>
    <x v="0"/>
    <x v="2708"/>
    <x v="3"/>
    <x v="0"/>
    <x v="14"/>
    <n v="4"/>
    <n v="82"/>
    <n v="328"/>
    <x v="7"/>
    <s v="S"/>
    <x v="14"/>
    <x v="3"/>
    <x v="1"/>
    <x v="4"/>
    <x v="5"/>
  </r>
  <r>
    <n v="2721"/>
    <n v="0"/>
    <n v="55"/>
    <s v="Female"/>
    <x v="2"/>
    <x v="18"/>
    <x v="3"/>
    <x v="2709"/>
    <x v="4"/>
    <x v="0"/>
    <x v="14"/>
    <n v="45"/>
    <n v="52"/>
    <n v="2340"/>
    <x v="31"/>
    <s v="M"/>
    <x v="14"/>
    <x v="1"/>
    <x v="5"/>
    <x v="4"/>
    <x v="3"/>
  </r>
  <r>
    <n v="2722"/>
    <n v="0"/>
    <n v="19"/>
    <s v="Female"/>
    <x v="2"/>
    <x v="3"/>
    <x v="1"/>
    <x v="2710"/>
    <x v="5"/>
    <x v="0"/>
    <x v="14"/>
    <n v="17"/>
    <n v="70"/>
    <n v="1190"/>
    <x v="45"/>
    <s v="S"/>
    <x v="11"/>
    <x v="1"/>
    <x v="1"/>
    <x v="3"/>
    <x v="0"/>
  </r>
  <r>
    <n v="2723"/>
    <n v="0"/>
    <n v="23"/>
    <s v="Female"/>
    <x v="2"/>
    <x v="19"/>
    <x v="3"/>
    <x v="2711"/>
    <x v="6"/>
    <x v="0"/>
    <x v="14"/>
    <n v="22"/>
    <n v="83"/>
    <n v="1826"/>
    <x v="1"/>
    <s v="M"/>
    <x v="13"/>
    <x v="1"/>
    <x v="4"/>
    <x v="3"/>
    <x v="0"/>
  </r>
  <r>
    <n v="2724"/>
    <n v="0"/>
    <n v="54"/>
    <s v="Female"/>
    <x v="2"/>
    <x v="9"/>
    <x v="1"/>
    <x v="2712"/>
    <x v="0"/>
    <x v="0"/>
    <x v="14"/>
    <n v="3"/>
    <n v="49"/>
    <n v="147"/>
    <x v="20"/>
    <s v="XL"/>
    <x v="17"/>
    <x v="2"/>
    <x v="5"/>
    <x v="3"/>
    <x v="6"/>
  </r>
  <r>
    <n v="2725"/>
    <n v="0"/>
    <n v="52"/>
    <s v="Female"/>
    <x v="2"/>
    <x v="4"/>
    <x v="1"/>
    <x v="2713"/>
    <x v="1"/>
    <x v="0"/>
    <x v="14"/>
    <n v="11"/>
    <n v="91"/>
    <n v="1001"/>
    <x v="9"/>
    <s v="M"/>
    <x v="17"/>
    <x v="1"/>
    <x v="2"/>
    <x v="5"/>
    <x v="0"/>
  </r>
  <r>
    <n v="2726"/>
    <n v="0"/>
    <n v="64"/>
    <s v="Female"/>
    <x v="2"/>
    <x v="21"/>
    <x v="3"/>
    <x v="2714"/>
    <x v="2"/>
    <x v="0"/>
    <x v="14"/>
    <n v="4"/>
    <n v="99"/>
    <n v="396"/>
    <x v="33"/>
    <s v="S"/>
    <x v="10"/>
    <x v="2"/>
    <x v="1"/>
    <x v="5"/>
    <x v="2"/>
  </r>
  <r>
    <n v="2727"/>
    <n v="0"/>
    <n v="33"/>
    <s v="Female"/>
    <x v="2"/>
    <x v="22"/>
    <x v="3"/>
    <x v="2715"/>
    <x v="3"/>
    <x v="0"/>
    <x v="14"/>
    <n v="11"/>
    <n v="92"/>
    <n v="1012"/>
    <x v="49"/>
    <s v="L"/>
    <x v="24"/>
    <x v="0"/>
    <x v="1"/>
    <x v="3"/>
    <x v="4"/>
  </r>
  <r>
    <n v="2728"/>
    <n v="0"/>
    <n v="40"/>
    <s v="Female"/>
    <x v="2"/>
    <x v="5"/>
    <x v="0"/>
    <x v="2716"/>
    <x v="4"/>
    <x v="0"/>
    <x v="14"/>
    <n v="47"/>
    <n v="87"/>
    <n v="4089"/>
    <x v="23"/>
    <s v="L"/>
    <x v="4"/>
    <x v="0"/>
    <x v="4"/>
    <x v="2"/>
    <x v="0"/>
  </r>
  <r>
    <n v="2729"/>
    <n v="0"/>
    <n v="26"/>
    <s v="Female"/>
    <x v="2"/>
    <x v="11"/>
    <x v="0"/>
    <x v="2717"/>
    <x v="5"/>
    <x v="0"/>
    <x v="14"/>
    <n v="17"/>
    <n v="28"/>
    <n v="476"/>
    <x v="19"/>
    <s v="M"/>
    <x v="6"/>
    <x v="0"/>
    <x v="0"/>
    <x v="5"/>
    <x v="1"/>
  </r>
  <r>
    <n v="2730"/>
    <n v="0"/>
    <n v="31"/>
    <s v="Female"/>
    <x v="2"/>
    <x v="24"/>
    <x v="3"/>
    <x v="2718"/>
    <x v="6"/>
    <x v="0"/>
    <x v="14"/>
    <n v="32"/>
    <n v="71"/>
    <n v="2272"/>
    <x v="6"/>
    <s v="S"/>
    <x v="10"/>
    <x v="2"/>
    <x v="1"/>
    <x v="2"/>
    <x v="5"/>
  </r>
  <r>
    <n v="2731"/>
    <n v="0"/>
    <n v="23"/>
    <s v="Female"/>
    <x v="2"/>
    <x v="24"/>
    <x v="3"/>
    <x v="2719"/>
    <x v="0"/>
    <x v="0"/>
    <x v="14"/>
    <n v="37"/>
    <n v="32"/>
    <n v="1184"/>
    <x v="48"/>
    <s v="M"/>
    <x v="11"/>
    <x v="0"/>
    <x v="5"/>
    <x v="4"/>
    <x v="2"/>
  </r>
  <r>
    <n v="2732"/>
    <n v="0"/>
    <n v="52"/>
    <s v="Female"/>
    <x v="2"/>
    <x v="8"/>
    <x v="3"/>
    <x v="2720"/>
    <x v="1"/>
    <x v="0"/>
    <x v="14"/>
    <n v="44"/>
    <n v="33"/>
    <n v="1452"/>
    <x v="48"/>
    <s v="M"/>
    <x v="15"/>
    <x v="2"/>
    <x v="4"/>
    <x v="4"/>
    <x v="3"/>
  </r>
  <r>
    <n v="2733"/>
    <n v="0"/>
    <n v="21"/>
    <s v="Female"/>
    <x v="2"/>
    <x v="20"/>
    <x v="0"/>
    <x v="2721"/>
    <x v="2"/>
    <x v="0"/>
    <x v="14"/>
    <n v="27"/>
    <n v="75"/>
    <n v="2025"/>
    <x v="12"/>
    <s v="L"/>
    <x v="19"/>
    <x v="0"/>
    <x v="5"/>
    <x v="5"/>
    <x v="6"/>
  </r>
  <r>
    <n v="2734"/>
    <n v="0"/>
    <n v="31"/>
    <s v="Female"/>
    <x v="2"/>
    <x v="21"/>
    <x v="3"/>
    <x v="2722"/>
    <x v="3"/>
    <x v="0"/>
    <x v="14"/>
    <n v="46"/>
    <n v="83"/>
    <n v="3818"/>
    <x v="16"/>
    <s v="M"/>
    <x v="23"/>
    <x v="2"/>
    <x v="0"/>
    <x v="3"/>
    <x v="2"/>
  </r>
  <r>
    <n v="2735"/>
    <n v="0"/>
    <n v="63"/>
    <s v="Female"/>
    <x v="2"/>
    <x v="2"/>
    <x v="0"/>
    <x v="2723"/>
    <x v="4"/>
    <x v="0"/>
    <x v="14"/>
    <n v="13"/>
    <n v="93"/>
    <n v="1209"/>
    <x v="14"/>
    <s v="XL"/>
    <x v="22"/>
    <x v="2"/>
    <x v="4"/>
    <x v="1"/>
    <x v="4"/>
  </r>
  <r>
    <n v="2736"/>
    <n v="0"/>
    <n v="46"/>
    <s v="Female"/>
    <x v="2"/>
    <x v="11"/>
    <x v="0"/>
    <x v="2724"/>
    <x v="5"/>
    <x v="0"/>
    <x v="14"/>
    <n v="2"/>
    <n v="29"/>
    <n v="58"/>
    <x v="17"/>
    <s v="M"/>
    <x v="22"/>
    <x v="1"/>
    <x v="0"/>
    <x v="3"/>
    <x v="4"/>
  </r>
  <r>
    <n v="2737"/>
    <n v="0"/>
    <n v="44"/>
    <s v="Female"/>
    <x v="2"/>
    <x v="15"/>
    <x v="0"/>
    <x v="2725"/>
    <x v="6"/>
    <x v="0"/>
    <x v="14"/>
    <n v="45"/>
    <n v="25"/>
    <n v="1125"/>
    <x v="6"/>
    <s v="M"/>
    <x v="6"/>
    <x v="1"/>
    <x v="5"/>
    <x v="2"/>
    <x v="2"/>
  </r>
  <r>
    <n v="2738"/>
    <n v="0"/>
    <n v="57"/>
    <s v="Female"/>
    <x v="2"/>
    <x v="16"/>
    <x v="3"/>
    <x v="2726"/>
    <x v="0"/>
    <x v="0"/>
    <x v="14"/>
    <n v="35"/>
    <n v="76"/>
    <n v="2660"/>
    <x v="16"/>
    <s v="S"/>
    <x v="20"/>
    <x v="1"/>
    <x v="1"/>
    <x v="1"/>
    <x v="6"/>
  </r>
  <r>
    <n v="2739"/>
    <n v="0"/>
    <n v="50"/>
    <s v="Female"/>
    <x v="2"/>
    <x v="4"/>
    <x v="1"/>
    <x v="2727"/>
    <x v="1"/>
    <x v="0"/>
    <x v="14"/>
    <n v="39"/>
    <n v="81"/>
    <n v="3159"/>
    <x v="47"/>
    <s v="M"/>
    <x v="4"/>
    <x v="2"/>
    <x v="4"/>
    <x v="0"/>
    <x v="6"/>
  </r>
  <r>
    <n v="2740"/>
    <n v="0"/>
    <n v="33"/>
    <s v="Female"/>
    <x v="2"/>
    <x v="5"/>
    <x v="0"/>
    <x v="2728"/>
    <x v="2"/>
    <x v="0"/>
    <x v="14"/>
    <n v="39"/>
    <n v="80"/>
    <n v="3120"/>
    <x v="28"/>
    <s v="XL"/>
    <x v="24"/>
    <x v="0"/>
    <x v="5"/>
    <x v="2"/>
    <x v="6"/>
  </r>
  <r>
    <n v="2741"/>
    <n v="0"/>
    <n v="19"/>
    <s v="Female"/>
    <x v="2"/>
    <x v="12"/>
    <x v="3"/>
    <x v="2729"/>
    <x v="3"/>
    <x v="0"/>
    <x v="15"/>
    <n v="34"/>
    <n v="70"/>
    <n v="2380"/>
    <x v="37"/>
    <s v="M"/>
    <x v="21"/>
    <x v="2"/>
    <x v="1"/>
    <x v="4"/>
    <x v="0"/>
  </r>
  <r>
    <n v="2742"/>
    <n v="0"/>
    <n v="68"/>
    <s v="Female"/>
    <x v="2"/>
    <x v="10"/>
    <x v="0"/>
    <x v="2730"/>
    <x v="4"/>
    <x v="0"/>
    <x v="15"/>
    <n v="41"/>
    <n v="81"/>
    <n v="3321"/>
    <x v="1"/>
    <s v="L"/>
    <x v="22"/>
    <x v="3"/>
    <x v="4"/>
    <x v="0"/>
    <x v="5"/>
  </r>
  <r>
    <n v="2743"/>
    <n v="0"/>
    <n v="27"/>
    <s v="Female"/>
    <x v="2"/>
    <x v="9"/>
    <x v="1"/>
    <x v="2731"/>
    <x v="5"/>
    <x v="0"/>
    <x v="15"/>
    <n v="47"/>
    <n v="86"/>
    <n v="4042"/>
    <x v="20"/>
    <s v="M"/>
    <x v="12"/>
    <x v="1"/>
    <x v="1"/>
    <x v="5"/>
    <x v="2"/>
  </r>
  <r>
    <n v="2744"/>
    <n v="0"/>
    <n v="61"/>
    <s v="Female"/>
    <x v="2"/>
    <x v="22"/>
    <x v="3"/>
    <x v="2732"/>
    <x v="6"/>
    <x v="0"/>
    <x v="15"/>
    <n v="17"/>
    <n v="94"/>
    <n v="1598"/>
    <x v="30"/>
    <s v="S"/>
    <x v="18"/>
    <x v="3"/>
    <x v="4"/>
    <x v="0"/>
    <x v="3"/>
  </r>
  <r>
    <n v="2745"/>
    <n v="0"/>
    <n v="38"/>
    <s v="Female"/>
    <x v="2"/>
    <x v="5"/>
    <x v="0"/>
    <x v="2733"/>
    <x v="0"/>
    <x v="0"/>
    <x v="15"/>
    <n v="40"/>
    <n v="66"/>
    <n v="2640"/>
    <x v="5"/>
    <s v="M"/>
    <x v="5"/>
    <x v="0"/>
    <x v="5"/>
    <x v="2"/>
    <x v="5"/>
  </r>
  <r>
    <n v="2746"/>
    <n v="0"/>
    <n v="28"/>
    <s v="Female"/>
    <x v="2"/>
    <x v="23"/>
    <x v="1"/>
    <x v="2734"/>
    <x v="1"/>
    <x v="0"/>
    <x v="15"/>
    <n v="44"/>
    <n v="98"/>
    <n v="4312"/>
    <x v="49"/>
    <s v="M"/>
    <x v="23"/>
    <x v="2"/>
    <x v="3"/>
    <x v="3"/>
    <x v="4"/>
  </r>
  <r>
    <n v="2747"/>
    <n v="0"/>
    <n v="39"/>
    <s v="Female"/>
    <x v="2"/>
    <x v="15"/>
    <x v="0"/>
    <x v="2735"/>
    <x v="2"/>
    <x v="0"/>
    <x v="15"/>
    <n v="21"/>
    <n v="25"/>
    <n v="525"/>
    <x v="47"/>
    <s v="M"/>
    <x v="19"/>
    <x v="3"/>
    <x v="3"/>
    <x v="3"/>
    <x v="6"/>
  </r>
  <r>
    <n v="2748"/>
    <n v="0"/>
    <n v="18"/>
    <s v="Female"/>
    <x v="2"/>
    <x v="2"/>
    <x v="0"/>
    <x v="2736"/>
    <x v="3"/>
    <x v="0"/>
    <x v="15"/>
    <n v="21"/>
    <n v="62"/>
    <n v="1302"/>
    <x v="8"/>
    <s v="M"/>
    <x v="11"/>
    <x v="0"/>
    <x v="1"/>
    <x v="2"/>
    <x v="6"/>
  </r>
  <r>
    <n v="2749"/>
    <n v="0"/>
    <n v="24"/>
    <s v="Female"/>
    <x v="2"/>
    <x v="14"/>
    <x v="2"/>
    <x v="2737"/>
    <x v="4"/>
    <x v="0"/>
    <x v="15"/>
    <n v="16"/>
    <n v="98"/>
    <n v="1568"/>
    <x v="40"/>
    <s v="L"/>
    <x v="2"/>
    <x v="1"/>
    <x v="1"/>
    <x v="0"/>
    <x v="2"/>
  </r>
  <r>
    <n v="2750"/>
    <n v="0"/>
    <n v="64"/>
    <s v="Female"/>
    <x v="2"/>
    <x v="14"/>
    <x v="2"/>
    <x v="2738"/>
    <x v="5"/>
    <x v="0"/>
    <x v="15"/>
    <n v="15"/>
    <n v="53"/>
    <n v="795"/>
    <x v="32"/>
    <s v="M"/>
    <x v="16"/>
    <x v="1"/>
    <x v="3"/>
    <x v="4"/>
    <x v="2"/>
  </r>
  <r>
    <n v="2751"/>
    <n v="0"/>
    <n v="51"/>
    <s v="Female"/>
    <x v="2"/>
    <x v="3"/>
    <x v="1"/>
    <x v="2739"/>
    <x v="6"/>
    <x v="0"/>
    <x v="15"/>
    <n v="26"/>
    <n v="66"/>
    <n v="1716"/>
    <x v="28"/>
    <s v="L"/>
    <x v="6"/>
    <x v="1"/>
    <x v="4"/>
    <x v="3"/>
    <x v="6"/>
  </r>
  <r>
    <n v="2752"/>
    <n v="0"/>
    <n v="27"/>
    <s v="Female"/>
    <x v="2"/>
    <x v="10"/>
    <x v="0"/>
    <x v="2740"/>
    <x v="0"/>
    <x v="0"/>
    <x v="15"/>
    <n v="50"/>
    <n v="52"/>
    <n v="2600"/>
    <x v="45"/>
    <s v="S"/>
    <x v="20"/>
    <x v="3"/>
    <x v="1"/>
    <x v="0"/>
    <x v="5"/>
  </r>
  <r>
    <n v="2753"/>
    <n v="0"/>
    <n v="48"/>
    <s v="Female"/>
    <x v="2"/>
    <x v="1"/>
    <x v="0"/>
    <x v="2741"/>
    <x v="1"/>
    <x v="0"/>
    <x v="15"/>
    <n v="30"/>
    <n v="64"/>
    <n v="1920"/>
    <x v="23"/>
    <s v="S"/>
    <x v="14"/>
    <x v="0"/>
    <x v="1"/>
    <x v="0"/>
    <x v="4"/>
  </r>
  <r>
    <n v="2754"/>
    <n v="0"/>
    <n v="69"/>
    <s v="Female"/>
    <x v="2"/>
    <x v="24"/>
    <x v="3"/>
    <x v="2742"/>
    <x v="2"/>
    <x v="0"/>
    <x v="15"/>
    <n v="48"/>
    <n v="59"/>
    <n v="2832"/>
    <x v="3"/>
    <s v="M"/>
    <x v="18"/>
    <x v="1"/>
    <x v="2"/>
    <x v="3"/>
    <x v="3"/>
  </r>
  <r>
    <n v="2755"/>
    <n v="0"/>
    <n v="59"/>
    <s v="Female"/>
    <x v="2"/>
    <x v="12"/>
    <x v="3"/>
    <x v="2743"/>
    <x v="3"/>
    <x v="0"/>
    <x v="15"/>
    <n v="21"/>
    <n v="61"/>
    <n v="1281"/>
    <x v="30"/>
    <s v="L"/>
    <x v="9"/>
    <x v="2"/>
    <x v="1"/>
    <x v="0"/>
    <x v="4"/>
  </r>
  <r>
    <n v="2756"/>
    <n v="0"/>
    <n v="59"/>
    <s v="Female"/>
    <x v="2"/>
    <x v="22"/>
    <x v="3"/>
    <x v="2744"/>
    <x v="4"/>
    <x v="0"/>
    <x v="15"/>
    <n v="18"/>
    <n v="97"/>
    <n v="1746"/>
    <x v="21"/>
    <s v="M"/>
    <x v="20"/>
    <x v="0"/>
    <x v="5"/>
    <x v="2"/>
    <x v="2"/>
  </r>
  <r>
    <n v="2757"/>
    <n v="0"/>
    <n v="42"/>
    <s v="Female"/>
    <x v="2"/>
    <x v="19"/>
    <x v="3"/>
    <x v="2745"/>
    <x v="5"/>
    <x v="0"/>
    <x v="15"/>
    <n v="41"/>
    <n v="23"/>
    <n v="943"/>
    <x v="45"/>
    <s v="L"/>
    <x v="10"/>
    <x v="0"/>
    <x v="1"/>
    <x v="3"/>
    <x v="5"/>
  </r>
  <r>
    <n v="2758"/>
    <n v="0"/>
    <n v="39"/>
    <s v="Female"/>
    <x v="2"/>
    <x v="19"/>
    <x v="3"/>
    <x v="2746"/>
    <x v="6"/>
    <x v="0"/>
    <x v="15"/>
    <n v="11"/>
    <n v="98"/>
    <n v="1078"/>
    <x v="12"/>
    <s v="XL"/>
    <x v="17"/>
    <x v="3"/>
    <x v="2"/>
    <x v="0"/>
    <x v="5"/>
  </r>
  <r>
    <n v="2759"/>
    <n v="0"/>
    <n v="32"/>
    <s v="Female"/>
    <x v="2"/>
    <x v="0"/>
    <x v="0"/>
    <x v="2747"/>
    <x v="0"/>
    <x v="0"/>
    <x v="15"/>
    <n v="8"/>
    <n v="98"/>
    <n v="784"/>
    <x v="25"/>
    <s v="M"/>
    <x v="7"/>
    <x v="2"/>
    <x v="3"/>
    <x v="4"/>
    <x v="4"/>
  </r>
  <r>
    <n v="2760"/>
    <n v="0"/>
    <n v="68"/>
    <s v="Female"/>
    <x v="2"/>
    <x v="9"/>
    <x v="1"/>
    <x v="2748"/>
    <x v="1"/>
    <x v="0"/>
    <x v="15"/>
    <n v="42"/>
    <n v="59"/>
    <n v="2478"/>
    <x v="46"/>
    <s v="M"/>
    <x v="2"/>
    <x v="2"/>
    <x v="1"/>
    <x v="1"/>
    <x v="6"/>
  </r>
  <r>
    <n v="2761"/>
    <n v="0"/>
    <n v="41"/>
    <s v="Female"/>
    <x v="2"/>
    <x v="11"/>
    <x v="0"/>
    <x v="2749"/>
    <x v="2"/>
    <x v="0"/>
    <x v="15"/>
    <n v="41"/>
    <n v="82"/>
    <n v="3362"/>
    <x v="28"/>
    <s v="S"/>
    <x v="10"/>
    <x v="3"/>
    <x v="2"/>
    <x v="2"/>
    <x v="4"/>
  </r>
  <r>
    <n v="2762"/>
    <n v="0"/>
    <n v="31"/>
    <s v="Female"/>
    <x v="2"/>
    <x v="4"/>
    <x v="1"/>
    <x v="2750"/>
    <x v="3"/>
    <x v="0"/>
    <x v="15"/>
    <n v="3"/>
    <n v="82"/>
    <n v="246"/>
    <x v="49"/>
    <s v="M"/>
    <x v="7"/>
    <x v="3"/>
    <x v="2"/>
    <x v="2"/>
    <x v="6"/>
  </r>
  <r>
    <n v="2763"/>
    <n v="0"/>
    <n v="58"/>
    <s v="Female"/>
    <x v="2"/>
    <x v="17"/>
    <x v="0"/>
    <x v="2751"/>
    <x v="4"/>
    <x v="0"/>
    <x v="15"/>
    <n v="10"/>
    <n v="41"/>
    <n v="410"/>
    <x v="41"/>
    <s v="M"/>
    <x v="4"/>
    <x v="3"/>
    <x v="5"/>
    <x v="5"/>
    <x v="6"/>
  </r>
  <r>
    <n v="2764"/>
    <n v="0"/>
    <n v="28"/>
    <s v="Female"/>
    <x v="2"/>
    <x v="8"/>
    <x v="3"/>
    <x v="2752"/>
    <x v="5"/>
    <x v="0"/>
    <x v="15"/>
    <n v="35"/>
    <n v="52"/>
    <n v="1820"/>
    <x v="8"/>
    <s v="M"/>
    <x v="13"/>
    <x v="3"/>
    <x v="4"/>
    <x v="0"/>
    <x v="3"/>
  </r>
  <r>
    <n v="2765"/>
    <n v="0"/>
    <n v="63"/>
    <s v="Female"/>
    <x v="2"/>
    <x v="1"/>
    <x v="0"/>
    <x v="2753"/>
    <x v="6"/>
    <x v="0"/>
    <x v="15"/>
    <n v="2"/>
    <n v="41"/>
    <n v="82"/>
    <x v="27"/>
    <s v="XL"/>
    <x v="3"/>
    <x v="1"/>
    <x v="2"/>
    <x v="5"/>
    <x v="1"/>
  </r>
  <r>
    <n v="2766"/>
    <n v="0"/>
    <n v="64"/>
    <s v="Female"/>
    <x v="2"/>
    <x v="24"/>
    <x v="3"/>
    <x v="2754"/>
    <x v="0"/>
    <x v="0"/>
    <x v="15"/>
    <n v="24"/>
    <n v="70"/>
    <n v="1680"/>
    <x v="23"/>
    <s v="M"/>
    <x v="7"/>
    <x v="2"/>
    <x v="4"/>
    <x v="2"/>
    <x v="3"/>
  </r>
  <r>
    <n v="2767"/>
    <n v="0"/>
    <n v="66"/>
    <s v="Female"/>
    <x v="2"/>
    <x v="10"/>
    <x v="0"/>
    <x v="2755"/>
    <x v="1"/>
    <x v="0"/>
    <x v="15"/>
    <n v="47"/>
    <n v="91"/>
    <n v="4277"/>
    <x v="29"/>
    <s v="M"/>
    <x v="16"/>
    <x v="0"/>
    <x v="3"/>
    <x v="2"/>
    <x v="5"/>
  </r>
  <r>
    <n v="2768"/>
    <n v="0"/>
    <n v="31"/>
    <s v="Female"/>
    <x v="2"/>
    <x v="10"/>
    <x v="0"/>
    <x v="2756"/>
    <x v="2"/>
    <x v="0"/>
    <x v="15"/>
    <n v="31"/>
    <n v="95"/>
    <n v="2945"/>
    <x v="43"/>
    <s v="M"/>
    <x v="13"/>
    <x v="1"/>
    <x v="1"/>
    <x v="1"/>
    <x v="5"/>
  </r>
  <r>
    <n v="2769"/>
    <n v="0"/>
    <n v="55"/>
    <s v="Female"/>
    <x v="2"/>
    <x v="0"/>
    <x v="0"/>
    <x v="2757"/>
    <x v="3"/>
    <x v="0"/>
    <x v="15"/>
    <n v="28"/>
    <n v="25"/>
    <n v="700"/>
    <x v="22"/>
    <s v="M"/>
    <x v="18"/>
    <x v="1"/>
    <x v="4"/>
    <x v="3"/>
    <x v="4"/>
  </r>
  <r>
    <n v="2770"/>
    <n v="0"/>
    <n v="32"/>
    <s v="Female"/>
    <x v="2"/>
    <x v="5"/>
    <x v="0"/>
    <x v="2758"/>
    <x v="4"/>
    <x v="0"/>
    <x v="15"/>
    <n v="13"/>
    <n v="89"/>
    <n v="1157"/>
    <x v="18"/>
    <s v="L"/>
    <x v="21"/>
    <x v="3"/>
    <x v="3"/>
    <x v="1"/>
    <x v="1"/>
  </r>
  <r>
    <n v="2771"/>
    <n v="0"/>
    <n v="50"/>
    <s v="Female"/>
    <x v="2"/>
    <x v="23"/>
    <x v="1"/>
    <x v="2759"/>
    <x v="5"/>
    <x v="0"/>
    <x v="15"/>
    <n v="22"/>
    <n v="44"/>
    <n v="968"/>
    <x v="42"/>
    <s v="S"/>
    <x v="24"/>
    <x v="3"/>
    <x v="0"/>
    <x v="4"/>
    <x v="3"/>
  </r>
  <r>
    <n v="2772"/>
    <n v="0"/>
    <n v="58"/>
    <s v="Female"/>
    <x v="2"/>
    <x v="14"/>
    <x v="2"/>
    <x v="2760"/>
    <x v="6"/>
    <x v="0"/>
    <x v="15"/>
    <n v="12"/>
    <n v="52"/>
    <n v="624"/>
    <x v="31"/>
    <s v="S"/>
    <x v="18"/>
    <x v="2"/>
    <x v="4"/>
    <x v="4"/>
    <x v="0"/>
  </r>
  <r>
    <n v="2773"/>
    <n v="0"/>
    <n v="18"/>
    <s v="Female"/>
    <x v="2"/>
    <x v="21"/>
    <x v="3"/>
    <x v="2761"/>
    <x v="0"/>
    <x v="0"/>
    <x v="15"/>
    <n v="10"/>
    <n v="94"/>
    <n v="940"/>
    <x v="37"/>
    <s v="L"/>
    <x v="24"/>
    <x v="1"/>
    <x v="5"/>
    <x v="4"/>
    <x v="6"/>
  </r>
  <r>
    <n v="2774"/>
    <n v="0"/>
    <n v="39"/>
    <s v="Female"/>
    <x v="2"/>
    <x v="13"/>
    <x v="0"/>
    <x v="2762"/>
    <x v="1"/>
    <x v="0"/>
    <x v="15"/>
    <n v="45"/>
    <n v="98"/>
    <n v="4410"/>
    <x v="27"/>
    <s v="S"/>
    <x v="1"/>
    <x v="1"/>
    <x v="0"/>
    <x v="4"/>
    <x v="3"/>
  </r>
  <r>
    <n v="2775"/>
    <n v="0"/>
    <n v="56"/>
    <s v="Female"/>
    <x v="2"/>
    <x v="23"/>
    <x v="1"/>
    <x v="2763"/>
    <x v="2"/>
    <x v="0"/>
    <x v="15"/>
    <n v="42"/>
    <n v="40"/>
    <n v="1680"/>
    <x v="18"/>
    <s v="L"/>
    <x v="22"/>
    <x v="3"/>
    <x v="3"/>
    <x v="2"/>
    <x v="3"/>
  </r>
  <r>
    <n v="2776"/>
    <n v="0"/>
    <n v="37"/>
    <s v="Female"/>
    <x v="2"/>
    <x v="20"/>
    <x v="0"/>
    <x v="2764"/>
    <x v="3"/>
    <x v="0"/>
    <x v="15"/>
    <n v="16"/>
    <n v="25"/>
    <n v="400"/>
    <x v="6"/>
    <s v="L"/>
    <x v="15"/>
    <x v="3"/>
    <x v="1"/>
    <x v="5"/>
    <x v="1"/>
  </r>
  <r>
    <n v="2777"/>
    <n v="0"/>
    <n v="46"/>
    <s v="Female"/>
    <x v="2"/>
    <x v="18"/>
    <x v="3"/>
    <x v="2765"/>
    <x v="4"/>
    <x v="0"/>
    <x v="15"/>
    <n v="6"/>
    <n v="62"/>
    <n v="372"/>
    <x v="5"/>
    <s v="L"/>
    <x v="13"/>
    <x v="3"/>
    <x v="1"/>
    <x v="4"/>
    <x v="2"/>
  </r>
  <r>
    <n v="2778"/>
    <n v="0"/>
    <n v="52"/>
    <s v="Female"/>
    <x v="2"/>
    <x v="0"/>
    <x v="0"/>
    <x v="2766"/>
    <x v="5"/>
    <x v="0"/>
    <x v="15"/>
    <n v="28"/>
    <n v="24"/>
    <n v="672"/>
    <x v="36"/>
    <s v="M"/>
    <x v="23"/>
    <x v="3"/>
    <x v="3"/>
    <x v="2"/>
    <x v="6"/>
  </r>
  <r>
    <n v="2779"/>
    <n v="0"/>
    <n v="70"/>
    <s v="Female"/>
    <x v="2"/>
    <x v="22"/>
    <x v="3"/>
    <x v="2767"/>
    <x v="6"/>
    <x v="0"/>
    <x v="15"/>
    <n v="24"/>
    <n v="57"/>
    <n v="1368"/>
    <x v="37"/>
    <s v="L"/>
    <x v="22"/>
    <x v="1"/>
    <x v="3"/>
    <x v="2"/>
    <x v="4"/>
  </r>
  <r>
    <n v="2780"/>
    <n v="0"/>
    <n v="61"/>
    <s v="Female"/>
    <x v="2"/>
    <x v="12"/>
    <x v="3"/>
    <x v="2768"/>
    <x v="0"/>
    <x v="0"/>
    <x v="15"/>
    <n v="14"/>
    <n v="66"/>
    <n v="924"/>
    <x v="6"/>
    <s v="L"/>
    <x v="24"/>
    <x v="0"/>
    <x v="0"/>
    <x v="2"/>
    <x v="0"/>
  </r>
  <r>
    <n v="2781"/>
    <n v="0"/>
    <n v="33"/>
    <s v="Female"/>
    <x v="2"/>
    <x v="23"/>
    <x v="1"/>
    <x v="2769"/>
    <x v="1"/>
    <x v="0"/>
    <x v="15"/>
    <n v="29"/>
    <n v="70"/>
    <n v="2030"/>
    <x v="47"/>
    <s v="M"/>
    <x v="4"/>
    <x v="0"/>
    <x v="2"/>
    <x v="3"/>
    <x v="0"/>
  </r>
  <r>
    <n v="2782"/>
    <n v="0"/>
    <n v="65"/>
    <s v="Female"/>
    <x v="2"/>
    <x v="3"/>
    <x v="1"/>
    <x v="2770"/>
    <x v="2"/>
    <x v="0"/>
    <x v="15"/>
    <n v="33"/>
    <n v="39"/>
    <n v="1287"/>
    <x v="33"/>
    <s v="M"/>
    <x v="24"/>
    <x v="1"/>
    <x v="3"/>
    <x v="3"/>
    <x v="1"/>
  </r>
  <r>
    <n v="2783"/>
    <n v="0"/>
    <n v="41"/>
    <s v="Female"/>
    <x v="2"/>
    <x v="24"/>
    <x v="3"/>
    <x v="2771"/>
    <x v="3"/>
    <x v="0"/>
    <x v="15"/>
    <n v="30"/>
    <n v="34"/>
    <n v="1020"/>
    <x v="36"/>
    <s v="S"/>
    <x v="16"/>
    <x v="1"/>
    <x v="1"/>
    <x v="3"/>
    <x v="2"/>
  </r>
  <r>
    <n v="2784"/>
    <n v="0"/>
    <n v="19"/>
    <s v="Female"/>
    <x v="2"/>
    <x v="11"/>
    <x v="0"/>
    <x v="2772"/>
    <x v="4"/>
    <x v="0"/>
    <x v="15"/>
    <n v="26"/>
    <n v="38"/>
    <n v="988"/>
    <x v="40"/>
    <s v="M"/>
    <x v="5"/>
    <x v="1"/>
    <x v="2"/>
    <x v="2"/>
    <x v="3"/>
  </r>
  <r>
    <n v="2785"/>
    <n v="0"/>
    <n v="33"/>
    <s v="Female"/>
    <x v="2"/>
    <x v="11"/>
    <x v="0"/>
    <x v="2773"/>
    <x v="5"/>
    <x v="0"/>
    <x v="15"/>
    <n v="12"/>
    <n v="70"/>
    <n v="840"/>
    <x v="36"/>
    <s v="M"/>
    <x v="12"/>
    <x v="0"/>
    <x v="0"/>
    <x v="3"/>
    <x v="6"/>
  </r>
  <r>
    <n v="2786"/>
    <n v="0"/>
    <n v="53"/>
    <s v="Female"/>
    <x v="2"/>
    <x v="0"/>
    <x v="0"/>
    <x v="2774"/>
    <x v="6"/>
    <x v="0"/>
    <x v="15"/>
    <n v="13"/>
    <n v="80"/>
    <n v="1040"/>
    <x v="7"/>
    <s v="S"/>
    <x v="13"/>
    <x v="2"/>
    <x v="2"/>
    <x v="4"/>
    <x v="5"/>
  </r>
  <r>
    <n v="2787"/>
    <n v="0"/>
    <n v="54"/>
    <s v="Female"/>
    <x v="2"/>
    <x v="8"/>
    <x v="3"/>
    <x v="2775"/>
    <x v="0"/>
    <x v="0"/>
    <x v="15"/>
    <n v="41"/>
    <n v="51"/>
    <n v="2091"/>
    <x v="23"/>
    <s v="M"/>
    <x v="10"/>
    <x v="1"/>
    <x v="2"/>
    <x v="5"/>
    <x v="6"/>
  </r>
  <r>
    <n v="2788"/>
    <n v="0"/>
    <n v="36"/>
    <s v="Female"/>
    <x v="2"/>
    <x v="23"/>
    <x v="1"/>
    <x v="2776"/>
    <x v="1"/>
    <x v="0"/>
    <x v="15"/>
    <n v="4"/>
    <n v="79"/>
    <n v="316"/>
    <x v="8"/>
    <s v="XL"/>
    <x v="6"/>
    <x v="1"/>
    <x v="2"/>
    <x v="0"/>
    <x v="0"/>
  </r>
  <r>
    <n v="2789"/>
    <n v="0"/>
    <n v="56"/>
    <s v="Female"/>
    <x v="2"/>
    <x v="23"/>
    <x v="1"/>
    <x v="2777"/>
    <x v="2"/>
    <x v="0"/>
    <x v="15"/>
    <n v="2"/>
    <n v="92"/>
    <n v="184"/>
    <x v="3"/>
    <s v="M"/>
    <x v="8"/>
    <x v="2"/>
    <x v="1"/>
    <x v="2"/>
    <x v="2"/>
  </r>
  <r>
    <n v="2790"/>
    <n v="0"/>
    <n v="28"/>
    <s v="Female"/>
    <x v="2"/>
    <x v="1"/>
    <x v="0"/>
    <x v="2778"/>
    <x v="3"/>
    <x v="0"/>
    <x v="15"/>
    <n v="28"/>
    <n v="85"/>
    <n v="2380"/>
    <x v="16"/>
    <s v="L"/>
    <x v="19"/>
    <x v="3"/>
    <x v="0"/>
    <x v="2"/>
    <x v="4"/>
  </r>
  <r>
    <n v="2791"/>
    <n v="0"/>
    <n v="34"/>
    <s v="Female"/>
    <x v="2"/>
    <x v="20"/>
    <x v="0"/>
    <x v="2779"/>
    <x v="4"/>
    <x v="0"/>
    <x v="15"/>
    <n v="24"/>
    <n v="63"/>
    <n v="1512"/>
    <x v="1"/>
    <s v="M"/>
    <x v="12"/>
    <x v="1"/>
    <x v="1"/>
    <x v="5"/>
    <x v="2"/>
  </r>
  <r>
    <n v="2792"/>
    <n v="0"/>
    <n v="43"/>
    <s v="Female"/>
    <x v="2"/>
    <x v="24"/>
    <x v="3"/>
    <x v="2780"/>
    <x v="5"/>
    <x v="0"/>
    <x v="15"/>
    <n v="14"/>
    <n v="60"/>
    <n v="840"/>
    <x v="43"/>
    <s v="M"/>
    <x v="22"/>
    <x v="3"/>
    <x v="0"/>
    <x v="0"/>
    <x v="0"/>
  </r>
  <r>
    <n v="2793"/>
    <n v="0"/>
    <n v="54"/>
    <s v="Female"/>
    <x v="2"/>
    <x v="6"/>
    <x v="0"/>
    <x v="2781"/>
    <x v="6"/>
    <x v="0"/>
    <x v="15"/>
    <n v="11"/>
    <n v="44"/>
    <n v="484"/>
    <x v="0"/>
    <s v="L"/>
    <x v="10"/>
    <x v="0"/>
    <x v="0"/>
    <x v="2"/>
    <x v="1"/>
  </r>
  <r>
    <n v="2794"/>
    <n v="0"/>
    <n v="37"/>
    <s v="Female"/>
    <x v="2"/>
    <x v="23"/>
    <x v="1"/>
    <x v="2782"/>
    <x v="0"/>
    <x v="0"/>
    <x v="15"/>
    <n v="27"/>
    <n v="57"/>
    <n v="1539"/>
    <x v="2"/>
    <s v="M"/>
    <x v="5"/>
    <x v="1"/>
    <x v="3"/>
    <x v="5"/>
    <x v="4"/>
  </r>
  <r>
    <n v="2795"/>
    <n v="0"/>
    <n v="33"/>
    <s v="Female"/>
    <x v="2"/>
    <x v="14"/>
    <x v="2"/>
    <x v="2783"/>
    <x v="1"/>
    <x v="0"/>
    <x v="15"/>
    <n v="7"/>
    <n v="24"/>
    <n v="168"/>
    <x v="14"/>
    <s v="M"/>
    <x v="9"/>
    <x v="3"/>
    <x v="3"/>
    <x v="1"/>
    <x v="0"/>
  </r>
  <r>
    <n v="2796"/>
    <n v="0"/>
    <n v="33"/>
    <s v="Female"/>
    <x v="2"/>
    <x v="18"/>
    <x v="3"/>
    <x v="2784"/>
    <x v="2"/>
    <x v="0"/>
    <x v="15"/>
    <n v="49"/>
    <n v="35"/>
    <n v="1715"/>
    <x v="42"/>
    <s v="M"/>
    <x v="23"/>
    <x v="0"/>
    <x v="5"/>
    <x v="3"/>
    <x v="2"/>
  </r>
  <r>
    <n v="2797"/>
    <n v="0"/>
    <n v="55"/>
    <s v="Female"/>
    <x v="2"/>
    <x v="14"/>
    <x v="2"/>
    <x v="2785"/>
    <x v="3"/>
    <x v="0"/>
    <x v="15"/>
    <n v="21"/>
    <n v="73"/>
    <n v="1533"/>
    <x v="18"/>
    <s v="M"/>
    <x v="15"/>
    <x v="0"/>
    <x v="5"/>
    <x v="1"/>
    <x v="2"/>
  </r>
  <r>
    <n v="2798"/>
    <n v="0"/>
    <n v="63"/>
    <s v="Female"/>
    <x v="2"/>
    <x v="16"/>
    <x v="3"/>
    <x v="2786"/>
    <x v="4"/>
    <x v="0"/>
    <x v="15"/>
    <n v="10"/>
    <n v="42"/>
    <n v="420"/>
    <x v="18"/>
    <s v="M"/>
    <x v="13"/>
    <x v="0"/>
    <x v="0"/>
    <x v="0"/>
    <x v="6"/>
  </r>
  <r>
    <n v="2799"/>
    <n v="0"/>
    <n v="52"/>
    <s v="Female"/>
    <x v="2"/>
    <x v="15"/>
    <x v="0"/>
    <x v="2787"/>
    <x v="5"/>
    <x v="0"/>
    <x v="15"/>
    <n v="37"/>
    <n v="20"/>
    <n v="740"/>
    <x v="3"/>
    <s v="XL"/>
    <x v="15"/>
    <x v="0"/>
    <x v="5"/>
    <x v="3"/>
    <x v="1"/>
  </r>
  <r>
    <n v="2800"/>
    <n v="0"/>
    <n v="23"/>
    <s v="Female"/>
    <x v="2"/>
    <x v="17"/>
    <x v="0"/>
    <x v="2788"/>
    <x v="6"/>
    <x v="0"/>
    <x v="15"/>
    <n v="9"/>
    <n v="89"/>
    <n v="801"/>
    <x v="1"/>
    <s v="L"/>
    <x v="6"/>
    <x v="1"/>
    <x v="1"/>
    <x v="4"/>
    <x v="6"/>
  </r>
  <r>
    <n v="2801"/>
    <n v="0"/>
    <n v="70"/>
    <s v="Female"/>
    <x v="2"/>
    <x v="5"/>
    <x v="0"/>
    <x v="2789"/>
    <x v="0"/>
    <x v="0"/>
    <x v="15"/>
    <n v="14"/>
    <n v="76"/>
    <n v="1064"/>
    <x v="10"/>
    <s v="L"/>
    <x v="10"/>
    <x v="3"/>
    <x v="1"/>
    <x v="1"/>
    <x v="4"/>
  </r>
  <r>
    <n v="2802"/>
    <n v="0"/>
    <n v="64"/>
    <s v="Female"/>
    <x v="2"/>
    <x v="5"/>
    <x v="0"/>
    <x v="2790"/>
    <x v="1"/>
    <x v="0"/>
    <x v="15"/>
    <n v="30"/>
    <n v="56"/>
    <n v="1680"/>
    <x v="34"/>
    <s v="M"/>
    <x v="20"/>
    <x v="0"/>
    <x v="0"/>
    <x v="3"/>
    <x v="2"/>
  </r>
  <r>
    <n v="2803"/>
    <n v="0"/>
    <n v="22"/>
    <s v="Female"/>
    <x v="2"/>
    <x v="7"/>
    <x v="2"/>
    <x v="2791"/>
    <x v="2"/>
    <x v="0"/>
    <x v="15"/>
    <n v="42"/>
    <n v="100"/>
    <n v="4200"/>
    <x v="11"/>
    <s v="L"/>
    <x v="15"/>
    <x v="3"/>
    <x v="5"/>
    <x v="2"/>
    <x v="0"/>
  </r>
  <r>
    <n v="2804"/>
    <n v="0"/>
    <n v="46"/>
    <s v="Female"/>
    <x v="2"/>
    <x v="17"/>
    <x v="0"/>
    <x v="2792"/>
    <x v="3"/>
    <x v="0"/>
    <x v="15"/>
    <n v="31"/>
    <n v="44"/>
    <n v="1364"/>
    <x v="36"/>
    <s v="M"/>
    <x v="10"/>
    <x v="0"/>
    <x v="1"/>
    <x v="4"/>
    <x v="5"/>
  </r>
  <r>
    <n v="2805"/>
    <n v="0"/>
    <n v="65"/>
    <s v="Female"/>
    <x v="2"/>
    <x v="15"/>
    <x v="0"/>
    <x v="2793"/>
    <x v="4"/>
    <x v="0"/>
    <x v="15"/>
    <n v="48"/>
    <n v="76"/>
    <n v="3648"/>
    <x v="35"/>
    <s v="M"/>
    <x v="16"/>
    <x v="1"/>
    <x v="3"/>
    <x v="4"/>
    <x v="6"/>
  </r>
  <r>
    <n v="2806"/>
    <n v="0"/>
    <n v="18"/>
    <s v="Female"/>
    <x v="2"/>
    <x v="12"/>
    <x v="3"/>
    <x v="2794"/>
    <x v="5"/>
    <x v="0"/>
    <x v="15"/>
    <n v="48"/>
    <n v="97"/>
    <n v="4656"/>
    <x v="21"/>
    <s v="S"/>
    <x v="12"/>
    <x v="3"/>
    <x v="3"/>
    <x v="1"/>
    <x v="3"/>
  </r>
  <r>
    <n v="2807"/>
    <n v="0"/>
    <n v="45"/>
    <s v="Female"/>
    <x v="2"/>
    <x v="0"/>
    <x v="0"/>
    <x v="2795"/>
    <x v="6"/>
    <x v="0"/>
    <x v="15"/>
    <n v="50"/>
    <n v="39"/>
    <n v="1950"/>
    <x v="35"/>
    <s v="L"/>
    <x v="7"/>
    <x v="1"/>
    <x v="3"/>
    <x v="2"/>
    <x v="2"/>
  </r>
  <r>
    <n v="2808"/>
    <n v="0"/>
    <n v="56"/>
    <s v="Female"/>
    <x v="2"/>
    <x v="15"/>
    <x v="0"/>
    <x v="2796"/>
    <x v="0"/>
    <x v="0"/>
    <x v="15"/>
    <n v="10"/>
    <n v="100"/>
    <n v="1000"/>
    <x v="31"/>
    <s v="M"/>
    <x v="4"/>
    <x v="1"/>
    <x v="4"/>
    <x v="5"/>
    <x v="0"/>
  </r>
  <r>
    <n v="2809"/>
    <n v="0"/>
    <n v="49"/>
    <s v="Female"/>
    <x v="2"/>
    <x v="11"/>
    <x v="0"/>
    <x v="2797"/>
    <x v="1"/>
    <x v="0"/>
    <x v="15"/>
    <n v="45"/>
    <n v="62"/>
    <n v="2790"/>
    <x v="29"/>
    <s v="M"/>
    <x v="18"/>
    <x v="1"/>
    <x v="1"/>
    <x v="3"/>
    <x v="6"/>
  </r>
  <r>
    <n v="2810"/>
    <n v="0"/>
    <n v="66"/>
    <s v="Female"/>
    <x v="2"/>
    <x v="6"/>
    <x v="0"/>
    <x v="2798"/>
    <x v="2"/>
    <x v="0"/>
    <x v="15"/>
    <n v="27"/>
    <n v="98"/>
    <n v="2646"/>
    <x v="10"/>
    <s v="XL"/>
    <x v="11"/>
    <x v="2"/>
    <x v="3"/>
    <x v="5"/>
    <x v="3"/>
  </r>
  <r>
    <n v="2811"/>
    <n v="0"/>
    <n v="27"/>
    <s v="Female"/>
    <x v="2"/>
    <x v="2"/>
    <x v="0"/>
    <x v="2799"/>
    <x v="3"/>
    <x v="0"/>
    <x v="15"/>
    <n v="10"/>
    <n v="31"/>
    <n v="310"/>
    <x v="27"/>
    <s v="M"/>
    <x v="7"/>
    <x v="2"/>
    <x v="3"/>
    <x v="5"/>
    <x v="0"/>
  </r>
  <r>
    <n v="2812"/>
    <n v="0"/>
    <n v="69"/>
    <s v="Female"/>
    <x v="2"/>
    <x v="14"/>
    <x v="2"/>
    <x v="2800"/>
    <x v="4"/>
    <x v="0"/>
    <x v="15"/>
    <n v="19"/>
    <n v="89"/>
    <n v="1691"/>
    <x v="47"/>
    <s v="M"/>
    <x v="24"/>
    <x v="3"/>
    <x v="5"/>
    <x v="2"/>
    <x v="3"/>
  </r>
  <r>
    <n v="2813"/>
    <n v="0"/>
    <n v="66"/>
    <s v="Female"/>
    <x v="2"/>
    <x v="15"/>
    <x v="0"/>
    <x v="2801"/>
    <x v="5"/>
    <x v="0"/>
    <x v="15"/>
    <n v="1"/>
    <n v="91"/>
    <n v="91"/>
    <x v="24"/>
    <s v="XL"/>
    <x v="23"/>
    <x v="3"/>
    <x v="5"/>
    <x v="2"/>
    <x v="6"/>
  </r>
  <r>
    <n v="2814"/>
    <n v="0"/>
    <n v="45"/>
    <s v="Female"/>
    <x v="2"/>
    <x v="5"/>
    <x v="0"/>
    <x v="2802"/>
    <x v="6"/>
    <x v="0"/>
    <x v="15"/>
    <n v="39"/>
    <n v="50"/>
    <n v="1950"/>
    <x v="32"/>
    <s v="S"/>
    <x v="1"/>
    <x v="2"/>
    <x v="4"/>
    <x v="5"/>
    <x v="3"/>
  </r>
  <r>
    <n v="2815"/>
    <n v="0"/>
    <n v="31"/>
    <s v="Female"/>
    <x v="2"/>
    <x v="17"/>
    <x v="0"/>
    <x v="2803"/>
    <x v="0"/>
    <x v="0"/>
    <x v="15"/>
    <n v="14"/>
    <n v="32"/>
    <n v="448"/>
    <x v="45"/>
    <s v="L"/>
    <x v="9"/>
    <x v="0"/>
    <x v="3"/>
    <x v="4"/>
    <x v="5"/>
  </r>
  <r>
    <n v="2816"/>
    <n v="0"/>
    <n v="33"/>
    <s v="Female"/>
    <x v="2"/>
    <x v="0"/>
    <x v="0"/>
    <x v="2804"/>
    <x v="1"/>
    <x v="0"/>
    <x v="15"/>
    <n v="40"/>
    <n v="67"/>
    <n v="2680"/>
    <x v="36"/>
    <s v="L"/>
    <x v="12"/>
    <x v="3"/>
    <x v="1"/>
    <x v="0"/>
    <x v="6"/>
  </r>
  <r>
    <n v="2817"/>
    <n v="0"/>
    <n v="43"/>
    <s v="Female"/>
    <x v="2"/>
    <x v="11"/>
    <x v="0"/>
    <x v="2805"/>
    <x v="2"/>
    <x v="0"/>
    <x v="15"/>
    <n v="45"/>
    <n v="28"/>
    <n v="1260"/>
    <x v="31"/>
    <s v="M"/>
    <x v="12"/>
    <x v="1"/>
    <x v="1"/>
    <x v="0"/>
    <x v="1"/>
  </r>
  <r>
    <n v="2818"/>
    <n v="0"/>
    <n v="25"/>
    <s v="Female"/>
    <x v="2"/>
    <x v="21"/>
    <x v="3"/>
    <x v="2806"/>
    <x v="3"/>
    <x v="0"/>
    <x v="15"/>
    <n v="6"/>
    <n v="65"/>
    <n v="390"/>
    <x v="35"/>
    <s v="XL"/>
    <x v="22"/>
    <x v="0"/>
    <x v="3"/>
    <x v="0"/>
    <x v="1"/>
  </r>
  <r>
    <n v="2819"/>
    <n v="0"/>
    <n v="46"/>
    <s v="Female"/>
    <x v="2"/>
    <x v="6"/>
    <x v="0"/>
    <x v="2807"/>
    <x v="4"/>
    <x v="0"/>
    <x v="15"/>
    <n v="12"/>
    <n v="73"/>
    <n v="876"/>
    <x v="17"/>
    <s v="M"/>
    <x v="2"/>
    <x v="3"/>
    <x v="2"/>
    <x v="5"/>
    <x v="2"/>
  </r>
  <r>
    <n v="2820"/>
    <n v="0"/>
    <n v="67"/>
    <s v="Female"/>
    <x v="2"/>
    <x v="5"/>
    <x v="0"/>
    <x v="2808"/>
    <x v="5"/>
    <x v="0"/>
    <x v="15"/>
    <n v="19"/>
    <n v="27"/>
    <n v="513"/>
    <x v="41"/>
    <s v="L"/>
    <x v="21"/>
    <x v="1"/>
    <x v="1"/>
    <x v="1"/>
    <x v="5"/>
  </r>
  <r>
    <n v="2821"/>
    <n v="0"/>
    <n v="26"/>
    <s v="Female"/>
    <x v="2"/>
    <x v="21"/>
    <x v="3"/>
    <x v="2809"/>
    <x v="6"/>
    <x v="0"/>
    <x v="15"/>
    <n v="5"/>
    <n v="89"/>
    <n v="445"/>
    <x v="32"/>
    <s v="L"/>
    <x v="22"/>
    <x v="2"/>
    <x v="1"/>
    <x v="1"/>
    <x v="4"/>
  </r>
  <r>
    <n v="2822"/>
    <n v="0"/>
    <n v="35"/>
    <s v="Female"/>
    <x v="2"/>
    <x v="9"/>
    <x v="1"/>
    <x v="2810"/>
    <x v="0"/>
    <x v="0"/>
    <x v="15"/>
    <n v="37"/>
    <n v="72"/>
    <n v="2664"/>
    <x v="41"/>
    <s v="L"/>
    <x v="8"/>
    <x v="2"/>
    <x v="3"/>
    <x v="0"/>
    <x v="5"/>
  </r>
  <r>
    <n v="2823"/>
    <n v="0"/>
    <n v="61"/>
    <s v="Female"/>
    <x v="2"/>
    <x v="11"/>
    <x v="0"/>
    <x v="2811"/>
    <x v="1"/>
    <x v="0"/>
    <x v="15"/>
    <n v="33"/>
    <n v="37"/>
    <n v="1221"/>
    <x v="30"/>
    <s v="S"/>
    <x v="17"/>
    <x v="3"/>
    <x v="3"/>
    <x v="3"/>
    <x v="3"/>
  </r>
  <r>
    <n v="2824"/>
    <n v="0"/>
    <n v="26"/>
    <s v="Female"/>
    <x v="2"/>
    <x v="10"/>
    <x v="0"/>
    <x v="2812"/>
    <x v="2"/>
    <x v="0"/>
    <x v="15"/>
    <n v="47"/>
    <n v="63"/>
    <n v="2961"/>
    <x v="39"/>
    <s v="M"/>
    <x v="8"/>
    <x v="2"/>
    <x v="3"/>
    <x v="5"/>
    <x v="4"/>
  </r>
  <r>
    <n v="2825"/>
    <n v="0"/>
    <n v="39"/>
    <s v="Female"/>
    <x v="2"/>
    <x v="19"/>
    <x v="3"/>
    <x v="2813"/>
    <x v="3"/>
    <x v="0"/>
    <x v="15"/>
    <n v="49"/>
    <n v="90"/>
    <n v="4410"/>
    <x v="39"/>
    <s v="M"/>
    <x v="7"/>
    <x v="3"/>
    <x v="1"/>
    <x v="5"/>
    <x v="3"/>
  </r>
  <r>
    <n v="2826"/>
    <n v="0"/>
    <n v="69"/>
    <s v="Female"/>
    <x v="2"/>
    <x v="8"/>
    <x v="3"/>
    <x v="2814"/>
    <x v="4"/>
    <x v="0"/>
    <x v="15"/>
    <n v="28"/>
    <n v="62"/>
    <n v="1736"/>
    <x v="16"/>
    <s v="M"/>
    <x v="22"/>
    <x v="0"/>
    <x v="4"/>
    <x v="4"/>
    <x v="2"/>
  </r>
  <r>
    <n v="2827"/>
    <n v="0"/>
    <n v="32"/>
    <s v="Female"/>
    <x v="2"/>
    <x v="8"/>
    <x v="3"/>
    <x v="2815"/>
    <x v="5"/>
    <x v="0"/>
    <x v="15"/>
    <n v="23"/>
    <n v="43"/>
    <n v="989"/>
    <x v="19"/>
    <s v="L"/>
    <x v="17"/>
    <x v="3"/>
    <x v="0"/>
    <x v="0"/>
    <x v="2"/>
  </r>
  <r>
    <n v="2828"/>
    <n v="0"/>
    <n v="20"/>
    <s v="Female"/>
    <x v="2"/>
    <x v="0"/>
    <x v="0"/>
    <x v="2816"/>
    <x v="6"/>
    <x v="0"/>
    <x v="15"/>
    <n v="11"/>
    <n v="96"/>
    <n v="1056"/>
    <x v="48"/>
    <s v="M"/>
    <x v="23"/>
    <x v="3"/>
    <x v="2"/>
    <x v="4"/>
    <x v="4"/>
  </r>
  <r>
    <n v="2829"/>
    <n v="0"/>
    <n v="25"/>
    <s v="Female"/>
    <x v="2"/>
    <x v="18"/>
    <x v="3"/>
    <x v="2817"/>
    <x v="0"/>
    <x v="0"/>
    <x v="15"/>
    <n v="33"/>
    <n v="83"/>
    <n v="2739"/>
    <x v="29"/>
    <s v="L"/>
    <x v="21"/>
    <x v="3"/>
    <x v="3"/>
    <x v="3"/>
    <x v="3"/>
  </r>
  <r>
    <n v="2830"/>
    <n v="0"/>
    <n v="56"/>
    <s v="Female"/>
    <x v="2"/>
    <x v="16"/>
    <x v="3"/>
    <x v="2818"/>
    <x v="1"/>
    <x v="0"/>
    <x v="15"/>
    <n v="47"/>
    <n v="67"/>
    <n v="3149"/>
    <x v="27"/>
    <s v="XL"/>
    <x v="11"/>
    <x v="3"/>
    <x v="2"/>
    <x v="1"/>
    <x v="1"/>
  </r>
  <r>
    <n v="2831"/>
    <n v="0"/>
    <n v="63"/>
    <s v="Female"/>
    <x v="2"/>
    <x v="11"/>
    <x v="0"/>
    <x v="2819"/>
    <x v="2"/>
    <x v="0"/>
    <x v="15"/>
    <n v="13"/>
    <n v="90"/>
    <n v="1170"/>
    <x v="4"/>
    <s v="L"/>
    <x v="16"/>
    <x v="1"/>
    <x v="5"/>
    <x v="0"/>
    <x v="6"/>
  </r>
  <r>
    <n v="2832"/>
    <n v="0"/>
    <n v="34"/>
    <s v="Female"/>
    <x v="2"/>
    <x v="15"/>
    <x v="0"/>
    <x v="2820"/>
    <x v="3"/>
    <x v="0"/>
    <x v="15"/>
    <n v="4"/>
    <n v="53"/>
    <n v="212"/>
    <x v="40"/>
    <s v="L"/>
    <x v="6"/>
    <x v="0"/>
    <x v="0"/>
    <x v="2"/>
    <x v="1"/>
  </r>
  <r>
    <n v="2833"/>
    <n v="0"/>
    <n v="29"/>
    <s v="Female"/>
    <x v="2"/>
    <x v="18"/>
    <x v="3"/>
    <x v="2821"/>
    <x v="4"/>
    <x v="0"/>
    <x v="15"/>
    <n v="40"/>
    <n v="37"/>
    <n v="1480"/>
    <x v="31"/>
    <s v="M"/>
    <x v="23"/>
    <x v="2"/>
    <x v="3"/>
    <x v="3"/>
    <x v="3"/>
  </r>
  <r>
    <n v="2834"/>
    <n v="0"/>
    <n v="43"/>
    <s v="Female"/>
    <x v="2"/>
    <x v="2"/>
    <x v="0"/>
    <x v="2822"/>
    <x v="5"/>
    <x v="0"/>
    <x v="15"/>
    <n v="19"/>
    <n v="56"/>
    <n v="1064"/>
    <x v="10"/>
    <s v="M"/>
    <x v="11"/>
    <x v="3"/>
    <x v="1"/>
    <x v="1"/>
    <x v="5"/>
  </r>
  <r>
    <n v="2835"/>
    <n v="0"/>
    <n v="39"/>
    <s v="Female"/>
    <x v="2"/>
    <x v="14"/>
    <x v="2"/>
    <x v="2823"/>
    <x v="6"/>
    <x v="0"/>
    <x v="15"/>
    <n v="17"/>
    <n v="43"/>
    <n v="731"/>
    <x v="20"/>
    <s v="M"/>
    <x v="20"/>
    <x v="3"/>
    <x v="4"/>
    <x v="2"/>
    <x v="1"/>
  </r>
  <r>
    <n v="2836"/>
    <n v="0"/>
    <n v="33"/>
    <s v="Female"/>
    <x v="2"/>
    <x v="17"/>
    <x v="0"/>
    <x v="2824"/>
    <x v="0"/>
    <x v="0"/>
    <x v="15"/>
    <n v="7"/>
    <n v="84"/>
    <n v="588"/>
    <x v="32"/>
    <s v="S"/>
    <x v="6"/>
    <x v="0"/>
    <x v="1"/>
    <x v="0"/>
    <x v="2"/>
  </r>
  <r>
    <n v="2837"/>
    <n v="0"/>
    <n v="51"/>
    <s v="Female"/>
    <x v="2"/>
    <x v="13"/>
    <x v="0"/>
    <x v="2825"/>
    <x v="1"/>
    <x v="0"/>
    <x v="15"/>
    <n v="21"/>
    <n v="50"/>
    <n v="1050"/>
    <x v="5"/>
    <s v="M"/>
    <x v="4"/>
    <x v="0"/>
    <x v="4"/>
    <x v="1"/>
    <x v="4"/>
  </r>
  <r>
    <n v="2838"/>
    <n v="0"/>
    <n v="65"/>
    <s v="Female"/>
    <x v="2"/>
    <x v="9"/>
    <x v="1"/>
    <x v="2826"/>
    <x v="2"/>
    <x v="0"/>
    <x v="15"/>
    <n v="44"/>
    <n v="88"/>
    <n v="3872"/>
    <x v="15"/>
    <s v="M"/>
    <x v="17"/>
    <x v="2"/>
    <x v="0"/>
    <x v="3"/>
    <x v="1"/>
  </r>
  <r>
    <n v="2839"/>
    <n v="0"/>
    <n v="51"/>
    <s v="Female"/>
    <x v="2"/>
    <x v="14"/>
    <x v="2"/>
    <x v="2827"/>
    <x v="3"/>
    <x v="0"/>
    <x v="15"/>
    <n v="2"/>
    <n v="50"/>
    <n v="100"/>
    <x v="1"/>
    <s v="M"/>
    <x v="24"/>
    <x v="3"/>
    <x v="1"/>
    <x v="4"/>
    <x v="1"/>
  </r>
  <r>
    <n v="2840"/>
    <n v="0"/>
    <n v="70"/>
    <s v="Female"/>
    <x v="2"/>
    <x v="18"/>
    <x v="3"/>
    <x v="2828"/>
    <x v="4"/>
    <x v="0"/>
    <x v="15"/>
    <n v="30"/>
    <n v="80"/>
    <n v="2400"/>
    <x v="44"/>
    <s v="L"/>
    <x v="11"/>
    <x v="2"/>
    <x v="5"/>
    <x v="4"/>
    <x v="5"/>
  </r>
  <r>
    <n v="2841"/>
    <n v="0"/>
    <n v="40"/>
    <s v="Female"/>
    <x v="2"/>
    <x v="17"/>
    <x v="0"/>
    <x v="2829"/>
    <x v="5"/>
    <x v="0"/>
    <x v="15"/>
    <n v="41"/>
    <n v="47"/>
    <n v="1927"/>
    <x v="8"/>
    <s v="L"/>
    <x v="6"/>
    <x v="1"/>
    <x v="5"/>
    <x v="1"/>
    <x v="2"/>
  </r>
  <r>
    <n v="2842"/>
    <n v="0"/>
    <n v="19"/>
    <s v="Female"/>
    <x v="2"/>
    <x v="10"/>
    <x v="0"/>
    <x v="2830"/>
    <x v="6"/>
    <x v="0"/>
    <x v="15"/>
    <n v="31"/>
    <n v="33"/>
    <n v="1023"/>
    <x v="47"/>
    <s v="XL"/>
    <x v="23"/>
    <x v="0"/>
    <x v="4"/>
    <x v="1"/>
    <x v="1"/>
  </r>
  <r>
    <n v="2843"/>
    <n v="0"/>
    <n v="28"/>
    <s v="Female"/>
    <x v="2"/>
    <x v="7"/>
    <x v="2"/>
    <x v="2831"/>
    <x v="0"/>
    <x v="0"/>
    <x v="15"/>
    <n v="48"/>
    <n v="100"/>
    <n v="4800"/>
    <x v="27"/>
    <s v="L"/>
    <x v="13"/>
    <x v="3"/>
    <x v="3"/>
    <x v="5"/>
    <x v="3"/>
  </r>
  <r>
    <n v="2844"/>
    <n v="0"/>
    <n v="51"/>
    <s v="Female"/>
    <x v="2"/>
    <x v="1"/>
    <x v="0"/>
    <x v="2832"/>
    <x v="1"/>
    <x v="0"/>
    <x v="15"/>
    <n v="41"/>
    <n v="26"/>
    <n v="1066"/>
    <x v="47"/>
    <s v="M"/>
    <x v="3"/>
    <x v="2"/>
    <x v="5"/>
    <x v="0"/>
    <x v="1"/>
  </r>
  <r>
    <n v="2845"/>
    <n v="0"/>
    <n v="32"/>
    <s v="Female"/>
    <x v="2"/>
    <x v="19"/>
    <x v="3"/>
    <x v="2833"/>
    <x v="2"/>
    <x v="0"/>
    <x v="15"/>
    <n v="42"/>
    <n v="79"/>
    <n v="3318"/>
    <x v="34"/>
    <s v="M"/>
    <x v="20"/>
    <x v="2"/>
    <x v="3"/>
    <x v="0"/>
    <x v="2"/>
  </r>
  <r>
    <n v="2846"/>
    <n v="0"/>
    <n v="26"/>
    <s v="Female"/>
    <x v="2"/>
    <x v="21"/>
    <x v="3"/>
    <x v="2834"/>
    <x v="3"/>
    <x v="0"/>
    <x v="15"/>
    <n v="39"/>
    <n v="77"/>
    <n v="3003"/>
    <x v="44"/>
    <s v="L"/>
    <x v="21"/>
    <x v="2"/>
    <x v="0"/>
    <x v="5"/>
    <x v="6"/>
  </r>
  <r>
    <n v="2847"/>
    <n v="0"/>
    <n v="50"/>
    <s v="Female"/>
    <x v="2"/>
    <x v="20"/>
    <x v="0"/>
    <x v="2835"/>
    <x v="4"/>
    <x v="0"/>
    <x v="15"/>
    <n v="15"/>
    <n v="36"/>
    <n v="540"/>
    <x v="18"/>
    <s v="XL"/>
    <x v="12"/>
    <x v="3"/>
    <x v="2"/>
    <x v="3"/>
    <x v="4"/>
  </r>
  <r>
    <n v="2848"/>
    <n v="0"/>
    <n v="68"/>
    <s v="Female"/>
    <x v="2"/>
    <x v="16"/>
    <x v="3"/>
    <x v="2836"/>
    <x v="5"/>
    <x v="0"/>
    <x v="15"/>
    <n v="3"/>
    <n v="21"/>
    <n v="63"/>
    <x v="38"/>
    <s v="L"/>
    <x v="4"/>
    <x v="0"/>
    <x v="1"/>
    <x v="3"/>
    <x v="6"/>
  </r>
  <r>
    <n v="2849"/>
    <n v="0"/>
    <n v="33"/>
    <s v="Female"/>
    <x v="2"/>
    <x v="23"/>
    <x v="1"/>
    <x v="2837"/>
    <x v="6"/>
    <x v="0"/>
    <x v="15"/>
    <n v="28"/>
    <n v="72"/>
    <n v="2016"/>
    <x v="48"/>
    <s v="L"/>
    <x v="0"/>
    <x v="3"/>
    <x v="5"/>
    <x v="4"/>
    <x v="3"/>
  </r>
  <r>
    <n v="2850"/>
    <n v="0"/>
    <n v="56"/>
    <s v="Female"/>
    <x v="2"/>
    <x v="7"/>
    <x v="2"/>
    <x v="2838"/>
    <x v="0"/>
    <x v="0"/>
    <x v="15"/>
    <n v="27"/>
    <n v="25"/>
    <n v="675"/>
    <x v="13"/>
    <s v="M"/>
    <x v="9"/>
    <x v="1"/>
    <x v="0"/>
    <x v="3"/>
    <x v="4"/>
  </r>
  <r>
    <n v="2851"/>
    <n v="0"/>
    <n v="57"/>
    <s v="Female"/>
    <x v="2"/>
    <x v="1"/>
    <x v="0"/>
    <x v="2839"/>
    <x v="1"/>
    <x v="0"/>
    <x v="15"/>
    <n v="36"/>
    <n v="79"/>
    <n v="2844"/>
    <x v="42"/>
    <s v="M"/>
    <x v="5"/>
    <x v="1"/>
    <x v="5"/>
    <x v="5"/>
    <x v="2"/>
  </r>
  <r>
    <n v="2852"/>
    <n v="0"/>
    <n v="58"/>
    <s v="Female"/>
    <x v="2"/>
    <x v="0"/>
    <x v="0"/>
    <x v="2840"/>
    <x v="2"/>
    <x v="0"/>
    <x v="15"/>
    <n v="42"/>
    <n v="73"/>
    <n v="3066"/>
    <x v="21"/>
    <s v="L"/>
    <x v="11"/>
    <x v="2"/>
    <x v="5"/>
    <x v="5"/>
    <x v="5"/>
  </r>
  <r>
    <n v="2853"/>
    <n v="0"/>
    <n v="40"/>
    <s v="Female"/>
    <x v="2"/>
    <x v="22"/>
    <x v="3"/>
    <x v="2841"/>
    <x v="3"/>
    <x v="0"/>
    <x v="15"/>
    <n v="30"/>
    <n v="71"/>
    <n v="2130"/>
    <x v="14"/>
    <s v="M"/>
    <x v="23"/>
    <x v="1"/>
    <x v="5"/>
    <x v="0"/>
    <x v="1"/>
  </r>
  <r>
    <n v="2854"/>
    <n v="0"/>
    <n v="37"/>
    <s v="Female"/>
    <x v="2"/>
    <x v="19"/>
    <x v="3"/>
    <x v="2842"/>
    <x v="4"/>
    <x v="0"/>
    <x v="15"/>
    <n v="9"/>
    <n v="48"/>
    <n v="432"/>
    <x v="37"/>
    <s v="M"/>
    <x v="23"/>
    <x v="0"/>
    <x v="2"/>
    <x v="3"/>
    <x v="1"/>
  </r>
  <r>
    <n v="2855"/>
    <n v="0"/>
    <n v="36"/>
    <s v="Female"/>
    <x v="2"/>
    <x v="3"/>
    <x v="1"/>
    <x v="2843"/>
    <x v="5"/>
    <x v="0"/>
    <x v="15"/>
    <n v="25"/>
    <n v="28"/>
    <n v="700"/>
    <x v="12"/>
    <s v="M"/>
    <x v="18"/>
    <x v="3"/>
    <x v="5"/>
    <x v="0"/>
    <x v="5"/>
  </r>
  <r>
    <n v="2856"/>
    <n v="0"/>
    <n v="29"/>
    <s v="Female"/>
    <x v="2"/>
    <x v="23"/>
    <x v="1"/>
    <x v="2844"/>
    <x v="6"/>
    <x v="0"/>
    <x v="15"/>
    <n v="33"/>
    <n v="95"/>
    <n v="3135"/>
    <x v="33"/>
    <s v="S"/>
    <x v="1"/>
    <x v="0"/>
    <x v="4"/>
    <x v="3"/>
    <x v="3"/>
  </r>
  <r>
    <n v="2857"/>
    <n v="0"/>
    <n v="65"/>
    <s v="Female"/>
    <x v="2"/>
    <x v="14"/>
    <x v="2"/>
    <x v="2845"/>
    <x v="0"/>
    <x v="0"/>
    <x v="15"/>
    <n v="31"/>
    <n v="48"/>
    <n v="1488"/>
    <x v="43"/>
    <s v="M"/>
    <x v="20"/>
    <x v="0"/>
    <x v="4"/>
    <x v="2"/>
    <x v="5"/>
  </r>
  <r>
    <n v="2858"/>
    <n v="0"/>
    <n v="44"/>
    <s v="Female"/>
    <x v="2"/>
    <x v="10"/>
    <x v="0"/>
    <x v="2846"/>
    <x v="1"/>
    <x v="0"/>
    <x v="15"/>
    <n v="35"/>
    <n v="93"/>
    <n v="3255"/>
    <x v="39"/>
    <s v="S"/>
    <x v="1"/>
    <x v="1"/>
    <x v="2"/>
    <x v="5"/>
    <x v="5"/>
  </r>
  <r>
    <n v="2859"/>
    <n v="0"/>
    <n v="34"/>
    <s v="Female"/>
    <x v="2"/>
    <x v="2"/>
    <x v="0"/>
    <x v="2847"/>
    <x v="2"/>
    <x v="0"/>
    <x v="15"/>
    <n v="46"/>
    <n v="87"/>
    <n v="4002"/>
    <x v="31"/>
    <s v="L"/>
    <x v="11"/>
    <x v="2"/>
    <x v="4"/>
    <x v="4"/>
    <x v="5"/>
  </r>
  <r>
    <n v="2860"/>
    <n v="0"/>
    <n v="31"/>
    <s v="Female"/>
    <x v="2"/>
    <x v="6"/>
    <x v="0"/>
    <x v="2848"/>
    <x v="3"/>
    <x v="0"/>
    <x v="15"/>
    <n v="29"/>
    <n v="32"/>
    <n v="928"/>
    <x v="39"/>
    <s v="L"/>
    <x v="22"/>
    <x v="3"/>
    <x v="0"/>
    <x v="4"/>
    <x v="2"/>
  </r>
  <r>
    <n v="2861"/>
    <n v="0"/>
    <n v="28"/>
    <s v="Female"/>
    <x v="2"/>
    <x v="5"/>
    <x v="0"/>
    <x v="2849"/>
    <x v="4"/>
    <x v="0"/>
    <x v="15"/>
    <n v="49"/>
    <n v="38"/>
    <n v="1862"/>
    <x v="3"/>
    <s v="M"/>
    <x v="9"/>
    <x v="1"/>
    <x v="2"/>
    <x v="4"/>
    <x v="1"/>
  </r>
  <r>
    <n v="2862"/>
    <n v="0"/>
    <n v="66"/>
    <s v="Female"/>
    <x v="2"/>
    <x v="7"/>
    <x v="2"/>
    <x v="2850"/>
    <x v="5"/>
    <x v="0"/>
    <x v="15"/>
    <n v="27"/>
    <n v="54"/>
    <n v="1458"/>
    <x v="31"/>
    <s v="M"/>
    <x v="11"/>
    <x v="3"/>
    <x v="1"/>
    <x v="2"/>
    <x v="5"/>
  </r>
  <r>
    <n v="2863"/>
    <n v="0"/>
    <n v="68"/>
    <s v="Female"/>
    <x v="2"/>
    <x v="7"/>
    <x v="2"/>
    <x v="2851"/>
    <x v="6"/>
    <x v="0"/>
    <x v="15"/>
    <n v="5"/>
    <n v="75"/>
    <n v="375"/>
    <x v="11"/>
    <s v="S"/>
    <x v="10"/>
    <x v="2"/>
    <x v="5"/>
    <x v="4"/>
    <x v="6"/>
  </r>
  <r>
    <n v="2864"/>
    <n v="0"/>
    <n v="37"/>
    <s v="Female"/>
    <x v="2"/>
    <x v="17"/>
    <x v="0"/>
    <x v="2852"/>
    <x v="0"/>
    <x v="0"/>
    <x v="15"/>
    <n v="18"/>
    <n v="56"/>
    <n v="1008"/>
    <x v="38"/>
    <s v="M"/>
    <x v="22"/>
    <x v="3"/>
    <x v="4"/>
    <x v="0"/>
    <x v="5"/>
  </r>
  <r>
    <n v="2865"/>
    <n v="0"/>
    <n v="58"/>
    <s v="Female"/>
    <x v="2"/>
    <x v="1"/>
    <x v="0"/>
    <x v="2853"/>
    <x v="1"/>
    <x v="0"/>
    <x v="15"/>
    <n v="31"/>
    <n v="43"/>
    <n v="1333"/>
    <x v="25"/>
    <s v="S"/>
    <x v="1"/>
    <x v="3"/>
    <x v="5"/>
    <x v="0"/>
    <x v="1"/>
  </r>
  <r>
    <n v="2866"/>
    <n v="0"/>
    <n v="28"/>
    <s v="Female"/>
    <x v="2"/>
    <x v="11"/>
    <x v="0"/>
    <x v="2854"/>
    <x v="2"/>
    <x v="0"/>
    <x v="15"/>
    <n v="27"/>
    <n v="97"/>
    <n v="2619"/>
    <x v="17"/>
    <s v="M"/>
    <x v="5"/>
    <x v="3"/>
    <x v="1"/>
    <x v="1"/>
    <x v="0"/>
  </r>
  <r>
    <n v="2867"/>
    <n v="0"/>
    <n v="54"/>
    <s v="Female"/>
    <x v="2"/>
    <x v="0"/>
    <x v="0"/>
    <x v="2855"/>
    <x v="3"/>
    <x v="0"/>
    <x v="15"/>
    <n v="19"/>
    <n v="75"/>
    <n v="1425"/>
    <x v="38"/>
    <s v="S"/>
    <x v="10"/>
    <x v="2"/>
    <x v="1"/>
    <x v="1"/>
    <x v="2"/>
  </r>
  <r>
    <n v="2868"/>
    <n v="0"/>
    <n v="21"/>
    <s v="Female"/>
    <x v="2"/>
    <x v="4"/>
    <x v="1"/>
    <x v="2856"/>
    <x v="4"/>
    <x v="0"/>
    <x v="15"/>
    <n v="33"/>
    <n v="55"/>
    <n v="1815"/>
    <x v="23"/>
    <s v="L"/>
    <x v="3"/>
    <x v="2"/>
    <x v="2"/>
    <x v="1"/>
    <x v="0"/>
  </r>
  <r>
    <n v="2869"/>
    <n v="0"/>
    <n v="45"/>
    <s v="Female"/>
    <x v="2"/>
    <x v="21"/>
    <x v="3"/>
    <x v="2857"/>
    <x v="5"/>
    <x v="0"/>
    <x v="15"/>
    <n v="42"/>
    <n v="49"/>
    <n v="2058"/>
    <x v="23"/>
    <s v="M"/>
    <x v="12"/>
    <x v="0"/>
    <x v="2"/>
    <x v="3"/>
    <x v="6"/>
  </r>
  <r>
    <n v="2870"/>
    <n v="0"/>
    <n v="57"/>
    <s v="Female"/>
    <x v="2"/>
    <x v="20"/>
    <x v="0"/>
    <x v="2858"/>
    <x v="6"/>
    <x v="0"/>
    <x v="15"/>
    <n v="16"/>
    <n v="58"/>
    <n v="928"/>
    <x v="41"/>
    <s v="M"/>
    <x v="3"/>
    <x v="2"/>
    <x v="3"/>
    <x v="4"/>
    <x v="1"/>
  </r>
  <r>
    <n v="2871"/>
    <n v="0"/>
    <n v="47"/>
    <s v="Female"/>
    <x v="2"/>
    <x v="16"/>
    <x v="3"/>
    <x v="2859"/>
    <x v="0"/>
    <x v="0"/>
    <x v="15"/>
    <n v="49"/>
    <n v="34"/>
    <n v="1666"/>
    <x v="24"/>
    <s v="M"/>
    <x v="24"/>
    <x v="0"/>
    <x v="1"/>
    <x v="5"/>
    <x v="6"/>
  </r>
  <r>
    <n v="2872"/>
    <n v="0"/>
    <n v="46"/>
    <s v="Female"/>
    <x v="2"/>
    <x v="6"/>
    <x v="0"/>
    <x v="2860"/>
    <x v="1"/>
    <x v="0"/>
    <x v="15"/>
    <n v="40"/>
    <n v="43"/>
    <n v="1720"/>
    <x v="36"/>
    <s v="S"/>
    <x v="12"/>
    <x v="2"/>
    <x v="4"/>
    <x v="0"/>
    <x v="4"/>
  </r>
  <r>
    <n v="2873"/>
    <n v="0"/>
    <n v="63"/>
    <s v="Female"/>
    <x v="2"/>
    <x v="16"/>
    <x v="3"/>
    <x v="2861"/>
    <x v="2"/>
    <x v="0"/>
    <x v="15"/>
    <n v="5"/>
    <n v="48"/>
    <n v="240"/>
    <x v="38"/>
    <s v="L"/>
    <x v="8"/>
    <x v="3"/>
    <x v="2"/>
    <x v="1"/>
    <x v="2"/>
  </r>
  <r>
    <n v="2874"/>
    <n v="0"/>
    <n v="44"/>
    <s v="Female"/>
    <x v="2"/>
    <x v="1"/>
    <x v="0"/>
    <x v="2862"/>
    <x v="3"/>
    <x v="0"/>
    <x v="15"/>
    <n v="8"/>
    <n v="40"/>
    <n v="320"/>
    <x v="6"/>
    <s v="M"/>
    <x v="11"/>
    <x v="1"/>
    <x v="1"/>
    <x v="4"/>
    <x v="5"/>
  </r>
  <r>
    <n v="2875"/>
    <n v="0"/>
    <n v="36"/>
    <s v="Female"/>
    <x v="2"/>
    <x v="5"/>
    <x v="0"/>
    <x v="2863"/>
    <x v="4"/>
    <x v="0"/>
    <x v="15"/>
    <n v="2"/>
    <n v="29"/>
    <n v="58"/>
    <x v="23"/>
    <s v="L"/>
    <x v="5"/>
    <x v="2"/>
    <x v="3"/>
    <x v="5"/>
    <x v="2"/>
  </r>
  <r>
    <n v="2876"/>
    <n v="0"/>
    <n v="24"/>
    <s v="Female"/>
    <x v="2"/>
    <x v="13"/>
    <x v="0"/>
    <x v="2864"/>
    <x v="5"/>
    <x v="0"/>
    <x v="15"/>
    <n v="14"/>
    <n v="81"/>
    <n v="1134"/>
    <x v="0"/>
    <s v="M"/>
    <x v="6"/>
    <x v="3"/>
    <x v="1"/>
    <x v="5"/>
    <x v="1"/>
  </r>
  <r>
    <n v="2877"/>
    <n v="0"/>
    <n v="65"/>
    <s v="Female"/>
    <x v="2"/>
    <x v="15"/>
    <x v="0"/>
    <x v="2865"/>
    <x v="6"/>
    <x v="0"/>
    <x v="15"/>
    <n v="5"/>
    <n v="84"/>
    <n v="420"/>
    <x v="34"/>
    <s v="M"/>
    <x v="4"/>
    <x v="1"/>
    <x v="4"/>
    <x v="4"/>
    <x v="0"/>
  </r>
  <r>
    <n v="2878"/>
    <n v="0"/>
    <n v="32"/>
    <s v="Female"/>
    <x v="2"/>
    <x v="20"/>
    <x v="0"/>
    <x v="2866"/>
    <x v="0"/>
    <x v="0"/>
    <x v="15"/>
    <n v="34"/>
    <n v="46"/>
    <n v="1564"/>
    <x v="30"/>
    <s v="M"/>
    <x v="5"/>
    <x v="2"/>
    <x v="3"/>
    <x v="0"/>
    <x v="5"/>
  </r>
  <r>
    <n v="2879"/>
    <n v="0"/>
    <n v="63"/>
    <s v="Female"/>
    <x v="2"/>
    <x v="10"/>
    <x v="0"/>
    <x v="2867"/>
    <x v="1"/>
    <x v="0"/>
    <x v="15"/>
    <n v="13"/>
    <n v="86"/>
    <n v="1118"/>
    <x v="17"/>
    <s v="L"/>
    <x v="2"/>
    <x v="2"/>
    <x v="2"/>
    <x v="4"/>
    <x v="2"/>
  </r>
  <r>
    <n v="2880"/>
    <n v="0"/>
    <n v="62"/>
    <s v="Female"/>
    <x v="2"/>
    <x v="0"/>
    <x v="0"/>
    <x v="2868"/>
    <x v="2"/>
    <x v="0"/>
    <x v="15"/>
    <n v="31"/>
    <n v="57"/>
    <n v="1767"/>
    <x v="24"/>
    <s v="XL"/>
    <x v="2"/>
    <x v="0"/>
    <x v="1"/>
    <x v="0"/>
    <x v="2"/>
  </r>
  <r>
    <n v="2881"/>
    <n v="0"/>
    <n v="19"/>
    <s v="Female"/>
    <x v="2"/>
    <x v="11"/>
    <x v="0"/>
    <x v="2869"/>
    <x v="3"/>
    <x v="0"/>
    <x v="15"/>
    <n v="43"/>
    <n v="61"/>
    <n v="2623"/>
    <x v="19"/>
    <s v="L"/>
    <x v="18"/>
    <x v="0"/>
    <x v="5"/>
    <x v="3"/>
    <x v="3"/>
  </r>
  <r>
    <n v="2882"/>
    <n v="0"/>
    <n v="38"/>
    <s v="Female"/>
    <x v="2"/>
    <x v="21"/>
    <x v="3"/>
    <x v="2870"/>
    <x v="4"/>
    <x v="0"/>
    <x v="15"/>
    <n v="6"/>
    <n v="90"/>
    <n v="540"/>
    <x v="20"/>
    <s v="M"/>
    <x v="16"/>
    <x v="0"/>
    <x v="1"/>
    <x v="4"/>
    <x v="2"/>
  </r>
  <r>
    <n v="2883"/>
    <n v="0"/>
    <n v="59"/>
    <s v="Female"/>
    <x v="2"/>
    <x v="0"/>
    <x v="0"/>
    <x v="2871"/>
    <x v="5"/>
    <x v="0"/>
    <x v="15"/>
    <n v="23"/>
    <n v="51"/>
    <n v="1173"/>
    <x v="18"/>
    <s v="L"/>
    <x v="9"/>
    <x v="0"/>
    <x v="5"/>
    <x v="2"/>
    <x v="4"/>
  </r>
  <r>
    <n v="2884"/>
    <n v="0"/>
    <n v="22"/>
    <s v="Female"/>
    <x v="2"/>
    <x v="20"/>
    <x v="0"/>
    <x v="2872"/>
    <x v="6"/>
    <x v="0"/>
    <x v="15"/>
    <n v="10"/>
    <n v="48"/>
    <n v="480"/>
    <x v="3"/>
    <s v="XL"/>
    <x v="5"/>
    <x v="1"/>
    <x v="3"/>
    <x v="3"/>
    <x v="1"/>
  </r>
  <r>
    <n v="2885"/>
    <n v="0"/>
    <n v="55"/>
    <s v="Female"/>
    <x v="2"/>
    <x v="23"/>
    <x v="1"/>
    <x v="2873"/>
    <x v="0"/>
    <x v="0"/>
    <x v="15"/>
    <n v="47"/>
    <n v="50"/>
    <n v="2350"/>
    <x v="10"/>
    <s v="M"/>
    <x v="7"/>
    <x v="2"/>
    <x v="4"/>
    <x v="2"/>
    <x v="6"/>
  </r>
  <r>
    <n v="2886"/>
    <n v="0"/>
    <n v="29"/>
    <s v="Female"/>
    <x v="2"/>
    <x v="21"/>
    <x v="3"/>
    <x v="2874"/>
    <x v="1"/>
    <x v="0"/>
    <x v="15"/>
    <n v="14"/>
    <n v="82"/>
    <n v="1148"/>
    <x v="21"/>
    <s v="M"/>
    <x v="22"/>
    <x v="2"/>
    <x v="2"/>
    <x v="2"/>
    <x v="4"/>
  </r>
  <r>
    <n v="2887"/>
    <n v="0"/>
    <n v="42"/>
    <s v="Female"/>
    <x v="2"/>
    <x v="19"/>
    <x v="3"/>
    <x v="2875"/>
    <x v="2"/>
    <x v="0"/>
    <x v="15"/>
    <n v="29"/>
    <n v="33"/>
    <n v="957"/>
    <x v="39"/>
    <s v="L"/>
    <x v="24"/>
    <x v="1"/>
    <x v="1"/>
    <x v="3"/>
    <x v="1"/>
  </r>
  <r>
    <n v="2888"/>
    <n v="0"/>
    <n v="23"/>
    <s v="Female"/>
    <x v="2"/>
    <x v="3"/>
    <x v="1"/>
    <x v="2876"/>
    <x v="3"/>
    <x v="0"/>
    <x v="15"/>
    <n v="12"/>
    <n v="28"/>
    <n v="336"/>
    <x v="0"/>
    <s v="L"/>
    <x v="24"/>
    <x v="0"/>
    <x v="0"/>
    <x v="1"/>
    <x v="4"/>
  </r>
  <r>
    <n v="2889"/>
    <n v="0"/>
    <n v="70"/>
    <s v="Female"/>
    <x v="2"/>
    <x v="15"/>
    <x v="0"/>
    <x v="2877"/>
    <x v="4"/>
    <x v="0"/>
    <x v="15"/>
    <n v="25"/>
    <n v="42"/>
    <n v="1050"/>
    <x v="48"/>
    <s v="L"/>
    <x v="13"/>
    <x v="1"/>
    <x v="4"/>
    <x v="5"/>
    <x v="3"/>
  </r>
  <r>
    <n v="2890"/>
    <n v="0"/>
    <n v="64"/>
    <s v="Female"/>
    <x v="2"/>
    <x v="12"/>
    <x v="3"/>
    <x v="2878"/>
    <x v="5"/>
    <x v="0"/>
    <x v="15"/>
    <n v="21"/>
    <n v="43"/>
    <n v="903"/>
    <x v="45"/>
    <s v="M"/>
    <x v="4"/>
    <x v="3"/>
    <x v="5"/>
    <x v="0"/>
    <x v="2"/>
  </r>
  <r>
    <n v="2891"/>
    <n v="0"/>
    <n v="39"/>
    <s v="Female"/>
    <x v="2"/>
    <x v="2"/>
    <x v="0"/>
    <x v="2879"/>
    <x v="6"/>
    <x v="0"/>
    <x v="15"/>
    <n v="23"/>
    <n v="55"/>
    <n v="1265"/>
    <x v="24"/>
    <s v="M"/>
    <x v="10"/>
    <x v="0"/>
    <x v="1"/>
    <x v="2"/>
    <x v="5"/>
  </r>
  <r>
    <n v="2892"/>
    <n v="0"/>
    <n v="47"/>
    <s v="Female"/>
    <x v="2"/>
    <x v="17"/>
    <x v="0"/>
    <x v="2880"/>
    <x v="0"/>
    <x v="0"/>
    <x v="15"/>
    <n v="10"/>
    <n v="73"/>
    <n v="730"/>
    <x v="47"/>
    <s v="XL"/>
    <x v="12"/>
    <x v="0"/>
    <x v="1"/>
    <x v="3"/>
    <x v="5"/>
  </r>
  <r>
    <n v="2893"/>
    <n v="0"/>
    <n v="22"/>
    <s v="Female"/>
    <x v="2"/>
    <x v="10"/>
    <x v="0"/>
    <x v="2881"/>
    <x v="1"/>
    <x v="0"/>
    <x v="15"/>
    <n v="47"/>
    <n v="39"/>
    <n v="1833"/>
    <x v="21"/>
    <s v="M"/>
    <x v="11"/>
    <x v="1"/>
    <x v="3"/>
    <x v="2"/>
    <x v="5"/>
  </r>
  <r>
    <n v="2894"/>
    <n v="0"/>
    <n v="69"/>
    <s v="Female"/>
    <x v="2"/>
    <x v="22"/>
    <x v="3"/>
    <x v="2882"/>
    <x v="2"/>
    <x v="0"/>
    <x v="15"/>
    <n v="44"/>
    <n v="20"/>
    <n v="880"/>
    <x v="0"/>
    <s v="S"/>
    <x v="19"/>
    <x v="1"/>
    <x v="1"/>
    <x v="5"/>
    <x v="6"/>
  </r>
  <r>
    <n v="2895"/>
    <n v="0"/>
    <n v="35"/>
    <s v="Female"/>
    <x v="2"/>
    <x v="16"/>
    <x v="3"/>
    <x v="2883"/>
    <x v="3"/>
    <x v="0"/>
    <x v="15"/>
    <n v="41"/>
    <n v="32"/>
    <n v="1312"/>
    <x v="0"/>
    <s v="S"/>
    <x v="17"/>
    <x v="1"/>
    <x v="3"/>
    <x v="0"/>
    <x v="2"/>
  </r>
  <r>
    <n v="2896"/>
    <n v="0"/>
    <n v="56"/>
    <s v="Female"/>
    <x v="2"/>
    <x v="15"/>
    <x v="0"/>
    <x v="2884"/>
    <x v="4"/>
    <x v="0"/>
    <x v="15"/>
    <n v="29"/>
    <n v="86"/>
    <n v="2494"/>
    <x v="6"/>
    <s v="L"/>
    <x v="13"/>
    <x v="2"/>
    <x v="3"/>
    <x v="4"/>
    <x v="5"/>
  </r>
  <r>
    <n v="2897"/>
    <n v="0"/>
    <n v="30"/>
    <s v="Female"/>
    <x v="2"/>
    <x v="0"/>
    <x v="0"/>
    <x v="2885"/>
    <x v="5"/>
    <x v="0"/>
    <x v="15"/>
    <n v="2"/>
    <n v="91"/>
    <n v="182"/>
    <x v="12"/>
    <s v="M"/>
    <x v="5"/>
    <x v="2"/>
    <x v="1"/>
    <x v="0"/>
    <x v="6"/>
  </r>
  <r>
    <n v="2898"/>
    <n v="0"/>
    <n v="43"/>
    <s v="Female"/>
    <x v="2"/>
    <x v="14"/>
    <x v="2"/>
    <x v="2886"/>
    <x v="6"/>
    <x v="0"/>
    <x v="15"/>
    <n v="2"/>
    <n v="59"/>
    <n v="118"/>
    <x v="6"/>
    <s v="L"/>
    <x v="10"/>
    <x v="3"/>
    <x v="1"/>
    <x v="1"/>
    <x v="0"/>
  </r>
  <r>
    <n v="2899"/>
    <n v="0"/>
    <n v="23"/>
    <s v="Female"/>
    <x v="2"/>
    <x v="4"/>
    <x v="1"/>
    <x v="2887"/>
    <x v="0"/>
    <x v="0"/>
    <x v="15"/>
    <n v="29"/>
    <n v="33"/>
    <n v="957"/>
    <x v="30"/>
    <s v="XL"/>
    <x v="14"/>
    <x v="2"/>
    <x v="0"/>
    <x v="2"/>
    <x v="2"/>
  </r>
  <r>
    <n v="2900"/>
    <n v="0"/>
    <n v="50"/>
    <s v="Female"/>
    <x v="2"/>
    <x v="23"/>
    <x v="1"/>
    <x v="2888"/>
    <x v="1"/>
    <x v="0"/>
    <x v="15"/>
    <n v="22"/>
    <n v="64"/>
    <n v="1408"/>
    <x v="42"/>
    <s v="M"/>
    <x v="9"/>
    <x v="1"/>
    <x v="4"/>
    <x v="4"/>
    <x v="0"/>
  </r>
  <r>
    <n v="2901"/>
    <n v="0"/>
    <n v="41"/>
    <s v="Female"/>
    <x v="2"/>
    <x v="0"/>
    <x v="0"/>
    <x v="2889"/>
    <x v="2"/>
    <x v="0"/>
    <x v="15"/>
    <n v="23"/>
    <n v="67"/>
    <n v="1541"/>
    <x v="31"/>
    <s v="XL"/>
    <x v="10"/>
    <x v="0"/>
    <x v="3"/>
    <x v="1"/>
    <x v="4"/>
  </r>
  <r>
    <n v="2902"/>
    <n v="0"/>
    <n v="41"/>
    <s v="Female"/>
    <x v="2"/>
    <x v="0"/>
    <x v="0"/>
    <x v="2890"/>
    <x v="3"/>
    <x v="0"/>
    <x v="15"/>
    <n v="46"/>
    <n v="43"/>
    <n v="1978"/>
    <x v="15"/>
    <s v="L"/>
    <x v="8"/>
    <x v="0"/>
    <x v="1"/>
    <x v="2"/>
    <x v="3"/>
  </r>
  <r>
    <n v="2903"/>
    <n v="0"/>
    <n v="27"/>
    <s v="Female"/>
    <x v="2"/>
    <x v="23"/>
    <x v="1"/>
    <x v="2891"/>
    <x v="4"/>
    <x v="0"/>
    <x v="15"/>
    <n v="19"/>
    <n v="32"/>
    <n v="608"/>
    <x v="16"/>
    <s v="S"/>
    <x v="19"/>
    <x v="1"/>
    <x v="3"/>
    <x v="3"/>
    <x v="4"/>
  </r>
  <r>
    <n v="2904"/>
    <n v="0"/>
    <n v="38"/>
    <s v="Female"/>
    <x v="2"/>
    <x v="18"/>
    <x v="3"/>
    <x v="2892"/>
    <x v="5"/>
    <x v="0"/>
    <x v="15"/>
    <n v="24"/>
    <n v="39"/>
    <n v="936"/>
    <x v="12"/>
    <s v="S"/>
    <x v="11"/>
    <x v="1"/>
    <x v="4"/>
    <x v="2"/>
    <x v="6"/>
  </r>
  <r>
    <n v="2905"/>
    <n v="0"/>
    <n v="41"/>
    <s v="Female"/>
    <x v="2"/>
    <x v="3"/>
    <x v="1"/>
    <x v="2893"/>
    <x v="6"/>
    <x v="0"/>
    <x v="15"/>
    <n v="43"/>
    <n v="41"/>
    <n v="1763"/>
    <x v="43"/>
    <s v="M"/>
    <x v="0"/>
    <x v="1"/>
    <x v="4"/>
    <x v="0"/>
    <x v="5"/>
  </r>
  <r>
    <n v="2906"/>
    <n v="0"/>
    <n v="58"/>
    <s v="Female"/>
    <x v="2"/>
    <x v="12"/>
    <x v="3"/>
    <x v="2894"/>
    <x v="0"/>
    <x v="0"/>
    <x v="15"/>
    <n v="14"/>
    <n v="53"/>
    <n v="742"/>
    <x v="14"/>
    <s v="L"/>
    <x v="12"/>
    <x v="0"/>
    <x v="3"/>
    <x v="5"/>
    <x v="0"/>
  </r>
  <r>
    <n v="2907"/>
    <n v="0"/>
    <n v="58"/>
    <s v="Female"/>
    <x v="2"/>
    <x v="7"/>
    <x v="2"/>
    <x v="2895"/>
    <x v="1"/>
    <x v="0"/>
    <x v="15"/>
    <n v="7"/>
    <n v="27"/>
    <n v="189"/>
    <x v="40"/>
    <s v="M"/>
    <x v="20"/>
    <x v="1"/>
    <x v="3"/>
    <x v="0"/>
    <x v="2"/>
  </r>
  <r>
    <n v="2908"/>
    <n v="0"/>
    <n v="19"/>
    <s v="Female"/>
    <x v="2"/>
    <x v="12"/>
    <x v="3"/>
    <x v="2896"/>
    <x v="2"/>
    <x v="0"/>
    <x v="15"/>
    <n v="50"/>
    <n v="82"/>
    <n v="4100"/>
    <x v="31"/>
    <s v="XL"/>
    <x v="21"/>
    <x v="2"/>
    <x v="2"/>
    <x v="3"/>
    <x v="4"/>
  </r>
  <r>
    <n v="2909"/>
    <n v="0"/>
    <n v="43"/>
    <s v="Female"/>
    <x v="2"/>
    <x v="0"/>
    <x v="0"/>
    <x v="2897"/>
    <x v="3"/>
    <x v="0"/>
    <x v="15"/>
    <n v="15"/>
    <n v="87"/>
    <n v="1305"/>
    <x v="20"/>
    <s v="M"/>
    <x v="18"/>
    <x v="0"/>
    <x v="5"/>
    <x v="5"/>
    <x v="6"/>
  </r>
  <r>
    <n v="2910"/>
    <n v="0"/>
    <n v="27"/>
    <s v="Female"/>
    <x v="2"/>
    <x v="21"/>
    <x v="3"/>
    <x v="2898"/>
    <x v="4"/>
    <x v="0"/>
    <x v="15"/>
    <n v="40"/>
    <n v="78"/>
    <n v="3120"/>
    <x v="7"/>
    <s v="M"/>
    <x v="20"/>
    <x v="0"/>
    <x v="2"/>
    <x v="2"/>
    <x v="6"/>
  </r>
  <r>
    <n v="2911"/>
    <n v="0"/>
    <n v="32"/>
    <s v="Female"/>
    <x v="2"/>
    <x v="22"/>
    <x v="3"/>
    <x v="2899"/>
    <x v="5"/>
    <x v="0"/>
    <x v="15"/>
    <n v="41"/>
    <n v="32"/>
    <n v="1312"/>
    <x v="33"/>
    <s v="M"/>
    <x v="24"/>
    <x v="2"/>
    <x v="5"/>
    <x v="2"/>
    <x v="5"/>
  </r>
  <r>
    <n v="2912"/>
    <n v="0"/>
    <n v="28"/>
    <s v="Female"/>
    <x v="2"/>
    <x v="20"/>
    <x v="0"/>
    <x v="2900"/>
    <x v="6"/>
    <x v="0"/>
    <x v="15"/>
    <n v="34"/>
    <n v="38"/>
    <n v="1292"/>
    <x v="47"/>
    <s v="XL"/>
    <x v="19"/>
    <x v="3"/>
    <x v="2"/>
    <x v="0"/>
    <x v="3"/>
  </r>
  <r>
    <n v="2913"/>
    <n v="0"/>
    <n v="48"/>
    <s v="Female"/>
    <x v="2"/>
    <x v="9"/>
    <x v="1"/>
    <x v="2901"/>
    <x v="0"/>
    <x v="0"/>
    <x v="15"/>
    <n v="27"/>
    <n v="37"/>
    <n v="999"/>
    <x v="4"/>
    <s v="M"/>
    <x v="22"/>
    <x v="0"/>
    <x v="3"/>
    <x v="1"/>
    <x v="4"/>
  </r>
  <r>
    <n v="2914"/>
    <n v="0"/>
    <n v="43"/>
    <s v="Female"/>
    <x v="2"/>
    <x v="7"/>
    <x v="2"/>
    <x v="2902"/>
    <x v="1"/>
    <x v="0"/>
    <x v="15"/>
    <n v="12"/>
    <n v="83"/>
    <n v="996"/>
    <x v="5"/>
    <s v="L"/>
    <x v="16"/>
    <x v="0"/>
    <x v="0"/>
    <x v="1"/>
    <x v="6"/>
  </r>
  <r>
    <n v="2915"/>
    <n v="0"/>
    <n v="45"/>
    <s v="Female"/>
    <x v="2"/>
    <x v="1"/>
    <x v="0"/>
    <x v="2903"/>
    <x v="2"/>
    <x v="0"/>
    <x v="15"/>
    <n v="1"/>
    <n v="72"/>
    <n v="72"/>
    <x v="37"/>
    <s v="M"/>
    <x v="22"/>
    <x v="3"/>
    <x v="0"/>
    <x v="5"/>
    <x v="4"/>
  </r>
  <r>
    <n v="2916"/>
    <n v="0"/>
    <n v="26"/>
    <s v="Female"/>
    <x v="2"/>
    <x v="5"/>
    <x v="0"/>
    <x v="2904"/>
    <x v="3"/>
    <x v="0"/>
    <x v="15"/>
    <n v="39"/>
    <n v="30"/>
    <n v="1170"/>
    <x v="4"/>
    <s v="M"/>
    <x v="16"/>
    <x v="3"/>
    <x v="0"/>
    <x v="5"/>
    <x v="4"/>
  </r>
  <r>
    <n v="2917"/>
    <n v="0"/>
    <n v="62"/>
    <s v="Female"/>
    <x v="2"/>
    <x v="6"/>
    <x v="0"/>
    <x v="2905"/>
    <x v="4"/>
    <x v="0"/>
    <x v="15"/>
    <n v="13"/>
    <n v="66"/>
    <n v="858"/>
    <x v="18"/>
    <s v="M"/>
    <x v="13"/>
    <x v="0"/>
    <x v="0"/>
    <x v="2"/>
    <x v="4"/>
  </r>
  <r>
    <n v="2918"/>
    <n v="0"/>
    <n v="58"/>
    <s v="Female"/>
    <x v="2"/>
    <x v="5"/>
    <x v="0"/>
    <x v="2906"/>
    <x v="5"/>
    <x v="0"/>
    <x v="15"/>
    <n v="50"/>
    <n v="45"/>
    <n v="2250"/>
    <x v="23"/>
    <s v="XL"/>
    <x v="3"/>
    <x v="0"/>
    <x v="5"/>
    <x v="0"/>
    <x v="2"/>
  </r>
  <r>
    <n v="2919"/>
    <n v="0"/>
    <n v="19"/>
    <s v="Female"/>
    <x v="2"/>
    <x v="12"/>
    <x v="3"/>
    <x v="2907"/>
    <x v="6"/>
    <x v="0"/>
    <x v="15"/>
    <n v="36"/>
    <n v="73"/>
    <n v="2628"/>
    <x v="14"/>
    <s v="S"/>
    <x v="12"/>
    <x v="3"/>
    <x v="1"/>
    <x v="1"/>
    <x v="1"/>
  </r>
  <r>
    <n v="2920"/>
    <n v="0"/>
    <n v="64"/>
    <s v="Female"/>
    <x v="2"/>
    <x v="9"/>
    <x v="1"/>
    <x v="2908"/>
    <x v="0"/>
    <x v="0"/>
    <x v="15"/>
    <n v="31"/>
    <n v="67"/>
    <n v="2077"/>
    <x v="45"/>
    <s v="L"/>
    <x v="4"/>
    <x v="0"/>
    <x v="3"/>
    <x v="5"/>
    <x v="5"/>
  </r>
  <r>
    <n v="2921"/>
    <n v="0"/>
    <n v="33"/>
    <s v="Female"/>
    <x v="2"/>
    <x v="12"/>
    <x v="3"/>
    <x v="2909"/>
    <x v="1"/>
    <x v="0"/>
    <x v="15"/>
    <n v="3"/>
    <n v="72"/>
    <n v="216"/>
    <x v="20"/>
    <s v="XL"/>
    <x v="17"/>
    <x v="1"/>
    <x v="1"/>
    <x v="5"/>
    <x v="4"/>
  </r>
  <r>
    <n v="2922"/>
    <n v="0"/>
    <n v="20"/>
    <s v="Female"/>
    <x v="2"/>
    <x v="8"/>
    <x v="3"/>
    <x v="2910"/>
    <x v="2"/>
    <x v="0"/>
    <x v="15"/>
    <n v="11"/>
    <n v="24"/>
    <n v="264"/>
    <x v="48"/>
    <s v="M"/>
    <x v="16"/>
    <x v="3"/>
    <x v="3"/>
    <x v="1"/>
    <x v="0"/>
  </r>
  <r>
    <n v="2923"/>
    <n v="0"/>
    <n v="45"/>
    <s v="Female"/>
    <x v="2"/>
    <x v="12"/>
    <x v="3"/>
    <x v="2911"/>
    <x v="3"/>
    <x v="0"/>
    <x v="16"/>
    <n v="16"/>
    <n v="68"/>
    <n v="1088"/>
    <x v="0"/>
    <s v="L"/>
    <x v="18"/>
    <x v="0"/>
    <x v="0"/>
    <x v="3"/>
    <x v="3"/>
  </r>
  <r>
    <n v="2924"/>
    <n v="0"/>
    <n v="28"/>
    <s v="Female"/>
    <x v="2"/>
    <x v="5"/>
    <x v="0"/>
    <x v="2912"/>
    <x v="4"/>
    <x v="0"/>
    <x v="16"/>
    <n v="12"/>
    <n v="70"/>
    <n v="840"/>
    <x v="37"/>
    <s v="M"/>
    <x v="23"/>
    <x v="1"/>
    <x v="4"/>
    <x v="1"/>
    <x v="3"/>
  </r>
  <r>
    <n v="2925"/>
    <n v="0"/>
    <n v="47"/>
    <s v="Female"/>
    <x v="2"/>
    <x v="5"/>
    <x v="0"/>
    <x v="2913"/>
    <x v="5"/>
    <x v="0"/>
    <x v="16"/>
    <n v="37"/>
    <n v="64"/>
    <n v="2368"/>
    <x v="3"/>
    <s v="L"/>
    <x v="20"/>
    <x v="0"/>
    <x v="1"/>
    <x v="5"/>
    <x v="6"/>
  </r>
  <r>
    <n v="2926"/>
    <n v="0"/>
    <n v="54"/>
    <s v="Female"/>
    <x v="2"/>
    <x v="1"/>
    <x v="0"/>
    <x v="2914"/>
    <x v="6"/>
    <x v="0"/>
    <x v="16"/>
    <n v="43"/>
    <n v="91"/>
    <n v="3913"/>
    <x v="25"/>
    <s v="M"/>
    <x v="1"/>
    <x v="1"/>
    <x v="5"/>
    <x v="2"/>
    <x v="6"/>
  </r>
  <r>
    <n v="2927"/>
    <n v="0"/>
    <n v="64"/>
    <s v="Female"/>
    <x v="2"/>
    <x v="8"/>
    <x v="3"/>
    <x v="2915"/>
    <x v="0"/>
    <x v="0"/>
    <x v="16"/>
    <n v="9"/>
    <n v="82"/>
    <n v="738"/>
    <x v="31"/>
    <s v="M"/>
    <x v="0"/>
    <x v="0"/>
    <x v="4"/>
    <x v="1"/>
    <x v="1"/>
  </r>
  <r>
    <n v="2928"/>
    <n v="0"/>
    <n v="45"/>
    <s v="Female"/>
    <x v="2"/>
    <x v="5"/>
    <x v="0"/>
    <x v="2916"/>
    <x v="1"/>
    <x v="0"/>
    <x v="16"/>
    <n v="15"/>
    <n v="24"/>
    <n v="360"/>
    <x v="9"/>
    <s v="M"/>
    <x v="12"/>
    <x v="2"/>
    <x v="0"/>
    <x v="0"/>
    <x v="4"/>
  </r>
  <r>
    <n v="2929"/>
    <n v="0"/>
    <n v="40"/>
    <s v="Female"/>
    <x v="2"/>
    <x v="16"/>
    <x v="3"/>
    <x v="2917"/>
    <x v="2"/>
    <x v="0"/>
    <x v="16"/>
    <n v="17"/>
    <n v="80"/>
    <n v="1360"/>
    <x v="15"/>
    <s v="L"/>
    <x v="22"/>
    <x v="1"/>
    <x v="5"/>
    <x v="2"/>
    <x v="1"/>
  </r>
  <r>
    <n v="2930"/>
    <n v="0"/>
    <n v="31"/>
    <s v="Female"/>
    <x v="2"/>
    <x v="20"/>
    <x v="0"/>
    <x v="2918"/>
    <x v="3"/>
    <x v="0"/>
    <x v="16"/>
    <n v="42"/>
    <n v="53"/>
    <n v="2226"/>
    <x v="1"/>
    <s v="XL"/>
    <x v="3"/>
    <x v="0"/>
    <x v="2"/>
    <x v="0"/>
    <x v="0"/>
  </r>
  <r>
    <n v="2931"/>
    <n v="0"/>
    <n v="38"/>
    <s v="Female"/>
    <x v="2"/>
    <x v="17"/>
    <x v="0"/>
    <x v="2919"/>
    <x v="4"/>
    <x v="0"/>
    <x v="16"/>
    <n v="14"/>
    <n v="50"/>
    <n v="700"/>
    <x v="33"/>
    <s v="M"/>
    <x v="19"/>
    <x v="1"/>
    <x v="1"/>
    <x v="0"/>
    <x v="5"/>
  </r>
  <r>
    <n v="2932"/>
    <n v="0"/>
    <n v="36"/>
    <s v="Female"/>
    <x v="2"/>
    <x v="16"/>
    <x v="3"/>
    <x v="2920"/>
    <x v="5"/>
    <x v="0"/>
    <x v="16"/>
    <n v="49"/>
    <n v="31"/>
    <n v="1519"/>
    <x v="15"/>
    <s v="M"/>
    <x v="23"/>
    <x v="3"/>
    <x v="4"/>
    <x v="2"/>
    <x v="4"/>
  </r>
  <r>
    <n v="2933"/>
    <n v="0"/>
    <n v="65"/>
    <s v="Female"/>
    <x v="2"/>
    <x v="21"/>
    <x v="3"/>
    <x v="2921"/>
    <x v="6"/>
    <x v="0"/>
    <x v="16"/>
    <n v="3"/>
    <n v="88"/>
    <n v="264"/>
    <x v="28"/>
    <s v="L"/>
    <x v="12"/>
    <x v="1"/>
    <x v="0"/>
    <x v="3"/>
    <x v="3"/>
  </r>
  <r>
    <n v="2934"/>
    <n v="0"/>
    <n v="27"/>
    <s v="Female"/>
    <x v="2"/>
    <x v="19"/>
    <x v="3"/>
    <x v="2922"/>
    <x v="0"/>
    <x v="0"/>
    <x v="16"/>
    <n v="28"/>
    <n v="52"/>
    <n v="1456"/>
    <x v="25"/>
    <s v="M"/>
    <x v="17"/>
    <x v="2"/>
    <x v="3"/>
    <x v="0"/>
    <x v="5"/>
  </r>
  <r>
    <n v="2935"/>
    <n v="0"/>
    <n v="38"/>
    <s v="Female"/>
    <x v="2"/>
    <x v="24"/>
    <x v="3"/>
    <x v="2923"/>
    <x v="1"/>
    <x v="0"/>
    <x v="16"/>
    <n v="41"/>
    <n v="22"/>
    <n v="902"/>
    <x v="36"/>
    <s v="M"/>
    <x v="19"/>
    <x v="3"/>
    <x v="2"/>
    <x v="4"/>
    <x v="3"/>
  </r>
  <r>
    <n v="2936"/>
    <n v="0"/>
    <n v="58"/>
    <s v="Female"/>
    <x v="2"/>
    <x v="4"/>
    <x v="1"/>
    <x v="2924"/>
    <x v="2"/>
    <x v="0"/>
    <x v="16"/>
    <n v="11"/>
    <n v="27"/>
    <n v="297"/>
    <x v="16"/>
    <s v="XL"/>
    <x v="0"/>
    <x v="1"/>
    <x v="3"/>
    <x v="0"/>
    <x v="1"/>
  </r>
  <r>
    <n v="2937"/>
    <n v="0"/>
    <n v="31"/>
    <s v="Female"/>
    <x v="2"/>
    <x v="11"/>
    <x v="0"/>
    <x v="2925"/>
    <x v="3"/>
    <x v="0"/>
    <x v="16"/>
    <n v="46"/>
    <n v="34"/>
    <n v="1564"/>
    <x v="46"/>
    <s v="M"/>
    <x v="3"/>
    <x v="1"/>
    <x v="0"/>
    <x v="3"/>
    <x v="1"/>
  </r>
  <r>
    <n v="2938"/>
    <n v="0"/>
    <n v="28"/>
    <s v="Female"/>
    <x v="2"/>
    <x v="8"/>
    <x v="3"/>
    <x v="2926"/>
    <x v="4"/>
    <x v="0"/>
    <x v="16"/>
    <n v="15"/>
    <n v="39"/>
    <n v="585"/>
    <x v="8"/>
    <s v="M"/>
    <x v="3"/>
    <x v="1"/>
    <x v="4"/>
    <x v="2"/>
    <x v="1"/>
  </r>
  <r>
    <n v="2939"/>
    <n v="0"/>
    <n v="28"/>
    <s v="Female"/>
    <x v="2"/>
    <x v="12"/>
    <x v="3"/>
    <x v="2927"/>
    <x v="5"/>
    <x v="0"/>
    <x v="16"/>
    <n v="15"/>
    <n v="53"/>
    <n v="795"/>
    <x v="1"/>
    <s v="M"/>
    <x v="10"/>
    <x v="3"/>
    <x v="3"/>
    <x v="1"/>
    <x v="5"/>
  </r>
  <r>
    <n v="2940"/>
    <n v="0"/>
    <n v="32"/>
    <s v="Female"/>
    <x v="2"/>
    <x v="1"/>
    <x v="0"/>
    <x v="2928"/>
    <x v="6"/>
    <x v="0"/>
    <x v="16"/>
    <n v="34"/>
    <n v="46"/>
    <n v="1564"/>
    <x v="0"/>
    <s v="M"/>
    <x v="18"/>
    <x v="0"/>
    <x v="0"/>
    <x v="0"/>
    <x v="1"/>
  </r>
  <r>
    <n v="2941"/>
    <n v="0"/>
    <n v="61"/>
    <s v="Female"/>
    <x v="2"/>
    <x v="8"/>
    <x v="3"/>
    <x v="2929"/>
    <x v="0"/>
    <x v="0"/>
    <x v="16"/>
    <n v="13"/>
    <n v="85"/>
    <n v="1105"/>
    <x v="2"/>
    <s v="L"/>
    <x v="18"/>
    <x v="2"/>
    <x v="2"/>
    <x v="1"/>
    <x v="5"/>
  </r>
  <r>
    <n v="2942"/>
    <n v="0"/>
    <n v="38"/>
    <s v="Female"/>
    <x v="2"/>
    <x v="11"/>
    <x v="0"/>
    <x v="2930"/>
    <x v="1"/>
    <x v="0"/>
    <x v="16"/>
    <n v="27"/>
    <n v="86"/>
    <n v="2322"/>
    <x v="37"/>
    <s v="L"/>
    <x v="7"/>
    <x v="1"/>
    <x v="1"/>
    <x v="3"/>
    <x v="5"/>
  </r>
  <r>
    <n v="2943"/>
    <n v="0"/>
    <n v="54"/>
    <s v="Female"/>
    <x v="2"/>
    <x v="20"/>
    <x v="0"/>
    <x v="2931"/>
    <x v="2"/>
    <x v="0"/>
    <x v="16"/>
    <n v="37"/>
    <n v="63"/>
    <n v="2331"/>
    <x v="11"/>
    <s v="M"/>
    <x v="17"/>
    <x v="2"/>
    <x v="1"/>
    <x v="4"/>
    <x v="1"/>
  </r>
  <r>
    <n v="2944"/>
    <n v="0"/>
    <n v="29"/>
    <s v="Female"/>
    <x v="2"/>
    <x v="5"/>
    <x v="0"/>
    <x v="2932"/>
    <x v="3"/>
    <x v="0"/>
    <x v="16"/>
    <n v="37"/>
    <n v="44"/>
    <n v="1628"/>
    <x v="40"/>
    <s v="M"/>
    <x v="19"/>
    <x v="1"/>
    <x v="3"/>
    <x v="2"/>
    <x v="5"/>
  </r>
  <r>
    <n v="2945"/>
    <n v="0"/>
    <n v="50"/>
    <s v="Female"/>
    <x v="2"/>
    <x v="4"/>
    <x v="1"/>
    <x v="2933"/>
    <x v="4"/>
    <x v="0"/>
    <x v="16"/>
    <n v="4"/>
    <n v="95"/>
    <n v="380"/>
    <x v="14"/>
    <s v="XL"/>
    <x v="16"/>
    <x v="2"/>
    <x v="1"/>
    <x v="0"/>
    <x v="6"/>
  </r>
  <r>
    <n v="2946"/>
    <n v="0"/>
    <n v="32"/>
    <s v="Female"/>
    <x v="2"/>
    <x v="22"/>
    <x v="3"/>
    <x v="2934"/>
    <x v="5"/>
    <x v="0"/>
    <x v="16"/>
    <n v="1"/>
    <n v="49"/>
    <n v="49"/>
    <x v="12"/>
    <s v="M"/>
    <x v="4"/>
    <x v="2"/>
    <x v="1"/>
    <x v="2"/>
    <x v="6"/>
  </r>
  <r>
    <n v="2947"/>
    <n v="0"/>
    <n v="38"/>
    <s v="Female"/>
    <x v="2"/>
    <x v="13"/>
    <x v="0"/>
    <x v="2935"/>
    <x v="6"/>
    <x v="0"/>
    <x v="16"/>
    <n v="29"/>
    <n v="77"/>
    <n v="2233"/>
    <x v="11"/>
    <s v="L"/>
    <x v="7"/>
    <x v="1"/>
    <x v="1"/>
    <x v="4"/>
    <x v="3"/>
  </r>
  <r>
    <n v="2948"/>
    <n v="0"/>
    <n v="52"/>
    <s v="Female"/>
    <x v="2"/>
    <x v="16"/>
    <x v="3"/>
    <x v="2936"/>
    <x v="0"/>
    <x v="0"/>
    <x v="16"/>
    <n v="50"/>
    <n v="63"/>
    <n v="3150"/>
    <x v="42"/>
    <s v="L"/>
    <x v="14"/>
    <x v="1"/>
    <x v="3"/>
    <x v="0"/>
    <x v="2"/>
  </r>
  <r>
    <n v="2949"/>
    <n v="0"/>
    <n v="61"/>
    <s v="Female"/>
    <x v="2"/>
    <x v="13"/>
    <x v="0"/>
    <x v="2937"/>
    <x v="1"/>
    <x v="0"/>
    <x v="16"/>
    <n v="38"/>
    <n v="83"/>
    <n v="3154"/>
    <x v="32"/>
    <s v="M"/>
    <x v="10"/>
    <x v="0"/>
    <x v="3"/>
    <x v="5"/>
    <x v="4"/>
  </r>
  <r>
    <n v="2950"/>
    <n v="0"/>
    <n v="25"/>
    <s v="Female"/>
    <x v="2"/>
    <x v="16"/>
    <x v="3"/>
    <x v="2938"/>
    <x v="2"/>
    <x v="0"/>
    <x v="16"/>
    <n v="15"/>
    <n v="93"/>
    <n v="1395"/>
    <x v="43"/>
    <s v="M"/>
    <x v="14"/>
    <x v="1"/>
    <x v="5"/>
    <x v="3"/>
    <x v="2"/>
  </r>
  <r>
    <n v="2951"/>
    <n v="0"/>
    <n v="22"/>
    <s v="Female"/>
    <x v="2"/>
    <x v="2"/>
    <x v="0"/>
    <x v="2939"/>
    <x v="3"/>
    <x v="0"/>
    <x v="16"/>
    <n v="44"/>
    <n v="91"/>
    <n v="4004"/>
    <x v="43"/>
    <s v="S"/>
    <x v="1"/>
    <x v="0"/>
    <x v="4"/>
    <x v="5"/>
    <x v="6"/>
  </r>
  <r>
    <n v="2952"/>
    <n v="0"/>
    <n v="47"/>
    <s v="Female"/>
    <x v="2"/>
    <x v="18"/>
    <x v="3"/>
    <x v="2940"/>
    <x v="4"/>
    <x v="0"/>
    <x v="16"/>
    <n v="14"/>
    <n v="99"/>
    <n v="1386"/>
    <x v="10"/>
    <s v="L"/>
    <x v="1"/>
    <x v="3"/>
    <x v="1"/>
    <x v="1"/>
    <x v="1"/>
  </r>
  <r>
    <n v="2953"/>
    <n v="0"/>
    <n v="50"/>
    <s v="Female"/>
    <x v="2"/>
    <x v="22"/>
    <x v="3"/>
    <x v="2941"/>
    <x v="5"/>
    <x v="0"/>
    <x v="16"/>
    <n v="5"/>
    <n v="24"/>
    <n v="120"/>
    <x v="15"/>
    <s v="M"/>
    <x v="14"/>
    <x v="1"/>
    <x v="2"/>
    <x v="5"/>
    <x v="5"/>
  </r>
  <r>
    <n v="2954"/>
    <n v="0"/>
    <n v="45"/>
    <s v="Female"/>
    <x v="2"/>
    <x v="10"/>
    <x v="0"/>
    <x v="2942"/>
    <x v="6"/>
    <x v="0"/>
    <x v="16"/>
    <n v="11"/>
    <n v="82"/>
    <n v="902"/>
    <x v="31"/>
    <s v="M"/>
    <x v="5"/>
    <x v="2"/>
    <x v="2"/>
    <x v="2"/>
    <x v="2"/>
  </r>
  <r>
    <n v="2955"/>
    <n v="0"/>
    <n v="33"/>
    <s v="Female"/>
    <x v="2"/>
    <x v="17"/>
    <x v="0"/>
    <x v="2943"/>
    <x v="0"/>
    <x v="0"/>
    <x v="16"/>
    <n v="15"/>
    <n v="28"/>
    <n v="420"/>
    <x v="44"/>
    <s v="M"/>
    <x v="20"/>
    <x v="0"/>
    <x v="0"/>
    <x v="2"/>
    <x v="2"/>
  </r>
  <r>
    <n v="2956"/>
    <n v="0"/>
    <n v="42"/>
    <s v="Female"/>
    <x v="2"/>
    <x v="23"/>
    <x v="1"/>
    <x v="2944"/>
    <x v="1"/>
    <x v="0"/>
    <x v="16"/>
    <n v="46"/>
    <n v="67"/>
    <n v="3082"/>
    <x v="32"/>
    <s v="M"/>
    <x v="5"/>
    <x v="0"/>
    <x v="1"/>
    <x v="2"/>
    <x v="2"/>
  </r>
  <r>
    <n v="2957"/>
    <n v="0"/>
    <n v="52"/>
    <s v="Female"/>
    <x v="2"/>
    <x v="10"/>
    <x v="0"/>
    <x v="2945"/>
    <x v="2"/>
    <x v="0"/>
    <x v="16"/>
    <n v="30"/>
    <n v="88"/>
    <n v="2640"/>
    <x v="6"/>
    <s v="M"/>
    <x v="8"/>
    <x v="3"/>
    <x v="3"/>
    <x v="0"/>
    <x v="5"/>
  </r>
  <r>
    <n v="2958"/>
    <n v="0"/>
    <n v="69"/>
    <s v="Female"/>
    <x v="2"/>
    <x v="16"/>
    <x v="3"/>
    <x v="2946"/>
    <x v="3"/>
    <x v="0"/>
    <x v="16"/>
    <n v="2"/>
    <n v="70"/>
    <n v="140"/>
    <x v="44"/>
    <s v="S"/>
    <x v="0"/>
    <x v="3"/>
    <x v="3"/>
    <x v="1"/>
    <x v="2"/>
  </r>
  <r>
    <n v="2959"/>
    <n v="0"/>
    <n v="55"/>
    <s v="Female"/>
    <x v="2"/>
    <x v="11"/>
    <x v="0"/>
    <x v="2947"/>
    <x v="4"/>
    <x v="0"/>
    <x v="16"/>
    <n v="28"/>
    <n v="100"/>
    <n v="2800"/>
    <x v="47"/>
    <s v="M"/>
    <x v="12"/>
    <x v="2"/>
    <x v="3"/>
    <x v="3"/>
    <x v="5"/>
  </r>
  <r>
    <n v="2960"/>
    <n v="0"/>
    <n v="38"/>
    <s v="Female"/>
    <x v="2"/>
    <x v="8"/>
    <x v="3"/>
    <x v="2948"/>
    <x v="5"/>
    <x v="0"/>
    <x v="16"/>
    <n v="9"/>
    <n v="28"/>
    <n v="252"/>
    <x v="20"/>
    <s v="L"/>
    <x v="1"/>
    <x v="2"/>
    <x v="1"/>
    <x v="3"/>
    <x v="3"/>
  </r>
  <r>
    <n v="2961"/>
    <n v="0"/>
    <n v="57"/>
    <s v="Female"/>
    <x v="2"/>
    <x v="7"/>
    <x v="2"/>
    <x v="2949"/>
    <x v="6"/>
    <x v="0"/>
    <x v="16"/>
    <n v="47"/>
    <n v="48"/>
    <n v="2256"/>
    <x v="26"/>
    <s v="S"/>
    <x v="8"/>
    <x v="1"/>
    <x v="3"/>
    <x v="2"/>
    <x v="1"/>
  </r>
  <r>
    <n v="2962"/>
    <n v="0"/>
    <n v="33"/>
    <s v="Female"/>
    <x v="2"/>
    <x v="15"/>
    <x v="0"/>
    <x v="2950"/>
    <x v="0"/>
    <x v="0"/>
    <x v="16"/>
    <n v="21"/>
    <n v="43"/>
    <n v="903"/>
    <x v="13"/>
    <s v="S"/>
    <x v="9"/>
    <x v="3"/>
    <x v="1"/>
    <x v="5"/>
    <x v="4"/>
  </r>
  <r>
    <n v="2963"/>
    <n v="0"/>
    <n v="57"/>
    <s v="Female"/>
    <x v="2"/>
    <x v="13"/>
    <x v="0"/>
    <x v="2951"/>
    <x v="1"/>
    <x v="0"/>
    <x v="16"/>
    <n v="42"/>
    <n v="40"/>
    <n v="1680"/>
    <x v="17"/>
    <s v="L"/>
    <x v="6"/>
    <x v="3"/>
    <x v="0"/>
    <x v="2"/>
    <x v="6"/>
  </r>
  <r>
    <n v="2964"/>
    <n v="0"/>
    <n v="52"/>
    <s v="Female"/>
    <x v="2"/>
    <x v="23"/>
    <x v="1"/>
    <x v="2952"/>
    <x v="2"/>
    <x v="0"/>
    <x v="16"/>
    <n v="28"/>
    <n v="97"/>
    <n v="2716"/>
    <x v="1"/>
    <s v="M"/>
    <x v="17"/>
    <x v="1"/>
    <x v="1"/>
    <x v="2"/>
    <x v="1"/>
  </r>
  <r>
    <n v="2965"/>
    <n v="0"/>
    <n v="44"/>
    <s v="Female"/>
    <x v="2"/>
    <x v="7"/>
    <x v="2"/>
    <x v="2953"/>
    <x v="3"/>
    <x v="0"/>
    <x v="16"/>
    <n v="13"/>
    <n v="25"/>
    <n v="325"/>
    <x v="47"/>
    <s v="S"/>
    <x v="3"/>
    <x v="3"/>
    <x v="4"/>
    <x v="0"/>
    <x v="0"/>
  </r>
  <r>
    <n v="2966"/>
    <n v="0"/>
    <n v="48"/>
    <s v="Female"/>
    <x v="2"/>
    <x v="18"/>
    <x v="3"/>
    <x v="2954"/>
    <x v="4"/>
    <x v="0"/>
    <x v="16"/>
    <n v="25"/>
    <n v="45"/>
    <n v="1125"/>
    <x v="12"/>
    <s v="M"/>
    <x v="24"/>
    <x v="2"/>
    <x v="3"/>
    <x v="3"/>
    <x v="0"/>
  </r>
  <r>
    <n v="2967"/>
    <n v="0"/>
    <n v="52"/>
    <s v="Female"/>
    <x v="2"/>
    <x v="23"/>
    <x v="1"/>
    <x v="2955"/>
    <x v="5"/>
    <x v="0"/>
    <x v="16"/>
    <n v="38"/>
    <n v="49"/>
    <n v="1862"/>
    <x v="18"/>
    <s v="L"/>
    <x v="19"/>
    <x v="3"/>
    <x v="5"/>
    <x v="5"/>
    <x v="6"/>
  </r>
  <r>
    <n v="2968"/>
    <n v="0"/>
    <n v="34"/>
    <s v="Female"/>
    <x v="2"/>
    <x v="4"/>
    <x v="1"/>
    <x v="2956"/>
    <x v="6"/>
    <x v="0"/>
    <x v="16"/>
    <n v="40"/>
    <n v="36"/>
    <n v="1440"/>
    <x v="26"/>
    <s v="L"/>
    <x v="5"/>
    <x v="2"/>
    <x v="1"/>
    <x v="0"/>
    <x v="2"/>
  </r>
  <r>
    <n v="2969"/>
    <n v="0"/>
    <n v="26"/>
    <s v="Female"/>
    <x v="2"/>
    <x v="1"/>
    <x v="0"/>
    <x v="2957"/>
    <x v="0"/>
    <x v="0"/>
    <x v="16"/>
    <n v="25"/>
    <n v="48"/>
    <n v="1200"/>
    <x v="35"/>
    <s v="S"/>
    <x v="0"/>
    <x v="3"/>
    <x v="0"/>
    <x v="1"/>
    <x v="6"/>
  </r>
  <r>
    <n v="2970"/>
    <n v="0"/>
    <n v="36"/>
    <s v="Female"/>
    <x v="2"/>
    <x v="22"/>
    <x v="3"/>
    <x v="2958"/>
    <x v="1"/>
    <x v="0"/>
    <x v="16"/>
    <n v="20"/>
    <n v="62"/>
    <n v="1240"/>
    <x v="32"/>
    <s v="S"/>
    <x v="24"/>
    <x v="3"/>
    <x v="2"/>
    <x v="1"/>
    <x v="6"/>
  </r>
  <r>
    <n v="2971"/>
    <n v="0"/>
    <n v="24"/>
    <s v="Female"/>
    <x v="2"/>
    <x v="16"/>
    <x v="3"/>
    <x v="2959"/>
    <x v="2"/>
    <x v="0"/>
    <x v="16"/>
    <n v="44"/>
    <n v="74"/>
    <n v="3256"/>
    <x v="22"/>
    <s v="M"/>
    <x v="3"/>
    <x v="0"/>
    <x v="1"/>
    <x v="2"/>
    <x v="4"/>
  </r>
  <r>
    <n v="2972"/>
    <n v="0"/>
    <n v="30"/>
    <s v="Female"/>
    <x v="2"/>
    <x v="8"/>
    <x v="3"/>
    <x v="2960"/>
    <x v="3"/>
    <x v="0"/>
    <x v="16"/>
    <n v="9"/>
    <n v="100"/>
    <n v="900"/>
    <x v="39"/>
    <s v="L"/>
    <x v="22"/>
    <x v="3"/>
    <x v="2"/>
    <x v="3"/>
    <x v="6"/>
  </r>
  <r>
    <n v="2973"/>
    <n v="0"/>
    <n v="31"/>
    <s v="Female"/>
    <x v="2"/>
    <x v="14"/>
    <x v="2"/>
    <x v="2961"/>
    <x v="4"/>
    <x v="0"/>
    <x v="16"/>
    <n v="11"/>
    <n v="39"/>
    <n v="429"/>
    <x v="14"/>
    <s v="S"/>
    <x v="20"/>
    <x v="3"/>
    <x v="1"/>
    <x v="0"/>
    <x v="6"/>
  </r>
  <r>
    <n v="2974"/>
    <n v="0"/>
    <n v="25"/>
    <s v="Female"/>
    <x v="2"/>
    <x v="23"/>
    <x v="1"/>
    <x v="2962"/>
    <x v="5"/>
    <x v="0"/>
    <x v="16"/>
    <n v="3"/>
    <n v="65"/>
    <n v="195"/>
    <x v="26"/>
    <s v="M"/>
    <x v="24"/>
    <x v="2"/>
    <x v="5"/>
    <x v="4"/>
    <x v="0"/>
  </r>
  <r>
    <n v="2975"/>
    <n v="0"/>
    <n v="57"/>
    <s v="Female"/>
    <x v="2"/>
    <x v="4"/>
    <x v="1"/>
    <x v="2963"/>
    <x v="6"/>
    <x v="0"/>
    <x v="16"/>
    <n v="34"/>
    <n v="99"/>
    <n v="3366"/>
    <x v="29"/>
    <s v="XL"/>
    <x v="14"/>
    <x v="2"/>
    <x v="5"/>
    <x v="2"/>
    <x v="1"/>
  </r>
  <r>
    <n v="2976"/>
    <n v="0"/>
    <n v="61"/>
    <s v="Female"/>
    <x v="2"/>
    <x v="18"/>
    <x v="3"/>
    <x v="2964"/>
    <x v="0"/>
    <x v="0"/>
    <x v="16"/>
    <n v="48"/>
    <n v="68"/>
    <n v="3264"/>
    <x v="41"/>
    <s v="XL"/>
    <x v="21"/>
    <x v="0"/>
    <x v="4"/>
    <x v="1"/>
    <x v="6"/>
  </r>
  <r>
    <n v="2977"/>
    <n v="0"/>
    <n v="30"/>
    <s v="Female"/>
    <x v="2"/>
    <x v="7"/>
    <x v="2"/>
    <x v="2965"/>
    <x v="1"/>
    <x v="0"/>
    <x v="16"/>
    <n v="28"/>
    <n v="97"/>
    <n v="2716"/>
    <x v="42"/>
    <s v="M"/>
    <x v="5"/>
    <x v="2"/>
    <x v="0"/>
    <x v="1"/>
    <x v="0"/>
  </r>
  <r>
    <n v="2978"/>
    <n v="0"/>
    <n v="38"/>
    <s v="Female"/>
    <x v="2"/>
    <x v="6"/>
    <x v="0"/>
    <x v="2966"/>
    <x v="2"/>
    <x v="0"/>
    <x v="16"/>
    <n v="20"/>
    <n v="47"/>
    <n v="940"/>
    <x v="46"/>
    <s v="L"/>
    <x v="9"/>
    <x v="0"/>
    <x v="3"/>
    <x v="0"/>
    <x v="2"/>
  </r>
  <r>
    <n v="2979"/>
    <n v="0"/>
    <n v="53"/>
    <s v="Female"/>
    <x v="2"/>
    <x v="6"/>
    <x v="0"/>
    <x v="2967"/>
    <x v="3"/>
    <x v="0"/>
    <x v="16"/>
    <n v="49"/>
    <n v="56"/>
    <n v="2744"/>
    <x v="36"/>
    <s v="S"/>
    <x v="16"/>
    <x v="1"/>
    <x v="1"/>
    <x v="4"/>
    <x v="0"/>
  </r>
  <r>
    <n v="2980"/>
    <n v="0"/>
    <n v="31"/>
    <s v="Female"/>
    <x v="2"/>
    <x v="2"/>
    <x v="0"/>
    <x v="2968"/>
    <x v="4"/>
    <x v="0"/>
    <x v="16"/>
    <n v="14"/>
    <n v="91"/>
    <n v="1274"/>
    <x v="7"/>
    <s v="L"/>
    <x v="8"/>
    <x v="3"/>
    <x v="2"/>
    <x v="3"/>
    <x v="1"/>
  </r>
  <r>
    <n v="2981"/>
    <n v="0"/>
    <n v="70"/>
    <s v="Female"/>
    <x v="2"/>
    <x v="24"/>
    <x v="3"/>
    <x v="2969"/>
    <x v="5"/>
    <x v="0"/>
    <x v="16"/>
    <n v="9"/>
    <n v="93"/>
    <n v="837"/>
    <x v="30"/>
    <s v="L"/>
    <x v="11"/>
    <x v="3"/>
    <x v="4"/>
    <x v="4"/>
    <x v="5"/>
  </r>
  <r>
    <n v="2982"/>
    <n v="0"/>
    <n v="21"/>
    <s v="Female"/>
    <x v="2"/>
    <x v="13"/>
    <x v="0"/>
    <x v="2970"/>
    <x v="6"/>
    <x v="0"/>
    <x v="16"/>
    <n v="37"/>
    <n v="36"/>
    <n v="1332"/>
    <x v="12"/>
    <s v="L"/>
    <x v="6"/>
    <x v="0"/>
    <x v="3"/>
    <x v="0"/>
    <x v="2"/>
  </r>
  <r>
    <n v="2983"/>
    <n v="0"/>
    <n v="33"/>
    <s v="Female"/>
    <x v="2"/>
    <x v="10"/>
    <x v="0"/>
    <x v="2971"/>
    <x v="0"/>
    <x v="0"/>
    <x v="16"/>
    <n v="4"/>
    <n v="45"/>
    <n v="180"/>
    <x v="48"/>
    <s v="M"/>
    <x v="19"/>
    <x v="2"/>
    <x v="5"/>
    <x v="2"/>
    <x v="1"/>
  </r>
  <r>
    <n v="2984"/>
    <n v="0"/>
    <n v="60"/>
    <s v="Female"/>
    <x v="2"/>
    <x v="13"/>
    <x v="0"/>
    <x v="2972"/>
    <x v="1"/>
    <x v="0"/>
    <x v="16"/>
    <n v="1"/>
    <n v="44"/>
    <n v="44"/>
    <x v="8"/>
    <s v="M"/>
    <x v="4"/>
    <x v="0"/>
    <x v="4"/>
    <x v="2"/>
    <x v="3"/>
  </r>
  <r>
    <n v="2985"/>
    <n v="0"/>
    <n v="45"/>
    <s v="Female"/>
    <x v="2"/>
    <x v="24"/>
    <x v="3"/>
    <x v="2973"/>
    <x v="2"/>
    <x v="0"/>
    <x v="16"/>
    <n v="36"/>
    <n v="32"/>
    <n v="1152"/>
    <x v="20"/>
    <s v="L"/>
    <x v="15"/>
    <x v="1"/>
    <x v="4"/>
    <x v="5"/>
    <x v="4"/>
  </r>
  <r>
    <n v="2986"/>
    <n v="0"/>
    <n v="46"/>
    <s v="Female"/>
    <x v="2"/>
    <x v="22"/>
    <x v="3"/>
    <x v="2974"/>
    <x v="3"/>
    <x v="0"/>
    <x v="16"/>
    <n v="21"/>
    <n v="36"/>
    <n v="756"/>
    <x v="11"/>
    <s v="S"/>
    <x v="11"/>
    <x v="2"/>
    <x v="0"/>
    <x v="1"/>
    <x v="4"/>
  </r>
  <r>
    <n v="2987"/>
    <n v="0"/>
    <n v="62"/>
    <s v="Female"/>
    <x v="2"/>
    <x v="22"/>
    <x v="3"/>
    <x v="2975"/>
    <x v="4"/>
    <x v="0"/>
    <x v="16"/>
    <n v="16"/>
    <n v="85"/>
    <n v="1360"/>
    <x v="27"/>
    <s v="S"/>
    <x v="5"/>
    <x v="2"/>
    <x v="4"/>
    <x v="2"/>
    <x v="5"/>
  </r>
  <r>
    <n v="2988"/>
    <n v="0"/>
    <n v="63"/>
    <s v="Female"/>
    <x v="2"/>
    <x v="11"/>
    <x v="0"/>
    <x v="2976"/>
    <x v="5"/>
    <x v="0"/>
    <x v="16"/>
    <n v="42"/>
    <n v="36"/>
    <n v="1512"/>
    <x v="7"/>
    <s v="L"/>
    <x v="12"/>
    <x v="0"/>
    <x v="5"/>
    <x v="1"/>
    <x v="5"/>
  </r>
  <r>
    <n v="2989"/>
    <n v="0"/>
    <n v="69"/>
    <s v="Female"/>
    <x v="2"/>
    <x v="20"/>
    <x v="0"/>
    <x v="2977"/>
    <x v="6"/>
    <x v="0"/>
    <x v="16"/>
    <n v="31"/>
    <n v="55"/>
    <n v="1705"/>
    <x v="21"/>
    <s v="S"/>
    <x v="6"/>
    <x v="1"/>
    <x v="4"/>
    <x v="5"/>
    <x v="5"/>
  </r>
  <r>
    <n v="2990"/>
    <n v="0"/>
    <n v="46"/>
    <s v="Female"/>
    <x v="2"/>
    <x v="22"/>
    <x v="3"/>
    <x v="2978"/>
    <x v="0"/>
    <x v="0"/>
    <x v="16"/>
    <n v="6"/>
    <n v="20"/>
    <n v="120"/>
    <x v="3"/>
    <s v="XL"/>
    <x v="11"/>
    <x v="2"/>
    <x v="4"/>
    <x v="2"/>
    <x v="1"/>
  </r>
  <r>
    <n v="2991"/>
    <n v="0"/>
    <n v="69"/>
    <s v="Female"/>
    <x v="2"/>
    <x v="5"/>
    <x v="0"/>
    <x v="2979"/>
    <x v="1"/>
    <x v="0"/>
    <x v="16"/>
    <n v="24"/>
    <n v="91"/>
    <n v="2184"/>
    <x v="25"/>
    <s v="M"/>
    <x v="11"/>
    <x v="3"/>
    <x v="1"/>
    <x v="0"/>
    <x v="5"/>
  </r>
  <r>
    <n v="2992"/>
    <n v="0"/>
    <n v="66"/>
    <s v="Female"/>
    <x v="2"/>
    <x v="10"/>
    <x v="0"/>
    <x v="2980"/>
    <x v="2"/>
    <x v="0"/>
    <x v="16"/>
    <n v="7"/>
    <n v="71"/>
    <n v="497"/>
    <x v="39"/>
    <s v="L"/>
    <x v="13"/>
    <x v="2"/>
    <x v="3"/>
    <x v="3"/>
    <x v="4"/>
  </r>
  <r>
    <n v="2993"/>
    <n v="0"/>
    <n v="41"/>
    <s v="Female"/>
    <x v="2"/>
    <x v="20"/>
    <x v="0"/>
    <x v="2981"/>
    <x v="3"/>
    <x v="0"/>
    <x v="16"/>
    <n v="25"/>
    <n v="64"/>
    <n v="1600"/>
    <x v="24"/>
    <s v="M"/>
    <x v="4"/>
    <x v="1"/>
    <x v="5"/>
    <x v="0"/>
    <x v="1"/>
  </r>
  <r>
    <n v="2994"/>
    <n v="0"/>
    <n v="32"/>
    <s v="Female"/>
    <x v="2"/>
    <x v="14"/>
    <x v="2"/>
    <x v="2982"/>
    <x v="4"/>
    <x v="0"/>
    <x v="16"/>
    <n v="18"/>
    <n v="21"/>
    <n v="378"/>
    <x v="22"/>
    <s v="L"/>
    <x v="20"/>
    <x v="1"/>
    <x v="1"/>
    <x v="1"/>
    <x v="4"/>
  </r>
  <r>
    <n v="2995"/>
    <n v="0"/>
    <n v="69"/>
    <s v="Female"/>
    <x v="2"/>
    <x v="1"/>
    <x v="0"/>
    <x v="2983"/>
    <x v="5"/>
    <x v="0"/>
    <x v="16"/>
    <n v="14"/>
    <n v="100"/>
    <n v="1400"/>
    <x v="21"/>
    <s v="S"/>
    <x v="3"/>
    <x v="0"/>
    <x v="5"/>
    <x v="4"/>
    <x v="3"/>
  </r>
  <r>
    <n v="2996"/>
    <n v="0"/>
    <n v="29"/>
    <s v="Female"/>
    <x v="2"/>
    <x v="2"/>
    <x v="0"/>
    <x v="2984"/>
    <x v="6"/>
    <x v="0"/>
    <x v="16"/>
    <n v="42"/>
    <n v="96"/>
    <n v="4032"/>
    <x v="40"/>
    <s v="M"/>
    <x v="19"/>
    <x v="2"/>
    <x v="3"/>
    <x v="5"/>
    <x v="4"/>
  </r>
  <r>
    <n v="2997"/>
    <n v="0"/>
    <n v="70"/>
    <s v="Female"/>
    <x v="2"/>
    <x v="16"/>
    <x v="3"/>
    <x v="2985"/>
    <x v="0"/>
    <x v="0"/>
    <x v="16"/>
    <n v="6"/>
    <n v="91"/>
    <n v="546"/>
    <x v="39"/>
    <s v="M"/>
    <x v="3"/>
    <x v="1"/>
    <x v="0"/>
    <x v="0"/>
    <x v="6"/>
  </r>
  <r>
    <n v="2998"/>
    <n v="0"/>
    <n v="41"/>
    <s v="Female"/>
    <x v="2"/>
    <x v="1"/>
    <x v="0"/>
    <x v="2986"/>
    <x v="1"/>
    <x v="0"/>
    <x v="16"/>
    <n v="14"/>
    <n v="40"/>
    <n v="560"/>
    <x v="36"/>
    <s v="S"/>
    <x v="22"/>
    <x v="1"/>
    <x v="2"/>
    <x v="0"/>
    <x v="6"/>
  </r>
  <r>
    <n v="2999"/>
    <n v="0"/>
    <n v="31"/>
    <s v="Female"/>
    <x v="2"/>
    <x v="15"/>
    <x v="0"/>
    <x v="2987"/>
    <x v="2"/>
    <x v="0"/>
    <x v="16"/>
    <n v="30"/>
    <n v="53"/>
    <n v="1590"/>
    <x v="28"/>
    <s v="M"/>
    <x v="15"/>
    <x v="2"/>
    <x v="0"/>
    <x v="5"/>
    <x v="3"/>
  </r>
  <r>
    <n v="3000"/>
    <n v="0"/>
    <n v="31"/>
    <s v="Female"/>
    <x v="2"/>
    <x v="12"/>
    <x v="3"/>
    <x v="2988"/>
    <x v="3"/>
    <x v="0"/>
    <x v="16"/>
    <n v="10"/>
    <n v="48"/>
    <n v="480"/>
    <x v="13"/>
    <s v="S"/>
    <x v="4"/>
    <x v="0"/>
    <x v="3"/>
    <x v="1"/>
    <x v="5"/>
  </r>
  <r>
    <n v="3001"/>
    <n v="0"/>
    <n v="57"/>
    <s v="Female"/>
    <x v="2"/>
    <x v="3"/>
    <x v="1"/>
    <x v="2989"/>
    <x v="4"/>
    <x v="0"/>
    <x v="16"/>
    <n v="7"/>
    <n v="70"/>
    <n v="490"/>
    <x v="47"/>
    <s v="M"/>
    <x v="21"/>
    <x v="0"/>
    <x v="0"/>
    <x v="3"/>
    <x v="1"/>
  </r>
  <r>
    <n v="3002"/>
    <n v="0"/>
    <n v="29"/>
    <s v="Female"/>
    <x v="2"/>
    <x v="7"/>
    <x v="2"/>
    <x v="2990"/>
    <x v="5"/>
    <x v="0"/>
    <x v="16"/>
    <n v="28"/>
    <n v="29"/>
    <n v="812"/>
    <x v="6"/>
    <s v="L"/>
    <x v="4"/>
    <x v="2"/>
    <x v="0"/>
    <x v="2"/>
    <x v="3"/>
  </r>
  <r>
    <n v="3003"/>
    <n v="0"/>
    <n v="70"/>
    <s v="Female"/>
    <x v="2"/>
    <x v="22"/>
    <x v="3"/>
    <x v="2991"/>
    <x v="6"/>
    <x v="0"/>
    <x v="16"/>
    <n v="19"/>
    <n v="29"/>
    <n v="551"/>
    <x v="7"/>
    <s v="M"/>
    <x v="1"/>
    <x v="3"/>
    <x v="2"/>
    <x v="4"/>
    <x v="3"/>
  </r>
  <r>
    <n v="3004"/>
    <n v="0"/>
    <n v="51"/>
    <s v="Female"/>
    <x v="2"/>
    <x v="0"/>
    <x v="0"/>
    <x v="2992"/>
    <x v="0"/>
    <x v="0"/>
    <x v="16"/>
    <n v="13"/>
    <n v="53"/>
    <n v="689"/>
    <x v="4"/>
    <s v="M"/>
    <x v="17"/>
    <x v="3"/>
    <x v="0"/>
    <x v="2"/>
    <x v="6"/>
  </r>
  <r>
    <n v="3005"/>
    <n v="0"/>
    <n v="45"/>
    <s v="Female"/>
    <x v="2"/>
    <x v="11"/>
    <x v="0"/>
    <x v="2993"/>
    <x v="1"/>
    <x v="0"/>
    <x v="16"/>
    <n v="23"/>
    <n v="79"/>
    <n v="1817"/>
    <x v="27"/>
    <s v="M"/>
    <x v="21"/>
    <x v="0"/>
    <x v="5"/>
    <x v="0"/>
    <x v="0"/>
  </r>
  <r>
    <n v="3006"/>
    <n v="0"/>
    <n v="18"/>
    <s v="Female"/>
    <x v="2"/>
    <x v="6"/>
    <x v="0"/>
    <x v="2994"/>
    <x v="2"/>
    <x v="0"/>
    <x v="16"/>
    <n v="5"/>
    <n v="65"/>
    <n v="325"/>
    <x v="28"/>
    <s v="XL"/>
    <x v="17"/>
    <x v="1"/>
    <x v="0"/>
    <x v="0"/>
    <x v="1"/>
  </r>
  <r>
    <n v="3007"/>
    <n v="0"/>
    <n v="37"/>
    <s v="Female"/>
    <x v="2"/>
    <x v="10"/>
    <x v="0"/>
    <x v="2995"/>
    <x v="3"/>
    <x v="0"/>
    <x v="16"/>
    <n v="17"/>
    <n v="99"/>
    <n v="1683"/>
    <x v="39"/>
    <s v="M"/>
    <x v="8"/>
    <x v="2"/>
    <x v="5"/>
    <x v="0"/>
    <x v="4"/>
  </r>
  <r>
    <n v="3008"/>
    <n v="0"/>
    <n v="23"/>
    <s v="Female"/>
    <x v="2"/>
    <x v="12"/>
    <x v="3"/>
    <x v="2996"/>
    <x v="4"/>
    <x v="0"/>
    <x v="16"/>
    <n v="31"/>
    <n v="60"/>
    <n v="1860"/>
    <x v="14"/>
    <s v="L"/>
    <x v="21"/>
    <x v="0"/>
    <x v="2"/>
    <x v="0"/>
    <x v="1"/>
  </r>
  <r>
    <n v="3009"/>
    <n v="0"/>
    <n v="39"/>
    <s v="Female"/>
    <x v="2"/>
    <x v="9"/>
    <x v="1"/>
    <x v="2997"/>
    <x v="5"/>
    <x v="0"/>
    <x v="16"/>
    <n v="19"/>
    <n v="86"/>
    <n v="1634"/>
    <x v="34"/>
    <s v="M"/>
    <x v="9"/>
    <x v="0"/>
    <x v="1"/>
    <x v="3"/>
    <x v="1"/>
  </r>
  <r>
    <n v="3010"/>
    <n v="0"/>
    <n v="62"/>
    <s v="Female"/>
    <x v="2"/>
    <x v="22"/>
    <x v="3"/>
    <x v="2998"/>
    <x v="6"/>
    <x v="0"/>
    <x v="16"/>
    <n v="8"/>
    <n v="73"/>
    <n v="584"/>
    <x v="7"/>
    <s v="M"/>
    <x v="5"/>
    <x v="0"/>
    <x v="1"/>
    <x v="0"/>
    <x v="0"/>
  </r>
  <r>
    <n v="3011"/>
    <n v="0"/>
    <n v="70"/>
    <s v="Female"/>
    <x v="2"/>
    <x v="22"/>
    <x v="3"/>
    <x v="2999"/>
    <x v="0"/>
    <x v="0"/>
    <x v="16"/>
    <n v="15"/>
    <n v="45"/>
    <n v="675"/>
    <x v="47"/>
    <s v="M"/>
    <x v="10"/>
    <x v="0"/>
    <x v="1"/>
    <x v="2"/>
    <x v="2"/>
  </r>
  <r>
    <n v="3012"/>
    <n v="0"/>
    <n v="20"/>
    <s v="Female"/>
    <x v="2"/>
    <x v="22"/>
    <x v="3"/>
    <x v="3000"/>
    <x v="1"/>
    <x v="0"/>
    <x v="16"/>
    <n v="18"/>
    <n v="70"/>
    <n v="1260"/>
    <x v="21"/>
    <s v="S"/>
    <x v="17"/>
    <x v="2"/>
    <x v="2"/>
    <x v="2"/>
    <x v="6"/>
  </r>
  <r>
    <n v="3013"/>
    <n v="0"/>
    <n v="42"/>
    <s v="Female"/>
    <x v="2"/>
    <x v="22"/>
    <x v="3"/>
    <x v="3001"/>
    <x v="2"/>
    <x v="0"/>
    <x v="16"/>
    <n v="16"/>
    <n v="65"/>
    <n v="1040"/>
    <x v="36"/>
    <s v="M"/>
    <x v="11"/>
    <x v="3"/>
    <x v="3"/>
    <x v="3"/>
    <x v="2"/>
  </r>
  <r>
    <n v="3014"/>
    <n v="0"/>
    <n v="41"/>
    <s v="Female"/>
    <x v="2"/>
    <x v="11"/>
    <x v="0"/>
    <x v="3002"/>
    <x v="3"/>
    <x v="0"/>
    <x v="16"/>
    <n v="13"/>
    <n v="55"/>
    <n v="715"/>
    <x v="27"/>
    <s v="L"/>
    <x v="14"/>
    <x v="2"/>
    <x v="5"/>
    <x v="1"/>
    <x v="5"/>
  </r>
  <r>
    <n v="3015"/>
    <n v="0"/>
    <n v="24"/>
    <s v="Female"/>
    <x v="2"/>
    <x v="17"/>
    <x v="0"/>
    <x v="3003"/>
    <x v="4"/>
    <x v="0"/>
    <x v="16"/>
    <n v="38"/>
    <n v="65"/>
    <n v="2470"/>
    <x v="39"/>
    <s v="M"/>
    <x v="1"/>
    <x v="1"/>
    <x v="0"/>
    <x v="3"/>
    <x v="6"/>
  </r>
  <r>
    <n v="3016"/>
    <n v="0"/>
    <n v="37"/>
    <s v="Female"/>
    <x v="2"/>
    <x v="18"/>
    <x v="3"/>
    <x v="3004"/>
    <x v="5"/>
    <x v="0"/>
    <x v="16"/>
    <n v="27"/>
    <n v="21"/>
    <n v="567"/>
    <x v="5"/>
    <s v="XL"/>
    <x v="21"/>
    <x v="1"/>
    <x v="0"/>
    <x v="4"/>
    <x v="4"/>
  </r>
  <r>
    <n v="3017"/>
    <n v="0"/>
    <n v="30"/>
    <s v="Female"/>
    <x v="2"/>
    <x v="0"/>
    <x v="0"/>
    <x v="3005"/>
    <x v="6"/>
    <x v="0"/>
    <x v="16"/>
    <n v="31"/>
    <n v="26"/>
    <n v="806"/>
    <x v="26"/>
    <s v="L"/>
    <x v="21"/>
    <x v="2"/>
    <x v="5"/>
    <x v="4"/>
    <x v="3"/>
  </r>
  <r>
    <n v="3018"/>
    <n v="0"/>
    <n v="58"/>
    <s v="Female"/>
    <x v="2"/>
    <x v="12"/>
    <x v="3"/>
    <x v="3006"/>
    <x v="0"/>
    <x v="0"/>
    <x v="16"/>
    <n v="24"/>
    <n v="71"/>
    <n v="1704"/>
    <x v="48"/>
    <s v="S"/>
    <x v="7"/>
    <x v="2"/>
    <x v="2"/>
    <x v="1"/>
    <x v="4"/>
  </r>
  <r>
    <n v="3019"/>
    <n v="0"/>
    <n v="43"/>
    <s v="Female"/>
    <x v="2"/>
    <x v="23"/>
    <x v="1"/>
    <x v="3007"/>
    <x v="1"/>
    <x v="0"/>
    <x v="16"/>
    <n v="21"/>
    <n v="41"/>
    <n v="861"/>
    <x v="20"/>
    <s v="M"/>
    <x v="13"/>
    <x v="2"/>
    <x v="1"/>
    <x v="5"/>
    <x v="4"/>
  </r>
  <r>
    <n v="3020"/>
    <n v="0"/>
    <n v="19"/>
    <s v="Female"/>
    <x v="2"/>
    <x v="14"/>
    <x v="2"/>
    <x v="3008"/>
    <x v="2"/>
    <x v="0"/>
    <x v="16"/>
    <n v="15"/>
    <n v="44"/>
    <n v="660"/>
    <x v="39"/>
    <s v="M"/>
    <x v="22"/>
    <x v="0"/>
    <x v="4"/>
    <x v="3"/>
    <x v="2"/>
  </r>
  <r>
    <n v="3021"/>
    <n v="0"/>
    <n v="23"/>
    <s v="Female"/>
    <x v="2"/>
    <x v="2"/>
    <x v="0"/>
    <x v="3009"/>
    <x v="3"/>
    <x v="0"/>
    <x v="16"/>
    <n v="48"/>
    <n v="81"/>
    <n v="3888"/>
    <x v="10"/>
    <s v="S"/>
    <x v="4"/>
    <x v="3"/>
    <x v="5"/>
    <x v="0"/>
    <x v="6"/>
  </r>
  <r>
    <n v="3022"/>
    <n v="0"/>
    <n v="65"/>
    <s v="Female"/>
    <x v="2"/>
    <x v="12"/>
    <x v="3"/>
    <x v="3010"/>
    <x v="4"/>
    <x v="0"/>
    <x v="16"/>
    <n v="47"/>
    <n v="77"/>
    <n v="3619"/>
    <x v="37"/>
    <s v="S"/>
    <x v="24"/>
    <x v="2"/>
    <x v="4"/>
    <x v="1"/>
    <x v="3"/>
  </r>
  <r>
    <n v="3023"/>
    <n v="0"/>
    <n v="58"/>
    <s v="Female"/>
    <x v="2"/>
    <x v="3"/>
    <x v="1"/>
    <x v="3011"/>
    <x v="5"/>
    <x v="0"/>
    <x v="16"/>
    <n v="23"/>
    <n v="26"/>
    <n v="598"/>
    <x v="41"/>
    <s v="M"/>
    <x v="21"/>
    <x v="3"/>
    <x v="1"/>
    <x v="3"/>
    <x v="1"/>
  </r>
  <r>
    <n v="3024"/>
    <n v="0"/>
    <n v="50"/>
    <s v="Female"/>
    <x v="2"/>
    <x v="21"/>
    <x v="3"/>
    <x v="3012"/>
    <x v="6"/>
    <x v="0"/>
    <x v="16"/>
    <n v="4"/>
    <n v="31"/>
    <n v="124"/>
    <x v="26"/>
    <s v="M"/>
    <x v="17"/>
    <x v="2"/>
    <x v="0"/>
    <x v="3"/>
    <x v="3"/>
  </r>
  <r>
    <n v="3025"/>
    <n v="0"/>
    <n v="67"/>
    <s v="Female"/>
    <x v="2"/>
    <x v="0"/>
    <x v="0"/>
    <x v="3013"/>
    <x v="0"/>
    <x v="0"/>
    <x v="16"/>
    <n v="47"/>
    <n v="82"/>
    <n v="3854"/>
    <x v="36"/>
    <s v="S"/>
    <x v="3"/>
    <x v="1"/>
    <x v="1"/>
    <x v="2"/>
    <x v="6"/>
  </r>
  <r>
    <n v="3026"/>
    <n v="0"/>
    <n v="40"/>
    <s v="Female"/>
    <x v="2"/>
    <x v="9"/>
    <x v="1"/>
    <x v="3014"/>
    <x v="1"/>
    <x v="0"/>
    <x v="16"/>
    <n v="7"/>
    <n v="60"/>
    <n v="420"/>
    <x v="6"/>
    <s v="XL"/>
    <x v="13"/>
    <x v="2"/>
    <x v="5"/>
    <x v="3"/>
    <x v="5"/>
  </r>
  <r>
    <n v="3027"/>
    <n v="0"/>
    <n v="55"/>
    <s v="Female"/>
    <x v="2"/>
    <x v="5"/>
    <x v="0"/>
    <x v="3015"/>
    <x v="2"/>
    <x v="0"/>
    <x v="16"/>
    <n v="6"/>
    <n v="70"/>
    <n v="420"/>
    <x v="29"/>
    <s v="L"/>
    <x v="23"/>
    <x v="3"/>
    <x v="1"/>
    <x v="2"/>
    <x v="2"/>
  </r>
  <r>
    <n v="3028"/>
    <n v="0"/>
    <n v="52"/>
    <s v="Female"/>
    <x v="2"/>
    <x v="15"/>
    <x v="0"/>
    <x v="3016"/>
    <x v="3"/>
    <x v="0"/>
    <x v="16"/>
    <n v="47"/>
    <n v="26"/>
    <n v="1222"/>
    <x v="8"/>
    <s v="XL"/>
    <x v="14"/>
    <x v="0"/>
    <x v="4"/>
    <x v="2"/>
    <x v="3"/>
  </r>
  <r>
    <n v="3029"/>
    <n v="0"/>
    <n v="62"/>
    <s v="Female"/>
    <x v="2"/>
    <x v="10"/>
    <x v="0"/>
    <x v="3017"/>
    <x v="4"/>
    <x v="0"/>
    <x v="16"/>
    <n v="7"/>
    <n v="100"/>
    <n v="700"/>
    <x v="17"/>
    <s v="L"/>
    <x v="4"/>
    <x v="2"/>
    <x v="1"/>
    <x v="3"/>
    <x v="6"/>
  </r>
  <r>
    <n v="3030"/>
    <n v="0"/>
    <n v="64"/>
    <s v="Female"/>
    <x v="2"/>
    <x v="10"/>
    <x v="0"/>
    <x v="3018"/>
    <x v="5"/>
    <x v="0"/>
    <x v="16"/>
    <n v="1"/>
    <n v="82"/>
    <n v="82"/>
    <x v="41"/>
    <s v="M"/>
    <x v="9"/>
    <x v="2"/>
    <x v="1"/>
    <x v="5"/>
    <x v="3"/>
  </r>
  <r>
    <n v="3031"/>
    <n v="0"/>
    <n v="43"/>
    <s v="Female"/>
    <x v="2"/>
    <x v="4"/>
    <x v="1"/>
    <x v="3019"/>
    <x v="6"/>
    <x v="0"/>
    <x v="16"/>
    <n v="23"/>
    <n v="24"/>
    <n v="552"/>
    <x v="31"/>
    <s v="XL"/>
    <x v="7"/>
    <x v="1"/>
    <x v="4"/>
    <x v="2"/>
    <x v="1"/>
  </r>
  <r>
    <n v="3032"/>
    <n v="0"/>
    <n v="61"/>
    <s v="Female"/>
    <x v="2"/>
    <x v="0"/>
    <x v="0"/>
    <x v="3020"/>
    <x v="0"/>
    <x v="0"/>
    <x v="16"/>
    <n v="30"/>
    <n v="74"/>
    <n v="2220"/>
    <x v="36"/>
    <s v="L"/>
    <x v="11"/>
    <x v="2"/>
    <x v="4"/>
    <x v="2"/>
    <x v="5"/>
  </r>
  <r>
    <n v="3033"/>
    <n v="0"/>
    <n v="26"/>
    <s v="Female"/>
    <x v="2"/>
    <x v="21"/>
    <x v="3"/>
    <x v="3021"/>
    <x v="1"/>
    <x v="0"/>
    <x v="16"/>
    <n v="24"/>
    <n v="58"/>
    <n v="1392"/>
    <x v="17"/>
    <s v="XL"/>
    <x v="13"/>
    <x v="2"/>
    <x v="2"/>
    <x v="2"/>
    <x v="3"/>
  </r>
  <r>
    <n v="3034"/>
    <n v="0"/>
    <n v="22"/>
    <s v="Female"/>
    <x v="2"/>
    <x v="1"/>
    <x v="0"/>
    <x v="3022"/>
    <x v="2"/>
    <x v="0"/>
    <x v="16"/>
    <n v="9"/>
    <n v="56"/>
    <n v="504"/>
    <x v="15"/>
    <s v="L"/>
    <x v="19"/>
    <x v="1"/>
    <x v="5"/>
    <x v="3"/>
    <x v="1"/>
  </r>
  <r>
    <n v="3035"/>
    <n v="0"/>
    <n v="51"/>
    <s v="Female"/>
    <x v="2"/>
    <x v="23"/>
    <x v="1"/>
    <x v="3023"/>
    <x v="3"/>
    <x v="0"/>
    <x v="16"/>
    <n v="25"/>
    <n v="37"/>
    <n v="925"/>
    <x v="39"/>
    <s v="L"/>
    <x v="14"/>
    <x v="1"/>
    <x v="4"/>
    <x v="2"/>
    <x v="3"/>
  </r>
  <r>
    <n v="3036"/>
    <n v="0"/>
    <n v="69"/>
    <s v="Female"/>
    <x v="2"/>
    <x v="8"/>
    <x v="3"/>
    <x v="3024"/>
    <x v="4"/>
    <x v="0"/>
    <x v="16"/>
    <n v="18"/>
    <n v="64"/>
    <n v="1152"/>
    <x v="0"/>
    <s v="M"/>
    <x v="9"/>
    <x v="1"/>
    <x v="1"/>
    <x v="1"/>
    <x v="4"/>
  </r>
  <r>
    <n v="3037"/>
    <n v="0"/>
    <n v="50"/>
    <s v="Female"/>
    <x v="2"/>
    <x v="15"/>
    <x v="0"/>
    <x v="3025"/>
    <x v="5"/>
    <x v="0"/>
    <x v="16"/>
    <n v="7"/>
    <n v="58"/>
    <n v="406"/>
    <x v="32"/>
    <s v="S"/>
    <x v="10"/>
    <x v="1"/>
    <x v="2"/>
    <x v="0"/>
    <x v="0"/>
  </r>
  <r>
    <n v="3038"/>
    <n v="0"/>
    <n v="51"/>
    <s v="Female"/>
    <x v="2"/>
    <x v="22"/>
    <x v="3"/>
    <x v="3026"/>
    <x v="6"/>
    <x v="0"/>
    <x v="16"/>
    <n v="2"/>
    <n v="44"/>
    <n v="88"/>
    <x v="43"/>
    <s v="L"/>
    <x v="4"/>
    <x v="2"/>
    <x v="2"/>
    <x v="1"/>
    <x v="2"/>
  </r>
  <r>
    <n v="3039"/>
    <n v="0"/>
    <n v="56"/>
    <s v="Female"/>
    <x v="2"/>
    <x v="16"/>
    <x v="3"/>
    <x v="3027"/>
    <x v="0"/>
    <x v="0"/>
    <x v="16"/>
    <n v="36"/>
    <n v="39"/>
    <n v="1404"/>
    <x v="41"/>
    <s v="M"/>
    <x v="17"/>
    <x v="2"/>
    <x v="1"/>
    <x v="5"/>
    <x v="2"/>
  </r>
  <r>
    <n v="3040"/>
    <n v="0"/>
    <n v="59"/>
    <s v="Female"/>
    <x v="2"/>
    <x v="0"/>
    <x v="0"/>
    <x v="3028"/>
    <x v="1"/>
    <x v="0"/>
    <x v="16"/>
    <n v="31"/>
    <n v="48"/>
    <n v="1488"/>
    <x v="15"/>
    <s v="L"/>
    <x v="24"/>
    <x v="1"/>
    <x v="2"/>
    <x v="3"/>
    <x v="4"/>
  </r>
  <r>
    <n v="3041"/>
    <n v="0"/>
    <n v="18"/>
    <s v="Female"/>
    <x v="2"/>
    <x v="8"/>
    <x v="3"/>
    <x v="3029"/>
    <x v="2"/>
    <x v="0"/>
    <x v="16"/>
    <n v="10"/>
    <n v="32"/>
    <n v="320"/>
    <x v="42"/>
    <s v="M"/>
    <x v="9"/>
    <x v="3"/>
    <x v="0"/>
    <x v="1"/>
    <x v="0"/>
  </r>
  <r>
    <n v="3042"/>
    <n v="0"/>
    <n v="48"/>
    <s v="Female"/>
    <x v="2"/>
    <x v="8"/>
    <x v="3"/>
    <x v="3030"/>
    <x v="3"/>
    <x v="0"/>
    <x v="16"/>
    <n v="27"/>
    <n v="79"/>
    <n v="2133"/>
    <x v="3"/>
    <s v="M"/>
    <x v="19"/>
    <x v="0"/>
    <x v="0"/>
    <x v="3"/>
    <x v="5"/>
  </r>
  <r>
    <n v="3043"/>
    <n v="0"/>
    <n v="53"/>
    <s v="Female"/>
    <x v="2"/>
    <x v="7"/>
    <x v="2"/>
    <x v="3031"/>
    <x v="4"/>
    <x v="0"/>
    <x v="16"/>
    <n v="14"/>
    <n v="27"/>
    <n v="378"/>
    <x v="44"/>
    <s v="L"/>
    <x v="2"/>
    <x v="0"/>
    <x v="2"/>
    <x v="3"/>
    <x v="6"/>
  </r>
  <r>
    <n v="3044"/>
    <n v="0"/>
    <n v="45"/>
    <s v="Female"/>
    <x v="2"/>
    <x v="22"/>
    <x v="3"/>
    <x v="3032"/>
    <x v="5"/>
    <x v="0"/>
    <x v="16"/>
    <n v="17"/>
    <n v="98"/>
    <n v="1666"/>
    <x v="25"/>
    <s v="S"/>
    <x v="14"/>
    <x v="3"/>
    <x v="5"/>
    <x v="2"/>
    <x v="5"/>
  </r>
  <r>
    <n v="3045"/>
    <n v="0"/>
    <n v="21"/>
    <s v="Female"/>
    <x v="2"/>
    <x v="23"/>
    <x v="1"/>
    <x v="3033"/>
    <x v="6"/>
    <x v="0"/>
    <x v="16"/>
    <n v="10"/>
    <n v="67"/>
    <n v="670"/>
    <x v="16"/>
    <s v="M"/>
    <x v="23"/>
    <x v="0"/>
    <x v="1"/>
    <x v="4"/>
    <x v="3"/>
  </r>
  <r>
    <n v="3046"/>
    <n v="0"/>
    <n v="42"/>
    <s v="Female"/>
    <x v="2"/>
    <x v="20"/>
    <x v="0"/>
    <x v="3034"/>
    <x v="0"/>
    <x v="0"/>
    <x v="16"/>
    <n v="4"/>
    <n v="37"/>
    <n v="148"/>
    <x v="19"/>
    <s v="L"/>
    <x v="12"/>
    <x v="0"/>
    <x v="4"/>
    <x v="3"/>
    <x v="4"/>
  </r>
  <r>
    <n v="3047"/>
    <n v="0"/>
    <n v="60"/>
    <s v="Female"/>
    <x v="2"/>
    <x v="9"/>
    <x v="1"/>
    <x v="3035"/>
    <x v="1"/>
    <x v="0"/>
    <x v="16"/>
    <n v="25"/>
    <n v="49"/>
    <n v="1225"/>
    <x v="37"/>
    <s v="M"/>
    <x v="3"/>
    <x v="1"/>
    <x v="5"/>
    <x v="1"/>
    <x v="6"/>
  </r>
  <r>
    <n v="3048"/>
    <n v="0"/>
    <n v="21"/>
    <s v="Female"/>
    <x v="2"/>
    <x v="4"/>
    <x v="1"/>
    <x v="3036"/>
    <x v="2"/>
    <x v="0"/>
    <x v="16"/>
    <n v="3"/>
    <n v="74"/>
    <n v="222"/>
    <x v="32"/>
    <s v="M"/>
    <x v="10"/>
    <x v="3"/>
    <x v="4"/>
    <x v="3"/>
    <x v="4"/>
  </r>
  <r>
    <n v="3049"/>
    <n v="0"/>
    <n v="69"/>
    <s v="Female"/>
    <x v="2"/>
    <x v="16"/>
    <x v="3"/>
    <x v="3037"/>
    <x v="3"/>
    <x v="0"/>
    <x v="16"/>
    <n v="47"/>
    <n v="93"/>
    <n v="4371"/>
    <x v="23"/>
    <s v="M"/>
    <x v="8"/>
    <x v="2"/>
    <x v="3"/>
    <x v="0"/>
    <x v="0"/>
  </r>
  <r>
    <n v="3050"/>
    <n v="0"/>
    <n v="40"/>
    <s v="Female"/>
    <x v="2"/>
    <x v="8"/>
    <x v="3"/>
    <x v="3038"/>
    <x v="4"/>
    <x v="0"/>
    <x v="16"/>
    <n v="41"/>
    <n v="60"/>
    <n v="2460"/>
    <x v="39"/>
    <s v="L"/>
    <x v="15"/>
    <x v="2"/>
    <x v="2"/>
    <x v="4"/>
    <x v="4"/>
  </r>
  <r>
    <n v="3051"/>
    <n v="0"/>
    <n v="31"/>
    <s v="Female"/>
    <x v="2"/>
    <x v="7"/>
    <x v="2"/>
    <x v="3039"/>
    <x v="5"/>
    <x v="0"/>
    <x v="16"/>
    <n v="28"/>
    <n v="76"/>
    <n v="2128"/>
    <x v="0"/>
    <s v="S"/>
    <x v="13"/>
    <x v="1"/>
    <x v="3"/>
    <x v="0"/>
    <x v="6"/>
  </r>
  <r>
    <n v="3052"/>
    <n v="0"/>
    <n v="44"/>
    <s v="Female"/>
    <x v="2"/>
    <x v="12"/>
    <x v="3"/>
    <x v="3040"/>
    <x v="6"/>
    <x v="0"/>
    <x v="16"/>
    <n v="49"/>
    <n v="64"/>
    <n v="3136"/>
    <x v="5"/>
    <s v="L"/>
    <x v="9"/>
    <x v="2"/>
    <x v="0"/>
    <x v="5"/>
    <x v="6"/>
  </r>
  <r>
    <n v="3053"/>
    <n v="0"/>
    <n v="48"/>
    <s v="Female"/>
    <x v="2"/>
    <x v="9"/>
    <x v="1"/>
    <x v="3041"/>
    <x v="0"/>
    <x v="0"/>
    <x v="16"/>
    <n v="7"/>
    <n v="38"/>
    <n v="266"/>
    <x v="1"/>
    <s v="XL"/>
    <x v="8"/>
    <x v="1"/>
    <x v="5"/>
    <x v="4"/>
    <x v="0"/>
  </r>
  <r>
    <n v="3054"/>
    <n v="0"/>
    <n v="32"/>
    <s v="Female"/>
    <x v="2"/>
    <x v="9"/>
    <x v="1"/>
    <x v="3042"/>
    <x v="1"/>
    <x v="0"/>
    <x v="16"/>
    <n v="22"/>
    <n v="91"/>
    <n v="2002"/>
    <x v="1"/>
    <s v="L"/>
    <x v="17"/>
    <x v="0"/>
    <x v="2"/>
    <x v="4"/>
    <x v="5"/>
  </r>
  <r>
    <n v="3055"/>
    <n v="0"/>
    <n v="42"/>
    <s v="Female"/>
    <x v="2"/>
    <x v="23"/>
    <x v="1"/>
    <x v="3043"/>
    <x v="2"/>
    <x v="0"/>
    <x v="16"/>
    <n v="34"/>
    <n v="70"/>
    <n v="2380"/>
    <x v="13"/>
    <s v="S"/>
    <x v="23"/>
    <x v="2"/>
    <x v="4"/>
    <x v="0"/>
    <x v="5"/>
  </r>
  <r>
    <n v="3056"/>
    <n v="0"/>
    <n v="27"/>
    <s v="Female"/>
    <x v="2"/>
    <x v="3"/>
    <x v="1"/>
    <x v="3044"/>
    <x v="3"/>
    <x v="0"/>
    <x v="16"/>
    <n v="5"/>
    <n v="22"/>
    <n v="110"/>
    <x v="22"/>
    <s v="M"/>
    <x v="10"/>
    <x v="3"/>
    <x v="3"/>
    <x v="5"/>
    <x v="4"/>
  </r>
  <r>
    <n v="3057"/>
    <n v="0"/>
    <n v="69"/>
    <s v="Female"/>
    <x v="2"/>
    <x v="24"/>
    <x v="3"/>
    <x v="3045"/>
    <x v="4"/>
    <x v="0"/>
    <x v="16"/>
    <n v="15"/>
    <n v="59"/>
    <n v="885"/>
    <x v="30"/>
    <s v="M"/>
    <x v="18"/>
    <x v="1"/>
    <x v="3"/>
    <x v="1"/>
    <x v="4"/>
  </r>
  <r>
    <n v="3058"/>
    <n v="0"/>
    <n v="67"/>
    <s v="Female"/>
    <x v="2"/>
    <x v="21"/>
    <x v="3"/>
    <x v="3046"/>
    <x v="5"/>
    <x v="0"/>
    <x v="16"/>
    <n v="26"/>
    <n v="22"/>
    <n v="572"/>
    <x v="16"/>
    <s v="M"/>
    <x v="24"/>
    <x v="1"/>
    <x v="2"/>
    <x v="4"/>
    <x v="1"/>
  </r>
  <r>
    <n v="3059"/>
    <n v="0"/>
    <n v="41"/>
    <s v="Female"/>
    <x v="2"/>
    <x v="8"/>
    <x v="3"/>
    <x v="3047"/>
    <x v="6"/>
    <x v="0"/>
    <x v="16"/>
    <n v="3"/>
    <n v="74"/>
    <n v="222"/>
    <x v="8"/>
    <s v="S"/>
    <x v="19"/>
    <x v="0"/>
    <x v="5"/>
    <x v="4"/>
    <x v="0"/>
  </r>
  <r>
    <n v="3060"/>
    <n v="0"/>
    <n v="46"/>
    <s v="Female"/>
    <x v="2"/>
    <x v="1"/>
    <x v="0"/>
    <x v="3048"/>
    <x v="0"/>
    <x v="0"/>
    <x v="16"/>
    <n v="42"/>
    <n v="71"/>
    <n v="2982"/>
    <x v="0"/>
    <s v="L"/>
    <x v="1"/>
    <x v="1"/>
    <x v="0"/>
    <x v="2"/>
    <x v="3"/>
  </r>
  <r>
    <n v="3061"/>
    <n v="0"/>
    <n v="47"/>
    <s v="Female"/>
    <x v="2"/>
    <x v="7"/>
    <x v="2"/>
    <x v="3049"/>
    <x v="1"/>
    <x v="0"/>
    <x v="16"/>
    <n v="1"/>
    <n v="80"/>
    <n v="80"/>
    <x v="17"/>
    <s v="S"/>
    <x v="4"/>
    <x v="2"/>
    <x v="5"/>
    <x v="0"/>
    <x v="5"/>
  </r>
  <r>
    <n v="3062"/>
    <n v="0"/>
    <n v="33"/>
    <s v="Female"/>
    <x v="2"/>
    <x v="17"/>
    <x v="0"/>
    <x v="3050"/>
    <x v="2"/>
    <x v="0"/>
    <x v="16"/>
    <n v="20"/>
    <n v="59"/>
    <n v="1180"/>
    <x v="44"/>
    <s v="L"/>
    <x v="8"/>
    <x v="3"/>
    <x v="0"/>
    <x v="3"/>
    <x v="6"/>
  </r>
  <r>
    <n v="3063"/>
    <n v="0"/>
    <n v="51"/>
    <s v="Female"/>
    <x v="2"/>
    <x v="21"/>
    <x v="3"/>
    <x v="3051"/>
    <x v="3"/>
    <x v="0"/>
    <x v="16"/>
    <n v="39"/>
    <n v="96"/>
    <n v="3744"/>
    <x v="17"/>
    <s v="L"/>
    <x v="13"/>
    <x v="3"/>
    <x v="3"/>
    <x v="3"/>
    <x v="5"/>
  </r>
  <r>
    <n v="3064"/>
    <n v="0"/>
    <n v="26"/>
    <s v="Female"/>
    <x v="2"/>
    <x v="12"/>
    <x v="3"/>
    <x v="3052"/>
    <x v="4"/>
    <x v="0"/>
    <x v="16"/>
    <n v="24"/>
    <n v="43"/>
    <n v="1032"/>
    <x v="38"/>
    <s v="L"/>
    <x v="17"/>
    <x v="0"/>
    <x v="5"/>
    <x v="2"/>
    <x v="0"/>
  </r>
  <r>
    <n v="3065"/>
    <n v="0"/>
    <n v="22"/>
    <s v="Female"/>
    <x v="2"/>
    <x v="22"/>
    <x v="3"/>
    <x v="3053"/>
    <x v="5"/>
    <x v="0"/>
    <x v="16"/>
    <n v="49"/>
    <n v="76"/>
    <n v="3724"/>
    <x v="36"/>
    <s v="S"/>
    <x v="16"/>
    <x v="0"/>
    <x v="0"/>
    <x v="4"/>
    <x v="3"/>
  </r>
  <r>
    <n v="3066"/>
    <n v="0"/>
    <n v="49"/>
    <s v="Female"/>
    <x v="2"/>
    <x v="14"/>
    <x v="2"/>
    <x v="3054"/>
    <x v="6"/>
    <x v="0"/>
    <x v="16"/>
    <n v="7"/>
    <n v="59"/>
    <n v="413"/>
    <x v="24"/>
    <s v="M"/>
    <x v="18"/>
    <x v="3"/>
    <x v="5"/>
    <x v="0"/>
    <x v="4"/>
  </r>
  <r>
    <n v="3067"/>
    <n v="0"/>
    <n v="58"/>
    <s v="Female"/>
    <x v="2"/>
    <x v="11"/>
    <x v="0"/>
    <x v="3055"/>
    <x v="0"/>
    <x v="0"/>
    <x v="16"/>
    <n v="13"/>
    <n v="48"/>
    <n v="624"/>
    <x v="49"/>
    <s v="L"/>
    <x v="11"/>
    <x v="2"/>
    <x v="1"/>
    <x v="0"/>
    <x v="6"/>
  </r>
  <r>
    <n v="3068"/>
    <n v="0"/>
    <n v="70"/>
    <s v="Female"/>
    <x v="2"/>
    <x v="22"/>
    <x v="3"/>
    <x v="3056"/>
    <x v="1"/>
    <x v="0"/>
    <x v="16"/>
    <n v="2"/>
    <n v="22"/>
    <n v="44"/>
    <x v="9"/>
    <s v="S"/>
    <x v="0"/>
    <x v="1"/>
    <x v="1"/>
    <x v="1"/>
    <x v="1"/>
  </r>
  <r>
    <n v="3069"/>
    <n v="0"/>
    <n v="32"/>
    <s v="Female"/>
    <x v="2"/>
    <x v="23"/>
    <x v="1"/>
    <x v="3057"/>
    <x v="2"/>
    <x v="0"/>
    <x v="16"/>
    <n v="4"/>
    <n v="40"/>
    <n v="160"/>
    <x v="17"/>
    <s v="M"/>
    <x v="20"/>
    <x v="0"/>
    <x v="0"/>
    <x v="5"/>
    <x v="1"/>
  </r>
  <r>
    <n v="3070"/>
    <n v="0"/>
    <n v="62"/>
    <s v="Female"/>
    <x v="2"/>
    <x v="2"/>
    <x v="0"/>
    <x v="3058"/>
    <x v="3"/>
    <x v="0"/>
    <x v="16"/>
    <n v="17"/>
    <n v="73"/>
    <n v="1241"/>
    <x v="12"/>
    <s v="L"/>
    <x v="23"/>
    <x v="1"/>
    <x v="0"/>
    <x v="5"/>
    <x v="3"/>
  </r>
  <r>
    <n v="3071"/>
    <n v="0"/>
    <n v="52"/>
    <s v="Female"/>
    <x v="2"/>
    <x v="9"/>
    <x v="1"/>
    <x v="3059"/>
    <x v="4"/>
    <x v="0"/>
    <x v="16"/>
    <n v="43"/>
    <n v="26"/>
    <n v="1118"/>
    <x v="15"/>
    <s v="XL"/>
    <x v="15"/>
    <x v="3"/>
    <x v="1"/>
    <x v="3"/>
    <x v="4"/>
  </r>
  <r>
    <n v="3072"/>
    <n v="0"/>
    <n v="23"/>
    <s v="Female"/>
    <x v="2"/>
    <x v="1"/>
    <x v="0"/>
    <x v="3060"/>
    <x v="5"/>
    <x v="0"/>
    <x v="16"/>
    <n v="6"/>
    <n v="41"/>
    <n v="246"/>
    <x v="13"/>
    <s v="L"/>
    <x v="2"/>
    <x v="1"/>
    <x v="2"/>
    <x v="3"/>
    <x v="5"/>
  </r>
  <r>
    <n v="3073"/>
    <n v="0"/>
    <n v="26"/>
    <s v="Female"/>
    <x v="2"/>
    <x v="16"/>
    <x v="3"/>
    <x v="3061"/>
    <x v="6"/>
    <x v="0"/>
    <x v="16"/>
    <n v="46"/>
    <n v="98"/>
    <n v="4508"/>
    <x v="14"/>
    <s v="L"/>
    <x v="14"/>
    <x v="1"/>
    <x v="3"/>
    <x v="3"/>
    <x v="3"/>
  </r>
  <r>
    <n v="3074"/>
    <n v="0"/>
    <n v="58"/>
    <s v="Female"/>
    <x v="2"/>
    <x v="5"/>
    <x v="0"/>
    <x v="3062"/>
    <x v="0"/>
    <x v="0"/>
    <x v="16"/>
    <n v="7"/>
    <n v="63"/>
    <n v="441"/>
    <x v="4"/>
    <s v="L"/>
    <x v="3"/>
    <x v="0"/>
    <x v="1"/>
    <x v="5"/>
    <x v="4"/>
  </r>
  <r>
    <n v="3075"/>
    <n v="0"/>
    <n v="26"/>
    <s v="Female"/>
    <x v="2"/>
    <x v="23"/>
    <x v="1"/>
    <x v="3063"/>
    <x v="1"/>
    <x v="0"/>
    <x v="16"/>
    <n v="34"/>
    <n v="55"/>
    <n v="1870"/>
    <x v="2"/>
    <s v="L"/>
    <x v="1"/>
    <x v="0"/>
    <x v="2"/>
    <x v="5"/>
    <x v="0"/>
  </r>
  <r>
    <n v="3076"/>
    <n v="0"/>
    <n v="54"/>
    <s v="Female"/>
    <x v="2"/>
    <x v="6"/>
    <x v="0"/>
    <x v="3064"/>
    <x v="2"/>
    <x v="0"/>
    <x v="16"/>
    <n v="21"/>
    <n v="90"/>
    <n v="1890"/>
    <x v="39"/>
    <s v="XL"/>
    <x v="18"/>
    <x v="0"/>
    <x v="3"/>
    <x v="3"/>
    <x v="6"/>
  </r>
  <r>
    <n v="3077"/>
    <n v="0"/>
    <n v="66"/>
    <s v="Female"/>
    <x v="2"/>
    <x v="8"/>
    <x v="3"/>
    <x v="3065"/>
    <x v="3"/>
    <x v="0"/>
    <x v="16"/>
    <n v="13"/>
    <n v="46"/>
    <n v="598"/>
    <x v="13"/>
    <s v="M"/>
    <x v="24"/>
    <x v="2"/>
    <x v="0"/>
    <x v="0"/>
    <x v="4"/>
  </r>
  <r>
    <n v="3078"/>
    <n v="0"/>
    <n v="60"/>
    <s v="Female"/>
    <x v="2"/>
    <x v="1"/>
    <x v="0"/>
    <x v="3066"/>
    <x v="4"/>
    <x v="0"/>
    <x v="16"/>
    <n v="33"/>
    <n v="88"/>
    <n v="2904"/>
    <x v="25"/>
    <s v="S"/>
    <x v="15"/>
    <x v="1"/>
    <x v="5"/>
    <x v="5"/>
    <x v="4"/>
  </r>
  <r>
    <n v="3079"/>
    <n v="0"/>
    <n v="32"/>
    <s v="Female"/>
    <x v="2"/>
    <x v="22"/>
    <x v="3"/>
    <x v="3067"/>
    <x v="5"/>
    <x v="0"/>
    <x v="16"/>
    <n v="24"/>
    <n v="95"/>
    <n v="2280"/>
    <x v="28"/>
    <s v="M"/>
    <x v="24"/>
    <x v="1"/>
    <x v="4"/>
    <x v="4"/>
    <x v="4"/>
  </r>
  <r>
    <n v="3080"/>
    <n v="0"/>
    <n v="48"/>
    <s v="Female"/>
    <x v="2"/>
    <x v="22"/>
    <x v="3"/>
    <x v="3068"/>
    <x v="6"/>
    <x v="0"/>
    <x v="16"/>
    <n v="4"/>
    <n v="31"/>
    <n v="124"/>
    <x v="5"/>
    <s v="M"/>
    <x v="1"/>
    <x v="3"/>
    <x v="5"/>
    <x v="4"/>
    <x v="2"/>
  </r>
  <r>
    <n v="3081"/>
    <n v="0"/>
    <n v="69"/>
    <s v="Female"/>
    <x v="2"/>
    <x v="15"/>
    <x v="0"/>
    <x v="3069"/>
    <x v="0"/>
    <x v="0"/>
    <x v="16"/>
    <n v="5"/>
    <n v="42"/>
    <n v="210"/>
    <x v="23"/>
    <s v="L"/>
    <x v="22"/>
    <x v="1"/>
    <x v="2"/>
    <x v="1"/>
    <x v="4"/>
  </r>
  <r>
    <n v="3082"/>
    <n v="0"/>
    <n v="64"/>
    <s v="Female"/>
    <x v="2"/>
    <x v="4"/>
    <x v="1"/>
    <x v="3070"/>
    <x v="1"/>
    <x v="0"/>
    <x v="16"/>
    <n v="11"/>
    <n v="44"/>
    <n v="484"/>
    <x v="32"/>
    <s v="L"/>
    <x v="6"/>
    <x v="0"/>
    <x v="2"/>
    <x v="2"/>
    <x v="1"/>
  </r>
  <r>
    <n v="3083"/>
    <n v="0"/>
    <n v="56"/>
    <s v="Female"/>
    <x v="2"/>
    <x v="17"/>
    <x v="0"/>
    <x v="3071"/>
    <x v="2"/>
    <x v="0"/>
    <x v="16"/>
    <n v="20"/>
    <n v="99"/>
    <n v="1980"/>
    <x v="39"/>
    <s v="M"/>
    <x v="1"/>
    <x v="1"/>
    <x v="2"/>
    <x v="4"/>
    <x v="2"/>
  </r>
  <r>
    <n v="3084"/>
    <n v="0"/>
    <n v="22"/>
    <s v="Female"/>
    <x v="2"/>
    <x v="13"/>
    <x v="0"/>
    <x v="3072"/>
    <x v="3"/>
    <x v="0"/>
    <x v="16"/>
    <n v="28"/>
    <n v="20"/>
    <n v="560"/>
    <x v="25"/>
    <s v="S"/>
    <x v="7"/>
    <x v="2"/>
    <x v="5"/>
    <x v="3"/>
    <x v="3"/>
  </r>
  <r>
    <n v="3085"/>
    <n v="0"/>
    <n v="46"/>
    <s v="Female"/>
    <x v="2"/>
    <x v="18"/>
    <x v="3"/>
    <x v="3073"/>
    <x v="4"/>
    <x v="0"/>
    <x v="16"/>
    <n v="43"/>
    <n v="37"/>
    <n v="1591"/>
    <x v="36"/>
    <s v="S"/>
    <x v="20"/>
    <x v="1"/>
    <x v="5"/>
    <x v="3"/>
    <x v="5"/>
  </r>
  <r>
    <n v="3086"/>
    <n v="0"/>
    <n v="24"/>
    <s v="Female"/>
    <x v="2"/>
    <x v="1"/>
    <x v="0"/>
    <x v="3074"/>
    <x v="5"/>
    <x v="0"/>
    <x v="16"/>
    <n v="10"/>
    <n v="50"/>
    <n v="500"/>
    <x v="21"/>
    <s v="L"/>
    <x v="0"/>
    <x v="0"/>
    <x v="5"/>
    <x v="0"/>
    <x v="6"/>
  </r>
  <r>
    <n v="3087"/>
    <n v="0"/>
    <n v="47"/>
    <s v="Female"/>
    <x v="2"/>
    <x v="8"/>
    <x v="3"/>
    <x v="3075"/>
    <x v="6"/>
    <x v="0"/>
    <x v="16"/>
    <n v="26"/>
    <n v="73"/>
    <n v="1898"/>
    <x v="39"/>
    <s v="M"/>
    <x v="21"/>
    <x v="2"/>
    <x v="2"/>
    <x v="0"/>
    <x v="6"/>
  </r>
  <r>
    <n v="3088"/>
    <n v="0"/>
    <n v="62"/>
    <s v="Female"/>
    <x v="2"/>
    <x v="5"/>
    <x v="0"/>
    <x v="3076"/>
    <x v="0"/>
    <x v="0"/>
    <x v="16"/>
    <n v="29"/>
    <n v="84"/>
    <n v="2436"/>
    <x v="16"/>
    <s v="M"/>
    <x v="4"/>
    <x v="1"/>
    <x v="1"/>
    <x v="4"/>
    <x v="5"/>
  </r>
  <r>
    <n v="3089"/>
    <n v="0"/>
    <n v="34"/>
    <s v="Female"/>
    <x v="2"/>
    <x v="10"/>
    <x v="0"/>
    <x v="3077"/>
    <x v="1"/>
    <x v="0"/>
    <x v="16"/>
    <n v="35"/>
    <n v="64"/>
    <n v="2240"/>
    <x v="10"/>
    <s v="M"/>
    <x v="11"/>
    <x v="1"/>
    <x v="5"/>
    <x v="4"/>
    <x v="3"/>
  </r>
  <r>
    <n v="3090"/>
    <n v="0"/>
    <n v="50"/>
    <s v="Female"/>
    <x v="2"/>
    <x v="3"/>
    <x v="1"/>
    <x v="3078"/>
    <x v="2"/>
    <x v="0"/>
    <x v="16"/>
    <n v="23"/>
    <n v="21"/>
    <n v="483"/>
    <x v="16"/>
    <s v="L"/>
    <x v="24"/>
    <x v="3"/>
    <x v="1"/>
    <x v="1"/>
    <x v="4"/>
  </r>
  <r>
    <n v="3091"/>
    <n v="0"/>
    <n v="29"/>
    <s v="Female"/>
    <x v="2"/>
    <x v="5"/>
    <x v="0"/>
    <x v="3079"/>
    <x v="3"/>
    <x v="0"/>
    <x v="16"/>
    <n v="15"/>
    <n v="36"/>
    <n v="540"/>
    <x v="20"/>
    <s v="M"/>
    <x v="14"/>
    <x v="2"/>
    <x v="5"/>
    <x v="4"/>
    <x v="3"/>
  </r>
  <r>
    <n v="3092"/>
    <n v="0"/>
    <n v="68"/>
    <s v="Female"/>
    <x v="2"/>
    <x v="10"/>
    <x v="0"/>
    <x v="3080"/>
    <x v="4"/>
    <x v="0"/>
    <x v="16"/>
    <n v="46"/>
    <n v="81"/>
    <n v="3726"/>
    <x v="21"/>
    <s v="L"/>
    <x v="19"/>
    <x v="0"/>
    <x v="4"/>
    <x v="2"/>
    <x v="2"/>
  </r>
  <r>
    <n v="3093"/>
    <n v="0"/>
    <n v="52"/>
    <s v="Female"/>
    <x v="2"/>
    <x v="12"/>
    <x v="3"/>
    <x v="3081"/>
    <x v="5"/>
    <x v="0"/>
    <x v="16"/>
    <n v="14"/>
    <n v="54"/>
    <n v="756"/>
    <x v="39"/>
    <s v="L"/>
    <x v="5"/>
    <x v="3"/>
    <x v="2"/>
    <x v="4"/>
    <x v="4"/>
  </r>
  <r>
    <n v="3094"/>
    <n v="0"/>
    <n v="29"/>
    <s v="Female"/>
    <x v="2"/>
    <x v="20"/>
    <x v="0"/>
    <x v="3082"/>
    <x v="6"/>
    <x v="0"/>
    <x v="16"/>
    <n v="17"/>
    <n v="63"/>
    <n v="1071"/>
    <x v="37"/>
    <s v="L"/>
    <x v="15"/>
    <x v="2"/>
    <x v="5"/>
    <x v="1"/>
    <x v="6"/>
  </r>
  <r>
    <n v="3095"/>
    <n v="0"/>
    <n v="22"/>
    <s v="Female"/>
    <x v="2"/>
    <x v="3"/>
    <x v="1"/>
    <x v="3083"/>
    <x v="0"/>
    <x v="0"/>
    <x v="16"/>
    <n v="9"/>
    <n v="59"/>
    <n v="531"/>
    <x v="41"/>
    <s v="M"/>
    <x v="0"/>
    <x v="2"/>
    <x v="5"/>
    <x v="1"/>
    <x v="1"/>
  </r>
  <r>
    <n v="3096"/>
    <n v="0"/>
    <n v="62"/>
    <s v="Female"/>
    <x v="2"/>
    <x v="19"/>
    <x v="3"/>
    <x v="3084"/>
    <x v="1"/>
    <x v="0"/>
    <x v="16"/>
    <n v="13"/>
    <n v="53"/>
    <n v="689"/>
    <x v="45"/>
    <s v="S"/>
    <x v="18"/>
    <x v="3"/>
    <x v="3"/>
    <x v="0"/>
    <x v="0"/>
  </r>
  <r>
    <n v="3097"/>
    <n v="0"/>
    <n v="69"/>
    <s v="Female"/>
    <x v="2"/>
    <x v="5"/>
    <x v="0"/>
    <x v="3085"/>
    <x v="2"/>
    <x v="0"/>
    <x v="16"/>
    <n v="20"/>
    <n v="63"/>
    <n v="1260"/>
    <x v="22"/>
    <s v="L"/>
    <x v="3"/>
    <x v="0"/>
    <x v="2"/>
    <x v="4"/>
    <x v="5"/>
  </r>
  <r>
    <n v="3098"/>
    <n v="0"/>
    <n v="48"/>
    <s v="Female"/>
    <x v="2"/>
    <x v="9"/>
    <x v="1"/>
    <x v="3086"/>
    <x v="3"/>
    <x v="0"/>
    <x v="16"/>
    <n v="39"/>
    <n v="33"/>
    <n v="1287"/>
    <x v="12"/>
    <s v="M"/>
    <x v="5"/>
    <x v="3"/>
    <x v="1"/>
    <x v="4"/>
    <x v="3"/>
  </r>
  <r>
    <n v="3099"/>
    <n v="0"/>
    <n v="66"/>
    <s v="Female"/>
    <x v="2"/>
    <x v="13"/>
    <x v="0"/>
    <x v="3087"/>
    <x v="4"/>
    <x v="0"/>
    <x v="16"/>
    <n v="50"/>
    <n v="64"/>
    <n v="3200"/>
    <x v="34"/>
    <s v="L"/>
    <x v="16"/>
    <x v="2"/>
    <x v="2"/>
    <x v="4"/>
    <x v="3"/>
  </r>
  <r>
    <n v="3100"/>
    <n v="0"/>
    <n v="42"/>
    <s v="Female"/>
    <x v="2"/>
    <x v="5"/>
    <x v="0"/>
    <x v="3088"/>
    <x v="5"/>
    <x v="0"/>
    <x v="16"/>
    <n v="21"/>
    <n v="98"/>
    <n v="2058"/>
    <x v="49"/>
    <s v="S"/>
    <x v="1"/>
    <x v="3"/>
    <x v="1"/>
    <x v="4"/>
    <x v="4"/>
  </r>
  <r>
    <n v="3101"/>
    <n v="0"/>
    <n v="50"/>
    <s v="Female"/>
    <x v="2"/>
    <x v="19"/>
    <x v="3"/>
    <x v="3089"/>
    <x v="6"/>
    <x v="0"/>
    <x v="16"/>
    <n v="3"/>
    <n v="85"/>
    <n v="255"/>
    <x v="32"/>
    <s v="L"/>
    <x v="7"/>
    <x v="0"/>
    <x v="0"/>
    <x v="4"/>
    <x v="1"/>
  </r>
  <r>
    <n v="3102"/>
    <n v="0"/>
    <n v="32"/>
    <s v="Female"/>
    <x v="2"/>
    <x v="16"/>
    <x v="3"/>
    <x v="3090"/>
    <x v="0"/>
    <x v="0"/>
    <x v="16"/>
    <n v="9"/>
    <n v="82"/>
    <n v="738"/>
    <x v="36"/>
    <s v="S"/>
    <x v="17"/>
    <x v="2"/>
    <x v="0"/>
    <x v="3"/>
    <x v="0"/>
  </r>
  <r>
    <n v="3103"/>
    <n v="0"/>
    <n v="51"/>
    <s v="Female"/>
    <x v="2"/>
    <x v="14"/>
    <x v="2"/>
    <x v="3091"/>
    <x v="1"/>
    <x v="0"/>
    <x v="16"/>
    <n v="29"/>
    <n v="85"/>
    <n v="2465"/>
    <x v="44"/>
    <s v="M"/>
    <x v="13"/>
    <x v="2"/>
    <x v="3"/>
    <x v="1"/>
    <x v="4"/>
  </r>
  <r>
    <n v="3104"/>
    <n v="0"/>
    <n v="27"/>
    <s v="Female"/>
    <x v="2"/>
    <x v="5"/>
    <x v="0"/>
    <x v="3092"/>
    <x v="2"/>
    <x v="0"/>
    <x v="16"/>
    <n v="42"/>
    <n v="37"/>
    <n v="1554"/>
    <x v="25"/>
    <s v="S"/>
    <x v="14"/>
    <x v="0"/>
    <x v="4"/>
    <x v="4"/>
    <x v="1"/>
  </r>
  <r>
    <n v="3105"/>
    <n v="0"/>
    <n v="43"/>
    <s v="Female"/>
    <x v="2"/>
    <x v="13"/>
    <x v="0"/>
    <x v="3093"/>
    <x v="3"/>
    <x v="0"/>
    <x v="16"/>
    <n v="41"/>
    <n v="56"/>
    <n v="2296"/>
    <x v="41"/>
    <s v="S"/>
    <x v="2"/>
    <x v="2"/>
    <x v="4"/>
    <x v="5"/>
    <x v="0"/>
  </r>
  <r>
    <n v="3106"/>
    <n v="0"/>
    <n v="48"/>
    <s v="Female"/>
    <x v="2"/>
    <x v="11"/>
    <x v="0"/>
    <x v="3094"/>
    <x v="4"/>
    <x v="0"/>
    <x v="17"/>
    <n v="17"/>
    <n v="33"/>
    <n v="561"/>
    <x v="4"/>
    <s v="M"/>
    <x v="8"/>
    <x v="3"/>
    <x v="0"/>
    <x v="5"/>
    <x v="5"/>
  </r>
  <r>
    <n v="3107"/>
    <n v="0"/>
    <n v="62"/>
    <s v="Female"/>
    <x v="2"/>
    <x v="3"/>
    <x v="1"/>
    <x v="3095"/>
    <x v="5"/>
    <x v="0"/>
    <x v="17"/>
    <n v="20"/>
    <n v="57"/>
    <n v="1140"/>
    <x v="15"/>
    <s v="M"/>
    <x v="22"/>
    <x v="0"/>
    <x v="2"/>
    <x v="3"/>
    <x v="2"/>
  </r>
  <r>
    <n v="3108"/>
    <n v="0"/>
    <n v="65"/>
    <s v="Female"/>
    <x v="2"/>
    <x v="0"/>
    <x v="0"/>
    <x v="3096"/>
    <x v="6"/>
    <x v="0"/>
    <x v="17"/>
    <n v="18"/>
    <n v="31"/>
    <n v="558"/>
    <x v="11"/>
    <s v="L"/>
    <x v="0"/>
    <x v="0"/>
    <x v="3"/>
    <x v="2"/>
    <x v="4"/>
  </r>
  <r>
    <n v="3109"/>
    <n v="0"/>
    <n v="50"/>
    <s v="Female"/>
    <x v="2"/>
    <x v="20"/>
    <x v="0"/>
    <x v="3097"/>
    <x v="0"/>
    <x v="0"/>
    <x v="17"/>
    <n v="7"/>
    <n v="69"/>
    <n v="483"/>
    <x v="4"/>
    <s v="M"/>
    <x v="7"/>
    <x v="3"/>
    <x v="4"/>
    <x v="3"/>
    <x v="5"/>
  </r>
  <r>
    <n v="3110"/>
    <n v="0"/>
    <n v="60"/>
    <s v="Female"/>
    <x v="2"/>
    <x v="14"/>
    <x v="2"/>
    <x v="3098"/>
    <x v="1"/>
    <x v="0"/>
    <x v="17"/>
    <n v="47"/>
    <n v="92"/>
    <n v="4324"/>
    <x v="25"/>
    <s v="M"/>
    <x v="0"/>
    <x v="0"/>
    <x v="1"/>
    <x v="4"/>
    <x v="0"/>
  </r>
  <r>
    <n v="3111"/>
    <n v="0"/>
    <n v="19"/>
    <s v="Female"/>
    <x v="2"/>
    <x v="8"/>
    <x v="3"/>
    <x v="3099"/>
    <x v="2"/>
    <x v="0"/>
    <x v="17"/>
    <n v="2"/>
    <n v="46"/>
    <n v="92"/>
    <x v="20"/>
    <s v="L"/>
    <x v="21"/>
    <x v="3"/>
    <x v="2"/>
    <x v="4"/>
    <x v="4"/>
  </r>
  <r>
    <n v="3112"/>
    <n v="0"/>
    <n v="21"/>
    <s v="Female"/>
    <x v="2"/>
    <x v="22"/>
    <x v="3"/>
    <x v="3100"/>
    <x v="3"/>
    <x v="0"/>
    <x v="17"/>
    <n v="25"/>
    <n v="81"/>
    <n v="2025"/>
    <x v="22"/>
    <s v="XL"/>
    <x v="20"/>
    <x v="1"/>
    <x v="1"/>
    <x v="5"/>
    <x v="3"/>
  </r>
  <r>
    <n v="3113"/>
    <n v="0"/>
    <n v="19"/>
    <s v="Female"/>
    <x v="2"/>
    <x v="0"/>
    <x v="0"/>
    <x v="3101"/>
    <x v="4"/>
    <x v="0"/>
    <x v="17"/>
    <n v="26"/>
    <n v="97"/>
    <n v="2522"/>
    <x v="20"/>
    <s v="S"/>
    <x v="13"/>
    <x v="3"/>
    <x v="0"/>
    <x v="0"/>
    <x v="2"/>
  </r>
  <r>
    <n v="3114"/>
    <n v="0"/>
    <n v="46"/>
    <s v="Female"/>
    <x v="2"/>
    <x v="5"/>
    <x v="0"/>
    <x v="3102"/>
    <x v="5"/>
    <x v="0"/>
    <x v="17"/>
    <n v="2"/>
    <n v="93"/>
    <n v="186"/>
    <x v="42"/>
    <s v="L"/>
    <x v="13"/>
    <x v="2"/>
    <x v="0"/>
    <x v="5"/>
    <x v="1"/>
  </r>
  <r>
    <n v="3115"/>
    <n v="0"/>
    <n v="21"/>
    <s v="Female"/>
    <x v="2"/>
    <x v="8"/>
    <x v="3"/>
    <x v="3103"/>
    <x v="6"/>
    <x v="0"/>
    <x v="17"/>
    <n v="45"/>
    <n v="56"/>
    <n v="2520"/>
    <x v="10"/>
    <s v="M"/>
    <x v="8"/>
    <x v="1"/>
    <x v="5"/>
    <x v="0"/>
    <x v="4"/>
  </r>
  <r>
    <n v="3116"/>
    <n v="0"/>
    <n v="26"/>
    <s v="Female"/>
    <x v="2"/>
    <x v="18"/>
    <x v="3"/>
    <x v="3104"/>
    <x v="0"/>
    <x v="0"/>
    <x v="17"/>
    <n v="9"/>
    <n v="53"/>
    <n v="477"/>
    <x v="44"/>
    <s v="M"/>
    <x v="4"/>
    <x v="3"/>
    <x v="1"/>
    <x v="4"/>
    <x v="4"/>
  </r>
  <r>
    <n v="3117"/>
    <n v="0"/>
    <n v="50"/>
    <s v="Female"/>
    <x v="2"/>
    <x v="7"/>
    <x v="2"/>
    <x v="3105"/>
    <x v="1"/>
    <x v="0"/>
    <x v="17"/>
    <n v="1"/>
    <n v="66"/>
    <n v="66"/>
    <x v="6"/>
    <s v="L"/>
    <x v="0"/>
    <x v="1"/>
    <x v="5"/>
    <x v="0"/>
    <x v="1"/>
  </r>
  <r>
    <n v="3118"/>
    <n v="0"/>
    <n v="43"/>
    <s v="Female"/>
    <x v="2"/>
    <x v="15"/>
    <x v="0"/>
    <x v="3106"/>
    <x v="2"/>
    <x v="0"/>
    <x v="17"/>
    <n v="4"/>
    <n v="50"/>
    <n v="200"/>
    <x v="19"/>
    <s v="M"/>
    <x v="8"/>
    <x v="3"/>
    <x v="1"/>
    <x v="3"/>
    <x v="4"/>
  </r>
  <r>
    <n v="3119"/>
    <n v="0"/>
    <n v="61"/>
    <s v="Female"/>
    <x v="2"/>
    <x v="6"/>
    <x v="0"/>
    <x v="3107"/>
    <x v="3"/>
    <x v="0"/>
    <x v="17"/>
    <n v="31"/>
    <n v="97"/>
    <n v="3007"/>
    <x v="40"/>
    <s v="L"/>
    <x v="24"/>
    <x v="2"/>
    <x v="3"/>
    <x v="5"/>
    <x v="3"/>
  </r>
  <r>
    <n v="3120"/>
    <n v="0"/>
    <n v="63"/>
    <s v="Female"/>
    <x v="2"/>
    <x v="3"/>
    <x v="1"/>
    <x v="3108"/>
    <x v="4"/>
    <x v="0"/>
    <x v="17"/>
    <n v="21"/>
    <n v="79"/>
    <n v="1659"/>
    <x v="7"/>
    <s v="XL"/>
    <x v="5"/>
    <x v="0"/>
    <x v="4"/>
    <x v="2"/>
    <x v="6"/>
  </r>
  <r>
    <n v="3121"/>
    <n v="0"/>
    <n v="46"/>
    <s v="Female"/>
    <x v="2"/>
    <x v="5"/>
    <x v="0"/>
    <x v="3109"/>
    <x v="5"/>
    <x v="0"/>
    <x v="17"/>
    <n v="32"/>
    <n v="76"/>
    <n v="2432"/>
    <x v="7"/>
    <s v="M"/>
    <x v="23"/>
    <x v="3"/>
    <x v="5"/>
    <x v="5"/>
    <x v="0"/>
  </r>
  <r>
    <n v="3122"/>
    <n v="0"/>
    <n v="63"/>
    <s v="Female"/>
    <x v="2"/>
    <x v="15"/>
    <x v="0"/>
    <x v="3110"/>
    <x v="6"/>
    <x v="0"/>
    <x v="17"/>
    <n v="16"/>
    <n v="38"/>
    <n v="608"/>
    <x v="7"/>
    <s v="L"/>
    <x v="12"/>
    <x v="3"/>
    <x v="3"/>
    <x v="0"/>
    <x v="1"/>
  </r>
  <r>
    <n v="3123"/>
    <n v="0"/>
    <n v="23"/>
    <s v="Female"/>
    <x v="2"/>
    <x v="20"/>
    <x v="0"/>
    <x v="3111"/>
    <x v="0"/>
    <x v="0"/>
    <x v="17"/>
    <n v="34"/>
    <n v="45"/>
    <n v="1530"/>
    <x v="41"/>
    <s v="M"/>
    <x v="6"/>
    <x v="3"/>
    <x v="0"/>
    <x v="2"/>
    <x v="0"/>
  </r>
  <r>
    <n v="3124"/>
    <n v="0"/>
    <n v="57"/>
    <s v="Female"/>
    <x v="2"/>
    <x v="8"/>
    <x v="3"/>
    <x v="3112"/>
    <x v="1"/>
    <x v="0"/>
    <x v="17"/>
    <n v="40"/>
    <n v="77"/>
    <n v="3080"/>
    <x v="43"/>
    <s v="XL"/>
    <x v="15"/>
    <x v="3"/>
    <x v="2"/>
    <x v="0"/>
    <x v="4"/>
  </r>
  <r>
    <n v="3125"/>
    <n v="0"/>
    <n v="57"/>
    <s v="Female"/>
    <x v="2"/>
    <x v="16"/>
    <x v="3"/>
    <x v="3113"/>
    <x v="2"/>
    <x v="0"/>
    <x v="17"/>
    <n v="4"/>
    <n v="51"/>
    <n v="204"/>
    <x v="17"/>
    <s v="M"/>
    <x v="14"/>
    <x v="2"/>
    <x v="3"/>
    <x v="1"/>
    <x v="6"/>
  </r>
  <r>
    <n v="3126"/>
    <n v="0"/>
    <n v="33"/>
    <s v="Female"/>
    <x v="2"/>
    <x v="7"/>
    <x v="2"/>
    <x v="3114"/>
    <x v="3"/>
    <x v="0"/>
    <x v="17"/>
    <n v="3"/>
    <n v="26"/>
    <n v="78"/>
    <x v="4"/>
    <s v="L"/>
    <x v="21"/>
    <x v="1"/>
    <x v="3"/>
    <x v="1"/>
    <x v="3"/>
  </r>
  <r>
    <n v="3127"/>
    <n v="0"/>
    <n v="57"/>
    <s v="Female"/>
    <x v="2"/>
    <x v="12"/>
    <x v="3"/>
    <x v="3115"/>
    <x v="4"/>
    <x v="0"/>
    <x v="17"/>
    <n v="28"/>
    <n v="76"/>
    <n v="2128"/>
    <x v="1"/>
    <s v="L"/>
    <x v="21"/>
    <x v="0"/>
    <x v="5"/>
    <x v="4"/>
    <x v="4"/>
  </r>
  <r>
    <n v="3128"/>
    <n v="0"/>
    <n v="55"/>
    <s v="Female"/>
    <x v="2"/>
    <x v="24"/>
    <x v="3"/>
    <x v="3116"/>
    <x v="5"/>
    <x v="0"/>
    <x v="17"/>
    <n v="43"/>
    <n v="94"/>
    <n v="4042"/>
    <x v="7"/>
    <s v="M"/>
    <x v="18"/>
    <x v="0"/>
    <x v="1"/>
    <x v="2"/>
    <x v="6"/>
  </r>
  <r>
    <n v="3129"/>
    <n v="0"/>
    <n v="65"/>
    <s v="Female"/>
    <x v="2"/>
    <x v="14"/>
    <x v="2"/>
    <x v="3117"/>
    <x v="6"/>
    <x v="0"/>
    <x v="17"/>
    <n v="20"/>
    <n v="32"/>
    <n v="640"/>
    <x v="10"/>
    <s v="S"/>
    <x v="20"/>
    <x v="3"/>
    <x v="3"/>
    <x v="1"/>
    <x v="2"/>
  </r>
  <r>
    <n v="3130"/>
    <n v="0"/>
    <n v="60"/>
    <s v="Female"/>
    <x v="2"/>
    <x v="3"/>
    <x v="1"/>
    <x v="3118"/>
    <x v="0"/>
    <x v="0"/>
    <x v="17"/>
    <n v="40"/>
    <n v="20"/>
    <n v="800"/>
    <x v="31"/>
    <s v="S"/>
    <x v="16"/>
    <x v="2"/>
    <x v="0"/>
    <x v="0"/>
    <x v="6"/>
  </r>
  <r>
    <n v="3131"/>
    <n v="0"/>
    <n v="52"/>
    <s v="Female"/>
    <x v="2"/>
    <x v="13"/>
    <x v="0"/>
    <x v="3119"/>
    <x v="1"/>
    <x v="0"/>
    <x v="17"/>
    <n v="34"/>
    <n v="20"/>
    <n v="680"/>
    <x v="32"/>
    <s v="M"/>
    <x v="22"/>
    <x v="2"/>
    <x v="5"/>
    <x v="0"/>
    <x v="6"/>
  </r>
  <r>
    <n v="3132"/>
    <n v="0"/>
    <n v="34"/>
    <s v="Female"/>
    <x v="2"/>
    <x v="14"/>
    <x v="2"/>
    <x v="3120"/>
    <x v="2"/>
    <x v="0"/>
    <x v="17"/>
    <n v="11"/>
    <n v="59"/>
    <n v="649"/>
    <x v="24"/>
    <s v="M"/>
    <x v="14"/>
    <x v="3"/>
    <x v="5"/>
    <x v="4"/>
    <x v="6"/>
  </r>
  <r>
    <n v="3133"/>
    <n v="0"/>
    <n v="33"/>
    <s v="Female"/>
    <x v="2"/>
    <x v="1"/>
    <x v="0"/>
    <x v="3121"/>
    <x v="3"/>
    <x v="0"/>
    <x v="17"/>
    <n v="26"/>
    <n v="97"/>
    <n v="2522"/>
    <x v="49"/>
    <s v="M"/>
    <x v="22"/>
    <x v="2"/>
    <x v="0"/>
    <x v="1"/>
    <x v="3"/>
  </r>
  <r>
    <n v="3134"/>
    <n v="0"/>
    <n v="58"/>
    <s v="Female"/>
    <x v="2"/>
    <x v="17"/>
    <x v="0"/>
    <x v="3122"/>
    <x v="4"/>
    <x v="0"/>
    <x v="17"/>
    <n v="29"/>
    <n v="68"/>
    <n v="1972"/>
    <x v="10"/>
    <s v="M"/>
    <x v="19"/>
    <x v="1"/>
    <x v="2"/>
    <x v="1"/>
    <x v="4"/>
  </r>
  <r>
    <n v="3135"/>
    <n v="0"/>
    <n v="35"/>
    <s v="Female"/>
    <x v="2"/>
    <x v="23"/>
    <x v="1"/>
    <x v="3123"/>
    <x v="5"/>
    <x v="0"/>
    <x v="17"/>
    <n v="47"/>
    <n v="66"/>
    <n v="3102"/>
    <x v="0"/>
    <s v="L"/>
    <x v="0"/>
    <x v="1"/>
    <x v="5"/>
    <x v="4"/>
    <x v="1"/>
  </r>
  <r>
    <n v="3136"/>
    <n v="0"/>
    <n v="68"/>
    <s v="Female"/>
    <x v="2"/>
    <x v="9"/>
    <x v="1"/>
    <x v="3124"/>
    <x v="6"/>
    <x v="0"/>
    <x v="17"/>
    <n v="48"/>
    <n v="85"/>
    <n v="4080"/>
    <x v="26"/>
    <s v="L"/>
    <x v="22"/>
    <x v="1"/>
    <x v="1"/>
    <x v="0"/>
    <x v="0"/>
  </r>
  <r>
    <n v="3137"/>
    <n v="0"/>
    <n v="58"/>
    <s v="Female"/>
    <x v="2"/>
    <x v="11"/>
    <x v="0"/>
    <x v="3125"/>
    <x v="0"/>
    <x v="0"/>
    <x v="17"/>
    <n v="29"/>
    <n v="32"/>
    <n v="928"/>
    <x v="45"/>
    <s v="M"/>
    <x v="0"/>
    <x v="3"/>
    <x v="2"/>
    <x v="1"/>
    <x v="4"/>
  </r>
  <r>
    <n v="3138"/>
    <n v="0"/>
    <n v="34"/>
    <s v="Female"/>
    <x v="2"/>
    <x v="7"/>
    <x v="2"/>
    <x v="3126"/>
    <x v="1"/>
    <x v="0"/>
    <x v="17"/>
    <n v="14"/>
    <n v="44"/>
    <n v="616"/>
    <x v="7"/>
    <s v="M"/>
    <x v="2"/>
    <x v="1"/>
    <x v="4"/>
    <x v="4"/>
    <x v="5"/>
  </r>
  <r>
    <n v="3139"/>
    <n v="0"/>
    <n v="47"/>
    <s v="Female"/>
    <x v="2"/>
    <x v="0"/>
    <x v="0"/>
    <x v="3127"/>
    <x v="2"/>
    <x v="0"/>
    <x v="17"/>
    <n v="40"/>
    <n v="95"/>
    <n v="3800"/>
    <x v="0"/>
    <s v="L"/>
    <x v="0"/>
    <x v="3"/>
    <x v="2"/>
    <x v="1"/>
    <x v="6"/>
  </r>
  <r>
    <n v="3140"/>
    <n v="0"/>
    <n v="35"/>
    <s v="Female"/>
    <x v="2"/>
    <x v="12"/>
    <x v="3"/>
    <x v="3128"/>
    <x v="3"/>
    <x v="0"/>
    <x v="17"/>
    <n v="4"/>
    <n v="85"/>
    <n v="340"/>
    <x v="41"/>
    <s v="M"/>
    <x v="8"/>
    <x v="0"/>
    <x v="2"/>
    <x v="0"/>
    <x v="1"/>
  </r>
  <r>
    <n v="3141"/>
    <n v="0"/>
    <n v="34"/>
    <s v="Female"/>
    <x v="2"/>
    <x v="24"/>
    <x v="3"/>
    <x v="3129"/>
    <x v="4"/>
    <x v="0"/>
    <x v="17"/>
    <n v="37"/>
    <n v="44"/>
    <n v="1628"/>
    <x v="28"/>
    <s v="XL"/>
    <x v="14"/>
    <x v="2"/>
    <x v="1"/>
    <x v="4"/>
    <x v="1"/>
  </r>
  <r>
    <n v="3142"/>
    <n v="0"/>
    <n v="36"/>
    <s v="Female"/>
    <x v="2"/>
    <x v="12"/>
    <x v="3"/>
    <x v="3130"/>
    <x v="5"/>
    <x v="0"/>
    <x v="17"/>
    <n v="47"/>
    <n v="30"/>
    <n v="1410"/>
    <x v="33"/>
    <s v="S"/>
    <x v="14"/>
    <x v="0"/>
    <x v="0"/>
    <x v="2"/>
    <x v="4"/>
  </r>
  <r>
    <n v="3143"/>
    <n v="0"/>
    <n v="23"/>
    <s v="Female"/>
    <x v="2"/>
    <x v="4"/>
    <x v="1"/>
    <x v="3131"/>
    <x v="6"/>
    <x v="0"/>
    <x v="17"/>
    <n v="1"/>
    <n v="21"/>
    <n v="21"/>
    <x v="22"/>
    <s v="L"/>
    <x v="23"/>
    <x v="0"/>
    <x v="4"/>
    <x v="0"/>
    <x v="3"/>
  </r>
  <r>
    <n v="3144"/>
    <n v="0"/>
    <n v="68"/>
    <s v="Female"/>
    <x v="2"/>
    <x v="15"/>
    <x v="0"/>
    <x v="3132"/>
    <x v="0"/>
    <x v="0"/>
    <x v="17"/>
    <n v="26"/>
    <n v="22"/>
    <n v="572"/>
    <x v="27"/>
    <s v="M"/>
    <x v="7"/>
    <x v="2"/>
    <x v="5"/>
    <x v="1"/>
    <x v="3"/>
  </r>
  <r>
    <n v="3145"/>
    <n v="0"/>
    <n v="23"/>
    <s v="Female"/>
    <x v="2"/>
    <x v="23"/>
    <x v="1"/>
    <x v="3133"/>
    <x v="1"/>
    <x v="0"/>
    <x v="17"/>
    <n v="12"/>
    <n v="70"/>
    <n v="840"/>
    <x v="1"/>
    <s v="L"/>
    <x v="18"/>
    <x v="1"/>
    <x v="1"/>
    <x v="5"/>
    <x v="3"/>
  </r>
  <r>
    <n v="3146"/>
    <n v="0"/>
    <n v="57"/>
    <s v="Female"/>
    <x v="2"/>
    <x v="8"/>
    <x v="3"/>
    <x v="3134"/>
    <x v="2"/>
    <x v="0"/>
    <x v="17"/>
    <n v="16"/>
    <n v="29"/>
    <n v="464"/>
    <x v="20"/>
    <s v="XL"/>
    <x v="7"/>
    <x v="1"/>
    <x v="3"/>
    <x v="3"/>
    <x v="0"/>
  </r>
  <r>
    <n v="3147"/>
    <n v="0"/>
    <n v="21"/>
    <s v="Female"/>
    <x v="2"/>
    <x v="5"/>
    <x v="0"/>
    <x v="3135"/>
    <x v="3"/>
    <x v="0"/>
    <x v="17"/>
    <n v="19"/>
    <n v="83"/>
    <n v="1577"/>
    <x v="40"/>
    <s v="S"/>
    <x v="22"/>
    <x v="0"/>
    <x v="1"/>
    <x v="3"/>
    <x v="2"/>
  </r>
  <r>
    <n v="3148"/>
    <n v="0"/>
    <n v="45"/>
    <s v="Female"/>
    <x v="2"/>
    <x v="1"/>
    <x v="0"/>
    <x v="3136"/>
    <x v="4"/>
    <x v="0"/>
    <x v="17"/>
    <n v="21"/>
    <n v="99"/>
    <n v="2079"/>
    <x v="24"/>
    <s v="M"/>
    <x v="6"/>
    <x v="0"/>
    <x v="0"/>
    <x v="2"/>
    <x v="1"/>
  </r>
  <r>
    <n v="3149"/>
    <n v="0"/>
    <n v="37"/>
    <s v="Female"/>
    <x v="2"/>
    <x v="6"/>
    <x v="0"/>
    <x v="3137"/>
    <x v="5"/>
    <x v="0"/>
    <x v="17"/>
    <n v="15"/>
    <n v="35"/>
    <n v="525"/>
    <x v="8"/>
    <s v="L"/>
    <x v="7"/>
    <x v="3"/>
    <x v="1"/>
    <x v="0"/>
    <x v="1"/>
  </r>
  <r>
    <n v="3150"/>
    <n v="0"/>
    <n v="18"/>
    <s v="Female"/>
    <x v="2"/>
    <x v="22"/>
    <x v="3"/>
    <x v="3138"/>
    <x v="6"/>
    <x v="0"/>
    <x v="17"/>
    <n v="9"/>
    <n v="40"/>
    <n v="360"/>
    <x v="16"/>
    <s v="M"/>
    <x v="21"/>
    <x v="0"/>
    <x v="1"/>
    <x v="0"/>
    <x v="2"/>
  </r>
  <r>
    <n v="3151"/>
    <n v="0"/>
    <n v="55"/>
    <s v="Female"/>
    <x v="2"/>
    <x v="0"/>
    <x v="0"/>
    <x v="3139"/>
    <x v="0"/>
    <x v="0"/>
    <x v="17"/>
    <n v="7"/>
    <n v="25"/>
    <n v="175"/>
    <x v="41"/>
    <s v="M"/>
    <x v="14"/>
    <x v="1"/>
    <x v="0"/>
    <x v="4"/>
    <x v="4"/>
  </r>
  <r>
    <n v="3152"/>
    <n v="0"/>
    <n v="52"/>
    <s v="Female"/>
    <x v="2"/>
    <x v="17"/>
    <x v="0"/>
    <x v="3140"/>
    <x v="1"/>
    <x v="0"/>
    <x v="17"/>
    <n v="47"/>
    <n v="64"/>
    <n v="3008"/>
    <x v="34"/>
    <s v="L"/>
    <x v="19"/>
    <x v="3"/>
    <x v="4"/>
    <x v="4"/>
    <x v="3"/>
  </r>
  <r>
    <n v="3153"/>
    <n v="0"/>
    <n v="49"/>
    <s v="Female"/>
    <x v="2"/>
    <x v="22"/>
    <x v="3"/>
    <x v="3141"/>
    <x v="2"/>
    <x v="0"/>
    <x v="17"/>
    <n v="17"/>
    <n v="90"/>
    <n v="1530"/>
    <x v="16"/>
    <s v="M"/>
    <x v="15"/>
    <x v="3"/>
    <x v="5"/>
    <x v="3"/>
    <x v="5"/>
  </r>
  <r>
    <n v="3154"/>
    <n v="0"/>
    <n v="56"/>
    <s v="Female"/>
    <x v="2"/>
    <x v="20"/>
    <x v="0"/>
    <x v="3142"/>
    <x v="3"/>
    <x v="0"/>
    <x v="17"/>
    <n v="46"/>
    <n v="88"/>
    <n v="4048"/>
    <x v="15"/>
    <s v="L"/>
    <x v="15"/>
    <x v="3"/>
    <x v="2"/>
    <x v="0"/>
    <x v="0"/>
  </r>
  <r>
    <n v="3155"/>
    <n v="0"/>
    <n v="27"/>
    <s v="Female"/>
    <x v="2"/>
    <x v="22"/>
    <x v="3"/>
    <x v="3143"/>
    <x v="4"/>
    <x v="0"/>
    <x v="17"/>
    <n v="32"/>
    <n v="55"/>
    <n v="1760"/>
    <x v="38"/>
    <s v="M"/>
    <x v="9"/>
    <x v="0"/>
    <x v="3"/>
    <x v="1"/>
    <x v="3"/>
  </r>
  <r>
    <n v="3156"/>
    <n v="0"/>
    <n v="22"/>
    <s v="Female"/>
    <x v="2"/>
    <x v="8"/>
    <x v="3"/>
    <x v="3144"/>
    <x v="5"/>
    <x v="0"/>
    <x v="17"/>
    <n v="34"/>
    <n v="90"/>
    <n v="3060"/>
    <x v="6"/>
    <s v="M"/>
    <x v="17"/>
    <x v="3"/>
    <x v="1"/>
    <x v="1"/>
    <x v="2"/>
  </r>
  <r>
    <n v="3157"/>
    <n v="0"/>
    <n v="18"/>
    <s v="Female"/>
    <x v="2"/>
    <x v="5"/>
    <x v="0"/>
    <x v="3145"/>
    <x v="6"/>
    <x v="0"/>
    <x v="17"/>
    <n v="18"/>
    <n v="50"/>
    <n v="900"/>
    <x v="6"/>
    <s v="M"/>
    <x v="12"/>
    <x v="0"/>
    <x v="4"/>
    <x v="1"/>
    <x v="5"/>
  </r>
  <r>
    <n v="3158"/>
    <n v="0"/>
    <n v="21"/>
    <s v="Female"/>
    <x v="2"/>
    <x v="22"/>
    <x v="3"/>
    <x v="3146"/>
    <x v="0"/>
    <x v="0"/>
    <x v="17"/>
    <n v="5"/>
    <n v="34"/>
    <n v="170"/>
    <x v="1"/>
    <s v="L"/>
    <x v="15"/>
    <x v="3"/>
    <x v="5"/>
    <x v="5"/>
    <x v="0"/>
  </r>
  <r>
    <n v="3159"/>
    <n v="0"/>
    <n v="30"/>
    <s v="Female"/>
    <x v="2"/>
    <x v="16"/>
    <x v="3"/>
    <x v="3147"/>
    <x v="1"/>
    <x v="0"/>
    <x v="17"/>
    <n v="44"/>
    <n v="77"/>
    <n v="3388"/>
    <x v="33"/>
    <s v="M"/>
    <x v="0"/>
    <x v="0"/>
    <x v="4"/>
    <x v="2"/>
    <x v="5"/>
  </r>
  <r>
    <n v="3160"/>
    <n v="0"/>
    <n v="62"/>
    <s v="Female"/>
    <x v="2"/>
    <x v="19"/>
    <x v="3"/>
    <x v="3148"/>
    <x v="2"/>
    <x v="0"/>
    <x v="17"/>
    <n v="4"/>
    <n v="89"/>
    <n v="356"/>
    <x v="7"/>
    <s v="L"/>
    <x v="6"/>
    <x v="0"/>
    <x v="5"/>
    <x v="4"/>
    <x v="3"/>
  </r>
  <r>
    <n v="3161"/>
    <n v="0"/>
    <n v="28"/>
    <s v="Female"/>
    <x v="2"/>
    <x v="21"/>
    <x v="3"/>
    <x v="3149"/>
    <x v="3"/>
    <x v="0"/>
    <x v="17"/>
    <n v="37"/>
    <n v="87"/>
    <n v="3219"/>
    <x v="42"/>
    <s v="XL"/>
    <x v="2"/>
    <x v="3"/>
    <x v="2"/>
    <x v="1"/>
    <x v="0"/>
  </r>
  <r>
    <n v="3162"/>
    <n v="0"/>
    <n v="66"/>
    <s v="Female"/>
    <x v="2"/>
    <x v="10"/>
    <x v="0"/>
    <x v="3150"/>
    <x v="4"/>
    <x v="0"/>
    <x v="17"/>
    <n v="43"/>
    <n v="77"/>
    <n v="3311"/>
    <x v="2"/>
    <s v="S"/>
    <x v="4"/>
    <x v="0"/>
    <x v="4"/>
    <x v="1"/>
    <x v="5"/>
  </r>
  <r>
    <n v="3163"/>
    <n v="0"/>
    <n v="66"/>
    <s v="Female"/>
    <x v="2"/>
    <x v="9"/>
    <x v="1"/>
    <x v="3151"/>
    <x v="5"/>
    <x v="0"/>
    <x v="17"/>
    <n v="28"/>
    <n v="85"/>
    <n v="2380"/>
    <x v="48"/>
    <s v="L"/>
    <x v="24"/>
    <x v="0"/>
    <x v="3"/>
    <x v="4"/>
    <x v="3"/>
  </r>
  <r>
    <n v="3164"/>
    <n v="0"/>
    <n v="49"/>
    <s v="Female"/>
    <x v="2"/>
    <x v="13"/>
    <x v="0"/>
    <x v="3152"/>
    <x v="6"/>
    <x v="0"/>
    <x v="17"/>
    <n v="36"/>
    <n v="66"/>
    <n v="2376"/>
    <x v="42"/>
    <s v="XL"/>
    <x v="2"/>
    <x v="2"/>
    <x v="0"/>
    <x v="1"/>
    <x v="5"/>
  </r>
  <r>
    <n v="3165"/>
    <n v="0"/>
    <n v="40"/>
    <s v="Female"/>
    <x v="2"/>
    <x v="10"/>
    <x v="0"/>
    <x v="3153"/>
    <x v="0"/>
    <x v="0"/>
    <x v="17"/>
    <n v="16"/>
    <n v="32"/>
    <n v="512"/>
    <x v="27"/>
    <s v="L"/>
    <x v="5"/>
    <x v="0"/>
    <x v="3"/>
    <x v="2"/>
    <x v="2"/>
  </r>
  <r>
    <n v="3166"/>
    <n v="0"/>
    <n v="49"/>
    <s v="Female"/>
    <x v="2"/>
    <x v="14"/>
    <x v="2"/>
    <x v="3154"/>
    <x v="1"/>
    <x v="0"/>
    <x v="17"/>
    <n v="38"/>
    <n v="92"/>
    <n v="3496"/>
    <x v="11"/>
    <s v="M"/>
    <x v="21"/>
    <x v="1"/>
    <x v="5"/>
    <x v="4"/>
    <x v="6"/>
  </r>
  <r>
    <n v="3167"/>
    <n v="0"/>
    <n v="19"/>
    <s v="Female"/>
    <x v="2"/>
    <x v="5"/>
    <x v="0"/>
    <x v="3155"/>
    <x v="2"/>
    <x v="0"/>
    <x v="17"/>
    <n v="37"/>
    <n v="80"/>
    <n v="2960"/>
    <x v="41"/>
    <s v="M"/>
    <x v="9"/>
    <x v="0"/>
    <x v="2"/>
    <x v="4"/>
    <x v="0"/>
  </r>
  <r>
    <n v="3168"/>
    <n v="0"/>
    <n v="24"/>
    <s v="Female"/>
    <x v="2"/>
    <x v="10"/>
    <x v="0"/>
    <x v="3156"/>
    <x v="3"/>
    <x v="0"/>
    <x v="17"/>
    <n v="9"/>
    <n v="78"/>
    <n v="702"/>
    <x v="4"/>
    <s v="M"/>
    <x v="24"/>
    <x v="3"/>
    <x v="4"/>
    <x v="1"/>
    <x v="4"/>
  </r>
  <r>
    <n v="3169"/>
    <n v="0"/>
    <n v="31"/>
    <s v="Female"/>
    <x v="2"/>
    <x v="2"/>
    <x v="0"/>
    <x v="3157"/>
    <x v="4"/>
    <x v="0"/>
    <x v="17"/>
    <n v="14"/>
    <n v="24"/>
    <n v="336"/>
    <x v="6"/>
    <s v="M"/>
    <x v="19"/>
    <x v="1"/>
    <x v="4"/>
    <x v="3"/>
    <x v="0"/>
  </r>
  <r>
    <n v="3170"/>
    <n v="0"/>
    <n v="35"/>
    <s v="Female"/>
    <x v="2"/>
    <x v="17"/>
    <x v="0"/>
    <x v="3158"/>
    <x v="5"/>
    <x v="0"/>
    <x v="17"/>
    <n v="3"/>
    <n v="59"/>
    <n v="177"/>
    <x v="41"/>
    <s v="M"/>
    <x v="3"/>
    <x v="3"/>
    <x v="1"/>
    <x v="0"/>
    <x v="1"/>
  </r>
  <r>
    <n v="3171"/>
    <n v="0"/>
    <n v="65"/>
    <s v="Female"/>
    <x v="2"/>
    <x v="12"/>
    <x v="3"/>
    <x v="3159"/>
    <x v="6"/>
    <x v="0"/>
    <x v="17"/>
    <n v="10"/>
    <n v="41"/>
    <n v="410"/>
    <x v="3"/>
    <s v="XL"/>
    <x v="4"/>
    <x v="1"/>
    <x v="0"/>
    <x v="2"/>
    <x v="0"/>
  </r>
  <r>
    <n v="3172"/>
    <n v="0"/>
    <n v="68"/>
    <s v="Female"/>
    <x v="2"/>
    <x v="16"/>
    <x v="3"/>
    <x v="3160"/>
    <x v="0"/>
    <x v="0"/>
    <x v="17"/>
    <n v="26"/>
    <n v="26"/>
    <n v="676"/>
    <x v="29"/>
    <s v="M"/>
    <x v="1"/>
    <x v="1"/>
    <x v="0"/>
    <x v="4"/>
    <x v="4"/>
  </r>
  <r>
    <n v="3173"/>
    <n v="0"/>
    <n v="57"/>
    <s v="Female"/>
    <x v="2"/>
    <x v="20"/>
    <x v="0"/>
    <x v="3161"/>
    <x v="1"/>
    <x v="0"/>
    <x v="17"/>
    <n v="30"/>
    <n v="52"/>
    <n v="1560"/>
    <x v="9"/>
    <s v="M"/>
    <x v="8"/>
    <x v="3"/>
    <x v="3"/>
    <x v="5"/>
    <x v="4"/>
  </r>
  <r>
    <n v="3174"/>
    <n v="0"/>
    <n v="69"/>
    <s v="Female"/>
    <x v="2"/>
    <x v="11"/>
    <x v="0"/>
    <x v="3162"/>
    <x v="2"/>
    <x v="0"/>
    <x v="17"/>
    <n v="32"/>
    <n v="46"/>
    <n v="1472"/>
    <x v="46"/>
    <s v="L"/>
    <x v="11"/>
    <x v="2"/>
    <x v="2"/>
    <x v="3"/>
    <x v="0"/>
  </r>
  <r>
    <n v="3175"/>
    <n v="0"/>
    <n v="45"/>
    <s v="Female"/>
    <x v="2"/>
    <x v="13"/>
    <x v="0"/>
    <x v="3163"/>
    <x v="3"/>
    <x v="0"/>
    <x v="17"/>
    <n v="35"/>
    <n v="52"/>
    <n v="1820"/>
    <x v="18"/>
    <s v="L"/>
    <x v="19"/>
    <x v="0"/>
    <x v="5"/>
    <x v="3"/>
    <x v="5"/>
  </r>
  <r>
    <n v="3176"/>
    <n v="0"/>
    <n v="35"/>
    <s v="Female"/>
    <x v="2"/>
    <x v="20"/>
    <x v="0"/>
    <x v="3164"/>
    <x v="4"/>
    <x v="0"/>
    <x v="17"/>
    <n v="26"/>
    <n v="42"/>
    <n v="1092"/>
    <x v="38"/>
    <s v="M"/>
    <x v="1"/>
    <x v="3"/>
    <x v="5"/>
    <x v="5"/>
    <x v="6"/>
  </r>
  <r>
    <n v="3177"/>
    <n v="0"/>
    <n v="36"/>
    <s v="Female"/>
    <x v="2"/>
    <x v="3"/>
    <x v="1"/>
    <x v="3165"/>
    <x v="5"/>
    <x v="0"/>
    <x v="17"/>
    <n v="39"/>
    <n v="37"/>
    <n v="1443"/>
    <x v="10"/>
    <s v="XL"/>
    <x v="2"/>
    <x v="1"/>
    <x v="4"/>
    <x v="2"/>
    <x v="5"/>
  </r>
  <r>
    <n v="3178"/>
    <n v="0"/>
    <n v="55"/>
    <s v="Female"/>
    <x v="2"/>
    <x v="22"/>
    <x v="3"/>
    <x v="3166"/>
    <x v="6"/>
    <x v="0"/>
    <x v="17"/>
    <n v="31"/>
    <n v="52"/>
    <n v="1612"/>
    <x v="9"/>
    <s v="L"/>
    <x v="18"/>
    <x v="3"/>
    <x v="3"/>
    <x v="2"/>
    <x v="5"/>
  </r>
  <r>
    <n v="3179"/>
    <n v="0"/>
    <n v="66"/>
    <s v="Female"/>
    <x v="2"/>
    <x v="3"/>
    <x v="1"/>
    <x v="3167"/>
    <x v="0"/>
    <x v="0"/>
    <x v="17"/>
    <n v="28"/>
    <n v="34"/>
    <n v="952"/>
    <x v="46"/>
    <s v="L"/>
    <x v="18"/>
    <x v="1"/>
    <x v="1"/>
    <x v="2"/>
    <x v="2"/>
  </r>
  <r>
    <n v="3180"/>
    <n v="0"/>
    <n v="57"/>
    <s v="Female"/>
    <x v="2"/>
    <x v="6"/>
    <x v="0"/>
    <x v="3168"/>
    <x v="1"/>
    <x v="0"/>
    <x v="17"/>
    <n v="12"/>
    <n v="88"/>
    <n v="1056"/>
    <x v="36"/>
    <s v="M"/>
    <x v="8"/>
    <x v="1"/>
    <x v="1"/>
    <x v="5"/>
    <x v="4"/>
  </r>
  <r>
    <n v="3181"/>
    <n v="0"/>
    <n v="18"/>
    <s v="Female"/>
    <x v="2"/>
    <x v="8"/>
    <x v="3"/>
    <x v="3169"/>
    <x v="2"/>
    <x v="0"/>
    <x v="17"/>
    <n v="46"/>
    <n v="88"/>
    <n v="4048"/>
    <x v="6"/>
    <s v="L"/>
    <x v="2"/>
    <x v="3"/>
    <x v="3"/>
    <x v="3"/>
    <x v="1"/>
  </r>
  <r>
    <n v="3182"/>
    <n v="0"/>
    <n v="31"/>
    <s v="Female"/>
    <x v="2"/>
    <x v="14"/>
    <x v="2"/>
    <x v="3170"/>
    <x v="3"/>
    <x v="0"/>
    <x v="17"/>
    <n v="27"/>
    <n v="51"/>
    <n v="1377"/>
    <x v="6"/>
    <s v="M"/>
    <x v="4"/>
    <x v="2"/>
    <x v="1"/>
    <x v="3"/>
    <x v="6"/>
  </r>
  <r>
    <n v="3183"/>
    <n v="0"/>
    <n v="50"/>
    <s v="Female"/>
    <x v="2"/>
    <x v="12"/>
    <x v="3"/>
    <x v="3171"/>
    <x v="4"/>
    <x v="0"/>
    <x v="17"/>
    <n v="4"/>
    <n v="97"/>
    <n v="388"/>
    <x v="41"/>
    <s v="L"/>
    <x v="13"/>
    <x v="3"/>
    <x v="1"/>
    <x v="2"/>
    <x v="2"/>
  </r>
  <r>
    <n v="3184"/>
    <n v="0"/>
    <n v="50"/>
    <s v="Female"/>
    <x v="2"/>
    <x v="4"/>
    <x v="1"/>
    <x v="3172"/>
    <x v="5"/>
    <x v="0"/>
    <x v="17"/>
    <n v="14"/>
    <n v="56"/>
    <n v="784"/>
    <x v="33"/>
    <s v="M"/>
    <x v="13"/>
    <x v="0"/>
    <x v="3"/>
    <x v="1"/>
    <x v="6"/>
  </r>
  <r>
    <n v="3185"/>
    <n v="0"/>
    <n v="61"/>
    <s v="Female"/>
    <x v="2"/>
    <x v="1"/>
    <x v="0"/>
    <x v="3173"/>
    <x v="6"/>
    <x v="0"/>
    <x v="17"/>
    <n v="30"/>
    <n v="53"/>
    <n v="1590"/>
    <x v="11"/>
    <s v="L"/>
    <x v="13"/>
    <x v="1"/>
    <x v="4"/>
    <x v="0"/>
    <x v="3"/>
  </r>
  <r>
    <n v="3186"/>
    <n v="0"/>
    <n v="52"/>
    <s v="Female"/>
    <x v="2"/>
    <x v="11"/>
    <x v="0"/>
    <x v="3174"/>
    <x v="0"/>
    <x v="0"/>
    <x v="17"/>
    <n v="6"/>
    <n v="71"/>
    <n v="426"/>
    <x v="47"/>
    <s v="L"/>
    <x v="9"/>
    <x v="3"/>
    <x v="0"/>
    <x v="3"/>
    <x v="2"/>
  </r>
  <r>
    <n v="3187"/>
    <n v="0"/>
    <n v="38"/>
    <s v="Female"/>
    <x v="2"/>
    <x v="16"/>
    <x v="3"/>
    <x v="3175"/>
    <x v="1"/>
    <x v="0"/>
    <x v="17"/>
    <n v="43"/>
    <n v="93"/>
    <n v="3999"/>
    <x v="40"/>
    <s v="S"/>
    <x v="16"/>
    <x v="0"/>
    <x v="5"/>
    <x v="0"/>
    <x v="2"/>
  </r>
  <r>
    <n v="3188"/>
    <n v="0"/>
    <n v="67"/>
    <s v="Female"/>
    <x v="2"/>
    <x v="0"/>
    <x v="0"/>
    <x v="3176"/>
    <x v="2"/>
    <x v="0"/>
    <x v="17"/>
    <n v="28"/>
    <n v="72"/>
    <n v="2016"/>
    <x v="20"/>
    <s v="L"/>
    <x v="20"/>
    <x v="0"/>
    <x v="1"/>
    <x v="5"/>
    <x v="1"/>
  </r>
  <r>
    <n v="3189"/>
    <n v="0"/>
    <n v="42"/>
    <s v="Female"/>
    <x v="2"/>
    <x v="0"/>
    <x v="0"/>
    <x v="3177"/>
    <x v="3"/>
    <x v="0"/>
    <x v="17"/>
    <n v="39"/>
    <n v="59"/>
    <n v="2301"/>
    <x v="32"/>
    <s v="M"/>
    <x v="21"/>
    <x v="0"/>
    <x v="3"/>
    <x v="4"/>
    <x v="5"/>
  </r>
  <r>
    <n v="3190"/>
    <n v="0"/>
    <n v="25"/>
    <s v="Female"/>
    <x v="2"/>
    <x v="23"/>
    <x v="1"/>
    <x v="3178"/>
    <x v="4"/>
    <x v="0"/>
    <x v="17"/>
    <n v="30"/>
    <n v="87"/>
    <n v="2610"/>
    <x v="22"/>
    <s v="M"/>
    <x v="18"/>
    <x v="2"/>
    <x v="5"/>
    <x v="3"/>
    <x v="4"/>
  </r>
  <r>
    <n v="3191"/>
    <n v="0"/>
    <n v="41"/>
    <s v="Female"/>
    <x v="2"/>
    <x v="2"/>
    <x v="0"/>
    <x v="3179"/>
    <x v="5"/>
    <x v="0"/>
    <x v="17"/>
    <n v="5"/>
    <n v="78"/>
    <n v="390"/>
    <x v="17"/>
    <s v="S"/>
    <x v="7"/>
    <x v="3"/>
    <x v="1"/>
    <x v="2"/>
    <x v="0"/>
  </r>
  <r>
    <n v="3192"/>
    <n v="0"/>
    <n v="62"/>
    <s v="Female"/>
    <x v="2"/>
    <x v="15"/>
    <x v="0"/>
    <x v="3180"/>
    <x v="6"/>
    <x v="0"/>
    <x v="17"/>
    <n v="42"/>
    <n v="68"/>
    <n v="2856"/>
    <x v="33"/>
    <s v="XL"/>
    <x v="1"/>
    <x v="0"/>
    <x v="5"/>
    <x v="2"/>
    <x v="6"/>
  </r>
  <r>
    <n v="3193"/>
    <n v="0"/>
    <n v="19"/>
    <s v="Female"/>
    <x v="2"/>
    <x v="1"/>
    <x v="0"/>
    <x v="3181"/>
    <x v="0"/>
    <x v="0"/>
    <x v="17"/>
    <n v="20"/>
    <n v="76"/>
    <n v="1520"/>
    <x v="43"/>
    <s v="S"/>
    <x v="1"/>
    <x v="3"/>
    <x v="1"/>
    <x v="1"/>
    <x v="0"/>
  </r>
  <r>
    <n v="3194"/>
    <n v="0"/>
    <n v="63"/>
    <s v="Female"/>
    <x v="2"/>
    <x v="24"/>
    <x v="3"/>
    <x v="3182"/>
    <x v="1"/>
    <x v="0"/>
    <x v="17"/>
    <n v="35"/>
    <n v="99"/>
    <n v="3465"/>
    <x v="40"/>
    <s v="L"/>
    <x v="11"/>
    <x v="0"/>
    <x v="0"/>
    <x v="2"/>
    <x v="0"/>
  </r>
  <r>
    <n v="3195"/>
    <n v="0"/>
    <n v="43"/>
    <s v="Female"/>
    <x v="2"/>
    <x v="4"/>
    <x v="1"/>
    <x v="3183"/>
    <x v="2"/>
    <x v="0"/>
    <x v="17"/>
    <n v="10"/>
    <n v="52"/>
    <n v="520"/>
    <x v="31"/>
    <s v="L"/>
    <x v="9"/>
    <x v="2"/>
    <x v="3"/>
    <x v="2"/>
    <x v="4"/>
  </r>
  <r>
    <n v="3196"/>
    <n v="0"/>
    <n v="68"/>
    <s v="Female"/>
    <x v="2"/>
    <x v="12"/>
    <x v="3"/>
    <x v="3184"/>
    <x v="3"/>
    <x v="0"/>
    <x v="17"/>
    <n v="36"/>
    <n v="58"/>
    <n v="2088"/>
    <x v="9"/>
    <s v="S"/>
    <x v="15"/>
    <x v="1"/>
    <x v="2"/>
    <x v="2"/>
    <x v="3"/>
  </r>
  <r>
    <n v="3197"/>
    <n v="0"/>
    <n v="24"/>
    <s v="Female"/>
    <x v="2"/>
    <x v="22"/>
    <x v="3"/>
    <x v="3185"/>
    <x v="4"/>
    <x v="0"/>
    <x v="17"/>
    <n v="21"/>
    <n v="59"/>
    <n v="1239"/>
    <x v="48"/>
    <s v="L"/>
    <x v="1"/>
    <x v="0"/>
    <x v="0"/>
    <x v="5"/>
    <x v="0"/>
  </r>
  <r>
    <n v="3198"/>
    <n v="0"/>
    <n v="27"/>
    <s v="Female"/>
    <x v="2"/>
    <x v="1"/>
    <x v="0"/>
    <x v="3186"/>
    <x v="5"/>
    <x v="0"/>
    <x v="17"/>
    <n v="29"/>
    <n v="71"/>
    <n v="2059"/>
    <x v="1"/>
    <s v="M"/>
    <x v="11"/>
    <x v="1"/>
    <x v="1"/>
    <x v="2"/>
    <x v="6"/>
  </r>
  <r>
    <n v="3199"/>
    <n v="0"/>
    <n v="61"/>
    <s v="Female"/>
    <x v="2"/>
    <x v="24"/>
    <x v="3"/>
    <x v="3187"/>
    <x v="6"/>
    <x v="0"/>
    <x v="17"/>
    <n v="39"/>
    <n v="94"/>
    <n v="3666"/>
    <x v="37"/>
    <s v="L"/>
    <x v="14"/>
    <x v="0"/>
    <x v="1"/>
    <x v="5"/>
    <x v="1"/>
  </r>
  <r>
    <n v="3200"/>
    <n v="0"/>
    <n v="59"/>
    <s v="Female"/>
    <x v="2"/>
    <x v="8"/>
    <x v="3"/>
    <x v="3188"/>
    <x v="0"/>
    <x v="0"/>
    <x v="17"/>
    <n v="16"/>
    <n v="40"/>
    <n v="640"/>
    <x v="1"/>
    <s v="XL"/>
    <x v="6"/>
    <x v="0"/>
    <x v="0"/>
    <x v="3"/>
    <x v="5"/>
  </r>
  <r>
    <n v="3201"/>
    <n v="0"/>
    <n v="67"/>
    <s v="Female"/>
    <x v="2"/>
    <x v="20"/>
    <x v="0"/>
    <x v="3189"/>
    <x v="1"/>
    <x v="0"/>
    <x v="17"/>
    <n v="32"/>
    <n v="24"/>
    <n v="768"/>
    <x v="9"/>
    <s v="L"/>
    <x v="12"/>
    <x v="1"/>
    <x v="1"/>
    <x v="2"/>
    <x v="5"/>
  </r>
  <r>
    <n v="3202"/>
    <n v="0"/>
    <n v="46"/>
    <s v="Female"/>
    <x v="2"/>
    <x v="13"/>
    <x v="0"/>
    <x v="3190"/>
    <x v="2"/>
    <x v="0"/>
    <x v="17"/>
    <n v="34"/>
    <n v="38"/>
    <n v="1292"/>
    <x v="32"/>
    <s v="S"/>
    <x v="20"/>
    <x v="3"/>
    <x v="4"/>
    <x v="1"/>
    <x v="5"/>
  </r>
  <r>
    <n v="3203"/>
    <n v="0"/>
    <n v="65"/>
    <s v="Female"/>
    <x v="2"/>
    <x v="18"/>
    <x v="3"/>
    <x v="3191"/>
    <x v="3"/>
    <x v="0"/>
    <x v="17"/>
    <n v="38"/>
    <n v="37"/>
    <n v="1406"/>
    <x v="48"/>
    <s v="L"/>
    <x v="13"/>
    <x v="3"/>
    <x v="3"/>
    <x v="0"/>
    <x v="2"/>
  </r>
  <r>
    <n v="3204"/>
    <n v="0"/>
    <n v="63"/>
    <s v="Female"/>
    <x v="2"/>
    <x v="7"/>
    <x v="2"/>
    <x v="3192"/>
    <x v="4"/>
    <x v="0"/>
    <x v="17"/>
    <n v="14"/>
    <n v="29"/>
    <n v="406"/>
    <x v="30"/>
    <s v="L"/>
    <x v="11"/>
    <x v="1"/>
    <x v="0"/>
    <x v="0"/>
    <x v="2"/>
  </r>
  <r>
    <n v="3205"/>
    <n v="0"/>
    <n v="57"/>
    <s v="Female"/>
    <x v="2"/>
    <x v="14"/>
    <x v="2"/>
    <x v="3193"/>
    <x v="5"/>
    <x v="0"/>
    <x v="17"/>
    <n v="23"/>
    <n v="92"/>
    <n v="2116"/>
    <x v="34"/>
    <s v="XL"/>
    <x v="21"/>
    <x v="3"/>
    <x v="1"/>
    <x v="5"/>
    <x v="4"/>
  </r>
  <r>
    <n v="3206"/>
    <n v="0"/>
    <n v="40"/>
    <s v="Female"/>
    <x v="2"/>
    <x v="15"/>
    <x v="0"/>
    <x v="3194"/>
    <x v="6"/>
    <x v="0"/>
    <x v="17"/>
    <n v="50"/>
    <n v="24"/>
    <n v="1200"/>
    <x v="23"/>
    <s v="XL"/>
    <x v="23"/>
    <x v="3"/>
    <x v="4"/>
    <x v="4"/>
    <x v="6"/>
  </r>
  <r>
    <n v="3207"/>
    <n v="0"/>
    <n v="36"/>
    <s v="Female"/>
    <x v="2"/>
    <x v="23"/>
    <x v="1"/>
    <x v="3195"/>
    <x v="0"/>
    <x v="0"/>
    <x v="17"/>
    <n v="49"/>
    <n v="52"/>
    <n v="2548"/>
    <x v="17"/>
    <s v="M"/>
    <x v="17"/>
    <x v="0"/>
    <x v="1"/>
    <x v="3"/>
    <x v="5"/>
  </r>
  <r>
    <n v="3208"/>
    <n v="0"/>
    <n v="67"/>
    <s v="Female"/>
    <x v="2"/>
    <x v="20"/>
    <x v="0"/>
    <x v="3196"/>
    <x v="1"/>
    <x v="0"/>
    <x v="17"/>
    <n v="14"/>
    <n v="29"/>
    <n v="406"/>
    <x v="27"/>
    <s v="XL"/>
    <x v="18"/>
    <x v="2"/>
    <x v="2"/>
    <x v="3"/>
    <x v="2"/>
  </r>
  <r>
    <n v="3209"/>
    <n v="0"/>
    <n v="61"/>
    <s v="Female"/>
    <x v="2"/>
    <x v="16"/>
    <x v="3"/>
    <x v="3197"/>
    <x v="2"/>
    <x v="0"/>
    <x v="17"/>
    <n v="42"/>
    <n v="30"/>
    <n v="1260"/>
    <x v="26"/>
    <s v="L"/>
    <x v="20"/>
    <x v="0"/>
    <x v="4"/>
    <x v="3"/>
    <x v="1"/>
  </r>
  <r>
    <n v="3210"/>
    <n v="0"/>
    <n v="64"/>
    <s v="Female"/>
    <x v="2"/>
    <x v="9"/>
    <x v="1"/>
    <x v="3198"/>
    <x v="3"/>
    <x v="0"/>
    <x v="17"/>
    <n v="39"/>
    <n v="31"/>
    <n v="1209"/>
    <x v="10"/>
    <s v="L"/>
    <x v="14"/>
    <x v="3"/>
    <x v="3"/>
    <x v="5"/>
    <x v="2"/>
  </r>
  <r>
    <n v="3211"/>
    <n v="0"/>
    <n v="30"/>
    <s v="Female"/>
    <x v="2"/>
    <x v="20"/>
    <x v="0"/>
    <x v="3199"/>
    <x v="4"/>
    <x v="0"/>
    <x v="17"/>
    <n v="43"/>
    <n v="67"/>
    <n v="2881"/>
    <x v="21"/>
    <s v="M"/>
    <x v="23"/>
    <x v="2"/>
    <x v="0"/>
    <x v="0"/>
    <x v="4"/>
  </r>
  <r>
    <n v="3212"/>
    <n v="0"/>
    <n v="53"/>
    <s v="Female"/>
    <x v="2"/>
    <x v="13"/>
    <x v="0"/>
    <x v="3200"/>
    <x v="5"/>
    <x v="0"/>
    <x v="17"/>
    <n v="12"/>
    <n v="65"/>
    <n v="780"/>
    <x v="3"/>
    <s v="L"/>
    <x v="2"/>
    <x v="0"/>
    <x v="3"/>
    <x v="1"/>
    <x v="5"/>
  </r>
  <r>
    <n v="3213"/>
    <n v="0"/>
    <n v="27"/>
    <s v="Female"/>
    <x v="2"/>
    <x v="4"/>
    <x v="1"/>
    <x v="3201"/>
    <x v="6"/>
    <x v="0"/>
    <x v="17"/>
    <n v="21"/>
    <n v="22"/>
    <n v="462"/>
    <x v="5"/>
    <s v="M"/>
    <x v="20"/>
    <x v="0"/>
    <x v="4"/>
    <x v="5"/>
    <x v="1"/>
  </r>
  <r>
    <n v="3214"/>
    <n v="0"/>
    <n v="27"/>
    <s v="Female"/>
    <x v="2"/>
    <x v="12"/>
    <x v="3"/>
    <x v="3202"/>
    <x v="0"/>
    <x v="0"/>
    <x v="17"/>
    <n v="33"/>
    <n v="56"/>
    <n v="1848"/>
    <x v="20"/>
    <s v="M"/>
    <x v="17"/>
    <x v="0"/>
    <x v="3"/>
    <x v="2"/>
    <x v="5"/>
  </r>
  <r>
    <n v="3215"/>
    <n v="0"/>
    <n v="53"/>
    <s v="Female"/>
    <x v="2"/>
    <x v="11"/>
    <x v="0"/>
    <x v="3203"/>
    <x v="1"/>
    <x v="0"/>
    <x v="17"/>
    <n v="6"/>
    <n v="78"/>
    <n v="468"/>
    <x v="46"/>
    <s v="M"/>
    <x v="22"/>
    <x v="1"/>
    <x v="1"/>
    <x v="5"/>
    <x v="2"/>
  </r>
  <r>
    <n v="3216"/>
    <n v="0"/>
    <n v="34"/>
    <s v="Female"/>
    <x v="2"/>
    <x v="7"/>
    <x v="2"/>
    <x v="3204"/>
    <x v="2"/>
    <x v="0"/>
    <x v="17"/>
    <n v="10"/>
    <n v="90"/>
    <n v="900"/>
    <x v="3"/>
    <s v="M"/>
    <x v="23"/>
    <x v="2"/>
    <x v="1"/>
    <x v="3"/>
    <x v="6"/>
  </r>
  <r>
    <n v="3217"/>
    <n v="0"/>
    <n v="39"/>
    <s v="Female"/>
    <x v="2"/>
    <x v="15"/>
    <x v="0"/>
    <x v="3205"/>
    <x v="3"/>
    <x v="0"/>
    <x v="17"/>
    <n v="18"/>
    <n v="85"/>
    <n v="1530"/>
    <x v="25"/>
    <s v="S"/>
    <x v="8"/>
    <x v="0"/>
    <x v="2"/>
    <x v="1"/>
    <x v="1"/>
  </r>
  <r>
    <n v="3218"/>
    <n v="0"/>
    <n v="44"/>
    <s v="Female"/>
    <x v="2"/>
    <x v="12"/>
    <x v="3"/>
    <x v="3206"/>
    <x v="4"/>
    <x v="0"/>
    <x v="17"/>
    <n v="46"/>
    <n v="58"/>
    <n v="2668"/>
    <x v="4"/>
    <s v="M"/>
    <x v="5"/>
    <x v="3"/>
    <x v="0"/>
    <x v="0"/>
    <x v="1"/>
  </r>
  <r>
    <n v="3219"/>
    <n v="0"/>
    <n v="37"/>
    <s v="Female"/>
    <x v="2"/>
    <x v="11"/>
    <x v="0"/>
    <x v="3207"/>
    <x v="5"/>
    <x v="0"/>
    <x v="17"/>
    <n v="49"/>
    <n v="34"/>
    <n v="1666"/>
    <x v="19"/>
    <s v="M"/>
    <x v="11"/>
    <x v="3"/>
    <x v="0"/>
    <x v="3"/>
    <x v="5"/>
  </r>
  <r>
    <n v="3220"/>
    <n v="0"/>
    <n v="57"/>
    <s v="Female"/>
    <x v="2"/>
    <x v="7"/>
    <x v="2"/>
    <x v="3208"/>
    <x v="6"/>
    <x v="0"/>
    <x v="17"/>
    <n v="39"/>
    <n v="40"/>
    <n v="1560"/>
    <x v="22"/>
    <s v="L"/>
    <x v="3"/>
    <x v="2"/>
    <x v="4"/>
    <x v="2"/>
    <x v="1"/>
  </r>
  <r>
    <n v="3221"/>
    <n v="0"/>
    <n v="38"/>
    <s v="Female"/>
    <x v="2"/>
    <x v="8"/>
    <x v="3"/>
    <x v="3209"/>
    <x v="0"/>
    <x v="0"/>
    <x v="17"/>
    <n v="16"/>
    <n v="29"/>
    <n v="464"/>
    <x v="24"/>
    <s v="M"/>
    <x v="24"/>
    <x v="3"/>
    <x v="1"/>
    <x v="1"/>
    <x v="5"/>
  </r>
  <r>
    <n v="3222"/>
    <n v="0"/>
    <n v="21"/>
    <s v="Female"/>
    <x v="2"/>
    <x v="17"/>
    <x v="0"/>
    <x v="3210"/>
    <x v="1"/>
    <x v="0"/>
    <x v="17"/>
    <n v="28"/>
    <n v="76"/>
    <n v="2128"/>
    <x v="13"/>
    <s v="M"/>
    <x v="22"/>
    <x v="0"/>
    <x v="3"/>
    <x v="1"/>
    <x v="2"/>
  </r>
  <r>
    <n v="3223"/>
    <n v="0"/>
    <n v="45"/>
    <s v="Female"/>
    <x v="2"/>
    <x v="12"/>
    <x v="3"/>
    <x v="3211"/>
    <x v="2"/>
    <x v="0"/>
    <x v="17"/>
    <n v="22"/>
    <n v="84"/>
    <n v="1848"/>
    <x v="20"/>
    <s v="S"/>
    <x v="1"/>
    <x v="3"/>
    <x v="5"/>
    <x v="3"/>
    <x v="3"/>
  </r>
  <r>
    <n v="3224"/>
    <n v="0"/>
    <n v="68"/>
    <s v="Female"/>
    <x v="2"/>
    <x v="5"/>
    <x v="0"/>
    <x v="3212"/>
    <x v="3"/>
    <x v="0"/>
    <x v="17"/>
    <n v="36"/>
    <n v="65"/>
    <n v="2340"/>
    <x v="6"/>
    <s v="S"/>
    <x v="0"/>
    <x v="1"/>
    <x v="3"/>
    <x v="0"/>
    <x v="4"/>
  </r>
  <r>
    <n v="3225"/>
    <n v="0"/>
    <n v="37"/>
    <s v="Female"/>
    <x v="2"/>
    <x v="15"/>
    <x v="0"/>
    <x v="3213"/>
    <x v="4"/>
    <x v="0"/>
    <x v="17"/>
    <n v="18"/>
    <n v="80"/>
    <n v="1440"/>
    <x v="12"/>
    <s v="L"/>
    <x v="20"/>
    <x v="0"/>
    <x v="1"/>
    <x v="3"/>
    <x v="5"/>
  </r>
  <r>
    <n v="3226"/>
    <n v="0"/>
    <n v="53"/>
    <s v="Female"/>
    <x v="2"/>
    <x v="0"/>
    <x v="0"/>
    <x v="3214"/>
    <x v="5"/>
    <x v="0"/>
    <x v="17"/>
    <n v="31"/>
    <n v="98"/>
    <n v="3038"/>
    <x v="13"/>
    <s v="M"/>
    <x v="6"/>
    <x v="3"/>
    <x v="5"/>
    <x v="2"/>
    <x v="1"/>
  </r>
  <r>
    <n v="3227"/>
    <n v="0"/>
    <n v="57"/>
    <s v="Female"/>
    <x v="2"/>
    <x v="4"/>
    <x v="1"/>
    <x v="3215"/>
    <x v="6"/>
    <x v="0"/>
    <x v="17"/>
    <n v="38"/>
    <n v="71"/>
    <n v="2698"/>
    <x v="45"/>
    <s v="XL"/>
    <x v="18"/>
    <x v="1"/>
    <x v="2"/>
    <x v="4"/>
    <x v="0"/>
  </r>
  <r>
    <n v="3228"/>
    <n v="0"/>
    <n v="28"/>
    <s v="Female"/>
    <x v="2"/>
    <x v="18"/>
    <x v="3"/>
    <x v="3216"/>
    <x v="0"/>
    <x v="0"/>
    <x v="17"/>
    <n v="42"/>
    <n v="69"/>
    <n v="2898"/>
    <x v="28"/>
    <s v="XL"/>
    <x v="3"/>
    <x v="3"/>
    <x v="1"/>
    <x v="5"/>
    <x v="3"/>
  </r>
  <r>
    <n v="3229"/>
    <n v="0"/>
    <n v="37"/>
    <s v="Female"/>
    <x v="2"/>
    <x v="16"/>
    <x v="3"/>
    <x v="3217"/>
    <x v="1"/>
    <x v="0"/>
    <x v="17"/>
    <n v="27"/>
    <n v="95"/>
    <n v="2565"/>
    <x v="38"/>
    <s v="M"/>
    <x v="22"/>
    <x v="1"/>
    <x v="4"/>
    <x v="3"/>
    <x v="2"/>
  </r>
  <r>
    <n v="3230"/>
    <n v="0"/>
    <n v="54"/>
    <s v="Female"/>
    <x v="2"/>
    <x v="13"/>
    <x v="0"/>
    <x v="3218"/>
    <x v="2"/>
    <x v="0"/>
    <x v="17"/>
    <n v="24"/>
    <n v="67"/>
    <n v="1608"/>
    <x v="38"/>
    <s v="M"/>
    <x v="11"/>
    <x v="3"/>
    <x v="0"/>
    <x v="1"/>
    <x v="5"/>
  </r>
  <r>
    <n v="3231"/>
    <n v="0"/>
    <n v="49"/>
    <s v="Female"/>
    <x v="2"/>
    <x v="4"/>
    <x v="1"/>
    <x v="3219"/>
    <x v="3"/>
    <x v="0"/>
    <x v="17"/>
    <n v="38"/>
    <n v="49"/>
    <n v="1862"/>
    <x v="22"/>
    <s v="M"/>
    <x v="8"/>
    <x v="2"/>
    <x v="2"/>
    <x v="5"/>
    <x v="2"/>
  </r>
  <r>
    <n v="3232"/>
    <n v="0"/>
    <n v="62"/>
    <s v="Female"/>
    <x v="2"/>
    <x v="9"/>
    <x v="1"/>
    <x v="3220"/>
    <x v="4"/>
    <x v="0"/>
    <x v="17"/>
    <n v="9"/>
    <n v="97"/>
    <n v="873"/>
    <x v="21"/>
    <s v="M"/>
    <x v="1"/>
    <x v="0"/>
    <x v="1"/>
    <x v="2"/>
    <x v="2"/>
  </r>
  <r>
    <n v="3233"/>
    <n v="0"/>
    <n v="45"/>
    <s v="Female"/>
    <x v="2"/>
    <x v="17"/>
    <x v="0"/>
    <x v="3221"/>
    <x v="5"/>
    <x v="0"/>
    <x v="17"/>
    <n v="19"/>
    <n v="34"/>
    <n v="646"/>
    <x v="2"/>
    <s v="M"/>
    <x v="3"/>
    <x v="1"/>
    <x v="2"/>
    <x v="4"/>
    <x v="5"/>
  </r>
  <r>
    <n v="3234"/>
    <n v="0"/>
    <n v="45"/>
    <s v="Female"/>
    <x v="2"/>
    <x v="22"/>
    <x v="3"/>
    <x v="3222"/>
    <x v="6"/>
    <x v="0"/>
    <x v="17"/>
    <n v="11"/>
    <n v="74"/>
    <n v="814"/>
    <x v="26"/>
    <s v="M"/>
    <x v="21"/>
    <x v="3"/>
    <x v="0"/>
    <x v="5"/>
    <x v="4"/>
  </r>
  <r>
    <n v="3235"/>
    <n v="0"/>
    <n v="49"/>
    <s v="Female"/>
    <x v="2"/>
    <x v="16"/>
    <x v="3"/>
    <x v="3223"/>
    <x v="0"/>
    <x v="0"/>
    <x v="17"/>
    <n v="16"/>
    <n v="96"/>
    <n v="1536"/>
    <x v="46"/>
    <s v="M"/>
    <x v="12"/>
    <x v="0"/>
    <x v="4"/>
    <x v="5"/>
    <x v="3"/>
  </r>
  <r>
    <n v="3236"/>
    <n v="0"/>
    <n v="27"/>
    <s v="Female"/>
    <x v="2"/>
    <x v="22"/>
    <x v="3"/>
    <x v="3224"/>
    <x v="1"/>
    <x v="0"/>
    <x v="17"/>
    <n v="18"/>
    <n v="68"/>
    <n v="1224"/>
    <x v="22"/>
    <s v="M"/>
    <x v="13"/>
    <x v="2"/>
    <x v="1"/>
    <x v="0"/>
    <x v="5"/>
  </r>
  <r>
    <n v="3237"/>
    <n v="0"/>
    <n v="63"/>
    <s v="Female"/>
    <x v="2"/>
    <x v="22"/>
    <x v="3"/>
    <x v="3225"/>
    <x v="2"/>
    <x v="0"/>
    <x v="17"/>
    <n v="8"/>
    <n v="84"/>
    <n v="672"/>
    <x v="35"/>
    <s v="L"/>
    <x v="8"/>
    <x v="3"/>
    <x v="2"/>
    <x v="1"/>
    <x v="5"/>
  </r>
  <r>
    <n v="3238"/>
    <n v="0"/>
    <n v="61"/>
    <s v="Female"/>
    <x v="2"/>
    <x v="17"/>
    <x v="0"/>
    <x v="3226"/>
    <x v="3"/>
    <x v="0"/>
    <x v="17"/>
    <n v="4"/>
    <n v="57"/>
    <n v="228"/>
    <x v="32"/>
    <s v="M"/>
    <x v="0"/>
    <x v="2"/>
    <x v="0"/>
    <x v="1"/>
    <x v="1"/>
  </r>
  <r>
    <n v="3239"/>
    <n v="0"/>
    <n v="25"/>
    <s v="Female"/>
    <x v="2"/>
    <x v="4"/>
    <x v="1"/>
    <x v="3227"/>
    <x v="4"/>
    <x v="0"/>
    <x v="17"/>
    <n v="37"/>
    <n v="84"/>
    <n v="3108"/>
    <x v="5"/>
    <s v="XL"/>
    <x v="11"/>
    <x v="3"/>
    <x v="4"/>
    <x v="1"/>
    <x v="3"/>
  </r>
  <r>
    <n v="3240"/>
    <n v="0"/>
    <n v="33"/>
    <s v="Female"/>
    <x v="2"/>
    <x v="12"/>
    <x v="3"/>
    <x v="3228"/>
    <x v="5"/>
    <x v="0"/>
    <x v="17"/>
    <n v="30"/>
    <n v="32"/>
    <n v="960"/>
    <x v="23"/>
    <s v="M"/>
    <x v="4"/>
    <x v="3"/>
    <x v="4"/>
    <x v="1"/>
    <x v="5"/>
  </r>
  <r>
    <n v="3241"/>
    <n v="0"/>
    <n v="56"/>
    <s v="Female"/>
    <x v="2"/>
    <x v="3"/>
    <x v="1"/>
    <x v="3229"/>
    <x v="6"/>
    <x v="0"/>
    <x v="17"/>
    <n v="37"/>
    <n v="37"/>
    <n v="1369"/>
    <x v="8"/>
    <s v="M"/>
    <x v="10"/>
    <x v="3"/>
    <x v="4"/>
    <x v="4"/>
    <x v="5"/>
  </r>
  <r>
    <n v="3242"/>
    <n v="0"/>
    <n v="50"/>
    <s v="Female"/>
    <x v="2"/>
    <x v="8"/>
    <x v="3"/>
    <x v="3230"/>
    <x v="0"/>
    <x v="0"/>
    <x v="17"/>
    <n v="30"/>
    <n v="58"/>
    <n v="1740"/>
    <x v="38"/>
    <s v="M"/>
    <x v="21"/>
    <x v="2"/>
    <x v="5"/>
    <x v="3"/>
    <x v="3"/>
  </r>
  <r>
    <n v="3243"/>
    <n v="0"/>
    <n v="45"/>
    <s v="Female"/>
    <x v="2"/>
    <x v="20"/>
    <x v="0"/>
    <x v="3231"/>
    <x v="1"/>
    <x v="0"/>
    <x v="17"/>
    <n v="17"/>
    <n v="74"/>
    <n v="1258"/>
    <x v="4"/>
    <s v="S"/>
    <x v="18"/>
    <x v="3"/>
    <x v="0"/>
    <x v="0"/>
    <x v="1"/>
  </r>
  <r>
    <n v="3244"/>
    <n v="0"/>
    <n v="45"/>
    <s v="Female"/>
    <x v="2"/>
    <x v="15"/>
    <x v="0"/>
    <x v="3232"/>
    <x v="2"/>
    <x v="0"/>
    <x v="17"/>
    <n v="11"/>
    <n v="99"/>
    <n v="1089"/>
    <x v="36"/>
    <s v="L"/>
    <x v="12"/>
    <x v="2"/>
    <x v="5"/>
    <x v="4"/>
    <x v="6"/>
  </r>
  <r>
    <n v="3245"/>
    <n v="0"/>
    <n v="65"/>
    <s v="Female"/>
    <x v="2"/>
    <x v="1"/>
    <x v="0"/>
    <x v="3233"/>
    <x v="3"/>
    <x v="0"/>
    <x v="17"/>
    <n v="42"/>
    <n v="81"/>
    <n v="3402"/>
    <x v="10"/>
    <s v="M"/>
    <x v="12"/>
    <x v="3"/>
    <x v="0"/>
    <x v="2"/>
    <x v="2"/>
  </r>
  <r>
    <n v="3246"/>
    <n v="0"/>
    <n v="63"/>
    <s v="Female"/>
    <x v="2"/>
    <x v="13"/>
    <x v="0"/>
    <x v="3234"/>
    <x v="4"/>
    <x v="0"/>
    <x v="17"/>
    <n v="20"/>
    <n v="76"/>
    <n v="1520"/>
    <x v="22"/>
    <s v="M"/>
    <x v="7"/>
    <x v="3"/>
    <x v="2"/>
    <x v="1"/>
    <x v="1"/>
  </r>
  <r>
    <n v="3247"/>
    <n v="0"/>
    <n v="70"/>
    <s v="Female"/>
    <x v="2"/>
    <x v="4"/>
    <x v="1"/>
    <x v="3235"/>
    <x v="5"/>
    <x v="0"/>
    <x v="17"/>
    <n v="37"/>
    <n v="98"/>
    <n v="3626"/>
    <x v="49"/>
    <s v="M"/>
    <x v="23"/>
    <x v="2"/>
    <x v="5"/>
    <x v="1"/>
    <x v="5"/>
  </r>
  <r>
    <n v="3248"/>
    <n v="0"/>
    <n v="53"/>
    <s v="Female"/>
    <x v="2"/>
    <x v="24"/>
    <x v="3"/>
    <x v="3236"/>
    <x v="6"/>
    <x v="0"/>
    <x v="17"/>
    <n v="12"/>
    <n v="91"/>
    <n v="1092"/>
    <x v="10"/>
    <s v="M"/>
    <x v="11"/>
    <x v="2"/>
    <x v="0"/>
    <x v="3"/>
    <x v="0"/>
  </r>
  <r>
    <n v="3249"/>
    <n v="0"/>
    <n v="22"/>
    <s v="Female"/>
    <x v="2"/>
    <x v="17"/>
    <x v="0"/>
    <x v="3237"/>
    <x v="0"/>
    <x v="0"/>
    <x v="17"/>
    <n v="41"/>
    <n v="79"/>
    <n v="3239"/>
    <x v="37"/>
    <s v="S"/>
    <x v="11"/>
    <x v="2"/>
    <x v="1"/>
    <x v="4"/>
    <x v="3"/>
  </r>
  <r>
    <n v="3250"/>
    <n v="0"/>
    <n v="26"/>
    <s v="Female"/>
    <x v="2"/>
    <x v="21"/>
    <x v="3"/>
    <x v="3238"/>
    <x v="1"/>
    <x v="0"/>
    <x v="17"/>
    <n v="32"/>
    <n v="83"/>
    <n v="2656"/>
    <x v="40"/>
    <s v="M"/>
    <x v="6"/>
    <x v="2"/>
    <x v="0"/>
    <x v="2"/>
    <x v="3"/>
  </r>
  <r>
    <n v="3251"/>
    <n v="0"/>
    <n v="23"/>
    <s v="Female"/>
    <x v="2"/>
    <x v="7"/>
    <x v="2"/>
    <x v="3239"/>
    <x v="2"/>
    <x v="0"/>
    <x v="17"/>
    <n v="15"/>
    <n v="90"/>
    <n v="1350"/>
    <x v="45"/>
    <s v="M"/>
    <x v="11"/>
    <x v="1"/>
    <x v="4"/>
    <x v="0"/>
    <x v="1"/>
  </r>
  <r>
    <n v="3252"/>
    <n v="0"/>
    <n v="25"/>
    <s v="Female"/>
    <x v="2"/>
    <x v="7"/>
    <x v="2"/>
    <x v="3240"/>
    <x v="3"/>
    <x v="0"/>
    <x v="17"/>
    <n v="39"/>
    <n v="20"/>
    <n v="780"/>
    <x v="21"/>
    <s v="M"/>
    <x v="9"/>
    <x v="0"/>
    <x v="3"/>
    <x v="0"/>
    <x v="3"/>
  </r>
  <r>
    <n v="3253"/>
    <n v="0"/>
    <n v="69"/>
    <s v="Female"/>
    <x v="2"/>
    <x v="3"/>
    <x v="1"/>
    <x v="3241"/>
    <x v="4"/>
    <x v="0"/>
    <x v="17"/>
    <n v="48"/>
    <n v="21"/>
    <n v="1008"/>
    <x v="6"/>
    <s v="L"/>
    <x v="17"/>
    <x v="1"/>
    <x v="5"/>
    <x v="2"/>
    <x v="0"/>
  </r>
  <r>
    <n v="3254"/>
    <n v="0"/>
    <n v="36"/>
    <s v="Female"/>
    <x v="2"/>
    <x v="21"/>
    <x v="3"/>
    <x v="3242"/>
    <x v="5"/>
    <x v="0"/>
    <x v="17"/>
    <n v="8"/>
    <n v="60"/>
    <n v="480"/>
    <x v="42"/>
    <s v="M"/>
    <x v="17"/>
    <x v="3"/>
    <x v="4"/>
    <x v="0"/>
    <x v="0"/>
  </r>
  <r>
    <n v="3255"/>
    <n v="0"/>
    <n v="21"/>
    <s v="Female"/>
    <x v="2"/>
    <x v="1"/>
    <x v="0"/>
    <x v="3243"/>
    <x v="6"/>
    <x v="0"/>
    <x v="17"/>
    <n v="11"/>
    <n v="31"/>
    <n v="341"/>
    <x v="26"/>
    <s v="S"/>
    <x v="23"/>
    <x v="0"/>
    <x v="5"/>
    <x v="4"/>
    <x v="6"/>
  </r>
  <r>
    <n v="3256"/>
    <n v="0"/>
    <n v="57"/>
    <s v="Female"/>
    <x v="2"/>
    <x v="6"/>
    <x v="0"/>
    <x v="3244"/>
    <x v="0"/>
    <x v="0"/>
    <x v="17"/>
    <n v="36"/>
    <n v="40"/>
    <n v="1440"/>
    <x v="30"/>
    <s v="M"/>
    <x v="12"/>
    <x v="3"/>
    <x v="2"/>
    <x v="4"/>
    <x v="5"/>
  </r>
  <r>
    <n v="3257"/>
    <n v="0"/>
    <n v="60"/>
    <s v="Female"/>
    <x v="2"/>
    <x v="12"/>
    <x v="3"/>
    <x v="3245"/>
    <x v="1"/>
    <x v="0"/>
    <x v="17"/>
    <n v="50"/>
    <n v="26"/>
    <n v="1300"/>
    <x v="48"/>
    <s v="L"/>
    <x v="11"/>
    <x v="0"/>
    <x v="1"/>
    <x v="0"/>
    <x v="6"/>
  </r>
  <r>
    <n v="3258"/>
    <n v="0"/>
    <n v="44"/>
    <s v="Female"/>
    <x v="2"/>
    <x v="5"/>
    <x v="0"/>
    <x v="3246"/>
    <x v="2"/>
    <x v="0"/>
    <x v="17"/>
    <n v="39"/>
    <n v="98"/>
    <n v="3822"/>
    <x v="45"/>
    <s v="M"/>
    <x v="17"/>
    <x v="3"/>
    <x v="0"/>
    <x v="0"/>
    <x v="6"/>
  </r>
  <r>
    <n v="3259"/>
    <n v="0"/>
    <n v="31"/>
    <s v="Female"/>
    <x v="2"/>
    <x v="9"/>
    <x v="1"/>
    <x v="3247"/>
    <x v="3"/>
    <x v="0"/>
    <x v="17"/>
    <n v="11"/>
    <n v="51"/>
    <n v="561"/>
    <x v="30"/>
    <s v="M"/>
    <x v="23"/>
    <x v="1"/>
    <x v="0"/>
    <x v="2"/>
    <x v="4"/>
  </r>
  <r>
    <n v="3260"/>
    <n v="0"/>
    <n v="57"/>
    <s v="Female"/>
    <x v="2"/>
    <x v="19"/>
    <x v="3"/>
    <x v="3248"/>
    <x v="4"/>
    <x v="0"/>
    <x v="17"/>
    <n v="5"/>
    <n v="95"/>
    <n v="475"/>
    <x v="18"/>
    <s v="XL"/>
    <x v="20"/>
    <x v="3"/>
    <x v="4"/>
    <x v="5"/>
    <x v="6"/>
  </r>
  <r>
    <n v="3261"/>
    <n v="0"/>
    <n v="39"/>
    <s v="Female"/>
    <x v="2"/>
    <x v="18"/>
    <x v="3"/>
    <x v="3249"/>
    <x v="5"/>
    <x v="0"/>
    <x v="17"/>
    <n v="7"/>
    <n v="36"/>
    <n v="252"/>
    <x v="48"/>
    <s v="M"/>
    <x v="10"/>
    <x v="2"/>
    <x v="4"/>
    <x v="2"/>
    <x v="2"/>
  </r>
  <r>
    <n v="3262"/>
    <n v="0"/>
    <n v="48"/>
    <s v="Female"/>
    <x v="2"/>
    <x v="22"/>
    <x v="3"/>
    <x v="3250"/>
    <x v="6"/>
    <x v="0"/>
    <x v="17"/>
    <n v="50"/>
    <n v="52"/>
    <n v="2600"/>
    <x v="3"/>
    <s v="L"/>
    <x v="16"/>
    <x v="0"/>
    <x v="5"/>
    <x v="5"/>
    <x v="1"/>
  </r>
  <r>
    <n v="3263"/>
    <n v="0"/>
    <n v="42"/>
    <s v="Female"/>
    <x v="2"/>
    <x v="17"/>
    <x v="0"/>
    <x v="3251"/>
    <x v="0"/>
    <x v="0"/>
    <x v="17"/>
    <n v="21"/>
    <n v="35"/>
    <n v="735"/>
    <x v="26"/>
    <s v="M"/>
    <x v="10"/>
    <x v="1"/>
    <x v="3"/>
    <x v="1"/>
    <x v="6"/>
  </r>
  <r>
    <n v="3264"/>
    <n v="0"/>
    <n v="56"/>
    <s v="Female"/>
    <x v="2"/>
    <x v="6"/>
    <x v="0"/>
    <x v="3252"/>
    <x v="1"/>
    <x v="0"/>
    <x v="17"/>
    <n v="31"/>
    <n v="68"/>
    <n v="2108"/>
    <x v="32"/>
    <s v="S"/>
    <x v="12"/>
    <x v="3"/>
    <x v="0"/>
    <x v="5"/>
    <x v="0"/>
  </r>
  <r>
    <n v="3265"/>
    <n v="0"/>
    <n v="28"/>
    <s v="Female"/>
    <x v="2"/>
    <x v="13"/>
    <x v="0"/>
    <x v="3253"/>
    <x v="2"/>
    <x v="0"/>
    <x v="17"/>
    <n v="39"/>
    <n v="50"/>
    <n v="1950"/>
    <x v="1"/>
    <s v="S"/>
    <x v="4"/>
    <x v="0"/>
    <x v="0"/>
    <x v="1"/>
    <x v="4"/>
  </r>
  <r>
    <n v="3266"/>
    <n v="0"/>
    <n v="40"/>
    <s v="Female"/>
    <x v="2"/>
    <x v="12"/>
    <x v="3"/>
    <x v="3254"/>
    <x v="3"/>
    <x v="0"/>
    <x v="17"/>
    <n v="28"/>
    <n v="100"/>
    <n v="2800"/>
    <x v="15"/>
    <s v="M"/>
    <x v="3"/>
    <x v="0"/>
    <x v="0"/>
    <x v="2"/>
    <x v="0"/>
  </r>
  <r>
    <n v="3267"/>
    <n v="0"/>
    <n v="49"/>
    <s v="Female"/>
    <x v="2"/>
    <x v="7"/>
    <x v="2"/>
    <x v="3255"/>
    <x v="4"/>
    <x v="0"/>
    <x v="17"/>
    <n v="33"/>
    <n v="74"/>
    <n v="2442"/>
    <x v="15"/>
    <s v="S"/>
    <x v="0"/>
    <x v="0"/>
    <x v="2"/>
    <x v="4"/>
    <x v="1"/>
  </r>
  <r>
    <n v="3268"/>
    <n v="0"/>
    <n v="37"/>
    <s v="Female"/>
    <x v="2"/>
    <x v="15"/>
    <x v="0"/>
    <x v="3256"/>
    <x v="5"/>
    <x v="0"/>
    <x v="17"/>
    <n v="42"/>
    <n v="45"/>
    <n v="1890"/>
    <x v="36"/>
    <s v="L"/>
    <x v="6"/>
    <x v="0"/>
    <x v="5"/>
    <x v="2"/>
    <x v="3"/>
  </r>
  <r>
    <n v="3269"/>
    <n v="0"/>
    <n v="22"/>
    <s v="Female"/>
    <x v="2"/>
    <x v="10"/>
    <x v="0"/>
    <x v="3257"/>
    <x v="6"/>
    <x v="0"/>
    <x v="17"/>
    <n v="5"/>
    <n v="97"/>
    <n v="485"/>
    <x v="10"/>
    <s v="M"/>
    <x v="16"/>
    <x v="3"/>
    <x v="1"/>
    <x v="4"/>
    <x v="6"/>
  </r>
  <r>
    <n v="3270"/>
    <n v="0"/>
    <n v="27"/>
    <s v="Female"/>
    <x v="2"/>
    <x v="0"/>
    <x v="0"/>
    <x v="3258"/>
    <x v="0"/>
    <x v="0"/>
    <x v="17"/>
    <n v="25"/>
    <n v="60"/>
    <n v="1500"/>
    <x v="47"/>
    <s v="M"/>
    <x v="24"/>
    <x v="0"/>
    <x v="0"/>
    <x v="1"/>
    <x v="5"/>
  </r>
  <r>
    <n v="3271"/>
    <n v="0"/>
    <n v="59"/>
    <s v="Female"/>
    <x v="2"/>
    <x v="20"/>
    <x v="0"/>
    <x v="3259"/>
    <x v="1"/>
    <x v="0"/>
    <x v="17"/>
    <n v="48"/>
    <n v="25"/>
    <n v="1200"/>
    <x v="25"/>
    <s v="M"/>
    <x v="20"/>
    <x v="0"/>
    <x v="0"/>
    <x v="3"/>
    <x v="2"/>
  </r>
  <r>
    <n v="3272"/>
    <n v="0"/>
    <n v="35"/>
    <s v="Female"/>
    <x v="2"/>
    <x v="20"/>
    <x v="0"/>
    <x v="3260"/>
    <x v="2"/>
    <x v="0"/>
    <x v="17"/>
    <n v="30"/>
    <n v="55"/>
    <n v="1650"/>
    <x v="21"/>
    <s v="XL"/>
    <x v="23"/>
    <x v="1"/>
    <x v="3"/>
    <x v="2"/>
    <x v="1"/>
  </r>
  <r>
    <n v="3273"/>
    <n v="0"/>
    <n v="58"/>
    <s v="Female"/>
    <x v="2"/>
    <x v="9"/>
    <x v="1"/>
    <x v="3261"/>
    <x v="3"/>
    <x v="0"/>
    <x v="17"/>
    <n v="34"/>
    <n v="99"/>
    <n v="3366"/>
    <x v="20"/>
    <s v="M"/>
    <x v="21"/>
    <x v="0"/>
    <x v="2"/>
    <x v="3"/>
    <x v="3"/>
  </r>
  <r>
    <n v="3274"/>
    <n v="0"/>
    <n v="58"/>
    <s v="Female"/>
    <x v="2"/>
    <x v="22"/>
    <x v="3"/>
    <x v="3262"/>
    <x v="4"/>
    <x v="0"/>
    <x v="17"/>
    <n v="34"/>
    <n v="45"/>
    <n v="1530"/>
    <x v="21"/>
    <s v="S"/>
    <x v="19"/>
    <x v="2"/>
    <x v="1"/>
    <x v="3"/>
    <x v="6"/>
  </r>
  <r>
    <n v="3275"/>
    <n v="0"/>
    <n v="46"/>
    <s v="Female"/>
    <x v="2"/>
    <x v="1"/>
    <x v="0"/>
    <x v="3263"/>
    <x v="5"/>
    <x v="0"/>
    <x v="17"/>
    <n v="14"/>
    <n v="20"/>
    <n v="280"/>
    <x v="18"/>
    <s v="M"/>
    <x v="16"/>
    <x v="1"/>
    <x v="5"/>
    <x v="1"/>
    <x v="0"/>
  </r>
  <r>
    <n v="3276"/>
    <n v="0"/>
    <n v="43"/>
    <s v="Female"/>
    <x v="2"/>
    <x v="13"/>
    <x v="0"/>
    <x v="3264"/>
    <x v="6"/>
    <x v="0"/>
    <x v="17"/>
    <n v="2"/>
    <n v="88"/>
    <n v="176"/>
    <x v="15"/>
    <s v="XL"/>
    <x v="13"/>
    <x v="2"/>
    <x v="4"/>
    <x v="5"/>
    <x v="1"/>
  </r>
  <r>
    <n v="3277"/>
    <n v="0"/>
    <n v="39"/>
    <s v="Female"/>
    <x v="2"/>
    <x v="18"/>
    <x v="3"/>
    <x v="3265"/>
    <x v="0"/>
    <x v="0"/>
    <x v="17"/>
    <n v="41"/>
    <n v="99"/>
    <n v="4059"/>
    <x v="44"/>
    <s v="M"/>
    <x v="3"/>
    <x v="2"/>
    <x v="5"/>
    <x v="3"/>
    <x v="6"/>
  </r>
  <r>
    <n v="3278"/>
    <n v="0"/>
    <n v="59"/>
    <s v="Female"/>
    <x v="2"/>
    <x v="11"/>
    <x v="0"/>
    <x v="3266"/>
    <x v="1"/>
    <x v="0"/>
    <x v="17"/>
    <n v="3"/>
    <n v="86"/>
    <n v="258"/>
    <x v="20"/>
    <s v="M"/>
    <x v="24"/>
    <x v="1"/>
    <x v="5"/>
    <x v="2"/>
    <x v="5"/>
  </r>
  <r>
    <n v="3279"/>
    <n v="0"/>
    <n v="59"/>
    <s v="Female"/>
    <x v="2"/>
    <x v="10"/>
    <x v="0"/>
    <x v="3267"/>
    <x v="2"/>
    <x v="0"/>
    <x v="17"/>
    <n v="18"/>
    <n v="70"/>
    <n v="1260"/>
    <x v="6"/>
    <s v="M"/>
    <x v="12"/>
    <x v="2"/>
    <x v="4"/>
    <x v="4"/>
    <x v="1"/>
  </r>
  <r>
    <n v="3280"/>
    <n v="0"/>
    <n v="59"/>
    <s v="Female"/>
    <x v="2"/>
    <x v="19"/>
    <x v="3"/>
    <x v="3268"/>
    <x v="3"/>
    <x v="0"/>
    <x v="17"/>
    <n v="1"/>
    <n v="50"/>
    <n v="50"/>
    <x v="5"/>
    <s v="S"/>
    <x v="15"/>
    <x v="3"/>
    <x v="0"/>
    <x v="5"/>
    <x v="0"/>
  </r>
  <r>
    <n v="3281"/>
    <n v="0"/>
    <n v="45"/>
    <s v="Female"/>
    <x v="2"/>
    <x v="8"/>
    <x v="3"/>
    <x v="3269"/>
    <x v="4"/>
    <x v="0"/>
    <x v="17"/>
    <n v="5"/>
    <n v="57"/>
    <n v="285"/>
    <x v="14"/>
    <s v="L"/>
    <x v="15"/>
    <x v="0"/>
    <x v="2"/>
    <x v="3"/>
    <x v="5"/>
  </r>
  <r>
    <n v="3282"/>
    <n v="0"/>
    <n v="27"/>
    <s v="Female"/>
    <x v="2"/>
    <x v="13"/>
    <x v="0"/>
    <x v="3270"/>
    <x v="5"/>
    <x v="0"/>
    <x v="17"/>
    <n v="41"/>
    <n v="69"/>
    <n v="2829"/>
    <x v="4"/>
    <s v="L"/>
    <x v="9"/>
    <x v="0"/>
    <x v="1"/>
    <x v="4"/>
    <x v="2"/>
  </r>
  <r>
    <n v="3283"/>
    <n v="0"/>
    <n v="24"/>
    <s v="Female"/>
    <x v="2"/>
    <x v="17"/>
    <x v="0"/>
    <x v="3271"/>
    <x v="6"/>
    <x v="0"/>
    <x v="17"/>
    <n v="5"/>
    <n v="94"/>
    <n v="470"/>
    <x v="17"/>
    <s v="M"/>
    <x v="15"/>
    <x v="3"/>
    <x v="2"/>
    <x v="2"/>
    <x v="5"/>
  </r>
  <r>
    <n v="3284"/>
    <n v="0"/>
    <n v="47"/>
    <s v="Female"/>
    <x v="2"/>
    <x v="14"/>
    <x v="2"/>
    <x v="3272"/>
    <x v="0"/>
    <x v="0"/>
    <x v="17"/>
    <n v="10"/>
    <n v="24"/>
    <n v="240"/>
    <x v="16"/>
    <s v="L"/>
    <x v="7"/>
    <x v="1"/>
    <x v="0"/>
    <x v="5"/>
    <x v="6"/>
  </r>
  <r>
    <n v="3285"/>
    <n v="0"/>
    <n v="70"/>
    <s v="Female"/>
    <x v="2"/>
    <x v="18"/>
    <x v="3"/>
    <x v="3273"/>
    <x v="1"/>
    <x v="0"/>
    <x v="17"/>
    <n v="20"/>
    <n v="79"/>
    <n v="1580"/>
    <x v="0"/>
    <s v="L"/>
    <x v="3"/>
    <x v="1"/>
    <x v="4"/>
    <x v="0"/>
    <x v="2"/>
  </r>
  <r>
    <n v="3286"/>
    <n v="0"/>
    <n v="58"/>
    <s v="Female"/>
    <x v="2"/>
    <x v="19"/>
    <x v="3"/>
    <x v="3274"/>
    <x v="2"/>
    <x v="0"/>
    <x v="17"/>
    <n v="11"/>
    <n v="31"/>
    <n v="341"/>
    <x v="11"/>
    <s v="XL"/>
    <x v="23"/>
    <x v="3"/>
    <x v="1"/>
    <x v="1"/>
    <x v="1"/>
  </r>
  <r>
    <n v="3287"/>
    <n v="0"/>
    <n v="45"/>
    <s v="Female"/>
    <x v="2"/>
    <x v="14"/>
    <x v="2"/>
    <x v="3275"/>
    <x v="3"/>
    <x v="0"/>
    <x v="17"/>
    <n v="4"/>
    <n v="67"/>
    <n v="268"/>
    <x v="25"/>
    <s v="L"/>
    <x v="6"/>
    <x v="0"/>
    <x v="0"/>
    <x v="0"/>
    <x v="0"/>
  </r>
  <r>
    <n v="3288"/>
    <n v="0"/>
    <n v="24"/>
    <s v="Female"/>
    <x v="2"/>
    <x v="11"/>
    <x v="0"/>
    <x v="3276"/>
    <x v="4"/>
    <x v="0"/>
    <x v="17"/>
    <n v="38"/>
    <n v="63"/>
    <n v="2394"/>
    <x v="8"/>
    <s v="L"/>
    <x v="12"/>
    <x v="1"/>
    <x v="4"/>
    <x v="2"/>
    <x v="1"/>
  </r>
  <r>
    <n v="3289"/>
    <n v="0"/>
    <n v="67"/>
    <s v="Female"/>
    <x v="2"/>
    <x v="8"/>
    <x v="3"/>
    <x v="3277"/>
    <x v="5"/>
    <x v="0"/>
    <x v="18"/>
    <n v="19"/>
    <n v="61"/>
    <n v="1159"/>
    <x v="35"/>
    <s v="XL"/>
    <x v="3"/>
    <x v="1"/>
    <x v="2"/>
    <x v="2"/>
    <x v="4"/>
  </r>
  <r>
    <n v="3290"/>
    <n v="0"/>
    <n v="31"/>
    <s v="Female"/>
    <x v="2"/>
    <x v="21"/>
    <x v="3"/>
    <x v="3278"/>
    <x v="6"/>
    <x v="0"/>
    <x v="18"/>
    <n v="16"/>
    <n v="50"/>
    <n v="800"/>
    <x v="6"/>
    <s v="M"/>
    <x v="1"/>
    <x v="2"/>
    <x v="4"/>
    <x v="0"/>
    <x v="6"/>
  </r>
  <r>
    <n v="3291"/>
    <n v="0"/>
    <n v="52"/>
    <s v="Female"/>
    <x v="2"/>
    <x v="7"/>
    <x v="2"/>
    <x v="3279"/>
    <x v="0"/>
    <x v="0"/>
    <x v="18"/>
    <n v="2"/>
    <n v="82"/>
    <n v="164"/>
    <x v="24"/>
    <s v="L"/>
    <x v="12"/>
    <x v="1"/>
    <x v="1"/>
    <x v="3"/>
    <x v="5"/>
  </r>
  <r>
    <n v="3292"/>
    <n v="0"/>
    <n v="29"/>
    <s v="Female"/>
    <x v="2"/>
    <x v="22"/>
    <x v="3"/>
    <x v="3280"/>
    <x v="1"/>
    <x v="0"/>
    <x v="18"/>
    <n v="11"/>
    <n v="51"/>
    <n v="561"/>
    <x v="34"/>
    <s v="L"/>
    <x v="8"/>
    <x v="3"/>
    <x v="4"/>
    <x v="1"/>
    <x v="5"/>
  </r>
  <r>
    <n v="3293"/>
    <n v="0"/>
    <n v="62"/>
    <s v="Female"/>
    <x v="2"/>
    <x v="8"/>
    <x v="3"/>
    <x v="3281"/>
    <x v="2"/>
    <x v="0"/>
    <x v="18"/>
    <n v="18"/>
    <n v="23"/>
    <n v="414"/>
    <x v="9"/>
    <s v="L"/>
    <x v="0"/>
    <x v="1"/>
    <x v="3"/>
    <x v="4"/>
    <x v="0"/>
  </r>
  <r>
    <n v="3294"/>
    <n v="0"/>
    <n v="19"/>
    <s v="Female"/>
    <x v="2"/>
    <x v="7"/>
    <x v="2"/>
    <x v="3282"/>
    <x v="3"/>
    <x v="0"/>
    <x v="18"/>
    <n v="47"/>
    <n v="91"/>
    <n v="4277"/>
    <x v="8"/>
    <s v="M"/>
    <x v="9"/>
    <x v="1"/>
    <x v="4"/>
    <x v="2"/>
    <x v="0"/>
  </r>
  <r>
    <n v="3295"/>
    <n v="0"/>
    <n v="62"/>
    <s v="Female"/>
    <x v="2"/>
    <x v="1"/>
    <x v="0"/>
    <x v="3283"/>
    <x v="4"/>
    <x v="0"/>
    <x v="18"/>
    <n v="15"/>
    <n v="60"/>
    <n v="900"/>
    <x v="35"/>
    <s v="S"/>
    <x v="23"/>
    <x v="1"/>
    <x v="5"/>
    <x v="4"/>
    <x v="4"/>
  </r>
  <r>
    <n v="3296"/>
    <n v="0"/>
    <n v="70"/>
    <s v="Female"/>
    <x v="2"/>
    <x v="0"/>
    <x v="0"/>
    <x v="3284"/>
    <x v="5"/>
    <x v="0"/>
    <x v="18"/>
    <n v="15"/>
    <n v="34"/>
    <n v="510"/>
    <x v="8"/>
    <s v="S"/>
    <x v="21"/>
    <x v="2"/>
    <x v="2"/>
    <x v="1"/>
    <x v="1"/>
  </r>
  <r>
    <n v="3297"/>
    <n v="0"/>
    <n v="20"/>
    <s v="Female"/>
    <x v="2"/>
    <x v="0"/>
    <x v="0"/>
    <x v="3285"/>
    <x v="6"/>
    <x v="0"/>
    <x v="18"/>
    <n v="47"/>
    <n v="23"/>
    <n v="1081"/>
    <x v="28"/>
    <s v="M"/>
    <x v="13"/>
    <x v="1"/>
    <x v="2"/>
    <x v="0"/>
    <x v="3"/>
  </r>
  <r>
    <n v="3298"/>
    <n v="0"/>
    <n v="67"/>
    <s v="Female"/>
    <x v="2"/>
    <x v="22"/>
    <x v="3"/>
    <x v="3286"/>
    <x v="0"/>
    <x v="0"/>
    <x v="18"/>
    <n v="47"/>
    <n v="82"/>
    <n v="3854"/>
    <x v="8"/>
    <s v="M"/>
    <x v="10"/>
    <x v="3"/>
    <x v="1"/>
    <x v="3"/>
    <x v="5"/>
  </r>
  <r>
    <n v="3299"/>
    <n v="0"/>
    <n v="65"/>
    <s v="Female"/>
    <x v="2"/>
    <x v="14"/>
    <x v="2"/>
    <x v="3287"/>
    <x v="1"/>
    <x v="0"/>
    <x v="18"/>
    <n v="6"/>
    <n v="73"/>
    <n v="438"/>
    <x v="34"/>
    <s v="M"/>
    <x v="17"/>
    <x v="3"/>
    <x v="0"/>
    <x v="4"/>
    <x v="6"/>
  </r>
  <r>
    <n v="3300"/>
    <n v="0"/>
    <n v="45"/>
    <s v="Female"/>
    <x v="2"/>
    <x v="6"/>
    <x v="0"/>
    <x v="3288"/>
    <x v="2"/>
    <x v="0"/>
    <x v="18"/>
    <n v="18"/>
    <n v="32"/>
    <n v="576"/>
    <x v="44"/>
    <s v="L"/>
    <x v="11"/>
    <x v="1"/>
    <x v="4"/>
    <x v="0"/>
    <x v="5"/>
  </r>
  <r>
    <n v="3301"/>
    <n v="0"/>
    <n v="26"/>
    <s v="Female"/>
    <x v="2"/>
    <x v="19"/>
    <x v="3"/>
    <x v="3289"/>
    <x v="3"/>
    <x v="0"/>
    <x v="18"/>
    <n v="40"/>
    <n v="80"/>
    <n v="3200"/>
    <x v="18"/>
    <s v="M"/>
    <x v="4"/>
    <x v="1"/>
    <x v="0"/>
    <x v="4"/>
    <x v="4"/>
  </r>
  <r>
    <n v="3302"/>
    <n v="0"/>
    <n v="36"/>
    <s v="Female"/>
    <x v="2"/>
    <x v="13"/>
    <x v="0"/>
    <x v="3290"/>
    <x v="4"/>
    <x v="0"/>
    <x v="18"/>
    <n v="31"/>
    <n v="58"/>
    <n v="1798"/>
    <x v="18"/>
    <s v="XL"/>
    <x v="4"/>
    <x v="2"/>
    <x v="1"/>
    <x v="2"/>
    <x v="0"/>
  </r>
  <r>
    <n v="3303"/>
    <n v="0"/>
    <n v="36"/>
    <s v="Female"/>
    <x v="2"/>
    <x v="0"/>
    <x v="0"/>
    <x v="3291"/>
    <x v="5"/>
    <x v="0"/>
    <x v="18"/>
    <n v="31"/>
    <n v="82"/>
    <n v="2542"/>
    <x v="15"/>
    <s v="XL"/>
    <x v="18"/>
    <x v="0"/>
    <x v="3"/>
    <x v="0"/>
    <x v="4"/>
  </r>
  <r>
    <n v="3304"/>
    <n v="0"/>
    <n v="20"/>
    <s v="Female"/>
    <x v="2"/>
    <x v="22"/>
    <x v="3"/>
    <x v="3292"/>
    <x v="6"/>
    <x v="0"/>
    <x v="18"/>
    <n v="4"/>
    <n v="60"/>
    <n v="240"/>
    <x v="33"/>
    <s v="S"/>
    <x v="2"/>
    <x v="2"/>
    <x v="2"/>
    <x v="2"/>
    <x v="0"/>
  </r>
  <r>
    <n v="3305"/>
    <n v="0"/>
    <n v="30"/>
    <s v="Female"/>
    <x v="2"/>
    <x v="8"/>
    <x v="3"/>
    <x v="3293"/>
    <x v="0"/>
    <x v="0"/>
    <x v="18"/>
    <n v="36"/>
    <n v="79"/>
    <n v="2844"/>
    <x v="33"/>
    <s v="XL"/>
    <x v="19"/>
    <x v="3"/>
    <x v="2"/>
    <x v="4"/>
    <x v="6"/>
  </r>
  <r>
    <n v="3306"/>
    <n v="0"/>
    <n v="34"/>
    <s v="Female"/>
    <x v="2"/>
    <x v="15"/>
    <x v="0"/>
    <x v="3294"/>
    <x v="1"/>
    <x v="0"/>
    <x v="18"/>
    <n v="31"/>
    <n v="41"/>
    <n v="1271"/>
    <x v="42"/>
    <s v="L"/>
    <x v="16"/>
    <x v="2"/>
    <x v="3"/>
    <x v="3"/>
    <x v="4"/>
  </r>
  <r>
    <n v="3307"/>
    <n v="0"/>
    <n v="63"/>
    <s v="Female"/>
    <x v="2"/>
    <x v="14"/>
    <x v="2"/>
    <x v="3295"/>
    <x v="2"/>
    <x v="0"/>
    <x v="18"/>
    <n v="6"/>
    <n v="39"/>
    <n v="234"/>
    <x v="23"/>
    <s v="L"/>
    <x v="19"/>
    <x v="2"/>
    <x v="5"/>
    <x v="0"/>
    <x v="0"/>
  </r>
  <r>
    <n v="3308"/>
    <n v="0"/>
    <n v="18"/>
    <s v="Female"/>
    <x v="2"/>
    <x v="18"/>
    <x v="3"/>
    <x v="3296"/>
    <x v="3"/>
    <x v="0"/>
    <x v="18"/>
    <n v="1"/>
    <n v="36"/>
    <n v="36"/>
    <x v="37"/>
    <s v="S"/>
    <x v="13"/>
    <x v="0"/>
    <x v="5"/>
    <x v="1"/>
    <x v="5"/>
  </r>
  <r>
    <n v="3309"/>
    <n v="0"/>
    <n v="55"/>
    <s v="Female"/>
    <x v="2"/>
    <x v="2"/>
    <x v="0"/>
    <x v="3297"/>
    <x v="4"/>
    <x v="0"/>
    <x v="18"/>
    <n v="29"/>
    <n v="70"/>
    <n v="2030"/>
    <x v="39"/>
    <s v="M"/>
    <x v="6"/>
    <x v="3"/>
    <x v="0"/>
    <x v="1"/>
    <x v="5"/>
  </r>
  <r>
    <n v="3310"/>
    <n v="0"/>
    <n v="48"/>
    <s v="Female"/>
    <x v="2"/>
    <x v="8"/>
    <x v="3"/>
    <x v="3298"/>
    <x v="5"/>
    <x v="0"/>
    <x v="18"/>
    <n v="19"/>
    <n v="47"/>
    <n v="893"/>
    <x v="2"/>
    <s v="M"/>
    <x v="24"/>
    <x v="2"/>
    <x v="5"/>
    <x v="3"/>
    <x v="5"/>
  </r>
  <r>
    <n v="3311"/>
    <n v="0"/>
    <n v="45"/>
    <s v="Female"/>
    <x v="2"/>
    <x v="14"/>
    <x v="2"/>
    <x v="3299"/>
    <x v="6"/>
    <x v="0"/>
    <x v="18"/>
    <n v="12"/>
    <n v="27"/>
    <n v="324"/>
    <x v="43"/>
    <s v="M"/>
    <x v="6"/>
    <x v="0"/>
    <x v="1"/>
    <x v="3"/>
    <x v="0"/>
  </r>
  <r>
    <n v="3312"/>
    <n v="0"/>
    <n v="29"/>
    <s v="Female"/>
    <x v="2"/>
    <x v="19"/>
    <x v="3"/>
    <x v="3300"/>
    <x v="0"/>
    <x v="0"/>
    <x v="18"/>
    <n v="18"/>
    <n v="52"/>
    <n v="936"/>
    <x v="19"/>
    <s v="L"/>
    <x v="24"/>
    <x v="2"/>
    <x v="0"/>
    <x v="4"/>
    <x v="2"/>
  </r>
  <r>
    <n v="3313"/>
    <n v="0"/>
    <n v="55"/>
    <s v="Female"/>
    <x v="2"/>
    <x v="4"/>
    <x v="1"/>
    <x v="3301"/>
    <x v="1"/>
    <x v="0"/>
    <x v="18"/>
    <n v="45"/>
    <n v="75"/>
    <n v="3375"/>
    <x v="7"/>
    <s v="L"/>
    <x v="12"/>
    <x v="2"/>
    <x v="2"/>
    <x v="1"/>
    <x v="3"/>
  </r>
  <r>
    <n v="3314"/>
    <n v="0"/>
    <n v="55"/>
    <s v="Female"/>
    <x v="2"/>
    <x v="19"/>
    <x v="3"/>
    <x v="3302"/>
    <x v="2"/>
    <x v="0"/>
    <x v="18"/>
    <n v="45"/>
    <n v="30"/>
    <n v="1350"/>
    <x v="22"/>
    <s v="XL"/>
    <x v="12"/>
    <x v="3"/>
    <x v="0"/>
    <x v="2"/>
    <x v="5"/>
  </r>
  <r>
    <n v="3315"/>
    <n v="0"/>
    <n v="55"/>
    <s v="Female"/>
    <x v="2"/>
    <x v="20"/>
    <x v="0"/>
    <x v="3303"/>
    <x v="3"/>
    <x v="0"/>
    <x v="18"/>
    <n v="8"/>
    <n v="94"/>
    <n v="752"/>
    <x v="22"/>
    <s v="M"/>
    <x v="10"/>
    <x v="1"/>
    <x v="3"/>
    <x v="2"/>
    <x v="3"/>
  </r>
  <r>
    <n v="3316"/>
    <n v="0"/>
    <n v="48"/>
    <s v="Female"/>
    <x v="2"/>
    <x v="18"/>
    <x v="3"/>
    <x v="3304"/>
    <x v="4"/>
    <x v="0"/>
    <x v="18"/>
    <n v="4"/>
    <n v="68"/>
    <n v="272"/>
    <x v="0"/>
    <s v="S"/>
    <x v="9"/>
    <x v="2"/>
    <x v="3"/>
    <x v="3"/>
    <x v="6"/>
  </r>
  <r>
    <n v="3317"/>
    <n v="0"/>
    <n v="42"/>
    <s v="Female"/>
    <x v="2"/>
    <x v="20"/>
    <x v="0"/>
    <x v="3305"/>
    <x v="5"/>
    <x v="0"/>
    <x v="18"/>
    <n v="5"/>
    <n v="45"/>
    <n v="225"/>
    <x v="34"/>
    <s v="M"/>
    <x v="8"/>
    <x v="2"/>
    <x v="1"/>
    <x v="5"/>
    <x v="0"/>
  </r>
  <r>
    <n v="3318"/>
    <n v="0"/>
    <n v="21"/>
    <s v="Female"/>
    <x v="2"/>
    <x v="19"/>
    <x v="3"/>
    <x v="3306"/>
    <x v="6"/>
    <x v="0"/>
    <x v="18"/>
    <n v="30"/>
    <n v="67"/>
    <n v="2010"/>
    <x v="16"/>
    <s v="XL"/>
    <x v="6"/>
    <x v="2"/>
    <x v="3"/>
    <x v="1"/>
    <x v="3"/>
  </r>
  <r>
    <n v="3319"/>
    <n v="0"/>
    <n v="45"/>
    <s v="Female"/>
    <x v="2"/>
    <x v="14"/>
    <x v="2"/>
    <x v="3307"/>
    <x v="0"/>
    <x v="0"/>
    <x v="18"/>
    <n v="15"/>
    <n v="46"/>
    <n v="690"/>
    <x v="24"/>
    <s v="M"/>
    <x v="8"/>
    <x v="2"/>
    <x v="1"/>
    <x v="3"/>
    <x v="5"/>
  </r>
  <r>
    <n v="3320"/>
    <n v="0"/>
    <n v="23"/>
    <s v="Female"/>
    <x v="2"/>
    <x v="6"/>
    <x v="0"/>
    <x v="3308"/>
    <x v="1"/>
    <x v="0"/>
    <x v="18"/>
    <n v="17"/>
    <n v="31"/>
    <n v="527"/>
    <x v="24"/>
    <s v="M"/>
    <x v="20"/>
    <x v="2"/>
    <x v="2"/>
    <x v="2"/>
    <x v="6"/>
  </r>
  <r>
    <n v="3321"/>
    <n v="0"/>
    <n v="66"/>
    <s v="Female"/>
    <x v="2"/>
    <x v="0"/>
    <x v="0"/>
    <x v="3309"/>
    <x v="2"/>
    <x v="0"/>
    <x v="18"/>
    <n v="45"/>
    <n v="44"/>
    <n v="1980"/>
    <x v="25"/>
    <s v="XL"/>
    <x v="5"/>
    <x v="3"/>
    <x v="4"/>
    <x v="1"/>
    <x v="6"/>
  </r>
  <r>
    <n v="3322"/>
    <n v="0"/>
    <n v="32"/>
    <s v="Female"/>
    <x v="2"/>
    <x v="7"/>
    <x v="2"/>
    <x v="3310"/>
    <x v="3"/>
    <x v="0"/>
    <x v="18"/>
    <n v="3"/>
    <n v="100"/>
    <n v="300"/>
    <x v="1"/>
    <s v="S"/>
    <x v="4"/>
    <x v="0"/>
    <x v="2"/>
    <x v="0"/>
    <x v="2"/>
  </r>
  <r>
    <n v="3323"/>
    <n v="0"/>
    <n v="52"/>
    <s v="Female"/>
    <x v="2"/>
    <x v="1"/>
    <x v="0"/>
    <x v="3311"/>
    <x v="4"/>
    <x v="0"/>
    <x v="18"/>
    <n v="43"/>
    <n v="92"/>
    <n v="3956"/>
    <x v="26"/>
    <s v="XL"/>
    <x v="19"/>
    <x v="0"/>
    <x v="2"/>
    <x v="3"/>
    <x v="1"/>
  </r>
  <r>
    <n v="3324"/>
    <n v="0"/>
    <n v="54"/>
    <s v="Female"/>
    <x v="2"/>
    <x v="8"/>
    <x v="3"/>
    <x v="3312"/>
    <x v="5"/>
    <x v="0"/>
    <x v="18"/>
    <n v="4"/>
    <n v="78"/>
    <n v="312"/>
    <x v="24"/>
    <s v="M"/>
    <x v="22"/>
    <x v="0"/>
    <x v="1"/>
    <x v="2"/>
    <x v="5"/>
  </r>
  <r>
    <n v="3325"/>
    <n v="0"/>
    <n v="37"/>
    <s v="Female"/>
    <x v="2"/>
    <x v="17"/>
    <x v="0"/>
    <x v="3313"/>
    <x v="6"/>
    <x v="0"/>
    <x v="18"/>
    <n v="41"/>
    <n v="32"/>
    <n v="1312"/>
    <x v="9"/>
    <s v="S"/>
    <x v="15"/>
    <x v="3"/>
    <x v="3"/>
    <x v="0"/>
    <x v="1"/>
  </r>
  <r>
    <n v="3326"/>
    <n v="0"/>
    <n v="29"/>
    <s v="Female"/>
    <x v="2"/>
    <x v="3"/>
    <x v="1"/>
    <x v="3314"/>
    <x v="0"/>
    <x v="0"/>
    <x v="18"/>
    <n v="16"/>
    <n v="97"/>
    <n v="1552"/>
    <x v="28"/>
    <s v="M"/>
    <x v="1"/>
    <x v="3"/>
    <x v="4"/>
    <x v="0"/>
    <x v="5"/>
  </r>
  <r>
    <n v="3327"/>
    <n v="0"/>
    <n v="47"/>
    <s v="Female"/>
    <x v="2"/>
    <x v="24"/>
    <x v="3"/>
    <x v="3315"/>
    <x v="1"/>
    <x v="0"/>
    <x v="18"/>
    <n v="10"/>
    <n v="95"/>
    <n v="950"/>
    <x v="24"/>
    <s v="M"/>
    <x v="23"/>
    <x v="2"/>
    <x v="3"/>
    <x v="5"/>
    <x v="2"/>
  </r>
  <r>
    <n v="3328"/>
    <n v="0"/>
    <n v="47"/>
    <s v="Female"/>
    <x v="2"/>
    <x v="6"/>
    <x v="0"/>
    <x v="3316"/>
    <x v="2"/>
    <x v="0"/>
    <x v="18"/>
    <n v="2"/>
    <n v="64"/>
    <n v="128"/>
    <x v="38"/>
    <s v="M"/>
    <x v="12"/>
    <x v="1"/>
    <x v="0"/>
    <x v="5"/>
    <x v="3"/>
  </r>
  <r>
    <n v="3329"/>
    <n v="0"/>
    <n v="42"/>
    <s v="Female"/>
    <x v="2"/>
    <x v="3"/>
    <x v="1"/>
    <x v="3317"/>
    <x v="3"/>
    <x v="0"/>
    <x v="18"/>
    <n v="11"/>
    <n v="35"/>
    <n v="385"/>
    <x v="48"/>
    <s v="M"/>
    <x v="10"/>
    <x v="1"/>
    <x v="1"/>
    <x v="1"/>
    <x v="4"/>
  </r>
  <r>
    <n v="3330"/>
    <n v="0"/>
    <n v="34"/>
    <s v="Female"/>
    <x v="2"/>
    <x v="21"/>
    <x v="3"/>
    <x v="3318"/>
    <x v="4"/>
    <x v="0"/>
    <x v="18"/>
    <n v="1"/>
    <n v="54"/>
    <n v="54"/>
    <x v="30"/>
    <s v="M"/>
    <x v="0"/>
    <x v="0"/>
    <x v="0"/>
    <x v="5"/>
    <x v="4"/>
  </r>
  <r>
    <n v="3331"/>
    <n v="0"/>
    <n v="38"/>
    <s v="Female"/>
    <x v="2"/>
    <x v="4"/>
    <x v="1"/>
    <x v="3319"/>
    <x v="5"/>
    <x v="0"/>
    <x v="18"/>
    <n v="41"/>
    <n v="96"/>
    <n v="3936"/>
    <x v="9"/>
    <s v="M"/>
    <x v="12"/>
    <x v="1"/>
    <x v="4"/>
    <x v="4"/>
    <x v="3"/>
  </r>
  <r>
    <n v="3332"/>
    <n v="0"/>
    <n v="55"/>
    <s v="Female"/>
    <x v="2"/>
    <x v="12"/>
    <x v="3"/>
    <x v="3320"/>
    <x v="6"/>
    <x v="0"/>
    <x v="18"/>
    <n v="39"/>
    <n v="58"/>
    <n v="2262"/>
    <x v="17"/>
    <s v="M"/>
    <x v="6"/>
    <x v="2"/>
    <x v="1"/>
    <x v="3"/>
    <x v="3"/>
  </r>
  <r>
    <n v="3333"/>
    <n v="0"/>
    <n v="27"/>
    <s v="Female"/>
    <x v="2"/>
    <x v="17"/>
    <x v="0"/>
    <x v="3321"/>
    <x v="0"/>
    <x v="0"/>
    <x v="18"/>
    <n v="1"/>
    <n v="23"/>
    <n v="23"/>
    <x v="46"/>
    <s v="M"/>
    <x v="5"/>
    <x v="2"/>
    <x v="4"/>
    <x v="3"/>
    <x v="4"/>
  </r>
  <r>
    <n v="3334"/>
    <n v="0"/>
    <n v="55"/>
    <s v="Female"/>
    <x v="2"/>
    <x v="2"/>
    <x v="0"/>
    <x v="3322"/>
    <x v="1"/>
    <x v="0"/>
    <x v="18"/>
    <n v="3"/>
    <n v="35"/>
    <n v="105"/>
    <x v="45"/>
    <s v="M"/>
    <x v="10"/>
    <x v="1"/>
    <x v="0"/>
    <x v="3"/>
    <x v="5"/>
  </r>
  <r>
    <n v="3335"/>
    <n v="0"/>
    <n v="66"/>
    <s v="Female"/>
    <x v="2"/>
    <x v="5"/>
    <x v="0"/>
    <x v="3323"/>
    <x v="2"/>
    <x v="0"/>
    <x v="18"/>
    <n v="21"/>
    <n v="23"/>
    <n v="483"/>
    <x v="17"/>
    <s v="M"/>
    <x v="18"/>
    <x v="2"/>
    <x v="1"/>
    <x v="2"/>
    <x v="2"/>
  </r>
  <r>
    <n v="3336"/>
    <n v="0"/>
    <n v="44"/>
    <s v="Female"/>
    <x v="2"/>
    <x v="19"/>
    <x v="3"/>
    <x v="3324"/>
    <x v="3"/>
    <x v="0"/>
    <x v="18"/>
    <n v="48"/>
    <n v="94"/>
    <n v="4512"/>
    <x v="20"/>
    <s v="XL"/>
    <x v="16"/>
    <x v="0"/>
    <x v="0"/>
    <x v="4"/>
    <x v="3"/>
  </r>
  <r>
    <n v="3337"/>
    <n v="0"/>
    <n v="39"/>
    <s v="Female"/>
    <x v="2"/>
    <x v="0"/>
    <x v="0"/>
    <x v="3325"/>
    <x v="4"/>
    <x v="0"/>
    <x v="18"/>
    <n v="24"/>
    <n v="45"/>
    <n v="1080"/>
    <x v="6"/>
    <s v="M"/>
    <x v="17"/>
    <x v="3"/>
    <x v="1"/>
    <x v="5"/>
    <x v="2"/>
  </r>
  <r>
    <n v="3338"/>
    <n v="0"/>
    <n v="23"/>
    <s v="Female"/>
    <x v="2"/>
    <x v="14"/>
    <x v="2"/>
    <x v="3326"/>
    <x v="5"/>
    <x v="0"/>
    <x v="18"/>
    <n v="45"/>
    <n v="23"/>
    <n v="1035"/>
    <x v="27"/>
    <s v="L"/>
    <x v="24"/>
    <x v="0"/>
    <x v="4"/>
    <x v="4"/>
    <x v="4"/>
  </r>
  <r>
    <n v="3339"/>
    <n v="0"/>
    <n v="29"/>
    <s v="Female"/>
    <x v="2"/>
    <x v="11"/>
    <x v="0"/>
    <x v="3327"/>
    <x v="6"/>
    <x v="0"/>
    <x v="18"/>
    <n v="46"/>
    <n v="94"/>
    <n v="4324"/>
    <x v="45"/>
    <s v="L"/>
    <x v="3"/>
    <x v="0"/>
    <x v="4"/>
    <x v="2"/>
    <x v="5"/>
  </r>
  <r>
    <n v="3340"/>
    <n v="0"/>
    <n v="20"/>
    <s v="Female"/>
    <x v="2"/>
    <x v="24"/>
    <x v="3"/>
    <x v="3328"/>
    <x v="0"/>
    <x v="0"/>
    <x v="18"/>
    <n v="35"/>
    <n v="99"/>
    <n v="3465"/>
    <x v="42"/>
    <s v="M"/>
    <x v="16"/>
    <x v="3"/>
    <x v="5"/>
    <x v="1"/>
    <x v="0"/>
  </r>
  <r>
    <n v="3341"/>
    <n v="0"/>
    <n v="42"/>
    <s v="Female"/>
    <x v="2"/>
    <x v="17"/>
    <x v="0"/>
    <x v="3329"/>
    <x v="1"/>
    <x v="0"/>
    <x v="18"/>
    <n v="47"/>
    <n v="36"/>
    <n v="1692"/>
    <x v="40"/>
    <s v="XL"/>
    <x v="1"/>
    <x v="3"/>
    <x v="1"/>
    <x v="2"/>
    <x v="0"/>
  </r>
  <r>
    <n v="3342"/>
    <n v="0"/>
    <n v="55"/>
    <s v="Female"/>
    <x v="2"/>
    <x v="14"/>
    <x v="2"/>
    <x v="3330"/>
    <x v="2"/>
    <x v="0"/>
    <x v="18"/>
    <n v="35"/>
    <n v="50"/>
    <n v="1750"/>
    <x v="38"/>
    <s v="XL"/>
    <x v="8"/>
    <x v="2"/>
    <x v="3"/>
    <x v="2"/>
    <x v="5"/>
  </r>
  <r>
    <n v="3343"/>
    <n v="0"/>
    <n v="66"/>
    <s v="Female"/>
    <x v="2"/>
    <x v="14"/>
    <x v="2"/>
    <x v="3331"/>
    <x v="3"/>
    <x v="0"/>
    <x v="18"/>
    <n v="45"/>
    <n v="81"/>
    <n v="3645"/>
    <x v="30"/>
    <s v="M"/>
    <x v="10"/>
    <x v="1"/>
    <x v="1"/>
    <x v="2"/>
    <x v="1"/>
  </r>
  <r>
    <n v="3344"/>
    <n v="0"/>
    <n v="24"/>
    <s v="Female"/>
    <x v="2"/>
    <x v="6"/>
    <x v="0"/>
    <x v="3332"/>
    <x v="4"/>
    <x v="0"/>
    <x v="18"/>
    <n v="6"/>
    <n v="31"/>
    <n v="186"/>
    <x v="0"/>
    <s v="XL"/>
    <x v="13"/>
    <x v="0"/>
    <x v="4"/>
    <x v="1"/>
    <x v="4"/>
  </r>
  <r>
    <n v="3345"/>
    <n v="0"/>
    <n v="62"/>
    <s v="Female"/>
    <x v="2"/>
    <x v="19"/>
    <x v="3"/>
    <x v="3333"/>
    <x v="5"/>
    <x v="0"/>
    <x v="18"/>
    <n v="20"/>
    <n v="48"/>
    <n v="960"/>
    <x v="46"/>
    <s v="XL"/>
    <x v="23"/>
    <x v="3"/>
    <x v="1"/>
    <x v="1"/>
    <x v="2"/>
  </r>
  <r>
    <n v="3346"/>
    <n v="0"/>
    <n v="28"/>
    <s v="Female"/>
    <x v="2"/>
    <x v="8"/>
    <x v="3"/>
    <x v="3334"/>
    <x v="6"/>
    <x v="0"/>
    <x v="18"/>
    <n v="3"/>
    <n v="91"/>
    <n v="273"/>
    <x v="19"/>
    <s v="M"/>
    <x v="2"/>
    <x v="2"/>
    <x v="4"/>
    <x v="0"/>
    <x v="4"/>
  </r>
  <r>
    <n v="3347"/>
    <n v="0"/>
    <n v="30"/>
    <s v="Female"/>
    <x v="2"/>
    <x v="2"/>
    <x v="0"/>
    <x v="3335"/>
    <x v="0"/>
    <x v="0"/>
    <x v="18"/>
    <n v="30"/>
    <n v="99"/>
    <n v="2970"/>
    <x v="18"/>
    <s v="M"/>
    <x v="12"/>
    <x v="2"/>
    <x v="0"/>
    <x v="0"/>
    <x v="3"/>
  </r>
  <r>
    <n v="3348"/>
    <n v="0"/>
    <n v="22"/>
    <s v="Female"/>
    <x v="2"/>
    <x v="9"/>
    <x v="1"/>
    <x v="3336"/>
    <x v="1"/>
    <x v="0"/>
    <x v="18"/>
    <n v="28"/>
    <n v="70"/>
    <n v="1960"/>
    <x v="43"/>
    <s v="XL"/>
    <x v="16"/>
    <x v="2"/>
    <x v="3"/>
    <x v="3"/>
    <x v="4"/>
  </r>
  <r>
    <n v="3349"/>
    <n v="0"/>
    <n v="28"/>
    <s v="Female"/>
    <x v="2"/>
    <x v="17"/>
    <x v="0"/>
    <x v="3337"/>
    <x v="2"/>
    <x v="0"/>
    <x v="18"/>
    <n v="15"/>
    <n v="74"/>
    <n v="1110"/>
    <x v="13"/>
    <s v="L"/>
    <x v="0"/>
    <x v="0"/>
    <x v="3"/>
    <x v="1"/>
    <x v="6"/>
  </r>
  <r>
    <n v="3350"/>
    <n v="0"/>
    <n v="35"/>
    <s v="Female"/>
    <x v="2"/>
    <x v="16"/>
    <x v="3"/>
    <x v="3338"/>
    <x v="3"/>
    <x v="0"/>
    <x v="18"/>
    <n v="29"/>
    <n v="79"/>
    <n v="2291"/>
    <x v="41"/>
    <s v="M"/>
    <x v="15"/>
    <x v="3"/>
    <x v="5"/>
    <x v="3"/>
    <x v="3"/>
  </r>
  <r>
    <n v="3351"/>
    <n v="0"/>
    <n v="45"/>
    <s v="Female"/>
    <x v="2"/>
    <x v="8"/>
    <x v="3"/>
    <x v="3339"/>
    <x v="4"/>
    <x v="0"/>
    <x v="18"/>
    <n v="15"/>
    <n v="33"/>
    <n v="495"/>
    <x v="33"/>
    <s v="S"/>
    <x v="8"/>
    <x v="3"/>
    <x v="4"/>
    <x v="1"/>
    <x v="4"/>
  </r>
  <r>
    <n v="3352"/>
    <n v="0"/>
    <n v="43"/>
    <s v="Female"/>
    <x v="2"/>
    <x v="5"/>
    <x v="0"/>
    <x v="3340"/>
    <x v="5"/>
    <x v="0"/>
    <x v="18"/>
    <n v="18"/>
    <n v="49"/>
    <n v="882"/>
    <x v="13"/>
    <s v="L"/>
    <x v="16"/>
    <x v="1"/>
    <x v="4"/>
    <x v="4"/>
    <x v="0"/>
  </r>
  <r>
    <n v="3353"/>
    <n v="0"/>
    <n v="55"/>
    <s v="Female"/>
    <x v="2"/>
    <x v="22"/>
    <x v="3"/>
    <x v="3341"/>
    <x v="6"/>
    <x v="0"/>
    <x v="18"/>
    <n v="7"/>
    <n v="96"/>
    <n v="672"/>
    <x v="46"/>
    <s v="M"/>
    <x v="11"/>
    <x v="2"/>
    <x v="2"/>
    <x v="4"/>
    <x v="4"/>
  </r>
  <r>
    <n v="3354"/>
    <n v="0"/>
    <n v="31"/>
    <s v="Female"/>
    <x v="2"/>
    <x v="10"/>
    <x v="0"/>
    <x v="3342"/>
    <x v="0"/>
    <x v="0"/>
    <x v="18"/>
    <n v="19"/>
    <n v="66"/>
    <n v="1254"/>
    <x v="47"/>
    <s v="L"/>
    <x v="11"/>
    <x v="3"/>
    <x v="1"/>
    <x v="2"/>
    <x v="6"/>
  </r>
  <r>
    <n v="3355"/>
    <n v="0"/>
    <n v="42"/>
    <s v="Female"/>
    <x v="2"/>
    <x v="11"/>
    <x v="0"/>
    <x v="3343"/>
    <x v="1"/>
    <x v="0"/>
    <x v="18"/>
    <n v="15"/>
    <n v="45"/>
    <n v="675"/>
    <x v="31"/>
    <s v="M"/>
    <x v="19"/>
    <x v="3"/>
    <x v="2"/>
    <x v="3"/>
    <x v="1"/>
  </r>
  <r>
    <n v="3356"/>
    <n v="0"/>
    <n v="40"/>
    <s v="Female"/>
    <x v="2"/>
    <x v="0"/>
    <x v="0"/>
    <x v="3344"/>
    <x v="2"/>
    <x v="0"/>
    <x v="18"/>
    <n v="3"/>
    <n v="28"/>
    <n v="84"/>
    <x v="12"/>
    <s v="M"/>
    <x v="14"/>
    <x v="1"/>
    <x v="5"/>
    <x v="4"/>
    <x v="4"/>
  </r>
  <r>
    <n v="3357"/>
    <n v="0"/>
    <n v="39"/>
    <s v="Female"/>
    <x v="2"/>
    <x v="2"/>
    <x v="0"/>
    <x v="3345"/>
    <x v="3"/>
    <x v="0"/>
    <x v="18"/>
    <n v="13"/>
    <n v="48"/>
    <n v="624"/>
    <x v="29"/>
    <s v="M"/>
    <x v="5"/>
    <x v="2"/>
    <x v="5"/>
    <x v="3"/>
    <x v="4"/>
  </r>
  <r>
    <n v="3358"/>
    <n v="0"/>
    <n v="41"/>
    <s v="Female"/>
    <x v="2"/>
    <x v="15"/>
    <x v="0"/>
    <x v="3346"/>
    <x v="4"/>
    <x v="0"/>
    <x v="18"/>
    <n v="37"/>
    <n v="67"/>
    <n v="2479"/>
    <x v="10"/>
    <s v="M"/>
    <x v="6"/>
    <x v="0"/>
    <x v="1"/>
    <x v="2"/>
    <x v="5"/>
  </r>
  <r>
    <n v="3359"/>
    <n v="0"/>
    <n v="56"/>
    <s v="Female"/>
    <x v="2"/>
    <x v="17"/>
    <x v="0"/>
    <x v="3347"/>
    <x v="5"/>
    <x v="0"/>
    <x v="18"/>
    <n v="26"/>
    <n v="59"/>
    <n v="1534"/>
    <x v="29"/>
    <s v="M"/>
    <x v="23"/>
    <x v="3"/>
    <x v="4"/>
    <x v="1"/>
    <x v="2"/>
  </r>
  <r>
    <n v="3360"/>
    <n v="0"/>
    <n v="43"/>
    <s v="Female"/>
    <x v="2"/>
    <x v="12"/>
    <x v="3"/>
    <x v="3348"/>
    <x v="6"/>
    <x v="0"/>
    <x v="18"/>
    <n v="29"/>
    <n v="74"/>
    <n v="2146"/>
    <x v="13"/>
    <s v="L"/>
    <x v="15"/>
    <x v="3"/>
    <x v="2"/>
    <x v="5"/>
    <x v="5"/>
  </r>
  <r>
    <n v="3361"/>
    <n v="0"/>
    <n v="22"/>
    <s v="Female"/>
    <x v="2"/>
    <x v="14"/>
    <x v="2"/>
    <x v="3349"/>
    <x v="0"/>
    <x v="0"/>
    <x v="18"/>
    <n v="47"/>
    <n v="81"/>
    <n v="3807"/>
    <x v="45"/>
    <s v="M"/>
    <x v="1"/>
    <x v="1"/>
    <x v="4"/>
    <x v="1"/>
    <x v="6"/>
  </r>
  <r>
    <n v="3362"/>
    <n v="0"/>
    <n v="47"/>
    <s v="Female"/>
    <x v="2"/>
    <x v="9"/>
    <x v="1"/>
    <x v="3350"/>
    <x v="1"/>
    <x v="0"/>
    <x v="18"/>
    <n v="47"/>
    <n v="26"/>
    <n v="1222"/>
    <x v="19"/>
    <s v="M"/>
    <x v="5"/>
    <x v="1"/>
    <x v="1"/>
    <x v="2"/>
    <x v="4"/>
  </r>
  <r>
    <n v="3363"/>
    <n v="0"/>
    <n v="50"/>
    <s v="Female"/>
    <x v="2"/>
    <x v="8"/>
    <x v="3"/>
    <x v="3351"/>
    <x v="2"/>
    <x v="0"/>
    <x v="18"/>
    <n v="48"/>
    <n v="61"/>
    <n v="2928"/>
    <x v="29"/>
    <s v="M"/>
    <x v="0"/>
    <x v="2"/>
    <x v="2"/>
    <x v="0"/>
    <x v="0"/>
  </r>
  <r>
    <n v="3364"/>
    <n v="0"/>
    <n v="58"/>
    <s v="Female"/>
    <x v="2"/>
    <x v="1"/>
    <x v="0"/>
    <x v="3352"/>
    <x v="3"/>
    <x v="0"/>
    <x v="18"/>
    <n v="46"/>
    <n v="23"/>
    <n v="1058"/>
    <x v="17"/>
    <s v="M"/>
    <x v="2"/>
    <x v="0"/>
    <x v="2"/>
    <x v="4"/>
    <x v="4"/>
  </r>
  <r>
    <n v="3365"/>
    <n v="0"/>
    <n v="50"/>
    <s v="Female"/>
    <x v="2"/>
    <x v="18"/>
    <x v="3"/>
    <x v="3353"/>
    <x v="4"/>
    <x v="0"/>
    <x v="18"/>
    <n v="7"/>
    <n v="33"/>
    <n v="231"/>
    <x v="4"/>
    <s v="M"/>
    <x v="14"/>
    <x v="3"/>
    <x v="3"/>
    <x v="2"/>
    <x v="5"/>
  </r>
  <r>
    <n v="3366"/>
    <n v="0"/>
    <n v="43"/>
    <s v="Female"/>
    <x v="2"/>
    <x v="11"/>
    <x v="0"/>
    <x v="3354"/>
    <x v="5"/>
    <x v="0"/>
    <x v="18"/>
    <n v="45"/>
    <n v="58"/>
    <n v="2610"/>
    <x v="29"/>
    <s v="L"/>
    <x v="11"/>
    <x v="3"/>
    <x v="0"/>
    <x v="2"/>
    <x v="6"/>
  </r>
  <r>
    <n v="3367"/>
    <n v="0"/>
    <n v="38"/>
    <s v="Female"/>
    <x v="2"/>
    <x v="24"/>
    <x v="3"/>
    <x v="3355"/>
    <x v="6"/>
    <x v="0"/>
    <x v="18"/>
    <n v="47"/>
    <n v="65"/>
    <n v="3055"/>
    <x v="16"/>
    <s v="M"/>
    <x v="15"/>
    <x v="1"/>
    <x v="4"/>
    <x v="5"/>
    <x v="3"/>
  </r>
  <r>
    <n v="3368"/>
    <n v="0"/>
    <n v="44"/>
    <s v="Female"/>
    <x v="2"/>
    <x v="17"/>
    <x v="0"/>
    <x v="3356"/>
    <x v="0"/>
    <x v="0"/>
    <x v="18"/>
    <n v="6"/>
    <n v="48"/>
    <n v="288"/>
    <x v="29"/>
    <s v="M"/>
    <x v="24"/>
    <x v="2"/>
    <x v="5"/>
    <x v="0"/>
    <x v="0"/>
  </r>
  <r>
    <n v="3369"/>
    <n v="0"/>
    <n v="30"/>
    <s v="Female"/>
    <x v="2"/>
    <x v="3"/>
    <x v="1"/>
    <x v="3357"/>
    <x v="1"/>
    <x v="0"/>
    <x v="18"/>
    <n v="29"/>
    <n v="25"/>
    <n v="725"/>
    <x v="42"/>
    <s v="M"/>
    <x v="24"/>
    <x v="1"/>
    <x v="0"/>
    <x v="4"/>
    <x v="6"/>
  </r>
  <r>
    <n v="3370"/>
    <n v="0"/>
    <n v="47"/>
    <s v="Female"/>
    <x v="2"/>
    <x v="1"/>
    <x v="0"/>
    <x v="3358"/>
    <x v="2"/>
    <x v="0"/>
    <x v="18"/>
    <n v="42"/>
    <n v="51"/>
    <n v="2142"/>
    <x v="1"/>
    <s v="M"/>
    <x v="20"/>
    <x v="0"/>
    <x v="4"/>
    <x v="1"/>
    <x v="5"/>
  </r>
  <r>
    <n v="3371"/>
    <n v="0"/>
    <n v="30"/>
    <s v="Female"/>
    <x v="2"/>
    <x v="22"/>
    <x v="3"/>
    <x v="3359"/>
    <x v="3"/>
    <x v="0"/>
    <x v="18"/>
    <n v="46"/>
    <n v="31"/>
    <n v="1426"/>
    <x v="25"/>
    <s v="M"/>
    <x v="4"/>
    <x v="2"/>
    <x v="5"/>
    <x v="1"/>
    <x v="0"/>
  </r>
  <r>
    <n v="3372"/>
    <n v="0"/>
    <n v="49"/>
    <s v="Female"/>
    <x v="2"/>
    <x v="15"/>
    <x v="0"/>
    <x v="3360"/>
    <x v="4"/>
    <x v="0"/>
    <x v="18"/>
    <n v="28"/>
    <n v="99"/>
    <n v="2772"/>
    <x v="23"/>
    <s v="S"/>
    <x v="2"/>
    <x v="0"/>
    <x v="2"/>
    <x v="3"/>
    <x v="2"/>
  </r>
  <r>
    <n v="3373"/>
    <n v="0"/>
    <n v="56"/>
    <s v="Female"/>
    <x v="2"/>
    <x v="20"/>
    <x v="0"/>
    <x v="3361"/>
    <x v="5"/>
    <x v="0"/>
    <x v="18"/>
    <n v="14"/>
    <n v="25"/>
    <n v="350"/>
    <x v="37"/>
    <s v="M"/>
    <x v="1"/>
    <x v="0"/>
    <x v="1"/>
    <x v="2"/>
    <x v="6"/>
  </r>
  <r>
    <n v="3374"/>
    <n v="0"/>
    <n v="70"/>
    <s v="Female"/>
    <x v="2"/>
    <x v="3"/>
    <x v="1"/>
    <x v="3362"/>
    <x v="6"/>
    <x v="0"/>
    <x v="18"/>
    <n v="12"/>
    <n v="52"/>
    <n v="624"/>
    <x v="45"/>
    <s v="M"/>
    <x v="7"/>
    <x v="1"/>
    <x v="5"/>
    <x v="5"/>
    <x v="6"/>
  </r>
  <r>
    <n v="3375"/>
    <n v="0"/>
    <n v="22"/>
    <s v="Female"/>
    <x v="2"/>
    <x v="0"/>
    <x v="0"/>
    <x v="3363"/>
    <x v="0"/>
    <x v="0"/>
    <x v="18"/>
    <n v="41"/>
    <n v="47"/>
    <n v="1927"/>
    <x v="21"/>
    <s v="S"/>
    <x v="21"/>
    <x v="1"/>
    <x v="4"/>
    <x v="5"/>
    <x v="2"/>
  </r>
  <r>
    <n v="3376"/>
    <n v="0"/>
    <n v="51"/>
    <s v="Female"/>
    <x v="2"/>
    <x v="23"/>
    <x v="1"/>
    <x v="3364"/>
    <x v="1"/>
    <x v="0"/>
    <x v="18"/>
    <n v="8"/>
    <n v="98"/>
    <n v="784"/>
    <x v="38"/>
    <s v="XL"/>
    <x v="22"/>
    <x v="3"/>
    <x v="0"/>
    <x v="2"/>
    <x v="2"/>
  </r>
  <r>
    <n v="3377"/>
    <n v="0"/>
    <n v="22"/>
    <s v="Female"/>
    <x v="2"/>
    <x v="19"/>
    <x v="3"/>
    <x v="3365"/>
    <x v="2"/>
    <x v="0"/>
    <x v="18"/>
    <n v="24"/>
    <n v="46"/>
    <n v="1104"/>
    <x v="47"/>
    <s v="M"/>
    <x v="13"/>
    <x v="0"/>
    <x v="5"/>
    <x v="1"/>
    <x v="3"/>
  </r>
  <r>
    <n v="3378"/>
    <n v="0"/>
    <n v="37"/>
    <s v="Female"/>
    <x v="2"/>
    <x v="5"/>
    <x v="0"/>
    <x v="3366"/>
    <x v="3"/>
    <x v="0"/>
    <x v="18"/>
    <n v="18"/>
    <n v="32"/>
    <n v="576"/>
    <x v="0"/>
    <s v="M"/>
    <x v="22"/>
    <x v="0"/>
    <x v="2"/>
    <x v="3"/>
    <x v="0"/>
  </r>
  <r>
    <n v="3379"/>
    <n v="0"/>
    <n v="49"/>
    <s v="Female"/>
    <x v="2"/>
    <x v="6"/>
    <x v="0"/>
    <x v="3367"/>
    <x v="4"/>
    <x v="0"/>
    <x v="18"/>
    <n v="6"/>
    <n v="75"/>
    <n v="450"/>
    <x v="45"/>
    <s v="L"/>
    <x v="9"/>
    <x v="3"/>
    <x v="2"/>
    <x v="1"/>
    <x v="3"/>
  </r>
  <r>
    <n v="3380"/>
    <n v="0"/>
    <n v="61"/>
    <s v="Female"/>
    <x v="2"/>
    <x v="8"/>
    <x v="3"/>
    <x v="3368"/>
    <x v="5"/>
    <x v="0"/>
    <x v="18"/>
    <n v="40"/>
    <n v="51"/>
    <n v="2040"/>
    <x v="29"/>
    <s v="L"/>
    <x v="2"/>
    <x v="2"/>
    <x v="5"/>
    <x v="1"/>
    <x v="1"/>
  </r>
  <r>
    <n v="3381"/>
    <n v="0"/>
    <n v="41"/>
    <s v="Female"/>
    <x v="2"/>
    <x v="10"/>
    <x v="0"/>
    <x v="3369"/>
    <x v="6"/>
    <x v="0"/>
    <x v="18"/>
    <n v="6"/>
    <n v="52"/>
    <n v="312"/>
    <x v="24"/>
    <s v="L"/>
    <x v="24"/>
    <x v="2"/>
    <x v="3"/>
    <x v="3"/>
    <x v="6"/>
  </r>
  <r>
    <n v="3382"/>
    <n v="0"/>
    <n v="57"/>
    <s v="Female"/>
    <x v="2"/>
    <x v="19"/>
    <x v="3"/>
    <x v="3370"/>
    <x v="0"/>
    <x v="0"/>
    <x v="18"/>
    <n v="27"/>
    <n v="66"/>
    <n v="1782"/>
    <x v="45"/>
    <s v="L"/>
    <x v="2"/>
    <x v="0"/>
    <x v="3"/>
    <x v="2"/>
    <x v="3"/>
  </r>
  <r>
    <n v="3383"/>
    <n v="0"/>
    <n v="34"/>
    <s v="Female"/>
    <x v="2"/>
    <x v="1"/>
    <x v="0"/>
    <x v="3371"/>
    <x v="1"/>
    <x v="0"/>
    <x v="18"/>
    <n v="2"/>
    <n v="35"/>
    <n v="70"/>
    <x v="42"/>
    <s v="M"/>
    <x v="1"/>
    <x v="1"/>
    <x v="0"/>
    <x v="4"/>
    <x v="1"/>
  </r>
  <r>
    <n v="3384"/>
    <n v="0"/>
    <n v="27"/>
    <s v="Female"/>
    <x v="2"/>
    <x v="7"/>
    <x v="2"/>
    <x v="3372"/>
    <x v="2"/>
    <x v="0"/>
    <x v="18"/>
    <n v="39"/>
    <n v="43"/>
    <n v="1677"/>
    <x v="12"/>
    <s v="M"/>
    <x v="6"/>
    <x v="3"/>
    <x v="2"/>
    <x v="0"/>
    <x v="4"/>
  </r>
  <r>
    <n v="3385"/>
    <n v="0"/>
    <n v="39"/>
    <s v="Female"/>
    <x v="2"/>
    <x v="15"/>
    <x v="0"/>
    <x v="3373"/>
    <x v="3"/>
    <x v="0"/>
    <x v="18"/>
    <n v="9"/>
    <n v="24"/>
    <n v="216"/>
    <x v="45"/>
    <s v="L"/>
    <x v="1"/>
    <x v="2"/>
    <x v="1"/>
    <x v="0"/>
    <x v="3"/>
  </r>
  <r>
    <n v="3386"/>
    <n v="0"/>
    <n v="62"/>
    <s v="Female"/>
    <x v="2"/>
    <x v="16"/>
    <x v="3"/>
    <x v="3374"/>
    <x v="4"/>
    <x v="0"/>
    <x v="18"/>
    <n v="16"/>
    <n v="83"/>
    <n v="1328"/>
    <x v="3"/>
    <s v="M"/>
    <x v="8"/>
    <x v="0"/>
    <x v="3"/>
    <x v="2"/>
    <x v="6"/>
  </r>
  <r>
    <n v="3387"/>
    <n v="0"/>
    <n v="34"/>
    <s v="Female"/>
    <x v="2"/>
    <x v="17"/>
    <x v="0"/>
    <x v="3375"/>
    <x v="5"/>
    <x v="0"/>
    <x v="18"/>
    <n v="36"/>
    <n v="62"/>
    <n v="2232"/>
    <x v="49"/>
    <s v="M"/>
    <x v="21"/>
    <x v="3"/>
    <x v="4"/>
    <x v="1"/>
    <x v="3"/>
  </r>
  <r>
    <n v="3388"/>
    <n v="0"/>
    <n v="53"/>
    <s v="Female"/>
    <x v="2"/>
    <x v="13"/>
    <x v="0"/>
    <x v="3376"/>
    <x v="6"/>
    <x v="0"/>
    <x v="18"/>
    <n v="2"/>
    <n v="78"/>
    <n v="156"/>
    <x v="30"/>
    <s v="S"/>
    <x v="6"/>
    <x v="1"/>
    <x v="4"/>
    <x v="2"/>
    <x v="4"/>
  </r>
  <r>
    <n v="3389"/>
    <n v="0"/>
    <n v="35"/>
    <s v="Female"/>
    <x v="2"/>
    <x v="1"/>
    <x v="0"/>
    <x v="3377"/>
    <x v="0"/>
    <x v="0"/>
    <x v="18"/>
    <n v="21"/>
    <n v="61"/>
    <n v="1281"/>
    <x v="44"/>
    <s v="M"/>
    <x v="16"/>
    <x v="1"/>
    <x v="5"/>
    <x v="2"/>
    <x v="1"/>
  </r>
  <r>
    <n v="3390"/>
    <n v="0"/>
    <n v="38"/>
    <s v="Female"/>
    <x v="2"/>
    <x v="13"/>
    <x v="0"/>
    <x v="3378"/>
    <x v="1"/>
    <x v="0"/>
    <x v="18"/>
    <n v="39"/>
    <n v="57"/>
    <n v="2223"/>
    <x v="16"/>
    <s v="L"/>
    <x v="1"/>
    <x v="3"/>
    <x v="1"/>
    <x v="0"/>
    <x v="2"/>
  </r>
  <r>
    <n v="3391"/>
    <n v="0"/>
    <n v="32"/>
    <s v="Female"/>
    <x v="2"/>
    <x v="20"/>
    <x v="0"/>
    <x v="3379"/>
    <x v="2"/>
    <x v="0"/>
    <x v="18"/>
    <n v="38"/>
    <n v="70"/>
    <n v="2660"/>
    <x v="4"/>
    <s v="S"/>
    <x v="15"/>
    <x v="2"/>
    <x v="2"/>
    <x v="3"/>
    <x v="2"/>
  </r>
  <r>
    <n v="3392"/>
    <n v="0"/>
    <n v="47"/>
    <s v="Female"/>
    <x v="2"/>
    <x v="15"/>
    <x v="0"/>
    <x v="3380"/>
    <x v="3"/>
    <x v="0"/>
    <x v="18"/>
    <n v="6"/>
    <n v="57"/>
    <n v="342"/>
    <x v="6"/>
    <s v="M"/>
    <x v="5"/>
    <x v="3"/>
    <x v="4"/>
    <x v="5"/>
    <x v="6"/>
  </r>
  <r>
    <n v="3393"/>
    <n v="0"/>
    <n v="53"/>
    <s v="Female"/>
    <x v="2"/>
    <x v="18"/>
    <x v="3"/>
    <x v="3381"/>
    <x v="4"/>
    <x v="0"/>
    <x v="18"/>
    <n v="6"/>
    <n v="74"/>
    <n v="444"/>
    <x v="30"/>
    <s v="XL"/>
    <x v="24"/>
    <x v="0"/>
    <x v="1"/>
    <x v="0"/>
    <x v="4"/>
  </r>
  <r>
    <n v="3394"/>
    <n v="0"/>
    <n v="60"/>
    <s v="Female"/>
    <x v="2"/>
    <x v="10"/>
    <x v="0"/>
    <x v="3382"/>
    <x v="5"/>
    <x v="0"/>
    <x v="18"/>
    <n v="50"/>
    <n v="90"/>
    <n v="4500"/>
    <x v="27"/>
    <s v="M"/>
    <x v="9"/>
    <x v="3"/>
    <x v="2"/>
    <x v="5"/>
    <x v="5"/>
  </r>
  <r>
    <n v="3395"/>
    <n v="0"/>
    <n v="31"/>
    <s v="Female"/>
    <x v="2"/>
    <x v="3"/>
    <x v="1"/>
    <x v="3383"/>
    <x v="6"/>
    <x v="0"/>
    <x v="18"/>
    <n v="9"/>
    <n v="98"/>
    <n v="882"/>
    <x v="32"/>
    <s v="S"/>
    <x v="22"/>
    <x v="1"/>
    <x v="5"/>
    <x v="3"/>
    <x v="2"/>
  </r>
  <r>
    <n v="3396"/>
    <n v="0"/>
    <n v="44"/>
    <s v="Female"/>
    <x v="2"/>
    <x v="10"/>
    <x v="0"/>
    <x v="3384"/>
    <x v="0"/>
    <x v="0"/>
    <x v="18"/>
    <n v="15"/>
    <n v="43"/>
    <n v="645"/>
    <x v="23"/>
    <s v="M"/>
    <x v="5"/>
    <x v="0"/>
    <x v="1"/>
    <x v="5"/>
    <x v="6"/>
  </r>
  <r>
    <n v="3397"/>
    <n v="0"/>
    <n v="29"/>
    <s v="Female"/>
    <x v="2"/>
    <x v="13"/>
    <x v="0"/>
    <x v="3385"/>
    <x v="1"/>
    <x v="0"/>
    <x v="18"/>
    <n v="5"/>
    <n v="37"/>
    <n v="185"/>
    <x v="29"/>
    <s v="XL"/>
    <x v="12"/>
    <x v="0"/>
    <x v="2"/>
    <x v="3"/>
    <x v="3"/>
  </r>
  <r>
    <n v="3398"/>
    <n v="0"/>
    <n v="19"/>
    <s v="Female"/>
    <x v="2"/>
    <x v="0"/>
    <x v="0"/>
    <x v="3386"/>
    <x v="2"/>
    <x v="0"/>
    <x v="18"/>
    <n v="13"/>
    <n v="38"/>
    <n v="494"/>
    <x v="30"/>
    <s v="L"/>
    <x v="22"/>
    <x v="2"/>
    <x v="3"/>
    <x v="4"/>
    <x v="4"/>
  </r>
  <r>
    <n v="3399"/>
    <n v="0"/>
    <n v="54"/>
    <s v="Female"/>
    <x v="2"/>
    <x v="2"/>
    <x v="0"/>
    <x v="3387"/>
    <x v="3"/>
    <x v="0"/>
    <x v="18"/>
    <n v="44"/>
    <n v="60"/>
    <n v="2640"/>
    <x v="6"/>
    <s v="L"/>
    <x v="6"/>
    <x v="0"/>
    <x v="3"/>
    <x v="1"/>
    <x v="0"/>
  </r>
  <r>
    <n v="3400"/>
    <n v="0"/>
    <n v="40"/>
    <s v="Female"/>
    <x v="2"/>
    <x v="13"/>
    <x v="0"/>
    <x v="3388"/>
    <x v="4"/>
    <x v="0"/>
    <x v="18"/>
    <n v="36"/>
    <n v="55"/>
    <n v="1980"/>
    <x v="6"/>
    <s v="XL"/>
    <x v="22"/>
    <x v="0"/>
    <x v="3"/>
    <x v="5"/>
    <x v="2"/>
  </r>
  <r>
    <n v="3401"/>
    <n v="0"/>
    <n v="39"/>
    <s v="Female"/>
    <x v="2"/>
    <x v="12"/>
    <x v="3"/>
    <x v="3389"/>
    <x v="5"/>
    <x v="0"/>
    <x v="18"/>
    <n v="18"/>
    <n v="51"/>
    <n v="918"/>
    <x v="21"/>
    <s v="M"/>
    <x v="21"/>
    <x v="3"/>
    <x v="1"/>
    <x v="0"/>
    <x v="0"/>
  </r>
  <r>
    <n v="3402"/>
    <n v="0"/>
    <n v="44"/>
    <s v="Female"/>
    <x v="2"/>
    <x v="21"/>
    <x v="3"/>
    <x v="3390"/>
    <x v="6"/>
    <x v="0"/>
    <x v="18"/>
    <n v="39"/>
    <n v="71"/>
    <n v="2769"/>
    <x v="21"/>
    <s v="L"/>
    <x v="14"/>
    <x v="0"/>
    <x v="3"/>
    <x v="2"/>
    <x v="1"/>
  </r>
  <r>
    <n v="3403"/>
    <n v="0"/>
    <n v="22"/>
    <s v="Female"/>
    <x v="2"/>
    <x v="15"/>
    <x v="0"/>
    <x v="3391"/>
    <x v="0"/>
    <x v="0"/>
    <x v="18"/>
    <n v="11"/>
    <n v="61"/>
    <n v="671"/>
    <x v="7"/>
    <s v="M"/>
    <x v="12"/>
    <x v="1"/>
    <x v="4"/>
    <x v="3"/>
    <x v="6"/>
  </r>
  <r>
    <n v="3404"/>
    <n v="0"/>
    <n v="30"/>
    <s v="Female"/>
    <x v="2"/>
    <x v="23"/>
    <x v="1"/>
    <x v="3392"/>
    <x v="1"/>
    <x v="0"/>
    <x v="18"/>
    <n v="1"/>
    <n v="65"/>
    <n v="65"/>
    <x v="25"/>
    <s v="M"/>
    <x v="8"/>
    <x v="2"/>
    <x v="3"/>
    <x v="1"/>
    <x v="4"/>
  </r>
  <r>
    <n v="3405"/>
    <n v="0"/>
    <n v="69"/>
    <s v="Female"/>
    <x v="2"/>
    <x v="24"/>
    <x v="3"/>
    <x v="3393"/>
    <x v="2"/>
    <x v="0"/>
    <x v="18"/>
    <n v="34"/>
    <n v="34"/>
    <n v="1156"/>
    <x v="35"/>
    <s v="L"/>
    <x v="8"/>
    <x v="3"/>
    <x v="4"/>
    <x v="2"/>
    <x v="2"/>
  </r>
  <r>
    <n v="3406"/>
    <n v="0"/>
    <n v="28"/>
    <s v="Female"/>
    <x v="2"/>
    <x v="0"/>
    <x v="0"/>
    <x v="3394"/>
    <x v="3"/>
    <x v="0"/>
    <x v="18"/>
    <n v="47"/>
    <n v="87"/>
    <n v="4089"/>
    <x v="46"/>
    <s v="M"/>
    <x v="3"/>
    <x v="2"/>
    <x v="5"/>
    <x v="4"/>
    <x v="4"/>
  </r>
  <r>
    <n v="3407"/>
    <n v="0"/>
    <n v="57"/>
    <s v="Female"/>
    <x v="2"/>
    <x v="1"/>
    <x v="0"/>
    <x v="3395"/>
    <x v="4"/>
    <x v="0"/>
    <x v="18"/>
    <n v="24"/>
    <n v="79"/>
    <n v="1896"/>
    <x v="42"/>
    <s v="M"/>
    <x v="15"/>
    <x v="1"/>
    <x v="5"/>
    <x v="0"/>
    <x v="3"/>
  </r>
  <r>
    <n v="3408"/>
    <n v="0"/>
    <n v="46"/>
    <s v="Female"/>
    <x v="2"/>
    <x v="10"/>
    <x v="0"/>
    <x v="3396"/>
    <x v="5"/>
    <x v="0"/>
    <x v="18"/>
    <n v="20"/>
    <n v="46"/>
    <n v="920"/>
    <x v="15"/>
    <s v="S"/>
    <x v="7"/>
    <x v="1"/>
    <x v="5"/>
    <x v="1"/>
    <x v="3"/>
  </r>
  <r>
    <n v="3409"/>
    <n v="0"/>
    <n v="48"/>
    <s v="Female"/>
    <x v="2"/>
    <x v="20"/>
    <x v="0"/>
    <x v="3397"/>
    <x v="6"/>
    <x v="0"/>
    <x v="18"/>
    <n v="11"/>
    <n v="72"/>
    <n v="792"/>
    <x v="6"/>
    <s v="L"/>
    <x v="7"/>
    <x v="2"/>
    <x v="3"/>
    <x v="4"/>
    <x v="2"/>
  </r>
  <r>
    <n v="3410"/>
    <n v="0"/>
    <n v="24"/>
    <s v="Female"/>
    <x v="2"/>
    <x v="5"/>
    <x v="0"/>
    <x v="3398"/>
    <x v="0"/>
    <x v="0"/>
    <x v="18"/>
    <n v="3"/>
    <n v="93"/>
    <n v="279"/>
    <x v="45"/>
    <s v="M"/>
    <x v="11"/>
    <x v="2"/>
    <x v="2"/>
    <x v="2"/>
    <x v="6"/>
  </r>
  <r>
    <n v="3411"/>
    <n v="0"/>
    <n v="50"/>
    <s v="Female"/>
    <x v="2"/>
    <x v="3"/>
    <x v="1"/>
    <x v="3399"/>
    <x v="1"/>
    <x v="0"/>
    <x v="18"/>
    <n v="38"/>
    <n v="76"/>
    <n v="2888"/>
    <x v="47"/>
    <s v="L"/>
    <x v="11"/>
    <x v="2"/>
    <x v="1"/>
    <x v="4"/>
    <x v="4"/>
  </r>
  <r>
    <n v="3412"/>
    <n v="0"/>
    <n v="29"/>
    <s v="Female"/>
    <x v="2"/>
    <x v="9"/>
    <x v="1"/>
    <x v="3400"/>
    <x v="2"/>
    <x v="0"/>
    <x v="18"/>
    <n v="45"/>
    <n v="56"/>
    <n v="2520"/>
    <x v="14"/>
    <s v="L"/>
    <x v="0"/>
    <x v="0"/>
    <x v="4"/>
    <x v="1"/>
    <x v="1"/>
  </r>
  <r>
    <n v="3413"/>
    <n v="0"/>
    <n v="61"/>
    <s v="Female"/>
    <x v="2"/>
    <x v="3"/>
    <x v="1"/>
    <x v="3401"/>
    <x v="3"/>
    <x v="0"/>
    <x v="18"/>
    <n v="31"/>
    <n v="83"/>
    <n v="2573"/>
    <x v="26"/>
    <s v="M"/>
    <x v="23"/>
    <x v="3"/>
    <x v="5"/>
    <x v="0"/>
    <x v="3"/>
  </r>
  <r>
    <n v="3414"/>
    <n v="0"/>
    <n v="34"/>
    <s v="Female"/>
    <x v="2"/>
    <x v="24"/>
    <x v="3"/>
    <x v="3402"/>
    <x v="4"/>
    <x v="0"/>
    <x v="18"/>
    <n v="16"/>
    <n v="90"/>
    <n v="1440"/>
    <x v="12"/>
    <s v="XL"/>
    <x v="12"/>
    <x v="0"/>
    <x v="0"/>
    <x v="3"/>
    <x v="4"/>
  </r>
  <r>
    <n v="3415"/>
    <n v="0"/>
    <n v="27"/>
    <s v="Female"/>
    <x v="2"/>
    <x v="23"/>
    <x v="1"/>
    <x v="3403"/>
    <x v="5"/>
    <x v="0"/>
    <x v="18"/>
    <n v="3"/>
    <n v="94"/>
    <n v="282"/>
    <x v="38"/>
    <s v="M"/>
    <x v="1"/>
    <x v="1"/>
    <x v="2"/>
    <x v="4"/>
    <x v="3"/>
  </r>
  <r>
    <n v="3416"/>
    <n v="0"/>
    <n v="38"/>
    <s v="Female"/>
    <x v="2"/>
    <x v="0"/>
    <x v="0"/>
    <x v="3404"/>
    <x v="6"/>
    <x v="0"/>
    <x v="18"/>
    <n v="15"/>
    <n v="68"/>
    <n v="1020"/>
    <x v="14"/>
    <s v="M"/>
    <x v="9"/>
    <x v="3"/>
    <x v="4"/>
    <x v="4"/>
    <x v="2"/>
  </r>
  <r>
    <n v="3417"/>
    <n v="0"/>
    <n v="25"/>
    <s v="Female"/>
    <x v="2"/>
    <x v="3"/>
    <x v="1"/>
    <x v="3405"/>
    <x v="0"/>
    <x v="0"/>
    <x v="18"/>
    <n v="11"/>
    <n v="53"/>
    <n v="583"/>
    <x v="15"/>
    <s v="M"/>
    <x v="7"/>
    <x v="1"/>
    <x v="5"/>
    <x v="4"/>
    <x v="6"/>
  </r>
  <r>
    <n v="3418"/>
    <n v="0"/>
    <n v="54"/>
    <s v="Female"/>
    <x v="2"/>
    <x v="7"/>
    <x v="2"/>
    <x v="3406"/>
    <x v="1"/>
    <x v="0"/>
    <x v="18"/>
    <n v="22"/>
    <n v="35"/>
    <n v="770"/>
    <x v="2"/>
    <s v="M"/>
    <x v="24"/>
    <x v="2"/>
    <x v="4"/>
    <x v="5"/>
    <x v="0"/>
  </r>
  <r>
    <n v="3419"/>
    <n v="0"/>
    <n v="53"/>
    <s v="Female"/>
    <x v="2"/>
    <x v="14"/>
    <x v="2"/>
    <x v="3407"/>
    <x v="2"/>
    <x v="0"/>
    <x v="18"/>
    <n v="35"/>
    <n v="30"/>
    <n v="1050"/>
    <x v="35"/>
    <s v="M"/>
    <x v="18"/>
    <x v="2"/>
    <x v="1"/>
    <x v="5"/>
    <x v="2"/>
  </r>
  <r>
    <n v="3420"/>
    <n v="0"/>
    <n v="23"/>
    <s v="Female"/>
    <x v="2"/>
    <x v="16"/>
    <x v="3"/>
    <x v="3408"/>
    <x v="3"/>
    <x v="0"/>
    <x v="18"/>
    <n v="5"/>
    <n v="26"/>
    <n v="130"/>
    <x v="8"/>
    <s v="L"/>
    <x v="20"/>
    <x v="0"/>
    <x v="5"/>
    <x v="0"/>
    <x v="4"/>
  </r>
  <r>
    <n v="3421"/>
    <n v="0"/>
    <n v="19"/>
    <s v="Female"/>
    <x v="2"/>
    <x v="19"/>
    <x v="3"/>
    <x v="3409"/>
    <x v="4"/>
    <x v="0"/>
    <x v="18"/>
    <n v="35"/>
    <n v="60"/>
    <n v="2100"/>
    <x v="0"/>
    <s v="M"/>
    <x v="7"/>
    <x v="0"/>
    <x v="0"/>
    <x v="3"/>
    <x v="4"/>
  </r>
  <r>
    <n v="3422"/>
    <n v="0"/>
    <n v="57"/>
    <s v="Female"/>
    <x v="2"/>
    <x v="9"/>
    <x v="1"/>
    <x v="3410"/>
    <x v="5"/>
    <x v="0"/>
    <x v="18"/>
    <n v="27"/>
    <n v="30"/>
    <n v="810"/>
    <x v="30"/>
    <s v="M"/>
    <x v="1"/>
    <x v="2"/>
    <x v="1"/>
    <x v="3"/>
    <x v="1"/>
  </r>
  <r>
    <n v="3423"/>
    <n v="0"/>
    <n v="19"/>
    <s v="Female"/>
    <x v="2"/>
    <x v="7"/>
    <x v="2"/>
    <x v="3411"/>
    <x v="6"/>
    <x v="0"/>
    <x v="18"/>
    <n v="9"/>
    <n v="91"/>
    <n v="819"/>
    <x v="14"/>
    <s v="L"/>
    <x v="18"/>
    <x v="0"/>
    <x v="2"/>
    <x v="0"/>
    <x v="5"/>
  </r>
  <r>
    <n v="3424"/>
    <n v="0"/>
    <n v="33"/>
    <s v="Female"/>
    <x v="2"/>
    <x v="23"/>
    <x v="1"/>
    <x v="3412"/>
    <x v="0"/>
    <x v="0"/>
    <x v="18"/>
    <n v="21"/>
    <n v="71"/>
    <n v="1491"/>
    <x v="2"/>
    <s v="M"/>
    <x v="17"/>
    <x v="1"/>
    <x v="2"/>
    <x v="3"/>
    <x v="4"/>
  </r>
  <r>
    <n v="3425"/>
    <n v="0"/>
    <n v="33"/>
    <s v="Female"/>
    <x v="2"/>
    <x v="18"/>
    <x v="3"/>
    <x v="3413"/>
    <x v="1"/>
    <x v="0"/>
    <x v="18"/>
    <n v="23"/>
    <n v="64"/>
    <n v="1472"/>
    <x v="19"/>
    <s v="L"/>
    <x v="13"/>
    <x v="2"/>
    <x v="4"/>
    <x v="2"/>
    <x v="5"/>
  </r>
  <r>
    <n v="3426"/>
    <n v="0"/>
    <n v="38"/>
    <s v="Female"/>
    <x v="2"/>
    <x v="19"/>
    <x v="3"/>
    <x v="3414"/>
    <x v="2"/>
    <x v="0"/>
    <x v="18"/>
    <n v="3"/>
    <n v="54"/>
    <n v="162"/>
    <x v="49"/>
    <s v="M"/>
    <x v="24"/>
    <x v="2"/>
    <x v="2"/>
    <x v="5"/>
    <x v="4"/>
  </r>
  <r>
    <n v="3427"/>
    <n v="0"/>
    <n v="47"/>
    <s v="Female"/>
    <x v="2"/>
    <x v="20"/>
    <x v="0"/>
    <x v="3415"/>
    <x v="3"/>
    <x v="0"/>
    <x v="18"/>
    <n v="31"/>
    <n v="35"/>
    <n v="1085"/>
    <x v="4"/>
    <s v="XL"/>
    <x v="23"/>
    <x v="3"/>
    <x v="4"/>
    <x v="2"/>
    <x v="2"/>
  </r>
  <r>
    <n v="3428"/>
    <n v="0"/>
    <n v="39"/>
    <s v="Female"/>
    <x v="2"/>
    <x v="17"/>
    <x v="0"/>
    <x v="3416"/>
    <x v="4"/>
    <x v="0"/>
    <x v="18"/>
    <n v="44"/>
    <n v="38"/>
    <n v="1672"/>
    <x v="49"/>
    <s v="XL"/>
    <x v="2"/>
    <x v="0"/>
    <x v="5"/>
    <x v="1"/>
    <x v="2"/>
  </r>
  <r>
    <n v="3429"/>
    <n v="0"/>
    <n v="32"/>
    <s v="Female"/>
    <x v="2"/>
    <x v="16"/>
    <x v="3"/>
    <x v="3417"/>
    <x v="5"/>
    <x v="0"/>
    <x v="18"/>
    <n v="20"/>
    <n v="69"/>
    <n v="1380"/>
    <x v="46"/>
    <s v="M"/>
    <x v="0"/>
    <x v="3"/>
    <x v="2"/>
    <x v="0"/>
    <x v="5"/>
  </r>
  <r>
    <n v="3430"/>
    <n v="0"/>
    <n v="27"/>
    <s v="Female"/>
    <x v="2"/>
    <x v="11"/>
    <x v="0"/>
    <x v="3418"/>
    <x v="6"/>
    <x v="0"/>
    <x v="18"/>
    <n v="34"/>
    <n v="96"/>
    <n v="3264"/>
    <x v="28"/>
    <s v="S"/>
    <x v="7"/>
    <x v="0"/>
    <x v="0"/>
    <x v="5"/>
    <x v="1"/>
  </r>
  <r>
    <n v="3431"/>
    <n v="0"/>
    <n v="67"/>
    <s v="Female"/>
    <x v="2"/>
    <x v="20"/>
    <x v="0"/>
    <x v="3419"/>
    <x v="0"/>
    <x v="0"/>
    <x v="18"/>
    <n v="17"/>
    <n v="73"/>
    <n v="1241"/>
    <x v="6"/>
    <s v="M"/>
    <x v="21"/>
    <x v="0"/>
    <x v="2"/>
    <x v="4"/>
    <x v="6"/>
  </r>
  <r>
    <n v="3432"/>
    <n v="0"/>
    <n v="46"/>
    <s v="Female"/>
    <x v="2"/>
    <x v="22"/>
    <x v="3"/>
    <x v="3420"/>
    <x v="1"/>
    <x v="0"/>
    <x v="18"/>
    <n v="20"/>
    <n v="49"/>
    <n v="980"/>
    <x v="34"/>
    <s v="S"/>
    <x v="13"/>
    <x v="2"/>
    <x v="0"/>
    <x v="0"/>
    <x v="2"/>
  </r>
  <r>
    <n v="3433"/>
    <n v="0"/>
    <n v="36"/>
    <s v="Female"/>
    <x v="2"/>
    <x v="23"/>
    <x v="1"/>
    <x v="3421"/>
    <x v="2"/>
    <x v="0"/>
    <x v="18"/>
    <n v="46"/>
    <n v="44"/>
    <n v="2024"/>
    <x v="38"/>
    <s v="M"/>
    <x v="0"/>
    <x v="2"/>
    <x v="4"/>
    <x v="3"/>
    <x v="6"/>
  </r>
  <r>
    <n v="3434"/>
    <n v="0"/>
    <n v="62"/>
    <s v="Female"/>
    <x v="2"/>
    <x v="20"/>
    <x v="0"/>
    <x v="3422"/>
    <x v="3"/>
    <x v="0"/>
    <x v="18"/>
    <n v="28"/>
    <n v="93"/>
    <n v="2604"/>
    <x v="28"/>
    <s v="M"/>
    <x v="22"/>
    <x v="1"/>
    <x v="1"/>
    <x v="3"/>
    <x v="2"/>
  </r>
  <r>
    <n v="3435"/>
    <n v="0"/>
    <n v="31"/>
    <s v="Female"/>
    <x v="2"/>
    <x v="13"/>
    <x v="0"/>
    <x v="3423"/>
    <x v="4"/>
    <x v="0"/>
    <x v="18"/>
    <n v="6"/>
    <n v="72"/>
    <n v="432"/>
    <x v="47"/>
    <s v="S"/>
    <x v="19"/>
    <x v="2"/>
    <x v="4"/>
    <x v="0"/>
    <x v="0"/>
  </r>
  <r>
    <n v="3436"/>
    <n v="0"/>
    <n v="68"/>
    <s v="Female"/>
    <x v="2"/>
    <x v="20"/>
    <x v="0"/>
    <x v="3424"/>
    <x v="5"/>
    <x v="0"/>
    <x v="18"/>
    <n v="50"/>
    <n v="91"/>
    <n v="4550"/>
    <x v="6"/>
    <s v="M"/>
    <x v="18"/>
    <x v="2"/>
    <x v="4"/>
    <x v="5"/>
    <x v="4"/>
  </r>
  <r>
    <n v="3437"/>
    <n v="0"/>
    <n v="57"/>
    <s v="Female"/>
    <x v="2"/>
    <x v="22"/>
    <x v="3"/>
    <x v="3425"/>
    <x v="6"/>
    <x v="0"/>
    <x v="18"/>
    <n v="41"/>
    <n v="83"/>
    <n v="3403"/>
    <x v="42"/>
    <s v="L"/>
    <x v="14"/>
    <x v="0"/>
    <x v="4"/>
    <x v="4"/>
    <x v="5"/>
  </r>
  <r>
    <n v="3438"/>
    <n v="0"/>
    <n v="22"/>
    <s v="Female"/>
    <x v="2"/>
    <x v="14"/>
    <x v="2"/>
    <x v="3426"/>
    <x v="0"/>
    <x v="0"/>
    <x v="18"/>
    <n v="50"/>
    <n v="62"/>
    <n v="3100"/>
    <x v="18"/>
    <s v="S"/>
    <x v="13"/>
    <x v="0"/>
    <x v="4"/>
    <x v="3"/>
    <x v="2"/>
  </r>
  <r>
    <n v="3439"/>
    <n v="0"/>
    <n v="26"/>
    <s v="Female"/>
    <x v="2"/>
    <x v="5"/>
    <x v="0"/>
    <x v="3427"/>
    <x v="1"/>
    <x v="0"/>
    <x v="18"/>
    <n v="33"/>
    <n v="71"/>
    <n v="2343"/>
    <x v="0"/>
    <s v="M"/>
    <x v="10"/>
    <x v="3"/>
    <x v="5"/>
    <x v="2"/>
    <x v="5"/>
  </r>
  <r>
    <n v="3440"/>
    <n v="0"/>
    <n v="43"/>
    <s v="Female"/>
    <x v="2"/>
    <x v="24"/>
    <x v="3"/>
    <x v="3428"/>
    <x v="2"/>
    <x v="0"/>
    <x v="18"/>
    <n v="25"/>
    <n v="93"/>
    <n v="2325"/>
    <x v="36"/>
    <s v="M"/>
    <x v="0"/>
    <x v="2"/>
    <x v="0"/>
    <x v="0"/>
    <x v="3"/>
  </r>
  <r>
    <n v="3441"/>
    <n v="0"/>
    <n v="45"/>
    <s v="Female"/>
    <x v="2"/>
    <x v="8"/>
    <x v="3"/>
    <x v="3429"/>
    <x v="3"/>
    <x v="0"/>
    <x v="18"/>
    <n v="2"/>
    <n v="63"/>
    <n v="126"/>
    <x v="31"/>
    <s v="L"/>
    <x v="23"/>
    <x v="3"/>
    <x v="4"/>
    <x v="3"/>
    <x v="1"/>
  </r>
  <r>
    <n v="3442"/>
    <n v="0"/>
    <n v="64"/>
    <s v="Female"/>
    <x v="2"/>
    <x v="1"/>
    <x v="0"/>
    <x v="3430"/>
    <x v="4"/>
    <x v="0"/>
    <x v="18"/>
    <n v="15"/>
    <n v="96"/>
    <n v="1440"/>
    <x v="29"/>
    <s v="XL"/>
    <x v="4"/>
    <x v="3"/>
    <x v="3"/>
    <x v="2"/>
    <x v="2"/>
  </r>
  <r>
    <n v="3443"/>
    <n v="0"/>
    <n v="28"/>
    <s v="Female"/>
    <x v="2"/>
    <x v="11"/>
    <x v="0"/>
    <x v="3431"/>
    <x v="5"/>
    <x v="0"/>
    <x v="18"/>
    <n v="12"/>
    <n v="78"/>
    <n v="936"/>
    <x v="49"/>
    <s v="M"/>
    <x v="10"/>
    <x v="1"/>
    <x v="2"/>
    <x v="3"/>
    <x v="1"/>
  </r>
  <r>
    <n v="3444"/>
    <n v="0"/>
    <n v="47"/>
    <s v="Female"/>
    <x v="2"/>
    <x v="10"/>
    <x v="0"/>
    <x v="3432"/>
    <x v="6"/>
    <x v="0"/>
    <x v="18"/>
    <n v="28"/>
    <n v="24"/>
    <n v="672"/>
    <x v="29"/>
    <s v="L"/>
    <x v="5"/>
    <x v="2"/>
    <x v="1"/>
    <x v="1"/>
    <x v="4"/>
  </r>
  <r>
    <n v="3445"/>
    <n v="0"/>
    <n v="53"/>
    <s v="Female"/>
    <x v="2"/>
    <x v="13"/>
    <x v="0"/>
    <x v="3433"/>
    <x v="0"/>
    <x v="0"/>
    <x v="18"/>
    <n v="12"/>
    <n v="63"/>
    <n v="756"/>
    <x v="3"/>
    <s v="S"/>
    <x v="13"/>
    <x v="2"/>
    <x v="4"/>
    <x v="4"/>
    <x v="4"/>
  </r>
  <r>
    <n v="3446"/>
    <n v="0"/>
    <n v="42"/>
    <s v="Female"/>
    <x v="2"/>
    <x v="19"/>
    <x v="3"/>
    <x v="3434"/>
    <x v="1"/>
    <x v="0"/>
    <x v="18"/>
    <n v="3"/>
    <n v="58"/>
    <n v="174"/>
    <x v="19"/>
    <s v="M"/>
    <x v="23"/>
    <x v="3"/>
    <x v="3"/>
    <x v="5"/>
    <x v="2"/>
  </r>
  <r>
    <n v="3447"/>
    <n v="0"/>
    <n v="51"/>
    <s v="Female"/>
    <x v="2"/>
    <x v="23"/>
    <x v="1"/>
    <x v="3435"/>
    <x v="2"/>
    <x v="0"/>
    <x v="18"/>
    <n v="20"/>
    <n v="55"/>
    <n v="1100"/>
    <x v="7"/>
    <s v="S"/>
    <x v="7"/>
    <x v="1"/>
    <x v="4"/>
    <x v="1"/>
    <x v="1"/>
  </r>
  <r>
    <n v="3448"/>
    <n v="0"/>
    <n v="62"/>
    <s v="Female"/>
    <x v="2"/>
    <x v="3"/>
    <x v="1"/>
    <x v="3436"/>
    <x v="3"/>
    <x v="0"/>
    <x v="18"/>
    <n v="3"/>
    <n v="58"/>
    <n v="174"/>
    <x v="10"/>
    <s v="M"/>
    <x v="24"/>
    <x v="3"/>
    <x v="0"/>
    <x v="4"/>
    <x v="4"/>
  </r>
  <r>
    <n v="3449"/>
    <n v="0"/>
    <n v="18"/>
    <s v="Female"/>
    <x v="2"/>
    <x v="7"/>
    <x v="2"/>
    <x v="3437"/>
    <x v="4"/>
    <x v="0"/>
    <x v="18"/>
    <n v="32"/>
    <n v="28"/>
    <n v="896"/>
    <x v="0"/>
    <s v="S"/>
    <x v="22"/>
    <x v="0"/>
    <x v="0"/>
    <x v="4"/>
    <x v="0"/>
  </r>
  <r>
    <n v="3450"/>
    <n v="0"/>
    <n v="48"/>
    <s v="Female"/>
    <x v="2"/>
    <x v="0"/>
    <x v="0"/>
    <x v="3438"/>
    <x v="5"/>
    <x v="0"/>
    <x v="18"/>
    <n v="35"/>
    <n v="37"/>
    <n v="1295"/>
    <x v="22"/>
    <s v="M"/>
    <x v="17"/>
    <x v="1"/>
    <x v="3"/>
    <x v="1"/>
    <x v="5"/>
  </r>
  <r>
    <n v="3451"/>
    <n v="0"/>
    <n v="20"/>
    <s v="Female"/>
    <x v="2"/>
    <x v="6"/>
    <x v="0"/>
    <x v="3439"/>
    <x v="6"/>
    <x v="0"/>
    <x v="18"/>
    <n v="31"/>
    <n v="78"/>
    <n v="2418"/>
    <x v="32"/>
    <s v="M"/>
    <x v="6"/>
    <x v="1"/>
    <x v="5"/>
    <x v="3"/>
    <x v="5"/>
  </r>
  <r>
    <n v="3452"/>
    <n v="0"/>
    <n v="32"/>
    <s v="Female"/>
    <x v="2"/>
    <x v="0"/>
    <x v="0"/>
    <x v="3440"/>
    <x v="0"/>
    <x v="0"/>
    <x v="18"/>
    <n v="13"/>
    <n v="73"/>
    <n v="949"/>
    <x v="21"/>
    <s v="XL"/>
    <x v="5"/>
    <x v="3"/>
    <x v="1"/>
    <x v="2"/>
    <x v="2"/>
  </r>
  <r>
    <n v="3453"/>
    <n v="0"/>
    <n v="26"/>
    <s v="Female"/>
    <x v="2"/>
    <x v="14"/>
    <x v="2"/>
    <x v="3441"/>
    <x v="1"/>
    <x v="0"/>
    <x v="18"/>
    <n v="3"/>
    <n v="20"/>
    <n v="60"/>
    <x v="18"/>
    <s v="M"/>
    <x v="20"/>
    <x v="1"/>
    <x v="2"/>
    <x v="0"/>
    <x v="0"/>
  </r>
  <r>
    <n v="3454"/>
    <n v="0"/>
    <n v="31"/>
    <s v="Female"/>
    <x v="2"/>
    <x v="5"/>
    <x v="0"/>
    <x v="3442"/>
    <x v="2"/>
    <x v="0"/>
    <x v="18"/>
    <n v="48"/>
    <n v="60"/>
    <n v="2880"/>
    <x v="15"/>
    <s v="L"/>
    <x v="6"/>
    <x v="0"/>
    <x v="3"/>
    <x v="0"/>
    <x v="4"/>
  </r>
  <r>
    <n v="3455"/>
    <n v="0"/>
    <n v="55"/>
    <s v="Female"/>
    <x v="2"/>
    <x v="8"/>
    <x v="3"/>
    <x v="3443"/>
    <x v="3"/>
    <x v="0"/>
    <x v="18"/>
    <n v="15"/>
    <n v="71"/>
    <n v="1065"/>
    <x v="7"/>
    <s v="S"/>
    <x v="21"/>
    <x v="3"/>
    <x v="5"/>
    <x v="3"/>
    <x v="4"/>
  </r>
  <r>
    <n v="3456"/>
    <n v="0"/>
    <n v="49"/>
    <s v="Female"/>
    <x v="2"/>
    <x v="17"/>
    <x v="0"/>
    <x v="3444"/>
    <x v="4"/>
    <x v="0"/>
    <x v="18"/>
    <n v="13"/>
    <n v="89"/>
    <n v="1157"/>
    <x v="47"/>
    <s v="M"/>
    <x v="19"/>
    <x v="3"/>
    <x v="3"/>
    <x v="0"/>
    <x v="2"/>
  </r>
  <r>
    <n v="3457"/>
    <n v="0"/>
    <n v="42"/>
    <s v="Female"/>
    <x v="2"/>
    <x v="15"/>
    <x v="0"/>
    <x v="3445"/>
    <x v="5"/>
    <x v="0"/>
    <x v="18"/>
    <n v="21"/>
    <n v="53"/>
    <n v="1113"/>
    <x v="20"/>
    <s v="M"/>
    <x v="15"/>
    <x v="3"/>
    <x v="0"/>
    <x v="0"/>
    <x v="5"/>
  </r>
  <r>
    <n v="3458"/>
    <n v="0"/>
    <n v="64"/>
    <s v="Female"/>
    <x v="2"/>
    <x v="16"/>
    <x v="3"/>
    <x v="3446"/>
    <x v="6"/>
    <x v="0"/>
    <x v="18"/>
    <n v="29"/>
    <n v="87"/>
    <n v="2523"/>
    <x v="31"/>
    <s v="M"/>
    <x v="0"/>
    <x v="2"/>
    <x v="0"/>
    <x v="1"/>
    <x v="0"/>
  </r>
  <r>
    <n v="3459"/>
    <n v="0"/>
    <n v="68"/>
    <s v="Female"/>
    <x v="2"/>
    <x v="16"/>
    <x v="3"/>
    <x v="3447"/>
    <x v="0"/>
    <x v="0"/>
    <x v="18"/>
    <n v="24"/>
    <n v="37"/>
    <n v="888"/>
    <x v="8"/>
    <s v="L"/>
    <x v="10"/>
    <x v="1"/>
    <x v="3"/>
    <x v="0"/>
    <x v="3"/>
  </r>
  <r>
    <n v="3460"/>
    <n v="0"/>
    <n v="68"/>
    <s v="Female"/>
    <x v="2"/>
    <x v="15"/>
    <x v="0"/>
    <x v="3448"/>
    <x v="1"/>
    <x v="0"/>
    <x v="18"/>
    <n v="21"/>
    <n v="37"/>
    <n v="777"/>
    <x v="47"/>
    <s v="L"/>
    <x v="13"/>
    <x v="3"/>
    <x v="0"/>
    <x v="3"/>
    <x v="2"/>
  </r>
  <r>
    <n v="3461"/>
    <n v="0"/>
    <n v="41"/>
    <s v="Female"/>
    <x v="2"/>
    <x v="18"/>
    <x v="3"/>
    <x v="3449"/>
    <x v="2"/>
    <x v="0"/>
    <x v="18"/>
    <n v="5"/>
    <n v="78"/>
    <n v="390"/>
    <x v="26"/>
    <s v="M"/>
    <x v="9"/>
    <x v="1"/>
    <x v="0"/>
    <x v="4"/>
    <x v="4"/>
  </r>
  <r>
    <n v="3462"/>
    <n v="0"/>
    <n v="51"/>
    <s v="Female"/>
    <x v="2"/>
    <x v="9"/>
    <x v="1"/>
    <x v="3450"/>
    <x v="3"/>
    <x v="0"/>
    <x v="18"/>
    <n v="47"/>
    <n v="23"/>
    <n v="1081"/>
    <x v="5"/>
    <s v="S"/>
    <x v="1"/>
    <x v="1"/>
    <x v="3"/>
    <x v="1"/>
    <x v="3"/>
  </r>
  <r>
    <n v="3463"/>
    <n v="0"/>
    <n v="44"/>
    <s v="Female"/>
    <x v="2"/>
    <x v="2"/>
    <x v="0"/>
    <x v="3451"/>
    <x v="4"/>
    <x v="0"/>
    <x v="18"/>
    <n v="34"/>
    <n v="73"/>
    <n v="2482"/>
    <x v="49"/>
    <s v="L"/>
    <x v="8"/>
    <x v="1"/>
    <x v="3"/>
    <x v="2"/>
    <x v="6"/>
  </r>
  <r>
    <n v="3464"/>
    <n v="0"/>
    <n v="27"/>
    <s v="Female"/>
    <x v="2"/>
    <x v="16"/>
    <x v="3"/>
    <x v="3452"/>
    <x v="5"/>
    <x v="0"/>
    <x v="18"/>
    <n v="45"/>
    <n v="27"/>
    <n v="1215"/>
    <x v="1"/>
    <s v="M"/>
    <x v="22"/>
    <x v="3"/>
    <x v="4"/>
    <x v="3"/>
    <x v="0"/>
  </r>
  <r>
    <n v="3465"/>
    <n v="0"/>
    <n v="36"/>
    <s v="Female"/>
    <x v="2"/>
    <x v="7"/>
    <x v="2"/>
    <x v="3453"/>
    <x v="6"/>
    <x v="0"/>
    <x v="18"/>
    <n v="12"/>
    <n v="59"/>
    <n v="708"/>
    <x v="39"/>
    <s v="S"/>
    <x v="14"/>
    <x v="0"/>
    <x v="2"/>
    <x v="3"/>
    <x v="2"/>
  </r>
  <r>
    <n v="3466"/>
    <n v="0"/>
    <n v="19"/>
    <s v="Female"/>
    <x v="2"/>
    <x v="21"/>
    <x v="3"/>
    <x v="3454"/>
    <x v="0"/>
    <x v="0"/>
    <x v="18"/>
    <n v="31"/>
    <n v="53"/>
    <n v="1643"/>
    <x v="43"/>
    <s v="M"/>
    <x v="9"/>
    <x v="1"/>
    <x v="3"/>
    <x v="5"/>
    <x v="1"/>
  </r>
  <r>
    <n v="3467"/>
    <n v="0"/>
    <n v="49"/>
    <s v="Female"/>
    <x v="2"/>
    <x v="20"/>
    <x v="0"/>
    <x v="3455"/>
    <x v="1"/>
    <x v="0"/>
    <x v="18"/>
    <n v="43"/>
    <n v="42"/>
    <n v="1806"/>
    <x v="31"/>
    <s v="S"/>
    <x v="7"/>
    <x v="2"/>
    <x v="3"/>
    <x v="4"/>
    <x v="2"/>
  </r>
  <r>
    <n v="3468"/>
    <n v="0"/>
    <n v="18"/>
    <s v="Female"/>
    <x v="2"/>
    <x v="18"/>
    <x v="3"/>
    <x v="3456"/>
    <x v="2"/>
    <x v="0"/>
    <x v="18"/>
    <n v="5"/>
    <n v="45"/>
    <n v="225"/>
    <x v="20"/>
    <s v="M"/>
    <x v="4"/>
    <x v="3"/>
    <x v="2"/>
    <x v="2"/>
    <x v="2"/>
  </r>
  <r>
    <n v="3469"/>
    <n v="0"/>
    <n v="36"/>
    <s v="Female"/>
    <x v="2"/>
    <x v="12"/>
    <x v="3"/>
    <x v="3457"/>
    <x v="3"/>
    <x v="0"/>
    <x v="18"/>
    <n v="36"/>
    <n v="89"/>
    <n v="3204"/>
    <x v="47"/>
    <s v="S"/>
    <x v="20"/>
    <x v="0"/>
    <x v="3"/>
    <x v="5"/>
    <x v="3"/>
  </r>
  <r>
    <n v="3470"/>
    <n v="0"/>
    <n v="36"/>
    <s v="Female"/>
    <x v="2"/>
    <x v="20"/>
    <x v="0"/>
    <x v="3458"/>
    <x v="4"/>
    <x v="0"/>
    <x v="18"/>
    <n v="12"/>
    <n v="85"/>
    <n v="1020"/>
    <x v="24"/>
    <s v="L"/>
    <x v="23"/>
    <x v="3"/>
    <x v="5"/>
    <x v="1"/>
    <x v="2"/>
  </r>
  <r>
    <n v="3471"/>
    <n v="0"/>
    <n v="19"/>
    <s v="Female"/>
    <x v="2"/>
    <x v="7"/>
    <x v="2"/>
    <x v="3459"/>
    <x v="5"/>
    <x v="0"/>
    <x v="19"/>
    <n v="31"/>
    <n v="69"/>
    <n v="2139"/>
    <x v="8"/>
    <s v="S"/>
    <x v="8"/>
    <x v="2"/>
    <x v="1"/>
    <x v="1"/>
    <x v="4"/>
  </r>
  <r>
    <n v="3472"/>
    <n v="0"/>
    <n v="43"/>
    <s v="Female"/>
    <x v="2"/>
    <x v="3"/>
    <x v="1"/>
    <x v="3460"/>
    <x v="6"/>
    <x v="0"/>
    <x v="19"/>
    <n v="31"/>
    <n v="66"/>
    <n v="2046"/>
    <x v="16"/>
    <s v="S"/>
    <x v="24"/>
    <x v="1"/>
    <x v="5"/>
    <x v="1"/>
    <x v="4"/>
  </r>
  <r>
    <n v="3473"/>
    <n v="0"/>
    <n v="31"/>
    <s v="Female"/>
    <x v="2"/>
    <x v="0"/>
    <x v="0"/>
    <x v="3461"/>
    <x v="0"/>
    <x v="0"/>
    <x v="19"/>
    <n v="15"/>
    <n v="42"/>
    <n v="630"/>
    <x v="41"/>
    <s v="S"/>
    <x v="3"/>
    <x v="2"/>
    <x v="1"/>
    <x v="5"/>
    <x v="1"/>
  </r>
  <r>
    <n v="3474"/>
    <n v="0"/>
    <n v="63"/>
    <s v="Female"/>
    <x v="2"/>
    <x v="10"/>
    <x v="0"/>
    <x v="3462"/>
    <x v="1"/>
    <x v="0"/>
    <x v="19"/>
    <n v="11"/>
    <n v="40"/>
    <n v="440"/>
    <x v="22"/>
    <s v="M"/>
    <x v="16"/>
    <x v="1"/>
    <x v="0"/>
    <x v="1"/>
    <x v="1"/>
  </r>
  <r>
    <n v="3475"/>
    <n v="0"/>
    <n v="41"/>
    <s v="Female"/>
    <x v="2"/>
    <x v="13"/>
    <x v="0"/>
    <x v="3463"/>
    <x v="2"/>
    <x v="0"/>
    <x v="19"/>
    <n v="18"/>
    <n v="82"/>
    <n v="1476"/>
    <x v="1"/>
    <s v="M"/>
    <x v="16"/>
    <x v="0"/>
    <x v="5"/>
    <x v="0"/>
    <x v="5"/>
  </r>
  <r>
    <n v="3476"/>
    <n v="0"/>
    <n v="48"/>
    <s v="Female"/>
    <x v="2"/>
    <x v="4"/>
    <x v="1"/>
    <x v="3464"/>
    <x v="3"/>
    <x v="0"/>
    <x v="19"/>
    <n v="9"/>
    <n v="88"/>
    <n v="792"/>
    <x v="35"/>
    <s v="M"/>
    <x v="19"/>
    <x v="1"/>
    <x v="0"/>
    <x v="1"/>
    <x v="3"/>
  </r>
  <r>
    <n v="3477"/>
    <n v="0"/>
    <n v="68"/>
    <s v="Female"/>
    <x v="2"/>
    <x v="23"/>
    <x v="1"/>
    <x v="3465"/>
    <x v="4"/>
    <x v="0"/>
    <x v="19"/>
    <n v="11"/>
    <n v="99"/>
    <n v="1089"/>
    <x v="35"/>
    <s v="XL"/>
    <x v="19"/>
    <x v="2"/>
    <x v="1"/>
    <x v="1"/>
    <x v="1"/>
  </r>
  <r>
    <n v="3478"/>
    <n v="0"/>
    <n v="53"/>
    <s v="Female"/>
    <x v="2"/>
    <x v="8"/>
    <x v="3"/>
    <x v="3466"/>
    <x v="5"/>
    <x v="0"/>
    <x v="19"/>
    <n v="38"/>
    <n v="85"/>
    <n v="3230"/>
    <x v="0"/>
    <s v="S"/>
    <x v="11"/>
    <x v="1"/>
    <x v="5"/>
    <x v="5"/>
    <x v="4"/>
  </r>
  <r>
    <n v="3479"/>
    <n v="0"/>
    <n v="36"/>
    <s v="Female"/>
    <x v="2"/>
    <x v="8"/>
    <x v="3"/>
    <x v="3467"/>
    <x v="6"/>
    <x v="0"/>
    <x v="19"/>
    <n v="42"/>
    <n v="57"/>
    <n v="2394"/>
    <x v="27"/>
    <s v="M"/>
    <x v="23"/>
    <x v="3"/>
    <x v="5"/>
    <x v="3"/>
    <x v="3"/>
  </r>
  <r>
    <n v="3480"/>
    <n v="0"/>
    <n v="46"/>
    <s v="Female"/>
    <x v="2"/>
    <x v="1"/>
    <x v="0"/>
    <x v="3468"/>
    <x v="0"/>
    <x v="0"/>
    <x v="19"/>
    <n v="41"/>
    <n v="56"/>
    <n v="2296"/>
    <x v="14"/>
    <s v="S"/>
    <x v="19"/>
    <x v="2"/>
    <x v="3"/>
    <x v="1"/>
    <x v="5"/>
  </r>
  <r>
    <n v="3481"/>
    <n v="0"/>
    <n v="21"/>
    <s v="Female"/>
    <x v="2"/>
    <x v="3"/>
    <x v="1"/>
    <x v="3469"/>
    <x v="1"/>
    <x v="0"/>
    <x v="19"/>
    <n v="45"/>
    <n v="79"/>
    <n v="3555"/>
    <x v="13"/>
    <s v="L"/>
    <x v="14"/>
    <x v="0"/>
    <x v="1"/>
    <x v="3"/>
    <x v="5"/>
  </r>
  <r>
    <n v="3482"/>
    <n v="0"/>
    <n v="52"/>
    <s v="Female"/>
    <x v="2"/>
    <x v="20"/>
    <x v="0"/>
    <x v="3470"/>
    <x v="2"/>
    <x v="0"/>
    <x v="19"/>
    <n v="41"/>
    <n v="67"/>
    <n v="2747"/>
    <x v="47"/>
    <s v="S"/>
    <x v="1"/>
    <x v="2"/>
    <x v="5"/>
    <x v="5"/>
    <x v="4"/>
  </r>
  <r>
    <n v="3483"/>
    <n v="0"/>
    <n v="66"/>
    <s v="Female"/>
    <x v="2"/>
    <x v="24"/>
    <x v="3"/>
    <x v="3471"/>
    <x v="3"/>
    <x v="0"/>
    <x v="19"/>
    <n v="35"/>
    <n v="61"/>
    <n v="2135"/>
    <x v="11"/>
    <s v="M"/>
    <x v="9"/>
    <x v="0"/>
    <x v="2"/>
    <x v="5"/>
    <x v="1"/>
  </r>
  <r>
    <n v="3484"/>
    <n v="0"/>
    <n v="19"/>
    <s v="Female"/>
    <x v="2"/>
    <x v="15"/>
    <x v="0"/>
    <x v="3472"/>
    <x v="4"/>
    <x v="0"/>
    <x v="19"/>
    <n v="21"/>
    <n v="37"/>
    <n v="777"/>
    <x v="20"/>
    <s v="L"/>
    <x v="3"/>
    <x v="0"/>
    <x v="0"/>
    <x v="2"/>
    <x v="6"/>
  </r>
  <r>
    <n v="3485"/>
    <n v="0"/>
    <n v="44"/>
    <s v="Female"/>
    <x v="2"/>
    <x v="10"/>
    <x v="0"/>
    <x v="3473"/>
    <x v="5"/>
    <x v="0"/>
    <x v="19"/>
    <n v="13"/>
    <n v="75"/>
    <n v="975"/>
    <x v="25"/>
    <s v="L"/>
    <x v="0"/>
    <x v="3"/>
    <x v="1"/>
    <x v="2"/>
    <x v="4"/>
  </r>
  <r>
    <n v="3486"/>
    <n v="0"/>
    <n v="50"/>
    <s v="Female"/>
    <x v="2"/>
    <x v="5"/>
    <x v="0"/>
    <x v="3474"/>
    <x v="6"/>
    <x v="0"/>
    <x v="19"/>
    <n v="23"/>
    <n v="21"/>
    <n v="483"/>
    <x v="2"/>
    <s v="XL"/>
    <x v="17"/>
    <x v="0"/>
    <x v="3"/>
    <x v="5"/>
    <x v="0"/>
  </r>
  <r>
    <n v="3487"/>
    <n v="0"/>
    <n v="51"/>
    <s v="Female"/>
    <x v="2"/>
    <x v="6"/>
    <x v="0"/>
    <x v="3475"/>
    <x v="0"/>
    <x v="0"/>
    <x v="19"/>
    <n v="6"/>
    <n v="89"/>
    <n v="534"/>
    <x v="16"/>
    <s v="L"/>
    <x v="4"/>
    <x v="0"/>
    <x v="3"/>
    <x v="3"/>
    <x v="1"/>
  </r>
  <r>
    <n v="3488"/>
    <n v="0"/>
    <n v="25"/>
    <s v="Female"/>
    <x v="2"/>
    <x v="3"/>
    <x v="1"/>
    <x v="3476"/>
    <x v="1"/>
    <x v="0"/>
    <x v="19"/>
    <n v="39"/>
    <n v="24"/>
    <n v="936"/>
    <x v="8"/>
    <s v="L"/>
    <x v="18"/>
    <x v="3"/>
    <x v="5"/>
    <x v="4"/>
    <x v="2"/>
  </r>
  <r>
    <n v="3489"/>
    <n v="0"/>
    <n v="62"/>
    <s v="Female"/>
    <x v="2"/>
    <x v="1"/>
    <x v="0"/>
    <x v="3477"/>
    <x v="2"/>
    <x v="0"/>
    <x v="19"/>
    <n v="7"/>
    <n v="27"/>
    <n v="189"/>
    <x v="12"/>
    <s v="XL"/>
    <x v="11"/>
    <x v="1"/>
    <x v="5"/>
    <x v="1"/>
    <x v="3"/>
  </r>
  <r>
    <n v="3490"/>
    <n v="0"/>
    <n v="48"/>
    <s v="Female"/>
    <x v="2"/>
    <x v="10"/>
    <x v="0"/>
    <x v="3478"/>
    <x v="3"/>
    <x v="0"/>
    <x v="19"/>
    <n v="32"/>
    <n v="26"/>
    <n v="832"/>
    <x v="36"/>
    <s v="L"/>
    <x v="12"/>
    <x v="2"/>
    <x v="4"/>
    <x v="3"/>
    <x v="6"/>
  </r>
  <r>
    <n v="3491"/>
    <n v="0"/>
    <n v="62"/>
    <s v="Female"/>
    <x v="2"/>
    <x v="23"/>
    <x v="1"/>
    <x v="3479"/>
    <x v="4"/>
    <x v="0"/>
    <x v="19"/>
    <n v="43"/>
    <n v="82"/>
    <n v="3526"/>
    <x v="4"/>
    <s v="M"/>
    <x v="10"/>
    <x v="1"/>
    <x v="5"/>
    <x v="2"/>
    <x v="3"/>
  </r>
  <r>
    <n v="3492"/>
    <n v="0"/>
    <n v="22"/>
    <s v="Female"/>
    <x v="2"/>
    <x v="13"/>
    <x v="0"/>
    <x v="3480"/>
    <x v="5"/>
    <x v="0"/>
    <x v="19"/>
    <n v="15"/>
    <n v="28"/>
    <n v="420"/>
    <x v="1"/>
    <s v="M"/>
    <x v="19"/>
    <x v="0"/>
    <x v="0"/>
    <x v="1"/>
    <x v="5"/>
  </r>
  <r>
    <n v="3493"/>
    <n v="0"/>
    <n v="48"/>
    <s v="Female"/>
    <x v="2"/>
    <x v="24"/>
    <x v="3"/>
    <x v="3481"/>
    <x v="6"/>
    <x v="0"/>
    <x v="19"/>
    <n v="48"/>
    <n v="65"/>
    <n v="3120"/>
    <x v="44"/>
    <s v="M"/>
    <x v="2"/>
    <x v="3"/>
    <x v="3"/>
    <x v="4"/>
    <x v="2"/>
  </r>
  <r>
    <n v="3494"/>
    <n v="0"/>
    <n v="48"/>
    <s v="Female"/>
    <x v="2"/>
    <x v="13"/>
    <x v="0"/>
    <x v="3482"/>
    <x v="0"/>
    <x v="0"/>
    <x v="19"/>
    <n v="35"/>
    <n v="82"/>
    <n v="2870"/>
    <x v="34"/>
    <s v="XL"/>
    <x v="12"/>
    <x v="0"/>
    <x v="5"/>
    <x v="2"/>
    <x v="1"/>
  </r>
  <r>
    <n v="3495"/>
    <n v="0"/>
    <n v="62"/>
    <s v="Female"/>
    <x v="2"/>
    <x v="18"/>
    <x v="3"/>
    <x v="3483"/>
    <x v="1"/>
    <x v="0"/>
    <x v="19"/>
    <n v="41"/>
    <n v="38"/>
    <n v="1558"/>
    <x v="46"/>
    <s v="M"/>
    <x v="5"/>
    <x v="0"/>
    <x v="1"/>
    <x v="3"/>
    <x v="3"/>
  </r>
  <r>
    <n v="3496"/>
    <n v="0"/>
    <n v="24"/>
    <s v="Female"/>
    <x v="2"/>
    <x v="6"/>
    <x v="0"/>
    <x v="3484"/>
    <x v="2"/>
    <x v="0"/>
    <x v="19"/>
    <n v="14"/>
    <n v="33"/>
    <n v="462"/>
    <x v="41"/>
    <s v="XL"/>
    <x v="0"/>
    <x v="1"/>
    <x v="1"/>
    <x v="1"/>
    <x v="1"/>
  </r>
  <r>
    <n v="3497"/>
    <n v="0"/>
    <n v="39"/>
    <s v="Female"/>
    <x v="2"/>
    <x v="9"/>
    <x v="1"/>
    <x v="3485"/>
    <x v="3"/>
    <x v="0"/>
    <x v="19"/>
    <n v="22"/>
    <n v="38"/>
    <n v="836"/>
    <x v="36"/>
    <s v="M"/>
    <x v="6"/>
    <x v="2"/>
    <x v="1"/>
    <x v="3"/>
    <x v="5"/>
  </r>
  <r>
    <n v="3498"/>
    <n v="0"/>
    <n v="35"/>
    <s v="Female"/>
    <x v="2"/>
    <x v="8"/>
    <x v="3"/>
    <x v="3486"/>
    <x v="4"/>
    <x v="0"/>
    <x v="19"/>
    <n v="16"/>
    <n v="48"/>
    <n v="768"/>
    <x v="23"/>
    <s v="M"/>
    <x v="15"/>
    <x v="1"/>
    <x v="5"/>
    <x v="0"/>
    <x v="6"/>
  </r>
  <r>
    <n v="3499"/>
    <n v="0"/>
    <n v="47"/>
    <s v="Female"/>
    <x v="2"/>
    <x v="3"/>
    <x v="1"/>
    <x v="3487"/>
    <x v="5"/>
    <x v="0"/>
    <x v="19"/>
    <n v="2"/>
    <n v="35"/>
    <n v="70"/>
    <x v="0"/>
    <s v="M"/>
    <x v="21"/>
    <x v="2"/>
    <x v="3"/>
    <x v="4"/>
    <x v="4"/>
  </r>
  <r>
    <n v="3500"/>
    <n v="0"/>
    <n v="22"/>
    <s v="Female"/>
    <x v="2"/>
    <x v="20"/>
    <x v="0"/>
    <x v="3488"/>
    <x v="6"/>
    <x v="0"/>
    <x v="19"/>
    <n v="13"/>
    <n v="29"/>
    <n v="377"/>
    <x v="30"/>
    <s v="L"/>
    <x v="20"/>
    <x v="3"/>
    <x v="2"/>
    <x v="3"/>
    <x v="6"/>
  </r>
  <r>
    <n v="3501"/>
    <n v="0"/>
    <n v="38"/>
    <s v="Female"/>
    <x v="2"/>
    <x v="5"/>
    <x v="0"/>
    <x v="3489"/>
    <x v="0"/>
    <x v="0"/>
    <x v="19"/>
    <n v="38"/>
    <n v="48"/>
    <n v="1824"/>
    <x v="4"/>
    <s v="S"/>
    <x v="5"/>
    <x v="3"/>
    <x v="2"/>
    <x v="5"/>
    <x v="0"/>
  </r>
  <r>
    <n v="3502"/>
    <n v="0"/>
    <n v="53"/>
    <s v="Female"/>
    <x v="2"/>
    <x v="9"/>
    <x v="1"/>
    <x v="3490"/>
    <x v="1"/>
    <x v="0"/>
    <x v="19"/>
    <n v="43"/>
    <n v="87"/>
    <n v="3741"/>
    <x v="42"/>
    <s v="M"/>
    <x v="5"/>
    <x v="3"/>
    <x v="3"/>
    <x v="4"/>
    <x v="1"/>
  </r>
  <r>
    <n v="3503"/>
    <n v="0"/>
    <n v="31"/>
    <s v="Female"/>
    <x v="2"/>
    <x v="21"/>
    <x v="3"/>
    <x v="3491"/>
    <x v="2"/>
    <x v="0"/>
    <x v="19"/>
    <n v="26"/>
    <n v="62"/>
    <n v="1612"/>
    <x v="2"/>
    <s v="M"/>
    <x v="13"/>
    <x v="3"/>
    <x v="2"/>
    <x v="4"/>
    <x v="3"/>
  </r>
  <r>
    <n v="3504"/>
    <n v="0"/>
    <n v="31"/>
    <s v="Female"/>
    <x v="2"/>
    <x v="5"/>
    <x v="0"/>
    <x v="3492"/>
    <x v="3"/>
    <x v="0"/>
    <x v="19"/>
    <n v="39"/>
    <n v="96"/>
    <n v="3744"/>
    <x v="42"/>
    <s v="M"/>
    <x v="6"/>
    <x v="1"/>
    <x v="1"/>
    <x v="1"/>
    <x v="1"/>
  </r>
  <r>
    <n v="3505"/>
    <n v="0"/>
    <n v="65"/>
    <s v="Female"/>
    <x v="2"/>
    <x v="8"/>
    <x v="3"/>
    <x v="3493"/>
    <x v="4"/>
    <x v="0"/>
    <x v="19"/>
    <n v="50"/>
    <n v="41"/>
    <n v="2050"/>
    <x v="11"/>
    <s v="S"/>
    <x v="10"/>
    <x v="3"/>
    <x v="2"/>
    <x v="0"/>
    <x v="5"/>
  </r>
  <r>
    <n v="3506"/>
    <n v="0"/>
    <n v="48"/>
    <s v="Female"/>
    <x v="2"/>
    <x v="16"/>
    <x v="3"/>
    <x v="3494"/>
    <x v="5"/>
    <x v="0"/>
    <x v="19"/>
    <n v="40"/>
    <n v="42"/>
    <n v="1680"/>
    <x v="26"/>
    <s v="L"/>
    <x v="15"/>
    <x v="0"/>
    <x v="4"/>
    <x v="4"/>
    <x v="6"/>
  </r>
  <r>
    <n v="3507"/>
    <n v="0"/>
    <n v="18"/>
    <s v="Female"/>
    <x v="2"/>
    <x v="5"/>
    <x v="0"/>
    <x v="3495"/>
    <x v="6"/>
    <x v="0"/>
    <x v="19"/>
    <n v="12"/>
    <n v="57"/>
    <n v="684"/>
    <x v="25"/>
    <s v="L"/>
    <x v="8"/>
    <x v="0"/>
    <x v="4"/>
    <x v="1"/>
    <x v="0"/>
  </r>
  <r>
    <n v="3508"/>
    <n v="0"/>
    <n v="46"/>
    <s v="Female"/>
    <x v="2"/>
    <x v="8"/>
    <x v="3"/>
    <x v="3496"/>
    <x v="0"/>
    <x v="0"/>
    <x v="19"/>
    <n v="33"/>
    <n v="65"/>
    <n v="2145"/>
    <x v="23"/>
    <s v="S"/>
    <x v="7"/>
    <x v="1"/>
    <x v="5"/>
    <x v="2"/>
    <x v="6"/>
  </r>
  <r>
    <n v="3509"/>
    <n v="0"/>
    <n v="52"/>
    <s v="Female"/>
    <x v="2"/>
    <x v="13"/>
    <x v="0"/>
    <x v="3497"/>
    <x v="1"/>
    <x v="0"/>
    <x v="19"/>
    <n v="49"/>
    <n v="54"/>
    <n v="2646"/>
    <x v="37"/>
    <s v="M"/>
    <x v="0"/>
    <x v="3"/>
    <x v="3"/>
    <x v="4"/>
    <x v="1"/>
  </r>
  <r>
    <n v="3510"/>
    <n v="0"/>
    <n v="50"/>
    <s v="Female"/>
    <x v="2"/>
    <x v="17"/>
    <x v="0"/>
    <x v="3498"/>
    <x v="2"/>
    <x v="0"/>
    <x v="19"/>
    <n v="43"/>
    <n v="22"/>
    <n v="946"/>
    <x v="47"/>
    <s v="L"/>
    <x v="17"/>
    <x v="0"/>
    <x v="2"/>
    <x v="0"/>
    <x v="4"/>
  </r>
  <r>
    <n v="3511"/>
    <n v="0"/>
    <n v="49"/>
    <s v="Female"/>
    <x v="2"/>
    <x v="4"/>
    <x v="1"/>
    <x v="3499"/>
    <x v="3"/>
    <x v="0"/>
    <x v="19"/>
    <n v="14"/>
    <n v="96"/>
    <n v="1344"/>
    <x v="37"/>
    <s v="S"/>
    <x v="19"/>
    <x v="3"/>
    <x v="4"/>
    <x v="0"/>
    <x v="5"/>
  </r>
  <r>
    <n v="3512"/>
    <n v="0"/>
    <n v="69"/>
    <s v="Female"/>
    <x v="2"/>
    <x v="16"/>
    <x v="3"/>
    <x v="3500"/>
    <x v="4"/>
    <x v="0"/>
    <x v="19"/>
    <n v="21"/>
    <n v="81"/>
    <n v="1701"/>
    <x v="33"/>
    <s v="M"/>
    <x v="24"/>
    <x v="2"/>
    <x v="4"/>
    <x v="2"/>
    <x v="6"/>
  </r>
  <r>
    <n v="3513"/>
    <n v="0"/>
    <n v="36"/>
    <s v="Female"/>
    <x v="2"/>
    <x v="5"/>
    <x v="0"/>
    <x v="3501"/>
    <x v="5"/>
    <x v="0"/>
    <x v="19"/>
    <n v="31"/>
    <n v="46"/>
    <n v="1426"/>
    <x v="0"/>
    <s v="M"/>
    <x v="3"/>
    <x v="3"/>
    <x v="1"/>
    <x v="5"/>
    <x v="3"/>
  </r>
  <r>
    <n v="3514"/>
    <n v="0"/>
    <n v="30"/>
    <s v="Female"/>
    <x v="2"/>
    <x v="0"/>
    <x v="0"/>
    <x v="3502"/>
    <x v="6"/>
    <x v="0"/>
    <x v="19"/>
    <n v="29"/>
    <n v="74"/>
    <n v="2146"/>
    <x v="28"/>
    <s v="XL"/>
    <x v="4"/>
    <x v="1"/>
    <x v="5"/>
    <x v="2"/>
    <x v="0"/>
  </r>
  <r>
    <n v="3515"/>
    <n v="0"/>
    <n v="25"/>
    <s v="Female"/>
    <x v="2"/>
    <x v="4"/>
    <x v="1"/>
    <x v="3503"/>
    <x v="0"/>
    <x v="0"/>
    <x v="19"/>
    <n v="32"/>
    <n v="50"/>
    <n v="1600"/>
    <x v="41"/>
    <s v="XL"/>
    <x v="0"/>
    <x v="0"/>
    <x v="0"/>
    <x v="1"/>
    <x v="5"/>
  </r>
  <r>
    <n v="3516"/>
    <n v="0"/>
    <n v="19"/>
    <s v="Female"/>
    <x v="2"/>
    <x v="10"/>
    <x v="0"/>
    <x v="3504"/>
    <x v="1"/>
    <x v="0"/>
    <x v="19"/>
    <n v="16"/>
    <n v="80"/>
    <n v="1280"/>
    <x v="44"/>
    <s v="XL"/>
    <x v="4"/>
    <x v="0"/>
    <x v="2"/>
    <x v="5"/>
    <x v="4"/>
  </r>
  <r>
    <n v="3517"/>
    <n v="0"/>
    <n v="34"/>
    <s v="Female"/>
    <x v="2"/>
    <x v="23"/>
    <x v="1"/>
    <x v="3505"/>
    <x v="2"/>
    <x v="0"/>
    <x v="19"/>
    <n v="38"/>
    <n v="56"/>
    <n v="2128"/>
    <x v="35"/>
    <s v="S"/>
    <x v="3"/>
    <x v="2"/>
    <x v="1"/>
    <x v="3"/>
    <x v="4"/>
  </r>
  <r>
    <n v="3518"/>
    <n v="0"/>
    <n v="29"/>
    <s v="Female"/>
    <x v="2"/>
    <x v="11"/>
    <x v="0"/>
    <x v="3506"/>
    <x v="3"/>
    <x v="0"/>
    <x v="19"/>
    <n v="34"/>
    <n v="69"/>
    <n v="2346"/>
    <x v="29"/>
    <s v="M"/>
    <x v="19"/>
    <x v="0"/>
    <x v="2"/>
    <x v="5"/>
    <x v="6"/>
  </r>
  <r>
    <n v="3519"/>
    <n v="0"/>
    <n v="50"/>
    <s v="Female"/>
    <x v="2"/>
    <x v="5"/>
    <x v="0"/>
    <x v="3507"/>
    <x v="4"/>
    <x v="0"/>
    <x v="19"/>
    <n v="30"/>
    <n v="97"/>
    <n v="2910"/>
    <x v="23"/>
    <s v="M"/>
    <x v="12"/>
    <x v="1"/>
    <x v="3"/>
    <x v="3"/>
    <x v="3"/>
  </r>
  <r>
    <n v="3520"/>
    <n v="0"/>
    <n v="31"/>
    <s v="Female"/>
    <x v="2"/>
    <x v="6"/>
    <x v="0"/>
    <x v="3508"/>
    <x v="5"/>
    <x v="0"/>
    <x v="19"/>
    <n v="14"/>
    <n v="66"/>
    <n v="924"/>
    <x v="48"/>
    <s v="M"/>
    <x v="3"/>
    <x v="0"/>
    <x v="2"/>
    <x v="4"/>
    <x v="0"/>
  </r>
  <r>
    <n v="3521"/>
    <n v="0"/>
    <n v="41"/>
    <s v="Female"/>
    <x v="2"/>
    <x v="19"/>
    <x v="3"/>
    <x v="3509"/>
    <x v="6"/>
    <x v="0"/>
    <x v="19"/>
    <n v="33"/>
    <n v="70"/>
    <n v="2310"/>
    <x v="41"/>
    <s v="S"/>
    <x v="17"/>
    <x v="1"/>
    <x v="0"/>
    <x v="4"/>
    <x v="5"/>
  </r>
  <r>
    <n v="3522"/>
    <n v="0"/>
    <n v="52"/>
    <s v="Female"/>
    <x v="2"/>
    <x v="9"/>
    <x v="1"/>
    <x v="3510"/>
    <x v="0"/>
    <x v="0"/>
    <x v="19"/>
    <n v="35"/>
    <n v="50"/>
    <n v="1750"/>
    <x v="31"/>
    <s v="M"/>
    <x v="6"/>
    <x v="0"/>
    <x v="5"/>
    <x v="0"/>
    <x v="1"/>
  </r>
  <r>
    <n v="3523"/>
    <n v="0"/>
    <n v="27"/>
    <s v="Female"/>
    <x v="2"/>
    <x v="13"/>
    <x v="0"/>
    <x v="3511"/>
    <x v="1"/>
    <x v="0"/>
    <x v="19"/>
    <n v="13"/>
    <n v="85"/>
    <n v="1105"/>
    <x v="30"/>
    <s v="M"/>
    <x v="22"/>
    <x v="1"/>
    <x v="5"/>
    <x v="1"/>
    <x v="3"/>
  </r>
  <r>
    <n v="3524"/>
    <n v="0"/>
    <n v="49"/>
    <s v="Female"/>
    <x v="2"/>
    <x v="21"/>
    <x v="3"/>
    <x v="3512"/>
    <x v="2"/>
    <x v="0"/>
    <x v="19"/>
    <n v="30"/>
    <n v="59"/>
    <n v="1770"/>
    <x v="21"/>
    <s v="M"/>
    <x v="16"/>
    <x v="2"/>
    <x v="3"/>
    <x v="1"/>
    <x v="0"/>
  </r>
  <r>
    <n v="3525"/>
    <n v="0"/>
    <n v="69"/>
    <s v="Female"/>
    <x v="2"/>
    <x v="13"/>
    <x v="0"/>
    <x v="3513"/>
    <x v="3"/>
    <x v="0"/>
    <x v="19"/>
    <n v="30"/>
    <n v="74"/>
    <n v="2220"/>
    <x v="49"/>
    <s v="L"/>
    <x v="5"/>
    <x v="2"/>
    <x v="1"/>
    <x v="2"/>
    <x v="5"/>
  </r>
  <r>
    <n v="3526"/>
    <n v="0"/>
    <n v="45"/>
    <s v="Female"/>
    <x v="2"/>
    <x v="12"/>
    <x v="3"/>
    <x v="3514"/>
    <x v="4"/>
    <x v="0"/>
    <x v="19"/>
    <n v="47"/>
    <n v="38"/>
    <n v="1786"/>
    <x v="5"/>
    <s v="L"/>
    <x v="8"/>
    <x v="0"/>
    <x v="3"/>
    <x v="4"/>
    <x v="2"/>
  </r>
  <r>
    <n v="3527"/>
    <n v="0"/>
    <n v="20"/>
    <s v="Female"/>
    <x v="2"/>
    <x v="1"/>
    <x v="0"/>
    <x v="3515"/>
    <x v="5"/>
    <x v="0"/>
    <x v="19"/>
    <n v="1"/>
    <n v="99"/>
    <n v="99"/>
    <x v="2"/>
    <s v="M"/>
    <x v="8"/>
    <x v="1"/>
    <x v="0"/>
    <x v="3"/>
    <x v="6"/>
  </r>
  <r>
    <n v="3528"/>
    <n v="0"/>
    <n v="25"/>
    <s v="Female"/>
    <x v="2"/>
    <x v="0"/>
    <x v="0"/>
    <x v="3516"/>
    <x v="6"/>
    <x v="0"/>
    <x v="19"/>
    <n v="1"/>
    <n v="97"/>
    <n v="97"/>
    <x v="46"/>
    <s v="S"/>
    <x v="4"/>
    <x v="1"/>
    <x v="1"/>
    <x v="1"/>
    <x v="1"/>
  </r>
  <r>
    <n v="3529"/>
    <n v="0"/>
    <n v="38"/>
    <s v="Female"/>
    <x v="2"/>
    <x v="18"/>
    <x v="3"/>
    <x v="3517"/>
    <x v="0"/>
    <x v="0"/>
    <x v="19"/>
    <n v="33"/>
    <n v="67"/>
    <n v="2211"/>
    <x v="1"/>
    <s v="L"/>
    <x v="0"/>
    <x v="2"/>
    <x v="1"/>
    <x v="3"/>
    <x v="2"/>
  </r>
  <r>
    <n v="3530"/>
    <n v="0"/>
    <n v="55"/>
    <s v="Female"/>
    <x v="2"/>
    <x v="17"/>
    <x v="0"/>
    <x v="3518"/>
    <x v="1"/>
    <x v="0"/>
    <x v="19"/>
    <n v="43"/>
    <n v="20"/>
    <n v="860"/>
    <x v="6"/>
    <s v="S"/>
    <x v="1"/>
    <x v="0"/>
    <x v="2"/>
    <x v="4"/>
    <x v="1"/>
  </r>
  <r>
    <n v="3531"/>
    <n v="0"/>
    <n v="62"/>
    <s v="Female"/>
    <x v="2"/>
    <x v="12"/>
    <x v="3"/>
    <x v="3519"/>
    <x v="2"/>
    <x v="0"/>
    <x v="19"/>
    <n v="37"/>
    <n v="45"/>
    <n v="1665"/>
    <x v="18"/>
    <s v="L"/>
    <x v="12"/>
    <x v="1"/>
    <x v="0"/>
    <x v="3"/>
    <x v="1"/>
  </r>
  <r>
    <n v="3532"/>
    <n v="0"/>
    <n v="54"/>
    <s v="Female"/>
    <x v="2"/>
    <x v="9"/>
    <x v="1"/>
    <x v="3520"/>
    <x v="3"/>
    <x v="0"/>
    <x v="19"/>
    <n v="23"/>
    <n v="52"/>
    <n v="1196"/>
    <x v="24"/>
    <s v="XL"/>
    <x v="10"/>
    <x v="0"/>
    <x v="4"/>
    <x v="1"/>
    <x v="3"/>
  </r>
  <r>
    <n v="3533"/>
    <n v="0"/>
    <n v="61"/>
    <s v="Female"/>
    <x v="2"/>
    <x v="13"/>
    <x v="0"/>
    <x v="3521"/>
    <x v="4"/>
    <x v="0"/>
    <x v="19"/>
    <n v="12"/>
    <n v="68"/>
    <n v="816"/>
    <x v="38"/>
    <s v="L"/>
    <x v="20"/>
    <x v="3"/>
    <x v="3"/>
    <x v="2"/>
    <x v="2"/>
  </r>
  <r>
    <n v="3534"/>
    <n v="0"/>
    <n v="50"/>
    <s v="Female"/>
    <x v="2"/>
    <x v="4"/>
    <x v="1"/>
    <x v="3522"/>
    <x v="5"/>
    <x v="0"/>
    <x v="19"/>
    <n v="30"/>
    <n v="98"/>
    <n v="2940"/>
    <x v="20"/>
    <s v="L"/>
    <x v="22"/>
    <x v="3"/>
    <x v="3"/>
    <x v="0"/>
    <x v="0"/>
  </r>
  <r>
    <n v="3535"/>
    <n v="0"/>
    <n v="65"/>
    <s v="Female"/>
    <x v="2"/>
    <x v="9"/>
    <x v="1"/>
    <x v="3523"/>
    <x v="6"/>
    <x v="0"/>
    <x v="19"/>
    <n v="7"/>
    <n v="83"/>
    <n v="581"/>
    <x v="12"/>
    <s v="M"/>
    <x v="0"/>
    <x v="3"/>
    <x v="0"/>
    <x v="1"/>
    <x v="1"/>
  </r>
  <r>
    <n v="3536"/>
    <n v="0"/>
    <n v="68"/>
    <s v="Female"/>
    <x v="2"/>
    <x v="6"/>
    <x v="0"/>
    <x v="3524"/>
    <x v="0"/>
    <x v="0"/>
    <x v="19"/>
    <n v="20"/>
    <n v="51"/>
    <n v="1020"/>
    <x v="33"/>
    <s v="M"/>
    <x v="15"/>
    <x v="2"/>
    <x v="0"/>
    <x v="5"/>
    <x v="5"/>
  </r>
  <r>
    <n v="3537"/>
    <n v="0"/>
    <n v="55"/>
    <s v="Female"/>
    <x v="2"/>
    <x v="8"/>
    <x v="3"/>
    <x v="3525"/>
    <x v="1"/>
    <x v="0"/>
    <x v="19"/>
    <n v="10"/>
    <n v="21"/>
    <n v="210"/>
    <x v="45"/>
    <s v="L"/>
    <x v="14"/>
    <x v="1"/>
    <x v="0"/>
    <x v="0"/>
    <x v="5"/>
  </r>
  <r>
    <n v="3538"/>
    <n v="0"/>
    <n v="57"/>
    <s v="Female"/>
    <x v="2"/>
    <x v="8"/>
    <x v="3"/>
    <x v="3526"/>
    <x v="2"/>
    <x v="0"/>
    <x v="19"/>
    <n v="40"/>
    <n v="92"/>
    <n v="3680"/>
    <x v="41"/>
    <s v="M"/>
    <x v="0"/>
    <x v="1"/>
    <x v="3"/>
    <x v="2"/>
    <x v="6"/>
  </r>
  <r>
    <n v="3539"/>
    <n v="0"/>
    <n v="56"/>
    <s v="Female"/>
    <x v="2"/>
    <x v="9"/>
    <x v="1"/>
    <x v="3527"/>
    <x v="3"/>
    <x v="0"/>
    <x v="19"/>
    <n v="21"/>
    <n v="63"/>
    <n v="1323"/>
    <x v="43"/>
    <s v="S"/>
    <x v="3"/>
    <x v="1"/>
    <x v="5"/>
    <x v="0"/>
    <x v="5"/>
  </r>
  <r>
    <n v="3540"/>
    <n v="0"/>
    <n v="29"/>
    <s v="Female"/>
    <x v="2"/>
    <x v="16"/>
    <x v="3"/>
    <x v="3528"/>
    <x v="4"/>
    <x v="0"/>
    <x v="19"/>
    <n v="17"/>
    <n v="56"/>
    <n v="952"/>
    <x v="14"/>
    <s v="S"/>
    <x v="13"/>
    <x v="1"/>
    <x v="0"/>
    <x v="2"/>
    <x v="4"/>
  </r>
  <r>
    <n v="3541"/>
    <n v="0"/>
    <n v="24"/>
    <s v="Female"/>
    <x v="2"/>
    <x v="6"/>
    <x v="0"/>
    <x v="3529"/>
    <x v="5"/>
    <x v="0"/>
    <x v="19"/>
    <n v="5"/>
    <n v="95"/>
    <n v="475"/>
    <x v="21"/>
    <s v="M"/>
    <x v="23"/>
    <x v="1"/>
    <x v="1"/>
    <x v="4"/>
    <x v="1"/>
  </r>
  <r>
    <n v="3542"/>
    <n v="0"/>
    <n v="59"/>
    <s v="Female"/>
    <x v="2"/>
    <x v="0"/>
    <x v="0"/>
    <x v="3530"/>
    <x v="6"/>
    <x v="0"/>
    <x v="19"/>
    <n v="22"/>
    <n v="66"/>
    <n v="1452"/>
    <x v="40"/>
    <s v="M"/>
    <x v="8"/>
    <x v="0"/>
    <x v="2"/>
    <x v="3"/>
    <x v="2"/>
  </r>
  <r>
    <n v="3543"/>
    <n v="0"/>
    <n v="62"/>
    <s v="Female"/>
    <x v="2"/>
    <x v="7"/>
    <x v="2"/>
    <x v="3531"/>
    <x v="0"/>
    <x v="0"/>
    <x v="19"/>
    <n v="5"/>
    <n v="28"/>
    <n v="140"/>
    <x v="36"/>
    <s v="S"/>
    <x v="8"/>
    <x v="1"/>
    <x v="0"/>
    <x v="0"/>
    <x v="1"/>
  </r>
  <r>
    <n v="3544"/>
    <n v="0"/>
    <n v="58"/>
    <s v="Female"/>
    <x v="2"/>
    <x v="19"/>
    <x v="3"/>
    <x v="3532"/>
    <x v="1"/>
    <x v="0"/>
    <x v="19"/>
    <n v="18"/>
    <n v="83"/>
    <n v="1494"/>
    <x v="23"/>
    <s v="M"/>
    <x v="24"/>
    <x v="0"/>
    <x v="3"/>
    <x v="3"/>
    <x v="6"/>
  </r>
  <r>
    <n v="3545"/>
    <n v="0"/>
    <n v="64"/>
    <s v="Female"/>
    <x v="2"/>
    <x v="20"/>
    <x v="0"/>
    <x v="3533"/>
    <x v="2"/>
    <x v="0"/>
    <x v="19"/>
    <n v="42"/>
    <n v="55"/>
    <n v="2310"/>
    <x v="48"/>
    <s v="XL"/>
    <x v="4"/>
    <x v="3"/>
    <x v="4"/>
    <x v="1"/>
    <x v="6"/>
  </r>
  <r>
    <n v="3546"/>
    <n v="0"/>
    <n v="48"/>
    <s v="Female"/>
    <x v="2"/>
    <x v="3"/>
    <x v="1"/>
    <x v="3534"/>
    <x v="3"/>
    <x v="0"/>
    <x v="19"/>
    <n v="22"/>
    <n v="28"/>
    <n v="616"/>
    <x v="38"/>
    <s v="M"/>
    <x v="22"/>
    <x v="1"/>
    <x v="4"/>
    <x v="5"/>
    <x v="2"/>
  </r>
  <r>
    <n v="3547"/>
    <n v="0"/>
    <n v="60"/>
    <s v="Female"/>
    <x v="2"/>
    <x v="18"/>
    <x v="3"/>
    <x v="3535"/>
    <x v="4"/>
    <x v="0"/>
    <x v="19"/>
    <n v="37"/>
    <n v="79"/>
    <n v="2923"/>
    <x v="22"/>
    <s v="M"/>
    <x v="10"/>
    <x v="2"/>
    <x v="1"/>
    <x v="4"/>
    <x v="4"/>
  </r>
  <r>
    <n v="3548"/>
    <n v="0"/>
    <n v="52"/>
    <s v="Female"/>
    <x v="2"/>
    <x v="18"/>
    <x v="3"/>
    <x v="3536"/>
    <x v="5"/>
    <x v="0"/>
    <x v="19"/>
    <n v="23"/>
    <n v="31"/>
    <n v="713"/>
    <x v="37"/>
    <s v="L"/>
    <x v="23"/>
    <x v="2"/>
    <x v="3"/>
    <x v="2"/>
    <x v="2"/>
  </r>
  <r>
    <n v="3549"/>
    <n v="0"/>
    <n v="63"/>
    <s v="Female"/>
    <x v="2"/>
    <x v="0"/>
    <x v="0"/>
    <x v="3537"/>
    <x v="6"/>
    <x v="0"/>
    <x v="19"/>
    <n v="47"/>
    <n v="37"/>
    <n v="1739"/>
    <x v="39"/>
    <s v="M"/>
    <x v="15"/>
    <x v="3"/>
    <x v="3"/>
    <x v="5"/>
    <x v="0"/>
  </r>
  <r>
    <n v="3550"/>
    <n v="0"/>
    <n v="44"/>
    <s v="Female"/>
    <x v="2"/>
    <x v="17"/>
    <x v="0"/>
    <x v="3538"/>
    <x v="0"/>
    <x v="0"/>
    <x v="19"/>
    <n v="11"/>
    <n v="34"/>
    <n v="374"/>
    <x v="4"/>
    <s v="M"/>
    <x v="16"/>
    <x v="2"/>
    <x v="4"/>
    <x v="4"/>
    <x v="0"/>
  </r>
  <r>
    <n v="3551"/>
    <n v="0"/>
    <n v="63"/>
    <s v="Female"/>
    <x v="2"/>
    <x v="9"/>
    <x v="1"/>
    <x v="3539"/>
    <x v="1"/>
    <x v="0"/>
    <x v="19"/>
    <n v="32"/>
    <n v="74"/>
    <n v="2368"/>
    <x v="8"/>
    <s v="S"/>
    <x v="19"/>
    <x v="0"/>
    <x v="3"/>
    <x v="1"/>
    <x v="1"/>
  </r>
  <r>
    <n v="3552"/>
    <n v="0"/>
    <n v="66"/>
    <s v="Female"/>
    <x v="2"/>
    <x v="24"/>
    <x v="3"/>
    <x v="3540"/>
    <x v="2"/>
    <x v="0"/>
    <x v="19"/>
    <n v="20"/>
    <n v="31"/>
    <n v="620"/>
    <x v="6"/>
    <s v="L"/>
    <x v="12"/>
    <x v="1"/>
    <x v="5"/>
    <x v="0"/>
    <x v="1"/>
  </r>
  <r>
    <n v="3553"/>
    <n v="0"/>
    <n v="22"/>
    <s v="Female"/>
    <x v="2"/>
    <x v="12"/>
    <x v="3"/>
    <x v="3541"/>
    <x v="3"/>
    <x v="0"/>
    <x v="19"/>
    <n v="3"/>
    <n v="66"/>
    <n v="198"/>
    <x v="0"/>
    <s v="M"/>
    <x v="24"/>
    <x v="0"/>
    <x v="2"/>
    <x v="3"/>
    <x v="3"/>
  </r>
  <r>
    <n v="3554"/>
    <n v="0"/>
    <n v="62"/>
    <s v="Female"/>
    <x v="2"/>
    <x v="9"/>
    <x v="1"/>
    <x v="3542"/>
    <x v="4"/>
    <x v="0"/>
    <x v="19"/>
    <n v="32"/>
    <n v="99"/>
    <n v="3168"/>
    <x v="45"/>
    <s v="M"/>
    <x v="4"/>
    <x v="1"/>
    <x v="1"/>
    <x v="4"/>
    <x v="1"/>
  </r>
  <r>
    <n v="3555"/>
    <n v="0"/>
    <n v="39"/>
    <s v="Female"/>
    <x v="2"/>
    <x v="10"/>
    <x v="0"/>
    <x v="3543"/>
    <x v="5"/>
    <x v="0"/>
    <x v="19"/>
    <n v="5"/>
    <n v="55"/>
    <n v="275"/>
    <x v="7"/>
    <s v="M"/>
    <x v="20"/>
    <x v="1"/>
    <x v="1"/>
    <x v="2"/>
    <x v="0"/>
  </r>
  <r>
    <n v="3556"/>
    <n v="0"/>
    <n v="25"/>
    <s v="Female"/>
    <x v="2"/>
    <x v="0"/>
    <x v="0"/>
    <x v="3544"/>
    <x v="6"/>
    <x v="0"/>
    <x v="19"/>
    <n v="45"/>
    <n v="23"/>
    <n v="1035"/>
    <x v="12"/>
    <s v="L"/>
    <x v="5"/>
    <x v="1"/>
    <x v="2"/>
    <x v="1"/>
    <x v="3"/>
  </r>
  <r>
    <n v="3557"/>
    <n v="0"/>
    <n v="70"/>
    <s v="Female"/>
    <x v="2"/>
    <x v="1"/>
    <x v="0"/>
    <x v="3545"/>
    <x v="0"/>
    <x v="0"/>
    <x v="19"/>
    <n v="43"/>
    <n v="88"/>
    <n v="3784"/>
    <x v="27"/>
    <s v="M"/>
    <x v="17"/>
    <x v="3"/>
    <x v="0"/>
    <x v="1"/>
    <x v="4"/>
  </r>
  <r>
    <n v="3558"/>
    <n v="0"/>
    <n v="52"/>
    <s v="Female"/>
    <x v="2"/>
    <x v="14"/>
    <x v="2"/>
    <x v="3546"/>
    <x v="1"/>
    <x v="0"/>
    <x v="19"/>
    <n v="1"/>
    <n v="26"/>
    <n v="26"/>
    <x v="21"/>
    <s v="M"/>
    <x v="14"/>
    <x v="2"/>
    <x v="2"/>
    <x v="3"/>
    <x v="6"/>
  </r>
  <r>
    <n v="3559"/>
    <n v="0"/>
    <n v="68"/>
    <s v="Female"/>
    <x v="2"/>
    <x v="21"/>
    <x v="3"/>
    <x v="3547"/>
    <x v="2"/>
    <x v="0"/>
    <x v="19"/>
    <n v="9"/>
    <n v="94"/>
    <n v="846"/>
    <x v="28"/>
    <s v="L"/>
    <x v="23"/>
    <x v="2"/>
    <x v="3"/>
    <x v="0"/>
    <x v="3"/>
  </r>
  <r>
    <n v="3560"/>
    <n v="0"/>
    <n v="18"/>
    <s v="Female"/>
    <x v="2"/>
    <x v="6"/>
    <x v="0"/>
    <x v="3548"/>
    <x v="3"/>
    <x v="0"/>
    <x v="19"/>
    <n v="13"/>
    <n v="25"/>
    <n v="325"/>
    <x v="39"/>
    <s v="M"/>
    <x v="18"/>
    <x v="3"/>
    <x v="2"/>
    <x v="0"/>
    <x v="6"/>
  </r>
  <r>
    <n v="3561"/>
    <n v="0"/>
    <n v="18"/>
    <s v="Female"/>
    <x v="2"/>
    <x v="20"/>
    <x v="0"/>
    <x v="3549"/>
    <x v="4"/>
    <x v="0"/>
    <x v="19"/>
    <n v="5"/>
    <n v="96"/>
    <n v="480"/>
    <x v="22"/>
    <s v="XL"/>
    <x v="10"/>
    <x v="3"/>
    <x v="0"/>
    <x v="2"/>
    <x v="2"/>
  </r>
  <r>
    <n v="3562"/>
    <n v="0"/>
    <n v="63"/>
    <s v="Female"/>
    <x v="2"/>
    <x v="4"/>
    <x v="1"/>
    <x v="3550"/>
    <x v="5"/>
    <x v="0"/>
    <x v="19"/>
    <n v="39"/>
    <n v="29"/>
    <n v="1131"/>
    <x v="16"/>
    <s v="L"/>
    <x v="12"/>
    <x v="1"/>
    <x v="3"/>
    <x v="2"/>
    <x v="0"/>
  </r>
  <r>
    <n v="3563"/>
    <n v="0"/>
    <n v="47"/>
    <s v="Female"/>
    <x v="2"/>
    <x v="4"/>
    <x v="1"/>
    <x v="3551"/>
    <x v="6"/>
    <x v="0"/>
    <x v="19"/>
    <n v="7"/>
    <n v="36"/>
    <n v="252"/>
    <x v="31"/>
    <s v="M"/>
    <x v="16"/>
    <x v="0"/>
    <x v="1"/>
    <x v="4"/>
    <x v="1"/>
  </r>
  <r>
    <n v="3564"/>
    <n v="0"/>
    <n v="43"/>
    <s v="Female"/>
    <x v="2"/>
    <x v="0"/>
    <x v="0"/>
    <x v="3552"/>
    <x v="0"/>
    <x v="0"/>
    <x v="19"/>
    <n v="8"/>
    <n v="90"/>
    <n v="720"/>
    <x v="1"/>
    <s v="M"/>
    <x v="13"/>
    <x v="2"/>
    <x v="3"/>
    <x v="2"/>
    <x v="6"/>
  </r>
  <r>
    <n v="3565"/>
    <n v="0"/>
    <n v="60"/>
    <s v="Female"/>
    <x v="2"/>
    <x v="24"/>
    <x v="3"/>
    <x v="3553"/>
    <x v="1"/>
    <x v="0"/>
    <x v="19"/>
    <n v="40"/>
    <n v="38"/>
    <n v="1520"/>
    <x v="25"/>
    <s v="S"/>
    <x v="17"/>
    <x v="2"/>
    <x v="1"/>
    <x v="0"/>
    <x v="2"/>
  </r>
  <r>
    <n v="3566"/>
    <n v="0"/>
    <n v="49"/>
    <s v="Female"/>
    <x v="2"/>
    <x v="8"/>
    <x v="3"/>
    <x v="3554"/>
    <x v="2"/>
    <x v="0"/>
    <x v="19"/>
    <n v="35"/>
    <n v="52"/>
    <n v="1820"/>
    <x v="37"/>
    <s v="S"/>
    <x v="0"/>
    <x v="1"/>
    <x v="5"/>
    <x v="3"/>
    <x v="5"/>
  </r>
  <r>
    <n v="3567"/>
    <n v="0"/>
    <n v="28"/>
    <s v="Female"/>
    <x v="2"/>
    <x v="2"/>
    <x v="0"/>
    <x v="3555"/>
    <x v="3"/>
    <x v="0"/>
    <x v="19"/>
    <n v="14"/>
    <n v="88"/>
    <n v="1232"/>
    <x v="28"/>
    <s v="S"/>
    <x v="19"/>
    <x v="1"/>
    <x v="2"/>
    <x v="0"/>
    <x v="5"/>
  </r>
  <r>
    <n v="3568"/>
    <n v="0"/>
    <n v="32"/>
    <s v="Female"/>
    <x v="2"/>
    <x v="18"/>
    <x v="3"/>
    <x v="3556"/>
    <x v="4"/>
    <x v="0"/>
    <x v="19"/>
    <n v="26"/>
    <n v="56"/>
    <n v="1456"/>
    <x v="34"/>
    <s v="S"/>
    <x v="5"/>
    <x v="2"/>
    <x v="2"/>
    <x v="2"/>
    <x v="5"/>
  </r>
  <r>
    <n v="3569"/>
    <n v="0"/>
    <n v="29"/>
    <s v="Female"/>
    <x v="2"/>
    <x v="3"/>
    <x v="1"/>
    <x v="3557"/>
    <x v="5"/>
    <x v="0"/>
    <x v="19"/>
    <n v="14"/>
    <n v="71"/>
    <n v="994"/>
    <x v="10"/>
    <s v="M"/>
    <x v="7"/>
    <x v="1"/>
    <x v="2"/>
    <x v="3"/>
    <x v="3"/>
  </r>
  <r>
    <n v="3570"/>
    <n v="0"/>
    <n v="35"/>
    <s v="Female"/>
    <x v="2"/>
    <x v="3"/>
    <x v="1"/>
    <x v="3558"/>
    <x v="6"/>
    <x v="0"/>
    <x v="19"/>
    <n v="9"/>
    <n v="94"/>
    <n v="846"/>
    <x v="28"/>
    <s v="M"/>
    <x v="8"/>
    <x v="3"/>
    <x v="0"/>
    <x v="4"/>
    <x v="0"/>
  </r>
  <r>
    <n v="3571"/>
    <n v="0"/>
    <n v="23"/>
    <s v="Female"/>
    <x v="2"/>
    <x v="10"/>
    <x v="0"/>
    <x v="3559"/>
    <x v="0"/>
    <x v="0"/>
    <x v="19"/>
    <n v="32"/>
    <n v="97"/>
    <n v="3104"/>
    <x v="7"/>
    <s v="XL"/>
    <x v="11"/>
    <x v="0"/>
    <x v="3"/>
    <x v="5"/>
    <x v="2"/>
  </r>
  <r>
    <n v="3572"/>
    <n v="0"/>
    <n v="70"/>
    <s v="Female"/>
    <x v="2"/>
    <x v="11"/>
    <x v="0"/>
    <x v="3560"/>
    <x v="1"/>
    <x v="0"/>
    <x v="19"/>
    <n v="15"/>
    <n v="27"/>
    <n v="405"/>
    <x v="24"/>
    <s v="M"/>
    <x v="3"/>
    <x v="2"/>
    <x v="3"/>
    <x v="4"/>
    <x v="6"/>
  </r>
  <r>
    <n v="3573"/>
    <n v="0"/>
    <n v="23"/>
    <s v="Female"/>
    <x v="2"/>
    <x v="6"/>
    <x v="0"/>
    <x v="3561"/>
    <x v="2"/>
    <x v="0"/>
    <x v="19"/>
    <n v="25"/>
    <n v="28"/>
    <n v="700"/>
    <x v="3"/>
    <s v="M"/>
    <x v="12"/>
    <x v="1"/>
    <x v="3"/>
    <x v="2"/>
    <x v="5"/>
  </r>
  <r>
    <n v="3574"/>
    <n v="0"/>
    <n v="43"/>
    <s v="Female"/>
    <x v="2"/>
    <x v="2"/>
    <x v="0"/>
    <x v="3562"/>
    <x v="3"/>
    <x v="0"/>
    <x v="19"/>
    <n v="27"/>
    <n v="67"/>
    <n v="1809"/>
    <x v="38"/>
    <s v="L"/>
    <x v="1"/>
    <x v="3"/>
    <x v="1"/>
    <x v="3"/>
    <x v="5"/>
  </r>
  <r>
    <n v="3575"/>
    <n v="0"/>
    <n v="29"/>
    <s v="Female"/>
    <x v="2"/>
    <x v="20"/>
    <x v="0"/>
    <x v="3563"/>
    <x v="4"/>
    <x v="0"/>
    <x v="19"/>
    <n v="39"/>
    <n v="70"/>
    <n v="2730"/>
    <x v="14"/>
    <s v="M"/>
    <x v="16"/>
    <x v="3"/>
    <x v="0"/>
    <x v="4"/>
    <x v="3"/>
  </r>
  <r>
    <n v="3576"/>
    <n v="0"/>
    <n v="61"/>
    <s v="Female"/>
    <x v="2"/>
    <x v="7"/>
    <x v="2"/>
    <x v="3564"/>
    <x v="5"/>
    <x v="0"/>
    <x v="19"/>
    <n v="49"/>
    <n v="95"/>
    <n v="4655"/>
    <x v="0"/>
    <s v="M"/>
    <x v="10"/>
    <x v="3"/>
    <x v="0"/>
    <x v="0"/>
    <x v="4"/>
  </r>
  <r>
    <n v="3577"/>
    <n v="0"/>
    <n v="29"/>
    <s v="Female"/>
    <x v="2"/>
    <x v="23"/>
    <x v="1"/>
    <x v="3565"/>
    <x v="6"/>
    <x v="0"/>
    <x v="19"/>
    <n v="12"/>
    <n v="24"/>
    <n v="288"/>
    <x v="1"/>
    <s v="L"/>
    <x v="22"/>
    <x v="1"/>
    <x v="0"/>
    <x v="0"/>
    <x v="4"/>
  </r>
  <r>
    <n v="3578"/>
    <n v="0"/>
    <n v="66"/>
    <s v="Female"/>
    <x v="2"/>
    <x v="22"/>
    <x v="3"/>
    <x v="3566"/>
    <x v="0"/>
    <x v="0"/>
    <x v="19"/>
    <n v="13"/>
    <n v="35"/>
    <n v="455"/>
    <x v="9"/>
    <s v="S"/>
    <x v="22"/>
    <x v="0"/>
    <x v="3"/>
    <x v="4"/>
    <x v="1"/>
  </r>
  <r>
    <n v="3579"/>
    <n v="0"/>
    <n v="46"/>
    <s v="Female"/>
    <x v="2"/>
    <x v="9"/>
    <x v="1"/>
    <x v="3567"/>
    <x v="1"/>
    <x v="0"/>
    <x v="19"/>
    <n v="22"/>
    <n v="22"/>
    <n v="484"/>
    <x v="41"/>
    <s v="L"/>
    <x v="8"/>
    <x v="0"/>
    <x v="3"/>
    <x v="4"/>
    <x v="3"/>
  </r>
  <r>
    <n v="3580"/>
    <n v="0"/>
    <n v="34"/>
    <s v="Female"/>
    <x v="2"/>
    <x v="18"/>
    <x v="3"/>
    <x v="3568"/>
    <x v="2"/>
    <x v="0"/>
    <x v="19"/>
    <n v="19"/>
    <n v="66"/>
    <n v="1254"/>
    <x v="27"/>
    <s v="L"/>
    <x v="8"/>
    <x v="3"/>
    <x v="3"/>
    <x v="2"/>
    <x v="6"/>
  </r>
  <r>
    <n v="3581"/>
    <n v="0"/>
    <n v="51"/>
    <s v="Female"/>
    <x v="2"/>
    <x v="0"/>
    <x v="0"/>
    <x v="3569"/>
    <x v="3"/>
    <x v="0"/>
    <x v="19"/>
    <n v="3"/>
    <n v="83"/>
    <n v="249"/>
    <x v="13"/>
    <s v="M"/>
    <x v="23"/>
    <x v="2"/>
    <x v="4"/>
    <x v="1"/>
    <x v="4"/>
  </r>
  <r>
    <n v="3582"/>
    <n v="0"/>
    <n v="26"/>
    <s v="Female"/>
    <x v="2"/>
    <x v="10"/>
    <x v="0"/>
    <x v="3570"/>
    <x v="4"/>
    <x v="0"/>
    <x v="19"/>
    <n v="50"/>
    <n v="95"/>
    <n v="4750"/>
    <x v="41"/>
    <s v="M"/>
    <x v="19"/>
    <x v="3"/>
    <x v="2"/>
    <x v="2"/>
    <x v="1"/>
  </r>
  <r>
    <n v="3583"/>
    <n v="0"/>
    <n v="23"/>
    <s v="Female"/>
    <x v="2"/>
    <x v="6"/>
    <x v="0"/>
    <x v="3571"/>
    <x v="5"/>
    <x v="0"/>
    <x v="19"/>
    <n v="15"/>
    <n v="41"/>
    <n v="615"/>
    <x v="17"/>
    <s v="S"/>
    <x v="18"/>
    <x v="2"/>
    <x v="4"/>
    <x v="3"/>
    <x v="2"/>
  </r>
  <r>
    <n v="3584"/>
    <n v="0"/>
    <n v="52"/>
    <s v="Female"/>
    <x v="2"/>
    <x v="0"/>
    <x v="0"/>
    <x v="3572"/>
    <x v="6"/>
    <x v="0"/>
    <x v="19"/>
    <n v="44"/>
    <n v="77"/>
    <n v="3388"/>
    <x v="27"/>
    <s v="L"/>
    <x v="17"/>
    <x v="2"/>
    <x v="5"/>
    <x v="2"/>
    <x v="6"/>
  </r>
  <r>
    <n v="3585"/>
    <n v="0"/>
    <n v="39"/>
    <s v="Female"/>
    <x v="2"/>
    <x v="4"/>
    <x v="1"/>
    <x v="3573"/>
    <x v="0"/>
    <x v="0"/>
    <x v="19"/>
    <n v="48"/>
    <n v="52"/>
    <n v="2496"/>
    <x v="19"/>
    <s v="L"/>
    <x v="20"/>
    <x v="3"/>
    <x v="0"/>
    <x v="5"/>
    <x v="5"/>
  </r>
  <r>
    <n v="3586"/>
    <n v="0"/>
    <n v="39"/>
    <s v="Female"/>
    <x v="2"/>
    <x v="24"/>
    <x v="3"/>
    <x v="3574"/>
    <x v="1"/>
    <x v="0"/>
    <x v="19"/>
    <n v="4"/>
    <n v="41"/>
    <n v="164"/>
    <x v="14"/>
    <s v="XL"/>
    <x v="0"/>
    <x v="0"/>
    <x v="3"/>
    <x v="0"/>
    <x v="4"/>
  </r>
  <r>
    <n v="3587"/>
    <n v="0"/>
    <n v="33"/>
    <s v="Female"/>
    <x v="2"/>
    <x v="15"/>
    <x v="0"/>
    <x v="3575"/>
    <x v="2"/>
    <x v="0"/>
    <x v="19"/>
    <n v="12"/>
    <n v="28"/>
    <n v="336"/>
    <x v="36"/>
    <s v="M"/>
    <x v="22"/>
    <x v="0"/>
    <x v="5"/>
    <x v="3"/>
    <x v="4"/>
  </r>
  <r>
    <n v="3588"/>
    <n v="0"/>
    <n v="33"/>
    <s v="Female"/>
    <x v="2"/>
    <x v="1"/>
    <x v="0"/>
    <x v="3576"/>
    <x v="3"/>
    <x v="0"/>
    <x v="19"/>
    <n v="33"/>
    <n v="90"/>
    <n v="2970"/>
    <x v="40"/>
    <s v="S"/>
    <x v="10"/>
    <x v="2"/>
    <x v="3"/>
    <x v="5"/>
    <x v="2"/>
  </r>
  <r>
    <n v="3589"/>
    <n v="0"/>
    <n v="23"/>
    <s v="Female"/>
    <x v="2"/>
    <x v="12"/>
    <x v="3"/>
    <x v="3577"/>
    <x v="4"/>
    <x v="0"/>
    <x v="19"/>
    <n v="40"/>
    <n v="55"/>
    <n v="2200"/>
    <x v="49"/>
    <s v="M"/>
    <x v="23"/>
    <x v="1"/>
    <x v="4"/>
    <x v="1"/>
    <x v="2"/>
  </r>
  <r>
    <n v="3590"/>
    <n v="0"/>
    <n v="31"/>
    <s v="Female"/>
    <x v="2"/>
    <x v="22"/>
    <x v="3"/>
    <x v="3578"/>
    <x v="5"/>
    <x v="0"/>
    <x v="19"/>
    <n v="38"/>
    <n v="73"/>
    <n v="2774"/>
    <x v="13"/>
    <s v="M"/>
    <x v="24"/>
    <x v="1"/>
    <x v="2"/>
    <x v="1"/>
    <x v="6"/>
  </r>
  <r>
    <n v="3591"/>
    <n v="0"/>
    <n v="27"/>
    <s v="Female"/>
    <x v="2"/>
    <x v="10"/>
    <x v="0"/>
    <x v="3579"/>
    <x v="6"/>
    <x v="0"/>
    <x v="19"/>
    <n v="19"/>
    <n v="87"/>
    <n v="1653"/>
    <x v="44"/>
    <s v="M"/>
    <x v="0"/>
    <x v="3"/>
    <x v="4"/>
    <x v="0"/>
    <x v="6"/>
  </r>
  <r>
    <n v="3592"/>
    <n v="0"/>
    <n v="48"/>
    <s v="Female"/>
    <x v="2"/>
    <x v="14"/>
    <x v="2"/>
    <x v="3580"/>
    <x v="0"/>
    <x v="0"/>
    <x v="19"/>
    <n v="38"/>
    <n v="89"/>
    <n v="3382"/>
    <x v="44"/>
    <s v="M"/>
    <x v="9"/>
    <x v="0"/>
    <x v="4"/>
    <x v="4"/>
    <x v="3"/>
  </r>
  <r>
    <n v="3593"/>
    <n v="0"/>
    <n v="61"/>
    <s v="Female"/>
    <x v="2"/>
    <x v="23"/>
    <x v="1"/>
    <x v="3581"/>
    <x v="1"/>
    <x v="0"/>
    <x v="19"/>
    <n v="18"/>
    <n v="82"/>
    <n v="1476"/>
    <x v="30"/>
    <s v="L"/>
    <x v="21"/>
    <x v="1"/>
    <x v="4"/>
    <x v="0"/>
    <x v="0"/>
  </r>
  <r>
    <n v="3594"/>
    <n v="0"/>
    <n v="63"/>
    <s v="Female"/>
    <x v="2"/>
    <x v="3"/>
    <x v="1"/>
    <x v="3582"/>
    <x v="2"/>
    <x v="0"/>
    <x v="19"/>
    <n v="24"/>
    <n v="80"/>
    <n v="1920"/>
    <x v="5"/>
    <s v="M"/>
    <x v="12"/>
    <x v="1"/>
    <x v="2"/>
    <x v="3"/>
    <x v="5"/>
  </r>
  <r>
    <n v="3595"/>
    <n v="0"/>
    <n v="19"/>
    <s v="Female"/>
    <x v="2"/>
    <x v="18"/>
    <x v="3"/>
    <x v="3583"/>
    <x v="3"/>
    <x v="0"/>
    <x v="19"/>
    <n v="29"/>
    <n v="87"/>
    <n v="2523"/>
    <x v="15"/>
    <s v="L"/>
    <x v="4"/>
    <x v="2"/>
    <x v="4"/>
    <x v="0"/>
    <x v="3"/>
  </r>
  <r>
    <n v="3596"/>
    <n v="0"/>
    <n v="21"/>
    <s v="Female"/>
    <x v="2"/>
    <x v="0"/>
    <x v="0"/>
    <x v="3584"/>
    <x v="4"/>
    <x v="0"/>
    <x v="19"/>
    <n v="14"/>
    <n v="41"/>
    <n v="574"/>
    <x v="44"/>
    <s v="M"/>
    <x v="10"/>
    <x v="1"/>
    <x v="5"/>
    <x v="3"/>
    <x v="2"/>
  </r>
  <r>
    <n v="3597"/>
    <n v="0"/>
    <n v="28"/>
    <s v="Female"/>
    <x v="2"/>
    <x v="15"/>
    <x v="0"/>
    <x v="3585"/>
    <x v="5"/>
    <x v="0"/>
    <x v="19"/>
    <n v="44"/>
    <n v="83"/>
    <n v="3652"/>
    <x v="35"/>
    <s v="M"/>
    <x v="4"/>
    <x v="1"/>
    <x v="3"/>
    <x v="1"/>
    <x v="0"/>
  </r>
  <r>
    <n v="3598"/>
    <n v="0"/>
    <n v="29"/>
    <s v="Female"/>
    <x v="2"/>
    <x v="12"/>
    <x v="3"/>
    <x v="3586"/>
    <x v="6"/>
    <x v="0"/>
    <x v="19"/>
    <n v="18"/>
    <n v="71"/>
    <n v="1278"/>
    <x v="34"/>
    <s v="M"/>
    <x v="1"/>
    <x v="2"/>
    <x v="3"/>
    <x v="4"/>
    <x v="3"/>
  </r>
  <r>
    <n v="3599"/>
    <n v="0"/>
    <n v="23"/>
    <s v="Female"/>
    <x v="2"/>
    <x v="15"/>
    <x v="0"/>
    <x v="3587"/>
    <x v="0"/>
    <x v="0"/>
    <x v="19"/>
    <n v="19"/>
    <n v="76"/>
    <n v="1444"/>
    <x v="38"/>
    <s v="XL"/>
    <x v="7"/>
    <x v="1"/>
    <x v="5"/>
    <x v="4"/>
    <x v="4"/>
  </r>
  <r>
    <n v="3600"/>
    <n v="0"/>
    <n v="37"/>
    <s v="Female"/>
    <x v="2"/>
    <x v="18"/>
    <x v="3"/>
    <x v="3588"/>
    <x v="1"/>
    <x v="0"/>
    <x v="19"/>
    <n v="4"/>
    <n v="34"/>
    <n v="136"/>
    <x v="22"/>
    <s v="S"/>
    <x v="14"/>
    <x v="1"/>
    <x v="0"/>
    <x v="1"/>
    <x v="1"/>
  </r>
  <r>
    <n v="3601"/>
    <n v="0"/>
    <n v="67"/>
    <s v="Female"/>
    <x v="2"/>
    <x v="10"/>
    <x v="0"/>
    <x v="3589"/>
    <x v="2"/>
    <x v="0"/>
    <x v="19"/>
    <n v="25"/>
    <n v="81"/>
    <n v="2025"/>
    <x v="35"/>
    <s v="XL"/>
    <x v="8"/>
    <x v="1"/>
    <x v="1"/>
    <x v="1"/>
    <x v="4"/>
  </r>
  <r>
    <n v="3602"/>
    <n v="0"/>
    <n v="34"/>
    <s v="Female"/>
    <x v="2"/>
    <x v="17"/>
    <x v="0"/>
    <x v="3590"/>
    <x v="3"/>
    <x v="0"/>
    <x v="19"/>
    <n v="3"/>
    <n v="47"/>
    <n v="141"/>
    <x v="16"/>
    <s v="M"/>
    <x v="20"/>
    <x v="2"/>
    <x v="2"/>
    <x v="3"/>
    <x v="5"/>
  </r>
  <r>
    <n v="3603"/>
    <n v="0"/>
    <n v="58"/>
    <s v="Female"/>
    <x v="2"/>
    <x v="11"/>
    <x v="0"/>
    <x v="3591"/>
    <x v="4"/>
    <x v="0"/>
    <x v="19"/>
    <n v="40"/>
    <n v="36"/>
    <n v="1440"/>
    <x v="5"/>
    <s v="S"/>
    <x v="23"/>
    <x v="2"/>
    <x v="5"/>
    <x v="5"/>
    <x v="3"/>
  </r>
  <r>
    <n v="3604"/>
    <n v="0"/>
    <n v="45"/>
    <s v="Female"/>
    <x v="2"/>
    <x v="2"/>
    <x v="0"/>
    <x v="3592"/>
    <x v="5"/>
    <x v="0"/>
    <x v="19"/>
    <n v="5"/>
    <n v="51"/>
    <n v="255"/>
    <x v="7"/>
    <s v="M"/>
    <x v="9"/>
    <x v="1"/>
    <x v="1"/>
    <x v="1"/>
    <x v="1"/>
  </r>
  <r>
    <n v="3605"/>
    <n v="0"/>
    <n v="63"/>
    <s v="Female"/>
    <x v="2"/>
    <x v="15"/>
    <x v="0"/>
    <x v="3593"/>
    <x v="6"/>
    <x v="0"/>
    <x v="19"/>
    <n v="17"/>
    <n v="86"/>
    <n v="1462"/>
    <x v="7"/>
    <s v="M"/>
    <x v="19"/>
    <x v="3"/>
    <x v="3"/>
    <x v="5"/>
    <x v="2"/>
  </r>
  <r>
    <n v="3606"/>
    <n v="0"/>
    <n v="68"/>
    <s v="Female"/>
    <x v="2"/>
    <x v="2"/>
    <x v="0"/>
    <x v="3594"/>
    <x v="0"/>
    <x v="0"/>
    <x v="19"/>
    <n v="36"/>
    <n v="41"/>
    <n v="1476"/>
    <x v="15"/>
    <s v="M"/>
    <x v="9"/>
    <x v="3"/>
    <x v="5"/>
    <x v="4"/>
    <x v="6"/>
  </r>
  <r>
    <n v="3607"/>
    <n v="0"/>
    <n v="41"/>
    <s v="Female"/>
    <x v="2"/>
    <x v="3"/>
    <x v="1"/>
    <x v="3595"/>
    <x v="1"/>
    <x v="0"/>
    <x v="19"/>
    <n v="41"/>
    <n v="90"/>
    <n v="3690"/>
    <x v="45"/>
    <s v="XL"/>
    <x v="7"/>
    <x v="3"/>
    <x v="0"/>
    <x v="0"/>
    <x v="2"/>
  </r>
  <r>
    <n v="3608"/>
    <n v="0"/>
    <n v="50"/>
    <s v="Female"/>
    <x v="2"/>
    <x v="19"/>
    <x v="3"/>
    <x v="3596"/>
    <x v="2"/>
    <x v="0"/>
    <x v="19"/>
    <n v="20"/>
    <n v="93"/>
    <n v="1860"/>
    <x v="34"/>
    <s v="L"/>
    <x v="4"/>
    <x v="3"/>
    <x v="3"/>
    <x v="0"/>
    <x v="4"/>
  </r>
  <r>
    <n v="3609"/>
    <n v="0"/>
    <n v="24"/>
    <s v="Female"/>
    <x v="2"/>
    <x v="24"/>
    <x v="3"/>
    <x v="3597"/>
    <x v="3"/>
    <x v="0"/>
    <x v="19"/>
    <n v="2"/>
    <n v="56"/>
    <n v="112"/>
    <x v="29"/>
    <s v="M"/>
    <x v="16"/>
    <x v="3"/>
    <x v="2"/>
    <x v="1"/>
    <x v="6"/>
  </r>
  <r>
    <n v="3610"/>
    <n v="0"/>
    <n v="21"/>
    <s v="Female"/>
    <x v="2"/>
    <x v="20"/>
    <x v="0"/>
    <x v="3598"/>
    <x v="4"/>
    <x v="0"/>
    <x v="19"/>
    <n v="31"/>
    <n v="39"/>
    <n v="1209"/>
    <x v="34"/>
    <s v="M"/>
    <x v="16"/>
    <x v="2"/>
    <x v="4"/>
    <x v="5"/>
    <x v="5"/>
  </r>
  <r>
    <n v="3611"/>
    <n v="0"/>
    <n v="18"/>
    <s v="Female"/>
    <x v="2"/>
    <x v="14"/>
    <x v="2"/>
    <x v="3599"/>
    <x v="5"/>
    <x v="0"/>
    <x v="19"/>
    <n v="23"/>
    <n v="86"/>
    <n v="1978"/>
    <x v="20"/>
    <s v="XL"/>
    <x v="13"/>
    <x v="3"/>
    <x v="4"/>
    <x v="4"/>
    <x v="0"/>
  </r>
  <r>
    <n v="3612"/>
    <n v="0"/>
    <n v="63"/>
    <s v="Female"/>
    <x v="2"/>
    <x v="17"/>
    <x v="0"/>
    <x v="3600"/>
    <x v="6"/>
    <x v="0"/>
    <x v="19"/>
    <n v="30"/>
    <n v="82"/>
    <n v="2460"/>
    <x v="46"/>
    <s v="M"/>
    <x v="5"/>
    <x v="1"/>
    <x v="3"/>
    <x v="2"/>
    <x v="2"/>
  </r>
  <r>
    <n v="3613"/>
    <n v="0"/>
    <n v="47"/>
    <s v="Female"/>
    <x v="2"/>
    <x v="3"/>
    <x v="1"/>
    <x v="3601"/>
    <x v="0"/>
    <x v="0"/>
    <x v="19"/>
    <n v="26"/>
    <n v="29"/>
    <n v="754"/>
    <x v="49"/>
    <s v="M"/>
    <x v="11"/>
    <x v="2"/>
    <x v="3"/>
    <x v="1"/>
    <x v="6"/>
  </r>
  <r>
    <n v="3614"/>
    <n v="0"/>
    <n v="58"/>
    <s v="Female"/>
    <x v="2"/>
    <x v="19"/>
    <x v="3"/>
    <x v="3602"/>
    <x v="1"/>
    <x v="0"/>
    <x v="19"/>
    <n v="40"/>
    <n v="27"/>
    <n v="1080"/>
    <x v="45"/>
    <s v="M"/>
    <x v="23"/>
    <x v="3"/>
    <x v="5"/>
    <x v="0"/>
    <x v="2"/>
  </r>
  <r>
    <n v="3615"/>
    <n v="0"/>
    <n v="46"/>
    <s v="Female"/>
    <x v="2"/>
    <x v="24"/>
    <x v="3"/>
    <x v="3603"/>
    <x v="2"/>
    <x v="0"/>
    <x v="19"/>
    <n v="19"/>
    <n v="25"/>
    <n v="475"/>
    <x v="12"/>
    <s v="L"/>
    <x v="1"/>
    <x v="1"/>
    <x v="4"/>
    <x v="4"/>
    <x v="2"/>
  </r>
  <r>
    <n v="3616"/>
    <n v="0"/>
    <n v="35"/>
    <s v="Female"/>
    <x v="2"/>
    <x v="10"/>
    <x v="0"/>
    <x v="3604"/>
    <x v="3"/>
    <x v="0"/>
    <x v="19"/>
    <n v="4"/>
    <n v="31"/>
    <n v="124"/>
    <x v="17"/>
    <s v="M"/>
    <x v="9"/>
    <x v="0"/>
    <x v="1"/>
    <x v="2"/>
    <x v="5"/>
  </r>
  <r>
    <n v="3617"/>
    <n v="0"/>
    <n v="42"/>
    <s v="Female"/>
    <x v="2"/>
    <x v="15"/>
    <x v="0"/>
    <x v="3605"/>
    <x v="4"/>
    <x v="0"/>
    <x v="19"/>
    <n v="33"/>
    <n v="23"/>
    <n v="759"/>
    <x v="48"/>
    <s v="L"/>
    <x v="7"/>
    <x v="0"/>
    <x v="5"/>
    <x v="5"/>
    <x v="0"/>
  </r>
  <r>
    <n v="3618"/>
    <n v="0"/>
    <n v="48"/>
    <s v="Female"/>
    <x v="2"/>
    <x v="22"/>
    <x v="3"/>
    <x v="3606"/>
    <x v="5"/>
    <x v="0"/>
    <x v="19"/>
    <n v="29"/>
    <n v="47"/>
    <n v="1363"/>
    <x v="0"/>
    <s v="M"/>
    <x v="21"/>
    <x v="3"/>
    <x v="0"/>
    <x v="5"/>
    <x v="5"/>
  </r>
  <r>
    <n v="3619"/>
    <n v="0"/>
    <n v="28"/>
    <s v="Female"/>
    <x v="2"/>
    <x v="24"/>
    <x v="3"/>
    <x v="3607"/>
    <x v="6"/>
    <x v="0"/>
    <x v="19"/>
    <n v="47"/>
    <n v="67"/>
    <n v="3149"/>
    <x v="21"/>
    <s v="M"/>
    <x v="1"/>
    <x v="3"/>
    <x v="4"/>
    <x v="3"/>
    <x v="4"/>
  </r>
  <r>
    <n v="3620"/>
    <n v="0"/>
    <n v="44"/>
    <s v="Female"/>
    <x v="2"/>
    <x v="18"/>
    <x v="3"/>
    <x v="3608"/>
    <x v="0"/>
    <x v="0"/>
    <x v="19"/>
    <n v="50"/>
    <n v="75"/>
    <n v="3750"/>
    <x v="16"/>
    <s v="S"/>
    <x v="23"/>
    <x v="0"/>
    <x v="4"/>
    <x v="0"/>
    <x v="1"/>
  </r>
  <r>
    <n v="3621"/>
    <n v="0"/>
    <n v="60"/>
    <s v="Female"/>
    <x v="2"/>
    <x v="3"/>
    <x v="1"/>
    <x v="3609"/>
    <x v="1"/>
    <x v="0"/>
    <x v="19"/>
    <n v="28"/>
    <n v="82"/>
    <n v="2296"/>
    <x v="7"/>
    <s v="M"/>
    <x v="2"/>
    <x v="2"/>
    <x v="0"/>
    <x v="2"/>
    <x v="0"/>
  </r>
  <r>
    <n v="3622"/>
    <n v="0"/>
    <n v="38"/>
    <s v="Female"/>
    <x v="2"/>
    <x v="4"/>
    <x v="1"/>
    <x v="3610"/>
    <x v="2"/>
    <x v="0"/>
    <x v="19"/>
    <n v="5"/>
    <n v="32"/>
    <n v="160"/>
    <x v="30"/>
    <s v="XL"/>
    <x v="5"/>
    <x v="2"/>
    <x v="4"/>
    <x v="1"/>
    <x v="0"/>
  </r>
  <r>
    <n v="3623"/>
    <n v="0"/>
    <n v="46"/>
    <s v="Female"/>
    <x v="2"/>
    <x v="10"/>
    <x v="0"/>
    <x v="3611"/>
    <x v="3"/>
    <x v="0"/>
    <x v="19"/>
    <n v="12"/>
    <n v="41"/>
    <n v="492"/>
    <x v="48"/>
    <s v="M"/>
    <x v="7"/>
    <x v="3"/>
    <x v="5"/>
    <x v="2"/>
    <x v="2"/>
  </r>
  <r>
    <n v="3624"/>
    <n v="0"/>
    <n v="39"/>
    <s v="Female"/>
    <x v="2"/>
    <x v="16"/>
    <x v="3"/>
    <x v="3612"/>
    <x v="4"/>
    <x v="0"/>
    <x v="19"/>
    <n v="4"/>
    <n v="89"/>
    <n v="356"/>
    <x v="10"/>
    <s v="M"/>
    <x v="10"/>
    <x v="0"/>
    <x v="4"/>
    <x v="3"/>
    <x v="1"/>
  </r>
  <r>
    <n v="3625"/>
    <n v="0"/>
    <n v="22"/>
    <s v="Female"/>
    <x v="2"/>
    <x v="19"/>
    <x v="3"/>
    <x v="3613"/>
    <x v="5"/>
    <x v="0"/>
    <x v="19"/>
    <n v="22"/>
    <n v="82"/>
    <n v="1804"/>
    <x v="20"/>
    <s v="XL"/>
    <x v="14"/>
    <x v="3"/>
    <x v="5"/>
    <x v="4"/>
    <x v="4"/>
  </r>
  <r>
    <n v="3626"/>
    <n v="0"/>
    <n v="44"/>
    <s v="Female"/>
    <x v="2"/>
    <x v="18"/>
    <x v="3"/>
    <x v="3614"/>
    <x v="6"/>
    <x v="0"/>
    <x v="19"/>
    <n v="32"/>
    <n v="99"/>
    <n v="3168"/>
    <x v="25"/>
    <s v="L"/>
    <x v="13"/>
    <x v="0"/>
    <x v="0"/>
    <x v="3"/>
    <x v="1"/>
  </r>
  <r>
    <n v="3627"/>
    <n v="0"/>
    <n v="69"/>
    <s v="Female"/>
    <x v="2"/>
    <x v="0"/>
    <x v="0"/>
    <x v="3615"/>
    <x v="0"/>
    <x v="0"/>
    <x v="19"/>
    <n v="32"/>
    <n v="98"/>
    <n v="3136"/>
    <x v="33"/>
    <s v="L"/>
    <x v="11"/>
    <x v="3"/>
    <x v="0"/>
    <x v="0"/>
    <x v="3"/>
  </r>
  <r>
    <n v="3628"/>
    <n v="0"/>
    <n v="39"/>
    <s v="Female"/>
    <x v="2"/>
    <x v="22"/>
    <x v="3"/>
    <x v="3616"/>
    <x v="1"/>
    <x v="0"/>
    <x v="19"/>
    <n v="48"/>
    <n v="54"/>
    <n v="2592"/>
    <x v="12"/>
    <s v="M"/>
    <x v="5"/>
    <x v="0"/>
    <x v="2"/>
    <x v="1"/>
    <x v="6"/>
  </r>
  <r>
    <n v="3629"/>
    <n v="0"/>
    <n v="53"/>
    <s v="Female"/>
    <x v="2"/>
    <x v="0"/>
    <x v="0"/>
    <x v="3617"/>
    <x v="2"/>
    <x v="0"/>
    <x v="19"/>
    <n v="35"/>
    <n v="88"/>
    <n v="3080"/>
    <x v="41"/>
    <s v="L"/>
    <x v="7"/>
    <x v="2"/>
    <x v="1"/>
    <x v="2"/>
    <x v="5"/>
  </r>
  <r>
    <n v="3630"/>
    <n v="0"/>
    <n v="52"/>
    <s v="Female"/>
    <x v="2"/>
    <x v="17"/>
    <x v="0"/>
    <x v="3618"/>
    <x v="3"/>
    <x v="0"/>
    <x v="19"/>
    <n v="44"/>
    <n v="43"/>
    <n v="1892"/>
    <x v="22"/>
    <s v="L"/>
    <x v="21"/>
    <x v="2"/>
    <x v="3"/>
    <x v="5"/>
    <x v="0"/>
  </r>
  <r>
    <n v="3631"/>
    <n v="0"/>
    <n v="65"/>
    <s v="Female"/>
    <x v="2"/>
    <x v="19"/>
    <x v="3"/>
    <x v="3619"/>
    <x v="4"/>
    <x v="0"/>
    <x v="19"/>
    <n v="29"/>
    <n v="73"/>
    <n v="2117"/>
    <x v="18"/>
    <s v="M"/>
    <x v="21"/>
    <x v="0"/>
    <x v="5"/>
    <x v="1"/>
    <x v="1"/>
  </r>
  <r>
    <n v="3632"/>
    <n v="0"/>
    <n v="48"/>
    <s v="Female"/>
    <x v="2"/>
    <x v="19"/>
    <x v="3"/>
    <x v="3620"/>
    <x v="5"/>
    <x v="0"/>
    <x v="19"/>
    <n v="26"/>
    <n v="50"/>
    <n v="1300"/>
    <x v="30"/>
    <s v="M"/>
    <x v="14"/>
    <x v="3"/>
    <x v="5"/>
    <x v="2"/>
    <x v="5"/>
  </r>
  <r>
    <n v="3633"/>
    <n v="0"/>
    <n v="27"/>
    <s v="Female"/>
    <x v="2"/>
    <x v="4"/>
    <x v="1"/>
    <x v="3621"/>
    <x v="6"/>
    <x v="0"/>
    <x v="19"/>
    <n v="3"/>
    <n v="73"/>
    <n v="219"/>
    <x v="39"/>
    <s v="L"/>
    <x v="13"/>
    <x v="1"/>
    <x v="0"/>
    <x v="5"/>
    <x v="3"/>
  </r>
  <r>
    <n v="3634"/>
    <n v="0"/>
    <n v="39"/>
    <s v="Female"/>
    <x v="2"/>
    <x v="24"/>
    <x v="3"/>
    <x v="3622"/>
    <x v="0"/>
    <x v="0"/>
    <x v="19"/>
    <n v="1"/>
    <n v="51"/>
    <n v="51"/>
    <x v="6"/>
    <s v="M"/>
    <x v="19"/>
    <x v="1"/>
    <x v="1"/>
    <x v="4"/>
    <x v="4"/>
  </r>
  <r>
    <n v="3635"/>
    <n v="0"/>
    <n v="59"/>
    <s v="Female"/>
    <x v="2"/>
    <x v="20"/>
    <x v="0"/>
    <x v="3623"/>
    <x v="1"/>
    <x v="0"/>
    <x v="19"/>
    <n v="17"/>
    <n v="22"/>
    <n v="374"/>
    <x v="47"/>
    <s v="M"/>
    <x v="6"/>
    <x v="0"/>
    <x v="3"/>
    <x v="3"/>
    <x v="2"/>
  </r>
  <r>
    <n v="3636"/>
    <n v="0"/>
    <n v="52"/>
    <s v="Female"/>
    <x v="2"/>
    <x v="3"/>
    <x v="1"/>
    <x v="3624"/>
    <x v="2"/>
    <x v="0"/>
    <x v="19"/>
    <n v="17"/>
    <n v="32"/>
    <n v="544"/>
    <x v="23"/>
    <s v="L"/>
    <x v="16"/>
    <x v="3"/>
    <x v="1"/>
    <x v="2"/>
    <x v="0"/>
  </r>
  <r>
    <n v="3637"/>
    <n v="0"/>
    <n v="50"/>
    <s v="Female"/>
    <x v="2"/>
    <x v="3"/>
    <x v="1"/>
    <x v="3625"/>
    <x v="3"/>
    <x v="0"/>
    <x v="19"/>
    <n v="36"/>
    <n v="38"/>
    <n v="1368"/>
    <x v="17"/>
    <s v="L"/>
    <x v="21"/>
    <x v="2"/>
    <x v="4"/>
    <x v="1"/>
    <x v="1"/>
  </r>
  <r>
    <n v="3638"/>
    <n v="0"/>
    <n v="32"/>
    <s v="Female"/>
    <x v="2"/>
    <x v="23"/>
    <x v="1"/>
    <x v="3626"/>
    <x v="4"/>
    <x v="0"/>
    <x v="19"/>
    <n v="32"/>
    <n v="66"/>
    <n v="2112"/>
    <x v="39"/>
    <s v="L"/>
    <x v="22"/>
    <x v="0"/>
    <x v="0"/>
    <x v="2"/>
    <x v="0"/>
  </r>
  <r>
    <n v="3639"/>
    <n v="0"/>
    <n v="40"/>
    <s v="Female"/>
    <x v="2"/>
    <x v="21"/>
    <x v="3"/>
    <x v="3627"/>
    <x v="5"/>
    <x v="0"/>
    <x v="19"/>
    <n v="50"/>
    <n v="20"/>
    <n v="1000"/>
    <x v="22"/>
    <s v="M"/>
    <x v="8"/>
    <x v="1"/>
    <x v="0"/>
    <x v="3"/>
    <x v="4"/>
  </r>
  <r>
    <n v="3640"/>
    <n v="0"/>
    <n v="26"/>
    <s v="Female"/>
    <x v="2"/>
    <x v="7"/>
    <x v="2"/>
    <x v="3628"/>
    <x v="6"/>
    <x v="0"/>
    <x v="19"/>
    <n v="39"/>
    <n v="44"/>
    <n v="1716"/>
    <x v="25"/>
    <s v="M"/>
    <x v="17"/>
    <x v="2"/>
    <x v="4"/>
    <x v="0"/>
    <x v="2"/>
  </r>
  <r>
    <n v="3641"/>
    <n v="0"/>
    <n v="47"/>
    <s v="Female"/>
    <x v="2"/>
    <x v="12"/>
    <x v="3"/>
    <x v="3629"/>
    <x v="0"/>
    <x v="0"/>
    <x v="19"/>
    <n v="17"/>
    <n v="31"/>
    <n v="527"/>
    <x v="45"/>
    <s v="L"/>
    <x v="6"/>
    <x v="1"/>
    <x v="2"/>
    <x v="3"/>
    <x v="5"/>
  </r>
  <r>
    <n v="3642"/>
    <n v="0"/>
    <n v="51"/>
    <s v="Female"/>
    <x v="2"/>
    <x v="14"/>
    <x v="2"/>
    <x v="3630"/>
    <x v="1"/>
    <x v="0"/>
    <x v="19"/>
    <n v="39"/>
    <n v="45"/>
    <n v="1755"/>
    <x v="14"/>
    <s v="M"/>
    <x v="16"/>
    <x v="3"/>
    <x v="1"/>
    <x v="4"/>
    <x v="6"/>
  </r>
  <r>
    <n v="3643"/>
    <n v="0"/>
    <n v="47"/>
    <s v="Female"/>
    <x v="2"/>
    <x v="10"/>
    <x v="0"/>
    <x v="3631"/>
    <x v="2"/>
    <x v="0"/>
    <x v="19"/>
    <n v="5"/>
    <n v="71"/>
    <n v="355"/>
    <x v="27"/>
    <s v="L"/>
    <x v="1"/>
    <x v="2"/>
    <x v="5"/>
    <x v="3"/>
    <x v="2"/>
  </r>
  <r>
    <n v="3644"/>
    <n v="0"/>
    <n v="53"/>
    <s v="Female"/>
    <x v="2"/>
    <x v="18"/>
    <x v="3"/>
    <x v="3632"/>
    <x v="3"/>
    <x v="0"/>
    <x v="19"/>
    <n v="47"/>
    <n v="96"/>
    <n v="4512"/>
    <x v="29"/>
    <s v="XL"/>
    <x v="23"/>
    <x v="3"/>
    <x v="3"/>
    <x v="5"/>
    <x v="2"/>
  </r>
  <r>
    <n v="3645"/>
    <n v="0"/>
    <n v="35"/>
    <s v="Female"/>
    <x v="2"/>
    <x v="0"/>
    <x v="0"/>
    <x v="3633"/>
    <x v="4"/>
    <x v="0"/>
    <x v="19"/>
    <n v="18"/>
    <n v="32"/>
    <n v="576"/>
    <x v="10"/>
    <s v="M"/>
    <x v="10"/>
    <x v="0"/>
    <x v="2"/>
    <x v="0"/>
    <x v="1"/>
  </r>
  <r>
    <n v="3646"/>
    <n v="0"/>
    <n v="38"/>
    <s v="Female"/>
    <x v="2"/>
    <x v="21"/>
    <x v="3"/>
    <x v="3634"/>
    <x v="5"/>
    <x v="0"/>
    <x v="19"/>
    <n v="31"/>
    <n v="90"/>
    <n v="2790"/>
    <x v="23"/>
    <s v="L"/>
    <x v="5"/>
    <x v="2"/>
    <x v="1"/>
    <x v="2"/>
    <x v="6"/>
  </r>
  <r>
    <n v="3647"/>
    <n v="0"/>
    <n v="69"/>
    <s v="Female"/>
    <x v="2"/>
    <x v="16"/>
    <x v="3"/>
    <x v="3635"/>
    <x v="6"/>
    <x v="0"/>
    <x v="19"/>
    <n v="39"/>
    <n v="68"/>
    <n v="2652"/>
    <x v="21"/>
    <s v="M"/>
    <x v="1"/>
    <x v="1"/>
    <x v="4"/>
    <x v="5"/>
    <x v="0"/>
  </r>
  <r>
    <n v="3648"/>
    <n v="0"/>
    <n v="47"/>
    <s v="Female"/>
    <x v="2"/>
    <x v="6"/>
    <x v="0"/>
    <x v="3636"/>
    <x v="0"/>
    <x v="0"/>
    <x v="19"/>
    <n v="12"/>
    <n v="45"/>
    <n v="540"/>
    <x v="22"/>
    <s v="M"/>
    <x v="0"/>
    <x v="0"/>
    <x v="5"/>
    <x v="4"/>
    <x v="1"/>
  </r>
  <r>
    <n v="3649"/>
    <n v="0"/>
    <n v="31"/>
    <s v="Female"/>
    <x v="2"/>
    <x v="11"/>
    <x v="0"/>
    <x v="3637"/>
    <x v="1"/>
    <x v="0"/>
    <x v="19"/>
    <n v="45"/>
    <n v="67"/>
    <n v="3015"/>
    <x v="14"/>
    <s v="M"/>
    <x v="3"/>
    <x v="0"/>
    <x v="1"/>
    <x v="1"/>
    <x v="4"/>
  </r>
  <r>
    <n v="3650"/>
    <n v="0"/>
    <n v="68"/>
    <s v="Female"/>
    <x v="2"/>
    <x v="11"/>
    <x v="0"/>
    <x v="3638"/>
    <x v="2"/>
    <x v="0"/>
    <x v="19"/>
    <n v="33"/>
    <n v="57"/>
    <n v="1881"/>
    <x v="45"/>
    <s v="M"/>
    <x v="17"/>
    <x v="3"/>
    <x v="3"/>
    <x v="2"/>
    <x v="0"/>
  </r>
  <r>
    <n v="3651"/>
    <n v="0"/>
    <n v="51"/>
    <s v="Female"/>
    <x v="2"/>
    <x v="2"/>
    <x v="0"/>
    <x v="3639"/>
    <x v="3"/>
    <x v="0"/>
    <x v="19"/>
    <n v="3"/>
    <n v="60"/>
    <n v="180"/>
    <x v="47"/>
    <s v="M"/>
    <x v="5"/>
    <x v="2"/>
    <x v="4"/>
    <x v="3"/>
    <x v="2"/>
  </r>
  <r>
    <n v="3652"/>
    <n v="0"/>
    <n v="20"/>
    <s v="Female"/>
    <x v="2"/>
    <x v="8"/>
    <x v="3"/>
    <x v="3640"/>
    <x v="4"/>
    <x v="0"/>
    <x v="19"/>
    <n v="5"/>
    <n v="32"/>
    <n v="160"/>
    <x v="27"/>
    <s v="M"/>
    <x v="22"/>
    <x v="1"/>
    <x v="0"/>
    <x v="0"/>
    <x v="6"/>
  </r>
  <r>
    <n v="3653"/>
    <n v="0"/>
    <n v="27"/>
    <s v="Female"/>
    <x v="2"/>
    <x v="8"/>
    <x v="3"/>
    <x v="3641"/>
    <x v="5"/>
    <x v="0"/>
    <x v="19"/>
    <n v="23"/>
    <n v="29"/>
    <n v="667"/>
    <x v="0"/>
    <s v="S"/>
    <x v="23"/>
    <x v="3"/>
    <x v="5"/>
    <x v="5"/>
    <x v="5"/>
  </r>
  <r>
    <n v="3654"/>
    <n v="0"/>
    <n v="67"/>
    <s v="Female"/>
    <x v="2"/>
    <x v="7"/>
    <x v="2"/>
    <x v="3642"/>
    <x v="6"/>
    <x v="0"/>
    <x v="20"/>
    <n v="39"/>
    <n v="20"/>
    <n v="780"/>
    <x v="45"/>
    <s v="M"/>
    <x v="24"/>
    <x v="1"/>
    <x v="2"/>
    <x v="2"/>
    <x v="0"/>
  </r>
  <r>
    <n v="3655"/>
    <n v="0"/>
    <n v="21"/>
    <s v="Female"/>
    <x v="2"/>
    <x v="16"/>
    <x v="3"/>
    <x v="3643"/>
    <x v="0"/>
    <x v="0"/>
    <x v="20"/>
    <n v="10"/>
    <n v="98"/>
    <n v="980"/>
    <x v="10"/>
    <s v="M"/>
    <x v="13"/>
    <x v="0"/>
    <x v="2"/>
    <x v="2"/>
    <x v="2"/>
  </r>
  <r>
    <n v="3656"/>
    <n v="0"/>
    <n v="20"/>
    <s v="Female"/>
    <x v="2"/>
    <x v="1"/>
    <x v="0"/>
    <x v="3644"/>
    <x v="1"/>
    <x v="0"/>
    <x v="20"/>
    <n v="4"/>
    <n v="27"/>
    <n v="108"/>
    <x v="5"/>
    <s v="M"/>
    <x v="22"/>
    <x v="3"/>
    <x v="2"/>
    <x v="2"/>
    <x v="4"/>
  </r>
  <r>
    <n v="3657"/>
    <n v="0"/>
    <n v="35"/>
    <s v="Female"/>
    <x v="2"/>
    <x v="14"/>
    <x v="2"/>
    <x v="3645"/>
    <x v="2"/>
    <x v="0"/>
    <x v="20"/>
    <n v="18"/>
    <n v="67"/>
    <n v="1206"/>
    <x v="24"/>
    <s v="XL"/>
    <x v="16"/>
    <x v="1"/>
    <x v="4"/>
    <x v="2"/>
    <x v="5"/>
  </r>
  <r>
    <n v="3658"/>
    <n v="0"/>
    <n v="58"/>
    <s v="Female"/>
    <x v="2"/>
    <x v="9"/>
    <x v="1"/>
    <x v="3646"/>
    <x v="3"/>
    <x v="0"/>
    <x v="20"/>
    <n v="1"/>
    <n v="82"/>
    <n v="82"/>
    <x v="15"/>
    <s v="L"/>
    <x v="9"/>
    <x v="0"/>
    <x v="0"/>
    <x v="5"/>
    <x v="6"/>
  </r>
  <r>
    <n v="3659"/>
    <n v="0"/>
    <n v="28"/>
    <s v="Female"/>
    <x v="2"/>
    <x v="17"/>
    <x v="0"/>
    <x v="3647"/>
    <x v="4"/>
    <x v="0"/>
    <x v="20"/>
    <n v="18"/>
    <n v="72"/>
    <n v="1296"/>
    <x v="33"/>
    <s v="M"/>
    <x v="23"/>
    <x v="3"/>
    <x v="3"/>
    <x v="3"/>
    <x v="0"/>
  </r>
  <r>
    <n v="3660"/>
    <n v="0"/>
    <n v="27"/>
    <s v="Female"/>
    <x v="2"/>
    <x v="3"/>
    <x v="1"/>
    <x v="3648"/>
    <x v="5"/>
    <x v="0"/>
    <x v="20"/>
    <n v="46"/>
    <n v="77"/>
    <n v="3542"/>
    <x v="25"/>
    <s v="S"/>
    <x v="0"/>
    <x v="3"/>
    <x v="5"/>
    <x v="4"/>
    <x v="2"/>
  </r>
  <r>
    <n v="3661"/>
    <n v="0"/>
    <n v="19"/>
    <s v="Female"/>
    <x v="2"/>
    <x v="9"/>
    <x v="1"/>
    <x v="3649"/>
    <x v="6"/>
    <x v="0"/>
    <x v="20"/>
    <n v="13"/>
    <n v="74"/>
    <n v="962"/>
    <x v="10"/>
    <s v="L"/>
    <x v="20"/>
    <x v="0"/>
    <x v="4"/>
    <x v="4"/>
    <x v="0"/>
  </r>
  <r>
    <n v="3662"/>
    <n v="0"/>
    <n v="63"/>
    <s v="Female"/>
    <x v="2"/>
    <x v="3"/>
    <x v="1"/>
    <x v="3650"/>
    <x v="0"/>
    <x v="0"/>
    <x v="20"/>
    <n v="5"/>
    <n v="39"/>
    <n v="195"/>
    <x v="22"/>
    <s v="S"/>
    <x v="3"/>
    <x v="0"/>
    <x v="2"/>
    <x v="2"/>
    <x v="0"/>
  </r>
  <r>
    <n v="3663"/>
    <n v="0"/>
    <n v="69"/>
    <s v="Female"/>
    <x v="2"/>
    <x v="6"/>
    <x v="0"/>
    <x v="3651"/>
    <x v="1"/>
    <x v="0"/>
    <x v="20"/>
    <n v="11"/>
    <n v="80"/>
    <n v="880"/>
    <x v="3"/>
    <s v="M"/>
    <x v="20"/>
    <x v="1"/>
    <x v="2"/>
    <x v="5"/>
    <x v="1"/>
  </r>
  <r>
    <n v="3664"/>
    <n v="0"/>
    <n v="65"/>
    <s v="Female"/>
    <x v="2"/>
    <x v="21"/>
    <x v="3"/>
    <x v="3652"/>
    <x v="2"/>
    <x v="0"/>
    <x v="20"/>
    <n v="49"/>
    <n v="59"/>
    <n v="2891"/>
    <x v="19"/>
    <s v="M"/>
    <x v="13"/>
    <x v="2"/>
    <x v="0"/>
    <x v="2"/>
    <x v="1"/>
  </r>
  <r>
    <n v="3665"/>
    <n v="0"/>
    <n v="63"/>
    <s v="Female"/>
    <x v="2"/>
    <x v="14"/>
    <x v="2"/>
    <x v="3653"/>
    <x v="3"/>
    <x v="0"/>
    <x v="20"/>
    <n v="1"/>
    <n v="68"/>
    <n v="68"/>
    <x v="9"/>
    <s v="M"/>
    <x v="2"/>
    <x v="3"/>
    <x v="5"/>
    <x v="5"/>
    <x v="0"/>
  </r>
  <r>
    <n v="3666"/>
    <n v="0"/>
    <n v="28"/>
    <s v="Female"/>
    <x v="2"/>
    <x v="20"/>
    <x v="0"/>
    <x v="3654"/>
    <x v="4"/>
    <x v="0"/>
    <x v="20"/>
    <n v="11"/>
    <n v="77"/>
    <n v="847"/>
    <x v="16"/>
    <s v="M"/>
    <x v="14"/>
    <x v="3"/>
    <x v="2"/>
    <x v="2"/>
    <x v="3"/>
  </r>
  <r>
    <n v="3667"/>
    <n v="0"/>
    <n v="67"/>
    <s v="Female"/>
    <x v="2"/>
    <x v="16"/>
    <x v="3"/>
    <x v="3655"/>
    <x v="5"/>
    <x v="0"/>
    <x v="20"/>
    <n v="47"/>
    <n v="50"/>
    <n v="2350"/>
    <x v="15"/>
    <s v="M"/>
    <x v="8"/>
    <x v="0"/>
    <x v="4"/>
    <x v="1"/>
    <x v="6"/>
  </r>
  <r>
    <n v="3668"/>
    <n v="0"/>
    <n v="51"/>
    <s v="Female"/>
    <x v="2"/>
    <x v="13"/>
    <x v="0"/>
    <x v="3656"/>
    <x v="6"/>
    <x v="0"/>
    <x v="20"/>
    <n v="20"/>
    <n v="45"/>
    <n v="900"/>
    <x v="46"/>
    <s v="L"/>
    <x v="16"/>
    <x v="3"/>
    <x v="2"/>
    <x v="0"/>
    <x v="5"/>
  </r>
  <r>
    <n v="3669"/>
    <n v="0"/>
    <n v="59"/>
    <s v="Female"/>
    <x v="2"/>
    <x v="0"/>
    <x v="0"/>
    <x v="3657"/>
    <x v="0"/>
    <x v="0"/>
    <x v="20"/>
    <n v="18"/>
    <n v="71"/>
    <n v="1278"/>
    <x v="49"/>
    <s v="XL"/>
    <x v="23"/>
    <x v="2"/>
    <x v="5"/>
    <x v="0"/>
    <x v="2"/>
  </r>
  <r>
    <n v="3670"/>
    <n v="0"/>
    <n v="25"/>
    <s v="Female"/>
    <x v="2"/>
    <x v="20"/>
    <x v="0"/>
    <x v="3658"/>
    <x v="1"/>
    <x v="0"/>
    <x v="20"/>
    <n v="43"/>
    <n v="52"/>
    <n v="2236"/>
    <x v="46"/>
    <s v="S"/>
    <x v="5"/>
    <x v="3"/>
    <x v="5"/>
    <x v="3"/>
    <x v="3"/>
  </r>
  <r>
    <n v="3671"/>
    <n v="0"/>
    <n v="31"/>
    <s v="Female"/>
    <x v="2"/>
    <x v="9"/>
    <x v="1"/>
    <x v="3659"/>
    <x v="2"/>
    <x v="0"/>
    <x v="20"/>
    <n v="4"/>
    <n v="50"/>
    <n v="200"/>
    <x v="32"/>
    <s v="S"/>
    <x v="3"/>
    <x v="0"/>
    <x v="1"/>
    <x v="3"/>
    <x v="6"/>
  </r>
  <r>
    <n v="3672"/>
    <n v="0"/>
    <n v="62"/>
    <s v="Female"/>
    <x v="2"/>
    <x v="8"/>
    <x v="3"/>
    <x v="3660"/>
    <x v="3"/>
    <x v="0"/>
    <x v="20"/>
    <n v="20"/>
    <n v="66"/>
    <n v="1320"/>
    <x v="25"/>
    <s v="L"/>
    <x v="6"/>
    <x v="2"/>
    <x v="4"/>
    <x v="0"/>
    <x v="3"/>
  </r>
  <r>
    <n v="3673"/>
    <n v="0"/>
    <n v="51"/>
    <s v="Female"/>
    <x v="2"/>
    <x v="3"/>
    <x v="1"/>
    <x v="3661"/>
    <x v="4"/>
    <x v="0"/>
    <x v="20"/>
    <n v="7"/>
    <n v="81"/>
    <n v="567"/>
    <x v="14"/>
    <s v="S"/>
    <x v="6"/>
    <x v="3"/>
    <x v="1"/>
    <x v="3"/>
    <x v="5"/>
  </r>
  <r>
    <n v="3674"/>
    <n v="0"/>
    <n v="32"/>
    <s v="Female"/>
    <x v="2"/>
    <x v="20"/>
    <x v="0"/>
    <x v="3662"/>
    <x v="5"/>
    <x v="0"/>
    <x v="20"/>
    <n v="31"/>
    <n v="28"/>
    <n v="868"/>
    <x v="3"/>
    <s v="M"/>
    <x v="6"/>
    <x v="2"/>
    <x v="4"/>
    <x v="4"/>
    <x v="0"/>
  </r>
  <r>
    <n v="3675"/>
    <n v="0"/>
    <n v="35"/>
    <s v="Female"/>
    <x v="2"/>
    <x v="8"/>
    <x v="3"/>
    <x v="3663"/>
    <x v="6"/>
    <x v="0"/>
    <x v="20"/>
    <n v="41"/>
    <n v="65"/>
    <n v="2665"/>
    <x v="46"/>
    <s v="M"/>
    <x v="24"/>
    <x v="0"/>
    <x v="4"/>
    <x v="0"/>
    <x v="0"/>
  </r>
  <r>
    <n v="3676"/>
    <n v="0"/>
    <n v="70"/>
    <s v="Female"/>
    <x v="2"/>
    <x v="19"/>
    <x v="3"/>
    <x v="3664"/>
    <x v="0"/>
    <x v="0"/>
    <x v="20"/>
    <n v="3"/>
    <n v="80"/>
    <n v="240"/>
    <x v="40"/>
    <s v="M"/>
    <x v="3"/>
    <x v="0"/>
    <x v="0"/>
    <x v="4"/>
    <x v="5"/>
  </r>
  <r>
    <n v="3677"/>
    <n v="0"/>
    <n v="19"/>
    <s v="Female"/>
    <x v="2"/>
    <x v="16"/>
    <x v="3"/>
    <x v="3665"/>
    <x v="1"/>
    <x v="0"/>
    <x v="20"/>
    <n v="16"/>
    <n v="94"/>
    <n v="1504"/>
    <x v="48"/>
    <s v="S"/>
    <x v="11"/>
    <x v="1"/>
    <x v="1"/>
    <x v="3"/>
    <x v="5"/>
  </r>
  <r>
    <n v="3678"/>
    <n v="0"/>
    <n v="32"/>
    <s v="Female"/>
    <x v="2"/>
    <x v="21"/>
    <x v="3"/>
    <x v="3666"/>
    <x v="2"/>
    <x v="0"/>
    <x v="20"/>
    <n v="43"/>
    <n v="30"/>
    <n v="1290"/>
    <x v="49"/>
    <s v="M"/>
    <x v="0"/>
    <x v="3"/>
    <x v="3"/>
    <x v="1"/>
    <x v="2"/>
  </r>
  <r>
    <n v="3679"/>
    <n v="0"/>
    <n v="56"/>
    <s v="Female"/>
    <x v="2"/>
    <x v="5"/>
    <x v="0"/>
    <x v="3667"/>
    <x v="3"/>
    <x v="0"/>
    <x v="20"/>
    <n v="29"/>
    <n v="45"/>
    <n v="1305"/>
    <x v="20"/>
    <s v="S"/>
    <x v="18"/>
    <x v="3"/>
    <x v="3"/>
    <x v="4"/>
    <x v="0"/>
  </r>
  <r>
    <n v="3680"/>
    <n v="0"/>
    <n v="53"/>
    <s v="Female"/>
    <x v="2"/>
    <x v="7"/>
    <x v="2"/>
    <x v="3668"/>
    <x v="4"/>
    <x v="0"/>
    <x v="20"/>
    <n v="5"/>
    <n v="91"/>
    <n v="455"/>
    <x v="36"/>
    <s v="M"/>
    <x v="10"/>
    <x v="2"/>
    <x v="5"/>
    <x v="1"/>
    <x v="4"/>
  </r>
  <r>
    <n v="3681"/>
    <n v="0"/>
    <n v="22"/>
    <s v="Female"/>
    <x v="2"/>
    <x v="12"/>
    <x v="3"/>
    <x v="3669"/>
    <x v="5"/>
    <x v="0"/>
    <x v="20"/>
    <n v="30"/>
    <n v="36"/>
    <n v="1080"/>
    <x v="43"/>
    <s v="S"/>
    <x v="24"/>
    <x v="0"/>
    <x v="3"/>
    <x v="5"/>
    <x v="3"/>
  </r>
  <r>
    <n v="3682"/>
    <n v="0"/>
    <n v="26"/>
    <s v="Female"/>
    <x v="2"/>
    <x v="24"/>
    <x v="3"/>
    <x v="3670"/>
    <x v="6"/>
    <x v="0"/>
    <x v="20"/>
    <n v="33"/>
    <n v="73"/>
    <n v="2409"/>
    <x v="38"/>
    <s v="XL"/>
    <x v="23"/>
    <x v="3"/>
    <x v="2"/>
    <x v="5"/>
    <x v="5"/>
  </r>
  <r>
    <n v="3683"/>
    <n v="0"/>
    <n v="42"/>
    <s v="Female"/>
    <x v="2"/>
    <x v="5"/>
    <x v="0"/>
    <x v="3671"/>
    <x v="0"/>
    <x v="0"/>
    <x v="20"/>
    <n v="46"/>
    <n v="60"/>
    <n v="2760"/>
    <x v="5"/>
    <s v="M"/>
    <x v="1"/>
    <x v="3"/>
    <x v="5"/>
    <x v="0"/>
    <x v="4"/>
  </r>
  <r>
    <n v="3684"/>
    <n v="0"/>
    <n v="30"/>
    <s v="Female"/>
    <x v="2"/>
    <x v="20"/>
    <x v="0"/>
    <x v="3672"/>
    <x v="1"/>
    <x v="0"/>
    <x v="20"/>
    <n v="17"/>
    <n v="77"/>
    <n v="1309"/>
    <x v="33"/>
    <s v="M"/>
    <x v="7"/>
    <x v="0"/>
    <x v="1"/>
    <x v="0"/>
    <x v="0"/>
  </r>
  <r>
    <n v="3685"/>
    <n v="0"/>
    <n v="29"/>
    <s v="Female"/>
    <x v="2"/>
    <x v="11"/>
    <x v="0"/>
    <x v="3673"/>
    <x v="2"/>
    <x v="0"/>
    <x v="20"/>
    <n v="47"/>
    <n v="86"/>
    <n v="4042"/>
    <x v="37"/>
    <s v="L"/>
    <x v="4"/>
    <x v="1"/>
    <x v="1"/>
    <x v="2"/>
    <x v="4"/>
  </r>
  <r>
    <n v="3686"/>
    <n v="0"/>
    <n v="47"/>
    <s v="Female"/>
    <x v="2"/>
    <x v="6"/>
    <x v="0"/>
    <x v="3674"/>
    <x v="3"/>
    <x v="0"/>
    <x v="20"/>
    <n v="17"/>
    <n v="42"/>
    <n v="714"/>
    <x v="29"/>
    <s v="L"/>
    <x v="15"/>
    <x v="2"/>
    <x v="3"/>
    <x v="1"/>
    <x v="4"/>
  </r>
  <r>
    <n v="3687"/>
    <n v="0"/>
    <n v="59"/>
    <s v="Female"/>
    <x v="2"/>
    <x v="3"/>
    <x v="1"/>
    <x v="3675"/>
    <x v="4"/>
    <x v="0"/>
    <x v="20"/>
    <n v="17"/>
    <n v="70"/>
    <n v="1190"/>
    <x v="7"/>
    <s v="M"/>
    <x v="4"/>
    <x v="1"/>
    <x v="1"/>
    <x v="1"/>
    <x v="4"/>
  </r>
  <r>
    <n v="3688"/>
    <n v="0"/>
    <n v="34"/>
    <s v="Female"/>
    <x v="2"/>
    <x v="5"/>
    <x v="0"/>
    <x v="3676"/>
    <x v="5"/>
    <x v="0"/>
    <x v="20"/>
    <n v="28"/>
    <n v="44"/>
    <n v="1232"/>
    <x v="10"/>
    <s v="L"/>
    <x v="21"/>
    <x v="2"/>
    <x v="2"/>
    <x v="4"/>
    <x v="6"/>
  </r>
  <r>
    <n v="3689"/>
    <n v="0"/>
    <n v="52"/>
    <s v="Female"/>
    <x v="2"/>
    <x v="12"/>
    <x v="3"/>
    <x v="3677"/>
    <x v="6"/>
    <x v="0"/>
    <x v="20"/>
    <n v="8"/>
    <n v="91"/>
    <n v="728"/>
    <x v="8"/>
    <s v="L"/>
    <x v="3"/>
    <x v="1"/>
    <x v="2"/>
    <x v="1"/>
    <x v="5"/>
  </r>
  <r>
    <n v="3690"/>
    <n v="0"/>
    <n v="47"/>
    <s v="Female"/>
    <x v="2"/>
    <x v="16"/>
    <x v="3"/>
    <x v="3678"/>
    <x v="0"/>
    <x v="0"/>
    <x v="20"/>
    <n v="8"/>
    <n v="30"/>
    <n v="240"/>
    <x v="35"/>
    <s v="L"/>
    <x v="15"/>
    <x v="3"/>
    <x v="3"/>
    <x v="4"/>
    <x v="3"/>
  </r>
  <r>
    <n v="3691"/>
    <n v="0"/>
    <n v="24"/>
    <s v="Female"/>
    <x v="2"/>
    <x v="0"/>
    <x v="0"/>
    <x v="3679"/>
    <x v="1"/>
    <x v="0"/>
    <x v="20"/>
    <n v="4"/>
    <n v="23"/>
    <n v="92"/>
    <x v="22"/>
    <s v="S"/>
    <x v="10"/>
    <x v="3"/>
    <x v="5"/>
    <x v="4"/>
    <x v="4"/>
  </r>
  <r>
    <n v="3692"/>
    <n v="0"/>
    <n v="63"/>
    <s v="Female"/>
    <x v="2"/>
    <x v="3"/>
    <x v="1"/>
    <x v="3680"/>
    <x v="2"/>
    <x v="0"/>
    <x v="20"/>
    <n v="24"/>
    <n v="21"/>
    <n v="504"/>
    <x v="49"/>
    <s v="XL"/>
    <x v="19"/>
    <x v="2"/>
    <x v="2"/>
    <x v="3"/>
    <x v="1"/>
  </r>
  <r>
    <n v="3693"/>
    <n v="0"/>
    <n v="59"/>
    <s v="Female"/>
    <x v="2"/>
    <x v="7"/>
    <x v="2"/>
    <x v="3681"/>
    <x v="3"/>
    <x v="0"/>
    <x v="20"/>
    <n v="29"/>
    <n v="34"/>
    <n v="986"/>
    <x v="15"/>
    <s v="L"/>
    <x v="2"/>
    <x v="1"/>
    <x v="1"/>
    <x v="1"/>
    <x v="0"/>
  </r>
  <r>
    <n v="3694"/>
    <n v="0"/>
    <n v="66"/>
    <s v="Female"/>
    <x v="2"/>
    <x v="0"/>
    <x v="0"/>
    <x v="3682"/>
    <x v="4"/>
    <x v="0"/>
    <x v="20"/>
    <n v="10"/>
    <n v="46"/>
    <n v="460"/>
    <x v="44"/>
    <s v="M"/>
    <x v="10"/>
    <x v="2"/>
    <x v="4"/>
    <x v="0"/>
    <x v="1"/>
  </r>
  <r>
    <n v="3695"/>
    <n v="0"/>
    <n v="45"/>
    <s v="Female"/>
    <x v="2"/>
    <x v="1"/>
    <x v="0"/>
    <x v="3683"/>
    <x v="5"/>
    <x v="0"/>
    <x v="20"/>
    <n v="11"/>
    <n v="41"/>
    <n v="451"/>
    <x v="3"/>
    <s v="M"/>
    <x v="24"/>
    <x v="0"/>
    <x v="0"/>
    <x v="3"/>
    <x v="4"/>
  </r>
  <r>
    <n v="3696"/>
    <n v="0"/>
    <n v="38"/>
    <s v="Female"/>
    <x v="2"/>
    <x v="11"/>
    <x v="0"/>
    <x v="3684"/>
    <x v="6"/>
    <x v="0"/>
    <x v="20"/>
    <n v="18"/>
    <n v="33"/>
    <n v="594"/>
    <x v="19"/>
    <s v="M"/>
    <x v="3"/>
    <x v="3"/>
    <x v="3"/>
    <x v="4"/>
    <x v="0"/>
  </r>
  <r>
    <n v="3697"/>
    <n v="0"/>
    <n v="63"/>
    <s v="Female"/>
    <x v="2"/>
    <x v="0"/>
    <x v="0"/>
    <x v="3685"/>
    <x v="0"/>
    <x v="0"/>
    <x v="20"/>
    <n v="26"/>
    <n v="48"/>
    <n v="1248"/>
    <x v="38"/>
    <s v="L"/>
    <x v="2"/>
    <x v="3"/>
    <x v="2"/>
    <x v="4"/>
    <x v="2"/>
  </r>
  <r>
    <n v="3698"/>
    <n v="0"/>
    <n v="55"/>
    <s v="Female"/>
    <x v="2"/>
    <x v="15"/>
    <x v="0"/>
    <x v="3686"/>
    <x v="1"/>
    <x v="0"/>
    <x v="20"/>
    <n v="39"/>
    <n v="66"/>
    <n v="2574"/>
    <x v="37"/>
    <s v="L"/>
    <x v="6"/>
    <x v="0"/>
    <x v="3"/>
    <x v="1"/>
    <x v="1"/>
  </r>
  <r>
    <n v="3699"/>
    <n v="0"/>
    <n v="25"/>
    <s v="Female"/>
    <x v="2"/>
    <x v="11"/>
    <x v="0"/>
    <x v="3687"/>
    <x v="2"/>
    <x v="0"/>
    <x v="20"/>
    <n v="4"/>
    <n v="54"/>
    <n v="216"/>
    <x v="17"/>
    <s v="XL"/>
    <x v="1"/>
    <x v="1"/>
    <x v="4"/>
    <x v="0"/>
    <x v="2"/>
  </r>
  <r>
    <n v="3700"/>
    <n v="0"/>
    <n v="51"/>
    <s v="Female"/>
    <x v="2"/>
    <x v="21"/>
    <x v="3"/>
    <x v="3688"/>
    <x v="3"/>
    <x v="0"/>
    <x v="20"/>
    <n v="24"/>
    <n v="55"/>
    <n v="1320"/>
    <x v="18"/>
    <s v="M"/>
    <x v="8"/>
    <x v="3"/>
    <x v="5"/>
    <x v="4"/>
    <x v="1"/>
  </r>
  <r>
    <n v="3701"/>
    <n v="0"/>
    <n v="28"/>
    <s v="Female"/>
    <x v="2"/>
    <x v="8"/>
    <x v="3"/>
    <x v="3689"/>
    <x v="4"/>
    <x v="0"/>
    <x v="20"/>
    <n v="2"/>
    <n v="84"/>
    <n v="168"/>
    <x v="24"/>
    <s v="XL"/>
    <x v="4"/>
    <x v="2"/>
    <x v="5"/>
    <x v="4"/>
    <x v="6"/>
  </r>
  <r>
    <n v="3702"/>
    <n v="0"/>
    <n v="46"/>
    <s v="Female"/>
    <x v="2"/>
    <x v="3"/>
    <x v="1"/>
    <x v="3690"/>
    <x v="5"/>
    <x v="0"/>
    <x v="20"/>
    <n v="36"/>
    <n v="66"/>
    <n v="2376"/>
    <x v="34"/>
    <s v="M"/>
    <x v="4"/>
    <x v="1"/>
    <x v="5"/>
    <x v="1"/>
    <x v="2"/>
  </r>
  <r>
    <n v="3703"/>
    <n v="0"/>
    <n v="58"/>
    <s v="Female"/>
    <x v="2"/>
    <x v="9"/>
    <x v="1"/>
    <x v="3691"/>
    <x v="6"/>
    <x v="0"/>
    <x v="20"/>
    <n v="36"/>
    <n v="65"/>
    <n v="2340"/>
    <x v="35"/>
    <s v="M"/>
    <x v="20"/>
    <x v="1"/>
    <x v="5"/>
    <x v="0"/>
    <x v="1"/>
  </r>
  <r>
    <n v="3704"/>
    <n v="0"/>
    <n v="30"/>
    <s v="Female"/>
    <x v="2"/>
    <x v="3"/>
    <x v="1"/>
    <x v="3692"/>
    <x v="0"/>
    <x v="0"/>
    <x v="20"/>
    <n v="23"/>
    <n v="83"/>
    <n v="1909"/>
    <x v="49"/>
    <s v="S"/>
    <x v="11"/>
    <x v="3"/>
    <x v="3"/>
    <x v="3"/>
    <x v="6"/>
  </r>
  <r>
    <n v="3705"/>
    <n v="0"/>
    <n v="68"/>
    <s v="Female"/>
    <x v="2"/>
    <x v="12"/>
    <x v="3"/>
    <x v="3693"/>
    <x v="1"/>
    <x v="0"/>
    <x v="20"/>
    <n v="36"/>
    <n v="61"/>
    <n v="2196"/>
    <x v="9"/>
    <s v="L"/>
    <x v="12"/>
    <x v="0"/>
    <x v="5"/>
    <x v="2"/>
    <x v="3"/>
  </r>
  <r>
    <n v="3706"/>
    <n v="0"/>
    <n v="28"/>
    <s v="Female"/>
    <x v="2"/>
    <x v="11"/>
    <x v="0"/>
    <x v="3694"/>
    <x v="2"/>
    <x v="0"/>
    <x v="20"/>
    <n v="2"/>
    <n v="65"/>
    <n v="130"/>
    <x v="23"/>
    <s v="L"/>
    <x v="11"/>
    <x v="2"/>
    <x v="1"/>
    <x v="5"/>
    <x v="2"/>
  </r>
  <r>
    <n v="3707"/>
    <n v="0"/>
    <n v="26"/>
    <s v="Female"/>
    <x v="2"/>
    <x v="3"/>
    <x v="1"/>
    <x v="3695"/>
    <x v="3"/>
    <x v="0"/>
    <x v="20"/>
    <n v="17"/>
    <n v="55"/>
    <n v="935"/>
    <x v="22"/>
    <s v="M"/>
    <x v="13"/>
    <x v="1"/>
    <x v="5"/>
    <x v="1"/>
    <x v="4"/>
  </r>
  <r>
    <n v="3708"/>
    <n v="0"/>
    <n v="35"/>
    <s v="Female"/>
    <x v="2"/>
    <x v="24"/>
    <x v="3"/>
    <x v="3696"/>
    <x v="4"/>
    <x v="0"/>
    <x v="20"/>
    <n v="19"/>
    <n v="79"/>
    <n v="1501"/>
    <x v="25"/>
    <s v="M"/>
    <x v="9"/>
    <x v="3"/>
    <x v="4"/>
    <x v="0"/>
    <x v="1"/>
  </r>
  <r>
    <n v="3709"/>
    <n v="0"/>
    <n v="40"/>
    <s v="Female"/>
    <x v="2"/>
    <x v="15"/>
    <x v="0"/>
    <x v="3697"/>
    <x v="5"/>
    <x v="0"/>
    <x v="20"/>
    <n v="41"/>
    <n v="96"/>
    <n v="3936"/>
    <x v="35"/>
    <s v="M"/>
    <x v="15"/>
    <x v="3"/>
    <x v="0"/>
    <x v="3"/>
    <x v="5"/>
  </r>
  <r>
    <n v="3710"/>
    <n v="0"/>
    <n v="31"/>
    <s v="Female"/>
    <x v="2"/>
    <x v="20"/>
    <x v="0"/>
    <x v="3698"/>
    <x v="6"/>
    <x v="0"/>
    <x v="20"/>
    <n v="27"/>
    <n v="43"/>
    <n v="1161"/>
    <x v="39"/>
    <s v="M"/>
    <x v="5"/>
    <x v="3"/>
    <x v="1"/>
    <x v="3"/>
    <x v="3"/>
  </r>
  <r>
    <n v="3711"/>
    <n v="0"/>
    <n v="60"/>
    <s v="Female"/>
    <x v="2"/>
    <x v="16"/>
    <x v="3"/>
    <x v="3699"/>
    <x v="0"/>
    <x v="0"/>
    <x v="20"/>
    <n v="32"/>
    <n v="40"/>
    <n v="1280"/>
    <x v="11"/>
    <s v="M"/>
    <x v="22"/>
    <x v="2"/>
    <x v="4"/>
    <x v="4"/>
    <x v="0"/>
  </r>
  <r>
    <n v="3712"/>
    <n v="0"/>
    <n v="69"/>
    <s v="Female"/>
    <x v="2"/>
    <x v="19"/>
    <x v="3"/>
    <x v="3700"/>
    <x v="1"/>
    <x v="0"/>
    <x v="20"/>
    <n v="33"/>
    <n v="62"/>
    <n v="2046"/>
    <x v="20"/>
    <s v="XL"/>
    <x v="14"/>
    <x v="3"/>
    <x v="1"/>
    <x v="1"/>
    <x v="2"/>
  </r>
  <r>
    <n v="3713"/>
    <n v="0"/>
    <n v="51"/>
    <s v="Female"/>
    <x v="2"/>
    <x v="0"/>
    <x v="0"/>
    <x v="3701"/>
    <x v="2"/>
    <x v="0"/>
    <x v="20"/>
    <n v="24"/>
    <n v="72"/>
    <n v="1728"/>
    <x v="4"/>
    <s v="M"/>
    <x v="2"/>
    <x v="1"/>
    <x v="4"/>
    <x v="3"/>
    <x v="3"/>
  </r>
  <r>
    <n v="3714"/>
    <n v="0"/>
    <n v="49"/>
    <s v="Female"/>
    <x v="2"/>
    <x v="9"/>
    <x v="1"/>
    <x v="3702"/>
    <x v="3"/>
    <x v="0"/>
    <x v="20"/>
    <n v="31"/>
    <n v="87"/>
    <n v="2697"/>
    <x v="27"/>
    <s v="M"/>
    <x v="14"/>
    <x v="1"/>
    <x v="0"/>
    <x v="5"/>
    <x v="6"/>
  </r>
  <r>
    <n v="3715"/>
    <n v="0"/>
    <n v="18"/>
    <s v="Female"/>
    <x v="2"/>
    <x v="19"/>
    <x v="3"/>
    <x v="3703"/>
    <x v="4"/>
    <x v="0"/>
    <x v="20"/>
    <n v="35"/>
    <n v="31"/>
    <n v="1085"/>
    <x v="14"/>
    <s v="S"/>
    <x v="14"/>
    <x v="0"/>
    <x v="0"/>
    <x v="2"/>
    <x v="1"/>
  </r>
  <r>
    <n v="3716"/>
    <n v="0"/>
    <n v="63"/>
    <s v="Female"/>
    <x v="2"/>
    <x v="12"/>
    <x v="3"/>
    <x v="3704"/>
    <x v="5"/>
    <x v="0"/>
    <x v="20"/>
    <n v="2"/>
    <n v="34"/>
    <n v="68"/>
    <x v="42"/>
    <s v="S"/>
    <x v="19"/>
    <x v="3"/>
    <x v="1"/>
    <x v="4"/>
    <x v="5"/>
  </r>
  <r>
    <n v="3717"/>
    <n v="0"/>
    <n v="57"/>
    <s v="Female"/>
    <x v="2"/>
    <x v="5"/>
    <x v="0"/>
    <x v="3705"/>
    <x v="6"/>
    <x v="0"/>
    <x v="20"/>
    <n v="42"/>
    <n v="53"/>
    <n v="2226"/>
    <x v="32"/>
    <s v="M"/>
    <x v="4"/>
    <x v="3"/>
    <x v="2"/>
    <x v="5"/>
    <x v="6"/>
  </r>
  <r>
    <n v="3718"/>
    <n v="0"/>
    <n v="45"/>
    <s v="Female"/>
    <x v="2"/>
    <x v="17"/>
    <x v="0"/>
    <x v="3706"/>
    <x v="0"/>
    <x v="0"/>
    <x v="20"/>
    <n v="47"/>
    <n v="85"/>
    <n v="3995"/>
    <x v="31"/>
    <s v="XL"/>
    <x v="3"/>
    <x v="2"/>
    <x v="0"/>
    <x v="4"/>
    <x v="6"/>
  </r>
  <r>
    <n v="3719"/>
    <n v="0"/>
    <n v="36"/>
    <s v="Female"/>
    <x v="2"/>
    <x v="13"/>
    <x v="0"/>
    <x v="3707"/>
    <x v="1"/>
    <x v="0"/>
    <x v="20"/>
    <n v="44"/>
    <n v="50"/>
    <n v="2200"/>
    <x v="29"/>
    <s v="L"/>
    <x v="2"/>
    <x v="3"/>
    <x v="3"/>
    <x v="4"/>
    <x v="4"/>
  </r>
  <r>
    <n v="3720"/>
    <n v="0"/>
    <n v="20"/>
    <s v="Female"/>
    <x v="2"/>
    <x v="13"/>
    <x v="0"/>
    <x v="3708"/>
    <x v="2"/>
    <x v="0"/>
    <x v="20"/>
    <n v="8"/>
    <n v="91"/>
    <n v="728"/>
    <x v="37"/>
    <s v="M"/>
    <x v="15"/>
    <x v="2"/>
    <x v="1"/>
    <x v="4"/>
    <x v="6"/>
  </r>
  <r>
    <n v="3721"/>
    <n v="0"/>
    <n v="21"/>
    <s v="Female"/>
    <x v="2"/>
    <x v="19"/>
    <x v="3"/>
    <x v="3709"/>
    <x v="3"/>
    <x v="0"/>
    <x v="20"/>
    <n v="13"/>
    <n v="56"/>
    <n v="728"/>
    <x v="35"/>
    <s v="M"/>
    <x v="14"/>
    <x v="3"/>
    <x v="1"/>
    <x v="2"/>
    <x v="3"/>
  </r>
  <r>
    <n v="3722"/>
    <n v="0"/>
    <n v="62"/>
    <s v="Female"/>
    <x v="2"/>
    <x v="7"/>
    <x v="2"/>
    <x v="3710"/>
    <x v="4"/>
    <x v="0"/>
    <x v="20"/>
    <n v="10"/>
    <n v="60"/>
    <n v="600"/>
    <x v="38"/>
    <s v="L"/>
    <x v="6"/>
    <x v="3"/>
    <x v="2"/>
    <x v="1"/>
    <x v="2"/>
  </r>
  <r>
    <n v="3723"/>
    <n v="0"/>
    <n v="23"/>
    <s v="Female"/>
    <x v="2"/>
    <x v="14"/>
    <x v="2"/>
    <x v="3711"/>
    <x v="5"/>
    <x v="0"/>
    <x v="20"/>
    <n v="1"/>
    <n v="34"/>
    <n v="34"/>
    <x v="0"/>
    <s v="XL"/>
    <x v="22"/>
    <x v="3"/>
    <x v="3"/>
    <x v="2"/>
    <x v="0"/>
  </r>
  <r>
    <n v="3724"/>
    <n v="0"/>
    <n v="26"/>
    <s v="Female"/>
    <x v="2"/>
    <x v="3"/>
    <x v="1"/>
    <x v="3712"/>
    <x v="6"/>
    <x v="0"/>
    <x v="20"/>
    <n v="1"/>
    <n v="30"/>
    <n v="30"/>
    <x v="3"/>
    <s v="M"/>
    <x v="18"/>
    <x v="1"/>
    <x v="1"/>
    <x v="5"/>
    <x v="5"/>
  </r>
  <r>
    <n v="3725"/>
    <n v="0"/>
    <n v="30"/>
    <s v="Female"/>
    <x v="2"/>
    <x v="24"/>
    <x v="3"/>
    <x v="3713"/>
    <x v="0"/>
    <x v="0"/>
    <x v="20"/>
    <n v="18"/>
    <n v="71"/>
    <n v="1278"/>
    <x v="23"/>
    <s v="L"/>
    <x v="13"/>
    <x v="0"/>
    <x v="0"/>
    <x v="4"/>
    <x v="2"/>
  </r>
  <r>
    <n v="3726"/>
    <n v="0"/>
    <n v="18"/>
    <s v="Female"/>
    <x v="2"/>
    <x v="10"/>
    <x v="0"/>
    <x v="3714"/>
    <x v="1"/>
    <x v="0"/>
    <x v="20"/>
    <n v="2"/>
    <n v="100"/>
    <n v="200"/>
    <x v="18"/>
    <s v="S"/>
    <x v="2"/>
    <x v="0"/>
    <x v="2"/>
    <x v="3"/>
    <x v="2"/>
  </r>
  <r>
    <n v="3727"/>
    <n v="0"/>
    <n v="47"/>
    <s v="Female"/>
    <x v="2"/>
    <x v="22"/>
    <x v="3"/>
    <x v="3715"/>
    <x v="2"/>
    <x v="0"/>
    <x v="20"/>
    <n v="36"/>
    <n v="85"/>
    <n v="3060"/>
    <x v="36"/>
    <s v="XL"/>
    <x v="19"/>
    <x v="3"/>
    <x v="2"/>
    <x v="5"/>
    <x v="6"/>
  </r>
  <r>
    <n v="3728"/>
    <n v="0"/>
    <n v="41"/>
    <s v="Female"/>
    <x v="2"/>
    <x v="20"/>
    <x v="0"/>
    <x v="3716"/>
    <x v="3"/>
    <x v="0"/>
    <x v="20"/>
    <n v="17"/>
    <n v="83"/>
    <n v="1411"/>
    <x v="1"/>
    <s v="M"/>
    <x v="9"/>
    <x v="2"/>
    <x v="2"/>
    <x v="5"/>
    <x v="4"/>
  </r>
  <r>
    <n v="3729"/>
    <n v="0"/>
    <n v="62"/>
    <s v="Female"/>
    <x v="2"/>
    <x v="14"/>
    <x v="2"/>
    <x v="3717"/>
    <x v="4"/>
    <x v="0"/>
    <x v="20"/>
    <n v="1"/>
    <n v="31"/>
    <n v="31"/>
    <x v="32"/>
    <s v="L"/>
    <x v="15"/>
    <x v="0"/>
    <x v="3"/>
    <x v="5"/>
    <x v="2"/>
  </r>
  <r>
    <n v="3730"/>
    <n v="0"/>
    <n v="28"/>
    <s v="Female"/>
    <x v="2"/>
    <x v="23"/>
    <x v="1"/>
    <x v="3718"/>
    <x v="5"/>
    <x v="0"/>
    <x v="20"/>
    <n v="50"/>
    <n v="82"/>
    <n v="4100"/>
    <x v="3"/>
    <s v="M"/>
    <x v="11"/>
    <x v="1"/>
    <x v="4"/>
    <x v="1"/>
    <x v="3"/>
  </r>
  <r>
    <n v="3731"/>
    <n v="0"/>
    <n v="46"/>
    <s v="Female"/>
    <x v="2"/>
    <x v="5"/>
    <x v="0"/>
    <x v="3719"/>
    <x v="6"/>
    <x v="0"/>
    <x v="20"/>
    <n v="3"/>
    <n v="79"/>
    <n v="237"/>
    <x v="19"/>
    <s v="M"/>
    <x v="11"/>
    <x v="2"/>
    <x v="4"/>
    <x v="2"/>
    <x v="4"/>
  </r>
  <r>
    <n v="3732"/>
    <n v="0"/>
    <n v="54"/>
    <s v="Female"/>
    <x v="2"/>
    <x v="19"/>
    <x v="3"/>
    <x v="3720"/>
    <x v="0"/>
    <x v="0"/>
    <x v="20"/>
    <n v="45"/>
    <n v="62"/>
    <n v="2790"/>
    <x v="8"/>
    <s v="M"/>
    <x v="21"/>
    <x v="1"/>
    <x v="4"/>
    <x v="3"/>
    <x v="3"/>
  </r>
  <r>
    <n v="3733"/>
    <n v="0"/>
    <n v="36"/>
    <s v="Female"/>
    <x v="2"/>
    <x v="9"/>
    <x v="1"/>
    <x v="3721"/>
    <x v="1"/>
    <x v="0"/>
    <x v="20"/>
    <n v="28"/>
    <n v="92"/>
    <n v="2576"/>
    <x v="26"/>
    <s v="L"/>
    <x v="6"/>
    <x v="1"/>
    <x v="1"/>
    <x v="3"/>
    <x v="2"/>
  </r>
  <r>
    <n v="3734"/>
    <n v="0"/>
    <n v="25"/>
    <s v="Female"/>
    <x v="2"/>
    <x v="20"/>
    <x v="0"/>
    <x v="3722"/>
    <x v="2"/>
    <x v="0"/>
    <x v="20"/>
    <n v="6"/>
    <n v="58"/>
    <n v="348"/>
    <x v="25"/>
    <s v="M"/>
    <x v="1"/>
    <x v="3"/>
    <x v="2"/>
    <x v="5"/>
    <x v="6"/>
  </r>
  <r>
    <n v="3735"/>
    <n v="0"/>
    <n v="38"/>
    <s v="Female"/>
    <x v="2"/>
    <x v="15"/>
    <x v="0"/>
    <x v="3723"/>
    <x v="3"/>
    <x v="0"/>
    <x v="20"/>
    <n v="33"/>
    <n v="88"/>
    <n v="2904"/>
    <x v="17"/>
    <s v="M"/>
    <x v="18"/>
    <x v="1"/>
    <x v="2"/>
    <x v="5"/>
    <x v="6"/>
  </r>
  <r>
    <n v="3736"/>
    <n v="0"/>
    <n v="38"/>
    <s v="Female"/>
    <x v="2"/>
    <x v="3"/>
    <x v="1"/>
    <x v="3724"/>
    <x v="4"/>
    <x v="0"/>
    <x v="20"/>
    <n v="29"/>
    <n v="44"/>
    <n v="1276"/>
    <x v="2"/>
    <s v="L"/>
    <x v="19"/>
    <x v="1"/>
    <x v="4"/>
    <x v="3"/>
    <x v="2"/>
  </r>
  <r>
    <n v="3737"/>
    <n v="0"/>
    <n v="42"/>
    <s v="Female"/>
    <x v="2"/>
    <x v="2"/>
    <x v="0"/>
    <x v="3725"/>
    <x v="5"/>
    <x v="0"/>
    <x v="20"/>
    <n v="2"/>
    <n v="56"/>
    <n v="112"/>
    <x v="36"/>
    <s v="M"/>
    <x v="15"/>
    <x v="1"/>
    <x v="5"/>
    <x v="3"/>
    <x v="6"/>
  </r>
  <r>
    <n v="3738"/>
    <n v="0"/>
    <n v="19"/>
    <s v="Female"/>
    <x v="2"/>
    <x v="16"/>
    <x v="3"/>
    <x v="3726"/>
    <x v="6"/>
    <x v="0"/>
    <x v="20"/>
    <n v="43"/>
    <n v="23"/>
    <n v="989"/>
    <x v="0"/>
    <s v="S"/>
    <x v="1"/>
    <x v="0"/>
    <x v="1"/>
    <x v="3"/>
    <x v="4"/>
  </r>
  <r>
    <n v="3739"/>
    <n v="0"/>
    <n v="34"/>
    <s v="Female"/>
    <x v="2"/>
    <x v="6"/>
    <x v="0"/>
    <x v="3727"/>
    <x v="0"/>
    <x v="0"/>
    <x v="20"/>
    <n v="48"/>
    <n v="45"/>
    <n v="2160"/>
    <x v="12"/>
    <s v="M"/>
    <x v="17"/>
    <x v="1"/>
    <x v="1"/>
    <x v="1"/>
    <x v="0"/>
  </r>
  <r>
    <n v="3740"/>
    <n v="0"/>
    <n v="38"/>
    <s v="Female"/>
    <x v="2"/>
    <x v="12"/>
    <x v="3"/>
    <x v="3728"/>
    <x v="1"/>
    <x v="0"/>
    <x v="20"/>
    <n v="43"/>
    <n v="31"/>
    <n v="1333"/>
    <x v="36"/>
    <s v="M"/>
    <x v="8"/>
    <x v="3"/>
    <x v="1"/>
    <x v="2"/>
    <x v="1"/>
  </r>
  <r>
    <n v="3741"/>
    <n v="0"/>
    <n v="42"/>
    <s v="Female"/>
    <x v="2"/>
    <x v="13"/>
    <x v="0"/>
    <x v="3729"/>
    <x v="2"/>
    <x v="0"/>
    <x v="20"/>
    <n v="26"/>
    <n v="96"/>
    <n v="2496"/>
    <x v="40"/>
    <s v="M"/>
    <x v="5"/>
    <x v="2"/>
    <x v="5"/>
    <x v="5"/>
    <x v="4"/>
  </r>
  <r>
    <n v="3742"/>
    <n v="0"/>
    <n v="58"/>
    <s v="Female"/>
    <x v="2"/>
    <x v="5"/>
    <x v="0"/>
    <x v="3730"/>
    <x v="3"/>
    <x v="0"/>
    <x v="20"/>
    <n v="26"/>
    <n v="96"/>
    <n v="2496"/>
    <x v="27"/>
    <s v="M"/>
    <x v="7"/>
    <x v="1"/>
    <x v="4"/>
    <x v="5"/>
    <x v="4"/>
  </r>
  <r>
    <n v="3743"/>
    <n v="0"/>
    <n v="56"/>
    <s v="Female"/>
    <x v="2"/>
    <x v="5"/>
    <x v="0"/>
    <x v="3731"/>
    <x v="4"/>
    <x v="0"/>
    <x v="20"/>
    <n v="50"/>
    <n v="80"/>
    <n v="4000"/>
    <x v="31"/>
    <s v="M"/>
    <x v="0"/>
    <x v="3"/>
    <x v="3"/>
    <x v="2"/>
    <x v="4"/>
  </r>
  <r>
    <n v="3744"/>
    <n v="0"/>
    <n v="62"/>
    <s v="Female"/>
    <x v="2"/>
    <x v="13"/>
    <x v="0"/>
    <x v="3732"/>
    <x v="5"/>
    <x v="0"/>
    <x v="20"/>
    <n v="36"/>
    <n v="28"/>
    <n v="1008"/>
    <x v="36"/>
    <s v="L"/>
    <x v="16"/>
    <x v="3"/>
    <x v="1"/>
    <x v="5"/>
    <x v="3"/>
  </r>
  <r>
    <n v="3745"/>
    <n v="0"/>
    <n v="24"/>
    <s v="Female"/>
    <x v="2"/>
    <x v="15"/>
    <x v="0"/>
    <x v="3733"/>
    <x v="6"/>
    <x v="0"/>
    <x v="20"/>
    <n v="26"/>
    <n v="51"/>
    <n v="1326"/>
    <x v="30"/>
    <s v="M"/>
    <x v="0"/>
    <x v="2"/>
    <x v="2"/>
    <x v="4"/>
    <x v="0"/>
  </r>
  <r>
    <n v="3746"/>
    <n v="0"/>
    <n v="60"/>
    <s v="Female"/>
    <x v="2"/>
    <x v="20"/>
    <x v="0"/>
    <x v="3734"/>
    <x v="0"/>
    <x v="0"/>
    <x v="20"/>
    <n v="2"/>
    <n v="41"/>
    <n v="82"/>
    <x v="46"/>
    <s v="L"/>
    <x v="9"/>
    <x v="1"/>
    <x v="0"/>
    <x v="5"/>
    <x v="5"/>
  </r>
  <r>
    <n v="3747"/>
    <n v="0"/>
    <n v="53"/>
    <s v="Female"/>
    <x v="2"/>
    <x v="7"/>
    <x v="2"/>
    <x v="3735"/>
    <x v="1"/>
    <x v="0"/>
    <x v="20"/>
    <n v="49"/>
    <n v="99"/>
    <n v="4851"/>
    <x v="36"/>
    <s v="XL"/>
    <x v="16"/>
    <x v="2"/>
    <x v="2"/>
    <x v="3"/>
    <x v="5"/>
  </r>
  <r>
    <n v="3748"/>
    <n v="0"/>
    <n v="26"/>
    <s v="Female"/>
    <x v="2"/>
    <x v="1"/>
    <x v="0"/>
    <x v="3736"/>
    <x v="2"/>
    <x v="0"/>
    <x v="20"/>
    <n v="32"/>
    <n v="53"/>
    <n v="1696"/>
    <x v="3"/>
    <s v="L"/>
    <x v="8"/>
    <x v="1"/>
    <x v="5"/>
    <x v="4"/>
    <x v="4"/>
  </r>
  <r>
    <n v="3749"/>
    <n v="0"/>
    <n v="34"/>
    <s v="Female"/>
    <x v="2"/>
    <x v="21"/>
    <x v="3"/>
    <x v="3737"/>
    <x v="3"/>
    <x v="0"/>
    <x v="20"/>
    <n v="3"/>
    <n v="25"/>
    <n v="75"/>
    <x v="12"/>
    <s v="M"/>
    <x v="10"/>
    <x v="3"/>
    <x v="4"/>
    <x v="0"/>
    <x v="2"/>
  </r>
  <r>
    <n v="3750"/>
    <n v="0"/>
    <n v="24"/>
    <s v="Female"/>
    <x v="2"/>
    <x v="0"/>
    <x v="0"/>
    <x v="3738"/>
    <x v="4"/>
    <x v="0"/>
    <x v="20"/>
    <n v="38"/>
    <n v="95"/>
    <n v="3610"/>
    <x v="28"/>
    <s v="L"/>
    <x v="22"/>
    <x v="0"/>
    <x v="4"/>
    <x v="0"/>
    <x v="6"/>
  </r>
  <r>
    <n v="3751"/>
    <n v="0"/>
    <n v="42"/>
    <s v="Female"/>
    <x v="2"/>
    <x v="15"/>
    <x v="0"/>
    <x v="3739"/>
    <x v="5"/>
    <x v="0"/>
    <x v="20"/>
    <n v="5"/>
    <n v="88"/>
    <n v="440"/>
    <x v="27"/>
    <s v="M"/>
    <x v="9"/>
    <x v="3"/>
    <x v="1"/>
    <x v="3"/>
    <x v="5"/>
  </r>
  <r>
    <n v="3752"/>
    <n v="0"/>
    <n v="36"/>
    <s v="Female"/>
    <x v="2"/>
    <x v="16"/>
    <x v="3"/>
    <x v="3740"/>
    <x v="6"/>
    <x v="0"/>
    <x v="20"/>
    <n v="8"/>
    <n v="97"/>
    <n v="776"/>
    <x v="15"/>
    <s v="S"/>
    <x v="5"/>
    <x v="3"/>
    <x v="1"/>
    <x v="2"/>
    <x v="6"/>
  </r>
  <r>
    <n v="3753"/>
    <n v="0"/>
    <n v="24"/>
    <s v="Female"/>
    <x v="2"/>
    <x v="7"/>
    <x v="2"/>
    <x v="3741"/>
    <x v="0"/>
    <x v="0"/>
    <x v="20"/>
    <n v="43"/>
    <n v="81"/>
    <n v="3483"/>
    <x v="46"/>
    <s v="L"/>
    <x v="6"/>
    <x v="0"/>
    <x v="4"/>
    <x v="0"/>
    <x v="1"/>
  </r>
  <r>
    <n v="3754"/>
    <n v="0"/>
    <n v="39"/>
    <s v="Female"/>
    <x v="2"/>
    <x v="12"/>
    <x v="3"/>
    <x v="3742"/>
    <x v="1"/>
    <x v="0"/>
    <x v="20"/>
    <n v="22"/>
    <n v="26"/>
    <n v="572"/>
    <x v="7"/>
    <s v="S"/>
    <x v="2"/>
    <x v="0"/>
    <x v="2"/>
    <x v="4"/>
    <x v="0"/>
  </r>
  <r>
    <n v="3755"/>
    <n v="0"/>
    <n v="46"/>
    <s v="Female"/>
    <x v="2"/>
    <x v="9"/>
    <x v="1"/>
    <x v="3743"/>
    <x v="2"/>
    <x v="0"/>
    <x v="20"/>
    <n v="10"/>
    <n v="41"/>
    <n v="410"/>
    <x v="42"/>
    <s v="M"/>
    <x v="2"/>
    <x v="2"/>
    <x v="0"/>
    <x v="1"/>
    <x v="6"/>
  </r>
  <r>
    <n v="3756"/>
    <n v="0"/>
    <n v="64"/>
    <s v="Female"/>
    <x v="2"/>
    <x v="11"/>
    <x v="0"/>
    <x v="3744"/>
    <x v="3"/>
    <x v="0"/>
    <x v="20"/>
    <n v="26"/>
    <n v="93"/>
    <n v="2418"/>
    <x v="37"/>
    <s v="M"/>
    <x v="14"/>
    <x v="3"/>
    <x v="1"/>
    <x v="2"/>
    <x v="5"/>
  </r>
  <r>
    <n v="3757"/>
    <n v="0"/>
    <n v="64"/>
    <s v="Female"/>
    <x v="2"/>
    <x v="11"/>
    <x v="0"/>
    <x v="3745"/>
    <x v="4"/>
    <x v="0"/>
    <x v="20"/>
    <n v="42"/>
    <n v="69"/>
    <n v="2898"/>
    <x v="35"/>
    <s v="L"/>
    <x v="11"/>
    <x v="1"/>
    <x v="0"/>
    <x v="5"/>
    <x v="4"/>
  </r>
  <r>
    <n v="3758"/>
    <n v="0"/>
    <n v="61"/>
    <s v="Female"/>
    <x v="2"/>
    <x v="11"/>
    <x v="0"/>
    <x v="3746"/>
    <x v="5"/>
    <x v="0"/>
    <x v="20"/>
    <n v="33"/>
    <n v="44"/>
    <n v="1452"/>
    <x v="17"/>
    <s v="L"/>
    <x v="15"/>
    <x v="3"/>
    <x v="4"/>
    <x v="1"/>
    <x v="1"/>
  </r>
  <r>
    <n v="3759"/>
    <n v="0"/>
    <n v="61"/>
    <s v="Female"/>
    <x v="2"/>
    <x v="3"/>
    <x v="1"/>
    <x v="3747"/>
    <x v="6"/>
    <x v="0"/>
    <x v="20"/>
    <n v="23"/>
    <n v="54"/>
    <n v="1242"/>
    <x v="26"/>
    <s v="S"/>
    <x v="12"/>
    <x v="1"/>
    <x v="5"/>
    <x v="4"/>
    <x v="3"/>
  </r>
  <r>
    <n v="3760"/>
    <n v="0"/>
    <n v="44"/>
    <s v="Female"/>
    <x v="2"/>
    <x v="4"/>
    <x v="1"/>
    <x v="3748"/>
    <x v="0"/>
    <x v="0"/>
    <x v="20"/>
    <n v="30"/>
    <n v="61"/>
    <n v="1830"/>
    <x v="9"/>
    <s v="M"/>
    <x v="6"/>
    <x v="1"/>
    <x v="5"/>
    <x v="0"/>
    <x v="3"/>
  </r>
  <r>
    <n v="3761"/>
    <n v="0"/>
    <n v="65"/>
    <s v="Female"/>
    <x v="2"/>
    <x v="20"/>
    <x v="0"/>
    <x v="3749"/>
    <x v="1"/>
    <x v="0"/>
    <x v="20"/>
    <n v="36"/>
    <n v="80"/>
    <n v="2880"/>
    <x v="38"/>
    <s v="M"/>
    <x v="14"/>
    <x v="3"/>
    <x v="2"/>
    <x v="3"/>
    <x v="1"/>
  </r>
  <r>
    <n v="3762"/>
    <n v="0"/>
    <n v="60"/>
    <s v="Female"/>
    <x v="2"/>
    <x v="21"/>
    <x v="3"/>
    <x v="3750"/>
    <x v="2"/>
    <x v="0"/>
    <x v="20"/>
    <n v="3"/>
    <n v="30"/>
    <n v="90"/>
    <x v="21"/>
    <s v="M"/>
    <x v="13"/>
    <x v="2"/>
    <x v="2"/>
    <x v="0"/>
    <x v="6"/>
  </r>
  <r>
    <n v="3763"/>
    <n v="0"/>
    <n v="65"/>
    <s v="Female"/>
    <x v="2"/>
    <x v="6"/>
    <x v="0"/>
    <x v="3751"/>
    <x v="3"/>
    <x v="0"/>
    <x v="20"/>
    <n v="13"/>
    <n v="94"/>
    <n v="1222"/>
    <x v="14"/>
    <s v="L"/>
    <x v="13"/>
    <x v="3"/>
    <x v="5"/>
    <x v="3"/>
    <x v="2"/>
  </r>
  <r>
    <n v="3764"/>
    <n v="0"/>
    <n v="27"/>
    <s v="Female"/>
    <x v="2"/>
    <x v="5"/>
    <x v="0"/>
    <x v="3752"/>
    <x v="4"/>
    <x v="0"/>
    <x v="20"/>
    <n v="38"/>
    <n v="24"/>
    <n v="912"/>
    <x v="18"/>
    <s v="XL"/>
    <x v="15"/>
    <x v="0"/>
    <x v="3"/>
    <x v="1"/>
    <x v="6"/>
  </r>
  <r>
    <n v="3765"/>
    <n v="0"/>
    <n v="36"/>
    <s v="Female"/>
    <x v="2"/>
    <x v="20"/>
    <x v="0"/>
    <x v="3753"/>
    <x v="5"/>
    <x v="0"/>
    <x v="20"/>
    <n v="19"/>
    <n v="21"/>
    <n v="399"/>
    <x v="44"/>
    <s v="M"/>
    <x v="1"/>
    <x v="3"/>
    <x v="2"/>
    <x v="0"/>
    <x v="5"/>
  </r>
  <r>
    <n v="3766"/>
    <n v="0"/>
    <n v="22"/>
    <s v="Female"/>
    <x v="2"/>
    <x v="16"/>
    <x v="3"/>
    <x v="3754"/>
    <x v="6"/>
    <x v="0"/>
    <x v="20"/>
    <n v="14"/>
    <n v="52"/>
    <n v="728"/>
    <x v="9"/>
    <s v="M"/>
    <x v="13"/>
    <x v="2"/>
    <x v="3"/>
    <x v="4"/>
    <x v="4"/>
  </r>
  <r>
    <n v="3767"/>
    <n v="0"/>
    <n v="62"/>
    <s v="Female"/>
    <x v="2"/>
    <x v="8"/>
    <x v="3"/>
    <x v="3755"/>
    <x v="0"/>
    <x v="0"/>
    <x v="20"/>
    <n v="43"/>
    <n v="59"/>
    <n v="2537"/>
    <x v="20"/>
    <s v="M"/>
    <x v="12"/>
    <x v="3"/>
    <x v="2"/>
    <x v="5"/>
    <x v="2"/>
  </r>
  <r>
    <n v="3768"/>
    <n v="0"/>
    <n v="59"/>
    <s v="Female"/>
    <x v="2"/>
    <x v="6"/>
    <x v="0"/>
    <x v="3756"/>
    <x v="1"/>
    <x v="0"/>
    <x v="20"/>
    <n v="10"/>
    <n v="51"/>
    <n v="510"/>
    <x v="14"/>
    <s v="XL"/>
    <x v="12"/>
    <x v="2"/>
    <x v="1"/>
    <x v="4"/>
    <x v="0"/>
  </r>
  <r>
    <n v="3769"/>
    <n v="0"/>
    <n v="50"/>
    <s v="Female"/>
    <x v="2"/>
    <x v="1"/>
    <x v="0"/>
    <x v="3757"/>
    <x v="2"/>
    <x v="0"/>
    <x v="20"/>
    <n v="34"/>
    <n v="35"/>
    <n v="1190"/>
    <x v="32"/>
    <s v="M"/>
    <x v="22"/>
    <x v="0"/>
    <x v="1"/>
    <x v="4"/>
    <x v="3"/>
  </r>
  <r>
    <n v="3770"/>
    <n v="0"/>
    <n v="51"/>
    <s v="Female"/>
    <x v="2"/>
    <x v="24"/>
    <x v="3"/>
    <x v="3758"/>
    <x v="3"/>
    <x v="0"/>
    <x v="20"/>
    <n v="31"/>
    <n v="87"/>
    <n v="2697"/>
    <x v="27"/>
    <s v="L"/>
    <x v="13"/>
    <x v="2"/>
    <x v="3"/>
    <x v="0"/>
    <x v="2"/>
  </r>
  <r>
    <n v="3771"/>
    <n v="0"/>
    <n v="23"/>
    <s v="Female"/>
    <x v="2"/>
    <x v="13"/>
    <x v="0"/>
    <x v="3759"/>
    <x v="4"/>
    <x v="0"/>
    <x v="20"/>
    <n v="34"/>
    <n v="42"/>
    <n v="1428"/>
    <x v="6"/>
    <s v="L"/>
    <x v="12"/>
    <x v="2"/>
    <x v="5"/>
    <x v="4"/>
    <x v="1"/>
  </r>
  <r>
    <n v="3772"/>
    <n v="0"/>
    <n v="21"/>
    <s v="Female"/>
    <x v="2"/>
    <x v="17"/>
    <x v="0"/>
    <x v="3760"/>
    <x v="5"/>
    <x v="0"/>
    <x v="20"/>
    <n v="28"/>
    <n v="86"/>
    <n v="2408"/>
    <x v="18"/>
    <s v="M"/>
    <x v="15"/>
    <x v="0"/>
    <x v="0"/>
    <x v="0"/>
    <x v="4"/>
  </r>
  <r>
    <n v="3773"/>
    <n v="0"/>
    <n v="44"/>
    <s v="Female"/>
    <x v="2"/>
    <x v="13"/>
    <x v="0"/>
    <x v="3761"/>
    <x v="6"/>
    <x v="0"/>
    <x v="20"/>
    <n v="35"/>
    <n v="26"/>
    <n v="910"/>
    <x v="13"/>
    <s v="L"/>
    <x v="22"/>
    <x v="3"/>
    <x v="2"/>
    <x v="1"/>
    <x v="2"/>
  </r>
  <r>
    <n v="3774"/>
    <n v="0"/>
    <n v="25"/>
    <s v="Female"/>
    <x v="2"/>
    <x v="1"/>
    <x v="0"/>
    <x v="3762"/>
    <x v="0"/>
    <x v="0"/>
    <x v="20"/>
    <n v="41"/>
    <n v="60"/>
    <n v="2460"/>
    <x v="48"/>
    <s v="M"/>
    <x v="10"/>
    <x v="2"/>
    <x v="5"/>
    <x v="1"/>
    <x v="3"/>
  </r>
  <r>
    <n v="3775"/>
    <n v="0"/>
    <n v="57"/>
    <s v="Female"/>
    <x v="2"/>
    <x v="24"/>
    <x v="3"/>
    <x v="3763"/>
    <x v="1"/>
    <x v="0"/>
    <x v="20"/>
    <n v="48"/>
    <n v="83"/>
    <n v="3984"/>
    <x v="28"/>
    <s v="S"/>
    <x v="16"/>
    <x v="0"/>
    <x v="3"/>
    <x v="3"/>
    <x v="0"/>
  </r>
  <r>
    <n v="3776"/>
    <n v="0"/>
    <n v="41"/>
    <s v="Female"/>
    <x v="2"/>
    <x v="22"/>
    <x v="3"/>
    <x v="3764"/>
    <x v="2"/>
    <x v="0"/>
    <x v="20"/>
    <n v="45"/>
    <n v="63"/>
    <n v="2835"/>
    <x v="44"/>
    <s v="S"/>
    <x v="6"/>
    <x v="1"/>
    <x v="4"/>
    <x v="1"/>
    <x v="3"/>
  </r>
  <r>
    <n v="3777"/>
    <n v="0"/>
    <n v="19"/>
    <s v="Female"/>
    <x v="2"/>
    <x v="4"/>
    <x v="1"/>
    <x v="3765"/>
    <x v="3"/>
    <x v="0"/>
    <x v="20"/>
    <n v="10"/>
    <n v="25"/>
    <n v="250"/>
    <x v="28"/>
    <s v="L"/>
    <x v="8"/>
    <x v="1"/>
    <x v="3"/>
    <x v="2"/>
    <x v="0"/>
  </r>
  <r>
    <n v="3778"/>
    <n v="0"/>
    <n v="43"/>
    <s v="Female"/>
    <x v="2"/>
    <x v="6"/>
    <x v="0"/>
    <x v="3766"/>
    <x v="4"/>
    <x v="0"/>
    <x v="20"/>
    <n v="9"/>
    <n v="65"/>
    <n v="585"/>
    <x v="39"/>
    <s v="M"/>
    <x v="1"/>
    <x v="3"/>
    <x v="0"/>
    <x v="1"/>
    <x v="1"/>
  </r>
  <r>
    <n v="3779"/>
    <n v="0"/>
    <n v="25"/>
    <s v="Female"/>
    <x v="2"/>
    <x v="4"/>
    <x v="1"/>
    <x v="3767"/>
    <x v="5"/>
    <x v="0"/>
    <x v="20"/>
    <n v="30"/>
    <n v="60"/>
    <n v="1800"/>
    <x v="44"/>
    <s v="M"/>
    <x v="16"/>
    <x v="3"/>
    <x v="1"/>
    <x v="5"/>
    <x v="2"/>
  </r>
  <r>
    <n v="3780"/>
    <n v="0"/>
    <n v="60"/>
    <s v="Female"/>
    <x v="2"/>
    <x v="2"/>
    <x v="0"/>
    <x v="3768"/>
    <x v="6"/>
    <x v="0"/>
    <x v="20"/>
    <n v="45"/>
    <n v="75"/>
    <n v="3375"/>
    <x v="17"/>
    <s v="XL"/>
    <x v="21"/>
    <x v="1"/>
    <x v="0"/>
    <x v="3"/>
    <x v="2"/>
  </r>
  <r>
    <n v="3781"/>
    <n v="0"/>
    <n v="54"/>
    <s v="Female"/>
    <x v="2"/>
    <x v="4"/>
    <x v="1"/>
    <x v="3769"/>
    <x v="0"/>
    <x v="0"/>
    <x v="20"/>
    <n v="41"/>
    <n v="57"/>
    <n v="2337"/>
    <x v="33"/>
    <s v="L"/>
    <x v="22"/>
    <x v="3"/>
    <x v="1"/>
    <x v="0"/>
    <x v="3"/>
  </r>
  <r>
    <n v="3782"/>
    <n v="0"/>
    <n v="52"/>
    <s v="Female"/>
    <x v="2"/>
    <x v="23"/>
    <x v="1"/>
    <x v="3770"/>
    <x v="1"/>
    <x v="0"/>
    <x v="20"/>
    <n v="40"/>
    <n v="99"/>
    <n v="3960"/>
    <x v="29"/>
    <s v="M"/>
    <x v="6"/>
    <x v="0"/>
    <x v="3"/>
    <x v="3"/>
    <x v="0"/>
  </r>
  <r>
    <n v="3783"/>
    <n v="0"/>
    <n v="40"/>
    <s v="Female"/>
    <x v="2"/>
    <x v="14"/>
    <x v="2"/>
    <x v="3771"/>
    <x v="2"/>
    <x v="0"/>
    <x v="20"/>
    <n v="42"/>
    <n v="45"/>
    <n v="1890"/>
    <x v="15"/>
    <s v="L"/>
    <x v="19"/>
    <x v="1"/>
    <x v="1"/>
    <x v="3"/>
    <x v="0"/>
  </r>
  <r>
    <n v="3784"/>
    <n v="0"/>
    <n v="39"/>
    <s v="Female"/>
    <x v="2"/>
    <x v="24"/>
    <x v="3"/>
    <x v="3772"/>
    <x v="3"/>
    <x v="0"/>
    <x v="20"/>
    <n v="17"/>
    <n v="66"/>
    <n v="1122"/>
    <x v="1"/>
    <s v="XL"/>
    <x v="19"/>
    <x v="2"/>
    <x v="1"/>
    <x v="5"/>
    <x v="0"/>
  </r>
  <r>
    <n v="3785"/>
    <n v="0"/>
    <n v="54"/>
    <s v="Female"/>
    <x v="2"/>
    <x v="20"/>
    <x v="0"/>
    <x v="3773"/>
    <x v="4"/>
    <x v="0"/>
    <x v="20"/>
    <n v="4"/>
    <n v="53"/>
    <n v="212"/>
    <x v="40"/>
    <s v="M"/>
    <x v="10"/>
    <x v="0"/>
    <x v="2"/>
    <x v="0"/>
    <x v="2"/>
  </r>
  <r>
    <n v="3786"/>
    <n v="0"/>
    <n v="64"/>
    <s v="Female"/>
    <x v="2"/>
    <x v="2"/>
    <x v="0"/>
    <x v="3774"/>
    <x v="5"/>
    <x v="0"/>
    <x v="20"/>
    <n v="6"/>
    <n v="94"/>
    <n v="564"/>
    <x v="13"/>
    <s v="L"/>
    <x v="21"/>
    <x v="0"/>
    <x v="3"/>
    <x v="1"/>
    <x v="5"/>
  </r>
  <r>
    <n v="3787"/>
    <n v="0"/>
    <n v="31"/>
    <s v="Female"/>
    <x v="2"/>
    <x v="23"/>
    <x v="1"/>
    <x v="3775"/>
    <x v="6"/>
    <x v="0"/>
    <x v="20"/>
    <n v="22"/>
    <n v="47"/>
    <n v="1034"/>
    <x v="29"/>
    <s v="L"/>
    <x v="22"/>
    <x v="3"/>
    <x v="4"/>
    <x v="0"/>
    <x v="1"/>
  </r>
  <r>
    <n v="3788"/>
    <n v="0"/>
    <n v="37"/>
    <s v="Female"/>
    <x v="2"/>
    <x v="0"/>
    <x v="0"/>
    <x v="3776"/>
    <x v="0"/>
    <x v="0"/>
    <x v="20"/>
    <n v="46"/>
    <n v="80"/>
    <n v="3680"/>
    <x v="14"/>
    <s v="M"/>
    <x v="6"/>
    <x v="3"/>
    <x v="4"/>
    <x v="3"/>
    <x v="6"/>
  </r>
  <r>
    <n v="3789"/>
    <n v="0"/>
    <n v="43"/>
    <s v="Female"/>
    <x v="2"/>
    <x v="19"/>
    <x v="3"/>
    <x v="3777"/>
    <x v="1"/>
    <x v="0"/>
    <x v="20"/>
    <n v="27"/>
    <n v="65"/>
    <n v="1755"/>
    <x v="22"/>
    <s v="XL"/>
    <x v="11"/>
    <x v="1"/>
    <x v="2"/>
    <x v="5"/>
    <x v="5"/>
  </r>
  <r>
    <n v="3790"/>
    <n v="0"/>
    <n v="56"/>
    <s v="Female"/>
    <x v="2"/>
    <x v="5"/>
    <x v="0"/>
    <x v="3778"/>
    <x v="2"/>
    <x v="0"/>
    <x v="20"/>
    <n v="18"/>
    <n v="75"/>
    <n v="1350"/>
    <x v="24"/>
    <s v="M"/>
    <x v="23"/>
    <x v="2"/>
    <x v="0"/>
    <x v="4"/>
    <x v="6"/>
  </r>
  <r>
    <n v="3791"/>
    <n v="0"/>
    <n v="27"/>
    <s v="Female"/>
    <x v="2"/>
    <x v="8"/>
    <x v="3"/>
    <x v="3779"/>
    <x v="3"/>
    <x v="0"/>
    <x v="20"/>
    <n v="31"/>
    <n v="45"/>
    <n v="1395"/>
    <x v="28"/>
    <s v="XL"/>
    <x v="18"/>
    <x v="2"/>
    <x v="3"/>
    <x v="2"/>
    <x v="1"/>
  </r>
  <r>
    <n v="3792"/>
    <n v="0"/>
    <n v="40"/>
    <s v="Female"/>
    <x v="2"/>
    <x v="12"/>
    <x v="3"/>
    <x v="3780"/>
    <x v="4"/>
    <x v="0"/>
    <x v="20"/>
    <n v="1"/>
    <n v="51"/>
    <n v="51"/>
    <x v="20"/>
    <s v="M"/>
    <x v="0"/>
    <x v="1"/>
    <x v="5"/>
    <x v="0"/>
    <x v="1"/>
  </r>
  <r>
    <n v="3793"/>
    <n v="0"/>
    <n v="43"/>
    <s v="Female"/>
    <x v="2"/>
    <x v="18"/>
    <x v="3"/>
    <x v="3781"/>
    <x v="5"/>
    <x v="0"/>
    <x v="20"/>
    <n v="2"/>
    <n v="58"/>
    <n v="116"/>
    <x v="2"/>
    <s v="S"/>
    <x v="2"/>
    <x v="2"/>
    <x v="0"/>
    <x v="3"/>
    <x v="0"/>
  </r>
  <r>
    <n v="3794"/>
    <n v="0"/>
    <n v="62"/>
    <s v="Female"/>
    <x v="2"/>
    <x v="12"/>
    <x v="3"/>
    <x v="3782"/>
    <x v="6"/>
    <x v="0"/>
    <x v="20"/>
    <n v="46"/>
    <n v="20"/>
    <n v="920"/>
    <x v="12"/>
    <s v="M"/>
    <x v="6"/>
    <x v="3"/>
    <x v="3"/>
    <x v="4"/>
    <x v="2"/>
  </r>
  <r>
    <n v="3795"/>
    <n v="0"/>
    <n v="44"/>
    <s v="Female"/>
    <x v="2"/>
    <x v="18"/>
    <x v="3"/>
    <x v="3783"/>
    <x v="0"/>
    <x v="0"/>
    <x v="20"/>
    <n v="27"/>
    <n v="82"/>
    <n v="2214"/>
    <x v="44"/>
    <s v="M"/>
    <x v="10"/>
    <x v="2"/>
    <x v="4"/>
    <x v="0"/>
    <x v="1"/>
  </r>
  <r>
    <n v="3796"/>
    <n v="0"/>
    <n v="45"/>
    <s v="Female"/>
    <x v="2"/>
    <x v="24"/>
    <x v="3"/>
    <x v="3784"/>
    <x v="1"/>
    <x v="0"/>
    <x v="20"/>
    <n v="3"/>
    <n v="92"/>
    <n v="276"/>
    <x v="10"/>
    <s v="M"/>
    <x v="4"/>
    <x v="1"/>
    <x v="0"/>
    <x v="1"/>
    <x v="1"/>
  </r>
  <r>
    <n v="3797"/>
    <n v="0"/>
    <n v="40"/>
    <s v="Female"/>
    <x v="2"/>
    <x v="6"/>
    <x v="0"/>
    <x v="3785"/>
    <x v="2"/>
    <x v="0"/>
    <x v="20"/>
    <n v="47"/>
    <n v="81"/>
    <n v="3807"/>
    <x v="39"/>
    <s v="M"/>
    <x v="21"/>
    <x v="3"/>
    <x v="1"/>
    <x v="4"/>
    <x v="3"/>
  </r>
  <r>
    <n v="3798"/>
    <n v="0"/>
    <n v="68"/>
    <s v="Female"/>
    <x v="2"/>
    <x v="12"/>
    <x v="3"/>
    <x v="3786"/>
    <x v="3"/>
    <x v="0"/>
    <x v="20"/>
    <n v="20"/>
    <n v="44"/>
    <n v="880"/>
    <x v="17"/>
    <s v="M"/>
    <x v="0"/>
    <x v="2"/>
    <x v="2"/>
    <x v="1"/>
    <x v="3"/>
  </r>
  <r>
    <n v="3799"/>
    <n v="0"/>
    <n v="63"/>
    <s v="Female"/>
    <x v="2"/>
    <x v="16"/>
    <x v="3"/>
    <x v="3787"/>
    <x v="4"/>
    <x v="0"/>
    <x v="20"/>
    <n v="23"/>
    <n v="72"/>
    <n v="1656"/>
    <x v="3"/>
    <s v="S"/>
    <x v="17"/>
    <x v="0"/>
    <x v="2"/>
    <x v="2"/>
    <x v="2"/>
  </r>
  <r>
    <n v="3800"/>
    <n v="0"/>
    <n v="60"/>
    <s v="Female"/>
    <x v="2"/>
    <x v="14"/>
    <x v="2"/>
    <x v="3788"/>
    <x v="5"/>
    <x v="0"/>
    <x v="20"/>
    <n v="13"/>
    <n v="26"/>
    <n v="338"/>
    <x v="18"/>
    <s v="L"/>
    <x v="10"/>
    <x v="0"/>
    <x v="5"/>
    <x v="2"/>
    <x v="5"/>
  </r>
  <r>
    <n v="3801"/>
    <n v="0"/>
    <n v="19"/>
    <s v="Female"/>
    <x v="2"/>
    <x v="1"/>
    <x v="0"/>
    <x v="3789"/>
    <x v="6"/>
    <x v="0"/>
    <x v="20"/>
    <n v="12"/>
    <n v="26"/>
    <n v="312"/>
    <x v="32"/>
    <s v="M"/>
    <x v="2"/>
    <x v="3"/>
    <x v="2"/>
    <x v="0"/>
    <x v="4"/>
  </r>
  <r>
    <n v="3802"/>
    <n v="0"/>
    <n v="26"/>
    <s v="Female"/>
    <x v="2"/>
    <x v="0"/>
    <x v="0"/>
    <x v="3790"/>
    <x v="0"/>
    <x v="0"/>
    <x v="20"/>
    <n v="36"/>
    <n v="84"/>
    <n v="3024"/>
    <x v="0"/>
    <s v="M"/>
    <x v="14"/>
    <x v="1"/>
    <x v="5"/>
    <x v="3"/>
    <x v="0"/>
  </r>
  <r>
    <n v="3803"/>
    <n v="0"/>
    <n v="70"/>
    <s v="Female"/>
    <x v="2"/>
    <x v="18"/>
    <x v="3"/>
    <x v="3791"/>
    <x v="1"/>
    <x v="0"/>
    <x v="20"/>
    <n v="1"/>
    <n v="72"/>
    <n v="72"/>
    <x v="25"/>
    <s v="S"/>
    <x v="2"/>
    <x v="1"/>
    <x v="4"/>
    <x v="4"/>
    <x v="5"/>
  </r>
  <r>
    <n v="3804"/>
    <n v="0"/>
    <n v="48"/>
    <s v="Female"/>
    <x v="2"/>
    <x v="8"/>
    <x v="3"/>
    <x v="3792"/>
    <x v="2"/>
    <x v="0"/>
    <x v="20"/>
    <n v="14"/>
    <n v="55"/>
    <n v="770"/>
    <x v="38"/>
    <s v="M"/>
    <x v="10"/>
    <x v="1"/>
    <x v="3"/>
    <x v="5"/>
    <x v="1"/>
  </r>
  <r>
    <n v="3805"/>
    <n v="0"/>
    <n v="37"/>
    <s v="Female"/>
    <x v="2"/>
    <x v="19"/>
    <x v="3"/>
    <x v="3793"/>
    <x v="3"/>
    <x v="0"/>
    <x v="20"/>
    <n v="45"/>
    <n v="77"/>
    <n v="3465"/>
    <x v="19"/>
    <s v="M"/>
    <x v="8"/>
    <x v="3"/>
    <x v="4"/>
    <x v="1"/>
    <x v="2"/>
  </r>
  <r>
    <n v="3806"/>
    <n v="0"/>
    <n v="48"/>
    <s v="Female"/>
    <x v="2"/>
    <x v="18"/>
    <x v="3"/>
    <x v="3794"/>
    <x v="4"/>
    <x v="0"/>
    <x v="20"/>
    <n v="31"/>
    <n v="57"/>
    <n v="1767"/>
    <x v="30"/>
    <s v="M"/>
    <x v="13"/>
    <x v="3"/>
    <x v="3"/>
    <x v="2"/>
    <x v="3"/>
  </r>
  <r>
    <n v="3807"/>
    <n v="0"/>
    <n v="18"/>
    <s v="Female"/>
    <x v="2"/>
    <x v="23"/>
    <x v="1"/>
    <x v="3795"/>
    <x v="5"/>
    <x v="0"/>
    <x v="20"/>
    <n v="41"/>
    <n v="71"/>
    <n v="2911"/>
    <x v="9"/>
    <s v="M"/>
    <x v="11"/>
    <x v="1"/>
    <x v="3"/>
    <x v="3"/>
    <x v="1"/>
  </r>
  <r>
    <n v="3808"/>
    <n v="0"/>
    <n v="38"/>
    <s v="Female"/>
    <x v="2"/>
    <x v="0"/>
    <x v="0"/>
    <x v="3796"/>
    <x v="6"/>
    <x v="0"/>
    <x v="20"/>
    <n v="36"/>
    <n v="39"/>
    <n v="1404"/>
    <x v="49"/>
    <s v="L"/>
    <x v="14"/>
    <x v="1"/>
    <x v="2"/>
    <x v="3"/>
    <x v="2"/>
  </r>
  <r>
    <n v="3809"/>
    <n v="0"/>
    <n v="33"/>
    <s v="Female"/>
    <x v="2"/>
    <x v="20"/>
    <x v="0"/>
    <x v="3797"/>
    <x v="0"/>
    <x v="0"/>
    <x v="20"/>
    <n v="6"/>
    <n v="28"/>
    <n v="168"/>
    <x v="46"/>
    <s v="M"/>
    <x v="6"/>
    <x v="0"/>
    <x v="0"/>
    <x v="5"/>
    <x v="4"/>
  </r>
  <r>
    <n v="3810"/>
    <n v="0"/>
    <n v="57"/>
    <s v="Female"/>
    <x v="2"/>
    <x v="9"/>
    <x v="1"/>
    <x v="3798"/>
    <x v="1"/>
    <x v="0"/>
    <x v="20"/>
    <n v="28"/>
    <n v="33"/>
    <n v="924"/>
    <x v="14"/>
    <s v="S"/>
    <x v="1"/>
    <x v="0"/>
    <x v="3"/>
    <x v="2"/>
    <x v="2"/>
  </r>
  <r>
    <n v="3811"/>
    <n v="0"/>
    <n v="46"/>
    <s v="Female"/>
    <x v="2"/>
    <x v="11"/>
    <x v="0"/>
    <x v="3799"/>
    <x v="2"/>
    <x v="0"/>
    <x v="20"/>
    <n v="29"/>
    <n v="79"/>
    <n v="2291"/>
    <x v="48"/>
    <s v="L"/>
    <x v="14"/>
    <x v="3"/>
    <x v="1"/>
    <x v="0"/>
    <x v="5"/>
  </r>
  <r>
    <n v="3812"/>
    <n v="0"/>
    <n v="46"/>
    <s v="Female"/>
    <x v="2"/>
    <x v="22"/>
    <x v="3"/>
    <x v="3800"/>
    <x v="3"/>
    <x v="0"/>
    <x v="20"/>
    <n v="14"/>
    <n v="30"/>
    <n v="420"/>
    <x v="36"/>
    <s v="M"/>
    <x v="1"/>
    <x v="0"/>
    <x v="3"/>
    <x v="1"/>
    <x v="5"/>
  </r>
  <r>
    <n v="3813"/>
    <n v="0"/>
    <n v="50"/>
    <s v="Female"/>
    <x v="2"/>
    <x v="11"/>
    <x v="0"/>
    <x v="3801"/>
    <x v="4"/>
    <x v="0"/>
    <x v="20"/>
    <n v="7"/>
    <n v="75"/>
    <n v="525"/>
    <x v="49"/>
    <s v="M"/>
    <x v="6"/>
    <x v="1"/>
    <x v="2"/>
    <x v="4"/>
    <x v="6"/>
  </r>
  <r>
    <n v="3814"/>
    <n v="0"/>
    <n v="61"/>
    <s v="Female"/>
    <x v="2"/>
    <x v="13"/>
    <x v="0"/>
    <x v="3802"/>
    <x v="5"/>
    <x v="0"/>
    <x v="20"/>
    <n v="31"/>
    <n v="89"/>
    <n v="2759"/>
    <x v="41"/>
    <s v="M"/>
    <x v="19"/>
    <x v="2"/>
    <x v="0"/>
    <x v="0"/>
    <x v="4"/>
  </r>
  <r>
    <n v="3815"/>
    <n v="0"/>
    <n v="45"/>
    <s v="Female"/>
    <x v="2"/>
    <x v="10"/>
    <x v="0"/>
    <x v="3803"/>
    <x v="6"/>
    <x v="0"/>
    <x v="20"/>
    <n v="26"/>
    <n v="95"/>
    <n v="2470"/>
    <x v="49"/>
    <s v="M"/>
    <x v="19"/>
    <x v="0"/>
    <x v="1"/>
    <x v="4"/>
    <x v="6"/>
  </r>
  <r>
    <n v="3816"/>
    <n v="0"/>
    <n v="32"/>
    <s v="Female"/>
    <x v="2"/>
    <x v="19"/>
    <x v="3"/>
    <x v="3804"/>
    <x v="0"/>
    <x v="0"/>
    <x v="20"/>
    <n v="12"/>
    <n v="44"/>
    <n v="528"/>
    <x v="1"/>
    <s v="M"/>
    <x v="17"/>
    <x v="3"/>
    <x v="0"/>
    <x v="0"/>
    <x v="0"/>
  </r>
  <r>
    <n v="3817"/>
    <n v="0"/>
    <n v="29"/>
    <s v="Female"/>
    <x v="2"/>
    <x v="7"/>
    <x v="2"/>
    <x v="3805"/>
    <x v="1"/>
    <x v="0"/>
    <x v="20"/>
    <n v="45"/>
    <n v="86"/>
    <n v="3870"/>
    <x v="31"/>
    <s v="S"/>
    <x v="5"/>
    <x v="2"/>
    <x v="5"/>
    <x v="2"/>
    <x v="0"/>
  </r>
  <r>
    <n v="3818"/>
    <n v="0"/>
    <n v="66"/>
    <s v="Female"/>
    <x v="2"/>
    <x v="18"/>
    <x v="3"/>
    <x v="3806"/>
    <x v="2"/>
    <x v="0"/>
    <x v="20"/>
    <n v="40"/>
    <n v="91"/>
    <n v="3640"/>
    <x v="9"/>
    <s v="M"/>
    <x v="23"/>
    <x v="3"/>
    <x v="0"/>
    <x v="3"/>
    <x v="2"/>
  </r>
  <r>
    <n v="3819"/>
    <n v="0"/>
    <n v="70"/>
    <s v="Female"/>
    <x v="2"/>
    <x v="4"/>
    <x v="1"/>
    <x v="3807"/>
    <x v="3"/>
    <x v="0"/>
    <x v="20"/>
    <n v="42"/>
    <n v="41"/>
    <n v="1722"/>
    <x v="4"/>
    <s v="XL"/>
    <x v="20"/>
    <x v="0"/>
    <x v="1"/>
    <x v="1"/>
    <x v="5"/>
  </r>
  <r>
    <n v="3820"/>
    <n v="0"/>
    <n v="36"/>
    <s v="Female"/>
    <x v="2"/>
    <x v="13"/>
    <x v="0"/>
    <x v="3808"/>
    <x v="4"/>
    <x v="0"/>
    <x v="20"/>
    <n v="45"/>
    <n v="99"/>
    <n v="4455"/>
    <x v="10"/>
    <s v="S"/>
    <x v="9"/>
    <x v="1"/>
    <x v="0"/>
    <x v="1"/>
    <x v="3"/>
  </r>
  <r>
    <n v="3821"/>
    <n v="0"/>
    <n v="34"/>
    <s v="Female"/>
    <x v="2"/>
    <x v="22"/>
    <x v="3"/>
    <x v="3809"/>
    <x v="5"/>
    <x v="0"/>
    <x v="20"/>
    <n v="34"/>
    <n v="65"/>
    <n v="2210"/>
    <x v="13"/>
    <s v="M"/>
    <x v="7"/>
    <x v="0"/>
    <x v="3"/>
    <x v="5"/>
    <x v="3"/>
  </r>
  <r>
    <n v="3822"/>
    <n v="0"/>
    <n v="20"/>
    <s v="Female"/>
    <x v="2"/>
    <x v="4"/>
    <x v="1"/>
    <x v="3810"/>
    <x v="6"/>
    <x v="0"/>
    <x v="20"/>
    <n v="34"/>
    <n v="48"/>
    <n v="1632"/>
    <x v="4"/>
    <s v="M"/>
    <x v="9"/>
    <x v="2"/>
    <x v="1"/>
    <x v="2"/>
    <x v="6"/>
  </r>
  <r>
    <n v="3823"/>
    <n v="0"/>
    <n v="70"/>
    <s v="Female"/>
    <x v="2"/>
    <x v="19"/>
    <x v="3"/>
    <x v="3811"/>
    <x v="0"/>
    <x v="0"/>
    <x v="20"/>
    <n v="17"/>
    <n v="41"/>
    <n v="697"/>
    <x v="22"/>
    <s v="S"/>
    <x v="9"/>
    <x v="1"/>
    <x v="1"/>
    <x v="3"/>
    <x v="6"/>
  </r>
  <r>
    <n v="3824"/>
    <n v="0"/>
    <n v="50"/>
    <s v="Female"/>
    <x v="2"/>
    <x v="5"/>
    <x v="0"/>
    <x v="3812"/>
    <x v="1"/>
    <x v="0"/>
    <x v="20"/>
    <n v="27"/>
    <n v="42"/>
    <n v="1134"/>
    <x v="17"/>
    <s v="M"/>
    <x v="9"/>
    <x v="2"/>
    <x v="3"/>
    <x v="4"/>
    <x v="1"/>
  </r>
  <r>
    <n v="3825"/>
    <n v="0"/>
    <n v="54"/>
    <s v="Female"/>
    <x v="2"/>
    <x v="6"/>
    <x v="0"/>
    <x v="3813"/>
    <x v="2"/>
    <x v="0"/>
    <x v="20"/>
    <n v="31"/>
    <n v="26"/>
    <n v="806"/>
    <x v="41"/>
    <s v="M"/>
    <x v="8"/>
    <x v="2"/>
    <x v="1"/>
    <x v="2"/>
    <x v="3"/>
  </r>
  <r>
    <n v="3826"/>
    <n v="0"/>
    <n v="49"/>
    <s v="Female"/>
    <x v="2"/>
    <x v="6"/>
    <x v="0"/>
    <x v="3814"/>
    <x v="3"/>
    <x v="0"/>
    <x v="20"/>
    <n v="47"/>
    <n v="35"/>
    <n v="1645"/>
    <x v="11"/>
    <s v="L"/>
    <x v="13"/>
    <x v="3"/>
    <x v="0"/>
    <x v="5"/>
    <x v="0"/>
  </r>
  <r>
    <n v="3827"/>
    <n v="0"/>
    <n v="50"/>
    <s v="Female"/>
    <x v="2"/>
    <x v="14"/>
    <x v="2"/>
    <x v="3815"/>
    <x v="4"/>
    <x v="0"/>
    <x v="20"/>
    <n v="25"/>
    <n v="31"/>
    <n v="775"/>
    <x v="6"/>
    <s v="M"/>
    <x v="0"/>
    <x v="2"/>
    <x v="0"/>
    <x v="4"/>
    <x v="2"/>
  </r>
  <r>
    <n v="3828"/>
    <n v="0"/>
    <n v="62"/>
    <s v="Female"/>
    <x v="2"/>
    <x v="16"/>
    <x v="3"/>
    <x v="3816"/>
    <x v="5"/>
    <x v="0"/>
    <x v="20"/>
    <n v="47"/>
    <n v="73"/>
    <n v="3431"/>
    <x v="6"/>
    <s v="M"/>
    <x v="15"/>
    <x v="2"/>
    <x v="3"/>
    <x v="1"/>
    <x v="0"/>
  </r>
  <r>
    <n v="3829"/>
    <n v="0"/>
    <n v="42"/>
    <s v="Female"/>
    <x v="2"/>
    <x v="0"/>
    <x v="0"/>
    <x v="3817"/>
    <x v="6"/>
    <x v="0"/>
    <x v="20"/>
    <n v="8"/>
    <n v="82"/>
    <n v="656"/>
    <x v="33"/>
    <s v="M"/>
    <x v="4"/>
    <x v="1"/>
    <x v="1"/>
    <x v="1"/>
    <x v="1"/>
  </r>
  <r>
    <n v="3830"/>
    <n v="0"/>
    <n v="69"/>
    <s v="Female"/>
    <x v="2"/>
    <x v="13"/>
    <x v="0"/>
    <x v="3818"/>
    <x v="0"/>
    <x v="0"/>
    <x v="20"/>
    <n v="32"/>
    <n v="32"/>
    <n v="1024"/>
    <x v="46"/>
    <s v="M"/>
    <x v="20"/>
    <x v="1"/>
    <x v="1"/>
    <x v="5"/>
    <x v="0"/>
  </r>
  <r>
    <n v="3831"/>
    <n v="0"/>
    <n v="22"/>
    <s v="Female"/>
    <x v="2"/>
    <x v="19"/>
    <x v="3"/>
    <x v="3819"/>
    <x v="1"/>
    <x v="0"/>
    <x v="20"/>
    <n v="33"/>
    <n v="27"/>
    <n v="891"/>
    <x v="37"/>
    <s v="M"/>
    <x v="20"/>
    <x v="2"/>
    <x v="4"/>
    <x v="4"/>
    <x v="6"/>
  </r>
  <r>
    <n v="3832"/>
    <n v="0"/>
    <n v="36"/>
    <s v="Female"/>
    <x v="2"/>
    <x v="21"/>
    <x v="3"/>
    <x v="3820"/>
    <x v="2"/>
    <x v="0"/>
    <x v="20"/>
    <n v="16"/>
    <n v="86"/>
    <n v="1376"/>
    <x v="21"/>
    <s v="L"/>
    <x v="5"/>
    <x v="1"/>
    <x v="2"/>
    <x v="5"/>
    <x v="6"/>
  </r>
  <r>
    <n v="3833"/>
    <n v="0"/>
    <n v="64"/>
    <s v="Female"/>
    <x v="2"/>
    <x v="23"/>
    <x v="1"/>
    <x v="3821"/>
    <x v="3"/>
    <x v="0"/>
    <x v="20"/>
    <n v="27"/>
    <n v="38"/>
    <n v="1026"/>
    <x v="22"/>
    <s v="XL"/>
    <x v="7"/>
    <x v="0"/>
    <x v="4"/>
    <x v="1"/>
    <x v="1"/>
  </r>
  <r>
    <n v="3834"/>
    <n v="0"/>
    <n v="44"/>
    <s v="Female"/>
    <x v="2"/>
    <x v="14"/>
    <x v="2"/>
    <x v="3822"/>
    <x v="4"/>
    <x v="0"/>
    <x v="20"/>
    <n v="17"/>
    <n v="93"/>
    <n v="1581"/>
    <x v="27"/>
    <s v="L"/>
    <x v="0"/>
    <x v="2"/>
    <x v="1"/>
    <x v="3"/>
    <x v="6"/>
  </r>
  <r>
    <n v="3835"/>
    <n v="0"/>
    <n v="43"/>
    <s v="Female"/>
    <x v="2"/>
    <x v="15"/>
    <x v="0"/>
    <x v="3823"/>
    <x v="5"/>
    <x v="0"/>
    <x v="20"/>
    <n v="17"/>
    <n v="59"/>
    <n v="1003"/>
    <x v="29"/>
    <s v="M"/>
    <x v="23"/>
    <x v="0"/>
    <x v="4"/>
    <x v="1"/>
    <x v="3"/>
  </r>
  <r>
    <n v="3836"/>
    <n v="0"/>
    <n v="58"/>
    <s v="Female"/>
    <x v="2"/>
    <x v="3"/>
    <x v="1"/>
    <x v="3824"/>
    <x v="6"/>
    <x v="0"/>
    <x v="20"/>
    <n v="28"/>
    <n v="58"/>
    <n v="1624"/>
    <x v="37"/>
    <s v="L"/>
    <x v="5"/>
    <x v="0"/>
    <x v="0"/>
    <x v="3"/>
    <x v="4"/>
  </r>
  <r>
    <n v="3837"/>
    <n v="0"/>
    <n v="62"/>
    <s v="Female"/>
    <x v="2"/>
    <x v="11"/>
    <x v="0"/>
    <x v="3825"/>
    <x v="0"/>
    <x v="0"/>
    <x v="21"/>
    <n v="38"/>
    <n v="84"/>
    <n v="3192"/>
    <x v="28"/>
    <s v="M"/>
    <x v="10"/>
    <x v="1"/>
    <x v="1"/>
    <x v="3"/>
    <x v="0"/>
  </r>
  <r>
    <n v="3838"/>
    <n v="0"/>
    <n v="45"/>
    <s v="Female"/>
    <x v="2"/>
    <x v="15"/>
    <x v="0"/>
    <x v="3826"/>
    <x v="1"/>
    <x v="0"/>
    <x v="21"/>
    <n v="33"/>
    <n v="100"/>
    <n v="3300"/>
    <x v="34"/>
    <s v="M"/>
    <x v="13"/>
    <x v="1"/>
    <x v="1"/>
    <x v="4"/>
    <x v="0"/>
  </r>
  <r>
    <n v="3839"/>
    <n v="0"/>
    <n v="47"/>
    <s v="Female"/>
    <x v="2"/>
    <x v="10"/>
    <x v="0"/>
    <x v="3827"/>
    <x v="2"/>
    <x v="0"/>
    <x v="21"/>
    <n v="24"/>
    <n v="25"/>
    <n v="600"/>
    <x v="3"/>
    <s v="L"/>
    <x v="13"/>
    <x v="2"/>
    <x v="0"/>
    <x v="0"/>
    <x v="6"/>
  </r>
  <r>
    <n v="3840"/>
    <n v="0"/>
    <n v="66"/>
    <s v="Female"/>
    <x v="2"/>
    <x v="3"/>
    <x v="1"/>
    <x v="3828"/>
    <x v="3"/>
    <x v="0"/>
    <x v="21"/>
    <n v="14"/>
    <n v="29"/>
    <n v="406"/>
    <x v="38"/>
    <s v="M"/>
    <x v="14"/>
    <x v="1"/>
    <x v="1"/>
    <x v="0"/>
    <x v="3"/>
  </r>
  <r>
    <n v="3841"/>
    <n v="0"/>
    <n v="30"/>
    <s v="Female"/>
    <x v="2"/>
    <x v="2"/>
    <x v="0"/>
    <x v="3829"/>
    <x v="4"/>
    <x v="0"/>
    <x v="21"/>
    <n v="5"/>
    <n v="42"/>
    <n v="210"/>
    <x v="36"/>
    <s v="M"/>
    <x v="2"/>
    <x v="1"/>
    <x v="0"/>
    <x v="0"/>
    <x v="0"/>
  </r>
  <r>
    <n v="3842"/>
    <n v="0"/>
    <n v="68"/>
    <s v="Female"/>
    <x v="2"/>
    <x v="2"/>
    <x v="0"/>
    <x v="3830"/>
    <x v="5"/>
    <x v="0"/>
    <x v="21"/>
    <n v="8"/>
    <n v="57"/>
    <n v="456"/>
    <x v="33"/>
    <s v="L"/>
    <x v="6"/>
    <x v="3"/>
    <x v="4"/>
    <x v="4"/>
    <x v="5"/>
  </r>
  <r>
    <n v="3843"/>
    <n v="0"/>
    <n v="35"/>
    <s v="Female"/>
    <x v="2"/>
    <x v="14"/>
    <x v="2"/>
    <x v="3831"/>
    <x v="6"/>
    <x v="0"/>
    <x v="21"/>
    <n v="42"/>
    <n v="84"/>
    <n v="3528"/>
    <x v="23"/>
    <s v="L"/>
    <x v="21"/>
    <x v="0"/>
    <x v="2"/>
    <x v="5"/>
    <x v="5"/>
  </r>
  <r>
    <n v="3844"/>
    <n v="0"/>
    <n v="64"/>
    <s v="Female"/>
    <x v="2"/>
    <x v="19"/>
    <x v="3"/>
    <x v="3832"/>
    <x v="0"/>
    <x v="0"/>
    <x v="21"/>
    <n v="48"/>
    <n v="71"/>
    <n v="3408"/>
    <x v="41"/>
    <s v="L"/>
    <x v="5"/>
    <x v="0"/>
    <x v="1"/>
    <x v="0"/>
    <x v="6"/>
  </r>
  <r>
    <n v="3845"/>
    <n v="0"/>
    <n v="30"/>
    <s v="Female"/>
    <x v="2"/>
    <x v="6"/>
    <x v="0"/>
    <x v="3833"/>
    <x v="1"/>
    <x v="0"/>
    <x v="21"/>
    <n v="40"/>
    <n v="87"/>
    <n v="3480"/>
    <x v="6"/>
    <s v="S"/>
    <x v="16"/>
    <x v="3"/>
    <x v="2"/>
    <x v="0"/>
    <x v="3"/>
  </r>
  <r>
    <n v="3846"/>
    <n v="0"/>
    <n v="58"/>
    <s v="Female"/>
    <x v="2"/>
    <x v="1"/>
    <x v="0"/>
    <x v="3834"/>
    <x v="2"/>
    <x v="0"/>
    <x v="21"/>
    <n v="46"/>
    <n v="52"/>
    <n v="2392"/>
    <x v="17"/>
    <s v="M"/>
    <x v="13"/>
    <x v="0"/>
    <x v="3"/>
    <x v="0"/>
    <x v="2"/>
  </r>
  <r>
    <n v="3847"/>
    <n v="0"/>
    <n v="57"/>
    <s v="Female"/>
    <x v="2"/>
    <x v="0"/>
    <x v="0"/>
    <x v="3835"/>
    <x v="3"/>
    <x v="0"/>
    <x v="21"/>
    <n v="40"/>
    <n v="58"/>
    <n v="2320"/>
    <x v="37"/>
    <s v="L"/>
    <x v="19"/>
    <x v="2"/>
    <x v="0"/>
    <x v="3"/>
    <x v="6"/>
  </r>
  <r>
    <n v="3848"/>
    <n v="0"/>
    <n v="60"/>
    <s v="Female"/>
    <x v="2"/>
    <x v="1"/>
    <x v="0"/>
    <x v="3836"/>
    <x v="4"/>
    <x v="0"/>
    <x v="21"/>
    <n v="31"/>
    <n v="34"/>
    <n v="1054"/>
    <x v="12"/>
    <s v="S"/>
    <x v="24"/>
    <x v="3"/>
    <x v="4"/>
    <x v="3"/>
    <x v="0"/>
  </r>
  <r>
    <n v="3849"/>
    <n v="0"/>
    <n v="22"/>
    <s v="Female"/>
    <x v="2"/>
    <x v="16"/>
    <x v="3"/>
    <x v="3837"/>
    <x v="5"/>
    <x v="0"/>
    <x v="21"/>
    <n v="39"/>
    <n v="60"/>
    <n v="2340"/>
    <x v="13"/>
    <s v="M"/>
    <x v="23"/>
    <x v="0"/>
    <x v="2"/>
    <x v="1"/>
    <x v="6"/>
  </r>
  <r>
    <n v="3850"/>
    <n v="0"/>
    <n v="46"/>
    <s v="Female"/>
    <x v="2"/>
    <x v="15"/>
    <x v="0"/>
    <x v="3838"/>
    <x v="6"/>
    <x v="0"/>
    <x v="21"/>
    <n v="36"/>
    <n v="68"/>
    <n v="2448"/>
    <x v="19"/>
    <s v="S"/>
    <x v="16"/>
    <x v="0"/>
    <x v="0"/>
    <x v="3"/>
    <x v="0"/>
  </r>
  <r>
    <n v="3851"/>
    <n v="0"/>
    <n v="27"/>
    <s v="Female"/>
    <x v="2"/>
    <x v="16"/>
    <x v="3"/>
    <x v="3839"/>
    <x v="0"/>
    <x v="0"/>
    <x v="21"/>
    <n v="25"/>
    <n v="74"/>
    <n v="1850"/>
    <x v="33"/>
    <s v="L"/>
    <x v="20"/>
    <x v="2"/>
    <x v="4"/>
    <x v="5"/>
    <x v="6"/>
  </r>
  <r>
    <n v="3852"/>
    <n v="0"/>
    <n v="50"/>
    <s v="Female"/>
    <x v="2"/>
    <x v="18"/>
    <x v="3"/>
    <x v="3840"/>
    <x v="1"/>
    <x v="0"/>
    <x v="21"/>
    <n v="24"/>
    <n v="83"/>
    <n v="1992"/>
    <x v="6"/>
    <s v="M"/>
    <x v="6"/>
    <x v="2"/>
    <x v="1"/>
    <x v="5"/>
    <x v="2"/>
  </r>
  <r>
    <n v="3853"/>
    <n v="0"/>
    <n v="65"/>
    <s v="Female"/>
    <x v="2"/>
    <x v="19"/>
    <x v="3"/>
    <x v="3841"/>
    <x v="2"/>
    <x v="0"/>
    <x v="21"/>
    <n v="19"/>
    <n v="79"/>
    <n v="1501"/>
    <x v="33"/>
    <s v="M"/>
    <x v="14"/>
    <x v="3"/>
    <x v="4"/>
    <x v="3"/>
    <x v="1"/>
  </r>
  <r>
    <n v="3854"/>
    <n v="0"/>
    <n v="61"/>
    <s v="Female"/>
    <x v="2"/>
    <x v="12"/>
    <x v="3"/>
    <x v="3842"/>
    <x v="3"/>
    <x v="0"/>
    <x v="21"/>
    <n v="49"/>
    <n v="76"/>
    <n v="3724"/>
    <x v="29"/>
    <s v="M"/>
    <x v="21"/>
    <x v="3"/>
    <x v="5"/>
    <x v="5"/>
    <x v="4"/>
  </r>
  <r>
    <n v="3855"/>
    <n v="0"/>
    <n v="57"/>
    <s v="Female"/>
    <x v="2"/>
    <x v="17"/>
    <x v="0"/>
    <x v="3843"/>
    <x v="4"/>
    <x v="0"/>
    <x v="21"/>
    <n v="4"/>
    <n v="20"/>
    <n v="80"/>
    <x v="19"/>
    <s v="M"/>
    <x v="12"/>
    <x v="1"/>
    <x v="1"/>
    <x v="0"/>
    <x v="2"/>
  </r>
  <r>
    <n v="3856"/>
    <n v="0"/>
    <n v="40"/>
    <s v="Female"/>
    <x v="2"/>
    <x v="5"/>
    <x v="0"/>
    <x v="3844"/>
    <x v="5"/>
    <x v="0"/>
    <x v="21"/>
    <n v="36"/>
    <n v="61"/>
    <n v="2196"/>
    <x v="25"/>
    <s v="XL"/>
    <x v="21"/>
    <x v="2"/>
    <x v="2"/>
    <x v="1"/>
    <x v="3"/>
  </r>
  <r>
    <n v="3857"/>
    <n v="0"/>
    <n v="39"/>
    <s v="Female"/>
    <x v="2"/>
    <x v="3"/>
    <x v="1"/>
    <x v="3845"/>
    <x v="6"/>
    <x v="0"/>
    <x v="21"/>
    <n v="8"/>
    <n v="78"/>
    <n v="624"/>
    <x v="40"/>
    <s v="S"/>
    <x v="17"/>
    <x v="2"/>
    <x v="1"/>
    <x v="5"/>
    <x v="3"/>
  </r>
  <r>
    <n v="3858"/>
    <n v="0"/>
    <n v="42"/>
    <s v="Female"/>
    <x v="2"/>
    <x v="19"/>
    <x v="3"/>
    <x v="3846"/>
    <x v="0"/>
    <x v="0"/>
    <x v="21"/>
    <n v="29"/>
    <n v="21"/>
    <n v="609"/>
    <x v="20"/>
    <s v="S"/>
    <x v="22"/>
    <x v="2"/>
    <x v="5"/>
    <x v="2"/>
    <x v="6"/>
  </r>
  <r>
    <n v="3859"/>
    <n v="0"/>
    <n v="30"/>
    <s v="Female"/>
    <x v="2"/>
    <x v="17"/>
    <x v="0"/>
    <x v="3847"/>
    <x v="1"/>
    <x v="0"/>
    <x v="21"/>
    <n v="26"/>
    <n v="77"/>
    <n v="2002"/>
    <x v="9"/>
    <s v="M"/>
    <x v="8"/>
    <x v="0"/>
    <x v="5"/>
    <x v="2"/>
    <x v="3"/>
  </r>
  <r>
    <n v="3860"/>
    <n v="0"/>
    <n v="65"/>
    <s v="Female"/>
    <x v="2"/>
    <x v="6"/>
    <x v="0"/>
    <x v="3848"/>
    <x v="2"/>
    <x v="0"/>
    <x v="21"/>
    <n v="47"/>
    <n v="88"/>
    <n v="4136"/>
    <x v="33"/>
    <s v="S"/>
    <x v="24"/>
    <x v="3"/>
    <x v="4"/>
    <x v="4"/>
    <x v="4"/>
  </r>
  <r>
    <n v="3861"/>
    <n v="0"/>
    <n v="57"/>
    <s v="Female"/>
    <x v="2"/>
    <x v="12"/>
    <x v="3"/>
    <x v="3849"/>
    <x v="3"/>
    <x v="0"/>
    <x v="21"/>
    <n v="44"/>
    <n v="64"/>
    <n v="2816"/>
    <x v="37"/>
    <s v="M"/>
    <x v="2"/>
    <x v="2"/>
    <x v="2"/>
    <x v="1"/>
    <x v="2"/>
  </r>
  <r>
    <n v="3862"/>
    <n v="0"/>
    <n v="64"/>
    <s v="Female"/>
    <x v="2"/>
    <x v="14"/>
    <x v="2"/>
    <x v="3850"/>
    <x v="4"/>
    <x v="0"/>
    <x v="21"/>
    <n v="49"/>
    <n v="57"/>
    <n v="2793"/>
    <x v="5"/>
    <s v="M"/>
    <x v="22"/>
    <x v="1"/>
    <x v="3"/>
    <x v="2"/>
    <x v="5"/>
  </r>
  <r>
    <n v="3863"/>
    <n v="0"/>
    <n v="56"/>
    <s v="Female"/>
    <x v="2"/>
    <x v="5"/>
    <x v="0"/>
    <x v="3851"/>
    <x v="5"/>
    <x v="0"/>
    <x v="21"/>
    <n v="9"/>
    <n v="49"/>
    <n v="441"/>
    <x v="36"/>
    <s v="L"/>
    <x v="2"/>
    <x v="0"/>
    <x v="2"/>
    <x v="0"/>
    <x v="5"/>
  </r>
  <r>
    <n v="3864"/>
    <n v="0"/>
    <n v="40"/>
    <s v="Female"/>
    <x v="2"/>
    <x v="18"/>
    <x v="3"/>
    <x v="3852"/>
    <x v="6"/>
    <x v="0"/>
    <x v="21"/>
    <n v="28"/>
    <n v="35"/>
    <n v="980"/>
    <x v="13"/>
    <s v="M"/>
    <x v="19"/>
    <x v="2"/>
    <x v="1"/>
    <x v="1"/>
    <x v="0"/>
  </r>
  <r>
    <n v="3865"/>
    <n v="0"/>
    <n v="55"/>
    <s v="Female"/>
    <x v="2"/>
    <x v="17"/>
    <x v="0"/>
    <x v="3853"/>
    <x v="0"/>
    <x v="0"/>
    <x v="21"/>
    <n v="1"/>
    <n v="99"/>
    <n v="99"/>
    <x v="5"/>
    <s v="S"/>
    <x v="24"/>
    <x v="0"/>
    <x v="0"/>
    <x v="5"/>
    <x v="0"/>
  </r>
  <r>
    <n v="3866"/>
    <n v="0"/>
    <n v="25"/>
    <s v="Female"/>
    <x v="2"/>
    <x v="6"/>
    <x v="0"/>
    <x v="3854"/>
    <x v="1"/>
    <x v="0"/>
    <x v="21"/>
    <n v="28"/>
    <n v="42"/>
    <n v="1176"/>
    <x v="42"/>
    <s v="M"/>
    <x v="8"/>
    <x v="1"/>
    <x v="5"/>
    <x v="1"/>
    <x v="6"/>
  </r>
  <r>
    <n v="3867"/>
    <n v="0"/>
    <n v="58"/>
    <s v="Female"/>
    <x v="2"/>
    <x v="19"/>
    <x v="3"/>
    <x v="3855"/>
    <x v="2"/>
    <x v="0"/>
    <x v="21"/>
    <n v="33"/>
    <n v="32"/>
    <n v="1056"/>
    <x v="28"/>
    <s v="M"/>
    <x v="18"/>
    <x v="0"/>
    <x v="4"/>
    <x v="2"/>
    <x v="0"/>
  </r>
  <r>
    <n v="3868"/>
    <n v="0"/>
    <n v="46"/>
    <s v="Female"/>
    <x v="2"/>
    <x v="14"/>
    <x v="2"/>
    <x v="3856"/>
    <x v="3"/>
    <x v="0"/>
    <x v="21"/>
    <n v="28"/>
    <n v="21"/>
    <n v="588"/>
    <x v="31"/>
    <s v="L"/>
    <x v="21"/>
    <x v="2"/>
    <x v="3"/>
    <x v="2"/>
    <x v="5"/>
  </r>
  <r>
    <n v="3869"/>
    <n v="0"/>
    <n v="18"/>
    <s v="Female"/>
    <x v="2"/>
    <x v="10"/>
    <x v="0"/>
    <x v="3857"/>
    <x v="4"/>
    <x v="0"/>
    <x v="21"/>
    <n v="9"/>
    <n v="29"/>
    <n v="261"/>
    <x v="31"/>
    <s v="XL"/>
    <x v="23"/>
    <x v="0"/>
    <x v="4"/>
    <x v="1"/>
    <x v="2"/>
  </r>
  <r>
    <n v="3870"/>
    <n v="0"/>
    <n v="26"/>
    <s v="Female"/>
    <x v="2"/>
    <x v="7"/>
    <x v="2"/>
    <x v="3858"/>
    <x v="5"/>
    <x v="0"/>
    <x v="21"/>
    <n v="28"/>
    <n v="64"/>
    <n v="1792"/>
    <x v="27"/>
    <s v="L"/>
    <x v="16"/>
    <x v="1"/>
    <x v="1"/>
    <x v="4"/>
    <x v="2"/>
  </r>
  <r>
    <n v="3871"/>
    <n v="0"/>
    <n v="61"/>
    <s v="Female"/>
    <x v="2"/>
    <x v="3"/>
    <x v="1"/>
    <x v="3859"/>
    <x v="6"/>
    <x v="0"/>
    <x v="21"/>
    <n v="19"/>
    <n v="46"/>
    <n v="874"/>
    <x v="47"/>
    <s v="L"/>
    <x v="21"/>
    <x v="3"/>
    <x v="2"/>
    <x v="1"/>
    <x v="6"/>
  </r>
  <r>
    <n v="3872"/>
    <n v="0"/>
    <n v="55"/>
    <s v="Female"/>
    <x v="2"/>
    <x v="17"/>
    <x v="0"/>
    <x v="3860"/>
    <x v="0"/>
    <x v="0"/>
    <x v="21"/>
    <n v="20"/>
    <n v="97"/>
    <n v="1940"/>
    <x v="45"/>
    <s v="M"/>
    <x v="12"/>
    <x v="3"/>
    <x v="4"/>
    <x v="4"/>
    <x v="6"/>
  </r>
  <r>
    <n v="3873"/>
    <n v="0"/>
    <n v="41"/>
    <s v="Female"/>
    <x v="2"/>
    <x v="14"/>
    <x v="2"/>
    <x v="3861"/>
    <x v="1"/>
    <x v="0"/>
    <x v="21"/>
    <n v="3"/>
    <n v="94"/>
    <n v="282"/>
    <x v="13"/>
    <s v="M"/>
    <x v="13"/>
    <x v="1"/>
    <x v="3"/>
    <x v="1"/>
    <x v="5"/>
  </r>
  <r>
    <n v="3874"/>
    <n v="0"/>
    <n v="42"/>
    <s v="Female"/>
    <x v="2"/>
    <x v="3"/>
    <x v="1"/>
    <x v="3862"/>
    <x v="2"/>
    <x v="0"/>
    <x v="21"/>
    <n v="22"/>
    <n v="43"/>
    <n v="946"/>
    <x v="7"/>
    <s v="L"/>
    <x v="5"/>
    <x v="2"/>
    <x v="3"/>
    <x v="2"/>
    <x v="1"/>
  </r>
  <r>
    <n v="3875"/>
    <n v="0"/>
    <n v="70"/>
    <s v="Female"/>
    <x v="2"/>
    <x v="1"/>
    <x v="0"/>
    <x v="3863"/>
    <x v="3"/>
    <x v="0"/>
    <x v="21"/>
    <n v="33"/>
    <n v="54"/>
    <n v="1782"/>
    <x v="21"/>
    <s v="XL"/>
    <x v="18"/>
    <x v="2"/>
    <x v="4"/>
    <x v="2"/>
    <x v="4"/>
  </r>
  <r>
    <n v="3876"/>
    <n v="0"/>
    <n v="63"/>
    <s v="Female"/>
    <x v="2"/>
    <x v="19"/>
    <x v="3"/>
    <x v="3864"/>
    <x v="4"/>
    <x v="0"/>
    <x v="21"/>
    <n v="21"/>
    <n v="51"/>
    <n v="1071"/>
    <x v="13"/>
    <s v="M"/>
    <x v="6"/>
    <x v="0"/>
    <x v="4"/>
    <x v="2"/>
    <x v="2"/>
  </r>
  <r>
    <n v="3877"/>
    <n v="0"/>
    <n v="60"/>
    <s v="Female"/>
    <x v="2"/>
    <x v="9"/>
    <x v="1"/>
    <x v="3865"/>
    <x v="5"/>
    <x v="0"/>
    <x v="21"/>
    <n v="7"/>
    <n v="85"/>
    <n v="595"/>
    <x v="48"/>
    <s v="S"/>
    <x v="16"/>
    <x v="3"/>
    <x v="4"/>
    <x v="1"/>
    <x v="2"/>
  </r>
  <r>
    <n v="3878"/>
    <n v="0"/>
    <n v="28"/>
    <s v="Female"/>
    <x v="2"/>
    <x v="15"/>
    <x v="0"/>
    <x v="3866"/>
    <x v="6"/>
    <x v="0"/>
    <x v="21"/>
    <n v="46"/>
    <n v="96"/>
    <n v="4416"/>
    <x v="21"/>
    <s v="M"/>
    <x v="8"/>
    <x v="1"/>
    <x v="2"/>
    <x v="5"/>
    <x v="5"/>
  </r>
  <r>
    <n v="3879"/>
    <n v="0"/>
    <n v="60"/>
    <s v="Female"/>
    <x v="2"/>
    <x v="19"/>
    <x v="3"/>
    <x v="3867"/>
    <x v="0"/>
    <x v="0"/>
    <x v="21"/>
    <n v="24"/>
    <n v="42"/>
    <n v="1008"/>
    <x v="35"/>
    <s v="M"/>
    <x v="6"/>
    <x v="2"/>
    <x v="4"/>
    <x v="2"/>
    <x v="2"/>
  </r>
  <r>
    <n v="3880"/>
    <n v="0"/>
    <n v="26"/>
    <s v="Female"/>
    <x v="2"/>
    <x v="11"/>
    <x v="0"/>
    <x v="3868"/>
    <x v="1"/>
    <x v="0"/>
    <x v="21"/>
    <n v="6"/>
    <n v="63"/>
    <n v="378"/>
    <x v="19"/>
    <s v="L"/>
    <x v="1"/>
    <x v="0"/>
    <x v="1"/>
    <x v="5"/>
    <x v="3"/>
  </r>
  <r>
    <n v="3881"/>
    <n v="0"/>
    <n v="42"/>
    <s v="Female"/>
    <x v="2"/>
    <x v="5"/>
    <x v="0"/>
    <x v="3869"/>
    <x v="2"/>
    <x v="0"/>
    <x v="21"/>
    <n v="40"/>
    <n v="20"/>
    <n v="800"/>
    <x v="2"/>
    <s v="M"/>
    <x v="15"/>
    <x v="0"/>
    <x v="1"/>
    <x v="3"/>
    <x v="5"/>
  </r>
  <r>
    <n v="3882"/>
    <n v="0"/>
    <n v="56"/>
    <s v="Female"/>
    <x v="2"/>
    <x v="18"/>
    <x v="3"/>
    <x v="3870"/>
    <x v="3"/>
    <x v="0"/>
    <x v="21"/>
    <n v="17"/>
    <n v="25"/>
    <n v="425"/>
    <x v="41"/>
    <s v="L"/>
    <x v="5"/>
    <x v="1"/>
    <x v="4"/>
    <x v="5"/>
    <x v="1"/>
  </r>
  <r>
    <n v="3883"/>
    <n v="0"/>
    <n v="35"/>
    <s v="Female"/>
    <x v="2"/>
    <x v="13"/>
    <x v="0"/>
    <x v="3871"/>
    <x v="4"/>
    <x v="0"/>
    <x v="21"/>
    <n v="24"/>
    <n v="95"/>
    <n v="2280"/>
    <x v="24"/>
    <s v="L"/>
    <x v="24"/>
    <x v="3"/>
    <x v="1"/>
    <x v="1"/>
    <x v="0"/>
  </r>
  <r>
    <n v="3884"/>
    <n v="0"/>
    <n v="34"/>
    <s v="Female"/>
    <x v="2"/>
    <x v="19"/>
    <x v="3"/>
    <x v="3872"/>
    <x v="5"/>
    <x v="0"/>
    <x v="21"/>
    <n v="22"/>
    <n v="38"/>
    <n v="836"/>
    <x v="24"/>
    <s v="XL"/>
    <x v="7"/>
    <x v="3"/>
    <x v="2"/>
    <x v="1"/>
    <x v="0"/>
  </r>
  <r>
    <n v="3885"/>
    <n v="0"/>
    <n v="47"/>
    <s v="Female"/>
    <x v="2"/>
    <x v="3"/>
    <x v="1"/>
    <x v="3873"/>
    <x v="6"/>
    <x v="0"/>
    <x v="21"/>
    <n v="3"/>
    <n v="29"/>
    <n v="87"/>
    <x v="31"/>
    <s v="M"/>
    <x v="17"/>
    <x v="3"/>
    <x v="0"/>
    <x v="3"/>
    <x v="1"/>
  </r>
  <r>
    <n v="3886"/>
    <n v="0"/>
    <n v="49"/>
    <s v="Female"/>
    <x v="2"/>
    <x v="20"/>
    <x v="0"/>
    <x v="3874"/>
    <x v="0"/>
    <x v="0"/>
    <x v="21"/>
    <n v="39"/>
    <n v="64"/>
    <n v="2496"/>
    <x v="34"/>
    <s v="L"/>
    <x v="7"/>
    <x v="0"/>
    <x v="1"/>
    <x v="1"/>
    <x v="3"/>
  </r>
  <r>
    <n v="3887"/>
    <n v="0"/>
    <n v="37"/>
    <s v="Female"/>
    <x v="2"/>
    <x v="16"/>
    <x v="3"/>
    <x v="3875"/>
    <x v="1"/>
    <x v="0"/>
    <x v="21"/>
    <n v="40"/>
    <n v="92"/>
    <n v="3680"/>
    <x v="43"/>
    <s v="S"/>
    <x v="17"/>
    <x v="2"/>
    <x v="0"/>
    <x v="5"/>
    <x v="3"/>
  </r>
  <r>
    <n v="3888"/>
    <n v="0"/>
    <n v="40"/>
    <s v="Female"/>
    <x v="2"/>
    <x v="5"/>
    <x v="0"/>
    <x v="3876"/>
    <x v="2"/>
    <x v="0"/>
    <x v="21"/>
    <n v="1"/>
    <n v="34"/>
    <n v="34"/>
    <x v="22"/>
    <s v="M"/>
    <x v="4"/>
    <x v="1"/>
    <x v="0"/>
    <x v="2"/>
    <x v="3"/>
  </r>
  <r>
    <n v="3889"/>
    <n v="0"/>
    <n v="45"/>
    <s v="Female"/>
    <x v="2"/>
    <x v="4"/>
    <x v="1"/>
    <x v="3877"/>
    <x v="3"/>
    <x v="0"/>
    <x v="21"/>
    <n v="14"/>
    <n v="69"/>
    <n v="966"/>
    <x v="40"/>
    <s v="M"/>
    <x v="10"/>
    <x v="1"/>
    <x v="3"/>
    <x v="0"/>
    <x v="4"/>
  </r>
  <r>
    <n v="3890"/>
    <n v="0"/>
    <n v="57"/>
    <s v="Female"/>
    <x v="2"/>
    <x v="10"/>
    <x v="0"/>
    <x v="3878"/>
    <x v="4"/>
    <x v="0"/>
    <x v="21"/>
    <n v="49"/>
    <n v="65"/>
    <n v="3185"/>
    <x v="28"/>
    <s v="S"/>
    <x v="22"/>
    <x v="1"/>
    <x v="0"/>
    <x v="4"/>
    <x v="2"/>
  </r>
  <r>
    <n v="3891"/>
    <n v="0"/>
    <n v="35"/>
    <s v="Female"/>
    <x v="2"/>
    <x v="5"/>
    <x v="0"/>
    <x v="3879"/>
    <x v="5"/>
    <x v="0"/>
    <x v="21"/>
    <n v="33"/>
    <n v="81"/>
    <n v="2673"/>
    <x v="42"/>
    <s v="XL"/>
    <x v="13"/>
    <x v="0"/>
    <x v="3"/>
    <x v="5"/>
    <x v="2"/>
  </r>
  <r>
    <n v="3892"/>
    <n v="0"/>
    <n v="36"/>
    <s v="Female"/>
    <x v="2"/>
    <x v="10"/>
    <x v="0"/>
    <x v="3880"/>
    <x v="6"/>
    <x v="0"/>
    <x v="21"/>
    <n v="6"/>
    <n v="30"/>
    <n v="180"/>
    <x v="23"/>
    <s v="L"/>
    <x v="14"/>
    <x v="0"/>
    <x v="1"/>
    <x v="4"/>
    <x v="3"/>
  </r>
  <r>
    <n v="3893"/>
    <n v="0"/>
    <n v="35"/>
    <s v="Female"/>
    <x v="2"/>
    <x v="16"/>
    <x v="3"/>
    <x v="3881"/>
    <x v="0"/>
    <x v="0"/>
    <x v="21"/>
    <n v="5"/>
    <n v="86"/>
    <n v="430"/>
    <x v="49"/>
    <s v="L"/>
    <x v="20"/>
    <x v="2"/>
    <x v="3"/>
    <x v="3"/>
    <x v="0"/>
  </r>
  <r>
    <n v="3894"/>
    <n v="0"/>
    <n v="21"/>
    <s v="Female"/>
    <x v="2"/>
    <x v="19"/>
    <x v="3"/>
    <x v="3882"/>
    <x v="1"/>
    <x v="0"/>
    <x v="21"/>
    <n v="29"/>
    <n v="64"/>
    <n v="1856"/>
    <x v="2"/>
    <s v="L"/>
    <x v="3"/>
    <x v="3"/>
    <x v="5"/>
    <x v="4"/>
    <x v="4"/>
  </r>
  <r>
    <n v="3895"/>
    <n v="0"/>
    <n v="66"/>
    <s v="Female"/>
    <x v="2"/>
    <x v="11"/>
    <x v="0"/>
    <x v="3883"/>
    <x v="2"/>
    <x v="0"/>
    <x v="21"/>
    <n v="44"/>
    <n v="78"/>
    <n v="3432"/>
    <x v="38"/>
    <s v="L"/>
    <x v="3"/>
    <x v="1"/>
    <x v="4"/>
    <x v="2"/>
    <x v="6"/>
  </r>
  <r>
    <n v="3896"/>
    <n v="0"/>
    <n v="40"/>
    <s v="Female"/>
    <x v="2"/>
    <x v="15"/>
    <x v="0"/>
    <x v="3884"/>
    <x v="3"/>
    <x v="0"/>
    <x v="21"/>
    <n v="32"/>
    <n v="28"/>
    <n v="896"/>
    <x v="40"/>
    <s v="L"/>
    <x v="2"/>
    <x v="2"/>
    <x v="4"/>
    <x v="0"/>
    <x v="1"/>
  </r>
  <r>
    <n v="3897"/>
    <n v="0"/>
    <n v="52"/>
    <s v="Female"/>
    <x v="2"/>
    <x v="21"/>
    <x v="3"/>
    <x v="3885"/>
    <x v="4"/>
    <x v="0"/>
    <x v="21"/>
    <n v="41"/>
    <n v="49"/>
    <n v="2009"/>
    <x v="43"/>
    <s v="L"/>
    <x v="3"/>
    <x v="1"/>
    <x v="5"/>
    <x v="4"/>
    <x v="4"/>
  </r>
  <r>
    <n v="3898"/>
    <n v="0"/>
    <n v="46"/>
    <s v="Female"/>
    <x v="2"/>
    <x v="22"/>
    <x v="3"/>
    <x v="3886"/>
    <x v="5"/>
    <x v="0"/>
    <x v="21"/>
    <n v="24"/>
    <n v="33"/>
    <n v="792"/>
    <x v="30"/>
    <s v="L"/>
    <x v="13"/>
    <x v="1"/>
    <x v="3"/>
    <x v="0"/>
    <x v="3"/>
  </r>
  <r>
    <n v="3899"/>
    <n v="0"/>
    <n v="44"/>
    <s v="Female"/>
    <x v="2"/>
    <x v="9"/>
    <x v="1"/>
    <x v="3887"/>
    <x v="6"/>
    <x v="0"/>
    <x v="21"/>
    <n v="24"/>
    <n v="77"/>
    <n v="1848"/>
    <x v="45"/>
    <s v="S"/>
    <x v="17"/>
    <x v="2"/>
    <x v="0"/>
    <x v="0"/>
    <x v="1"/>
  </r>
  <r>
    <n v="3900"/>
    <n v="0"/>
    <n v="52"/>
    <s v="Female"/>
    <x v="2"/>
    <x v="8"/>
    <x v="3"/>
    <x v="3888"/>
    <x v="0"/>
    <x v="0"/>
    <x v="21"/>
    <n v="33"/>
    <n v="81"/>
    <n v="2673"/>
    <x v="17"/>
    <s v="M"/>
    <x v="18"/>
    <x v="1"/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6289-E605-43E9-891F-5AE14EB6BF2E}" name="TablaDinámica2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Localizacion Dinamica">
  <location ref="D35:E86" firstHeaderRow="1" firstDataRow="1" firstDataCol="1"/>
  <pivotFields count="24"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showAll="0"/>
    <pivotField showAll="0"/>
    <pivotField showAll="0"/>
    <pivotField axis="axisRow"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1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Recuento Venta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87C52-9A76-477D-B251-F7A2F83EAFF6}" name="TablaDinámica20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 rowHeaderCaption="Dia semana">
  <location ref="G18:H26" firstHeaderRow="1" firstDataRow="1" firstDataCol="1"/>
  <pivotFields count="24"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axis="axisRow" showAll="0">
      <items count="8">
        <item x="0"/>
        <item x="4"/>
        <item x="1"/>
        <item x="5"/>
        <item x="2"/>
        <item x="6"/>
        <item x="3"/>
        <item t="default"/>
      </items>
    </pivotField>
    <pivotField showAll="0"/>
    <pivotField numFmtId="1" showAll="0"/>
    <pivotField showAll="0"/>
    <pivotField showAll="0"/>
    <pivotField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Ventas" fld="0" subtotal="count" baseField="8" baseItem="0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26B980-B076-465E-AE02-D884897EFBE6}" name="TablaDinámica19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 rowHeaderCaption="Mes">
  <location ref="E18:F31" firstHeaderRow="1" firstDataRow="1" firstDataCol="1"/>
  <pivotFields count="24"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>
      <items count="8">
        <item sd="0" x="0"/>
        <item sd="0" x="4"/>
        <item x="1"/>
        <item x="5"/>
        <item x="2"/>
        <item x="6"/>
        <item x="3"/>
        <item t="default"/>
      </items>
    </pivotField>
    <pivotField showAll="0">
      <items count="2">
        <item x="0"/>
        <item t="default"/>
      </items>
    </pivotField>
    <pivotField numFmtId="1"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  <pivotField showAll="0"/>
    <pivotField showAll="0"/>
    <pivotField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>
      <items count="26">
        <item x="18"/>
        <item x="12"/>
        <item x="24"/>
        <item x="17"/>
        <item x="4"/>
        <item x="16"/>
        <item x="9"/>
        <item x="0"/>
        <item x="13"/>
        <item x="20"/>
        <item x="21"/>
        <item x="23"/>
        <item x="1"/>
        <item x="8"/>
        <item x="19"/>
        <item x="14"/>
        <item x="6"/>
        <item x="7"/>
        <item x="15"/>
        <item x="5"/>
        <item x="11"/>
        <item x="2"/>
        <item x="10"/>
        <item x="3"/>
        <item x="2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>
      <items count="8">
        <item x="2"/>
        <item x="4"/>
        <item x="6"/>
        <item x="0"/>
        <item x="5"/>
        <item x="3"/>
        <item x="1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Recuento Ventas por Mes" fld="0" subtotal="count" baseField="21" baseItem="1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45974-AF02-45A2-803E-ACD4F910717D}" name="TablaDinámica18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enero">
  <location ref="I9:J13" firstHeaderRow="1" firstDataRow="1" firstDataCol="1"/>
  <pivotFields count="24"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mporte Total" fld="13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BA38C-2324-4694-BFA2-2B2B022FCDDE}" name="TablaDinámica17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Metodo Pago">
  <location ref="G9:H16" firstHeaderRow="1" firstDataRow="1" firstDataCol="1"/>
  <pivotFields count="24"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mporte Total" fld="13" showDataAs="percentOfTotal" baseField="19" baseItem="0" numFmtId="10"/>
  </dataFields>
  <formats count="2">
    <format dxfId="10">
      <pivotArea outline="0" collapsedLevelsAreSubtotals="1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6400A-6D81-42CB-AF70-90EB525C5C1B}" name="TablaDinámica16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Forma Envio">
  <location ref="E9:F16" firstHeaderRow="1" firstDataRow="1" firstDataCol="1"/>
  <pivotFields count="24"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showAll="0"/>
    <pivotField showAll="0"/>
    <pivotField dataField="1"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mporte Total" fld="13" baseField="0" baseItem="0"/>
  </dataFields>
  <formats count="1">
    <format dxfId="11">
      <pivotArea outline="0" collapsedLevelsAreSubtotals="1" fieldPosition="0"/>
    </format>
  </formats>
  <chartFormats count="1">
    <chartFormat chart="1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DD15F-C811-4331-BAD9-D2FFB2CEFCA2}" name="TablaDinámica15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Categorias">
  <location ref="C9:D14" firstHeaderRow="1" firstDataRow="1" firstDataCol="1"/>
  <pivotFields count="24"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ustomer ID" fld="0" subtotal="count" baseField="6" baseItem="0"/>
  </dataFields>
  <formats count="1">
    <format dxfId="3">
      <pivotArea outline="0" collapsedLevelsAreSubtotals="1" fieldPosition="0"/>
    </format>
  </formats>
  <chartFormats count="1"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DA466-7E40-4B2E-A6CA-DA477A439E9F}" name="TablaDinámica14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 rowHeaderCaption="Descripcion">
  <location ref="A9:B35" firstHeaderRow="1" firstDataRow="1" firstDataCol="1"/>
  <pivotFields count="24"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26">
        <item x="21"/>
        <item x="22"/>
        <item x="0"/>
        <item x="23"/>
        <item x="7"/>
        <item x="10"/>
        <item x="24"/>
        <item x="8"/>
        <item x="19"/>
        <item x="15"/>
        <item x="14"/>
        <item x="2"/>
        <item x="16"/>
        <item x="13"/>
        <item x="3"/>
        <item x="18"/>
        <item x="5"/>
        <item x="9"/>
        <item x="6"/>
        <item x="11"/>
        <item x="4"/>
        <item x="20"/>
        <item x="12"/>
        <item x="1"/>
        <item x="17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dataField="1" showAll="0"/>
    <pivotField showAll="0"/>
    <pivotField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5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a de Unidades" fld="11" baseField="0" baseItem="0" numFmtId="167"/>
  </dataFields>
  <formats count="1">
    <format dxfId="9">
      <pivotArea outline="0" collapsedLevelsAreSubtotals="1" fieldPosition="0"/>
    </format>
  </formats>
  <chartFormats count="1"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2FEB1-8D59-4572-B9C3-73B4B0DE75FE}" name="TablaDinámica13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G5" firstHeaderRow="0" firstDataRow="1" firstDataCol="0"/>
  <pivotFields count="24">
    <pivotField dataField="1"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numFmtId="14" showAll="0">
      <items count="3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t="default"/>
      </items>
    </pivotField>
    <pivotField showAll="0"/>
    <pivotField showAll="0"/>
    <pivotField numFmtId="1" showAll="0"/>
    <pivotField dataField="1" showAll="0"/>
    <pivotField dataField="1" showAll="0"/>
    <pivotField dataField="1" showAll="0"/>
    <pivotField showAll="0">
      <items count="51">
        <item x="15"/>
        <item x="28"/>
        <item x="27"/>
        <item x="10"/>
        <item x="17"/>
        <item x="23"/>
        <item x="38"/>
        <item x="12"/>
        <item x="19"/>
        <item x="41"/>
        <item x="11"/>
        <item x="36"/>
        <item x="25"/>
        <item x="26"/>
        <item x="43"/>
        <item x="22"/>
        <item x="0"/>
        <item x="7"/>
        <item x="1"/>
        <item x="31"/>
        <item x="2"/>
        <item x="49"/>
        <item x="45"/>
        <item x="33"/>
        <item x="9"/>
        <item x="6"/>
        <item x="42"/>
        <item x="21"/>
        <item x="13"/>
        <item x="30"/>
        <item x="34"/>
        <item x="14"/>
        <item x="16"/>
        <item x="24"/>
        <item x="47"/>
        <item x="18"/>
        <item x="4"/>
        <item x="37"/>
        <item x="3"/>
        <item x="35"/>
        <item x="44"/>
        <item x="29"/>
        <item x="20"/>
        <item x="39"/>
        <item x="32"/>
        <item x="40"/>
        <item x="46"/>
        <item x="8"/>
        <item x="48"/>
        <item x="5"/>
        <item t="default"/>
      </items>
    </pivotField>
    <pivotField showAll="0"/>
    <pivotField showAll="0"/>
    <pivotField showAll="0"/>
    <pivotField showAll="0">
      <items count="7">
        <item x="4"/>
        <item x="0"/>
        <item x="1"/>
        <item x="2"/>
        <item x="3"/>
        <item x="5"/>
        <item t="default"/>
      </items>
    </pivotField>
    <pivotField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Recuento Numero Ventas" fld="0" subtotal="count" baseField="0" baseItem="1" numFmtId="167"/>
    <dataField name="Suma Importe Total" fld="13" baseField="0" baseItem="1" numFmtId="169"/>
    <dataField name="Suma de Unidades Ventas" fld="11" baseField="0" baseItem="2" numFmtId="167"/>
    <dataField name="Mín. de PVP" fld="12" subtotal="min" baseField="0" baseItem="2" numFmtId="167"/>
    <dataField name="Máx. de PVP" fld="12" subtotal="max" baseField="0" baseItem="2" numFmtId="167"/>
    <dataField name="Promedio de PVP" fld="12" subtotal="average" baseField="0" baseItem="2" numFmtId="44"/>
    <dataField name="Promedio de Unidades" fld="11" subtotal="average" baseField="0" baseItem="2" numFmtId="43"/>
  </dataFields>
  <formats count="7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1967BB14-2C57-43B5-A904-97D91A1321E0}" autoFormatId="16" applyNumberFormats="0" applyBorderFormats="0" applyFontFormats="0" applyPatternFormats="0" applyAlignmentFormats="0" applyWidthHeightFormats="0">
  <queryTableRefresh nextId="22">
    <queryTableFields count="15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20" dataBound="0" tableColumnId="19"/>
      <queryTableField id="16" name="Previous Purchases" tableColumnId="16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3" name="Shipping Type" tableColumnId="13"/>
      <queryTableField id="17" name="Payment Method" tableColumnId="17"/>
      <queryTableField id="18" name="Frequency of Purchases" tableColumnId="18"/>
    </queryTableFields>
    <queryTableDeletedFields count="4">
      <deletedField name="Review Rating"/>
      <deletedField name="Subscription Status"/>
      <deletedField name="Discount Applied"/>
      <deletedField name="Promo Code Use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7744E20-FADA-4555-9A89-21471878CB24}" autoFormatId="16" applyNumberFormats="0" applyBorderFormats="0" applyFontFormats="0" applyPatternFormats="0" applyAlignmentFormats="0" applyWidthHeightFormats="0">
  <queryTableRefresh nextId="27">
    <queryTableFields count="21">
      <queryTableField id="1" name="Customer ID" tableColumnId="1"/>
      <queryTableField id="21" dataBound="0" tableColumnId="11"/>
      <queryTableField id="2" name="Age" tableColumnId="2"/>
      <queryTableField id="3" name="Gender" tableColumnId="3"/>
      <queryTableField id="25" dataBound="0" tableColumnId="20"/>
      <queryTableField id="4" name="Item Purchased" tableColumnId="4"/>
      <queryTableField id="5" name="Category" tableColumnId="5"/>
      <queryTableField id="20" dataBound="0" tableColumnId="19"/>
      <queryTableField id="22" dataBound="0" tableColumnId="12"/>
      <queryTableField id="23" dataBound="0" tableColumnId="14"/>
      <queryTableField id="24" dataBound="0" tableColumnId="15"/>
      <queryTableField id="16" name="Previous Purchases" tableColumnId="16"/>
      <queryTableField id="6" name="Purchase Amount (USD)" tableColumnId="6"/>
      <queryTableField id="26" dataBound="0" tableColumnId="21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3" name="Shipping Type" tableColumnId="13"/>
      <queryTableField id="17" name="Payment Method" tableColumnId="17"/>
      <queryTableField id="18" name="Frequency of Purchases" tableColumnId="18"/>
    </queryTableFields>
    <queryTableDeletedFields count="4">
      <deletedField name="Review Rating"/>
      <deletedField name="Subscription Status"/>
      <deletedField name="Discount Applied"/>
      <deletedField name="Promo Code Us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9E0BE795-7F00-4301-B7FC-787B8774922C}" sourceName="Genero">
  <pivotTables>
    <pivotTable tabId="5" name="TablaDinámica18"/>
    <pivotTable tabId="5" name="TablaDinámica13"/>
    <pivotTable tabId="5" name="TablaDinámica14"/>
    <pivotTable tabId="5" name="TablaDinámica15"/>
    <pivotTable tabId="5" name="TablaDinámica16"/>
    <pivotTable tabId="5" name="TablaDinámica17"/>
    <pivotTable tabId="5" name="TablaDinámica19"/>
    <pivotTable tabId="5" name="TablaDinámica20"/>
    <pivotTable tabId="5" name="TablaDinámica21"/>
  </pivotTables>
  <data>
    <tabular pivotCacheId="407550754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6E771AB2-EE75-45B1-9ADA-8CC7773D34D2}" sourceName="Categoria">
  <pivotTables>
    <pivotTable tabId="5" name="TablaDinámica15"/>
    <pivotTable tabId="5" name="TablaDinámica13"/>
    <pivotTable tabId="5" name="TablaDinámica14"/>
    <pivotTable tabId="5" name="TablaDinámica16"/>
    <pivotTable tabId="5" name="TablaDinámica17"/>
    <pivotTable tabId="5" name="TablaDinámica18"/>
    <pivotTable tabId="5" name="TablaDinámica19"/>
    <pivotTable tabId="5" name="TablaDinámica20"/>
    <pivotTable tabId="5" name="TablaDinámica21"/>
  </pivotTables>
  <data>
    <tabular pivotCacheId="407550754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Envio" xr10:uid="{2C7BA21E-508F-4B56-BDEC-F6D40262CFCF}" sourceName="Forma Envio">
  <pivotTables>
    <pivotTable tabId="5" name="TablaDinámica16"/>
    <pivotTable tabId="5" name="TablaDinámica13"/>
    <pivotTable tabId="5" name="TablaDinámica14"/>
    <pivotTable tabId="5" name="TablaDinámica15"/>
    <pivotTable tabId="5" name="TablaDinámica17"/>
    <pivotTable tabId="5" name="TablaDinámica18"/>
    <pivotTable tabId="5" name="TablaDinámica19"/>
    <pivotTable tabId="5" name="TablaDinámica20"/>
    <pivotTable tabId="5" name="TablaDinámica21"/>
  </pivotTables>
  <data>
    <tabular pivotCacheId="407550754">
      <items count="6">
        <i x="4" s="1"/>
        <i x="0" s="1"/>
        <i x="1" s="1"/>
        <i x="2" s="1"/>
        <i x="3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todo_Pago" xr10:uid="{F61344BC-B9F8-4559-9C8E-6BB4C2C84790}" sourceName="Metodo Pago">
  <pivotTables>
    <pivotTable tabId="5" name="TablaDinámica17"/>
    <pivotTable tabId="5" name="TablaDinámica13"/>
    <pivotTable tabId="5" name="TablaDinámica14"/>
    <pivotTable tabId="5" name="TablaDinámica15"/>
    <pivotTable tabId="5" name="TablaDinámica16"/>
    <pivotTable tabId="5" name="TablaDinámica18"/>
    <pivotTable tabId="5" name="TablaDinámica19"/>
    <pivotTable tabId="5" name="TablaDinámica20"/>
    <pivotTable tabId="5" name="TablaDinámica21"/>
  </pivotTables>
  <data>
    <tabular pivotCacheId="407550754">
      <items count="6">
        <i x="4" s="1"/>
        <i x="1" s="1"/>
        <i x="2" s="1"/>
        <i x="5" s="1"/>
        <i x="3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lizacion1" xr10:uid="{4A330924-EE73-4739-8A75-5CA675E66A89}" sourceName="Localizacion">
  <extLst>
    <x:ext xmlns:x15="http://schemas.microsoft.com/office/spreadsheetml/2010/11/main" uri="{2F2917AC-EB37-4324-AD4E-5DD8C200BD13}">
      <x15:tableSlicerCache tableId="6" column="1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C1F9096C-F05F-4BC2-A2BA-5AA431A8BBB2}" cache="SegmentaciónDeDatos_Genero" caption="Genero" columnCount="3" rowHeight="257175"/>
  <slicer name="Categoria" xr10:uid="{5E1A2276-AB93-48E4-940C-21F6B906F926}" cache="SegmentaciónDeDatos_Categoria" caption="Categoria" columnCount="2" rowHeight="257175"/>
  <slicer name="Forma Envio" xr10:uid="{129F6700-5256-4A17-B483-2D6FD66DDE51}" cache="SegmentaciónDeDatos_Forma_Envio" caption="Forma Envio" rowHeight="257175"/>
  <slicer name="Metodo Pago" xr10:uid="{B6813CEC-9DEB-4564-BAB2-FA60C3986D0E}" cache="SegmentaciónDeDatos_Metodo_Pago" caption="Metodo Pag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izacion 1" xr10:uid="{D2F11413-6426-49D2-B8FE-6F798DE7EEB9}" cache="SegmentaciónDeDatos_Localizacion1" caption="Localizacion" columnCount="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FCD701-AE86-4A8F-91E7-55A86CAAD34F}" name="Origen4" displayName="Origen4" ref="A1:O3901" tableType="queryTable" totalsRowShown="0">
  <tableColumns count="15">
    <tableColumn id="1" xr3:uid="{489DA847-B719-49EC-AC1B-AEA7ABB52CD5}" uniqueName="1" name="Customer ID" queryTableFieldId="1"/>
    <tableColumn id="2" xr3:uid="{842D9283-AAE1-4FE1-87CD-65503A803E28}" uniqueName="2" name="Edad" queryTableFieldId="2"/>
    <tableColumn id="3" xr3:uid="{0D5E1932-B073-4CA7-A271-05FDA47C97A9}" uniqueName="3" name="Genero" queryTableFieldId="3" dataDxfId="36"/>
    <tableColumn id="4" xr3:uid="{C8E8B41E-9606-4A5D-A802-4D23C780B09F}" uniqueName="4" name="Descripcion" queryTableFieldId="4" dataDxfId="35"/>
    <tableColumn id="5" xr3:uid="{F229B30F-5BC5-4DCE-AF34-9669F4E798D7}" uniqueName="5" name="Categoria" queryTableFieldId="5" dataDxfId="34"/>
    <tableColumn id="19" xr3:uid="{D90C310A-4B21-4B1A-871E-3A4501DFB8E5}" uniqueName="19" name="Fecha Compra" queryTableFieldId="20" dataDxfId="33"/>
    <tableColumn id="16" xr3:uid="{734D753D-1663-434C-A59C-5FFB38897D0E}" uniqueName="16" name="Unidades" queryTableFieldId="16" dataDxfId="32"/>
    <tableColumn id="6" xr3:uid="{42B9C73D-3215-4EA6-93D8-CE3E461BD884}" uniqueName="6" name="PVP" queryTableFieldId="6"/>
    <tableColumn id="7" xr3:uid="{ED7881E8-5106-4AA3-AB70-D653DB52B4E8}" uniqueName="7" name="Localizacion" queryTableFieldId="7" dataDxfId="31"/>
    <tableColumn id="8" xr3:uid="{1535861A-B27B-4EC3-884B-CC4786E01083}" uniqueName="8" name="Tamaño" queryTableFieldId="8" dataDxfId="30"/>
    <tableColumn id="9" xr3:uid="{F17DCE34-67AB-4F42-928D-5E3EEF5C20CF}" uniqueName="9" name="Color" queryTableFieldId="9" dataDxfId="29"/>
    <tableColumn id="10" xr3:uid="{F52A9E9A-5D94-491D-B068-CDC7C03FCCC9}" uniqueName="10" name="Temporada" queryTableFieldId="10" dataDxfId="28"/>
    <tableColumn id="13" xr3:uid="{74A2F693-AECC-46E6-9B95-3482A61BF86B}" uniqueName="13" name="Forma Envio" queryTableFieldId="13" dataDxfId="27"/>
    <tableColumn id="17" xr3:uid="{E4E21189-86D8-46D8-9EB6-03935DE64B45}" uniqueName="17" name="Metodo Pago" queryTableFieldId="17" dataDxfId="26"/>
    <tableColumn id="18" xr3:uid="{EE4ACA4B-E2FC-4AB8-9240-319668AAB573}" uniqueName="18" name="Frecuencia Compra" queryTableFieldId="18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7C7F89-613F-492D-BACB-A3B4DCBAFE9F}" name="Origen" displayName="Origen" ref="A1:U3898" tableType="queryTable" totalsRowShown="0">
  <autoFilter ref="A1:U3898" xr:uid="{BE7C7F89-613F-492D-BACB-A3B4DCBAFE9F}"/>
  <tableColumns count="21">
    <tableColumn id="1" xr3:uid="{261A4ED5-FDEC-4685-AC39-73376A8DC9CD}" uniqueName="1" name="Customer ID" queryTableFieldId="1"/>
    <tableColumn id="11" xr3:uid="{0A75278A-65D2-429F-AD99-3FBEDC90FC4E}" uniqueName="11" name="Duplicados" queryTableFieldId="21" dataDxfId="37">
      <calculatedColumnFormula>IF(IFERROR(VLOOKUP(Origen[[#This Row],[Customer ID]],A3:A3901,1,FALSE),0)&gt;0,1,0)</calculatedColumnFormula>
    </tableColumn>
    <tableColumn id="2" xr3:uid="{862D39D7-B250-457B-8616-5BBF13C35A4F}" uniqueName="2" name="Edad" queryTableFieldId="2"/>
    <tableColumn id="3" xr3:uid="{B15DD909-5A12-4407-A8B3-68E4444319F9}" uniqueName="3" name="Genero Sin Depurar" queryTableFieldId="3" dataDxfId="48"/>
    <tableColumn id="20" xr3:uid="{EB561EE3-3106-4804-A0E3-5A2901A0E3C0}" uniqueName="20" name="Genero" queryTableFieldId="25" dataDxfId="20">
      <calculatedColumnFormula>IF(Origen[[#This Row],[Genero Sin Depurar]]="","Desconocido",Origen[[#This Row],[Genero Sin Depurar]])</calculatedColumnFormula>
    </tableColumn>
    <tableColumn id="4" xr3:uid="{A423F9BD-0E50-4604-BA14-6B1633790819}" uniqueName="4" name="Descripcion" queryTableFieldId="4" dataDxfId="47"/>
    <tableColumn id="5" xr3:uid="{C5ACE3E9-F1D6-4C73-B718-04AD24DC54E3}" uniqueName="5" name="Categoria" queryTableFieldId="5" dataDxfId="46"/>
    <tableColumn id="19" xr3:uid="{D371CB23-BA68-4328-AB69-6C22C41856F4}" uniqueName="19" name="Fecha Compra" queryTableFieldId="20" dataDxfId="45"/>
    <tableColumn id="12" xr3:uid="{92E26EB1-C99B-4634-9FFB-FB762B431F65}" uniqueName="12" name="Dia Semana" queryTableFieldId="22" dataDxfId="24">
      <calculatedColumnFormula>TEXT(Origen[[#This Row],[Fecha Compra]],"dddd")</calculatedColumnFormula>
    </tableColumn>
    <tableColumn id="14" xr3:uid="{3930E7FE-1870-4211-BFDD-F0141D2E45D6}" uniqueName="14" name="Mes" queryTableFieldId="23" dataDxfId="23">
      <calculatedColumnFormula>TEXT(MONTH(Origen[[#This Row],[Fecha Compra]]),"MM")</calculatedColumnFormula>
    </tableColumn>
    <tableColumn id="15" xr3:uid="{88F24C21-74D5-449E-903F-451BF0E5DDA6}" uniqueName="15" name="Año" queryTableFieldId="24" dataDxfId="21">
      <calculatedColumnFormula>YEAR(Origen[[#This Row],[Fecha Compra]])</calculatedColumnFormula>
    </tableColumn>
    <tableColumn id="16" xr3:uid="{4525CDC7-4A54-4D9F-BA84-69064CE1F7B3}" uniqueName="16" name="Unidades" queryTableFieldId="16" dataDxfId="22"/>
    <tableColumn id="6" xr3:uid="{2E120A9A-6A8A-42B3-942C-063CAF62EE16}" uniqueName="6" name="PVP" queryTableFieldId="6"/>
    <tableColumn id="21" xr3:uid="{16577B45-5FA6-4EDF-AAAC-172986A1C696}" uniqueName="21" name="Importe Total" queryTableFieldId="26" dataDxfId="19">
      <calculatedColumnFormula>Origen[[#This Row],[Unidades]]*Origen[[#This Row],[PVP]]</calculatedColumnFormula>
    </tableColumn>
    <tableColumn id="7" xr3:uid="{21D3B42E-D95C-4936-99A2-A7F9D92217F9}" uniqueName="7" name="Localizacion" queryTableFieldId="7" dataDxfId="44"/>
    <tableColumn id="8" xr3:uid="{B6D20728-25CA-4267-B1B0-E7C5063409F0}" uniqueName="8" name="Tamaño" queryTableFieldId="8" dataDxfId="43"/>
    <tableColumn id="9" xr3:uid="{43E709BC-EF01-4F64-8EA3-6224B70E7429}" uniqueName="9" name="Color" queryTableFieldId="9" dataDxfId="42"/>
    <tableColumn id="10" xr3:uid="{B04FF12A-2517-4C42-A584-F7470E017791}" uniqueName="10" name="Temporada" queryTableFieldId="10" dataDxfId="41"/>
    <tableColumn id="13" xr3:uid="{B5237958-E3EB-43E3-A7DE-191152198B8C}" uniqueName="13" name="Forma Envio" queryTableFieldId="13" dataDxfId="40"/>
    <tableColumn id="17" xr3:uid="{5E4585F2-EC0B-486D-8B9F-1FA0E8D2AE14}" uniqueName="17" name="Metodo Pago" queryTableFieldId="17" dataDxfId="39"/>
    <tableColumn id="18" xr3:uid="{86462B20-09CD-4541-976F-2125C9D56577}" uniqueName="18" name="Frecuencia Compra" queryTableFieldId="18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26D4F5-40A3-4EC0-97BD-34218B44E289}" name="Tabla6" displayName="Tabla6" ref="F35:G85" totalsRowShown="0" headerRowDxfId="5" headerRowBorderDxfId="8">
  <autoFilter ref="F35:G85" xr:uid="{1C26D4F5-40A3-4EC0-97BD-34218B44E289}"/>
  <tableColumns count="2">
    <tableColumn id="1" xr3:uid="{ABB81F07-C879-4A68-9607-A932E3F85A34}" name="Localizacion" dataDxfId="7"/>
    <tableColumn id="2" xr3:uid="{50ECD123-8531-4081-A0CA-FB786463783F}" name="Recuento Venta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E9E8-4170-4C23-B9C7-FCA0F8D21C0F}">
  <sheetPr codeName="Hoja1"/>
  <dimension ref="A1:O3901"/>
  <sheetViews>
    <sheetView workbookViewId="0">
      <selection activeCell="D6" sqref="D6"/>
    </sheetView>
  </sheetViews>
  <sheetFormatPr baseColWidth="10" defaultRowHeight="15" x14ac:dyDescent="0.25"/>
  <cols>
    <col min="1" max="1" width="14.7109375" bestFit="1" customWidth="1"/>
    <col min="2" max="2" width="6.5703125" bestFit="1" customWidth="1"/>
    <col min="3" max="3" width="10" bestFit="1" customWidth="1"/>
    <col min="4" max="4" width="17.28515625" bestFit="1" customWidth="1"/>
    <col min="5" max="5" width="11.5703125" bestFit="1" customWidth="1"/>
    <col min="6" max="6" width="11.5703125" customWidth="1"/>
    <col min="7" max="7" width="21" bestFit="1" customWidth="1"/>
    <col min="8" max="8" width="25" bestFit="1" customWidth="1"/>
    <col min="9" max="9" width="15" bestFit="1" customWidth="1"/>
    <col min="10" max="10" width="7" bestFit="1" customWidth="1"/>
    <col min="11" max="12" width="9.85546875" bestFit="1" customWidth="1"/>
    <col min="13" max="13" width="15.85546875" bestFit="1" customWidth="1"/>
    <col min="15" max="15" width="18.5703125" bestFit="1" customWidth="1"/>
    <col min="16" max="16" width="25" bestFit="1" customWidth="1"/>
  </cols>
  <sheetData>
    <row r="1" spans="1:15" x14ac:dyDescent="0.25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147</v>
      </c>
      <c r="G1" t="s">
        <v>139</v>
      </c>
      <c r="H1" t="s">
        <v>140</v>
      </c>
      <c r="I1" t="s">
        <v>141</v>
      </c>
      <c r="J1" t="s">
        <v>142</v>
      </c>
      <c r="K1" t="s">
        <v>1</v>
      </c>
      <c r="L1" t="s">
        <v>143</v>
      </c>
      <c r="M1" t="s">
        <v>144</v>
      </c>
      <c r="N1" t="s">
        <v>145</v>
      </c>
      <c r="O1" t="s">
        <v>146</v>
      </c>
    </row>
    <row r="2" spans="1:15" x14ac:dyDescent="0.25">
      <c r="A2">
        <v>1</v>
      </c>
      <c r="B2">
        <v>55</v>
      </c>
      <c r="C2" s="1" t="s">
        <v>2</v>
      </c>
      <c r="D2" s="1" t="s">
        <v>3</v>
      </c>
      <c r="E2" s="1" t="s">
        <v>4</v>
      </c>
      <c r="F2" s="2">
        <v>45292</v>
      </c>
      <c r="G2">
        <v>14</v>
      </c>
      <c r="H2">
        <v>53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</row>
    <row r="3" spans="1:15" x14ac:dyDescent="0.25">
      <c r="A3">
        <v>2</v>
      </c>
      <c r="B3">
        <v>19</v>
      </c>
      <c r="C3" s="1" t="s">
        <v>2</v>
      </c>
      <c r="D3" s="1" t="s">
        <v>12</v>
      </c>
      <c r="E3" s="1" t="s">
        <v>4</v>
      </c>
      <c r="F3" s="2">
        <v>45294</v>
      </c>
      <c r="G3">
        <v>2</v>
      </c>
      <c r="H3">
        <v>64</v>
      </c>
      <c r="I3" s="1" t="s">
        <v>13</v>
      </c>
      <c r="J3" s="1" t="s">
        <v>6</v>
      </c>
      <c r="K3" s="1" t="s">
        <v>14</v>
      </c>
      <c r="L3" s="1" t="s">
        <v>8</v>
      </c>
      <c r="M3" s="1" t="s">
        <v>9</v>
      </c>
      <c r="N3" s="1" t="s">
        <v>15</v>
      </c>
      <c r="O3" s="1" t="s">
        <v>11</v>
      </c>
    </row>
    <row r="4" spans="1:15" x14ac:dyDescent="0.25">
      <c r="A4">
        <v>3</v>
      </c>
      <c r="B4">
        <v>50</v>
      </c>
      <c r="C4" s="1" t="s">
        <v>2</v>
      </c>
      <c r="D4" s="1" t="s">
        <v>16</v>
      </c>
      <c r="E4" s="1" t="s">
        <v>4</v>
      </c>
      <c r="F4" s="2">
        <v>45296</v>
      </c>
      <c r="G4">
        <v>23</v>
      </c>
      <c r="H4">
        <v>73</v>
      </c>
      <c r="I4" s="1" t="s">
        <v>17</v>
      </c>
      <c r="J4" s="1" t="s">
        <v>18</v>
      </c>
      <c r="K4" s="1" t="s">
        <v>14</v>
      </c>
      <c r="L4" s="1" t="s">
        <v>19</v>
      </c>
      <c r="M4" s="1" t="s">
        <v>20</v>
      </c>
      <c r="N4" s="1" t="s">
        <v>21</v>
      </c>
      <c r="O4" s="1" t="s">
        <v>22</v>
      </c>
    </row>
    <row r="5" spans="1:15" x14ac:dyDescent="0.25">
      <c r="A5">
        <v>4</v>
      </c>
      <c r="B5">
        <v>21</v>
      </c>
      <c r="C5" s="1"/>
      <c r="D5" s="1" t="s">
        <v>23</v>
      </c>
      <c r="E5" s="1" t="s">
        <v>24</v>
      </c>
      <c r="F5" s="2">
        <v>45298</v>
      </c>
      <c r="G5">
        <v>49</v>
      </c>
      <c r="H5">
        <v>90</v>
      </c>
      <c r="I5" s="1" t="s">
        <v>25</v>
      </c>
      <c r="J5" s="1" t="s">
        <v>26</v>
      </c>
      <c r="K5" s="1" t="s">
        <v>14</v>
      </c>
      <c r="L5" s="1" t="s">
        <v>19</v>
      </c>
      <c r="M5" s="1" t="s">
        <v>27</v>
      </c>
      <c r="N5" s="1" t="s">
        <v>28</v>
      </c>
      <c r="O5" s="1" t="s">
        <v>22</v>
      </c>
    </row>
    <row r="6" spans="1:15" x14ac:dyDescent="0.25">
      <c r="A6">
        <v>5</v>
      </c>
      <c r="B6">
        <v>45</v>
      </c>
      <c r="C6" s="1" t="s">
        <v>2</v>
      </c>
      <c r="D6" s="1" t="s">
        <v>3</v>
      </c>
      <c r="E6" s="1" t="s">
        <v>4</v>
      </c>
      <c r="F6" s="2">
        <v>45300</v>
      </c>
      <c r="G6">
        <v>31</v>
      </c>
      <c r="H6">
        <v>49</v>
      </c>
      <c r="I6" s="1" t="s">
        <v>29</v>
      </c>
      <c r="J6" s="1" t="s">
        <v>26</v>
      </c>
      <c r="K6" s="1" t="s">
        <v>30</v>
      </c>
      <c r="L6" s="1" t="s">
        <v>19</v>
      </c>
      <c r="M6" s="1" t="s">
        <v>20</v>
      </c>
      <c r="N6" s="1" t="s">
        <v>28</v>
      </c>
      <c r="O6" s="1" t="s">
        <v>31</v>
      </c>
    </row>
    <row r="7" spans="1:15" x14ac:dyDescent="0.25">
      <c r="A7">
        <v>6</v>
      </c>
      <c r="B7">
        <v>46</v>
      </c>
      <c r="C7" s="1" t="s">
        <v>2</v>
      </c>
      <c r="D7" s="1" t="s">
        <v>32</v>
      </c>
      <c r="E7" s="1" t="s">
        <v>24</v>
      </c>
      <c r="F7" s="2">
        <v>45302</v>
      </c>
      <c r="G7">
        <v>14</v>
      </c>
      <c r="H7">
        <v>20</v>
      </c>
      <c r="I7" s="1" t="s">
        <v>33</v>
      </c>
      <c r="J7" s="1" t="s">
        <v>26</v>
      </c>
      <c r="K7" s="1" t="s">
        <v>34</v>
      </c>
      <c r="L7" s="1" t="s">
        <v>35</v>
      </c>
      <c r="M7" s="1" t="s">
        <v>36</v>
      </c>
      <c r="N7" s="1" t="s">
        <v>10</v>
      </c>
      <c r="O7" s="1" t="s">
        <v>22</v>
      </c>
    </row>
    <row r="8" spans="1:15" x14ac:dyDescent="0.25">
      <c r="A8">
        <v>7</v>
      </c>
      <c r="B8">
        <v>63</v>
      </c>
      <c r="C8" s="1" t="s">
        <v>2</v>
      </c>
      <c r="D8" s="1" t="s">
        <v>37</v>
      </c>
      <c r="E8" s="1" t="s">
        <v>4</v>
      </c>
      <c r="F8" s="2">
        <v>45304</v>
      </c>
      <c r="G8">
        <v>49</v>
      </c>
      <c r="H8">
        <v>85</v>
      </c>
      <c r="I8" s="1" t="s">
        <v>38</v>
      </c>
      <c r="J8" s="1" t="s">
        <v>26</v>
      </c>
      <c r="K8" s="1" t="s">
        <v>7</v>
      </c>
      <c r="L8" s="1" t="s">
        <v>39</v>
      </c>
      <c r="M8" s="1" t="s">
        <v>20</v>
      </c>
      <c r="N8" s="1" t="s">
        <v>15</v>
      </c>
      <c r="O8" s="1" t="s">
        <v>40</v>
      </c>
    </row>
    <row r="9" spans="1:15" x14ac:dyDescent="0.25">
      <c r="A9">
        <v>8</v>
      </c>
      <c r="B9">
        <v>27</v>
      </c>
      <c r="C9" s="1" t="s">
        <v>2</v>
      </c>
      <c r="D9" s="1" t="s">
        <v>41</v>
      </c>
      <c r="E9" s="1" t="s">
        <v>4</v>
      </c>
      <c r="F9" s="2">
        <v>45306</v>
      </c>
      <c r="G9">
        <v>19</v>
      </c>
      <c r="H9">
        <v>34</v>
      </c>
      <c r="I9" s="1" t="s">
        <v>42</v>
      </c>
      <c r="J9" s="1" t="s">
        <v>6</v>
      </c>
      <c r="K9" s="1" t="s">
        <v>43</v>
      </c>
      <c r="L9" s="1" t="s">
        <v>8</v>
      </c>
      <c r="M9" s="1" t="s">
        <v>20</v>
      </c>
      <c r="N9" s="1" t="s">
        <v>21</v>
      </c>
      <c r="O9" s="1" t="s">
        <v>22</v>
      </c>
    </row>
    <row r="10" spans="1:15" x14ac:dyDescent="0.25">
      <c r="A10">
        <v>9</v>
      </c>
      <c r="B10">
        <v>26</v>
      </c>
      <c r="C10" s="1" t="s">
        <v>2</v>
      </c>
      <c r="D10" s="1" t="s">
        <v>44</v>
      </c>
      <c r="E10" s="1" t="s">
        <v>45</v>
      </c>
      <c r="F10" s="2">
        <v>45308</v>
      </c>
      <c r="G10">
        <v>8</v>
      </c>
      <c r="H10">
        <v>97</v>
      </c>
      <c r="I10" s="1" t="s">
        <v>46</v>
      </c>
      <c r="J10" s="1" t="s">
        <v>6</v>
      </c>
      <c r="K10" s="1" t="s">
        <v>47</v>
      </c>
      <c r="L10" s="1" t="s">
        <v>35</v>
      </c>
      <c r="M10" s="1" t="s">
        <v>9</v>
      </c>
      <c r="N10" s="1" t="s">
        <v>10</v>
      </c>
      <c r="O10" s="1" t="s">
        <v>31</v>
      </c>
    </row>
    <row r="11" spans="1:15" x14ac:dyDescent="0.25">
      <c r="A11">
        <v>10</v>
      </c>
      <c r="B11">
        <v>57</v>
      </c>
      <c r="C11" s="1" t="s">
        <v>2</v>
      </c>
      <c r="D11" s="1" t="s">
        <v>48</v>
      </c>
      <c r="E11" s="1" t="s">
        <v>49</v>
      </c>
      <c r="F11" s="2">
        <v>45310</v>
      </c>
      <c r="G11">
        <v>4</v>
      </c>
      <c r="H11">
        <v>31</v>
      </c>
      <c r="I11" s="1" t="s">
        <v>50</v>
      </c>
      <c r="J11" s="1" t="s">
        <v>26</v>
      </c>
      <c r="K11" s="1" t="s">
        <v>51</v>
      </c>
      <c r="L11" s="1" t="s">
        <v>19</v>
      </c>
      <c r="M11" s="1" t="s">
        <v>52</v>
      </c>
      <c r="N11" s="1" t="s">
        <v>15</v>
      </c>
      <c r="O11" s="1" t="s">
        <v>40</v>
      </c>
    </row>
    <row r="12" spans="1:15" x14ac:dyDescent="0.25">
      <c r="A12">
        <v>11</v>
      </c>
      <c r="B12">
        <v>53</v>
      </c>
      <c r="C12" s="1"/>
      <c r="D12" s="1" t="s">
        <v>53</v>
      </c>
      <c r="E12" s="1" t="s">
        <v>24</v>
      </c>
      <c r="F12" s="2">
        <v>45312</v>
      </c>
      <c r="G12">
        <v>26</v>
      </c>
      <c r="H12">
        <v>34</v>
      </c>
      <c r="I12" s="1" t="s">
        <v>54</v>
      </c>
      <c r="J12" s="1" t="s">
        <v>6</v>
      </c>
      <c r="K12" s="1" t="s">
        <v>55</v>
      </c>
      <c r="L12" s="1" t="s">
        <v>39</v>
      </c>
      <c r="M12" s="1" t="s">
        <v>56</v>
      </c>
      <c r="N12" s="1" t="s">
        <v>57</v>
      </c>
      <c r="O12" s="1" t="s">
        <v>58</v>
      </c>
    </row>
    <row r="13" spans="1:15" x14ac:dyDescent="0.25">
      <c r="A13">
        <v>12</v>
      </c>
      <c r="B13">
        <v>30</v>
      </c>
      <c r="C13" s="1" t="s">
        <v>2</v>
      </c>
      <c r="D13" s="1" t="s">
        <v>41</v>
      </c>
      <c r="E13" s="1" t="s">
        <v>4</v>
      </c>
      <c r="F13" s="2">
        <v>45314</v>
      </c>
      <c r="G13">
        <v>10</v>
      </c>
      <c r="H13">
        <v>68</v>
      </c>
      <c r="I13" s="1" t="s">
        <v>59</v>
      </c>
      <c r="J13" s="1" t="s">
        <v>18</v>
      </c>
      <c r="K13" s="1" t="s">
        <v>60</v>
      </c>
      <c r="L13" s="1" t="s">
        <v>8</v>
      </c>
      <c r="M13" s="1" t="s">
        <v>56</v>
      </c>
      <c r="N13" s="1" t="s">
        <v>57</v>
      </c>
      <c r="O13" s="1" t="s">
        <v>11</v>
      </c>
    </row>
    <row r="14" spans="1:15" x14ac:dyDescent="0.25">
      <c r="A14">
        <v>13</v>
      </c>
      <c r="B14">
        <v>61</v>
      </c>
      <c r="C14" s="1" t="s">
        <v>2</v>
      </c>
      <c r="D14" s="1" t="s">
        <v>44</v>
      </c>
      <c r="E14" s="1" t="s">
        <v>45</v>
      </c>
      <c r="F14" s="2">
        <v>45316</v>
      </c>
      <c r="G14">
        <v>37</v>
      </c>
      <c r="H14">
        <v>72</v>
      </c>
      <c r="I14" s="1" t="s">
        <v>61</v>
      </c>
      <c r="J14" s="1" t="s">
        <v>26</v>
      </c>
      <c r="K14" s="1" t="s">
        <v>62</v>
      </c>
      <c r="L14" s="1" t="s">
        <v>8</v>
      </c>
      <c r="M14" s="1" t="s">
        <v>9</v>
      </c>
      <c r="N14" s="1" t="s">
        <v>10</v>
      </c>
      <c r="O14" s="1" t="s">
        <v>11</v>
      </c>
    </row>
    <row r="15" spans="1:15" x14ac:dyDescent="0.25">
      <c r="A15">
        <v>14</v>
      </c>
      <c r="B15">
        <v>65</v>
      </c>
      <c r="C15" s="1" t="s">
        <v>2</v>
      </c>
      <c r="D15" s="1" t="s">
        <v>63</v>
      </c>
      <c r="E15" s="1" t="s">
        <v>4</v>
      </c>
      <c r="F15" s="2">
        <v>45318</v>
      </c>
      <c r="G15">
        <v>31</v>
      </c>
      <c r="H15">
        <v>51</v>
      </c>
      <c r="I15" s="1" t="s">
        <v>64</v>
      </c>
      <c r="J15" s="1" t="s">
        <v>26</v>
      </c>
      <c r="K15" s="1" t="s">
        <v>65</v>
      </c>
      <c r="L15" s="1" t="s">
        <v>19</v>
      </c>
      <c r="M15" s="1" t="s">
        <v>9</v>
      </c>
      <c r="N15" s="1" t="s">
        <v>28</v>
      </c>
      <c r="O15" s="1" t="s">
        <v>22</v>
      </c>
    </row>
    <row r="16" spans="1:15" x14ac:dyDescent="0.25">
      <c r="A16">
        <v>15</v>
      </c>
      <c r="B16">
        <v>64</v>
      </c>
      <c r="C16" s="1" t="s">
        <v>2</v>
      </c>
      <c r="D16" s="1" t="s">
        <v>44</v>
      </c>
      <c r="E16" s="1" t="s">
        <v>45</v>
      </c>
      <c r="F16" s="2">
        <v>45320</v>
      </c>
      <c r="G16">
        <v>34</v>
      </c>
      <c r="H16">
        <v>53</v>
      </c>
      <c r="I16" s="1" t="s">
        <v>66</v>
      </c>
      <c r="J16" s="1" t="s">
        <v>6</v>
      </c>
      <c r="K16" s="1" t="s">
        <v>67</v>
      </c>
      <c r="L16" s="1" t="s">
        <v>8</v>
      </c>
      <c r="M16" s="1" t="s">
        <v>20</v>
      </c>
      <c r="N16" s="1" t="s">
        <v>68</v>
      </c>
      <c r="O16" s="1" t="s">
        <v>22</v>
      </c>
    </row>
    <row r="17" spans="1:15" x14ac:dyDescent="0.25">
      <c r="A17">
        <v>16</v>
      </c>
      <c r="B17">
        <v>64</v>
      </c>
      <c r="C17" s="1" t="s">
        <v>2</v>
      </c>
      <c r="D17" s="1" t="s">
        <v>69</v>
      </c>
      <c r="E17" s="1" t="s">
        <v>4</v>
      </c>
      <c r="F17" s="2">
        <v>45322</v>
      </c>
      <c r="G17">
        <v>8</v>
      </c>
      <c r="H17">
        <v>81</v>
      </c>
      <c r="I17" s="1" t="s">
        <v>25</v>
      </c>
      <c r="J17" s="1" t="s">
        <v>26</v>
      </c>
      <c r="K17" s="1" t="s">
        <v>67</v>
      </c>
      <c r="L17" s="1" t="s">
        <v>8</v>
      </c>
      <c r="M17" s="1" t="s">
        <v>56</v>
      </c>
      <c r="N17" s="1" t="s">
        <v>28</v>
      </c>
      <c r="O17" s="1" t="s">
        <v>70</v>
      </c>
    </row>
    <row r="18" spans="1:15" x14ac:dyDescent="0.25">
      <c r="A18">
        <v>17</v>
      </c>
      <c r="B18">
        <v>25</v>
      </c>
      <c r="C18" s="1" t="s">
        <v>2</v>
      </c>
      <c r="D18" s="1" t="s">
        <v>71</v>
      </c>
      <c r="E18" s="1" t="s">
        <v>49</v>
      </c>
      <c r="F18" s="2">
        <v>45324</v>
      </c>
      <c r="G18">
        <v>44</v>
      </c>
      <c r="H18">
        <v>36</v>
      </c>
      <c r="I18" s="1" t="s">
        <v>72</v>
      </c>
      <c r="J18" s="1" t="s">
        <v>18</v>
      </c>
      <c r="K18" s="1" t="s">
        <v>7</v>
      </c>
      <c r="L18" s="1" t="s">
        <v>19</v>
      </c>
      <c r="M18" s="1" t="s">
        <v>27</v>
      </c>
      <c r="N18" s="1" t="s">
        <v>68</v>
      </c>
      <c r="O18" s="1" t="s">
        <v>58</v>
      </c>
    </row>
    <row r="19" spans="1:15" x14ac:dyDescent="0.25">
      <c r="A19">
        <v>2</v>
      </c>
      <c r="B19">
        <v>19</v>
      </c>
      <c r="C19" s="1" t="s">
        <v>2</v>
      </c>
      <c r="D19" s="1" t="s">
        <v>12</v>
      </c>
      <c r="E19" s="1" t="s">
        <v>4</v>
      </c>
      <c r="F19" s="2">
        <v>45294</v>
      </c>
      <c r="G19">
        <v>2</v>
      </c>
      <c r="H19">
        <v>64</v>
      </c>
      <c r="I19" s="1" t="s">
        <v>13</v>
      </c>
      <c r="J19" s="1" t="s">
        <v>6</v>
      </c>
      <c r="K19" s="1" t="s">
        <v>14</v>
      </c>
      <c r="L19" s="1" t="s">
        <v>8</v>
      </c>
      <c r="M19" s="1" t="s">
        <v>9</v>
      </c>
      <c r="N19" s="1" t="s">
        <v>15</v>
      </c>
      <c r="O19" s="1" t="s">
        <v>11</v>
      </c>
    </row>
    <row r="20" spans="1:15" x14ac:dyDescent="0.25">
      <c r="A20">
        <v>19</v>
      </c>
      <c r="B20">
        <v>52</v>
      </c>
      <c r="C20" s="1" t="s">
        <v>2</v>
      </c>
      <c r="D20" s="1" t="s">
        <v>12</v>
      </c>
      <c r="E20" s="1" t="s">
        <v>4</v>
      </c>
      <c r="F20" s="2">
        <v>45328</v>
      </c>
      <c r="G20">
        <v>17</v>
      </c>
      <c r="H20">
        <v>48</v>
      </c>
      <c r="I20" s="1" t="s">
        <v>38</v>
      </c>
      <c r="J20" s="1" t="s">
        <v>18</v>
      </c>
      <c r="K20" s="1" t="s">
        <v>76</v>
      </c>
      <c r="L20" s="1" t="s">
        <v>35</v>
      </c>
      <c r="M20" s="1" t="s">
        <v>20</v>
      </c>
      <c r="N20" s="1" t="s">
        <v>15</v>
      </c>
      <c r="O20" s="1" t="s">
        <v>22</v>
      </c>
    </row>
    <row r="21" spans="1:15" x14ac:dyDescent="0.25">
      <c r="A21">
        <v>20</v>
      </c>
      <c r="B21">
        <v>66</v>
      </c>
      <c r="C21" s="1" t="s">
        <v>2</v>
      </c>
      <c r="D21" s="1" t="s">
        <v>77</v>
      </c>
      <c r="E21" s="1" t="s">
        <v>4</v>
      </c>
      <c r="F21" s="2">
        <v>45330</v>
      </c>
      <c r="G21">
        <v>46</v>
      </c>
      <c r="H21">
        <v>90</v>
      </c>
      <c r="I21" s="1" t="s">
        <v>25</v>
      </c>
      <c r="J21" s="1" t="s">
        <v>26</v>
      </c>
      <c r="K21" s="1" t="s">
        <v>78</v>
      </c>
      <c r="L21" s="1" t="s">
        <v>35</v>
      </c>
      <c r="M21" s="1" t="s">
        <v>36</v>
      </c>
      <c r="N21" s="1" t="s">
        <v>68</v>
      </c>
      <c r="O21" s="1" t="s">
        <v>58</v>
      </c>
    </row>
    <row r="22" spans="1:15" x14ac:dyDescent="0.25">
      <c r="A22">
        <v>21</v>
      </c>
      <c r="B22">
        <v>21</v>
      </c>
      <c r="C22" s="1" t="s">
        <v>2</v>
      </c>
      <c r="D22" s="1" t="s">
        <v>77</v>
      </c>
      <c r="E22" s="1" t="s">
        <v>4</v>
      </c>
      <c r="F22" s="2">
        <v>45332</v>
      </c>
      <c r="G22">
        <v>50</v>
      </c>
      <c r="H22">
        <v>51</v>
      </c>
      <c r="I22" s="1" t="s">
        <v>42</v>
      </c>
      <c r="J22" s="1" t="s">
        <v>26</v>
      </c>
      <c r="K22" s="1" t="s">
        <v>76</v>
      </c>
      <c r="L22" s="1" t="s">
        <v>8</v>
      </c>
      <c r="M22" s="1" t="s">
        <v>9</v>
      </c>
      <c r="N22" s="1" t="s">
        <v>15</v>
      </c>
      <c r="O22" s="1" t="s">
        <v>79</v>
      </c>
    </row>
    <row r="23" spans="1:15" x14ac:dyDescent="0.25">
      <c r="A23">
        <v>22</v>
      </c>
      <c r="B23">
        <v>31</v>
      </c>
      <c r="C23" s="1" t="s">
        <v>2</v>
      </c>
      <c r="D23" s="1" t="s">
        <v>77</v>
      </c>
      <c r="E23" s="1" t="s">
        <v>4</v>
      </c>
      <c r="F23" s="2">
        <v>45334</v>
      </c>
      <c r="G23">
        <v>22</v>
      </c>
      <c r="H23">
        <v>62</v>
      </c>
      <c r="I23" s="1" t="s">
        <v>80</v>
      </c>
      <c r="J23" s="1" t="s">
        <v>26</v>
      </c>
      <c r="K23" s="1" t="s">
        <v>43</v>
      </c>
      <c r="L23" s="1" t="s">
        <v>8</v>
      </c>
      <c r="M23" s="1" t="s">
        <v>56</v>
      </c>
      <c r="N23" s="1" t="s">
        <v>68</v>
      </c>
      <c r="O23" s="1" t="s">
        <v>40</v>
      </c>
    </row>
    <row r="24" spans="1:15" x14ac:dyDescent="0.25">
      <c r="A24">
        <v>23</v>
      </c>
      <c r="B24">
        <v>56</v>
      </c>
      <c r="C24" s="1" t="s">
        <v>2</v>
      </c>
      <c r="D24" s="1" t="s">
        <v>77</v>
      </c>
      <c r="E24" s="1" t="s">
        <v>4</v>
      </c>
      <c r="F24" s="2">
        <v>45336</v>
      </c>
      <c r="G24">
        <v>32</v>
      </c>
      <c r="H24">
        <v>37</v>
      </c>
      <c r="I24" s="1" t="s">
        <v>81</v>
      </c>
      <c r="J24" s="1" t="s">
        <v>26</v>
      </c>
      <c r="K24" s="1" t="s">
        <v>82</v>
      </c>
      <c r="L24" s="1" t="s">
        <v>35</v>
      </c>
      <c r="M24" s="1" t="s">
        <v>56</v>
      </c>
      <c r="N24" s="1" t="s">
        <v>68</v>
      </c>
      <c r="O24" s="1" t="s">
        <v>31</v>
      </c>
    </row>
    <row r="25" spans="1:15" x14ac:dyDescent="0.25">
      <c r="A25">
        <v>24</v>
      </c>
      <c r="B25">
        <v>31</v>
      </c>
      <c r="C25" s="1"/>
      <c r="D25" s="1" t="s">
        <v>77</v>
      </c>
      <c r="E25" s="1" t="s">
        <v>4</v>
      </c>
      <c r="F25" s="2">
        <v>45338</v>
      </c>
      <c r="G25">
        <v>40</v>
      </c>
      <c r="H25">
        <v>88</v>
      </c>
      <c r="I25" s="1" t="s">
        <v>83</v>
      </c>
      <c r="J25" s="1" t="s">
        <v>74</v>
      </c>
      <c r="K25" s="1" t="s">
        <v>34</v>
      </c>
      <c r="L25" s="1" t="s">
        <v>8</v>
      </c>
      <c r="M25" s="1" t="s">
        <v>9</v>
      </c>
      <c r="N25" s="1" t="s">
        <v>21</v>
      </c>
      <c r="O25" s="1" t="s">
        <v>22</v>
      </c>
    </row>
    <row r="26" spans="1:15" x14ac:dyDescent="0.25">
      <c r="A26">
        <v>25</v>
      </c>
      <c r="B26">
        <v>18</v>
      </c>
      <c r="C26" s="1" t="s">
        <v>2</v>
      </c>
      <c r="D26" s="1" t="s">
        <v>84</v>
      </c>
      <c r="E26" s="1" t="s">
        <v>45</v>
      </c>
      <c r="F26" s="2">
        <v>45340</v>
      </c>
      <c r="G26">
        <v>16</v>
      </c>
      <c r="H26">
        <v>22</v>
      </c>
      <c r="I26" s="1" t="s">
        <v>85</v>
      </c>
      <c r="J26" s="1" t="s">
        <v>26</v>
      </c>
      <c r="K26" s="1" t="s">
        <v>78</v>
      </c>
      <c r="L26" s="1" t="s">
        <v>39</v>
      </c>
      <c r="M26" s="1" t="s">
        <v>56</v>
      </c>
      <c r="N26" s="1" t="s">
        <v>68</v>
      </c>
      <c r="O26" s="1" t="s">
        <v>22</v>
      </c>
    </row>
    <row r="27" spans="1:15" x14ac:dyDescent="0.25">
      <c r="A27">
        <v>26</v>
      </c>
      <c r="B27">
        <v>18</v>
      </c>
      <c r="C27" s="1" t="s">
        <v>2</v>
      </c>
      <c r="D27" s="1" t="s">
        <v>86</v>
      </c>
      <c r="E27" s="1" t="s">
        <v>4</v>
      </c>
      <c r="F27" s="2">
        <v>45342</v>
      </c>
      <c r="G27">
        <v>14</v>
      </c>
      <c r="H27">
        <v>25</v>
      </c>
      <c r="I27" s="1" t="s">
        <v>87</v>
      </c>
      <c r="J27" s="1" t="s">
        <v>26</v>
      </c>
      <c r="K27" s="1" t="s">
        <v>47</v>
      </c>
      <c r="L27" s="1" t="s">
        <v>35</v>
      </c>
      <c r="M27" s="1" t="s">
        <v>9</v>
      </c>
      <c r="N27" s="1" t="s">
        <v>28</v>
      </c>
      <c r="O27" s="1" t="s">
        <v>31</v>
      </c>
    </row>
    <row r="28" spans="1:15" x14ac:dyDescent="0.25">
      <c r="A28">
        <v>27</v>
      </c>
      <c r="B28">
        <v>38</v>
      </c>
      <c r="C28" s="1" t="s">
        <v>2</v>
      </c>
      <c r="D28" s="1" t="s">
        <v>88</v>
      </c>
      <c r="E28" s="1" t="s">
        <v>49</v>
      </c>
      <c r="F28" s="2">
        <v>45344</v>
      </c>
      <c r="G28">
        <v>13</v>
      </c>
      <c r="H28">
        <v>20</v>
      </c>
      <c r="I28" s="1" t="s">
        <v>89</v>
      </c>
      <c r="J28" s="1" t="s">
        <v>26</v>
      </c>
      <c r="K28" s="1" t="s">
        <v>90</v>
      </c>
      <c r="L28" s="1" t="s">
        <v>19</v>
      </c>
      <c r="M28" s="1" t="s">
        <v>27</v>
      </c>
      <c r="N28" s="1" t="s">
        <v>21</v>
      </c>
      <c r="O28" s="1" t="s">
        <v>31</v>
      </c>
    </row>
    <row r="29" spans="1:15" x14ac:dyDescent="0.25">
      <c r="A29">
        <v>28</v>
      </c>
      <c r="B29">
        <v>56</v>
      </c>
      <c r="C29" s="1" t="s">
        <v>2</v>
      </c>
      <c r="D29" s="1" t="s">
        <v>41</v>
      </c>
      <c r="E29" s="1" t="s">
        <v>4</v>
      </c>
      <c r="F29" s="2">
        <v>45346</v>
      </c>
      <c r="G29">
        <v>7</v>
      </c>
      <c r="H29">
        <v>56</v>
      </c>
      <c r="I29" s="1" t="s">
        <v>5</v>
      </c>
      <c r="J29" s="1" t="s">
        <v>6</v>
      </c>
      <c r="K29" s="1" t="s">
        <v>91</v>
      </c>
      <c r="L29" s="1" t="s">
        <v>35</v>
      </c>
      <c r="M29" s="1" t="s">
        <v>27</v>
      </c>
      <c r="N29" s="1" t="s">
        <v>57</v>
      </c>
      <c r="O29" s="1" t="s">
        <v>79</v>
      </c>
    </row>
    <row r="30" spans="1:15" x14ac:dyDescent="0.25">
      <c r="A30">
        <v>29</v>
      </c>
      <c r="B30">
        <v>54</v>
      </c>
      <c r="C30" s="1" t="s">
        <v>2</v>
      </c>
      <c r="D30" s="1" t="s">
        <v>48</v>
      </c>
      <c r="E30" s="1" t="s">
        <v>49</v>
      </c>
      <c r="F30" s="2">
        <v>45348</v>
      </c>
      <c r="G30">
        <v>41</v>
      </c>
      <c r="H30">
        <v>94</v>
      </c>
      <c r="I30" s="1" t="s">
        <v>80</v>
      </c>
      <c r="J30" s="1" t="s">
        <v>26</v>
      </c>
      <c r="K30" s="1" t="s">
        <v>7</v>
      </c>
      <c r="L30" s="1" t="s">
        <v>39</v>
      </c>
      <c r="M30" s="1" t="s">
        <v>20</v>
      </c>
      <c r="N30" s="1" t="s">
        <v>28</v>
      </c>
      <c r="O30" s="1" t="s">
        <v>79</v>
      </c>
    </row>
    <row r="31" spans="1:15" x14ac:dyDescent="0.25">
      <c r="A31">
        <v>30</v>
      </c>
      <c r="B31">
        <v>31</v>
      </c>
      <c r="C31" s="1" t="s">
        <v>2</v>
      </c>
      <c r="D31" s="1" t="s">
        <v>63</v>
      </c>
      <c r="E31" s="1" t="s">
        <v>4</v>
      </c>
      <c r="F31" s="2">
        <v>45350</v>
      </c>
      <c r="G31">
        <v>14</v>
      </c>
      <c r="H31">
        <v>48</v>
      </c>
      <c r="I31" s="1" t="s">
        <v>33</v>
      </c>
      <c r="J31" s="1" t="s">
        <v>18</v>
      </c>
      <c r="K31" s="1" t="s">
        <v>76</v>
      </c>
      <c r="L31" s="1" t="s">
        <v>39</v>
      </c>
      <c r="M31" s="1" t="s">
        <v>56</v>
      </c>
      <c r="N31" s="1" t="s">
        <v>21</v>
      </c>
      <c r="O31" s="1" t="s">
        <v>22</v>
      </c>
    </row>
    <row r="32" spans="1:15" x14ac:dyDescent="0.25">
      <c r="A32">
        <v>31</v>
      </c>
      <c r="B32">
        <v>57</v>
      </c>
      <c r="C32" s="1" t="s">
        <v>2</v>
      </c>
      <c r="D32" s="1" t="s">
        <v>88</v>
      </c>
      <c r="E32" s="1" t="s">
        <v>49</v>
      </c>
      <c r="F32" s="2">
        <v>45352</v>
      </c>
      <c r="G32">
        <v>16</v>
      </c>
      <c r="H32">
        <v>31</v>
      </c>
      <c r="I32" s="1" t="s">
        <v>80</v>
      </c>
      <c r="J32" s="1" t="s">
        <v>6</v>
      </c>
      <c r="K32" s="1" t="s">
        <v>76</v>
      </c>
      <c r="L32" s="1" t="s">
        <v>8</v>
      </c>
      <c r="M32" s="1" t="s">
        <v>36</v>
      </c>
      <c r="N32" s="1" t="s">
        <v>21</v>
      </c>
      <c r="O32" s="1" t="s">
        <v>70</v>
      </c>
    </row>
    <row r="33" spans="1:15" x14ac:dyDescent="0.25">
      <c r="A33">
        <v>32</v>
      </c>
      <c r="B33">
        <v>33</v>
      </c>
      <c r="C33" s="1" t="s">
        <v>2</v>
      </c>
      <c r="D33" s="1" t="s">
        <v>63</v>
      </c>
      <c r="E33" s="1" t="s">
        <v>4</v>
      </c>
      <c r="F33" s="2">
        <v>45354</v>
      </c>
      <c r="G33">
        <v>45</v>
      </c>
      <c r="H33">
        <v>79</v>
      </c>
      <c r="I33" s="1" t="s">
        <v>46</v>
      </c>
      <c r="J33" s="1" t="s">
        <v>6</v>
      </c>
      <c r="K33" s="1" t="s">
        <v>92</v>
      </c>
      <c r="L33" s="1" t="s">
        <v>8</v>
      </c>
      <c r="M33" s="1" t="s">
        <v>56</v>
      </c>
      <c r="N33" s="1" t="s">
        <v>10</v>
      </c>
      <c r="O33" s="1" t="s">
        <v>70</v>
      </c>
    </row>
    <row r="34" spans="1:15" x14ac:dyDescent="0.25">
      <c r="A34">
        <v>33</v>
      </c>
      <c r="B34">
        <v>36</v>
      </c>
      <c r="C34" s="1" t="s">
        <v>2</v>
      </c>
      <c r="D34" s="1" t="s">
        <v>84</v>
      </c>
      <c r="E34" s="1" t="s">
        <v>45</v>
      </c>
      <c r="F34" s="2">
        <v>45356</v>
      </c>
      <c r="G34">
        <v>37</v>
      </c>
      <c r="H34">
        <v>67</v>
      </c>
      <c r="I34" s="1" t="s">
        <v>93</v>
      </c>
      <c r="J34" s="1" t="s">
        <v>26</v>
      </c>
      <c r="K34" s="1" t="s">
        <v>47</v>
      </c>
      <c r="L34" s="1" t="s">
        <v>35</v>
      </c>
      <c r="M34" s="1" t="s">
        <v>20</v>
      </c>
      <c r="N34" s="1" t="s">
        <v>10</v>
      </c>
      <c r="O34" s="1" t="s">
        <v>31</v>
      </c>
    </row>
    <row r="35" spans="1:15" x14ac:dyDescent="0.25">
      <c r="A35">
        <v>34</v>
      </c>
      <c r="B35">
        <v>54</v>
      </c>
      <c r="C35" s="1" t="s">
        <v>2</v>
      </c>
      <c r="D35" s="1" t="s">
        <v>77</v>
      </c>
      <c r="E35" s="1" t="s">
        <v>4</v>
      </c>
      <c r="F35" s="2">
        <v>45358</v>
      </c>
      <c r="G35">
        <v>45</v>
      </c>
      <c r="H35">
        <v>38</v>
      </c>
      <c r="I35" s="1" t="s">
        <v>94</v>
      </c>
      <c r="J35" s="1" t="s">
        <v>6</v>
      </c>
      <c r="K35" s="1" t="s">
        <v>78</v>
      </c>
      <c r="L35" s="1" t="s">
        <v>35</v>
      </c>
      <c r="M35" s="1" t="s">
        <v>56</v>
      </c>
      <c r="N35" s="1" t="s">
        <v>15</v>
      </c>
      <c r="O35" s="1" t="s">
        <v>40</v>
      </c>
    </row>
    <row r="36" spans="1:15" x14ac:dyDescent="0.25">
      <c r="A36">
        <v>35</v>
      </c>
      <c r="B36">
        <v>36</v>
      </c>
      <c r="C36" s="1" t="s">
        <v>2</v>
      </c>
      <c r="D36" s="1" t="s">
        <v>95</v>
      </c>
      <c r="E36" s="1" t="s">
        <v>4</v>
      </c>
      <c r="F36" s="2">
        <v>45360</v>
      </c>
      <c r="G36">
        <v>38</v>
      </c>
      <c r="H36">
        <v>91</v>
      </c>
      <c r="I36" s="1" t="s">
        <v>96</v>
      </c>
      <c r="J36" s="1" t="s">
        <v>6</v>
      </c>
      <c r="K36" s="1" t="s">
        <v>65</v>
      </c>
      <c r="L36" s="1" t="s">
        <v>19</v>
      </c>
      <c r="M36" s="1" t="s">
        <v>52</v>
      </c>
      <c r="N36" s="1" t="s">
        <v>28</v>
      </c>
      <c r="O36" s="1" t="s">
        <v>40</v>
      </c>
    </row>
    <row r="37" spans="1:15" x14ac:dyDescent="0.25">
      <c r="A37">
        <v>36</v>
      </c>
      <c r="B37">
        <v>54</v>
      </c>
      <c r="C37" s="1" t="s">
        <v>2</v>
      </c>
      <c r="D37" s="1" t="s">
        <v>3</v>
      </c>
      <c r="E37" s="1" t="s">
        <v>4</v>
      </c>
      <c r="F37" s="2">
        <v>45362</v>
      </c>
      <c r="G37">
        <v>48</v>
      </c>
      <c r="H37">
        <v>33</v>
      </c>
      <c r="I37" s="1" t="s">
        <v>17</v>
      </c>
      <c r="J37" s="1" t="s">
        <v>26</v>
      </c>
      <c r="K37" s="1" t="s">
        <v>91</v>
      </c>
      <c r="L37" s="1" t="s">
        <v>35</v>
      </c>
      <c r="M37" s="1" t="s">
        <v>52</v>
      </c>
      <c r="N37" s="1" t="s">
        <v>21</v>
      </c>
      <c r="O37" s="1" t="s">
        <v>58</v>
      </c>
    </row>
    <row r="38" spans="1:15" x14ac:dyDescent="0.25">
      <c r="A38">
        <v>37</v>
      </c>
      <c r="B38">
        <v>35</v>
      </c>
      <c r="C38" s="1" t="s">
        <v>2</v>
      </c>
      <c r="D38" s="1" t="s">
        <v>95</v>
      </c>
      <c r="E38" s="1" t="s">
        <v>4</v>
      </c>
      <c r="F38" s="2">
        <v>45364</v>
      </c>
      <c r="G38">
        <v>44</v>
      </c>
      <c r="H38">
        <v>69</v>
      </c>
      <c r="I38" s="1" t="s">
        <v>97</v>
      </c>
      <c r="J38" s="1" t="s">
        <v>26</v>
      </c>
      <c r="K38" s="1" t="s">
        <v>14</v>
      </c>
      <c r="L38" s="1" t="s">
        <v>8</v>
      </c>
      <c r="M38" s="1" t="s">
        <v>20</v>
      </c>
      <c r="N38" s="1" t="s">
        <v>28</v>
      </c>
      <c r="O38" s="1" t="s">
        <v>11</v>
      </c>
    </row>
    <row r="39" spans="1:15" x14ac:dyDescent="0.25">
      <c r="A39">
        <v>38</v>
      </c>
      <c r="B39">
        <v>35</v>
      </c>
      <c r="C39" s="1" t="s">
        <v>2</v>
      </c>
      <c r="D39" s="1" t="s">
        <v>16</v>
      </c>
      <c r="E39" s="1" t="s">
        <v>4</v>
      </c>
      <c r="F39" s="2">
        <v>45366</v>
      </c>
      <c r="G39">
        <v>10</v>
      </c>
      <c r="H39">
        <v>45</v>
      </c>
      <c r="I39" s="1" t="s">
        <v>98</v>
      </c>
      <c r="J39" s="1" t="s">
        <v>18</v>
      </c>
      <c r="K39" s="1" t="s">
        <v>91</v>
      </c>
      <c r="L39" s="1" t="s">
        <v>35</v>
      </c>
      <c r="M39" s="1" t="s">
        <v>56</v>
      </c>
      <c r="N39" s="1" t="s">
        <v>28</v>
      </c>
      <c r="O39" s="1" t="s">
        <v>22</v>
      </c>
    </row>
    <row r="40" spans="1:15" x14ac:dyDescent="0.25">
      <c r="A40">
        <v>39</v>
      </c>
      <c r="B40">
        <v>29</v>
      </c>
      <c r="C40" s="1" t="s">
        <v>2</v>
      </c>
      <c r="D40" s="1" t="s">
        <v>63</v>
      </c>
      <c r="E40" s="1" t="s">
        <v>4</v>
      </c>
      <c r="F40" s="2">
        <v>45368</v>
      </c>
      <c r="G40">
        <v>44</v>
      </c>
      <c r="H40">
        <v>37</v>
      </c>
      <c r="I40" s="1" t="s">
        <v>85</v>
      </c>
      <c r="J40" s="1" t="s">
        <v>26</v>
      </c>
      <c r="K40" s="1" t="s">
        <v>90</v>
      </c>
      <c r="L40" s="1" t="s">
        <v>8</v>
      </c>
      <c r="M40" s="1" t="s">
        <v>52</v>
      </c>
      <c r="N40" s="1" t="s">
        <v>10</v>
      </c>
      <c r="O40" s="1" t="s">
        <v>79</v>
      </c>
    </row>
    <row r="41" spans="1:15" x14ac:dyDescent="0.25">
      <c r="A41">
        <v>40</v>
      </c>
      <c r="B41">
        <v>70</v>
      </c>
      <c r="C41" s="1" t="s">
        <v>2</v>
      </c>
      <c r="D41" s="1" t="s">
        <v>77</v>
      </c>
      <c r="E41" s="1" t="s">
        <v>4</v>
      </c>
      <c r="F41" s="2">
        <v>45370</v>
      </c>
      <c r="G41">
        <v>18</v>
      </c>
      <c r="H41">
        <v>60</v>
      </c>
      <c r="I41" s="1" t="s">
        <v>99</v>
      </c>
      <c r="J41" s="1" t="s">
        <v>18</v>
      </c>
      <c r="K41" s="1" t="s">
        <v>30</v>
      </c>
      <c r="L41" s="1" t="s">
        <v>35</v>
      </c>
      <c r="M41" s="1" t="s">
        <v>9</v>
      </c>
      <c r="N41" s="1" t="s">
        <v>21</v>
      </c>
      <c r="O41" s="1" t="s">
        <v>70</v>
      </c>
    </row>
    <row r="42" spans="1:15" x14ac:dyDescent="0.25">
      <c r="A42">
        <v>41</v>
      </c>
      <c r="B42">
        <v>69</v>
      </c>
      <c r="C42" s="1" t="s">
        <v>2</v>
      </c>
      <c r="D42" s="1" t="s">
        <v>48</v>
      </c>
      <c r="E42" s="1" t="s">
        <v>49</v>
      </c>
      <c r="F42" s="2">
        <v>45372</v>
      </c>
      <c r="G42">
        <v>31</v>
      </c>
      <c r="H42">
        <v>76</v>
      </c>
      <c r="I42" s="1" t="s">
        <v>42</v>
      </c>
      <c r="J42" s="1" t="s">
        <v>6</v>
      </c>
      <c r="K42" s="1" t="s">
        <v>100</v>
      </c>
      <c r="L42" s="1" t="s">
        <v>8</v>
      </c>
      <c r="M42" s="1" t="s">
        <v>27</v>
      </c>
      <c r="N42" s="1" t="s">
        <v>68</v>
      </c>
      <c r="O42" s="1" t="s">
        <v>40</v>
      </c>
    </row>
    <row r="43" spans="1:15" x14ac:dyDescent="0.25">
      <c r="A43">
        <v>42</v>
      </c>
      <c r="B43">
        <v>67</v>
      </c>
      <c r="C43" s="1" t="s">
        <v>2</v>
      </c>
      <c r="D43" s="1" t="s">
        <v>101</v>
      </c>
      <c r="E43" s="1" t="s">
        <v>49</v>
      </c>
      <c r="F43" s="2">
        <v>45374</v>
      </c>
      <c r="G43">
        <v>40</v>
      </c>
      <c r="H43">
        <v>39</v>
      </c>
      <c r="I43" s="1" t="s">
        <v>102</v>
      </c>
      <c r="J43" s="1" t="s">
        <v>26</v>
      </c>
      <c r="K43" s="1" t="s">
        <v>103</v>
      </c>
      <c r="L43" s="1" t="s">
        <v>19</v>
      </c>
      <c r="M43" s="1" t="s">
        <v>36</v>
      </c>
      <c r="N43" s="1" t="s">
        <v>10</v>
      </c>
      <c r="O43" s="1" t="s">
        <v>31</v>
      </c>
    </row>
    <row r="44" spans="1:15" x14ac:dyDescent="0.25">
      <c r="A44">
        <v>43</v>
      </c>
      <c r="B44">
        <v>20</v>
      </c>
      <c r="C44" s="1" t="s">
        <v>2</v>
      </c>
      <c r="D44" s="1" t="s">
        <v>44</v>
      </c>
      <c r="E44" s="1" t="s">
        <v>45</v>
      </c>
      <c r="F44" s="2">
        <v>45376</v>
      </c>
      <c r="G44">
        <v>15</v>
      </c>
      <c r="H44">
        <v>100</v>
      </c>
      <c r="I44" s="1" t="s">
        <v>104</v>
      </c>
      <c r="J44" s="1" t="s">
        <v>26</v>
      </c>
      <c r="K44" s="1" t="s">
        <v>100</v>
      </c>
      <c r="L44" s="1" t="s">
        <v>19</v>
      </c>
      <c r="M44" s="1" t="s">
        <v>20</v>
      </c>
      <c r="N44" s="1" t="s">
        <v>28</v>
      </c>
      <c r="O44" s="1" t="s">
        <v>31</v>
      </c>
    </row>
    <row r="45" spans="1:15" x14ac:dyDescent="0.25">
      <c r="A45">
        <v>2</v>
      </c>
      <c r="B45">
        <v>19</v>
      </c>
      <c r="C45" s="1" t="s">
        <v>2</v>
      </c>
      <c r="D45" s="1" t="s">
        <v>12</v>
      </c>
      <c r="E45" s="1" t="s">
        <v>4</v>
      </c>
      <c r="F45" s="2">
        <v>45294</v>
      </c>
      <c r="G45">
        <v>2</v>
      </c>
      <c r="H45">
        <v>64</v>
      </c>
      <c r="I45" s="1" t="s">
        <v>13</v>
      </c>
      <c r="J45" s="1" t="s">
        <v>6</v>
      </c>
      <c r="K45" s="1" t="s">
        <v>14</v>
      </c>
      <c r="L45" s="1" t="s">
        <v>8</v>
      </c>
      <c r="M45" s="1" t="s">
        <v>9</v>
      </c>
      <c r="N45" s="1" t="s">
        <v>15</v>
      </c>
      <c r="O45" s="1" t="s">
        <v>11</v>
      </c>
    </row>
    <row r="46" spans="1:15" x14ac:dyDescent="0.25">
      <c r="A46">
        <v>45</v>
      </c>
      <c r="B46">
        <v>39</v>
      </c>
      <c r="C46" s="1" t="s">
        <v>2</v>
      </c>
      <c r="D46" s="1" t="s">
        <v>106</v>
      </c>
      <c r="E46" s="1" t="s">
        <v>49</v>
      </c>
      <c r="F46" s="2">
        <v>45380</v>
      </c>
      <c r="G46">
        <v>45</v>
      </c>
      <c r="H46">
        <v>53</v>
      </c>
      <c r="I46" s="1" t="s">
        <v>5</v>
      </c>
      <c r="J46" s="1" t="s">
        <v>18</v>
      </c>
      <c r="K46" s="1" t="s">
        <v>47</v>
      </c>
      <c r="L46" s="1" t="s">
        <v>35</v>
      </c>
      <c r="M46" s="1" t="s">
        <v>20</v>
      </c>
      <c r="N46" s="1" t="s">
        <v>28</v>
      </c>
      <c r="O46" s="1" t="s">
        <v>22</v>
      </c>
    </row>
    <row r="47" spans="1:15" x14ac:dyDescent="0.25">
      <c r="A47">
        <v>46</v>
      </c>
      <c r="B47">
        <v>50</v>
      </c>
      <c r="C47" s="1" t="s">
        <v>2</v>
      </c>
      <c r="D47" s="1" t="s">
        <v>107</v>
      </c>
      <c r="E47" s="1" t="s">
        <v>4</v>
      </c>
      <c r="F47" s="2">
        <v>45382</v>
      </c>
      <c r="G47">
        <v>25</v>
      </c>
      <c r="H47">
        <v>21</v>
      </c>
      <c r="I47" s="1" t="s">
        <v>104</v>
      </c>
      <c r="J47" s="1" t="s">
        <v>74</v>
      </c>
      <c r="K47" s="1" t="s">
        <v>108</v>
      </c>
      <c r="L47" s="1" t="s">
        <v>39</v>
      </c>
      <c r="M47" s="1" t="s">
        <v>52</v>
      </c>
      <c r="N47" s="1" t="s">
        <v>28</v>
      </c>
      <c r="O47" s="1" t="s">
        <v>31</v>
      </c>
    </row>
    <row r="48" spans="1:15" x14ac:dyDescent="0.25">
      <c r="A48">
        <v>47</v>
      </c>
      <c r="B48">
        <v>57</v>
      </c>
      <c r="C48" s="1" t="s">
        <v>2</v>
      </c>
      <c r="D48" s="1" t="s">
        <v>37</v>
      </c>
      <c r="E48" s="1" t="s">
        <v>4</v>
      </c>
      <c r="F48" s="2">
        <v>45384</v>
      </c>
      <c r="G48">
        <v>45</v>
      </c>
      <c r="H48">
        <v>43</v>
      </c>
      <c r="I48" s="1" t="s">
        <v>81</v>
      </c>
      <c r="J48" s="1" t="s">
        <v>6</v>
      </c>
      <c r="K48" s="1" t="s">
        <v>34</v>
      </c>
      <c r="L48" s="1" t="s">
        <v>35</v>
      </c>
      <c r="M48" s="1" t="s">
        <v>56</v>
      </c>
      <c r="N48" s="1" t="s">
        <v>15</v>
      </c>
      <c r="O48" s="1" t="s">
        <v>40</v>
      </c>
    </row>
    <row r="49" spans="1:15" x14ac:dyDescent="0.25">
      <c r="A49">
        <v>48</v>
      </c>
      <c r="B49">
        <v>55</v>
      </c>
      <c r="C49" s="1" t="s">
        <v>2</v>
      </c>
      <c r="D49" s="1" t="s">
        <v>88</v>
      </c>
      <c r="E49" s="1" t="s">
        <v>49</v>
      </c>
      <c r="F49" s="2">
        <v>45386</v>
      </c>
      <c r="G49">
        <v>36</v>
      </c>
      <c r="H49">
        <v>54</v>
      </c>
      <c r="I49" s="1" t="s">
        <v>38</v>
      </c>
      <c r="J49" s="1" t="s">
        <v>26</v>
      </c>
      <c r="K49" s="1" t="s">
        <v>43</v>
      </c>
      <c r="L49" s="1" t="s">
        <v>8</v>
      </c>
      <c r="M49" s="1" t="s">
        <v>20</v>
      </c>
      <c r="N49" s="1" t="s">
        <v>15</v>
      </c>
      <c r="O49" s="1" t="s">
        <v>22</v>
      </c>
    </row>
    <row r="50" spans="1:15" x14ac:dyDescent="0.25">
      <c r="A50">
        <v>49</v>
      </c>
      <c r="B50">
        <v>42</v>
      </c>
      <c r="C50" s="1" t="s">
        <v>2</v>
      </c>
      <c r="D50" s="1" t="s">
        <v>37</v>
      </c>
      <c r="E50" s="1" t="s">
        <v>4</v>
      </c>
      <c r="F50" s="2">
        <v>45388</v>
      </c>
      <c r="G50">
        <v>38</v>
      </c>
      <c r="H50">
        <v>55</v>
      </c>
      <c r="I50" s="1" t="s">
        <v>89</v>
      </c>
      <c r="J50" s="1" t="s">
        <v>26</v>
      </c>
      <c r="K50" s="1" t="s">
        <v>103</v>
      </c>
      <c r="L50" s="1" t="s">
        <v>35</v>
      </c>
      <c r="M50" s="1" t="s">
        <v>56</v>
      </c>
      <c r="N50" s="1" t="s">
        <v>15</v>
      </c>
      <c r="O50" s="1" t="s">
        <v>70</v>
      </c>
    </row>
    <row r="51" spans="1:15" x14ac:dyDescent="0.25">
      <c r="A51">
        <v>50</v>
      </c>
      <c r="B51">
        <v>68</v>
      </c>
      <c r="C51" s="1" t="s">
        <v>2</v>
      </c>
      <c r="D51" s="1" t="s">
        <v>86</v>
      </c>
      <c r="E51" s="1" t="s">
        <v>4</v>
      </c>
      <c r="F51" s="2">
        <v>45390</v>
      </c>
      <c r="G51">
        <v>34</v>
      </c>
      <c r="H51">
        <v>30</v>
      </c>
      <c r="I51" s="1" t="s">
        <v>109</v>
      </c>
      <c r="J51" s="1" t="s">
        <v>18</v>
      </c>
      <c r="K51" s="1" t="s">
        <v>108</v>
      </c>
      <c r="L51" s="1" t="s">
        <v>19</v>
      </c>
      <c r="M51" s="1" t="s">
        <v>27</v>
      </c>
      <c r="N51" s="1" t="s">
        <v>68</v>
      </c>
      <c r="O51" s="1" t="s">
        <v>58</v>
      </c>
    </row>
    <row r="52" spans="1:15" x14ac:dyDescent="0.25">
      <c r="A52">
        <v>51</v>
      </c>
      <c r="B52">
        <v>49</v>
      </c>
      <c r="C52" s="1" t="s">
        <v>2</v>
      </c>
      <c r="D52" s="1" t="s">
        <v>3</v>
      </c>
      <c r="E52" s="1" t="s">
        <v>4</v>
      </c>
      <c r="F52" s="2">
        <v>45392</v>
      </c>
      <c r="G52">
        <v>39</v>
      </c>
      <c r="H52">
        <v>28</v>
      </c>
      <c r="I52" s="1" t="s">
        <v>110</v>
      </c>
      <c r="J52" s="1" t="s">
        <v>26</v>
      </c>
      <c r="K52" s="1" t="s">
        <v>90</v>
      </c>
      <c r="L52" s="1" t="s">
        <v>19</v>
      </c>
      <c r="M52" s="1" t="s">
        <v>56</v>
      </c>
      <c r="N52" s="1" t="s">
        <v>68</v>
      </c>
      <c r="O52" s="1" t="s">
        <v>58</v>
      </c>
    </row>
    <row r="53" spans="1:15" x14ac:dyDescent="0.25">
      <c r="A53">
        <v>52</v>
      </c>
      <c r="B53">
        <v>59</v>
      </c>
      <c r="C53" s="1" t="s">
        <v>2</v>
      </c>
      <c r="D53" s="1" t="s">
        <v>69</v>
      </c>
      <c r="E53" s="1" t="s">
        <v>4</v>
      </c>
      <c r="F53" s="2">
        <v>45394</v>
      </c>
      <c r="G53">
        <v>7</v>
      </c>
      <c r="H53">
        <v>59</v>
      </c>
      <c r="I53" s="1" t="s">
        <v>111</v>
      </c>
      <c r="J53" s="1" t="s">
        <v>74</v>
      </c>
      <c r="K53" s="1" t="s">
        <v>7</v>
      </c>
      <c r="L53" s="1" t="s">
        <v>8</v>
      </c>
      <c r="M53" s="1" t="s">
        <v>52</v>
      </c>
      <c r="N53" s="1" t="s">
        <v>21</v>
      </c>
      <c r="O53" s="1" t="s">
        <v>40</v>
      </c>
    </row>
    <row r="54" spans="1:15" x14ac:dyDescent="0.25">
      <c r="A54">
        <v>53</v>
      </c>
      <c r="B54">
        <v>42</v>
      </c>
      <c r="C54" s="1"/>
      <c r="D54" s="1" t="s">
        <v>95</v>
      </c>
      <c r="E54" s="1" t="s">
        <v>4</v>
      </c>
      <c r="F54" s="2">
        <v>45396</v>
      </c>
      <c r="G54">
        <v>26</v>
      </c>
      <c r="H54">
        <v>20</v>
      </c>
      <c r="I54" s="1" t="s">
        <v>102</v>
      </c>
      <c r="J54" s="1" t="s">
        <v>26</v>
      </c>
      <c r="K54" s="1" t="s">
        <v>78</v>
      </c>
      <c r="L54" s="1" t="s">
        <v>35</v>
      </c>
      <c r="M54" s="1" t="s">
        <v>20</v>
      </c>
      <c r="N54" s="1" t="s">
        <v>21</v>
      </c>
      <c r="O54" s="1" t="s">
        <v>22</v>
      </c>
    </row>
    <row r="55" spans="1:15" x14ac:dyDescent="0.25">
      <c r="A55">
        <v>54</v>
      </c>
      <c r="B55">
        <v>29</v>
      </c>
      <c r="C55" s="1" t="s">
        <v>2</v>
      </c>
      <c r="D55" s="1" t="s">
        <v>69</v>
      </c>
      <c r="E55" s="1" t="s">
        <v>4</v>
      </c>
      <c r="F55" s="2">
        <v>45398</v>
      </c>
      <c r="G55">
        <v>35</v>
      </c>
      <c r="H55">
        <v>24</v>
      </c>
      <c r="I55" s="1" t="s">
        <v>73</v>
      </c>
      <c r="J55" s="1" t="s">
        <v>18</v>
      </c>
      <c r="K55" s="1" t="s">
        <v>82</v>
      </c>
      <c r="L55" s="1" t="s">
        <v>8</v>
      </c>
      <c r="M55" s="1" t="s">
        <v>27</v>
      </c>
      <c r="N55" s="1" t="s">
        <v>21</v>
      </c>
      <c r="O55" s="1" t="s">
        <v>22</v>
      </c>
    </row>
    <row r="56" spans="1:15" x14ac:dyDescent="0.25">
      <c r="A56">
        <v>55</v>
      </c>
      <c r="B56">
        <v>47</v>
      </c>
      <c r="C56" s="1" t="s">
        <v>2</v>
      </c>
      <c r="D56" s="1" t="s">
        <v>44</v>
      </c>
      <c r="E56" s="1" t="s">
        <v>45</v>
      </c>
      <c r="F56" s="2">
        <v>45400</v>
      </c>
      <c r="G56">
        <v>35</v>
      </c>
      <c r="H56">
        <v>94</v>
      </c>
      <c r="I56" s="1" t="s">
        <v>112</v>
      </c>
      <c r="J56" s="1" t="s">
        <v>26</v>
      </c>
      <c r="K56" s="1" t="s">
        <v>92</v>
      </c>
      <c r="L56" s="1" t="s">
        <v>35</v>
      </c>
      <c r="M56" s="1" t="s">
        <v>27</v>
      </c>
      <c r="N56" s="1" t="s">
        <v>68</v>
      </c>
      <c r="O56" s="1" t="s">
        <v>58</v>
      </c>
    </row>
    <row r="57" spans="1:15" x14ac:dyDescent="0.25">
      <c r="A57">
        <v>56</v>
      </c>
      <c r="B57">
        <v>40</v>
      </c>
      <c r="C57" s="1" t="s">
        <v>2</v>
      </c>
      <c r="D57" s="1" t="s">
        <v>84</v>
      </c>
      <c r="E57" s="1" t="s">
        <v>45</v>
      </c>
      <c r="F57" s="2">
        <v>45402</v>
      </c>
      <c r="G57">
        <v>49</v>
      </c>
      <c r="H57">
        <v>28</v>
      </c>
      <c r="I57" s="1" t="s">
        <v>113</v>
      </c>
      <c r="J57" s="1" t="s">
        <v>26</v>
      </c>
      <c r="K57" s="1" t="s">
        <v>75</v>
      </c>
      <c r="L57" s="1" t="s">
        <v>8</v>
      </c>
      <c r="M57" s="1" t="s">
        <v>52</v>
      </c>
      <c r="N57" s="1" t="s">
        <v>21</v>
      </c>
      <c r="O57" s="1" t="s">
        <v>31</v>
      </c>
    </row>
    <row r="58" spans="1:15" x14ac:dyDescent="0.25">
      <c r="A58">
        <v>57</v>
      </c>
      <c r="B58">
        <v>41</v>
      </c>
      <c r="C58" s="1" t="s">
        <v>2</v>
      </c>
      <c r="D58" s="1" t="s">
        <v>114</v>
      </c>
      <c r="E58" s="1" t="s">
        <v>49</v>
      </c>
      <c r="F58" s="2">
        <v>45404</v>
      </c>
      <c r="G58">
        <v>46</v>
      </c>
      <c r="H58">
        <v>73</v>
      </c>
      <c r="I58" s="1" t="s">
        <v>73</v>
      </c>
      <c r="J58" s="1" t="s">
        <v>74</v>
      </c>
      <c r="K58" s="1" t="s">
        <v>92</v>
      </c>
      <c r="L58" s="1" t="s">
        <v>35</v>
      </c>
      <c r="M58" s="1" t="s">
        <v>56</v>
      </c>
      <c r="N58" s="1" t="s">
        <v>21</v>
      </c>
      <c r="O58" s="1" t="s">
        <v>22</v>
      </c>
    </row>
    <row r="59" spans="1:15" x14ac:dyDescent="0.25">
      <c r="A59">
        <v>58</v>
      </c>
      <c r="B59">
        <v>21</v>
      </c>
      <c r="C59" s="1" t="s">
        <v>2</v>
      </c>
      <c r="D59" s="1" t="s">
        <v>44</v>
      </c>
      <c r="E59" s="1" t="s">
        <v>45</v>
      </c>
      <c r="F59" s="2">
        <v>45406</v>
      </c>
      <c r="G59">
        <v>17</v>
      </c>
      <c r="H59">
        <v>64</v>
      </c>
      <c r="I59" s="1" t="s">
        <v>46</v>
      </c>
      <c r="J59" s="1" t="s">
        <v>26</v>
      </c>
      <c r="K59" s="1" t="s">
        <v>34</v>
      </c>
      <c r="L59" s="1" t="s">
        <v>35</v>
      </c>
      <c r="M59" s="1" t="s">
        <v>56</v>
      </c>
      <c r="N59" s="1" t="s">
        <v>68</v>
      </c>
      <c r="O59" s="1" t="s">
        <v>11</v>
      </c>
    </row>
    <row r="60" spans="1:15" x14ac:dyDescent="0.25">
      <c r="A60">
        <v>59</v>
      </c>
      <c r="B60">
        <v>69</v>
      </c>
      <c r="C60" s="1" t="s">
        <v>2</v>
      </c>
      <c r="D60" s="1" t="s">
        <v>86</v>
      </c>
      <c r="E60" s="1" t="s">
        <v>4</v>
      </c>
      <c r="F60" s="2">
        <v>45408</v>
      </c>
      <c r="G60">
        <v>29</v>
      </c>
      <c r="H60">
        <v>54</v>
      </c>
      <c r="I60" s="1" t="s">
        <v>50</v>
      </c>
      <c r="J60" s="1" t="s">
        <v>26</v>
      </c>
      <c r="K60" s="1" t="s">
        <v>43</v>
      </c>
      <c r="L60" s="1" t="s">
        <v>35</v>
      </c>
      <c r="M60" s="1" t="s">
        <v>20</v>
      </c>
      <c r="N60" s="1" t="s">
        <v>10</v>
      </c>
      <c r="O60" s="1" t="s">
        <v>70</v>
      </c>
    </row>
    <row r="61" spans="1:15" x14ac:dyDescent="0.25">
      <c r="A61">
        <v>60</v>
      </c>
      <c r="B61">
        <v>63</v>
      </c>
      <c r="C61" s="1" t="s">
        <v>2</v>
      </c>
      <c r="D61" s="1" t="s">
        <v>115</v>
      </c>
      <c r="E61" s="1" t="s">
        <v>49</v>
      </c>
      <c r="F61" s="2">
        <v>45410</v>
      </c>
      <c r="G61">
        <v>4</v>
      </c>
      <c r="H61">
        <v>79</v>
      </c>
      <c r="I61" s="1" t="s">
        <v>42</v>
      </c>
      <c r="J61" s="1" t="s">
        <v>6</v>
      </c>
      <c r="K61" s="1" t="s">
        <v>116</v>
      </c>
      <c r="L61" s="1" t="s">
        <v>19</v>
      </c>
      <c r="M61" s="1" t="s">
        <v>36</v>
      </c>
      <c r="N61" s="1" t="s">
        <v>68</v>
      </c>
      <c r="O61" s="1" t="s">
        <v>22</v>
      </c>
    </row>
    <row r="62" spans="1:15" x14ac:dyDescent="0.25">
      <c r="A62">
        <v>61</v>
      </c>
      <c r="B62">
        <v>50</v>
      </c>
      <c r="C62" s="1" t="s">
        <v>2</v>
      </c>
      <c r="D62" s="1" t="s">
        <v>12</v>
      </c>
      <c r="E62" s="1" t="s">
        <v>4</v>
      </c>
      <c r="F62" s="2">
        <v>45412</v>
      </c>
      <c r="G62">
        <v>17</v>
      </c>
      <c r="H62">
        <v>37</v>
      </c>
      <c r="I62" s="1" t="s">
        <v>117</v>
      </c>
      <c r="J62" s="1" t="s">
        <v>6</v>
      </c>
      <c r="K62" s="1" t="s">
        <v>92</v>
      </c>
      <c r="L62" s="1" t="s">
        <v>35</v>
      </c>
      <c r="M62" s="1" t="s">
        <v>9</v>
      </c>
      <c r="N62" s="1" t="s">
        <v>15</v>
      </c>
      <c r="O62" s="1" t="s">
        <v>22</v>
      </c>
    </row>
    <row r="63" spans="1:15" x14ac:dyDescent="0.25">
      <c r="A63">
        <v>3</v>
      </c>
      <c r="B63">
        <v>50</v>
      </c>
      <c r="C63" s="1" t="s">
        <v>2</v>
      </c>
      <c r="D63" s="1" t="s">
        <v>16</v>
      </c>
      <c r="E63" s="1" t="s">
        <v>4</v>
      </c>
      <c r="F63" s="2">
        <v>45296</v>
      </c>
      <c r="G63">
        <v>23</v>
      </c>
      <c r="H63">
        <v>73</v>
      </c>
      <c r="I63" s="1" t="s">
        <v>17</v>
      </c>
      <c r="J63" s="1" t="s">
        <v>18</v>
      </c>
      <c r="K63" s="1" t="s">
        <v>14</v>
      </c>
      <c r="L63" s="1" t="s">
        <v>19</v>
      </c>
      <c r="M63" s="1" t="s">
        <v>20</v>
      </c>
      <c r="N63" s="1" t="s">
        <v>21</v>
      </c>
      <c r="O63" s="1" t="s">
        <v>22</v>
      </c>
    </row>
    <row r="64" spans="1:15" x14ac:dyDescent="0.25">
      <c r="A64">
        <v>63</v>
      </c>
      <c r="B64">
        <v>21</v>
      </c>
      <c r="C64" s="1"/>
      <c r="D64" s="1" t="s">
        <v>23</v>
      </c>
      <c r="E64" s="1" t="s">
        <v>24</v>
      </c>
      <c r="F64" s="2">
        <v>45298</v>
      </c>
      <c r="G64">
        <v>49</v>
      </c>
      <c r="H64">
        <v>90</v>
      </c>
      <c r="I64" s="1" t="s">
        <v>25</v>
      </c>
      <c r="J64" s="1" t="s">
        <v>26</v>
      </c>
      <c r="K64" s="1" t="s">
        <v>14</v>
      </c>
      <c r="L64" s="1" t="s">
        <v>19</v>
      </c>
      <c r="M64" s="1" t="s">
        <v>27</v>
      </c>
      <c r="N64" s="1" t="s">
        <v>28</v>
      </c>
      <c r="O64" s="1" t="s">
        <v>22</v>
      </c>
    </row>
    <row r="65" spans="1:15" x14ac:dyDescent="0.25">
      <c r="A65">
        <v>64</v>
      </c>
      <c r="B65">
        <v>45</v>
      </c>
      <c r="C65" s="1" t="s">
        <v>2</v>
      </c>
      <c r="D65" s="1" t="s">
        <v>3</v>
      </c>
      <c r="E65" s="1" t="s">
        <v>4</v>
      </c>
      <c r="F65" s="2">
        <v>45300</v>
      </c>
      <c r="G65">
        <v>31</v>
      </c>
      <c r="H65">
        <v>49</v>
      </c>
      <c r="I65" s="1" t="s">
        <v>29</v>
      </c>
      <c r="J65" s="1" t="s">
        <v>26</v>
      </c>
      <c r="K65" s="1" t="s">
        <v>30</v>
      </c>
      <c r="L65" s="1" t="s">
        <v>19</v>
      </c>
      <c r="M65" s="1" t="s">
        <v>20</v>
      </c>
      <c r="N65" s="1" t="s">
        <v>28</v>
      </c>
      <c r="O65" s="1" t="s">
        <v>31</v>
      </c>
    </row>
    <row r="66" spans="1:15" x14ac:dyDescent="0.25">
      <c r="A66">
        <v>65</v>
      </c>
      <c r="B66">
        <v>65</v>
      </c>
      <c r="C66" s="1" t="s">
        <v>2</v>
      </c>
      <c r="D66" s="1" t="s">
        <v>119</v>
      </c>
      <c r="E66" s="1" t="s">
        <v>24</v>
      </c>
      <c r="F66" s="2">
        <v>45420</v>
      </c>
      <c r="G66">
        <v>18</v>
      </c>
      <c r="H66">
        <v>83</v>
      </c>
      <c r="I66" s="1" t="s">
        <v>72</v>
      </c>
      <c r="J66" s="1" t="s">
        <v>18</v>
      </c>
      <c r="K66" s="1" t="s">
        <v>78</v>
      </c>
      <c r="L66" s="1" t="s">
        <v>39</v>
      </c>
      <c r="M66" s="1" t="s">
        <v>36</v>
      </c>
      <c r="N66" s="1" t="s">
        <v>68</v>
      </c>
      <c r="O66" s="1" t="s">
        <v>11</v>
      </c>
    </row>
    <row r="67" spans="1:15" x14ac:dyDescent="0.25">
      <c r="A67">
        <v>66</v>
      </c>
      <c r="B67">
        <v>65</v>
      </c>
      <c r="C67" s="1" t="s">
        <v>2</v>
      </c>
      <c r="D67" s="1" t="s">
        <v>114</v>
      </c>
      <c r="E67" s="1" t="s">
        <v>49</v>
      </c>
      <c r="F67" s="2">
        <v>45422</v>
      </c>
      <c r="G67">
        <v>44</v>
      </c>
      <c r="H67">
        <v>36</v>
      </c>
      <c r="I67" s="1" t="s">
        <v>109</v>
      </c>
      <c r="J67" s="1" t="s">
        <v>26</v>
      </c>
      <c r="K67" s="1" t="s">
        <v>55</v>
      </c>
      <c r="L67" s="1" t="s">
        <v>19</v>
      </c>
      <c r="M67" s="1" t="s">
        <v>52</v>
      </c>
      <c r="N67" s="1" t="s">
        <v>10</v>
      </c>
      <c r="O67" s="1" t="s">
        <v>79</v>
      </c>
    </row>
    <row r="68" spans="1:15" x14ac:dyDescent="0.25">
      <c r="A68">
        <v>67</v>
      </c>
      <c r="B68">
        <v>31</v>
      </c>
      <c r="C68" s="1" t="s">
        <v>2</v>
      </c>
      <c r="D68" s="1" t="s">
        <v>3</v>
      </c>
      <c r="E68" s="1" t="s">
        <v>4</v>
      </c>
      <c r="F68" s="2">
        <v>45424</v>
      </c>
      <c r="G68">
        <v>3</v>
      </c>
      <c r="H68">
        <v>94</v>
      </c>
      <c r="I68" s="1" t="s">
        <v>120</v>
      </c>
      <c r="J68" s="1" t="s">
        <v>18</v>
      </c>
      <c r="K68" s="1" t="s">
        <v>118</v>
      </c>
      <c r="L68" s="1" t="s">
        <v>8</v>
      </c>
      <c r="M68" s="1" t="s">
        <v>52</v>
      </c>
      <c r="N68" s="1" t="s">
        <v>10</v>
      </c>
      <c r="O68" s="1" t="s">
        <v>79</v>
      </c>
    </row>
    <row r="69" spans="1:15" x14ac:dyDescent="0.25">
      <c r="A69">
        <v>68</v>
      </c>
      <c r="B69">
        <v>45</v>
      </c>
      <c r="C69" s="1" t="s">
        <v>2</v>
      </c>
      <c r="D69" s="1" t="s">
        <v>44</v>
      </c>
      <c r="E69" s="1" t="s">
        <v>45</v>
      </c>
      <c r="F69" s="2">
        <v>45426</v>
      </c>
      <c r="G69">
        <v>49</v>
      </c>
      <c r="H69">
        <v>33</v>
      </c>
      <c r="I69" s="1" t="s">
        <v>121</v>
      </c>
      <c r="J69" s="1" t="s">
        <v>6</v>
      </c>
      <c r="K69" s="1" t="s">
        <v>7</v>
      </c>
      <c r="L69" s="1" t="s">
        <v>8</v>
      </c>
      <c r="M69" s="1" t="s">
        <v>56</v>
      </c>
      <c r="N69" s="1" t="s">
        <v>68</v>
      </c>
      <c r="O69" s="1" t="s">
        <v>70</v>
      </c>
    </row>
    <row r="70" spans="1:15" x14ac:dyDescent="0.25">
      <c r="A70">
        <v>69</v>
      </c>
      <c r="B70">
        <v>57</v>
      </c>
      <c r="C70" s="1" t="s">
        <v>2</v>
      </c>
      <c r="D70" s="1" t="s">
        <v>48</v>
      </c>
      <c r="E70" s="1" t="s">
        <v>49</v>
      </c>
      <c r="F70" s="2">
        <v>45428</v>
      </c>
      <c r="G70">
        <v>21</v>
      </c>
      <c r="H70">
        <v>46</v>
      </c>
      <c r="I70" s="1" t="s">
        <v>122</v>
      </c>
      <c r="J70" s="1" t="s">
        <v>6</v>
      </c>
      <c r="K70" s="1" t="s">
        <v>47</v>
      </c>
      <c r="L70" s="1" t="s">
        <v>35</v>
      </c>
      <c r="M70" s="1" t="s">
        <v>27</v>
      </c>
      <c r="N70" s="1" t="s">
        <v>15</v>
      </c>
      <c r="O70" s="1" t="s">
        <v>79</v>
      </c>
    </row>
    <row r="71" spans="1:15" x14ac:dyDescent="0.25">
      <c r="A71">
        <v>70</v>
      </c>
      <c r="B71">
        <v>48</v>
      </c>
      <c r="C71" s="1" t="s">
        <v>2</v>
      </c>
      <c r="D71" s="1" t="s">
        <v>115</v>
      </c>
      <c r="E71" s="1" t="s">
        <v>49</v>
      </c>
      <c r="F71" s="2">
        <v>45430</v>
      </c>
      <c r="G71">
        <v>5</v>
      </c>
      <c r="H71">
        <v>70</v>
      </c>
      <c r="I71" s="1" t="s">
        <v>104</v>
      </c>
      <c r="J71" s="1" t="s">
        <v>18</v>
      </c>
      <c r="K71" s="1" t="s">
        <v>91</v>
      </c>
      <c r="L71" s="1" t="s">
        <v>35</v>
      </c>
      <c r="M71" s="1" t="s">
        <v>9</v>
      </c>
      <c r="N71" s="1" t="s">
        <v>15</v>
      </c>
      <c r="O71" s="1" t="s">
        <v>22</v>
      </c>
    </row>
    <row r="72" spans="1:15" x14ac:dyDescent="0.25">
      <c r="A72">
        <v>71</v>
      </c>
      <c r="B72">
        <v>22</v>
      </c>
      <c r="C72" s="1" t="s">
        <v>2</v>
      </c>
      <c r="D72" s="1" t="s">
        <v>115</v>
      </c>
      <c r="E72" s="1" t="s">
        <v>49</v>
      </c>
      <c r="F72" s="2">
        <v>45432</v>
      </c>
      <c r="G72">
        <v>32</v>
      </c>
      <c r="H72">
        <v>29</v>
      </c>
      <c r="I72" s="1" t="s">
        <v>72</v>
      </c>
      <c r="J72" s="1" t="s">
        <v>26</v>
      </c>
      <c r="K72" s="1" t="s">
        <v>118</v>
      </c>
      <c r="L72" s="1" t="s">
        <v>39</v>
      </c>
      <c r="M72" s="1" t="s">
        <v>9</v>
      </c>
      <c r="N72" s="1" t="s">
        <v>68</v>
      </c>
      <c r="O72" s="1" t="s">
        <v>79</v>
      </c>
    </row>
    <row r="73" spans="1:15" x14ac:dyDescent="0.25">
      <c r="A73">
        <v>72</v>
      </c>
      <c r="B73">
        <v>36</v>
      </c>
      <c r="C73" s="1" t="s">
        <v>2</v>
      </c>
      <c r="D73" s="1" t="s">
        <v>63</v>
      </c>
      <c r="E73" s="1" t="s">
        <v>4</v>
      </c>
      <c r="F73" s="2">
        <v>45434</v>
      </c>
      <c r="G73">
        <v>34</v>
      </c>
      <c r="H73">
        <v>48</v>
      </c>
      <c r="I73" s="1" t="s">
        <v>123</v>
      </c>
      <c r="J73" s="1" t="s">
        <v>6</v>
      </c>
      <c r="K73" s="1" t="s">
        <v>62</v>
      </c>
      <c r="L73" s="1" t="s">
        <v>35</v>
      </c>
      <c r="M73" s="1" t="s">
        <v>9</v>
      </c>
      <c r="N73" s="1" t="s">
        <v>57</v>
      </c>
      <c r="O73" s="1" t="s">
        <v>31</v>
      </c>
    </row>
    <row r="74" spans="1:15" x14ac:dyDescent="0.25">
      <c r="A74">
        <v>73</v>
      </c>
      <c r="B74">
        <v>18</v>
      </c>
      <c r="C74" s="1" t="s">
        <v>2</v>
      </c>
      <c r="D74" s="1" t="s">
        <v>63</v>
      </c>
      <c r="E74" s="1" t="s">
        <v>4</v>
      </c>
      <c r="F74" s="2">
        <v>45436</v>
      </c>
      <c r="G74">
        <v>21</v>
      </c>
      <c r="H74">
        <v>26</v>
      </c>
      <c r="I74" s="1" t="s">
        <v>124</v>
      </c>
      <c r="J74" s="1" t="s">
        <v>26</v>
      </c>
      <c r="K74" s="1" t="s">
        <v>60</v>
      </c>
      <c r="L74" s="1" t="s">
        <v>8</v>
      </c>
      <c r="M74" s="1" t="s">
        <v>56</v>
      </c>
      <c r="N74" s="1" t="s">
        <v>57</v>
      </c>
      <c r="O74" s="1" t="s">
        <v>79</v>
      </c>
    </row>
    <row r="75" spans="1:15" x14ac:dyDescent="0.25">
      <c r="A75">
        <v>74</v>
      </c>
      <c r="B75">
        <v>48</v>
      </c>
      <c r="C75" s="1" t="s">
        <v>2</v>
      </c>
      <c r="D75" s="1" t="s">
        <v>77</v>
      </c>
      <c r="E75" s="1" t="s">
        <v>4</v>
      </c>
      <c r="F75" s="2">
        <v>45438</v>
      </c>
      <c r="G75">
        <v>43</v>
      </c>
      <c r="H75">
        <v>85</v>
      </c>
      <c r="I75" s="1" t="s">
        <v>59</v>
      </c>
      <c r="J75" s="1" t="s">
        <v>26</v>
      </c>
      <c r="K75" s="1" t="s">
        <v>67</v>
      </c>
      <c r="L75" s="1" t="s">
        <v>19</v>
      </c>
      <c r="M75" s="1" t="s">
        <v>20</v>
      </c>
      <c r="N75" s="1" t="s">
        <v>57</v>
      </c>
      <c r="O75" s="1" t="s">
        <v>58</v>
      </c>
    </row>
    <row r="76" spans="1:15" x14ac:dyDescent="0.25">
      <c r="A76">
        <v>4</v>
      </c>
      <c r="B76">
        <v>50</v>
      </c>
      <c r="C76" s="1" t="s">
        <v>2</v>
      </c>
      <c r="D76" s="1" t="s">
        <v>16</v>
      </c>
      <c r="E76" s="1" t="s">
        <v>4</v>
      </c>
      <c r="F76" s="2">
        <v>45296</v>
      </c>
      <c r="G76">
        <v>23</v>
      </c>
      <c r="H76">
        <v>73</v>
      </c>
      <c r="I76" s="1" t="s">
        <v>17</v>
      </c>
      <c r="J76" s="1" t="s">
        <v>18</v>
      </c>
      <c r="K76" s="1" t="s">
        <v>14</v>
      </c>
      <c r="L76" s="1" t="s">
        <v>19</v>
      </c>
      <c r="M76" s="1" t="s">
        <v>20</v>
      </c>
      <c r="N76" s="1" t="s">
        <v>21</v>
      </c>
      <c r="O76" s="1" t="s">
        <v>22</v>
      </c>
    </row>
    <row r="77" spans="1:15" x14ac:dyDescent="0.25">
      <c r="A77">
        <v>76</v>
      </c>
      <c r="B77">
        <v>21</v>
      </c>
      <c r="C77" s="1"/>
      <c r="D77" s="1" t="s">
        <v>23</v>
      </c>
      <c r="E77" s="1" t="s">
        <v>24</v>
      </c>
      <c r="F77" s="2">
        <v>45298</v>
      </c>
      <c r="G77">
        <v>49</v>
      </c>
      <c r="H77">
        <v>90</v>
      </c>
      <c r="I77" s="1" t="s">
        <v>25</v>
      </c>
      <c r="J77" s="1" t="s">
        <v>26</v>
      </c>
      <c r="K77" s="1" t="s">
        <v>14</v>
      </c>
      <c r="L77" s="1" t="s">
        <v>19</v>
      </c>
      <c r="M77" s="1" t="s">
        <v>27</v>
      </c>
      <c r="N77" s="1" t="s">
        <v>28</v>
      </c>
      <c r="O77" s="1" t="s">
        <v>22</v>
      </c>
    </row>
    <row r="78" spans="1:15" x14ac:dyDescent="0.25">
      <c r="A78">
        <v>77</v>
      </c>
      <c r="B78">
        <v>45</v>
      </c>
      <c r="C78" s="1" t="s">
        <v>2</v>
      </c>
      <c r="D78" s="1" t="s">
        <v>3</v>
      </c>
      <c r="E78" s="1" t="s">
        <v>4</v>
      </c>
      <c r="F78" s="2">
        <v>45300</v>
      </c>
      <c r="G78">
        <v>31</v>
      </c>
      <c r="H78">
        <v>49</v>
      </c>
      <c r="I78" s="1" t="s">
        <v>29</v>
      </c>
      <c r="J78" s="1" t="s">
        <v>26</v>
      </c>
      <c r="K78" s="1" t="s">
        <v>30</v>
      </c>
      <c r="L78" s="1" t="s">
        <v>19</v>
      </c>
      <c r="M78" s="1" t="s">
        <v>20</v>
      </c>
      <c r="N78" s="1" t="s">
        <v>28</v>
      </c>
      <c r="O78" s="1" t="s">
        <v>31</v>
      </c>
    </row>
    <row r="79" spans="1:15" x14ac:dyDescent="0.25">
      <c r="A79">
        <v>78</v>
      </c>
      <c r="B79">
        <v>22</v>
      </c>
      <c r="C79" s="1" t="s">
        <v>2</v>
      </c>
      <c r="D79" s="1" t="s">
        <v>63</v>
      </c>
      <c r="E79" s="1" t="s">
        <v>4</v>
      </c>
      <c r="F79" s="2">
        <v>45446</v>
      </c>
      <c r="G79">
        <v>36</v>
      </c>
      <c r="H79">
        <v>53</v>
      </c>
      <c r="I79" s="1" t="s">
        <v>61</v>
      </c>
      <c r="J79" s="1" t="s">
        <v>6</v>
      </c>
      <c r="K79" s="1" t="s">
        <v>62</v>
      </c>
      <c r="L79" s="1" t="s">
        <v>35</v>
      </c>
      <c r="M79" s="1" t="s">
        <v>27</v>
      </c>
      <c r="N79" s="1" t="s">
        <v>68</v>
      </c>
      <c r="O79" s="1" t="s">
        <v>11</v>
      </c>
    </row>
    <row r="80" spans="1:15" x14ac:dyDescent="0.25">
      <c r="A80">
        <v>79</v>
      </c>
      <c r="B80">
        <v>50</v>
      </c>
      <c r="C80" s="1" t="s">
        <v>2</v>
      </c>
      <c r="D80" s="1" t="s">
        <v>69</v>
      </c>
      <c r="E80" s="1" t="s">
        <v>4</v>
      </c>
      <c r="F80" s="2">
        <v>45448</v>
      </c>
      <c r="G80">
        <v>50</v>
      </c>
      <c r="H80">
        <v>91</v>
      </c>
      <c r="I80" s="1" t="s">
        <v>127</v>
      </c>
      <c r="J80" s="1" t="s">
        <v>26</v>
      </c>
      <c r="K80" s="1" t="s">
        <v>14</v>
      </c>
      <c r="L80" s="1" t="s">
        <v>19</v>
      </c>
      <c r="M80" s="1" t="s">
        <v>20</v>
      </c>
      <c r="N80" s="1" t="s">
        <v>10</v>
      </c>
      <c r="O80" s="1" t="s">
        <v>11</v>
      </c>
    </row>
    <row r="81" spans="1:15" x14ac:dyDescent="0.25">
      <c r="A81">
        <v>80</v>
      </c>
      <c r="B81">
        <v>38</v>
      </c>
      <c r="C81" s="1" t="s">
        <v>2</v>
      </c>
      <c r="D81" s="1" t="s">
        <v>84</v>
      </c>
      <c r="E81" s="1" t="s">
        <v>45</v>
      </c>
      <c r="F81" s="2">
        <v>45450</v>
      </c>
      <c r="G81">
        <v>43</v>
      </c>
      <c r="H81">
        <v>96</v>
      </c>
      <c r="I81" s="1" t="s">
        <v>128</v>
      </c>
      <c r="J81" s="1" t="s">
        <v>26</v>
      </c>
      <c r="K81" s="1" t="s">
        <v>60</v>
      </c>
      <c r="L81" s="1" t="s">
        <v>8</v>
      </c>
      <c r="M81" s="1" t="s">
        <v>52</v>
      </c>
      <c r="N81" s="1" t="s">
        <v>57</v>
      </c>
      <c r="O81" s="1" t="s">
        <v>79</v>
      </c>
    </row>
    <row r="82" spans="1:15" x14ac:dyDescent="0.25">
      <c r="A82">
        <v>81</v>
      </c>
      <c r="B82">
        <v>19</v>
      </c>
      <c r="C82" s="1" t="s">
        <v>2</v>
      </c>
      <c r="D82" s="1" t="s">
        <v>23</v>
      </c>
      <c r="E82" s="1" t="s">
        <v>24</v>
      </c>
      <c r="F82" s="2">
        <v>45452</v>
      </c>
      <c r="G82">
        <v>24</v>
      </c>
      <c r="H82">
        <v>72</v>
      </c>
      <c r="I82" s="1" t="s">
        <v>66</v>
      </c>
      <c r="J82" s="1" t="s">
        <v>74</v>
      </c>
      <c r="K82" s="1" t="s">
        <v>126</v>
      </c>
      <c r="L82" s="1" t="s">
        <v>35</v>
      </c>
      <c r="M82" s="1" t="s">
        <v>56</v>
      </c>
      <c r="N82" s="1" t="s">
        <v>21</v>
      </c>
      <c r="O82" s="1" t="s">
        <v>79</v>
      </c>
    </row>
    <row r="83" spans="1:15" x14ac:dyDescent="0.25">
      <c r="A83">
        <v>82</v>
      </c>
      <c r="B83">
        <v>67</v>
      </c>
      <c r="C83" s="1" t="s">
        <v>2</v>
      </c>
      <c r="D83" s="1" t="s">
        <v>53</v>
      </c>
      <c r="E83" s="1" t="s">
        <v>24</v>
      </c>
      <c r="F83" s="2">
        <v>45454</v>
      </c>
      <c r="G83">
        <v>36</v>
      </c>
      <c r="H83">
        <v>96</v>
      </c>
      <c r="I83" s="1" t="s">
        <v>123</v>
      </c>
      <c r="J83" s="1" t="s">
        <v>6</v>
      </c>
      <c r="K83" s="1" t="s">
        <v>14</v>
      </c>
      <c r="L83" s="1" t="s">
        <v>35</v>
      </c>
      <c r="M83" s="1" t="s">
        <v>9</v>
      </c>
      <c r="N83" s="1" t="s">
        <v>21</v>
      </c>
      <c r="O83" s="1" t="s">
        <v>79</v>
      </c>
    </row>
    <row r="84" spans="1:15" x14ac:dyDescent="0.25">
      <c r="A84">
        <v>83</v>
      </c>
      <c r="B84">
        <v>19</v>
      </c>
      <c r="C84" s="1" t="s">
        <v>2</v>
      </c>
      <c r="D84" s="1" t="s">
        <v>77</v>
      </c>
      <c r="E84" s="1" t="s">
        <v>4</v>
      </c>
      <c r="F84" s="2">
        <v>45456</v>
      </c>
      <c r="G84">
        <v>21</v>
      </c>
      <c r="H84">
        <v>28</v>
      </c>
      <c r="I84" s="1" t="s">
        <v>124</v>
      </c>
      <c r="J84" s="1" t="s">
        <v>18</v>
      </c>
      <c r="K84" s="1" t="s">
        <v>60</v>
      </c>
      <c r="L84" s="1" t="s">
        <v>19</v>
      </c>
      <c r="M84" s="1" t="s">
        <v>52</v>
      </c>
      <c r="N84" s="1" t="s">
        <v>21</v>
      </c>
      <c r="O84" s="1" t="s">
        <v>79</v>
      </c>
    </row>
    <row r="85" spans="1:15" x14ac:dyDescent="0.25">
      <c r="A85">
        <v>84</v>
      </c>
      <c r="B85">
        <v>36</v>
      </c>
      <c r="C85" s="1" t="s">
        <v>2</v>
      </c>
      <c r="D85" s="1" t="s">
        <v>63</v>
      </c>
      <c r="E85" s="1" t="s">
        <v>4</v>
      </c>
      <c r="F85" s="2">
        <v>45458</v>
      </c>
      <c r="G85">
        <v>34</v>
      </c>
      <c r="H85">
        <v>40</v>
      </c>
      <c r="I85" s="1" t="s">
        <v>87</v>
      </c>
      <c r="J85" s="1" t="s">
        <v>26</v>
      </c>
      <c r="K85" s="1" t="s">
        <v>30</v>
      </c>
      <c r="L85" s="1" t="s">
        <v>35</v>
      </c>
      <c r="M85" s="1" t="s">
        <v>36</v>
      </c>
      <c r="N85" s="1" t="s">
        <v>57</v>
      </c>
      <c r="O85" s="1" t="s">
        <v>22</v>
      </c>
    </row>
    <row r="86" spans="1:15" x14ac:dyDescent="0.25">
      <c r="A86">
        <v>85</v>
      </c>
      <c r="B86">
        <v>52</v>
      </c>
      <c r="C86" s="1" t="s">
        <v>2</v>
      </c>
      <c r="D86" s="1" t="s">
        <v>44</v>
      </c>
      <c r="E86" s="1" t="s">
        <v>45</v>
      </c>
      <c r="F86" s="2">
        <v>45460</v>
      </c>
      <c r="G86">
        <v>42</v>
      </c>
      <c r="H86">
        <v>32</v>
      </c>
      <c r="I86" s="1" t="s">
        <v>99</v>
      </c>
      <c r="J86" s="1" t="s">
        <v>18</v>
      </c>
      <c r="K86" s="1" t="s">
        <v>82</v>
      </c>
      <c r="L86" s="1" t="s">
        <v>19</v>
      </c>
      <c r="M86" s="1" t="s">
        <v>36</v>
      </c>
      <c r="N86" s="1" t="s">
        <v>57</v>
      </c>
      <c r="O86" s="1" t="s">
        <v>79</v>
      </c>
    </row>
    <row r="87" spans="1:15" x14ac:dyDescent="0.25">
      <c r="A87">
        <v>5</v>
      </c>
      <c r="B87">
        <v>50</v>
      </c>
      <c r="C87" s="1" t="s">
        <v>2</v>
      </c>
      <c r="D87" s="1" t="s">
        <v>16</v>
      </c>
      <c r="E87" s="1" t="s">
        <v>4</v>
      </c>
      <c r="F87" s="2">
        <v>45296</v>
      </c>
      <c r="G87">
        <v>23</v>
      </c>
      <c r="H87">
        <v>73</v>
      </c>
      <c r="I87" s="1" t="s">
        <v>17</v>
      </c>
      <c r="J87" s="1" t="s">
        <v>18</v>
      </c>
      <c r="K87" s="1" t="s">
        <v>14</v>
      </c>
      <c r="L87" s="1" t="s">
        <v>19</v>
      </c>
      <c r="M87" s="1" t="s">
        <v>20</v>
      </c>
      <c r="N87" s="1" t="s">
        <v>21</v>
      </c>
      <c r="O87" s="1" t="s">
        <v>22</v>
      </c>
    </row>
    <row r="88" spans="1:15" x14ac:dyDescent="0.25">
      <c r="A88">
        <v>87</v>
      </c>
      <c r="B88">
        <v>21</v>
      </c>
      <c r="C88" s="1"/>
      <c r="D88" s="1" t="s">
        <v>23</v>
      </c>
      <c r="E88" s="1" t="s">
        <v>24</v>
      </c>
      <c r="F88" s="2">
        <v>45298</v>
      </c>
      <c r="G88">
        <v>49</v>
      </c>
      <c r="H88">
        <v>90</v>
      </c>
      <c r="I88" s="1" t="s">
        <v>25</v>
      </c>
      <c r="J88" s="1" t="s">
        <v>26</v>
      </c>
      <c r="K88" s="1" t="s">
        <v>14</v>
      </c>
      <c r="L88" s="1" t="s">
        <v>19</v>
      </c>
      <c r="M88" s="1" t="s">
        <v>27</v>
      </c>
      <c r="N88" s="1" t="s">
        <v>28</v>
      </c>
      <c r="O88" s="1" t="s">
        <v>22</v>
      </c>
    </row>
    <row r="89" spans="1:15" x14ac:dyDescent="0.25">
      <c r="A89">
        <v>88</v>
      </c>
      <c r="B89">
        <v>45</v>
      </c>
      <c r="C89" s="1" t="s">
        <v>2</v>
      </c>
      <c r="D89" s="1" t="s">
        <v>3</v>
      </c>
      <c r="E89" s="1" t="s">
        <v>4</v>
      </c>
      <c r="F89" s="2">
        <v>45300</v>
      </c>
      <c r="G89">
        <v>31</v>
      </c>
      <c r="H89">
        <v>49</v>
      </c>
      <c r="I89" s="1" t="s">
        <v>29</v>
      </c>
      <c r="J89" s="1" t="s">
        <v>26</v>
      </c>
      <c r="K89" s="1" t="s">
        <v>30</v>
      </c>
      <c r="L89" s="1" t="s">
        <v>19</v>
      </c>
      <c r="M89" s="1" t="s">
        <v>20</v>
      </c>
      <c r="N89" s="1" t="s">
        <v>28</v>
      </c>
      <c r="O89" s="1" t="s">
        <v>31</v>
      </c>
    </row>
    <row r="90" spans="1:15" x14ac:dyDescent="0.25">
      <c r="A90">
        <v>89</v>
      </c>
      <c r="B90">
        <v>33</v>
      </c>
      <c r="C90" s="1" t="s">
        <v>2</v>
      </c>
      <c r="D90" s="1" t="s">
        <v>95</v>
      </c>
      <c r="E90" s="1" t="s">
        <v>4</v>
      </c>
      <c r="F90" s="2">
        <v>45468</v>
      </c>
      <c r="G90">
        <v>35</v>
      </c>
      <c r="H90">
        <v>47</v>
      </c>
      <c r="I90" s="1" t="s">
        <v>33</v>
      </c>
      <c r="J90" s="1" t="s">
        <v>26</v>
      </c>
      <c r="K90" s="1" t="s">
        <v>103</v>
      </c>
      <c r="L90" s="1" t="s">
        <v>39</v>
      </c>
      <c r="M90" s="1" t="s">
        <v>20</v>
      </c>
      <c r="N90" s="1" t="s">
        <v>21</v>
      </c>
      <c r="O90" s="1" t="s">
        <v>70</v>
      </c>
    </row>
    <row r="91" spans="1:15" x14ac:dyDescent="0.25">
      <c r="A91">
        <v>90</v>
      </c>
      <c r="B91">
        <v>47</v>
      </c>
      <c r="C91" s="1" t="s">
        <v>2</v>
      </c>
      <c r="D91" s="1" t="s">
        <v>84</v>
      </c>
      <c r="E91" s="1" t="s">
        <v>45</v>
      </c>
      <c r="F91" s="2">
        <v>45470</v>
      </c>
      <c r="G91">
        <v>15</v>
      </c>
      <c r="H91">
        <v>83</v>
      </c>
      <c r="I91" s="1" t="s">
        <v>81</v>
      </c>
      <c r="J91" s="1" t="s">
        <v>74</v>
      </c>
      <c r="K91" s="1" t="s">
        <v>51</v>
      </c>
      <c r="L91" s="1" t="s">
        <v>39</v>
      </c>
      <c r="M91" s="1" t="s">
        <v>27</v>
      </c>
      <c r="N91" s="1" t="s">
        <v>15</v>
      </c>
      <c r="O91" s="1" t="s">
        <v>40</v>
      </c>
    </row>
    <row r="92" spans="1:15" x14ac:dyDescent="0.25">
      <c r="A92">
        <v>91</v>
      </c>
      <c r="B92">
        <v>25</v>
      </c>
      <c r="C92" s="1" t="s">
        <v>2</v>
      </c>
      <c r="D92" s="1" t="s">
        <v>106</v>
      </c>
      <c r="E92" s="1" t="s">
        <v>49</v>
      </c>
      <c r="F92" s="2">
        <v>45472</v>
      </c>
      <c r="G92">
        <v>29</v>
      </c>
      <c r="H92">
        <v>48</v>
      </c>
      <c r="I92" s="1" t="s">
        <v>113</v>
      </c>
      <c r="J92" s="1" t="s">
        <v>6</v>
      </c>
      <c r="K92" s="1" t="s">
        <v>65</v>
      </c>
      <c r="L92" s="1" t="s">
        <v>35</v>
      </c>
      <c r="M92" s="1" t="s">
        <v>9</v>
      </c>
      <c r="N92" s="1" t="s">
        <v>21</v>
      </c>
      <c r="O92" s="1" t="s">
        <v>70</v>
      </c>
    </row>
    <row r="93" spans="1:15" x14ac:dyDescent="0.25">
      <c r="A93">
        <v>92</v>
      </c>
      <c r="B93">
        <v>44</v>
      </c>
      <c r="C93" s="1" t="s">
        <v>2</v>
      </c>
      <c r="D93" s="1" t="s">
        <v>101</v>
      </c>
      <c r="E93" s="1" t="s">
        <v>49</v>
      </c>
      <c r="F93" s="2">
        <v>45474</v>
      </c>
      <c r="G93">
        <v>18</v>
      </c>
      <c r="H93">
        <v>99</v>
      </c>
      <c r="I93" s="1" t="s">
        <v>113</v>
      </c>
      <c r="J93" s="1" t="s">
        <v>18</v>
      </c>
      <c r="K93" s="1" t="s">
        <v>78</v>
      </c>
      <c r="L93" s="1" t="s">
        <v>8</v>
      </c>
      <c r="M93" s="1" t="s">
        <v>36</v>
      </c>
      <c r="N93" s="1" t="s">
        <v>21</v>
      </c>
      <c r="O93" s="1" t="s">
        <v>79</v>
      </c>
    </row>
    <row r="94" spans="1:15" x14ac:dyDescent="0.25">
      <c r="A94">
        <v>93</v>
      </c>
      <c r="B94">
        <v>61</v>
      </c>
      <c r="C94" s="1" t="s">
        <v>2</v>
      </c>
      <c r="D94" s="1" t="s">
        <v>84</v>
      </c>
      <c r="E94" s="1" t="s">
        <v>45</v>
      </c>
      <c r="F94" s="2">
        <v>45476</v>
      </c>
      <c r="G94">
        <v>13</v>
      </c>
      <c r="H94">
        <v>87</v>
      </c>
      <c r="I94" s="1" t="s">
        <v>87</v>
      </c>
      <c r="J94" s="1" t="s">
        <v>26</v>
      </c>
      <c r="K94" s="1" t="s">
        <v>60</v>
      </c>
      <c r="L94" s="1" t="s">
        <v>8</v>
      </c>
      <c r="M94" s="1" t="s">
        <v>52</v>
      </c>
      <c r="N94" s="1" t="s">
        <v>10</v>
      </c>
      <c r="O94" s="1" t="s">
        <v>79</v>
      </c>
    </row>
    <row r="95" spans="1:15" x14ac:dyDescent="0.25">
      <c r="A95">
        <v>94</v>
      </c>
      <c r="B95">
        <v>37</v>
      </c>
      <c r="C95" s="1" t="s">
        <v>2</v>
      </c>
      <c r="D95" s="1" t="s">
        <v>12</v>
      </c>
      <c r="E95" s="1" t="s">
        <v>4</v>
      </c>
      <c r="F95" s="2">
        <v>45478</v>
      </c>
      <c r="G95">
        <v>46</v>
      </c>
      <c r="H95">
        <v>62</v>
      </c>
      <c r="I95" s="1" t="s">
        <v>85</v>
      </c>
      <c r="J95" s="1" t="s">
        <v>26</v>
      </c>
      <c r="K95" s="1" t="s">
        <v>55</v>
      </c>
      <c r="L95" s="1" t="s">
        <v>39</v>
      </c>
      <c r="M95" s="1" t="s">
        <v>36</v>
      </c>
      <c r="N95" s="1" t="s">
        <v>21</v>
      </c>
      <c r="O95" s="1" t="s">
        <v>22</v>
      </c>
    </row>
    <row r="96" spans="1:15" x14ac:dyDescent="0.25">
      <c r="A96">
        <v>95</v>
      </c>
      <c r="B96">
        <v>58</v>
      </c>
      <c r="C96" s="1" t="s">
        <v>2</v>
      </c>
      <c r="D96" s="1" t="s">
        <v>69</v>
      </c>
      <c r="E96" s="1" t="s">
        <v>4</v>
      </c>
      <c r="F96" s="2">
        <v>45480</v>
      </c>
      <c r="G96">
        <v>28</v>
      </c>
      <c r="H96">
        <v>76</v>
      </c>
      <c r="I96" s="1" t="s">
        <v>89</v>
      </c>
      <c r="J96" s="1" t="s">
        <v>18</v>
      </c>
      <c r="K96" s="1" t="s">
        <v>47</v>
      </c>
      <c r="L96" s="1" t="s">
        <v>19</v>
      </c>
      <c r="M96" s="1" t="s">
        <v>20</v>
      </c>
      <c r="N96" s="1" t="s">
        <v>21</v>
      </c>
      <c r="O96" s="1" t="s">
        <v>22</v>
      </c>
    </row>
    <row r="97" spans="1:15" x14ac:dyDescent="0.25">
      <c r="A97">
        <v>96</v>
      </c>
      <c r="B97">
        <v>37</v>
      </c>
      <c r="C97" s="1" t="s">
        <v>2</v>
      </c>
      <c r="D97" s="1" t="s">
        <v>32</v>
      </c>
      <c r="E97" s="1" t="s">
        <v>24</v>
      </c>
      <c r="F97" s="2">
        <v>45482</v>
      </c>
      <c r="G97">
        <v>48</v>
      </c>
      <c r="H97">
        <v>100</v>
      </c>
      <c r="I97" s="1" t="s">
        <v>50</v>
      </c>
      <c r="J97" s="1" t="s">
        <v>6</v>
      </c>
      <c r="K97" s="1" t="s">
        <v>51</v>
      </c>
      <c r="L97" s="1" t="s">
        <v>39</v>
      </c>
      <c r="M97" s="1" t="s">
        <v>20</v>
      </c>
      <c r="N97" s="1" t="s">
        <v>28</v>
      </c>
      <c r="O97" s="1" t="s">
        <v>70</v>
      </c>
    </row>
    <row r="98" spans="1:15" x14ac:dyDescent="0.25">
      <c r="A98">
        <v>97</v>
      </c>
      <c r="B98">
        <v>32</v>
      </c>
      <c r="C98" s="1" t="s">
        <v>2</v>
      </c>
      <c r="D98" s="1" t="s">
        <v>125</v>
      </c>
      <c r="E98" s="1" t="s">
        <v>49</v>
      </c>
      <c r="F98" s="2">
        <v>45484</v>
      </c>
      <c r="G98">
        <v>43</v>
      </c>
      <c r="H98">
        <v>73</v>
      </c>
      <c r="I98" s="1" t="s">
        <v>61</v>
      </c>
      <c r="J98" s="1" t="s">
        <v>18</v>
      </c>
      <c r="K98" s="1" t="s">
        <v>62</v>
      </c>
      <c r="L98" s="1" t="s">
        <v>19</v>
      </c>
      <c r="M98" s="1" t="s">
        <v>9</v>
      </c>
      <c r="N98" s="1" t="s">
        <v>10</v>
      </c>
      <c r="O98" s="1" t="s">
        <v>79</v>
      </c>
    </row>
    <row r="99" spans="1:15" x14ac:dyDescent="0.25">
      <c r="A99">
        <v>98</v>
      </c>
      <c r="B99">
        <v>21</v>
      </c>
      <c r="C99" s="1" t="s">
        <v>2</v>
      </c>
      <c r="D99" s="1" t="s">
        <v>53</v>
      </c>
      <c r="E99" s="1" t="s">
        <v>24</v>
      </c>
      <c r="F99" s="2">
        <v>45486</v>
      </c>
      <c r="G99">
        <v>37</v>
      </c>
      <c r="H99">
        <v>92</v>
      </c>
      <c r="I99" s="1" t="s">
        <v>123</v>
      </c>
      <c r="J99" s="1" t="s">
        <v>26</v>
      </c>
      <c r="K99" s="1" t="s">
        <v>67</v>
      </c>
      <c r="L99" s="1" t="s">
        <v>8</v>
      </c>
      <c r="M99" s="1" t="s">
        <v>56</v>
      </c>
      <c r="N99" s="1" t="s">
        <v>15</v>
      </c>
      <c r="O99" s="1" t="s">
        <v>31</v>
      </c>
    </row>
    <row r="100" spans="1:15" x14ac:dyDescent="0.25">
      <c r="A100">
        <v>99</v>
      </c>
      <c r="B100">
        <v>20</v>
      </c>
      <c r="C100" s="1" t="s">
        <v>2</v>
      </c>
      <c r="D100" s="1" t="s">
        <v>16</v>
      </c>
      <c r="E100" s="1" t="s">
        <v>4</v>
      </c>
      <c r="F100" s="2">
        <v>45488</v>
      </c>
      <c r="G100">
        <v>20</v>
      </c>
      <c r="H100">
        <v>67</v>
      </c>
      <c r="I100" s="1" t="s">
        <v>66</v>
      </c>
      <c r="J100" s="1" t="s">
        <v>74</v>
      </c>
      <c r="K100" s="1" t="s">
        <v>67</v>
      </c>
      <c r="L100" s="1" t="s">
        <v>19</v>
      </c>
      <c r="M100" s="1" t="s">
        <v>27</v>
      </c>
      <c r="N100" s="1" t="s">
        <v>57</v>
      </c>
      <c r="O100" s="1" t="s">
        <v>31</v>
      </c>
    </row>
    <row r="101" spans="1:15" x14ac:dyDescent="0.25">
      <c r="A101">
        <v>100</v>
      </c>
      <c r="B101">
        <v>26</v>
      </c>
      <c r="C101" s="1" t="s">
        <v>2</v>
      </c>
      <c r="D101" s="1" t="s">
        <v>86</v>
      </c>
      <c r="E101" s="1" t="s">
        <v>4</v>
      </c>
      <c r="F101" s="2">
        <v>45490</v>
      </c>
      <c r="G101">
        <v>33</v>
      </c>
      <c r="H101">
        <v>40</v>
      </c>
      <c r="I101" s="1" t="s">
        <v>50</v>
      </c>
      <c r="J101" s="1" t="s">
        <v>74</v>
      </c>
      <c r="K101" s="1" t="s">
        <v>108</v>
      </c>
      <c r="L101" s="1" t="s">
        <v>35</v>
      </c>
      <c r="M101" s="1" t="s">
        <v>9</v>
      </c>
      <c r="N101" s="1" t="s">
        <v>68</v>
      </c>
      <c r="O101" s="1" t="s">
        <v>40</v>
      </c>
    </row>
    <row r="102" spans="1:15" x14ac:dyDescent="0.25">
      <c r="A102">
        <v>101</v>
      </c>
      <c r="B102">
        <v>62</v>
      </c>
      <c r="C102" s="1" t="s">
        <v>2</v>
      </c>
      <c r="D102" s="1" t="s">
        <v>71</v>
      </c>
      <c r="E102" s="1" t="s">
        <v>49</v>
      </c>
      <c r="F102" s="2">
        <v>45492</v>
      </c>
      <c r="G102">
        <v>31</v>
      </c>
      <c r="H102">
        <v>98</v>
      </c>
      <c r="I102" s="1" t="s">
        <v>129</v>
      </c>
      <c r="J102" s="1" t="s">
        <v>26</v>
      </c>
      <c r="K102" s="1" t="s">
        <v>14</v>
      </c>
      <c r="L102" s="1" t="s">
        <v>39</v>
      </c>
      <c r="M102" s="1" t="s">
        <v>9</v>
      </c>
      <c r="N102" s="1" t="s">
        <v>15</v>
      </c>
      <c r="O102" s="1" t="s">
        <v>11</v>
      </c>
    </row>
    <row r="103" spans="1:15" x14ac:dyDescent="0.25">
      <c r="A103">
        <v>102</v>
      </c>
      <c r="B103">
        <v>27</v>
      </c>
      <c r="C103" s="1" t="s">
        <v>2</v>
      </c>
      <c r="D103" s="1" t="s">
        <v>44</v>
      </c>
      <c r="E103" s="1" t="s">
        <v>45</v>
      </c>
      <c r="F103" s="2">
        <v>45494</v>
      </c>
      <c r="G103">
        <v>50</v>
      </c>
      <c r="H103">
        <v>85</v>
      </c>
      <c r="I103" s="1" t="s">
        <v>96</v>
      </c>
      <c r="J103" s="1" t="s">
        <v>74</v>
      </c>
      <c r="K103" s="1" t="s">
        <v>34</v>
      </c>
      <c r="L103" s="1" t="s">
        <v>19</v>
      </c>
      <c r="M103" s="1" t="s">
        <v>9</v>
      </c>
      <c r="N103" s="1" t="s">
        <v>21</v>
      </c>
      <c r="O103" s="1" t="s">
        <v>58</v>
      </c>
    </row>
    <row r="104" spans="1:15" x14ac:dyDescent="0.25">
      <c r="A104">
        <v>103</v>
      </c>
      <c r="B104">
        <v>51</v>
      </c>
      <c r="C104" s="1" t="s">
        <v>2</v>
      </c>
      <c r="D104" s="1" t="s">
        <v>107</v>
      </c>
      <c r="E104" s="1" t="s">
        <v>4</v>
      </c>
      <c r="F104" s="2">
        <v>45496</v>
      </c>
      <c r="G104">
        <v>35</v>
      </c>
      <c r="H104">
        <v>67</v>
      </c>
      <c r="I104" s="1" t="s">
        <v>83</v>
      </c>
      <c r="J104" s="1" t="s">
        <v>6</v>
      </c>
      <c r="K104" s="1" t="s">
        <v>65</v>
      </c>
      <c r="L104" s="1" t="s">
        <v>8</v>
      </c>
      <c r="M104" s="1" t="s">
        <v>27</v>
      </c>
      <c r="N104" s="1" t="s">
        <v>21</v>
      </c>
      <c r="O104" s="1" t="s">
        <v>40</v>
      </c>
    </row>
    <row r="105" spans="1:15" x14ac:dyDescent="0.25">
      <c r="A105">
        <v>104</v>
      </c>
      <c r="B105">
        <v>54</v>
      </c>
      <c r="C105" s="1" t="s">
        <v>2</v>
      </c>
      <c r="D105" s="1" t="s">
        <v>119</v>
      </c>
      <c r="E105" s="1" t="s">
        <v>24</v>
      </c>
      <c r="F105" s="2">
        <v>45498</v>
      </c>
      <c r="G105">
        <v>22</v>
      </c>
      <c r="H105">
        <v>89</v>
      </c>
      <c r="I105" s="1" t="s">
        <v>46</v>
      </c>
      <c r="J105" s="1" t="s">
        <v>6</v>
      </c>
      <c r="K105" s="1" t="s">
        <v>90</v>
      </c>
      <c r="L105" s="1" t="s">
        <v>8</v>
      </c>
      <c r="M105" s="1" t="s">
        <v>27</v>
      </c>
      <c r="N105" s="1" t="s">
        <v>10</v>
      </c>
      <c r="O105" s="1" t="s">
        <v>58</v>
      </c>
    </row>
    <row r="106" spans="1:15" x14ac:dyDescent="0.25">
      <c r="A106">
        <v>105</v>
      </c>
      <c r="B106">
        <v>55</v>
      </c>
      <c r="C106" s="1" t="s">
        <v>2</v>
      </c>
      <c r="D106" s="1" t="s">
        <v>71</v>
      </c>
      <c r="E106" s="1" t="s">
        <v>49</v>
      </c>
      <c r="F106" s="2">
        <v>45500</v>
      </c>
      <c r="G106">
        <v>1</v>
      </c>
      <c r="H106">
        <v>24</v>
      </c>
      <c r="I106" s="1" t="s">
        <v>64</v>
      </c>
      <c r="J106" s="1" t="s">
        <v>6</v>
      </c>
      <c r="K106" s="1" t="s">
        <v>51</v>
      </c>
      <c r="L106" s="1" t="s">
        <v>19</v>
      </c>
      <c r="M106" s="1" t="s">
        <v>52</v>
      </c>
      <c r="N106" s="1" t="s">
        <v>28</v>
      </c>
      <c r="O106" s="1" t="s">
        <v>70</v>
      </c>
    </row>
    <row r="107" spans="1:15" x14ac:dyDescent="0.25">
      <c r="A107">
        <v>106</v>
      </c>
      <c r="B107">
        <v>69</v>
      </c>
      <c r="C107" s="1" t="s">
        <v>2</v>
      </c>
      <c r="D107" s="1" t="s">
        <v>114</v>
      </c>
      <c r="E107" s="1" t="s">
        <v>49</v>
      </c>
      <c r="F107" s="2">
        <v>45502</v>
      </c>
      <c r="G107">
        <v>4</v>
      </c>
      <c r="H107">
        <v>96</v>
      </c>
      <c r="I107" s="1" t="s">
        <v>66</v>
      </c>
      <c r="J107" s="1" t="s">
        <v>26</v>
      </c>
      <c r="K107" s="1" t="s">
        <v>43</v>
      </c>
      <c r="L107" s="1" t="s">
        <v>39</v>
      </c>
      <c r="M107" s="1" t="s">
        <v>27</v>
      </c>
      <c r="N107" s="1" t="s">
        <v>57</v>
      </c>
      <c r="O107" s="1" t="s">
        <v>31</v>
      </c>
    </row>
    <row r="108" spans="1:15" x14ac:dyDescent="0.25">
      <c r="A108">
        <v>107</v>
      </c>
      <c r="B108">
        <v>64</v>
      </c>
      <c r="C108" s="1" t="s">
        <v>2</v>
      </c>
      <c r="D108" s="1" t="s">
        <v>84</v>
      </c>
      <c r="E108" s="1" t="s">
        <v>45</v>
      </c>
      <c r="F108" s="2">
        <v>45504</v>
      </c>
      <c r="G108">
        <v>31</v>
      </c>
      <c r="H108">
        <v>35</v>
      </c>
      <c r="I108" s="1" t="s">
        <v>130</v>
      </c>
      <c r="J108" s="1" t="s">
        <v>6</v>
      </c>
      <c r="K108" s="1" t="s">
        <v>34</v>
      </c>
      <c r="L108" s="1" t="s">
        <v>35</v>
      </c>
      <c r="M108" s="1" t="s">
        <v>36</v>
      </c>
      <c r="N108" s="1" t="s">
        <v>21</v>
      </c>
      <c r="O108" s="1" t="s">
        <v>70</v>
      </c>
    </row>
    <row r="109" spans="1:15" x14ac:dyDescent="0.25">
      <c r="A109">
        <v>108</v>
      </c>
      <c r="B109">
        <v>28</v>
      </c>
      <c r="C109" s="1" t="s">
        <v>2</v>
      </c>
      <c r="D109" s="1" t="s">
        <v>32</v>
      </c>
      <c r="E109" s="1" t="s">
        <v>24</v>
      </c>
      <c r="F109" s="2">
        <v>45506</v>
      </c>
      <c r="G109">
        <v>46</v>
      </c>
      <c r="H109">
        <v>67</v>
      </c>
      <c r="I109" s="1" t="s">
        <v>110</v>
      </c>
      <c r="J109" s="1" t="s">
        <v>6</v>
      </c>
      <c r="K109" s="1" t="s">
        <v>60</v>
      </c>
      <c r="L109" s="1" t="s">
        <v>8</v>
      </c>
      <c r="M109" s="1" t="s">
        <v>27</v>
      </c>
      <c r="N109" s="1" t="s">
        <v>28</v>
      </c>
      <c r="O109" s="1" t="s">
        <v>11</v>
      </c>
    </row>
    <row r="110" spans="1:15" x14ac:dyDescent="0.25">
      <c r="A110">
        <v>109</v>
      </c>
      <c r="B110">
        <v>70</v>
      </c>
      <c r="C110" s="1" t="s">
        <v>2</v>
      </c>
      <c r="D110" s="1" t="s">
        <v>107</v>
      </c>
      <c r="E110" s="1" t="s">
        <v>4</v>
      </c>
      <c r="F110" s="2">
        <v>45508</v>
      </c>
      <c r="G110">
        <v>32</v>
      </c>
      <c r="H110">
        <v>79</v>
      </c>
      <c r="I110" s="1" t="s">
        <v>38</v>
      </c>
      <c r="J110" s="1" t="s">
        <v>6</v>
      </c>
      <c r="K110" s="1" t="s">
        <v>55</v>
      </c>
      <c r="L110" s="1" t="s">
        <v>19</v>
      </c>
      <c r="M110" s="1" t="s">
        <v>27</v>
      </c>
      <c r="N110" s="1" t="s">
        <v>57</v>
      </c>
      <c r="O110" s="1" t="s">
        <v>58</v>
      </c>
    </row>
    <row r="111" spans="1:15" x14ac:dyDescent="0.25">
      <c r="A111">
        <v>110</v>
      </c>
      <c r="B111">
        <v>58</v>
      </c>
      <c r="C111" s="1" t="s">
        <v>2</v>
      </c>
      <c r="D111" s="1" t="s">
        <v>95</v>
      </c>
      <c r="E111" s="1" t="s">
        <v>4</v>
      </c>
      <c r="F111" s="2">
        <v>45510</v>
      </c>
      <c r="G111">
        <v>43</v>
      </c>
      <c r="H111">
        <v>85</v>
      </c>
      <c r="I111" s="1" t="s">
        <v>72</v>
      </c>
      <c r="J111" s="1" t="s">
        <v>26</v>
      </c>
      <c r="K111" s="1" t="s">
        <v>65</v>
      </c>
      <c r="L111" s="1" t="s">
        <v>19</v>
      </c>
      <c r="M111" s="1" t="s">
        <v>27</v>
      </c>
      <c r="N111" s="1" t="s">
        <v>57</v>
      </c>
      <c r="O111" s="1" t="s">
        <v>11</v>
      </c>
    </row>
    <row r="112" spans="1:15" x14ac:dyDescent="0.25">
      <c r="A112">
        <v>111</v>
      </c>
      <c r="B112">
        <v>56</v>
      </c>
      <c r="C112" s="1" t="s">
        <v>2</v>
      </c>
      <c r="D112" s="1" t="s">
        <v>114</v>
      </c>
      <c r="E112" s="1" t="s">
        <v>49</v>
      </c>
      <c r="F112" s="2">
        <v>45512</v>
      </c>
      <c r="G112">
        <v>26</v>
      </c>
      <c r="H112">
        <v>26</v>
      </c>
      <c r="I112" s="1" t="s">
        <v>66</v>
      </c>
      <c r="J112" s="1" t="s">
        <v>26</v>
      </c>
      <c r="K112" s="1" t="s">
        <v>76</v>
      </c>
      <c r="L112" s="1" t="s">
        <v>35</v>
      </c>
      <c r="M112" s="1" t="s">
        <v>36</v>
      </c>
      <c r="N112" s="1" t="s">
        <v>10</v>
      </c>
      <c r="O112" s="1" t="s">
        <v>11</v>
      </c>
    </row>
    <row r="113" spans="1:15" x14ac:dyDescent="0.25">
      <c r="A113">
        <v>112</v>
      </c>
      <c r="B113">
        <v>26</v>
      </c>
      <c r="C113" s="1" t="s">
        <v>2</v>
      </c>
      <c r="D113" s="1" t="s">
        <v>115</v>
      </c>
      <c r="E113" s="1" t="s">
        <v>49</v>
      </c>
      <c r="F113" s="2">
        <v>45514</v>
      </c>
      <c r="G113">
        <v>9</v>
      </c>
      <c r="H113">
        <v>75</v>
      </c>
      <c r="I113" s="1" t="s">
        <v>17</v>
      </c>
      <c r="J113" s="1" t="s">
        <v>6</v>
      </c>
      <c r="K113" s="1" t="s">
        <v>55</v>
      </c>
      <c r="L113" s="1" t="s">
        <v>35</v>
      </c>
      <c r="M113" s="1" t="s">
        <v>20</v>
      </c>
      <c r="N113" s="1" t="s">
        <v>21</v>
      </c>
      <c r="O113" s="1" t="s">
        <v>31</v>
      </c>
    </row>
    <row r="114" spans="1:15" x14ac:dyDescent="0.25">
      <c r="A114">
        <v>113</v>
      </c>
      <c r="B114">
        <v>37</v>
      </c>
      <c r="C114" s="1" t="s">
        <v>2</v>
      </c>
      <c r="D114" s="1" t="s">
        <v>125</v>
      </c>
      <c r="E114" s="1" t="s">
        <v>49</v>
      </c>
      <c r="F114" s="2">
        <v>45516</v>
      </c>
      <c r="G114">
        <v>28</v>
      </c>
      <c r="H114">
        <v>65</v>
      </c>
      <c r="I114" s="1" t="s">
        <v>85</v>
      </c>
      <c r="J114" s="1" t="s">
        <v>26</v>
      </c>
      <c r="K114" s="1" t="s">
        <v>90</v>
      </c>
      <c r="L114" s="1" t="s">
        <v>19</v>
      </c>
      <c r="M114" s="1" t="s">
        <v>20</v>
      </c>
      <c r="N114" s="1" t="s">
        <v>28</v>
      </c>
      <c r="O114" s="1" t="s">
        <v>58</v>
      </c>
    </row>
    <row r="115" spans="1:15" x14ac:dyDescent="0.25">
      <c r="A115">
        <v>114</v>
      </c>
      <c r="B115">
        <v>44</v>
      </c>
      <c r="C115" s="1" t="s">
        <v>2</v>
      </c>
      <c r="D115" s="1" t="s">
        <v>106</v>
      </c>
      <c r="E115" s="1" t="s">
        <v>49</v>
      </c>
      <c r="F115" s="2">
        <v>45518</v>
      </c>
      <c r="G115">
        <v>20</v>
      </c>
      <c r="H115">
        <v>54</v>
      </c>
      <c r="I115" s="1" t="s">
        <v>109</v>
      </c>
      <c r="J115" s="1" t="s">
        <v>6</v>
      </c>
      <c r="K115" s="1" t="s">
        <v>14</v>
      </c>
      <c r="L115" s="1" t="s">
        <v>8</v>
      </c>
      <c r="M115" s="1" t="s">
        <v>27</v>
      </c>
      <c r="N115" s="1" t="s">
        <v>28</v>
      </c>
      <c r="O115" s="1" t="s">
        <v>40</v>
      </c>
    </row>
    <row r="116" spans="1:15" x14ac:dyDescent="0.25">
      <c r="A116">
        <v>115</v>
      </c>
      <c r="B116">
        <v>70</v>
      </c>
      <c r="C116" s="1" t="s">
        <v>2</v>
      </c>
      <c r="D116" s="1" t="s">
        <v>44</v>
      </c>
      <c r="E116" s="1" t="s">
        <v>45</v>
      </c>
      <c r="F116" s="2">
        <v>45520</v>
      </c>
      <c r="G116">
        <v>9</v>
      </c>
      <c r="H116">
        <v>95</v>
      </c>
      <c r="I116" s="1" t="s">
        <v>17</v>
      </c>
      <c r="J116" s="1" t="s">
        <v>18</v>
      </c>
      <c r="K116" s="1" t="s">
        <v>126</v>
      </c>
      <c r="L116" s="1" t="s">
        <v>35</v>
      </c>
      <c r="M116" s="1" t="s">
        <v>56</v>
      </c>
      <c r="N116" s="1" t="s">
        <v>15</v>
      </c>
      <c r="O116" s="1" t="s">
        <v>22</v>
      </c>
    </row>
    <row r="117" spans="1:15" x14ac:dyDescent="0.25">
      <c r="A117">
        <v>116</v>
      </c>
      <c r="B117">
        <v>53</v>
      </c>
      <c r="C117" s="1" t="s">
        <v>2</v>
      </c>
      <c r="D117" s="1" t="s">
        <v>69</v>
      </c>
      <c r="E117" s="1" t="s">
        <v>4</v>
      </c>
      <c r="F117" s="2">
        <v>45522</v>
      </c>
      <c r="G117">
        <v>48</v>
      </c>
      <c r="H117">
        <v>94</v>
      </c>
      <c r="I117" s="1" t="s">
        <v>33</v>
      </c>
      <c r="J117" s="1" t="s">
        <v>26</v>
      </c>
      <c r="K117" s="1" t="s">
        <v>7</v>
      </c>
      <c r="L117" s="1" t="s">
        <v>19</v>
      </c>
      <c r="M117" s="1" t="s">
        <v>36</v>
      </c>
      <c r="N117" s="1" t="s">
        <v>68</v>
      </c>
      <c r="O117" s="1" t="s">
        <v>79</v>
      </c>
    </row>
    <row r="118" spans="1:15" x14ac:dyDescent="0.25">
      <c r="A118">
        <v>117</v>
      </c>
      <c r="B118">
        <v>55</v>
      </c>
      <c r="C118" s="1" t="s">
        <v>2</v>
      </c>
      <c r="D118" s="1" t="s">
        <v>53</v>
      </c>
      <c r="E118" s="1" t="s">
        <v>24</v>
      </c>
      <c r="F118" s="2">
        <v>45524</v>
      </c>
      <c r="G118">
        <v>12</v>
      </c>
      <c r="H118">
        <v>86</v>
      </c>
      <c r="I118" s="1" t="s">
        <v>123</v>
      </c>
      <c r="J118" s="1" t="s">
        <v>18</v>
      </c>
      <c r="K118" s="1" t="s">
        <v>126</v>
      </c>
      <c r="L118" s="1" t="s">
        <v>19</v>
      </c>
      <c r="M118" s="1" t="s">
        <v>20</v>
      </c>
      <c r="N118" s="1" t="s">
        <v>10</v>
      </c>
      <c r="O118" s="1" t="s">
        <v>31</v>
      </c>
    </row>
    <row r="119" spans="1:15" x14ac:dyDescent="0.25">
      <c r="A119">
        <v>118</v>
      </c>
      <c r="B119">
        <v>50</v>
      </c>
      <c r="C119" s="1" t="s">
        <v>2</v>
      </c>
      <c r="D119" s="1" t="s">
        <v>23</v>
      </c>
      <c r="E119" s="1" t="s">
        <v>24</v>
      </c>
      <c r="F119" s="2">
        <v>45526</v>
      </c>
      <c r="G119">
        <v>29</v>
      </c>
      <c r="H119">
        <v>32</v>
      </c>
      <c r="I119" s="1" t="s">
        <v>129</v>
      </c>
      <c r="J119" s="1" t="s">
        <v>6</v>
      </c>
      <c r="K119" s="1" t="s">
        <v>116</v>
      </c>
      <c r="L119" s="1" t="s">
        <v>35</v>
      </c>
      <c r="M119" s="1" t="s">
        <v>9</v>
      </c>
      <c r="N119" s="1" t="s">
        <v>15</v>
      </c>
      <c r="O119" s="1" t="s">
        <v>11</v>
      </c>
    </row>
    <row r="120" spans="1:15" x14ac:dyDescent="0.25">
      <c r="A120">
        <v>119</v>
      </c>
      <c r="B120">
        <v>50</v>
      </c>
      <c r="C120" s="1" t="s">
        <v>2</v>
      </c>
      <c r="D120" s="1" t="s">
        <v>12</v>
      </c>
      <c r="E120" s="1" t="s">
        <v>4</v>
      </c>
      <c r="F120" s="2">
        <v>45528</v>
      </c>
      <c r="G120">
        <v>27</v>
      </c>
      <c r="H120">
        <v>45</v>
      </c>
      <c r="I120" s="1" t="s">
        <v>5</v>
      </c>
      <c r="J120" s="1" t="s">
        <v>6</v>
      </c>
      <c r="K120" s="1" t="s">
        <v>103</v>
      </c>
      <c r="L120" s="1" t="s">
        <v>39</v>
      </c>
      <c r="M120" s="1" t="s">
        <v>52</v>
      </c>
      <c r="N120" s="1" t="s">
        <v>15</v>
      </c>
      <c r="O120" s="1" t="s">
        <v>58</v>
      </c>
    </row>
    <row r="121" spans="1:15" x14ac:dyDescent="0.25">
      <c r="A121">
        <v>120</v>
      </c>
      <c r="B121">
        <v>38</v>
      </c>
      <c r="C121" s="1" t="s">
        <v>2</v>
      </c>
      <c r="D121" s="1" t="s">
        <v>44</v>
      </c>
      <c r="E121" s="1" t="s">
        <v>45</v>
      </c>
      <c r="F121" s="2">
        <v>45530</v>
      </c>
      <c r="G121">
        <v>44</v>
      </c>
      <c r="H121">
        <v>76</v>
      </c>
      <c r="I121" s="1" t="s">
        <v>33</v>
      </c>
      <c r="J121" s="1" t="s">
        <v>26</v>
      </c>
      <c r="K121" s="1" t="s">
        <v>103</v>
      </c>
      <c r="L121" s="1" t="s">
        <v>39</v>
      </c>
      <c r="M121" s="1" t="s">
        <v>9</v>
      </c>
      <c r="N121" s="1" t="s">
        <v>15</v>
      </c>
      <c r="O121" s="1" t="s">
        <v>31</v>
      </c>
    </row>
    <row r="122" spans="1:15" x14ac:dyDescent="0.25">
      <c r="A122">
        <v>121</v>
      </c>
      <c r="B122">
        <v>64</v>
      </c>
      <c r="C122" s="1" t="s">
        <v>2</v>
      </c>
      <c r="D122" s="1" t="s">
        <v>106</v>
      </c>
      <c r="E122" s="1" t="s">
        <v>49</v>
      </c>
      <c r="F122" s="2">
        <v>45532</v>
      </c>
      <c r="G122">
        <v>32</v>
      </c>
      <c r="H122">
        <v>84</v>
      </c>
      <c r="I122" s="1" t="s">
        <v>46</v>
      </c>
      <c r="J122" s="1" t="s">
        <v>6</v>
      </c>
      <c r="K122" s="1" t="s">
        <v>90</v>
      </c>
      <c r="L122" s="1" t="s">
        <v>35</v>
      </c>
      <c r="M122" s="1" t="s">
        <v>9</v>
      </c>
      <c r="N122" s="1" t="s">
        <v>57</v>
      </c>
      <c r="O122" s="1" t="s">
        <v>31</v>
      </c>
    </row>
    <row r="123" spans="1:15" x14ac:dyDescent="0.25">
      <c r="A123">
        <v>122</v>
      </c>
      <c r="B123">
        <v>19</v>
      </c>
      <c r="C123" s="1" t="s">
        <v>2</v>
      </c>
      <c r="D123" s="1" t="s">
        <v>41</v>
      </c>
      <c r="E123" s="1" t="s">
        <v>4</v>
      </c>
      <c r="F123" s="2">
        <v>45534</v>
      </c>
      <c r="G123">
        <v>11</v>
      </c>
      <c r="H123">
        <v>72</v>
      </c>
      <c r="I123" s="1" t="s">
        <v>123</v>
      </c>
      <c r="J123" s="1" t="s">
        <v>26</v>
      </c>
      <c r="K123" s="1" t="s">
        <v>60</v>
      </c>
      <c r="L123" s="1" t="s">
        <v>8</v>
      </c>
      <c r="M123" s="1" t="s">
        <v>36</v>
      </c>
      <c r="N123" s="1" t="s">
        <v>15</v>
      </c>
      <c r="O123" s="1" t="s">
        <v>11</v>
      </c>
    </row>
    <row r="124" spans="1:15" x14ac:dyDescent="0.25">
      <c r="A124">
        <v>123</v>
      </c>
      <c r="B124">
        <v>40</v>
      </c>
      <c r="C124" s="1" t="s">
        <v>2</v>
      </c>
      <c r="D124" s="1" t="s">
        <v>114</v>
      </c>
      <c r="E124" s="1" t="s">
        <v>49</v>
      </c>
      <c r="F124" s="2">
        <v>45536</v>
      </c>
      <c r="G124">
        <v>44</v>
      </c>
      <c r="H124">
        <v>40</v>
      </c>
      <c r="I124" s="1" t="s">
        <v>131</v>
      </c>
      <c r="J124" s="1" t="s">
        <v>6</v>
      </c>
      <c r="K124" s="1" t="s">
        <v>92</v>
      </c>
      <c r="L124" s="1" t="s">
        <v>19</v>
      </c>
      <c r="M124" s="1" t="s">
        <v>52</v>
      </c>
      <c r="N124" s="1" t="s">
        <v>15</v>
      </c>
      <c r="O124" s="1" t="s">
        <v>11</v>
      </c>
    </row>
    <row r="125" spans="1:15" x14ac:dyDescent="0.25">
      <c r="A125">
        <v>124</v>
      </c>
      <c r="B125">
        <v>57</v>
      </c>
      <c r="C125" s="1" t="s">
        <v>2</v>
      </c>
      <c r="D125" s="1" t="s">
        <v>12</v>
      </c>
      <c r="E125" s="1" t="s">
        <v>4</v>
      </c>
      <c r="F125" s="2">
        <v>45538</v>
      </c>
      <c r="G125">
        <v>46</v>
      </c>
      <c r="H125">
        <v>89</v>
      </c>
      <c r="I125" s="1" t="s">
        <v>42</v>
      </c>
      <c r="J125" s="1" t="s">
        <v>6</v>
      </c>
      <c r="K125" s="1" t="s">
        <v>92</v>
      </c>
      <c r="L125" s="1" t="s">
        <v>39</v>
      </c>
      <c r="M125" s="1" t="s">
        <v>20</v>
      </c>
      <c r="N125" s="1" t="s">
        <v>15</v>
      </c>
      <c r="O125" s="1" t="s">
        <v>22</v>
      </c>
    </row>
    <row r="126" spans="1:15" x14ac:dyDescent="0.25">
      <c r="A126">
        <v>125</v>
      </c>
      <c r="B126">
        <v>44</v>
      </c>
      <c r="C126" s="1" t="s">
        <v>2</v>
      </c>
      <c r="D126" s="1" t="s">
        <v>12</v>
      </c>
      <c r="E126" s="1" t="s">
        <v>4</v>
      </c>
      <c r="F126" s="2">
        <v>45540</v>
      </c>
      <c r="G126">
        <v>50</v>
      </c>
      <c r="H126">
        <v>86</v>
      </c>
      <c r="I126" s="1" t="s">
        <v>89</v>
      </c>
      <c r="J126" s="1" t="s">
        <v>26</v>
      </c>
      <c r="K126" s="1" t="s">
        <v>7</v>
      </c>
      <c r="L126" s="1" t="s">
        <v>19</v>
      </c>
      <c r="M126" s="1" t="s">
        <v>27</v>
      </c>
      <c r="N126" s="1" t="s">
        <v>28</v>
      </c>
      <c r="O126" s="1" t="s">
        <v>31</v>
      </c>
    </row>
    <row r="127" spans="1:15" x14ac:dyDescent="0.25">
      <c r="A127">
        <v>126</v>
      </c>
      <c r="B127">
        <v>49</v>
      </c>
      <c r="C127" s="1" t="s">
        <v>2</v>
      </c>
      <c r="D127" s="1" t="s">
        <v>41</v>
      </c>
      <c r="E127" s="1" t="s">
        <v>4</v>
      </c>
      <c r="F127" s="2">
        <v>45542</v>
      </c>
      <c r="G127">
        <v>45</v>
      </c>
      <c r="H127">
        <v>54</v>
      </c>
      <c r="I127" s="1" t="s">
        <v>81</v>
      </c>
      <c r="J127" s="1" t="s">
        <v>26</v>
      </c>
      <c r="K127" s="1" t="s">
        <v>108</v>
      </c>
      <c r="L127" s="1" t="s">
        <v>8</v>
      </c>
      <c r="M127" s="1" t="s">
        <v>27</v>
      </c>
      <c r="N127" s="1" t="s">
        <v>10</v>
      </c>
      <c r="O127" s="1" t="s">
        <v>79</v>
      </c>
    </row>
    <row r="128" spans="1:15" x14ac:dyDescent="0.25">
      <c r="A128">
        <v>127</v>
      </c>
      <c r="B128">
        <v>43</v>
      </c>
      <c r="C128" s="1" t="s">
        <v>2</v>
      </c>
      <c r="D128" s="1" t="s">
        <v>41</v>
      </c>
      <c r="E128" s="1" t="s">
        <v>4</v>
      </c>
      <c r="F128" s="2">
        <v>45544</v>
      </c>
      <c r="G128">
        <v>48</v>
      </c>
      <c r="H128">
        <v>36</v>
      </c>
      <c r="I128" s="1" t="s">
        <v>73</v>
      </c>
      <c r="J128" s="1" t="s">
        <v>6</v>
      </c>
      <c r="K128" s="1" t="s">
        <v>51</v>
      </c>
      <c r="L128" s="1" t="s">
        <v>19</v>
      </c>
      <c r="M128" s="1" t="s">
        <v>56</v>
      </c>
      <c r="N128" s="1" t="s">
        <v>15</v>
      </c>
      <c r="O128" s="1" t="s">
        <v>79</v>
      </c>
    </row>
    <row r="129" spans="1:15" x14ac:dyDescent="0.25">
      <c r="A129">
        <v>128</v>
      </c>
      <c r="B129">
        <v>24</v>
      </c>
      <c r="C129" s="1" t="s">
        <v>2</v>
      </c>
      <c r="D129" s="1" t="s">
        <v>12</v>
      </c>
      <c r="E129" s="1" t="s">
        <v>4</v>
      </c>
      <c r="F129" s="2">
        <v>45546</v>
      </c>
      <c r="G129">
        <v>26</v>
      </c>
      <c r="H129">
        <v>89</v>
      </c>
      <c r="I129" s="1" t="s">
        <v>73</v>
      </c>
      <c r="J129" s="1" t="s">
        <v>26</v>
      </c>
      <c r="K129" s="1" t="s">
        <v>7</v>
      </c>
      <c r="L129" s="1" t="s">
        <v>8</v>
      </c>
      <c r="M129" s="1" t="s">
        <v>27</v>
      </c>
      <c r="N129" s="1" t="s">
        <v>21</v>
      </c>
      <c r="O129" s="1" t="s">
        <v>22</v>
      </c>
    </row>
    <row r="130" spans="1:15" x14ac:dyDescent="0.25">
      <c r="A130">
        <v>129</v>
      </c>
      <c r="B130">
        <v>20</v>
      </c>
      <c r="C130" s="1" t="s">
        <v>2</v>
      </c>
      <c r="D130" s="1" t="s">
        <v>101</v>
      </c>
      <c r="E130" s="1" t="s">
        <v>49</v>
      </c>
      <c r="F130" s="2">
        <v>45548</v>
      </c>
      <c r="G130">
        <v>21</v>
      </c>
      <c r="H130">
        <v>32</v>
      </c>
      <c r="I130" s="1" t="s">
        <v>81</v>
      </c>
      <c r="J130" s="1" t="s">
        <v>26</v>
      </c>
      <c r="K130" s="1" t="s">
        <v>62</v>
      </c>
      <c r="L130" s="1" t="s">
        <v>19</v>
      </c>
      <c r="M130" s="1" t="s">
        <v>36</v>
      </c>
      <c r="N130" s="1" t="s">
        <v>21</v>
      </c>
      <c r="O130" s="1" t="s">
        <v>11</v>
      </c>
    </row>
    <row r="131" spans="1:15" x14ac:dyDescent="0.25">
      <c r="A131">
        <v>130</v>
      </c>
      <c r="B131">
        <v>24</v>
      </c>
      <c r="C131" s="1" t="s">
        <v>2</v>
      </c>
      <c r="D131" s="1" t="s">
        <v>63</v>
      </c>
      <c r="E131" s="1" t="s">
        <v>4</v>
      </c>
      <c r="F131" s="2">
        <v>45550</v>
      </c>
      <c r="G131">
        <v>49</v>
      </c>
      <c r="H131">
        <v>67</v>
      </c>
      <c r="I131" s="1" t="s">
        <v>120</v>
      </c>
      <c r="J131" s="1" t="s">
        <v>74</v>
      </c>
      <c r="K131" s="1" t="s">
        <v>60</v>
      </c>
      <c r="L131" s="1" t="s">
        <v>35</v>
      </c>
      <c r="M131" s="1" t="s">
        <v>52</v>
      </c>
      <c r="N131" s="1" t="s">
        <v>28</v>
      </c>
      <c r="O131" s="1" t="s">
        <v>58</v>
      </c>
    </row>
    <row r="132" spans="1:15" x14ac:dyDescent="0.25">
      <c r="A132">
        <v>131</v>
      </c>
      <c r="B132">
        <v>44</v>
      </c>
      <c r="C132" s="1" t="s">
        <v>2</v>
      </c>
      <c r="D132" s="1" t="s">
        <v>101</v>
      </c>
      <c r="E132" s="1" t="s">
        <v>49</v>
      </c>
      <c r="F132" s="2">
        <v>45552</v>
      </c>
      <c r="G132">
        <v>13</v>
      </c>
      <c r="H132">
        <v>39</v>
      </c>
      <c r="I132" s="1" t="s">
        <v>5</v>
      </c>
      <c r="J132" s="1" t="s">
        <v>6</v>
      </c>
      <c r="K132" s="1" t="s">
        <v>65</v>
      </c>
      <c r="L132" s="1" t="s">
        <v>39</v>
      </c>
      <c r="M132" s="1" t="s">
        <v>27</v>
      </c>
      <c r="N132" s="1" t="s">
        <v>28</v>
      </c>
      <c r="O132" s="1" t="s">
        <v>11</v>
      </c>
    </row>
    <row r="133" spans="1:15" x14ac:dyDescent="0.25">
      <c r="A133">
        <v>132</v>
      </c>
      <c r="B133">
        <v>28</v>
      </c>
      <c r="C133" s="1" t="s">
        <v>2</v>
      </c>
      <c r="D133" s="1" t="s">
        <v>69</v>
      </c>
      <c r="E133" s="1" t="s">
        <v>4</v>
      </c>
      <c r="F133" s="2">
        <v>45554</v>
      </c>
      <c r="G133">
        <v>46</v>
      </c>
      <c r="H133">
        <v>29</v>
      </c>
      <c r="I133" s="1" t="s">
        <v>13</v>
      </c>
      <c r="J133" s="1" t="s">
        <v>6</v>
      </c>
      <c r="K133" s="1" t="s">
        <v>108</v>
      </c>
      <c r="L133" s="1" t="s">
        <v>35</v>
      </c>
      <c r="M133" s="1" t="s">
        <v>36</v>
      </c>
      <c r="N133" s="1" t="s">
        <v>21</v>
      </c>
      <c r="O133" s="1" t="s">
        <v>22</v>
      </c>
    </row>
    <row r="134" spans="1:15" x14ac:dyDescent="0.25">
      <c r="A134">
        <v>133</v>
      </c>
      <c r="B134">
        <v>30</v>
      </c>
      <c r="C134" s="1" t="s">
        <v>2</v>
      </c>
      <c r="D134" s="1" t="s">
        <v>114</v>
      </c>
      <c r="E134" s="1" t="s">
        <v>49</v>
      </c>
      <c r="F134" s="2">
        <v>45556</v>
      </c>
      <c r="G134">
        <v>42</v>
      </c>
      <c r="H134">
        <v>58</v>
      </c>
      <c r="I134" s="1" t="s">
        <v>112</v>
      </c>
      <c r="J134" s="1" t="s">
        <v>26</v>
      </c>
      <c r="K134" s="1" t="s">
        <v>103</v>
      </c>
      <c r="L134" s="1" t="s">
        <v>39</v>
      </c>
      <c r="M134" s="1" t="s">
        <v>52</v>
      </c>
      <c r="N134" s="1" t="s">
        <v>28</v>
      </c>
      <c r="O134" s="1" t="s">
        <v>22</v>
      </c>
    </row>
    <row r="135" spans="1:15" x14ac:dyDescent="0.25">
      <c r="A135">
        <v>134</v>
      </c>
      <c r="B135">
        <v>52</v>
      </c>
      <c r="C135" s="1" t="s">
        <v>2</v>
      </c>
      <c r="D135" s="1" t="s">
        <v>12</v>
      </c>
      <c r="E135" s="1" t="s">
        <v>4</v>
      </c>
      <c r="F135" s="2">
        <v>45558</v>
      </c>
      <c r="G135">
        <v>25</v>
      </c>
      <c r="H135">
        <v>65</v>
      </c>
      <c r="I135" s="1" t="s">
        <v>38</v>
      </c>
      <c r="J135" s="1" t="s">
        <v>26</v>
      </c>
      <c r="K135" s="1" t="s">
        <v>65</v>
      </c>
      <c r="L135" s="1" t="s">
        <v>8</v>
      </c>
      <c r="M135" s="1" t="s">
        <v>27</v>
      </c>
      <c r="N135" s="1" t="s">
        <v>10</v>
      </c>
      <c r="O135" s="1" t="s">
        <v>31</v>
      </c>
    </row>
    <row r="136" spans="1:15" x14ac:dyDescent="0.25">
      <c r="A136">
        <v>135</v>
      </c>
      <c r="B136">
        <v>43</v>
      </c>
      <c r="C136" s="1" t="s">
        <v>2</v>
      </c>
      <c r="D136" s="1" t="s">
        <v>106</v>
      </c>
      <c r="E136" s="1" t="s">
        <v>49</v>
      </c>
      <c r="F136" s="2">
        <v>45560</v>
      </c>
      <c r="G136">
        <v>25</v>
      </c>
      <c r="H136">
        <v>94</v>
      </c>
      <c r="I136" s="1" t="s">
        <v>87</v>
      </c>
      <c r="J136" s="1" t="s">
        <v>6</v>
      </c>
      <c r="K136" s="1" t="s">
        <v>7</v>
      </c>
      <c r="L136" s="1" t="s">
        <v>39</v>
      </c>
      <c r="M136" s="1" t="s">
        <v>56</v>
      </c>
      <c r="N136" s="1" t="s">
        <v>15</v>
      </c>
      <c r="O136" s="1" t="s">
        <v>70</v>
      </c>
    </row>
    <row r="137" spans="1:15" x14ac:dyDescent="0.25">
      <c r="A137">
        <v>136</v>
      </c>
      <c r="B137">
        <v>43</v>
      </c>
      <c r="C137" s="1" t="s">
        <v>2</v>
      </c>
      <c r="D137" s="1" t="s">
        <v>23</v>
      </c>
      <c r="E137" s="1" t="s">
        <v>24</v>
      </c>
      <c r="F137" s="2">
        <v>45562</v>
      </c>
      <c r="G137">
        <v>12</v>
      </c>
      <c r="H137">
        <v>81</v>
      </c>
      <c r="I137" s="1" t="s">
        <v>93</v>
      </c>
      <c r="J137" s="1" t="s">
        <v>26</v>
      </c>
      <c r="K137" s="1" t="s">
        <v>55</v>
      </c>
      <c r="L137" s="1" t="s">
        <v>39</v>
      </c>
      <c r="M137" s="1" t="s">
        <v>9</v>
      </c>
      <c r="N137" s="1" t="s">
        <v>28</v>
      </c>
      <c r="O137" s="1" t="s">
        <v>40</v>
      </c>
    </row>
    <row r="138" spans="1:15" x14ac:dyDescent="0.25">
      <c r="A138">
        <v>137</v>
      </c>
      <c r="B138">
        <v>39</v>
      </c>
      <c r="C138" s="1" t="s">
        <v>2</v>
      </c>
      <c r="D138" s="1" t="s">
        <v>3</v>
      </c>
      <c r="E138" s="1" t="s">
        <v>4</v>
      </c>
      <c r="F138" s="2">
        <v>45564</v>
      </c>
      <c r="G138">
        <v>4</v>
      </c>
      <c r="H138">
        <v>86</v>
      </c>
      <c r="I138" s="1" t="s">
        <v>113</v>
      </c>
      <c r="J138" s="1" t="s">
        <v>26</v>
      </c>
      <c r="K138" s="1" t="s">
        <v>34</v>
      </c>
      <c r="L138" s="1" t="s">
        <v>8</v>
      </c>
      <c r="M138" s="1" t="s">
        <v>20</v>
      </c>
      <c r="N138" s="1" t="s">
        <v>68</v>
      </c>
      <c r="O138" s="1" t="s">
        <v>40</v>
      </c>
    </row>
    <row r="139" spans="1:15" x14ac:dyDescent="0.25">
      <c r="A139">
        <v>138</v>
      </c>
      <c r="B139">
        <v>68</v>
      </c>
      <c r="C139" s="1" t="s">
        <v>2</v>
      </c>
      <c r="D139" s="1" t="s">
        <v>32</v>
      </c>
      <c r="E139" s="1" t="s">
        <v>24</v>
      </c>
      <c r="F139" s="2">
        <v>45566</v>
      </c>
      <c r="G139">
        <v>38</v>
      </c>
      <c r="H139">
        <v>43</v>
      </c>
      <c r="I139" s="1" t="s">
        <v>94</v>
      </c>
      <c r="J139" s="1" t="s">
        <v>26</v>
      </c>
      <c r="K139" s="1" t="s">
        <v>30</v>
      </c>
      <c r="L139" s="1" t="s">
        <v>19</v>
      </c>
      <c r="M139" s="1" t="s">
        <v>20</v>
      </c>
      <c r="N139" s="1" t="s">
        <v>28</v>
      </c>
      <c r="O139" s="1" t="s">
        <v>22</v>
      </c>
    </row>
    <row r="140" spans="1:15" x14ac:dyDescent="0.25">
      <c r="A140">
        <v>139</v>
      </c>
      <c r="B140">
        <v>68</v>
      </c>
      <c r="C140" s="1" t="s">
        <v>2</v>
      </c>
      <c r="D140" s="1" t="s">
        <v>69</v>
      </c>
      <c r="E140" s="1" t="s">
        <v>4</v>
      </c>
      <c r="F140" s="2">
        <v>45568</v>
      </c>
      <c r="G140">
        <v>42</v>
      </c>
      <c r="H140">
        <v>29</v>
      </c>
      <c r="I140" s="1" t="s">
        <v>124</v>
      </c>
      <c r="J140" s="1" t="s">
        <v>26</v>
      </c>
      <c r="K140" s="1" t="s">
        <v>14</v>
      </c>
      <c r="L140" s="1" t="s">
        <v>8</v>
      </c>
      <c r="M140" s="1" t="s">
        <v>56</v>
      </c>
      <c r="N140" s="1" t="s">
        <v>57</v>
      </c>
      <c r="O140" s="1" t="s">
        <v>22</v>
      </c>
    </row>
    <row r="141" spans="1:15" x14ac:dyDescent="0.25">
      <c r="A141">
        <v>140</v>
      </c>
      <c r="B141">
        <v>49</v>
      </c>
      <c r="C141" s="1" t="s">
        <v>2</v>
      </c>
      <c r="D141" s="1" t="s">
        <v>44</v>
      </c>
      <c r="E141" s="1" t="s">
        <v>45</v>
      </c>
      <c r="F141" s="2">
        <v>45570</v>
      </c>
      <c r="G141">
        <v>30</v>
      </c>
      <c r="H141">
        <v>95</v>
      </c>
      <c r="I141" s="1" t="s">
        <v>85</v>
      </c>
      <c r="J141" s="1" t="s">
        <v>26</v>
      </c>
      <c r="K141" s="1" t="s">
        <v>34</v>
      </c>
      <c r="L141" s="1" t="s">
        <v>39</v>
      </c>
      <c r="M141" s="1" t="s">
        <v>56</v>
      </c>
      <c r="N141" s="1" t="s">
        <v>10</v>
      </c>
      <c r="O141" s="1" t="s">
        <v>31</v>
      </c>
    </row>
    <row r="142" spans="1:15" x14ac:dyDescent="0.25">
      <c r="A142">
        <v>141</v>
      </c>
      <c r="B142">
        <v>63</v>
      </c>
      <c r="C142" s="1" t="s">
        <v>2</v>
      </c>
      <c r="D142" s="1" t="s">
        <v>37</v>
      </c>
      <c r="E142" s="1" t="s">
        <v>4</v>
      </c>
      <c r="F142" s="2">
        <v>45572</v>
      </c>
      <c r="G142">
        <v>50</v>
      </c>
      <c r="H142">
        <v>28</v>
      </c>
      <c r="I142" s="1" t="s">
        <v>80</v>
      </c>
      <c r="J142" s="1" t="s">
        <v>6</v>
      </c>
      <c r="K142" s="1" t="s">
        <v>116</v>
      </c>
      <c r="L142" s="1" t="s">
        <v>39</v>
      </c>
      <c r="M142" s="1" t="s">
        <v>52</v>
      </c>
      <c r="N142" s="1" t="s">
        <v>21</v>
      </c>
      <c r="O142" s="1" t="s">
        <v>22</v>
      </c>
    </row>
    <row r="143" spans="1:15" x14ac:dyDescent="0.25">
      <c r="A143">
        <v>142</v>
      </c>
      <c r="B143">
        <v>56</v>
      </c>
      <c r="C143" s="1" t="s">
        <v>2</v>
      </c>
      <c r="D143" s="1" t="s">
        <v>125</v>
      </c>
      <c r="E143" s="1" t="s">
        <v>49</v>
      </c>
      <c r="F143" s="2">
        <v>45574</v>
      </c>
      <c r="G143">
        <v>45</v>
      </c>
      <c r="H143">
        <v>46</v>
      </c>
      <c r="I143" s="1" t="s">
        <v>123</v>
      </c>
      <c r="J143" s="1" t="s">
        <v>26</v>
      </c>
      <c r="K143" s="1" t="s">
        <v>30</v>
      </c>
      <c r="L143" s="1" t="s">
        <v>39</v>
      </c>
      <c r="M143" s="1" t="s">
        <v>20</v>
      </c>
      <c r="N143" s="1" t="s">
        <v>28</v>
      </c>
      <c r="O143" s="1" t="s">
        <v>22</v>
      </c>
    </row>
    <row r="144" spans="1:15" x14ac:dyDescent="0.25">
      <c r="A144">
        <v>143</v>
      </c>
      <c r="B144">
        <v>37</v>
      </c>
      <c r="C144" s="1" t="s">
        <v>2</v>
      </c>
      <c r="D144" s="1" t="s">
        <v>84</v>
      </c>
      <c r="E144" s="1" t="s">
        <v>45</v>
      </c>
      <c r="F144" s="2">
        <v>45576</v>
      </c>
      <c r="G144">
        <v>33</v>
      </c>
      <c r="H144">
        <v>58</v>
      </c>
      <c r="I144" s="1" t="s">
        <v>127</v>
      </c>
      <c r="J144" s="1" t="s">
        <v>6</v>
      </c>
      <c r="K144" s="1" t="s">
        <v>65</v>
      </c>
      <c r="L144" s="1" t="s">
        <v>39</v>
      </c>
      <c r="M144" s="1" t="s">
        <v>20</v>
      </c>
      <c r="N144" s="1" t="s">
        <v>21</v>
      </c>
      <c r="O144" s="1" t="s">
        <v>11</v>
      </c>
    </row>
    <row r="145" spans="1:15" x14ac:dyDescent="0.25">
      <c r="A145">
        <v>144</v>
      </c>
      <c r="B145">
        <v>30</v>
      </c>
      <c r="C145" s="1" t="s">
        <v>2</v>
      </c>
      <c r="D145" s="1" t="s">
        <v>44</v>
      </c>
      <c r="E145" s="1" t="s">
        <v>45</v>
      </c>
      <c r="F145" s="2">
        <v>45578</v>
      </c>
      <c r="G145">
        <v>25</v>
      </c>
      <c r="H145">
        <v>48</v>
      </c>
      <c r="I145" s="1" t="s">
        <v>50</v>
      </c>
      <c r="J145" s="1" t="s">
        <v>26</v>
      </c>
      <c r="K145" s="1" t="s">
        <v>100</v>
      </c>
      <c r="L145" s="1" t="s">
        <v>39</v>
      </c>
      <c r="M145" s="1" t="s">
        <v>56</v>
      </c>
      <c r="N145" s="1" t="s">
        <v>28</v>
      </c>
      <c r="O145" s="1" t="s">
        <v>40</v>
      </c>
    </row>
    <row r="146" spans="1:15" x14ac:dyDescent="0.25">
      <c r="A146">
        <v>145</v>
      </c>
      <c r="B146">
        <v>19</v>
      </c>
      <c r="C146" s="1" t="s">
        <v>2</v>
      </c>
      <c r="D146" s="1" t="s">
        <v>53</v>
      </c>
      <c r="E146" s="1" t="s">
        <v>24</v>
      </c>
      <c r="F146" s="2">
        <v>45580</v>
      </c>
      <c r="G146">
        <v>25</v>
      </c>
      <c r="H146">
        <v>43</v>
      </c>
      <c r="I146" s="1" t="s">
        <v>109</v>
      </c>
      <c r="J146" s="1" t="s">
        <v>26</v>
      </c>
      <c r="K146" s="1" t="s">
        <v>47</v>
      </c>
      <c r="L146" s="1" t="s">
        <v>39</v>
      </c>
      <c r="M146" s="1" t="s">
        <v>9</v>
      </c>
      <c r="N146" s="1" t="s">
        <v>15</v>
      </c>
      <c r="O146" s="1" t="s">
        <v>70</v>
      </c>
    </row>
    <row r="147" spans="1:15" x14ac:dyDescent="0.25">
      <c r="A147">
        <v>146</v>
      </c>
      <c r="B147">
        <v>24</v>
      </c>
      <c r="C147" s="1" t="s">
        <v>2</v>
      </c>
      <c r="D147" s="1" t="s">
        <v>88</v>
      </c>
      <c r="E147" s="1" t="s">
        <v>49</v>
      </c>
      <c r="F147" s="2">
        <v>45582</v>
      </c>
      <c r="G147">
        <v>44</v>
      </c>
      <c r="H147">
        <v>95</v>
      </c>
      <c r="I147" s="1" t="s">
        <v>50</v>
      </c>
      <c r="J147" s="1" t="s">
        <v>26</v>
      </c>
      <c r="K147" s="1" t="s">
        <v>67</v>
      </c>
      <c r="L147" s="1" t="s">
        <v>39</v>
      </c>
      <c r="M147" s="1" t="s">
        <v>36</v>
      </c>
      <c r="N147" s="1" t="s">
        <v>68</v>
      </c>
      <c r="O147" s="1" t="s">
        <v>40</v>
      </c>
    </row>
    <row r="148" spans="1:15" x14ac:dyDescent="0.25">
      <c r="A148">
        <v>147</v>
      </c>
      <c r="B148">
        <v>52</v>
      </c>
      <c r="C148" s="1" t="s">
        <v>2</v>
      </c>
      <c r="D148" s="1" t="s">
        <v>69</v>
      </c>
      <c r="E148" s="1" t="s">
        <v>4</v>
      </c>
      <c r="F148" s="2">
        <v>45584</v>
      </c>
      <c r="G148">
        <v>21</v>
      </c>
      <c r="H148">
        <v>30</v>
      </c>
      <c r="I148" s="1" t="s">
        <v>94</v>
      </c>
      <c r="J148" s="1" t="s">
        <v>18</v>
      </c>
      <c r="K148" s="1" t="s">
        <v>76</v>
      </c>
      <c r="L148" s="1" t="s">
        <v>39</v>
      </c>
      <c r="M148" s="1" t="s">
        <v>36</v>
      </c>
      <c r="N148" s="1" t="s">
        <v>10</v>
      </c>
      <c r="O148" s="1" t="s">
        <v>11</v>
      </c>
    </row>
    <row r="149" spans="1:15" x14ac:dyDescent="0.25">
      <c r="A149">
        <v>148</v>
      </c>
      <c r="B149">
        <v>63</v>
      </c>
      <c r="C149" s="1" t="s">
        <v>2</v>
      </c>
      <c r="D149" s="1" t="s">
        <v>53</v>
      </c>
      <c r="E149" s="1" t="s">
        <v>24</v>
      </c>
      <c r="F149" s="2">
        <v>45586</v>
      </c>
      <c r="G149">
        <v>31</v>
      </c>
      <c r="H149">
        <v>64</v>
      </c>
      <c r="I149" s="1" t="s">
        <v>117</v>
      </c>
      <c r="J149" s="1" t="s">
        <v>26</v>
      </c>
      <c r="K149" s="1" t="s">
        <v>55</v>
      </c>
      <c r="L149" s="1" t="s">
        <v>35</v>
      </c>
      <c r="M149" s="1" t="s">
        <v>52</v>
      </c>
      <c r="N149" s="1" t="s">
        <v>57</v>
      </c>
      <c r="O149" s="1" t="s">
        <v>11</v>
      </c>
    </row>
    <row r="150" spans="1:15" x14ac:dyDescent="0.25">
      <c r="A150">
        <v>149</v>
      </c>
      <c r="B150">
        <v>37</v>
      </c>
      <c r="C150" s="1" t="s">
        <v>2</v>
      </c>
      <c r="D150" s="1" t="s">
        <v>125</v>
      </c>
      <c r="E150" s="1" t="s">
        <v>49</v>
      </c>
      <c r="F150" s="2">
        <v>45588</v>
      </c>
      <c r="G150">
        <v>47</v>
      </c>
      <c r="H150">
        <v>90</v>
      </c>
      <c r="I150" s="1" t="s">
        <v>33</v>
      </c>
      <c r="J150" s="1" t="s">
        <v>26</v>
      </c>
      <c r="K150" s="1" t="s">
        <v>7</v>
      </c>
      <c r="L150" s="1" t="s">
        <v>39</v>
      </c>
      <c r="M150" s="1" t="s">
        <v>56</v>
      </c>
      <c r="N150" s="1" t="s">
        <v>68</v>
      </c>
      <c r="O150" s="1" t="s">
        <v>31</v>
      </c>
    </row>
    <row r="151" spans="1:15" x14ac:dyDescent="0.25">
      <c r="A151">
        <v>150</v>
      </c>
      <c r="B151">
        <v>38</v>
      </c>
      <c r="C151" s="1" t="s">
        <v>2</v>
      </c>
      <c r="D151" s="1" t="s">
        <v>77</v>
      </c>
      <c r="E151" s="1" t="s">
        <v>4</v>
      </c>
      <c r="F151" s="2">
        <v>45590</v>
      </c>
      <c r="G151">
        <v>14</v>
      </c>
      <c r="H151">
        <v>76</v>
      </c>
      <c r="I151" s="1" t="s">
        <v>61</v>
      </c>
      <c r="J151" s="1" t="s">
        <v>26</v>
      </c>
      <c r="K151" s="1" t="s">
        <v>34</v>
      </c>
      <c r="L151" s="1" t="s">
        <v>35</v>
      </c>
      <c r="M151" s="1" t="s">
        <v>20</v>
      </c>
      <c r="N151" s="1" t="s">
        <v>28</v>
      </c>
      <c r="O151" s="1" t="s">
        <v>70</v>
      </c>
    </row>
    <row r="152" spans="1:15" x14ac:dyDescent="0.25">
      <c r="A152">
        <v>151</v>
      </c>
      <c r="B152">
        <v>35</v>
      </c>
      <c r="C152" s="1" t="s">
        <v>2</v>
      </c>
      <c r="D152" s="1" t="s">
        <v>119</v>
      </c>
      <c r="E152" s="1" t="s">
        <v>24</v>
      </c>
      <c r="F152" s="2">
        <v>45592</v>
      </c>
      <c r="G152">
        <v>17</v>
      </c>
      <c r="H152">
        <v>96</v>
      </c>
      <c r="I152" s="1" t="s">
        <v>81</v>
      </c>
      <c r="J152" s="1" t="s">
        <v>6</v>
      </c>
      <c r="K152" s="1" t="s">
        <v>91</v>
      </c>
      <c r="L152" s="1" t="s">
        <v>39</v>
      </c>
      <c r="M152" s="1" t="s">
        <v>36</v>
      </c>
      <c r="N152" s="1" t="s">
        <v>68</v>
      </c>
      <c r="O152" s="1" t="s">
        <v>79</v>
      </c>
    </row>
    <row r="153" spans="1:15" x14ac:dyDescent="0.25">
      <c r="A153">
        <v>152</v>
      </c>
      <c r="B153">
        <v>28</v>
      </c>
      <c r="C153" s="1" t="s">
        <v>2</v>
      </c>
      <c r="D153" s="1" t="s">
        <v>71</v>
      </c>
      <c r="E153" s="1" t="s">
        <v>49</v>
      </c>
      <c r="F153" s="2">
        <v>45594</v>
      </c>
      <c r="G153">
        <v>3</v>
      </c>
      <c r="H153">
        <v>47</v>
      </c>
      <c r="I153" s="1" t="s">
        <v>96</v>
      </c>
      <c r="J153" s="1" t="s">
        <v>6</v>
      </c>
      <c r="K153" s="1" t="s">
        <v>30</v>
      </c>
      <c r="L153" s="1" t="s">
        <v>39</v>
      </c>
      <c r="M153" s="1" t="s">
        <v>27</v>
      </c>
      <c r="N153" s="1" t="s">
        <v>10</v>
      </c>
      <c r="O153" s="1" t="s">
        <v>31</v>
      </c>
    </row>
    <row r="154" spans="1:15" x14ac:dyDescent="0.25">
      <c r="A154">
        <v>153</v>
      </c>
      <c r="B154">
        <v>30</v>
      </c>
      <c r="C154" s="1" t="s">
        <v>2</v>
      </c>
      <c r="D154" s="1" t="s">
        <v>37</v>
      </c>
      <c r="E154" s="1" t="s">
        <v>4</v>
      </c>
      <c r="F154" s="2">
        <v>45596</v>
      </c>
      <c r="G154">
        <v>42</v>
      </c>
      <c r="H154">
        <v>85</v>
      </c>
      <c r="I154" s="1" t="s">
        <v>113</v>
      </c>
      <c r="J154" s="1" t="s">
        <v>18</v>
      </c>
      <c r="K154" s="1" t="s">
        <v>92</v>
      </c>
      <c r="L154" s="1" t="s">
        <v>35</v>
      </c>
      <c r="M154" s="1" t="s">
        <v>9</v>
      </c>
      <c r="N154" s="1" t="s">
        <v>10</v>
      </c>
      <c r="O154" s="1" t="s">
        <v>31</v>
      </c>
    </row>
    <row r="155" spans="1:15" x14ac:dyDescent="0.25">
      <c r="A155">
        <v>154</v>
      </c>
      <c r="B155">
        <v>69</v>
      </c>
      <c r="C155" s="1" t="s">
        <v>2</v>
      </c>
      <c r="D155" s="1" t="s">
        <v>86</v>
      </c>
      <c r="E155" s="1" t="s">
        <v>4</v>
      </c>
      <c r="F155" s="2">
        <v>45598</v>
      </c>
      <c r="G155">
        <v>22</v>
      </c>
      <c r="H155">
        <v>55</v>
      </c>
      <c r="I155" s="1" t="s">
        <v>80</v>
      </c>
      <c r="J155" s="1" t="s">
        <v>26</v>
      </c>
      <c r="K155" s="1" t="s">
        <v>14</v>
      </c>
      <c r="L155" s="1" t="s">
        <v>8</v>
      </c>
      <c r="M155" s="1" t="s">
        <v>36</v>
      </c>
      <c r="N155" s="1" t="s">
        <v>68</v>
      </c>
      <c r="O155" s="1" t="s">
        <v>31</v>
      </c>
    </row>
    <row r="156" spans="1:15" x14ac:dyDescent="0.25">
      <c r="A156">
        <v>155</v>
      </c>
      <c r="B156">
        <v>41</v>
      </c>
      <c r="C156" s="1" t="s">
        <v>2</v>
      </c>
      <c r="D156" s="1" t="s">
        <v>63</v>
      </c>
      <c r="E156" s="1" t="s">
        <v>4</v>
      </c>
      <c r="F156" s="2">
        <v>45600</v>
      </c>
      <c r="G156">
        <v>21</v>
      </c>
      <c r="H156">
        <v>98</v>
      </c>
      <c r="I156" s="1" t="s">
        <v>83</v>
      </c>
      <c r="J156" s="1" t="s">
        <v>26</v>
      </c>
      <c r="K156" s="1" t="s">
        <v>43</v>
      </c>
      <c r="L156" s="1" t="s">
        <v>39</v>
      </c>
      <c r="M156" s="1" t="s">
        <v>27</v>
      </c>
      <c r="N156" s="1" t="s">
        <v>10</v>
      </c>
      <c r="O156" s="1" t="s">
        <v>40</v>
      </c>
    </row>
    <row r="157" spans="1:15" x14ac:dyDescent="0.25">
      <c r="A157">
        <v>156</v>
      </c>
      <c r="B157">
        <v>63</v>
      </c>
      <c r="C157" s="1" t="s">
        <v>2</v>
      </c>
      <c r="D157" s="1" t="s">
        <v>107</v>
      </c>
      <c r="E157" s="1" t="s">
        <v>4</v>
      </c>
      <c r="F157" s="2">
        <v>45602</v>
      </c>
      <c r="G157">
        <v>21</v>
      </c>
      <c r="H157">
        <v>77</v>
      </c>
      <c r="I157" s="1" t="s">
        <v>13</v>
      </c>
      <c r="J157" s="1" t="s">
        <v>18</v>
      </c>
      <c r="K157" s="1" t="s">
        <v>60</v>
      </c>
      <c r="L157" s="1" t="s">
        <v>19</v>
      </c>
      <c r="M157" s="1" t="s">
        <v>20</v>
      </c>
      <c r="N157" s="1" t="s">
        <v>57</v>
      </c>
      <c r="O157" s="1" t="s">
        <v>40</v>
      </c>
    </row>
    <row r="158" spans="1:15" x14ac:dyDescent="0.25">
      <c r="A158">
        <v>157</v>
      </c>
      <c r="B158">
        <v>35</v>
      </c>
      <c r="C158" s="1" t="s">
        <v>2</v>
      </c>
      <c r="D158" s="1" t="s">
        <v>41</v>
      </c>
      <c r="E158" s="1" t="s">
        <v>4</v>
      </c>
      <c r="F158" s="2">
        <v>45604</v>
      </c>
      <c r="G158">
        <v>40</v>
      </c>
      <c r="H158">
        <v>26</v>
      </c>
      <c r="I158" s="1" t="s">
        <v>50</v>
      </c>
      <c r="J158" s="1" t="s">
        <v>26</v>
      </c>
      <c r="K158" s="1" t="s">
        <v>75</v>
      </c>
      <c r="L158" s="1" t="s">
        <v>39</v>
      </c>
      <c r="M158" s="1" t="s">
        <v>36</v>
      </c>
      <c r="N158" s="1" t="s">
        <v>68</v>
      </c>
      <c r="O158" s="1" t="s">
        <v>31</v>
      </c>
    </row>
    <row r="159" spans="1:15" x14ac:dyDescent="0.25">
      <c r="A159">
        <v>158</v>
      </c>
      <c r="B159">
        <v>36</v>
      </c>
      <c r="C159" s="1" t="s">
        <v>2</v>
      </c>
      <c r="D159" s="1" t="s">
        <v>106</v>
      </c>
      <c r="E159" s="1" t="s">
        <v>49</v>
      </c>
      <c r="F159" s="2">
        <v>45606</v>
      </c>
      <c r="G159">
        <v>1</v>
      </c>
      <c r="H159">
        <v>68</v>
      </c>
      <c r="I159" s="1" t="s">
        <v>111</v>
      </c>
      <c r="J159" s="1" t="s">
        <v>18</v>
      </c>
      <c r="K159" s="1" t="s">
        <v>116</v>
      </c>
      <c r="L159" s="1" t="s">
        <v>39</v>
      </c>
      <c r="M159" s="1" t="s">
        <v>27</v>
      </c>
      <c r="N159" s="1" t="s">
        <v>57</v>
      </c>
      <c r="O159" s="1" t="s">
        <v>11</v>
      </c>
    </row>
    <row r="160" spans="1:15" x14ac:dyDescent="0.25">
      <c r="A160">
        <v>159</v>
      </c>
      <c r="B160">
        <v>25</v>
      </c>
      <c r="C160" s="1" t="s">
        <v>2</v>
      </c>
      <c r="D160" s="1" t="s">
        <v>37</v>
      </c>
      <c r="E160" s="1" t="s">
        <v>4</v>
      </c>
      <c r="F160" s="2">
        <v>45608</v>
      </c>
      <c r="G160">
        <v>50</v>
      </c>
      <c r="H160">
        <v>73</v>
      </c>
      <c r="I160" s="1" t="s">
        <v>121</v>
      </c>
      <c r="J160" s="1" t="s">
        <v>74</v>
      </c>
      <c r="K160" s="1" t="s">
        <v>67</v>
      </c>
      <c r="L160" s="1" t="s">
        <v>39</v>
      </c>
      <c r="M160" s="1" t="s">
        <v>36</v>
      </c>
      <c r="N160" s="1" t="s">
        <v>57</v>
      </c>
      <c r="O160" s="1" t="s">
        <v>70</v>
      </c>
    </row>
    <row r="161" spans="1:15" x14ac:dyDescent="0.25">
      <c r="A161">
        <v>160</v>
      </c>
      <c r="B161">
        <v>58</v>
      </c>
      <c r="C161" s="1" t="s">
        <v>2</v>
      </c>
      <c r="D161" s="1" t="s">
        <v>125</v>
      </c>
      <c r="E161" s="1" t="s">
        <v>49</v>
      </c>
      <c r="F161" s="2">
        <v>45610</v>
      </c>
      <c r="G161">
        <v>39</v>
      </c>
      <c r="H161">
        <v>27</v>
      </c>
      <c r="I161" s="1" t="s">
        <v>64</v>
      </c>
      <c r="J161" s="1" t="s">
        <v>26</v>
      </c>
      <c r="K161" s="1" t="s">
        <v>43</v>
      </c>
      <c r="L161" s="1" t="s">
        <v>39</v>
      </c>
      <c r="M161" s="1" t="s">
        <v>56</v>
      </c>
      <c r="N161" s="1" t="s">
        <v>57</v>
      </c>
      <c r="O161" s="1" t="s">
        <v>79</v>
      </c>
    </row>
    <row r="162" spans="1:15" x14ac:dyDescent="0.25">
      <c r="A162">
        <v>161</v>
      </c>
      <c r="B162">
        <v>27</v>
      </c>
      <c r="C162" s="1" t="s">
        <v>2</v>
      </c>
      <c r="D162" s="1" t="s">
        <v>125</v>
      </c>
      <c r="E162" s="1" t="s">
        <v>49</v>
      </c>
      <c r="F162" s="2">
        <v>45612</v>
      </c>
      <c r="G162">
        <v>34</v>
      </c>
      <c r="H162">
        <v>23</v>
      </c>
      <c r="I162" s="1" t="s">
        <v>87</v>
      </c>
      <c r="J162" s="1" t="s">
        <v>26</v>
      </c>
      <c r="K162" s="1" t="s">
        <v>103</v>
      </c>
      <c r="L162" s="1" t="s">
        <v>35</v>
      </c>
      <c r="M162" s="1" t="s">
        <v>20</v>
      </c>
      <c r="N162" s="1" t="s">
        <v>10</v>
      </c>
      <c r="O162" s="1" t="s">
        <v>70</v>
      </c>
    </row>
    <row r="163" spans="1:15" x14ac:dyDescent="0.25">
      <c r="A163">
        <v>162</v>
      </c>
      <c r="B163">
        <v>65</v>
      </c>
      <c r="C163" s="1" t="s">
        <v>2</v>
      </c>
      <c r="D163" s="1" t="s">
        <v>114</v>
      </c>
      <c r="E163" s="1" t="s">
        <v>49</v>
      </c>
      <c r="F163" s="2">
        <v>45614</v>
      </c>
      <c r="G163">
        <v>29</v>
      </c>
      <c r="H163">
        <v>49</v>
      </c>
      <c r="I163" s="1" t="s">
        <v>96</v>
      </c>
      <c r="J163" s="1" t="s">
        <v>26</v>
      </c>
      <c r="K163" s="1" t="s">
        <v>60</v>
      </c>
      <c r="L163" s="1" t="s">
        <v>39</v>
      </c>
      <c r="M163" s="1" t="s">
        <v>9</v>
      </c>
      <c r="N163" s="1" t="s">
        <v>10</v>
      </c>
      <c r="O163" s="1" t="s">
        <v>11</v>
      </c>
    </row>
    <row r="164" spans="1:15" x14ac:dyDescent="0.25">
      <c r="A164">
        <v>163</v>
      </c>
      <c r="B164">
        <v>54</v>
      </c>
      <c r="C164" s="1" t="s">
        <v>2</v>
      </c>
      <c r="D164" s="1" t="s">
        <v>71</v>
      </c>
      <c r="E164" s="1" t="s">
        <v>49</v>
      </c>
      <c r="F164" s="2">
        <v>45616</v>
      </c>
      <c r="G164">
        <v>31</v>
      </c>
      <c r="H164">
        <v>74</v>
      </c>
      <c r="I164" s="1" t="s">
        <v>81</v>
      </c>
      <c r="J164" s="1" t="s">
        <v>26</v>
      </c>
      <c r="K164" s="1" t="s">
        <v>30</v>
      </c>
      <c r="L164" s="1" t="s">
        <v>35</v>
      </c>
      <c r="M164" s="1" t="s">
        <v>56</v>
      </c>
      <c r="N164" s="1" t="s">
        <v>28</v>
      </c>
      <c r="O164" s="1" t="s">
        <v>58</v>
      </c>
    </row>
    <row r="165" spans="1:15" x14ac:dyDescent="0.25">
      <c r="A165">
        <v>164</v>
      </c>
      <c r="B165">
        <v>54</v>
      </c>
      <c r="C165" s="1" t="s">
        <v>2</v>
      </c>
      <c r="D165" s="1" t="s">
        <v>69</v>
      </c>
      <c r="E165" s="1" t="s">
        <v>4</v>
      </c>
      <c r="F165" s="2">
        <v>45618</v>
      </c>
      <c r="G165">
        <v>8</v>
      </c>
      <c r="H165">
        <v>67</v>
      </c>
      <c r="I165" s="1" t="s">
        <v>123</v>
      </c>
      <c r="J165" s="1" t="s">
        <v>26</v>
      </c>
      <c r="K165" s="1" t="s">
        <v>55</v>
      </c>
      <c r="L165" s="1" t="s">
        <v>35</v>
      </c>
      <c r="M165" s="1" t="s">
        <v>36</v>
      </c>
      <c r="N165" s="1" t="s">
        <v>68</v>
      </c>
      <c r="O165" s="1" t="s">
        <v>22</v>
      </c>
    </row>
    <row r="166" spans="1:15" x14ac:dyDescent="0.25">
      <c r="A166">
        <v>165</v>
      </c>
      <c r="B166">
        <v>59</v>
      </c>
      <c r="C166" s="1" t="s">
        <v>2</v>
      </c>
      <c r="D166" s="1" t="s">
        <v>48</v>
      </c>
      <c r="E166" s="1" t="s">
        <v>49</v>
      </c>
      <c r="F166" s="2">
        <v>45620</v>
      </c>
      <c r="G166">
        <v>5</v>
      </c>
      <c r="H166">
        <v>65</v>
      </c>
      <c r="I166" s="1" t="s">
        <v>61</v>
      </c>
      <c r="J166" s="1" t="s">
        <v>18</v>
      </c>
      <c r="K166" s="1" t="s">
        <v>55</v>
      </c>
      <c r="L166" s="1" t="s">
        <v>19</v>
      </c>
      <c r="M166" s="1" t="s">
        <v>20</v>
      </c>
      <c r="N166" s="1" t="s">
        <v>21</v>
      </c>
      <c r="O166" s="1" t="s">
        <v>11</v>
      </c>
    </row>
    <row r="167" spans="1:15" x14ac:dyDescent="0.25">
      <c r="A167">
        <v>166</v>
      </c>
      <c r="B167">
        <v>42</v>
      </c>
      <c r="C167" s="1" t="s">
        <v>2</v>
      </c>
      <c r="D167" s="1" t="s">
        <v>48</v>
      </c>
      <c r="E167" s="1" t="s">
        <v>49</v>
      </c>
      <c r="F167" s="2">
        <v>45622</v>
      </c>
      <c r="G167">
        <v>7</v>
      </c>
      <c r="H167">
        <v>60</v>
      </c>
      <c r="I167" s="1" t="s">
        <v>5</v>
      </c>
      <c r="J167" s="1" t="s">
        <v>18</v>
      </c>
      <c r="K167" s="1" t="s">
        <v>116</v>
      </c>
      <c r="L167" s="1" t="s">
        <v>8</v>
      </c>
      <c r="M167" s="1" t="s">
        <v>56</v>
      </c>
      <c r="N167" s="1" t="s">
        <v>15</v>
      </c>
      <c r="O167" s="1" t="s">
        <v>70</v>
      </c>
    </row>
    <row r="168" spans="1:15" x14ac:dyDescent="0.25">
      <c r="A168">
        <v>167</v>
      </c>
      <c r="B168">
        <v>46</v>
      </c>
      <c r="C168" s="1" t="s">
        <v>2</v>
      </c>
      <c r="D168" s="1" t="s">
        <v>32</v>
      </c>
      <c r="E168" s="1" t="s">
        <v>24</v>
      </c>
      <c r="F168" s="2">
        <v>45624</v>
      </c>
      <c r="G168">
        <v>30</v>
      </c>
      <c r="H168">
        <v>31</v>
      </c>
      <c r="I168" s="1" t="s">
        <v>61</v>
      </c>
      <c r="J168" s="1" t="s">
        <v>74</v>
      </c>
      <c r="K168" s="1" t="s">
        <v>108</v>
      </c>
      <c r="L168" s="1" t="s">
        <v>39</v>
      </c>
      <c r="M168" s="1" t="s">
        <v>56</v>
      </c>
      <c r="N168" s="1" t="s">
        <v>15</v>
      </c>
      <c r="O168" s="1" t="s">
        <v>70</v>
      </c>
    </row>
    <row r="169" spans="1:15" x14ac:dyDescent="0.25">
      <c r="A169">
        <v>168</v>
      </c>
      <c r="B169">
        <v>33</v>
      </c>
      <c r="C169" s="1" t="s">
        <v>2</v>
      </c>
      <c r="D169" s="1" t="s">
        <v>125</v>
      </c>
      <c r="E169" s="1" t="s">
        <v>49</v>
      </c>
      <c r="F169" s="2">
        <v>45626</v>
      </c>
      <c r="G169">
        <v>14</v>
      </c>
      <c r="H169">
        <v>27</v>
      </c>
      <c r="I169" s="1" t="s">
        <v>54</v>
      </c>
      <c r="J169" s="1" t="s">
        <v>26</v>
      </c>
      <c r="K169" s="1" t="s">
        <v>78</v>
      </c>
      <c r="L169" s="1" t="s">
        <v>39</v>
      </c>
      <c r="M169" s="1" t="s">
        <v>9</v>
      </c>
      <c r="N169" s="1" t="s">
        <v>21</v>
      </c>
      <c r="O169" s="1" t="s">
        <v>79</v>
      </c>
    </row>
    <row r="170" spans="1:15" x14ac:dyDescent="0.25">
      <c r="A170">
        <v>169</v>
      </c>
      <c r="B170">
        <v>34</v>
      </c>
      <c r="C170" s="1" t="s">
        <v>2</v>
      </c>
      <c r="D170" s="1" t="s">
        <v>53</v>
      </c>
      <c r="E170" s="1" t="s">
        <v>24</v>
      </c>
      <c r="F170" s="2">
        <v>45628</v>
      </c>
      <c r="G170">
        <v>5</v>
      </c>
      <c r="H170">
        <v>80</v>
      </c>
      <c r="I170" s="1" t="s">
        <v>42</v>
      </c>
      <c r="J170" s="1" t="s">
        <v>26</v>
      </c>
      <c r="K170" s="1" t="s">
        <v>118</v>
      </c>
      <c r="L170" s="1" t="s">
        <v>35</v>
      </c>
      <c r="M170" s="1" t="s">
        <v>9</v>
      </c>
      <c r="N170" s="1" t="s">
        <v>15</v>
      </c>
      <c r="O170" s="1" t="s">
        <v>11</v>
      </c>
    </row>
    <row r="171" spans="1:15" x14ac:dyDescent="0.25">
      <c r="A171">
        <v>170</v>
      </c>
      <c r="B171">
        <v>27</v>
      </c>
      <c r="C171" s="1" t="s">
        <v>2</v>
      </c>
      <c r="D171" s="1" t="s">
        <v>84</v>
      </c>
      <c r="E171" s="1" t="s">
        <v>45</v>
      </c>
      <c r="F171" s="2">
        <v>45630</v>
      </c>
      <c r="G171">
        <v>3</v>
      </c>
      <c r="H171">
        <v>30</v>
      </c>
      <c r="I171" s="1" t="s">
        <v>89</v>
      </c>
      <c r="J171" s="1" t="s">
        <v>18</v>
      </c>
      <c r="K171" s="1" t="s">
        <v>62</v>
      </c>
      <c r="L171" s="1" t="s">
        <v>35</v>
      </c>
      <c r="M171" s="1" t="s">
        <v>36</v>
      </c>
      <c r="N171" s="1" t="s">
        <v>28</v>
      </c>
      <c r="O171" s="1" t="s">
        <v>79</v>
      </c>
    </row>
    <row r="172" spans="1:15" x14ac:dyDescent="0.25">
      <c r="A172">
        <v>171</v>
      </c>
      <c r="B172">
        <v>52</v>
      </c>
      <c r="C172" s="1" t="s">
        <v>2</v>
      </c>
      <c r="D172" s="1" t="s">
        <v>37</v>
      </c>
      <c r="E172" s="1" t="s">
        <v>4</v>
      </c>
      <c r="F172" s="2">
        <v>45632</v>
      </c>
      <c r="G172">
        <v>46</v>
      </c>
      <c r="H172">
        <v>25</v>
      </c>
      <c r="I172" s="1" t="s">
        <v>33</v>
      </c>
      <c r="J172" s="1" t="s">
        <v>26</v>
      </c>
      <c r="K172" s="1" t="s">
        <v>14</v>
      </c>
      <c r="L172" s="1" t="s">
        <v>39</v>
      </c>
      <c r="M172" s="1" t="s">
        <v>56</v>
      </c>
      <c r="N172" s="1" t="s">
        <v>10</v>
      </c>
      <c r="O172" s="1" t="s">
        <v>58</v>
      </c>
    </row>
    <row r="173" spans="1:15" x14ac:dyDescent="0.25">
      <c r="A173">
        <v>172</v>
      </c>
      <c r="B173">
        <v>29</v>
      </c>
      <c r="C173" s="1" t="s">
        <v>2</v>
      </c>
      <c r="D173" s="1" t="s">
        <v>41</v>
      </c>
      <c r="E173" s="1" t="s">
        <v>4</v>
      </c>
      <c r="F173" s="2">
        <v>45634</v>
      </c>
      <c r="G173">
        <v>4</v>
      </c>
      <c r="H173">
        <v>35</v>
      </c>
      <c r="I173" s="1" t="s">
        <v>123</v>
      </c>
      <c r="J173" s="1" t="s">
        <v>26</v>
      </c>
      <c r="K173" s="1" t="s">
        <v>126</v>
      </c>
      <c r="L173" s="1" t="s">
        <v>35</v>
      </c>
      <c r="M173" s="1" t="s">
        <v>56</v>
      </c>
      <c r="N173" s="1" t="s">
        <v>21</v>
      </c>
      <c r="O173" s="1" t="s">
        <v>22</v>
      </c>
    </row>
    <row r="174" spans="1:15" x14ac:dyDescent="0.25">
      <c r="A174">
        <v>173</v>
      </c>
      <c r="B174">
        <v>54</v>
      </c>
      <c r="C174" s="1" t="s">
        <v>2</v>
      </c>
      <c r="D174" s="1" t="s">
        <v>88</v>
      </c>
      <c r="E174" s="1" t="s">
        <v>49</v>
      </c>
      <c r="F174" s="2">
        <v>45636</v>
      </c>
      <c r="G174">
        <v>42</v>
      </c>
      <c r="H174">
        <v>67</v>
      </c>
      <c r="I174" s="1" t="s">
        <v>127</v>
      </c>
      <c r="J174" s="1" t="s">
        <v>26</v>
      </c>
      <c r="K174" s="1" t="s">
        <v>65</v>
      </c>
      <c r="L174" s="1" t="s">
        <v>35</v>
      </c>
      <c r="M174" s="1" t="s">
        <v>27</v>
      </c>
      <c r="N174" s="1" t="s">
        <v>21</v>
      </c>
      <c r="O174" s="1" t="s">
        <v>58</v>
      </c>
    </row>
    <row r="175" spans="1:15" x14ac:dyDescent="0.25">
      <c r="A175">
        <v>174</v>
      </c>
      <c r="B175">
        <v>25</v>
      </c>
      <c r="C175" s="1" t="s">
        <v>2</v>
      </c>
      <c r="D175" s="1" t="s">
        <v>106</v>
      </c>
      <c r="E175" s="1" t="s">
        <v>49</v>
      </c>
      <c r="F175" s="2">
        <v>45638</v>
      </c>
      <c r="G175">
        <v>30</v>
      </c>
      <c r="H175">
        <v>46</v>
      </c>
      <c r="I175" s="1" t="s">
        <v>59</v>
      </c>
      <c r="J175" s="1" t="s">
        <v>26</v>
      </c>
      <c r="K175" s="1" t="s">
        <v>30</v>
      </c>
      <c r="L175" s="1" t="s">
        <v>39</v>
      </c>
      <c r="M175" s="1" t="s">
        <v>36</v>
      </c>
      <c r="N175" s="1" t="s">
        <v>15</v>
      </c>
      <c r="O175" s="1" t="s">
        <v>31</v>
      </c>
    </row>
    <row r="176" spans="1:15" x14ac:dyDescent="0.25">
      <c r="A176">
        <v>175</v>
      </c>
      <c r="B176">
        <v>41</v>
      </c>
      <c r="C176" s="1" t="s">
        <v>2</v>
      </c>
      <c r="D176" s="1" t="s">
        <v>53</v>
      </c>
      <c r="E176" s="1" t="s">
        <v>24</v>
      </c>
      <c r="F176" s="2">
        <v>45640</v>
      </c>
      <c r="G176">
        <v>37</v>
      </c>
      <c r="H176">
        <v>35</v>
      </c>
      <c r="I176" s="1" t="s">
        <v>111</v>
      </c>
      <c r="J176" s="1" t="s">
        <v>6</v>
      </c>
      <c r="K176" s="1" t="s">
        <v>92</v>
      </c>
      <c r="L176" s="1" t="s">
        <v>8</v>
      </c>
      <c r="M176" s="1" t="s">
        <v>9</v>
      </c>
      <c r="N176" s="1" t="s">
        <v>10</v>
      </c>
      <c r="O176" s="1" t="s">
        <v>31</v>
      </c>
    </row>
    <row r="177" spans="1:15" x14ac:dyDescent="0.25">
      <c r="A177">
        <v>176</v>
      </c>
      <c r="B177">
        <v>53</v>
      </c>
      <c r="C177" s="1" t="s">
        <v>2</v>
      </c>
      <c r="D177" s="1" t="s">
        <v>44</v>
      </c>
      <c r="E177" s="1" t="s">
        <v>45</v>
      </c>
      <c r="F177" s="2">
        <v>45642</v>
      </c>
      <c r="G177">
        <v>2</v>
      </c>
      <c r="H177">
        <v>86</v>
      </c>
      <c r="I177" s="1" t="s">
        <v>83</v>
      </c>
      <c r="J177" s="1" t="s">
        <v>6</v>
      </c>
      <c r="K177" s="1" t="s">
        <v>65</v>
      </c>
      <c r="L177" s="1" t="s">
        <v>39</v>
      </c>
      <c r="M177" s="1" t="s">
        <v>27</v>
      </c>
      <c r="N177" s="1" t="s">
        <v>57</v>
      </c>
      <c r="O177" s="1" t="s">
        <v>31</v>
      </c>
    </row>
    <row r="178" spans="1:15" x14ac:dyDescent="0.25">
      <c r="A178">
        <v>177</v>
      </c>
      <c r="B178">
        <v>53</v>
      </c>
      <c r="C178" s="1" t="s">
        <v>2</v>
      </c>
      <c r="D178" s="1" t="s">
        <v>114</v>
      </c>
      <c r="E178" s="1" t="s">
        <v>49</v>
      </c>
      <c r="F178" s="2">
        <v>45644</v>
      </c>
      <c r="G178">
        <v>30</v>
      </c>
      <c r="H178">
        <v>81</v>
      </c>
      <c r="I178" s="1" t="s">
        <v>64</v>
      </c>
      <c r="J178" s="1" t="s">
        <v>6</v>
      </c>
      <c r="K178" s="1" t="s">
        <v>76</v>
      </c>
      <c r="L178" s="1" t="s">
        <v>19</v>
      </c>
      <c r="M178" s="1" t="s">
        <v>27</v>
      </c>
      <c r="N178" s="1" t="s">
        <v>21</v>
      </c>
      <c r="O178" s="1" t="s">
        <v>40</v>
      </c>
    </row>
    <row r="179" spans="1:15" x14ac:dyDescent="0.25">
      <c r="A179">
        <v>178</v>
      </c>
      <c r="B179">
        <v>21</v>
      </c>
      <c r="C179" s="1" t="s">
        <v>2</v>
      </c>
      <c r="D179" s="1" t="s">
        <v>86</v>
      </c>
      <c r="E179" s="1" t="s">
        <v>4</v>
      </c>
      <c r="F179" s="2">
        <v>45646</v>
      </c>
      <c r="G179">
        <v>47</v>
      </c>
      <c r="H179">
        <v>42</v>
      </c>
      <c r="I179" s="1" t="s">
        <v>93</v>
      </c>
      <c r="J179" s="1" t="s">
        <v>6</v>
      </c>
      <c r="K179" s="1" t="s">
        <v>118</v>
      </c>
      <c r="L179" s="1" t="s">
        <v>39</v>
      </c>
      <c r="M179" s="1" t="s">
        <v>27</v>
      </c>
      <c r="N179" s="1" t="s">
        <v>57</v>
      </c>
      <c r="O179" s="1" t="s">
        <v>70</v>
      </c>
    </row>
    <row r="180" spans="1:15" x14ac:dyDescent="0.25">
      <c r="A180">
        <v>179</v>
      </c>
      <c r="B180">
        <v>61</v>
      </c>
      <c r="C180" s="1" t="s">
        <v>2</v>
      </c>
      <c r="D180" s="1" t="s">
        <v>69</v>
      </c>
      <c r="E180" s="1" t="s">
        <v>4</v>
      </c>
      <c r="F180" s="2">
        <v>45648</v>
      </c>
      <c r="G180">
        <v>21</v>
      </c>
      <c r="H180">
        <v>43</v>
      </c>
      <c r="I180" s="1" t="s">
        <v>117</v>
      </c>
      <c r="J180" s="1" t="s">
        <v>6</v>
      </c>
      <c r="K180" s="1" t="s">
        <v>75</v>
      </c>
      <c r="L180" s="1" t="s">
        <v>39</v>
      </c>
      <c r="M180" s="1" t="s">
        <v>52</v>
      </c>
      <c r="N180" s="1" t="s">
        <v>28</v>
      </c>
      <c r="O180" s="1" t="s">
        <v>40</v>
      </c>
    </row>
    <row r="181" spans="1:15" x14ac:dyDescent="0.25">
      <c r="A181">
        <v>180</v>
      </c>
      <c r="B181">
        <v>64</v>
      </c>
      <c r="C181" s="1" t="s">
        <v>2</v>
      </c>
      <c r="D181" s="1" t="s">
        <v>119</v>
      </c>
      <c r="E181" s="1" t="s">
        <v>24</v>
      </c>
      <c r="F181" s="2">
        <v>45650</v>
      </c>
      <c r="G181">
        <v>9</v>
      </c>
      <c r="H181">
        <v>31</v>
      </c>
      <c r="I181" s="1" t="s">
        <v>97</v>
      </c>
      <c r="J181" s="1" t="s">
        <v>26</v>
      </c>
      <c r="K181" s="1" t="s">
        <v>65</v>
      </c>
      <c r="L181" s="1" t="s">
        <v>39</v>
      </c>
      <c r="M181" s="1" t="s">
        <v>56</v>
      </c>
      <c r="N181" s="1" t="s">
        <v>57</v>
      </c>
      <c r="O181" s="1" t="s">
        <v>11</v>
      </c>
    </row>
    <row r="182" spans="1:15" x14ac:dyDescent="0.25">
      <c r="A182">
        <v>181</v>
      </c>
      <c r="B182">
        <v>51</v>
      </c>
      <c r="C182" s="1" t="s">
        <v>2</v>
      </c>
      <c r="D182" s="1" t="s">
        <v>23</v>
      </c>
      <c r="E182" s="1" t="s">
        <v>24</v>
      </c>
      <c r="F182" s="2">
        <v>45652</v>
      </c>
      <c r="G182">
        <v>12</v>
      </c>
      <c r="H182">
        <v>81</v>
      </c>
      <c r="I182" s="1" t="s">
        <v>129</v>
      </c>
      <c r="J182" s="1" t="s">
        <v>6</v>
      </c>
      <c r="K182" s="1" t="s">
        <v>78</v>
      </c>
      <c r="L182" s="1" t="s">
        <v>39</v>
      </c>
      <c r="M182" s="1" t="s">
        <v>56</v>
      </c>
      <c r="N182" s="1" t="s">
        <v>68</v>
      </c>
      <c r="O182" s="1" t="s">
        <v>11</v>
      </c>
    </row>
    <row r="183" spans="1:15" x14ac:dyDescent="0.25">
      <c r="A183">
        <v>182</v>
      </c>
      <c r="B183">
        <v>32</v>
      </c>
      <c r="C183" s="1" t="s">
        <v>2</v>
      </c>
      <c r="D183" s="1" t="s">
        <v>77</v>
      </c>
      <c r="E183" s="1" t="s">
        <v>4</v>
      </c>
      <c r="F183" s="2">
        <v>45654</v>
      </c>
      <c r="G183">
        <v>4</v>
      </c>
      <c r="H183">
        <v>61</v>
      </c>
      <c r="I183" s="1" t="s">
        <v>17</v>
      </c>
      <c r="J183" s="1" t="s">
        <v>26</v>
      </c>
      <c r="K183" s="1" t="s">
        <v>100</v>
      </c>
      <c r="L183" s="1" t="s">
        <v>35</v>
      </c>
      <c r="M183" s="1" t="s">
        <v>27</v>
      </c>
      <c r="N183" s="1" t="s">
        <v>57</v>
      </c>
      <c r="O183" s="1" t="s">
        <v>22</v>
      </c>
    </row>
    <row r="184" spans="1:15" x14ac:dyDescent="0.25">
      <c r="A184">
        <v>183</v>
      </c>
      <c r="B184">
        <v>38</v>
      </c>
      <c r="C184" s="1" t="s">
        <v>2</v>
      </c>
      <c r="D184" s="1" t="s">
        <v>125</v>
      </c>
      <c r="E184" s="1" t="s">
        <v>49</v>
      </c>
      <c r="F184" s="2">
        <v>45656</v>
      </c>
      <c r="G184">
        <v>10</v>
      </c>
      <c r="H184">
        <v>96</v>
      </c>
      <c r="I184" s="1" t="s">
        <v>72</v>
      </c>
      <c r="J184" s="1" t="s">
        <v>74</v>
      </c>
      <c r="K184" s="1" t="s">
        <v>55</v>
      </c>
      <c r="L184" s="1" t="s">
        <v>35</v>
      </c>
      <c r="M184" s="1" t="s">
        <v>56</v>
      </c>
      <c r="N184" s="1" t="s">
        <v>68</v>
      </c>
      <c r="O184" s="1" t="s">
        <v>31</v>
      </c>
    </row>
    <row r="185" spans="1:15" x14ac:dyDescent="0.25">
      <c r="A185">
        <v>184</v>
      </c>
      <c r="B185">
        <v>58</v>
      </c>
      <c r="C185" s="1" t="s">
        <v>2</v>
      </c>
      <c r="D185" s="1" t="s">
        <v>69</v>
      </c>
      <c r="E185" s="1" t="s">
        <v>4</v>
      </c>
      <c r="F185" s="2">
        <v>45658</v>
      </c>
      <c r="G185">
        <v>26</v>
      </c>
      <c r="H185">
        <v>29</v>
      </c>
      <c r="I185" s="1" t="s">
        <v>105</v>
      </c>
      <c r="J185" s="1" t="s">
        <v>74</v>
      </c>
      <c r="K185" s="1" t="s">
        <v>100</v>
      </c>
      <c r="L185" s="1" t="s">
        <v>19</v>
      </c>
      <c r="M185" s="1" t="s">
        <v>52</v>
      </c>
      <c r="N185" s="1" t="s">
        <v>21</v>
      </c>
      <c r="O185" s="1" t="s">
        <v>22</v>
      </c>
    </row>
    <row r="186" spans="1:15" x14ac:dyDescent="0.25">
      <c r="A186">
        <v>185</v>
      </c>
      <c r="B186">
        <v>32</v>
      </c>
      <c r="C186" s="1" t="s">
        <v>2</v>
      </c>
      <c r="D186" s="1" t="s">
        <v>32</v>
      </c>
      <c r="E186" s="1" t="s">
        <v>24</v>
      </c>
      <c r="F186" s="2">
        <v>45660</v>
      </c>
      <c r="G186">
        <v>40</v>
      </c>
      <c r="H186">
        <v>33</v>
      </c>
      <c r="I186" s="1" t="s">
        <v>59</v>
      </c>
      <c r="J186" s="1" t="s">
        <v>6</v>
      </c>
      <c r="K186" s="1" t="s">
        <v>91</v>
      </c>
      <c r="L186" s="1" t="s">
        <v>19</v>
      </c>
      <c r="M186" s="1" t="s">
        <v>9</v>
      </c>
      <c r="N186" s="1" t="s">
        <v>15</v>
      </c>
      <c r="O186" s="1" t="s">
        <v>11</v>
      </c>
    </row>
    <row r="187" spans="1:15" x14ac:dyDescent="0.25">
      <c r="A187">
        <v>186</v>
      </c>
      <c r="B187">
        <v>46</v>
      </c>
      <c r="C187" s="1" t="s">
        <v>2</v>
      </c>
      <c r="D187" s="1" t="s">
        <v>95</v>
      </c>
      <c r="E187" s="1" t="s">
        <v>4</v>
      </c>
      <c r="F187" s="2">
        <v>45662</v>
      </c>
      <c r="G187">
        <v>34</v>
      </c>
      <c r="H187">
        <v>32</v>
      </c>
      <c r="I187" s="1" t="s">
        <v>132</v>
      </c>
      <c r="J187" s="1" t="s">
        <v>74</v>
      </c>
      <c r="K187" s="1" t="s">
        <v>47</v>
      </c>
      <c r="L187" s="1" t="s">
        <v>35</v>
      </c>
      <c r="M187" s="1" t="s">
        <v>56</v>
      </c>
      <c r="N187" s="1" t="s">
        <v>57</v>
      </c>
      <c r="O187" s="1" t="s">
        <v>11</v>
      </c>
    </row>
    <row r="188" spans="1:15" x14ac:dyDescent="0.25">
      <c r="A188">
        <v>187</v>
      </c>
      <c r="B188">
        <v>39</v>
      </c>
      <c r="C188" s="1" t="s">
        <v>2</v>
      </c>
      <c r="D188" s="1" t="s">
        <v>114</v>
      </c>
      <c r="E188" s="1" t="s">
        <v>49</v>
      </c>
      <c r="F188" s="2">
        <v>45664</v>
      </c>
      <c r="G188">
        <v>31</v>
      </c>
      <c r="H188">
        <v>56</v>
      </c>
      <c r="I188" s="1" t="s">
        <v>130</v>
      </c>
      <c r="J188" s="1" t="s">
        <v>18</v>
      </c>
      <c r="K188" s="1" t="s">
        <v>75</v>
      </c>
      <c r="L188" s="1" t="s">
        <v>35</v>
      </c>
      <c r="M188" s="1" t="s">
        <v>36</v>
      </c>
      <c r="N188" s="1" t="s">
        <v>68</v>
      </c>
      <c r="O188" s="1" t="s">
        <v>31</v>
      </c>
    </row>
    <row r="189" spans="1:15" x14ac:dyDescent="0.25">
      <c r="A189">
        <v>188</v>
      </c>
      <c r="B189">
        <v>19</v>
      </c>
      <c r="C189" s="1" t="s">
        <v>2</v>
      </c>
      <c r="D189" s="1" t="s">
        <v>53</v>
      </c>
      <c r="E189" s="1" t="s">
        <v>24</v>
      </c>
      <c r="F189" s="2">
        <v>45666</v>
      </c>
      <c r="G189">
        <v>1</v>
      </c>
      <c r="H189">
        <v>94</v>
      </c>
      <c r="I189" s="1" t="s">
        <v>124</v>
      </c>
      <c r="J189" s="1" t="s">
        <v>18</v>
      </c>
      <c r="K189" s="1" t="s">
        <v>55</v>
      </c>
      <c r="L189" s="1" t="s">
        <v>19</v>
      </c>
      <c r="M189" s="1" t="s">
        <v>56</v>
      </c>
      <c r="N189" s="1" t="s">
        <v>57</v>
      </c>
      <c r="O189" s="1" t="s">
        <v>58</v>
      </c>
    </row>
    <row r="190" spans="1:15" x14ac:dyDescent="0.25">
      <c r="A190">
        <v>189</v>
      </c>
      <c r="B190">
        <v>50</v>
      </c>
      <c r="C190" s="1" t="s">
        <v>2</v>
      </c>
      <c r="D190" s="1" t="s">
        <v>86</v>
      </c>
      <c r="E190" s="1" t="s">
        <v>4</v>
      </c>
      <c r="F190" s="2">
        <v>45668</v>
      </c>
      <c r="G190">
        <v>5</v>
      </c>
      <c r="H190">
        <v>53</v>
      </c>
      <c r="I190" s="1" t="s">
        <v>54</v>
      </c>
      <c r="J190" s="1" t="s">
        <v>26</v>
      </c>
      <c r="K190" s="1" t="s">
        <v>51</v>
      </c>
      <c r="L190" s="1" t="s">
        <v>19</v>
      </c>
      <c r="M190" s="1" t="s">
        <v>9</v>
      </c>
      <c r="N190" s="1" t="s">
        <v>57</v>
      </c>
      <c r="O190" s="1" t="s">
        <v>58</v>
      </c>
    </row>
    <row r="191" spans="1:15" x14ac:dyDescent="0.25">
      <c r="A191">
        <v>190</v>
      </c>
      <c r="B191">
        <v>36</v>
      </c>
      <c r="C191" s="1" t="s">
        <v>2</v>
      </c>
      <c r="D191" s="1" t="s">
        <v>3</v>
      </c>
      <c r="E191" s="1" t="s">
        <v>4</v>
      </c>
      <c r="F191" s="2">
        <v>45670</v>
      </c>
      <c r="G191">
        <v>4</v>
      </c>
      <c r="H191">
        <v>82</v>
      </c>
      <c r="I191" s="1" t="s">
        <v>46</v>
      </c>
      <c r="J191" s="1" t="s">
        <v>26</v>
      </c>
      <c r="K191" s="1" t="s">
        <v>14</v>
      </c>
      <c r="L191" s="1" t="s">
        <v>39</v>
      </c>
      <c r="M191" s="1" t="s">
        <v>27</v>
      </c>
      <c r="N191" s="1" t="s">
        <v>21</v>
      </c>
      <c r="O191" s="1" t="s">
        <v>22</v>
      </c>
    </row>
    <row r="192" spans="1:15" x14ac:dyDescent="0.25">
      <c r="A192">
        <v>191</v>
      </c>
      <c r="B192">
        <v>65</v>
      </c>
      <c r="C192" s="1" t="s">
        <v>2</v>
      </c>
      <c r="D192" s="1" t="s">
        <v>44</v>
      </c>
      <c r="E192" s="1" t="s">
        <v>45</v>
      </c>
      <c r="F192" s="2">
        <v>45672</v>
      </c>
      <c r="G192">
        <v>48</v>
      </c>
      <c r="H192">
        <v>70</v>
      </c>
      <c r="I192" s="1" t="s">
        <v>98</v>
      </c>
      <c r="J192" s="1" t="s">
        <v>74</v>
      </c>
      <c r="K192" s="1" t="s">
        <v>100</v>
      </c>
      <c r="L192" s="1" t="s">
        <v>39</v>
      </c>
      <c r="M192" s="1" t="s">
        <v>20</v>
      </c>
      <c r="N192" s="1" t="s">
        <v>10</v>
      </c>
      <c r="O192" s="1" t="s">
        <v>40</v>
      </c>
    </row>
    <row r="193" spans="1:15" x14ac:dyDescent="0.25">
      <c r="A193">
        <v>192</v>
      </c>
      <c r="B193">
        <v>64</v>
      </c>
      <c r="C193" s="1" t="s">
        <v>2</v>
      </c>
      <c r="D193" s="1" t="s">
        <v>106</v>
      </c>
      <c r="E193" s="1" t="s">
        <v>49</v>
      </c>
      <c r="F193" s="2">
        <v>45674</v>
      </c>
      <c r="G193">
        <v>29</v>
      </c>
      <c r="H193">
        <v>76</v>
      </c>
      <c r="I193" s="1" t="s">
        <v>122</v>
      </c>
      <c r="J193" s="1" t="s">
        <v>26</v>
      </c>
      <c r="K193" s="1" t="s">
        <v>7</v>
      </c>
      <c r="L193" s="1" t="s">
        <v>39</v>
      </c>
      <c r="M193" s="1" t="s">
        <v>20</v>
      </c>
      <c r="N193" s="1" t="s">
        <v>15</v>
      </c>
      <c r="O193" s="1" t="s">
        <v>79</v>
      </c>
    </row>
    <row r="194" spans="1:15" x14ac:dyDescent="0.25">
      <c r="A194">
        <v>193</v>
      </c>
      <c r="B194">
        <v>46</v>
      </c>
      <c r="C194" s="1" t="s">
        <v>2</v>
      </c>
      <c r="D194" s="1" t="s">
        <v>53</v>
      </c>
      <c r="E194" s="1" t="s">
        <v>24</v>
      </c>
      <c r="F194" s="2">
        <v>45676</v>
      </c>
      <c r="G194">
        <v>12</v>
      </c>
      <c r="H194">
        <v>29</v>
      </c>
      <c r="I194" s="1" t="s">
        <v>127</v>
      </c>
      <c r="J194" s="1" t="s">
        <v>6</v>
      </c>
      <c r="K194" s="1" t="s">
        <v>30</v>
      </c>
      <c r="L194" s="1" t="s">
        <v>35</v>
      </c>
      <c r="M194" s="1" t="s">
        <v>9</v>
      </c>
      <c r="N194" s="1" t="s">
        <v>28</v>
      </c>
      <c r="O194" s="1" t="s">
        <v>58</v>
      </c>
    </row>
    <row r="195" spans="1:15" x14ac:dyDescent="0.25">
      <c r="A195">
        <v>194</v>
      </c>
      <c r="B195">
        <v>36</v>
      </c>
      <c r="C195" s="1" t="s">
        <v>2</v>
      </c>
      <c r="D195" s="1" t="s">
        <v>115</v>
      </c>
      <c r="E195" s="1" t="s">
        <v>49</v>
      </c>
      <c r="F195" s="2">
        <v>45678</v>
      </c>
      <c r="G195">
        <v>29</v>
      </c>
      <c r="H195">
        <v>100</v>
      </c>
      <c r="I195" s="1" t="s">
        <v>96</v>
      </c>
      <c r="J195" s="1" t="s">
        <v>18</v>
      </c>
      <c r="K195" s="1" t="s">
        <v>47</v>
      </c>
      <c r="L195" s="1" t="s">
        <v>39</v>
      </c>
      <c r="M195" s="1" t="s">
        <v>36</v>
      </c>
      <c r="N195" s="1" t="s">
        <v>10</v>
      </c>
      <c r="O195" s="1" t="s">
        <v>31</v>
      </c>
    </row>
    <row r="196" spans="1:15" x14ac:dyDescent="0.25">
      <c r="A196">
        <v>195</v>
      </c>
      <c r="B196">
        <v>51</v>
      </c>
      <c r="C196" s="1" t="s">
        <v>2</v>
      </c>
      <c r="D196" s="1" t="s">
        <v>114</v>
      </c>
      <c r="E196" s="1" t="s">
        <v>49</v>
      </c>
      <c r="F196" s="2">
        <v>45680</v>
      </c>
      <c r="G196">
        <v>15</v>
      </c>
      <c r="H196">
        <v>94</v>
      </c>
      <c r="I196" s="1" t="s">
        <v>50</v>
      </c>
      <c r="J196" s="1" t="s">
        <v>26</v>
      </c>
      <c r="K196" s="1" t="s">
        <v>60</v>
      </c>
      <c r="L196" s="1" t="s">
        <v>19</v>
      </c>
      <c r="M196" s="1" t="s">
        <v>9</v>
      </c>
      <c r="N196" s="1" t="s">
        <v>68</v>
      </c>
      <c r="O196" s="1" t="s">
        <v>40</v>
      </c>
    </row>
    <row r="197" spans="1:15" x14ac:dyDescent="0.25">
      <c r="A197">
        <v>196</v>
      </c>
      <c r="B197">
        <v>51</v>
      </c>
      <c r="C197" s="1" t="s">
        <v>2</v>
      </c>
      <c r="D197" s="1" t="s">
        <v>84</v>
      </c>
      <c r="E197" s="1" t="s">
        <v>45</v>
      </c>
      <c r="F197" s="2">
        <v>45682</v>
      </c>
      <c r="G197">
        <v>34</v>
      </c>
      <c r="H197">
        <v>25</v>
      </c>
      <c r="I197" s="1" t="s">
        <v>66</v>
      </c>
      <c r="J197" s="1" t="s">
        <v>26</v>
      </c>
      <c r="K197" s="1" t="s">
        <v>118</v>
      </c>
      <c r="L197" s="1" t="s">
        <v>39</v>
      </c>
      <c r="M197" s="1" t="s">
        <v>20</v>
      </c>
      <c r="N197" s="1" t="s">
        <v>21</v>
      </c>
      <c r="O197" s="1" t="s">
        <v>70</v>
      </c>
    </row>
    <row r="198" spans="1:15" x14ac:dyDescent="0.25">
      <c r="A198">
        <v>197</v>
      </c>
      <c r="B198">
        <v>38</v>
      </c>
      <c r="C198" s="1" t="s">
        <v>2</v>
      </c>
      <c r="D198" s="1" t="s">
        <v>119</v>
      </c>
      <c r="E198" s="1" t="s">
        <v>24</v>
      </c>
      <c r="F198" s="2">
        <v>45684</v>
      </c>
      <c r="G198">
        <v>41</v>
      </c>
      <c r="H198">
        <v>88</v>
      </c>
      <c r="I198" s="1" t="s">
        <v>131</v>
      </c>
      <c r="J198" s="1" t="s">
        <v>26</v>
      </c>
      <c r="K198" s="1" t="s">
        <v>75</v>
      </c>
      <c r="L198" s="1" t="s">
        <v>35</v>
      </c>
      <c r="M198" s="1" t="s">
        <v>27</v>
      </c>
      <c r="N198" s="1" t="s">
        <v>21</v>
      </c>
      <c r="O198" s="1" t="s">
        <v>11</v>
      </c>
    </row>
    <row r="199" spans="1:15" x14ac:dyDescent="0.25">
      <c r="A199">
        <v>198</v>
      </c>
      <c r="B199">
        <v>59</v>
      </c>
      <c r="C199" s="1" t="s">
        <v>2</v>
      </c>
      <c r="D199" s="1" t="s">
        <v>101</v>
      </c>
      <c r="E199" s="1" t="s">
        <v>49</v>
      </c>
      <c r="F199" s="2">
        <v>45686</v>
      </c>
      <c r="G199">
        <v>41</v>
      </c>
      <c r="H199">
        <v>78</v>
      </c>
      <c r="I199" s="1" t="s">
        <v>113</v>
      </c>
      <c r="J199" s="1" t="s">
        <v>26</v>
      </c>
      <c r="K199" s="1" t="s">
        <v>76</v>
      </c>
      <c r="L199" s="1" t="s">
        <v>39</v>
      </c>
      <c r="M199" s="1" t="s">
        <v>52</v>
      </c>
      <c r="N199" s="1" t="s">
        <v>21</v>
      </c>
      <c r="O199" s="1" t="s">
        <v>70</v>
      </c>
    </row>
    <row r="200" spans="1:15" x14ac:dyDescent="0.25">
      <c r="A200">
        <v>199</v>
      </c>
      <c r="B200">
        <v>57</v>
      </c>
      <c r="C200" s="1" t="s">
        <v>2</v>
      </c>
      <c r="D200" s="1" t="s">
        <v>88</v>
      </c>
      <c r="E200" s="1" t="s">
        <v>49</v>
      </c>
      <c r="F200" s="2">
        <v>45688</v>
      </c>
      <c r="G200">
        <v>39</v>
      </c>
      <c r="H200">
        <v>45</v>
      </c>
      <c r="I200" s="1" t="s">
        <v>122</v>
      </c>
      <c r="J200" s="1" t="s">
        <v>26</v>
      </c>
      <c r="K200" s="1" t="s">
        <v>30</v>
      </c>
      <c r="L200" s="1" t="s">
        <v>8</v>
      </c>
      <c r="M200" s="1" t="s">
        <v>36</v>
      </c>
      <c r="N200" s="1" t="s">
        <v>21</v>
      </c>
      <c r="O200" s="1" t="s">
        <v>11</v>
      </c>
    </row>
    <row r="201" spans="1:15" x14ac:dyDescent="0.25">
      <c r="A201">
        <v>200</v>
      </c>
      <c r="B201">
        <v>54</v>
      </c>
      <c r="C201" s="1" t="s">
        <v>2</v>
      </c>
      <c r="D201" s="1" t="s">
        <v>106</v>
      </c>
      <c r="E201" s="1" t="s">
        <v>49</v>
      </c>
      <c r="F201" s="2">
        <v>45690</v>
      </c>
      <c r="G201">
        <v>32</v>
      </c>
      <c r="H201">
        <v>73</v>
      </c>
      <c r="I201" s="1" t="s">
        <v>117</v>
      </c>
      <c r="J201" s="1" t="s">
        <v>74</v>
      </c>
      <c r="K201" s="1" t="s">
        <v>78</v>
      </c>
      <c r="L201" s="1" t="s">
        <v>35</v>
      </c>
      <c r="M201" s="1" t="s">
        <v>9</v>
      </c>
      <c r="N201" s="1" t="s">
        <v>15</v>
      </c>
      <c r="O201" s="1" t="s">
        <v>22</v>
      </c>
    </row>
    <row r="202" spans="1:15" x14ac:dyDescent="0.25">
      <c r="A202">
        <v>201</v>
      </c>
      <c r="B202">
        <v>25</v>
      </c>
      <c r="C202" s="1" t="s">
        <v>2</v>
      </c>
      <c r="D202" s="1" t="s">
        <v>63</v>
      </c>
      <c r="E202" s="1" t="s">
        <v>4</v>
      </c>
      <c r="F202" s="2">
        <v>45692</v>
      </c>
      <c r="G202">
        <v>29</v>
      </c>
      <c r="H202">
        <v>61</v>
      </c>
      <c r="I202" s="1" t="s">
        <v>120</v>
      </c>
      <c r="J202" s="1" t="s">
        <v>18</v>
      </c>
      <c r="K202" s="1" t="s">
        <v>67</v>
      </c>
      <c r="L202" s="1" t="s">
        <v>35</v>
      </c>
      <c r="M202" s="1" t="s">
        <v>27</v>
      </c>
      <c r="N202" s="1" t="s">
        <v>10</v>
      </c>
      <c r="O202" s="1" t="s">
        <v>70</v>
      </c>
    </row>
    <row r="203" spans="1:15" x14ac:dyDescent="0.25">
      <c r="A203">
        <v>202</v>
      </c>
      <c r="B203">
        <v>69</v>
      </c>
      <c r="C203" s="1" t="s">
        <v>2</v>
      </c>
      <c r="D203" s="1" t="s">
        <v>3</v>
      </c>
      <c r="E203" s="1" t="s">
        <v>4</v>
      </c>
      <c r="F203" s="2">
        <v>45694</v>
      </c>
      <c r="G203">
        <v>15</v>
      </c>
      <c r="H203">
        <v>22</v>
      </c>
      <c r="I203" s="1" t="s">
        <v>50</v>
      </c>
      <c r="J203" s="1" t="s">
        <v>18</v>
      </c>
      <c r="K203" s="1" t="s">
        <v>100</v>
      </c>
      <c r="L203" s="1" t="s">
        <v>39</v>
      </c>
      <c r="M203" s="1" t="s">
        <v>20</v>
      </c>
      <c r="N203" s="1" t="s">
        <v>57</v>
      </c>
      <c r="O203" s="1" t="s">
        <v>31</v>
      </c>
    </row>
    <row r="204" spans="1:15" x14ac:dyDescent="0.25">
      <c r="A204">
        <v>203</v>
      </c>
      <c r="B204">
        <v>57</v>
      </c>
      <c r="C204" s="1" t="s">
        <v>2</v>
      </c>
      <c r="D204" s="1" t="s">
        <v>106</v>
      </c>
      <c r="E204" s="1" t="s">
        <v>49</v>
      </c>
      <c r="F204" s="2">
        <v>45696</v>
      </c>
      <c r="G204">
        <v>33</v>
      </c>
      <c r="H204">
        <v>38</v>
      </c>
      <c r="I204" s="1" t="s">
        <v>127</v>
      </c>
      <c r="J204" s="1" t="s">
        <v>6</v>
      </c>
      <c r="K204" s="1" t="s">
        <v>118</v>
      </c>
      <c r="L204" s="1" t="s">
        <v>19</v>
      </c>
      <c r="M204" s="1" t="s">
        <v>9</v>
      </c>
      <c r="N204" s="1" t="s">
        <v>10</v>
      </c>
      <c r="O204" s="1" t="s">
        <v>31</v>
      </c>
    </row>
    <row r="205" spans="1:15" x14ac:dyDescent="0.25">
      <c r="A205">
        <v>204</v>
      </c>
      <c r="B205">
        <v>70</v>
      </c>
      <c r="C205" s="1" t="s">
        <v>2</v>
      </c>
      <c r="D205" s="1" t="s">
        <v>101</v>
      </c>
      <c r="E205" s="1" t="s">
        <v>49</v>
      </c>
      <c r="F205" s="2">
        <v>45698</v>
      </c>
      <c r="G205">
        <v>18</v>
      </c>
      <c r="H205">
        <v>38</v>
      </c>
      <c r="I205" s="1" t="s">
        <v>98</v>
      </c>
      <c r="J205" s="1" t="s">
        <v>18</v>
      </c>
      <c r="K205" s="1" t="s">
        <v>116</v>
      </c>
      <c r="L205" s="1" t="s">
        <v>39</v>
      </c>
      <c r="M205" s="1" t="s">
        <v>27</v>
      </c>
      <c r="N205" s="1" t="s">
        <v>57</v>
      </c>
      <c r="O205" s="1" t="s">
        <v>22</v>
      </c>
    </row>
    <row r="206" spans="1:15" x14ac:dyDescent="0.25">
      <c r="A206">
        <v>205</v>
      </c>
      <c r="B206">
        <v>24</v>
      </c>
      <c r="C206" s="1" t="s">
        <v>2</v>
      </c>
      <c r="D206" s="1" t="s">
        <v>32</v>
      </c>
      <c r="E206" s="1" t="s">
        <v>24</v>
      </c>
      <c r="F206" s="2">
        <v>45700</v>
      </c>
      <c r="G206">
        <v>35</v>
      </c>
      <c r="H206">
        <v>100</v>
      </c>
      <c r="I206" s="1" t="s">
        <v>99</v>
      </c>
      <c r="J206" s="1" t="s">
        <v>26</v>
      </c>
      <c r="K206" s="1" t="s">
        <v>116</v>
      </c>
      <c r="L206" s="1" t="s">
        <v>39</v>
      </c>
      <c r="M206" s="1" t="s">
        <v>56</v>
      </c>
      <c r="N206" s="1" t="s">
        <v>15</v>
      </c>
      <c r="O206" s="1" t="s">
        <v>58</v>
      </c>
    </row>
    <row r="207" spans="1:15" x14ac:dyDescent="0.25">
      <c r="A207">
        <v>206</v>
      </c>
      <c r="B207">
        <v>67</v>
      </c>
      <c r="C207" s="1" t="s">
        <v>2</v>
      </c>
      <c r="D207" s="1" t="s">
        <v>37</v>
      </c>
      <c r="E207" s="1" t="s">
        <v>4</v>
      </c>
      <c r="F207" s="2">
        <v>45702</v>
      </c>
      <c r="G207">
        <v>25</v>
      </c>
      <c r="H207">
        <v>64</v>
      </c>
      <c r="I207" s="1" t="s">
        <v>59</v>
      </c>
      <c r="J207" s="1" t="s">
        <v>26</v>
      </c>
      <c r="K207" s="1" t="s">
        <v>47</v>
      </c>
      <c r="L207" s="1" t="s">
        <v>8</v>
      </c>
      <c r="M207" s="1" t="s">
        <v>36</v>
      </c>
      <c r="N207" s="1" t="s">
        <v>28</v>
      </c>
      <c r="O207" s="1" t="s">
        <v>22</v>
      </c>
    </row>
    <row r="208" spans="1:15" x14ac:dyDescent="0.25">
      <c r="A208">
        <v>207</v>
      </c>
      <c r="B208">
        <v>24</v>
      </c>
      <c r="C208" s="1" t="s">
        <v>2</v>
      </c>
      <c r="D208" s="1" t="s">
        <v>95</v>
      </c>
      <c r="E208" s="1" t="s">
        <v>4</v>
      </c>
      <c r="F208" s="2">
        <v>45704</v>
      </c>
      <c r="G208">
        <v>6</v>
      </c>
      <c r="H208">
        <v>55</v>
      </c>
      <c r="I208" s="1" t="s">
        <v>132</v>
      </c>
      <c r="J208" s="1" t="s">
        <v>6</v>
      </c>
      <c r="K208" s="1" t="s">
        <v>47</v>
      </c>
      <c r="L208" s="1" t="s">
        <v>35</v>
      </c>
      <c r="M208" s="1" t="s">
        <v>20</v>
      </c>
      <c r="N208" s="1" t="s">
        <v>10</v>
      </c>
      <c r="O208" s="1" t="s">
        <v>11</v>
      </c>
    </row>
    <row r="209" spans="1:15" x14ac:dyDescent="0.25">
      <c r="A209">
        <v>208</v>
      </c>
      <c r="B209">
        <v>62</v>
      </c>
      <c r="C209" s="1" t="s">
        <v>2</v>
      </c>
      <c r="D209" s="1" t="s">
        <v>125</v>
      </c>
      <c r="E209" s="1" t="s">
        <v>49</v>
      </c>
      <c r="F209" s="2">
        <v>45706</v>
      </c>
      <c r="G209">
        <v>17</v>
      </c>
      <c r="H209">
        <v>91</v>
      </c>
      <c r="I209" s="1" t="s">
        <v>25</v>
      </c>
      <c r="J209" s="1" t="s">
        <v>26</v>
      </c>
      <c r="K209" s="1" t="s">
        <v>47</v>
      </c>
      <c r="L209" s="1" t="s">
        <v>35</v>
      </c>
      <c r="M209" s="1" t="s">
        <v>9</v>
      </c>
      <c r="N209" s="1" t="s">
        <v>57</v>
      </c>
      <c r="O209" s="1" t="s">
        <v>58</v>
      </c>
    </row>
    <row r="210" spans="1:15" x14ac:dyDescent="0.25">
      <c r="A210">
        <v>209</v>
      </c>
      <c r="B210">
        <v>57</v>
      </c>
      <c r="C210" s="1" t="s">
        <v>2</v>
      </c>
      <c r="D210" s="1" t="s">
        <v>69</v>
      </c>
      <c r="E210" s="1" t="s">
        <v>4</v>
      </c>
      <c r="F210" s="2">
        <v>45708</v>
      </c>
      <c r="G210">
        <v>17</v>
      </c>
      <c r="H210">
        <v>38</v>
      </c>
      <c r="I210" s="1" t="s">
        <v>132</v>
      </c>
      <c r="J210" s="1" t="s">
        <v>26</v>
      </c>
      <c r="K210" s="1" t="s">
        <v>62</v>
      </c>
      <c r="L210" s="1" t="s">
        <v>19</v>
      </c>
      <c r="M210" s="1" t="s">
        <v>56</v>
      </c>
      <c r="N210" s="1" t="s">
        <v>21</v>
      </c>
      <c r="O210" s="1" t="s">
        <v>70</v>
      </c>
    </row>
    <row r="211" spans="1:15" x14ac:dyDescent="0.25">
      <c r="A211">
        <v>210</v>
      </c>
      <c r="B211">
        <v>55</v>
      </c>
      <c r="C211" s="1" t="s">
        <v>2</v>
      </c>
      <c r="D211" s="1" t="s">
        <v>23</v>
      </c>
      <c r="E211" s="1" t="s">
        <v>24</v>
      </c>
      <c r="F211" s="2">
        <v>45710</v>
      </c>
      <c r="G211">
        <v>44</v>
      </c>
      <c r="H211">
        <v>97</v>
      </c>
      <c r="I211" s="1" t="s">
        <v>130</v>
      </c>
      <c r="J211" s="1" t="s">
        <v>18</v>
      </c>
      <c r="K211" s="1" t="s">
        <v>60</v>
      </c>
      <c r="L211" s="1" t="s">
        <v>8</v>
      </c>
      <c r="M211" s="1" t="s">
        <v>56</v>
      </c>
      <c r="N211" s="1" t="s">
        <v>15</v>
      </c>
      <c r="O211" s="1" t="s">
        <v>79</v>
      </c>
    </row>
    <row r="212" spans="1:15" x14ac:dyDescent="0.25">
      <c r="A212">
        <v>211</v>
      </c>
      <c r="B212">
        <v>45</v>
      </c>
      <c r="C212" s="1" t="s">
        <v>2</v>
      </c>
      <c r="D212" s="1" t="s">
        <v>84</v>
      </c>
      <c r="E212" s="1" t="s">
        <v>45</v>
      </c>
      <c r="F212" s="2">
        <v>45712</v>
      </c>
      <c r="G212">
        <v>6</v>
      </c>
      <c r="H212">
        <v>22</v>
      </c>
      <c r="I212" s="1" t="s">
        <v>111</v>
      </c>
      <c r="J212" s="1" t="s">
        <v>6</v>
      </c>
      <c r="K212" s="1" t="s">
        <v>67</v>
      </c>
      <c r="L212" s="1" t="s">
        <v>39</v>
      </c>
      <c r="M212" s="1" t="s">
        <v>52</v>
      </c>
      <c r="N212" s="1" t="s">
        <v>28</v>
      </c>
      <c r="O212" s="1" t="s">
        <v>11</v>
      </c>
    </row>
    <row r="213" spans="1:15" x14ac:dyDescent="0.25">
      <c r="A213">
        <v>212</v>
      </c>
      <c r="B213">
        <v>69</v>
      </c>
      <c r="C213" s="1" t="s">
        <v>2</v>
      </c>
      <c r="D213" s="1" t="s">
        <v>69</v>
      </c>
      <c r="E213" s="1" t="s">
        <v>4</v>
      </c>
      <c r="F213" s="2">
        <v>45714</v>
      </c>
      <c r="G213">
        <v>45</v>
      </c>
      <c r="H213">
        <v>92</v>
      </c>
      <c r="I213" s="1" t="s">
        <v>129</v>
      </c>
      <c r="J213" s="1" t="s">
        <v>6</v>
      </c>
      <c r="K213" s="1" t="s">
        <v>14</v>
      </c>
      <c r="L213" s="1" t="s">
        <v>39</v>
      </c>
      <c r="M213" s="1" t="s">
        <v>52</v>
      </c>
      <c r="N213" s="1" t="s">
        <v>68</v>
      </c>
      <c r="O213" s="1" t="s">
        <v>11</v>
      </c>
    </row>
    <row r="214" spans="1:15" x14ac:dyDescent="0.25">
      <c r="A214">
        <v>213</v>
      </c>
      <c r="B214">
        <v>67</v>
      </c>
      <c r="C214" s="1" t="s">
        <v>2</v>
      </c>
      <c r="D214" s="1" t="s">
        <v>48</v>
      </c>
      <c r="E214" s="1" t="s">
        <v>49</v>
      </c>
      <c r="F214" s="2">
        <v>45716</v>
      </c>
      <c r="G214">
        <v>7</v>
      </c>
      <c r="H214">
        <v>84</v>
      </c>
      <c r="I214" s="1" t="s">
        <v>123</v>
      </c>
      <c r="J214" s="1" t="s">
        <v>6</v>
      </c>
      <c r="K214" s="1" t="s">
        <v>126</v>
      </c>
      <c r="L214" s="1" t="s">
        <v>39</v>
      </c>
      <c r="M214" s="1" t="s">
        <v>9</v>
      </c>
      <c r="N214" s="1" t="s">
        <v>68</v>
      </c>
      <c r="O214" s="1" t="s">
        <v>31</v>
      </c>
    </row>
    <row r="215" spans="1:15" x14ac:dyDescent="0.25">
      <c r="A215">
        <v>214</v>
      </c>
      <c r="B215">
        <v>30</v>
      </c>
      <c r="C215" s="1" t="s">
        <v>2</v>
      </c>
      <c r="D215" s="1" t="s">
        <v>48</v>
      </c>
      <c r="E215" s="1" t="s">
        <v>49</v>
      </c>
      <c r="F215" s="2">
        <v>45718</v>
      </c>
      <c r="G215">
        <v>11</v>
      </c>
      <c r="H215">
        <v>93</v>
      </c>
      <c r="I215" s="1" t="s">
        <v>89</v>
      </c>
      <c r="J215" s="1" t="s">
        <v>6</v>
      </c>
      <c r="K215" s="1" t="s">
        <v>82</v>
      </c>
      <c r="L215" s="1" t="s">
        <v>39</v>
      </c>
      <c r="M215" s="1" t="s">
        <v>56</v>
      </c>
      <c r="N215" s="1" t="s">
        <v>68</v>
      </c>
      <c r="O215" s="1" t="s">
        <v>79</v>
      </c>
    </row>
    <row r="216" spans="1:15" x14ac:dyDescent="0.25">
      <c r="A216">
        <v>215</v>
      </c>
      <c r="B216">
        <v>24</v>
      </c>
      <c r="C216" s="1" t="s">
        <v>2</v>
      </c>
      <c r="D216" s="1" t="s">
        <v>84</v>
      </c>
      <c r="E216" s="1" t="s">
        <v>45</v>
      </c>
      <c r="F216" s="2">
        <v>45720</v>
      </c>
      <c r="G216">
        <v>41</v>
      </c>
      <c r="H216">
        <v>50</v>
      </c>
      <c r="I216" s="1" t="s">
        <v>59</v>
      </c>
      <c r="J216" s="1" t="s">
        <v>6</v>
      </c>
      <c r="K216" s="1" t="s">
        <v>126</v>
      </c>
      <c r="L216" s="1" t="s">
        <v>35</v>
      </c>
      <c r="M216" s="1" t="s">
        <v>27</v>
      </c>
      <c r="N216" s="1" t="s">
        <v>15</v>
      </c>
      <c r="O216" s="1" t="s">
        <v>79</v>
      </c>
    </row>
    <row r="217" spans="1:15" x14ac:dyDescent="0.25">
      <c r="A217">
        <v>216</v>
      </c>
      <c r="B217">
        <v>62</v>
      </c>
      <c r="C217" s="1" t="s">
        <v>2</v>
      </c>
      <c r="D217" s="1" t="s">
        <v>101</v>
      </c>
      <c r="E217" s="1" t="s">
        <v>49</v>
      </c>
      <c r="F217" s="2">
        <v>45722</v>
      </c>
      <c r="G217">
        <v>24</v>
      </c>
      <c r="H217">
        <v>64</v>
      </c>
      <c r="I217" s="1" t="s">
        <v>109</v>
      </c>
      <c r="J217" s="1" t="s">
        <v>18</v>
      </c>
      <c r="K217" s="1" t="s">
        <v>103</v>
      </c>
      <c r="L217" s="1" t="s">
        <v>19</v>
      </c>
      <c r="M217" s="1" t="s">
        <v>52</v>
      </c>
      <c r="N217" s="1" t="s">
        <v>28</v>
      </c>
      <c r="O217" s="1" t="s">
        <v>58</v>
      </c>
    </row>
    <row r="218" spans="1:15" x14ac:dyDescent="0.25">
      <c r="A218">
        <v>217</v>
      </c>
      <c r="B218">
        <v>43</v>
      </c>
      <c r="C218" s="1" t="s">
        <v>2</v>
      </c>
      <c r="D218" s="1" t="s">
        <v>41</v>
      </c>
      <c r="E218" s="1" t="s">
        <v>4</v>
      </c>
      <c r="F218" s="2">
        <v>45724</v>
      </c>
      <c r="G218">
        <v>21</v>
      </c>
      <c r="H218">
        <v>61</v>
      </c>
      <c r="I218" s="1" t="s">
        <v>17</v>
      </c>
      <c r="J218" s="1" t="s">
        <v>6</v>
      </c>
      <c r="K218" s="1" t="s">
        <v>116</v>
      </c>
      <c r="L218" s="1" t="s">
        <v>19</v>
      </c>
      <c r="M218" s="1" t="s">
        <v>20</v>
      </c>
      <c r="N218" s="1" t="s">
        <v>10</v>
      </c>
      <c r="O218" s="1" t="s">
        <v>22</v>
      </c>
    </row>
    <row r="219" spans="1:15" x14ac:dyDescent="0.25">
      <c r="A219">
        <v>218</v>
      </c>
      <c r="B219">
        <v>35</v>
      </c>
      <c r="C219" s="1" t="s">
        <v>2</v>
      </c>
      <c r="D219" s="1" t="s">
        <v>71</v>
      </c>
      <c r="E219" s="1" t="s">
        <v>49</v>
      </c>
      <c r="F219" s="2">
        <v>45726</v>
      </c>
      <c r="G219">
        <v>24</v>
      </c>
      <c r="H219">
        <v>48</v>
      </c>
      <c r="I219" s="1" t="s">
        <v>83</v>
      </c>
      <c r="J219" s="1" t="s">
        <v>26</v>
      </c>
      <c r="K219" s="1" t="s">
        <v>55</v>
      </c>
      <c r="L219" s="1" t="s">
        <v>8</v>
      </c>
      <c r="M219" s="1" t="s">
        <v>27</v>
      </c>
      <c r="N219" s="1" t="s">
        <v>57</v>
      </c>
      <c r="O219" s="1" t="s">
        <v>31</v>
      </c>
    </row>
    <row r="220" spans="1:15" x14ac:dyDescent="0.25">
      <c r="A220">
        <v>219</v>
      </c>
      <c r="B220">
        <v>28</v>
      </c>
      <c r="C220" s="1" t="s">
        <v>2</v>
      </c>
      <c r="D220" s="1" t="s">
        <v>95</v>
      </c>
      <c r="E220" s="1" t="s">
        <v>4</v>
      </c>
      <c r="F220" s="2">
        <v>45728</v>
      </c>
      <c r="G220">
        <v>8</v>
      </c>
      <c r="H220">
        <v>45</v>
      </c>
      <c r="I220" s="1" t="s">
        <v>81</v>
      </c>
      <c r="J220" s="1" t="s">
        <v>18</v>
      </c>
      <c r="K220" s="1" t="s">
        <v>118</v>
      </c>
      <c r="L220" s="1" t="s">
        <v>19</v>
      </c>
      <c r="M220" s="1" t="s">
        <v>56</v>
      </c>
      <c r="N220" s="1" t="s">
        <v>21</v>
      </c>
      <c r="O220" s="1" t="s">
        <v>40</v>
      </c>
    </row>
    <row r="221" spans="1:15" x14ac:dyDescent="0.25">
      <c r="A221">
        <v>220</v>
      </c>
      <c r="B221">
        <v>32</v>
      </c>
      <c r="C221" s="1" t="s">
        <v>2</v>
      </c>
      <c r="D221" s="1" t="s">
        <v>115</v>
      </c>
      <c r="E221" s="1" t="s">
        <v>49</v>
      </c>
      <c r="F221" s="2">
        <v>45730</v>
      </c>
      <c r="G221">
        <v>12</v>
      </c>
      <c r="H221">
        <v>88</v>
      </c>
      <c r="I221" s="1" t="s">
        <v>89</v>
      </c>
      <c r="J221" s="1" t="s">
        <v>26</v>
      </c>
      <c r="K221" s="1" t="s">
        <v>91</v>
      </c>
      <c r="L221" s="1" t="s">
        <v>19</v>
      </c>
      <c r="M221" s="1" t="s">
        <v>20</v>
      </c>
      <c r="N221" s="1" t="s">
        <v>15</v>
      </c>
      <c r="O221" s="1" t="s">
        <v>11</v>
      </c>
    </row>
    <row r="222" spans="1:15" x14ac:dyDescent="0.25">
      <c r="A222">
        <v>221</v>
      </c>
      <c r="B222">
        <v>39</v>
      </c>
      <c r="C222" s="1" t="s">
        <v>2</v>
      </c>
      <c r="D222" s="1" t="s">
        <v>32</v>
      </c>
      <c r="E222" s="1" t="s">
        <v>24</v>
      </c>
      <c r="F222" s="2">
        <v>45732</v>
      </c>
      <c r="G222">
        <v>48</v>
      </c>
      <c r="H222">
        <v>57</v>
      </c>
      <c r="I222" s="1" t="s">
        <v>99</v>
      </c>
      <c r="J222" s="1" t="s">
        <v>18</v>
      </c>
      <c r="K222" s="1" t="s">
        <v>108</v>
      </c>
      <c r="L222" s="1" t="s">
        <v>19</v>
      </c>
      <c r="M222" s="1" t="s">
        <v>9</v>
      </c>
      <c r="N222" s="1" t="s">
        <v>68</v>
      </c>
      <c r="O222" s="1" t="s">
        <v>11</v>
      </c>
    </row>
    <row r="223" spans="1:15" x14ac:dyDescent="0.25">
      <c r="A223">
        <v>222</v>
      </c>
      <c r="B223">
        <v>28</v>
      </c>
      <c r="C223" s="1" t="s">
        <v>2</v>
      </c>
      <c r="D223" s="1" t="s">
        <v>106</v>
      </c>
      <c r="E223" s="1" t="s">
        <v>49</v>
      </c>
      <c r="F223" s="2">
        <v>45734</v>
      </c>
      <c r="G223">
        <v>6</v>
      </c>
      <c r="H223">
        <v>68</v>
      </c>
      <c r="I223" s="1" t="s">
        <v>80</v>
      </c>
      <c r="J223" s="1" t="s">
        <v>74</v>
      </c>
      <c r="K223" s="1" t="s">
        <v>118</v>
      </c>
      <c r="L223" s="1" t="s">
        <v>35</v>
      </c>
      <c r="M223" s="1" t="s">
        <v>56</v>
      </c>
      <c r="N223" s="1" t="s">
        <v>57</v>
      </c>
      <c r="O223" s="1" t="s">
        <v>40</v>
      </c>
    </row>
    <row r="224" spans="1:15" x14ac:dyDescent="0.25">
      <c r="A224">
        <v>223</v>
      </c>
      <c r="B224">
        <v>47</v>
      </c>
      <c r="C224" s="1" t="s">
        <v>2</v>
      </c>
      <c r="D224" s="1" t="s">
        <v>125</v>
      </c>
      <c r="E224" s="1" t="s">
        <v>49</v>
      </c>
      <c r="F224" s="2">
        <v>45736</v>
      </c>
      <c r="G224">
        <v>14</v>
      </c>
      <c r="H224">
        <v>94</v>
      </c>
      <c r="I224" s="1" t="s">
        <v>66</v>
      </c>
      <c r="J224" s="1" t="s">
        <v>74</v>
      </c>
      <c r="K224" s="1" t="s">
        <v>7</v>
      </c>
      <c r="L224" s="1" t="s">
        <v>19</v>
      </c>
      <c r="M224" s="1" t="s">
        <v>52</v>
      </c>
      <c r="N224" s="1" t="s">
        <v>28</v>
      </c>
      <c r="O224" s="1" t="s">
        <v>11</v>
      </c>
    </row>
    <row r="225" spans="1:15" x14ac:dyDescent="0.25">
      <c r="A225">
        <v>224</v>
      </c>
      <c r="B225">
        <v>20</v>
      </c>
      <c r="C225" s="1" t="s">
        <v>2</v>
      </c>
      <c r="D225" s="1" t="s">
        <v>77</v>
      </c>
      <c r="E225" s="1" t="s">
        <v>4</v>
      </c>
      <c r="F225" s="2">
        <v>45738</v>
      </c>
      <c r="G225">
        <v>34</v>
      </c>
      <c r="H225">
        <v>41</v>
      </c>
      <c r="I225" s="1" t="s">
        <v>33</v>
      </c>
      <c r="J225" s="1" t="s">
        <v>26</v>
      </c>
      <c r="K225" s="1" t="s">
        <v>30</v>
      </c>
      <c r="L225" s="1" t="s">
        <v>19</v>
      </c>
      <c r="M225" s="1" t="s">
        <v>20</v>
      </c>
      <c r="N225" s="1" t="s">
        <v>28</v>
      </c>
      <c r="O225" s="1" t="s">
        <v>31</v>
      </c>
    </row>
    <row r="226" spans="1:15" x14ac:dyDescent="0.25">
      <c r="A226">
        <v>225</v>
      </c>
      <c r="B226">
        <v>63</v>
      </c>
      <c r="C226" s="1" t="s">
        <v>2</v>
      </c>
      <c r="D226" s="1" t="s">
        <v>107</v>
      </c>
      <c r="E226" s="1" t="s">
        <v>4</v>
      </c>
      <c r="F226" s="2">
        <v>45740</v>
      </c>
      <c r="G226">
        <v>12</v>
      </c>
      <c r="H226">
        <v>83</v>
      </c>
      <c r="I226" s="1" t="s">
        <v>129</v>
      </c>
      <c r="J226" s="1" t="s">
        <v>18</v>
      </c>
      <c r="K226" s="1" t="s">
        <v>100</v>
      </c>
      <c r="L226" s="1" t="s">
        <v>35</v>
      </c>
      <c r="M226" s="1" t="s">
        <v>20</v>
      </c>
      <c r="N226" s="1" t="s">
        <v>15</v>
      </c>
      <c r="O226" s="1" t="s">
        <v>79</v>
      </c>
    </row>
    <row r="227" spans="1:15" x14ac:dyDescent="0.25">
      <c r="A227">
        <v>226</v>
      </c>
      <c r="B227">
        <v>25</v>
      </c>
      <c r="C227" s="1" t="s">
        <v>2</v>
      </c>
      <c r="D227" s="1" t="s">
        <v>84</v>
      </c>
      <c r="E227" s="1" t="s">
        <v>45</v>
      </c>
      <c r="F227" s="2">
        <v>45742</v>
      </c>
      <c r="G227">
        <v>11</v>
      </c>
      <c r="H227">
        <v>22</v>
      </c>
      <c r="I227" s="1" t="s">
        <v>54</v>
      </c>
      <c r="J227" s="1" t="s">
        <v>26</v>
      </c>
      <c r="K227" s="1" t="s">
        <v>60</v>
      </c>
      <c r="L227" s="1" t="s">
        <v>19</v>
      </c>
      <c r="M227" s="1" t="s">
        <v>27</v>
      </c>
      <c r="N227" s="1" t="s">
        <v>57</v>
      </c>
      <c r="O227" s="1" t="s">
        <v>31</v>
      </c>
    </row>
    <row r="228" spans="1:15" x14ac:dyDescent="0.25">
      <c r="A228">
        <v>227</v>
      </c>
      <c r="B228">
        <v>29</v>
      </c>
      <c r="C228" s="1" t="s">
        <v>2</v>
      </c>
      <c r="D228" s="1" t="s">
        <v>53</v>
      </c>
      <c r="E228" s="1" t="s">
        <v>24</v>
      </c>
      <c r="F228" s="2">
        <v>45744</v>
      </c>
      <c r="G228">
        <v>5</v>
      </c>
      <c r="H228">
        <v>74</v>
      </c>
      <c r="I228" s="1" t="s">
        <v>87</v>
      </c>
      <c r="J228" s="1" t="s">
        <v>6</v>
      </c>
      <c r="K228" s="1" t="s">
        <v>65</v>
      </c>
      <c r="L228" s="1" t="s">
        <v>19</v>
      </c>
      <c r="M228" s="1" t="s">
        <v>20</v>
      </c>
      <c r="N228" s="1" t="s">
        <v>28</v>
      </c>
      <c r="O228" s="1" t="s">
        <v>70</v>
      </c>
    </row>
    <row r="229" spans="1:15" x14ac:dyDescent="0.25">
      <c r="A229">
        <v>228</v>
      </c>
      <c r="B229">
        <v>50</v>
      </c>
      <c r="C229" s="1" t="s">
        <v>2</v>
      </c>
      <c r="D229" s="1" t="s">
        <v>16</v>
      </c>
      <c r="E229" s="1" t="s">
        <v>4</v>
      </c>
      <c r="F229" s="2">
        <v>45746</v>
      </c>
      <c r="G229">
        <v>25</v>
      </c>
      <c r="H229">
        <v>90</v>
      </c>
      <c r="I229" s="1" t="s">
        <v>25</v>
      </c>
      <c r="J229" s="1" t="s">
        <v>26</v>
      </c>
      <c r="K229" s="1" t="s">
        <v>30</v>
      </c>
      <c r="L229" s="1" t="s">
        <v>8</v>
      </c>
      <c r="M229" s="1" t="s">
        <v>36</v>
      </c>
      <c r="N229" s="1" t="s">
        <v>10</v>
      </c>
      <c r="O229" s="1" t="s">
        <v>11</v>
      </c>
    </row>
    <row r="230" spans="1:15" x14ac:dyDescent="0.25">
      <c r="A230">
        <v>229</v>
      </c>
      <c r="B230">
        <v>18</v>
      </c>
      <c r="C230" s="1" t="s">
        <v>2</v>
      </c>
      <c r="D230" s="1" t="s">
        <v>107</v>
      </c>
      <c r="E230" s="1" t="s">
        <v>4</v>
      </c>
      <c r="F230" s="2">
        <v>45748</v>
      </c>
      <c r="G230">
        <v>11</v>
      </c>
      <c r="H230">
        <v>79</v>
      </c>
      <c r="I230" s="1" t="s">
        <v>64</v>
      </c>
      <c r="J230" s="1" t="s">
        <v>26</v>
      </c>
      <c r="K230" s="1" t="s">
        <v>34</v>
      </c>
      <c r="L230" s="1" t="s">
        <v>19</v>
      </c>
      <c r="M230" s="1" t="s">
        <v>56</v>
      </c>
      <c r="N230" s="1" t="s">
        <v>21</v>
      </c>
      <c r="O230" s="1" t="s">
        <v>31</v>
      </c>
    </row>
    <row r="231" spans="1:15" x14ac:dyDescent="0.25">
      <c r="A231">
        <v>230</v>
      </c>
      <c r="B231">
        <v>70</v>
      </c>
      <c r="C231" s="1" t="s">
        <v>2</v>
      </c>
      <c r="D231" s="1" t="s">
        <v>23</v>
      </c>
      <c r="E231" s="1" t="s">
        <v>24</v>
      </c>
      <c r="F231" s="2">
        <v>45750</v>
      </c>
      <c r="G231">
        <v>27</v>
      </c>
      <c r="H231">
        <v>28</v>
      </c>
      <c r="I231" s="1" t="s">
        <v>105</v>
      </c>
      <c r="J231" s="1" t="s">
        <v>18</v>
      </c>
      <c r="K231" s="1" t="s">
        <v>47</v>
      </c>
      <c r="L231" s="1" t="s">
        <v>19</v>
      </c>
      <c r="M231" s="1" t="s">
        <v>27</v>
      </c>
      <c r="N231" s="1" t="s">
        <v>28</v>
      </c>
      <c r="O231" s="1" t="s">
        <v>79</v>
      </c>
    </row>
    <row r="232" spans="1:15" x14ac:dyDescent="0.25">
      <c r="A232">
        <v>231</v>
      </c>
      <c r="B232">
        <v>66</v>
      </c>
      <c r="C232" s="1" t="s">
        <v>2</v>
      </c>
      <c r="D232" s="1" t="s">
        <v>101</v>
      </c>
      <c r="E232" s="1" t="s">
        <v>49</v>
      </c>
      <c r="F232" s="2">
        <v>45752</v>
      </c>
      <c r="G232">
        <v>43</v>
      </c>
      <c r="H232">
        <v>88</v>
      </c>
      <c r="I232" s="1" t="s">
        <v>122</v>
      </c>
      <c r="J232" s="1" t="s">
        <v>6</v>
      </c>
      <c r="K232" s="1" t="s">
        <v>60</v>
      </c>
      <c r="L232" s="1" t="s">
        <v>39</v>
      </c>
      <c r="M232" s="1" t="s">
        <v>36</v>
      </c>
      <c r="N232" s="1" t="s">
        <v>21</v>
      </c>
      <c r="O232" s="1" t="s">
        <v>31</v>
      </c>
    </row>
    <row r="233" spans="1:15" x14ac:dyDescent="0.25">
      <c r="A233">
        <v>232</v>
      </c>
      <c r="B233">
        <v>28</v>
      </c>
      <c r="C233" s="1" t="s">
        <v>2</v>
      </c>
      <c r="D233" s="1" t="s">
        <v>3</v>
      </c>
      <c r="E233" s="1" t="s">
        <v>4</v>
      </c>
      <c r="F233" s="2">
        <v>45754</v>
      </c>
      <c r="G233">
        <v>18</v>
      </c>
      <c r="H233">
        <v>26</v>
      </c>
      <c r="I233" s="1" t="s">
        <v>104</v>
      </c>
      <c r="J233" s="1" t="s">
        <v>26</v>
      </c>
      <c r="K233" s="1" t="s">
        <v>126</v>
      </c>
      <c r="L233" s="1" t="s">
        <v>19</v>
      </c>
      <c r="M233" s="1" t="s">
        <v>52</v>
      </c>
      <c r="N233" s="1" t="s">
        <v>68</v>
      </c>
      <c r="O233" s="1" t="s">
        <v>79</v>
      </c>
    </row>
    <row r="234" spans="1:15" x14ac:dyDescent="0.25">
      <c r="A234">
        <v>233</v>
      </c>
      <c r="B234">
        <v>54</v>
      </c>
      <c r="C234" s="1" t="s">
        <v>2</v>
      </c>
      <c r="D234" s="1" t="s">
        <v>88</v>
      </c>
      <c r="E234" s="1" t="s">
        <v>49</v>
      </c>
      <c r="F234" s="2">
        <v>45756</v>
      </c>
      <c r="G234">
        <v>32</v>
      </c>
      <c r="H234">
        <v>27</v>
      </c>
      <c r="I234" s="1" t="s">
        <v>59</v>
      </c>
      <c r="J234" s="1" t="s">
        <v>6</v>
      </c>
      <c r="K234" s="1" t="s">
        <v>55</v>
      </c>
      <c r="L234" s="1" t="s">
        <v>8</v>
      </c>
      <c r="M234" s="1" t="s">
        <v>9</v>
      </c>
      <c r="N234" s="1" t="s">
        <v>57</v>
      </c>
      <c r="O234" s="1" t="s">
        <v>58</v>
      </c>
    </row>
    <row r="235" spans="1:15" x14ac:dyDescent="0.25">
      <c r="A235">
        <v>234</v>
      </c>
      <c r="B235">
        <v>19</v>
      </c>
      <c r="C235" s="1" t="s">
        <v>2</v>
      </c>
      <c r="D235" s="1" t="s">
        <v>12</v>
      </c>
      <c r="E235" s="1" t="s">
        <v>4</v>
      </c>
      <c r="F235" s="2">
        <v>45758</v>
      </c>
      <c r="G235">
        <v>27</v>
      </c>
      <c r="H235">
        <v>83</v>
      </c>
      <c r="I235" s="1" t="s">
        <v>99</v>
      </c>
      <c r="J235" s="1" t="s">
        <v>74</v>
      </c>
      <c r="K235" s="1" t="s">
        <v>116</v>
      </c>
      <c r="L235" s="1" t="s">
        <v>39</v>
      </c>
      <c r="M235" s="1" t="s">
        <v>27</v>
      </c>
      <c r="N235" s="1" t="s">
        <v>57</v>
      </c>
      <c r="O235" s="1" t="s">
        <v>79</v>
      </c>
    </row>
    <row r="236" spans="1:15" x14ac:dyDescent="0.25">
      <c r="A236">
        <v>235</v>
      </c>
      <c r="B236">
        <v>20</v>
      </c>
      <c r="C236" s="1" t="s">
        <v>2</v>
      </c>
      <c r="D236" s="1" t="s">
        <v>125</v>
      </c>
      <c r="E236" s="1" t="s">
        <v>49</v>
      </c>
      <c r="F236" s="2">
        <v>45760</v>
      </c>
      <c r="G236">
        <v>24</v>
      </c>
      <c r="H236">
        <v>39</v>
      </c>
      <c r="I236" s="1" t="s">
        <v>129</v>
      </c>
      <c r="J236" s="1" t="s">
        <v>18</v>
      </c>
      <c r="K236" s="1" t="s">
        <v>47</v>
      </c>
      <c r="L236" s="1" t="s">
        <v>35</v>
      </c>
      <c r="M236" s="1" t="s">
        <v>27</v>
      </c>
      <c r="N236" s="1" t="s">
        <v>21</v>
      </c>
      <c r="O236" s="1" t="s">
        <v>22</v>
      </c>
    </row>
    <row r="237" spans="1:15" x14ac:dyDescent="0.25">
      <c r="A237">
        <v>236</v>
      </c>
      <c r="B237">
        <v>43</v>
      </c>
      <c r="C237" s="1" t="s">
        <v>2</v>
      </c>
      <c r="D237" s="1" t="s">
        <v>71</v>
      </c>
      <c r="E237" s="1" t="s">
        <v>49</v>
      </c>
      <c r="F237" s="2">
        <v>45762</v>
      </c>
      <c r="G237">
        <v>31</v>
      </c>
      <c r="H237">
        <v>89</v>
      </c>
      <c r="I237" s="1" t="s">
        <v>109</v>
      </c>
      <c r="J237" s="1" t="s">
        <v>26</v>
      </c>
      <c r="K237" s="1" t="s">
        <v>91</v>
      </c>
      <c r="L237" s="1" t="s">
        <v>8</v>
      </c>
      <c r="M237" s="1" t="s">
        <v>20</v>
      </c>
      <c r="N237" s="1" t="s">
        <v>68</v>
      </c>
      <c r="O237" s="1" t="s">
        <v>40</v>
      </c>
    </row>
    <row r="238" spans="1:15" x14ac:dyDescent="0.25">
      <c r="A238">
        <v>237</v>
      </c>
      <c r="B238">
        <v>38</v>
      </c>
      <c r="C238" s="1" t="s">
        <v>2</v>
      </c>
      <c r="D238" s="1" t="s">
        <v>44</v>
      </c>
      <c r="E238" s="1" t="s">
        <v>45</v>
      </c>
      <c r="F238" s="2">
        <v>45764</v>
      </c>
      <c r="G238">
        <v>39</v>
      </c>
      <c r="H238">
        <v>68</v>
      </c>
      <c r="I238" s="1" t="s">
        <v>96</v>
      </c>
      <c r="J238" s="1" t="s">
        <v>6</v>
      </c>
      <c r="K238" s="1" t="s">
        <v>78</v>
      </c>
      <c r="L238" s="1" t="s">
        <v>8</v>
      </c>
      <c r="M238" s="1" t="s">
        <v>27</v>
      </c>
      <c r="N238" s="1" t="s">
        <v>28</v>
      </c>
      <c r="O238" s="1" t="s">
        <v>11</v>
      </c>
    </row>
    <row r="239" spans="1:15" x14ac:dyDescent="0.25">
      <c r="A239">
        <v>238</v>
      </c>
      <c r="B239">
        <v>50</v>
      </c>
      <c r="C239" s="1" t="s">
        <v>2</v>
      </c>
      <c r="D239" s="1" t="s">
        <v>63</v>
      </c>
      <c r="E239" s="1" t="s">
        <v>4</v>
      </c>
      <c r="F239" s="2">
        <v>45766</v>
      </c>
      <c r="G239">
        <v>36</v>
      </c>
      <c r="H239">
        <v>90</v>
      </c>
      <c r="I239" s="1" t="s">
        <v>128</v>
      </c>
      <c r="J239" s="1" t="s">
        <v>26</v>
      </c>
      <c r="K239" s="1" t="s">
        <v>100</v>
      </c>
      <c r="L239" s="1" t="s">
        <v>35</v>
      </c>
      <c r="M239" s="1" t="s">
        <v>56</v>
      </c>
      <c r="N239" s="1" t="s">
        <v>68</v>
      </c>
      <c r="O239" s="1" t="s">
        <v>11</v>
      </c>
    </row>
    <row r="240" spans="1:15" x14ac:dyDescent="0.25">
      <c r="A240">
        <v>239</v>
      </c>
      <c r="B240">
        <v>64</v>
      </c>
      <c r="C240" s="1" t="s">
        <v>2</v>
      </c>
      <c r="D240" s="1" t="s">
        <v>69</v>
      </c>
      <c r="E240" s="1" t="s">
        <v>4</v>
      </c>
      <c r="F240" s="2">
        <v>45768</v>
      </c>
      <c r="G240">
        <v>5</v>
      </c>
      <c r="H240">
        <v>34</v>
      </c>
      <c r="I240" s="1" t="s">
        <v>105</v>
      </c>
      <c r="J240" s="1" t="s">
        <v>26</v>
      </c>
      <c r="K240" s="1" t="s">
        <v>82</v>
      </c>
      <c r="L240" s="1" t="s">
        <v>39</v>
      </c>
      <c r="M240" s="1" t="s">
        <v>20</v>
      </c>
      <c r="N240" s="1" t="s">
        <v>15</v>
      </c>
      <c r="O240" s="1" t="s">
        <v>31</v>
      </c>
    </row>
    <row r="241" spans="1:15" x14ac:dyDescent="0.25">
      <c r="A241">
        <v>240</v>
      </c>
      <c r="B241">
        <v>49</v>
      </c>
      <c r="C241" s="1" t="s">
        <v>2</v>
      </c>
      <c r="D241" s="1" t="s">
        <v>77</v>
      </c>
      <c r="E241" s="1" t="s">
        <v>4</v>
      </c>
      <c r="F241" s="2">
        <v>45770</v>
      </c>
      <c r="G241">
        <v>47</v>
      </c>
      <c r="H241">
        <v>51</v>
      </c>
      <c r="I241" s="1" t="s">
        <v>111</v>
      </c>
      <c r="J241" s="1" t="s">
        <v>6</v>
      </c>
      <c r="K241" s="1" t="s">
        <v>116</v>
      </c>
      <c r="L241" s="1" t="s">
        <v>35</v>
      </c>
      <c r="M241" s="1" t="s">
        <v>9</v>
      </c>
      <c r="N241" s="1" t="s">
        <v>21</v>
      </c>
      <c r="O241" s="1" t="s">
        <v>58</v>
      </c>
    </row>
    <row r="242" spans="1:15" x14ac:dyDescent="0.25">
      <c r="A242">
        <v>241</v>
      </c>
      <c r="B242">
        <v>47</v>
      </c>
      <c r="C242" s="1" t="s">
        <v>2</v>
      </c>
      <c r="D242" s="1" t="s">
        <v>12</v>
      </c>
      <c r="E242" s="1" t="s">
        <v>4</v>
      </c>
      <c r="F242" s="2">
        <v>45772</v>
      </c>
      <c r="G242">
        <v>29</v>
      </c>
      <c r="H242">
        <v>45</v>
      </c>
      <c r="I242" s="1" t="s">
        <v>38</v>
      </c>
      <c r="J242" s="1" t="s">
        <v>74</v>
      </c>
      <c r="K242" s="1" t="s">
        <v>30</v>
      </c>
      <c r="L242" s="1" t="s">
        <v>8</v>
      </c>
      <c r="M242" s="1" t="s">
        <v>20</v>
      </c>
      <c r="N242" s="1" t="s">
        <v>57</v>
      </c>
      <c r="O242" s="1" t="s">
        <v>11</v>
      </c>
    </row>
    <row r="243" spans="1:15" x14ac:dyDescent="0.25">
      <c r="A243">
        <v>242</v>
      </c>
      <c r="B243">
        <v>36</v>
      </c>
      <c r="C243" s="1" t="s">
        <v>2</v>
      </c>
      <c r="D243" s="1" t="s">
        <v>86</v>
      </c>
      <c r="E243" s="1" t="s">
        <v>4</v>
      </c>
      <c r="F243" s="2">
        <v>45774</v>
      </c>
      <c r="G243">
        <v>43</v>
      </c>
      <c r="H243">
        <v>88</v>
      </c>
      <c r="I243" s="1" t="s">
        <v>61</v>
      </c>
      <c r="J243" s="1" t="s">
        <v>26</v>
      </c>
      <c r="K243" s="1" t="s">
        <v>82</v>
      </c>
      <c r="L243" s="1" t="s">
        <v>8</v>
      </c>
      <c r="M243" s="1" t="s">
        <v>20</v>
      </c>
      <c r="N243" s="1" t="s">
        <v>10</v>
      </c>
      <c r="O243" s="1" t="s">
        <v>58</v>
      </c>
    </row>
    <row r="244" spans="1:15" x14ac:dyDescent="0.25">
      <c r="A244">
        <v>243</v>
      </c>
      <c r="B244">
        <v>55</v>
      </c>
      <c r="C244" s="1" t="s">
        <v>2</v>
      </c>
      <c r="D244" s="1" t="s">
        <v>44</v>
      </c>
      <c r="E244" s="1" t="s">
        <v>45</v>
      </c>
      <c r="F244" s="2">
        <v>45776</v>
      </c>
      <c r="G244">
        <v>40</v>
      </c>
      <c r="H244">
        <v>85</v>
      </c>
      <c r="I244" s="1" t="s">
        <v>66</v>
      </c>
      <c r="J244" s="1" t="s">
        <v>6</v>
      </c>
      <c r="K244" s="1" t="s">
        <v>7</v>
      </c>
      <c r="L244" s="1" t="s">
        <v>35</v>
      </c>
      <c r="M244" s="1" t="s">
        <v>56</v>
      </c>
      <c r="N244" s="1" t="s">
        <v>68</v>
      </c>
      <c r="O244" s="1" t="s">
        <v>79</v>
      </c>
    </row>
    <row r="245" spans="1:15" x14ac:dyDescent="0.25">
      <c r="A245">
        <v>244</v>
      </c>
      <c r="B245">
        <v>25</v>
      </c>
      <c r="C245" s="1" t="s">
        <v>2</v>
      </c>
      <c r="D245" s="1" t="s">
        <v>88</v>
      </c>
      <c r="E245" s="1" t="s">
        <v>49</v>
      </c>
      <c r="F245" s="2">
        <v>45778</v>
      </c>
      <c r="G245">
        <v>4</v>
      </c>
      <c r="H245">
        <v>100</v>
      </c>
      <c r="I245" s="1" t="s">
        <v>5</v>
      </c>
      <c r="J245" s="1" t="s">
        <v>26</v>
      </c>
      <c r="K245" s="1" t="s">
        <v>60</v>
      </c>
      <c r="L245" s="1" t="s">
        <v>8</v>
      </c>
      <c r="M245" s="1" t="s">
        <v>52</v>
      </c>
      <c r="N245" s="1" t="s">
        <v>68</v>
      </c>
      <c r="O245" s="1" t="s">
        <v>70</v>
      </c>
    </row>
    <row r="246" spans="1:15" x14ac:dyDescent="0.25">
      <c r="A246">
        <v>245</v>
      </c>
      <c r="B246">
        <v>53</v>
      </c>
      <c r="C246" s="1" t="s">
        <v>2</v>
      </c>
      <c r="D246" s="1" t="s">
        <v>115</v>
      </c>
      <c r="E246" s="1" t="s">
        <v>49</v>
      </c>
      <c r="F246" s="2">
        <v>45780</v>
      </c>
      <c r="G246">
        <v>39</v>
      </c>
      <c r="H246">
        <v>42</v>
      </c>
      <c r="I246" s="1" t="s">
        <v>29</v>
      </c>
      <c r="J246" s="1" t="s">
        <v>18</v>
      </c>
      <c r="K246" s="1" t="s">
        <v>108</v>
      </c>
      <c r="L246" s="1" t="s">
        <v>19</v>
      </c>
      <c r="M246" s="1" t="s">
        <v>52</v>
      </c>
      <c r="N246" s="1" t="s">
        <v>28</v>
      </c>
      <c r="O246" s="1" t="s">
        <v>22</v>
      </c>
    </row>
    <row r="247" spans="1:15" x14ac:dyDescent="0.25">
      <c r="A247">
        <v>246</v>
      </c>
      <c r="B247">
        <v>49</v>
      </c>
      <c r="C247" s="1" t="s">
        <v>2</v>
      </c>
      <c r="D247" s="1" t="s">
        <v>23</v>
      </c>
      <c r="E247" s="1" t="s">
        <v>24</v>
      </c>
      <c r="F247" s="2">
        <v>45782</v>
      </c>
      <c r="G247">
        <v>45</v>
      </c>
      <c r="H247">
        <v>53</v>
      </c>
      <c r="I247" s="1" t="s">
        <v>25</v>
      </c>
      <c r="J247" s="1" t="s">
        <v>6</v>
      </c>
      <c r="K247" s="1" t="s">
        <v>43</v>
      </c>
      <c r="L247" s="1" t="s">
        <v>35</v>
      </c>
      <c r="M247" s="1" t="s">
        <v>27</v>
      </c>
      <c r="N247" s="1" t="s">
        <v>10</v>
      </c>
      <c r="O247" s="1" t="s">
        <v>11</v>
      </c>
    </row>
    <row r="248" spans="1:15" x14ac:dyDescent="0.25">
      <c r="A248">
        <v>247</v>
      </c>
      <c r="B248">
        <v>35</v>
      </c>
      <c r="C248" s="1" t="s">
        <v>2</v>
      </c>
      <c r="D248" s="1" t="s">
        <v>71</v>
      </c>
      <c r="E248" s="1" t="s">
        <v>49</v>
      </c>
      <c r="F248" s="2">
        <v>45784</v>
      </c>
      <c r="G248">
        <v>20</v>
      </c>
      <c r="H248">
        <v>86</v>
      </c>
      <c r="I248" s="1" t="s">
        <v>89</v>
      </c>
      <c r="J248" s="1" t="s">
        <v>74</v>
      </c>
      <c r="K248" s="1" t="s">
        <v>100</v>
      </c>
      <c r="L248" s="1" t="s">
        <v>19</v>
      </c>
      <c r="M248" s="1" t="s">
        <v>9</v>
      </c>
      <c r="N248" s="1" t="s">
        <v>10</v>
      </c>
      <c r="O248" s="1" t="s">
        <v>58</v>
      </c>
    </row>
    <row r="249" spans="1:15" x14ac:dyDescent="0.25">
      <c r="A249">
        <v>248</v>
      </c>
      <c r="B249">
        <v>29</v>
      </c>
      <c r="C249" s="1" t="s">
        <v>2</v>
      </c>
      <c r="D249" s="1" t="s">
        <v>12</v>
      </c>
      <c r="E249" s="1" t="s">
        <v>4</v>
      </c>
      <c r="F249" s="2">
        <v>45786</v>
      </c>
      <c r="G249">
        <v>14</v>
      </c>
      <c r="H249">
        <v>66</v>
      </c>
      <c r="I249" s="1" t="s">
        <v>38</v>
      </c>
      <c r="J249" s="1" t="s">
        <v>74</v>
      </c>
      <c r="K249" s="1" t="s">
        <v>92</v>
      </c>
      <c r="L249" s="1" t="s">
        <v>19</v>
      </c>
      <c r="M249" s="1" t="s">
        <v>36</v>
      </c>
      <c r="N249" s="1" t="s">
        <v>68</v>
      </c>
      <c r="O249" s="1" t="s">
        <v>22</v>
      </c>
    </row>
    <row r="250" spans="1:15" x14ac:dyDescent="0.25">
      <c r="A250">
        <v>249</v>
      </c>
      <c r="B250">
        <v>47</v>
      </c>
      <c r="C250" s="1" t="s">
        <v>2</v>
      </c>
      <c r="D250" s="1" t="s">
        <v>115</v>
      </c>
      <c r="E250" s="1" t="s">
        <v>49</v>
      </c>
      <c r="F250" s="2">
        <v>45788</v>
      </c>
      <c r="G250">
        <v>33</v>
      </c>
      <c r="H250">
        <v>100</v>
      </c>
      <c r="I250" s="1" t="s">
        <v>120</v>
      </c>
      <c r="J250" s="1" t="s">
        <v>26</v>
      </c>
      <c r="K250" s="1" t="s">
        <v>126</v>
      </c>
      <c r="L250" s="1" t="s">
        <v>8</v>
      </c>
      <c r="M250" s="1" t="s">
        <v>9</v>
      </c>
      <c r="N250" s="1" t="s">
        <v>28</v>
      </c>
      <c r="O250" s="1" t="s">
        <v>22</v>
      </c>
    </row>
    <row r="251" spans="1:15" x14ac:dyDescent="0.25">
      <c r="A251">
        <v>250</v>
      </c>
      <c r="B251">
        <v>53</v>
      </c>
      <c r="C251" s="1" t="s">
        <v>2</v>
      </c>
      <c r="D251" s="1" t="s">
        <v>48</v>
      </c>
      <c r="E251" s="1" t="s">
        <v>49</v>
      </c>
      <c r="F251" s="2">
        <v>45790</v>
      </c>
      <c r="G251">
        <v>18</v>
      </c>
      <c r="H251">
        <v>47</v>
      </c>
      <c r="I251" s="1" t="s">
        <v>102</v>
      </c>
      <c r="J251" s="1" t="s">
        <v>18</v>
      </c>
      <c r="K251" s="1" t="s">
        <v>67</v>
      </c>
      <c r="L251" s="1" t="s">
        <v>39</v>
      </c>
      <c r="M251" s="1" t="s">
        <v>36</v>
      </c>
      <c r="N251" s="1" t="s">
        <v>21</v>
      </c>
      <c r="O251" s="1" t="s">
        <v>31</v>
      </c>
    </row>
    <row r="252" spans="1:15" x14ac:dyDescent="0.25">
      <c r="A252">
        <v>251</v>
      </c>
      <c r="B252">
        <v>33</v>
      </c>
      <c r="C252" s="1" t="s">
        <v>2</v>
      </c>
      <c r="D252" s="1" t="s">
        <v>69</v>
      </c>
      <c r="E252" s="1" t="s">
        <v>4</v>
      </c>
      <c r="F252" s="2">
        <v>45792</v>
      </c>
      <c r="G252">
        <v>9</v>
      </c>
      <c r="H252">
        <v>25</v>
      </c>
      <c r="I252" s="1" t="s">
        <v>73</v>
      </c>
      <c r="J252" s="1" t="s">
        <v>6</v>
      </c>
      <c r="K252" s="1" t="s">
        <v>76</v>
      </c>
      <c r="L252" s="1" t="s">
        <v>39</v>
      </c>
      <c r="M252" s="1" t="s">
        <v>9</v>
      </c>
      <c r="N252" s="1" t="s">
        <v>57</v>
      </c>
      <c r="O252" s="1" t="s">
        <v>22</v>
      </c>
    </row>
    <row r="253" spans="1:15" x14ac:dyDescent="0.25">
      <c r="A253">
        <v>252</v>
      </c>
      <c r="B253">
        <v>21</v>
      </c>
      <c r="C253" s="1" t="s">
        <v>2</v>
      </c>
      <c r="D253" s="1" t="s">
        <v>48</v>
      </c>
      <c r="E253" s="1" t="s">
        <v>49</v>
      </c>
      <c r="F253" s="2">
        <v>45794</v>
      </c>
      <c r="G253">
        <v>34</v>
      </c>
      <c r="H253">
        <v>51</v>
      </c>
      <c r="I253" s="1" t="s">
        <v>33</v>
      </c>
      <c r="J253" s="1" t="s">
        <v>74</v>
      </c>
      <c r="K253" s="1" t="s">
        <v>62</v>
      </c>
      <c r="L253" s="1" t="s">
        <v>8</v>
      </c>
      <c r="M253" s="1" t="s">
        <v>36</v>
      </c>
      <c r="N253" s="1" t="s">
        <v>28</v>
      </c>
      <c r="O253" s="1" t="s">
        <v>31</v>
      </c>
    </row>
    <row r="254" spans="1:15" x14ac:dyDescent="0.25">
      <c r="A254">
        <v>253</v>
      </c>
      <c r="B254">
        <v>32</v>
      </c>
      <c r="C254" s="1" t="s">
        <v>2</v>
      </c>
      <c r="D254" s="1" t="s">
        <v>41</v>
      </c>
      <c r="E254" s="1" t="s">
        <v>4</v>
      </c>
      <c r="F254" s="2">
        <v>45796</v>
      </c>
      <c r="G254">
        <v>33</v>
      </c>
      <c r="H254">
        <v>41</v>
      </c>
      <c r="I254" s="1" t="s">
        <v>61</v>
      </c>
      <c r="J254" s="1" t="s">
        <v>26</v>
      </c>
      <c r="K254" s="1" t="s">
        <v>65</v>
      </c>
      <c r="L254" s="1" t="s">
        <v>35</v>
      </c>
      <c r="M254" s="1" t="s">
        <v>20</v>
      </c>
      <c r="N254" s="1" t="s">
        <v>10</v>
      </c>
      <c r="O254" s="1" t="s">
        <v>11</v>
      </c>
    </row>
    <row r="255" spans="1:15" x14ac:dyDescent="0.25">
      <c r="A255">
        <v>254</v>
      </c>
      <c r="B255">
        <v>52</v>
      </c>
      <c r="C255" s="1" t="s">
        <v>2</v>
      </c>
      <c r="D255" s="1" t="s">
        <v>119</v>
      </c>
      <c r="E255" s="1" t="s">
        <v>24</v>
      </c>
      <c r="F255" s="2">
        <v>45798</v>
      </c>
      <c r="G255">
        <v>15</v>
      </c>
      <c r="H255">
        <v>73</v>
      </c>
      <c r="I255" s="1" t="s">
        <v>83</v>
      </c>
      <c r="J255" s="1" t="s">
        <v>6</v>
      </c>
      <c r="K255" s="1" t="s">
        <v>91</v>
      </c>
      <c r="L255" s="1" t="s">
        <v>8</v>
      </c>
      <c r="M255" s="1" t="s">
        <v>52</v>
      </c>
      <c r="N255" s="1" t="s">
        <v>57</v>
      </c>
      <c r="O255" s="1" t="s">
        <v>58</v>
      </c>
    </row>
    <row r="256" spans="1:15" x14ac:dyDescent="0.25">
      <c r="A256">
        <v>255</v>
      </c>
      <c r="B256">
        <v>67</v>
      </c>
      <c r="C256" s="1" t="s">
        <v>2</v>
      </c>
      <c r="D256" s="1" t="s">
        <v>71</v>
      </c>
      <c r="E256" s="1" t="s">
        <v>49</v>
      </c>
      <c r="F256" s="2">
        <v>45800</v>
      </c>
      <c r="G256">
        <v>4</v>
      </c>
      <c r="H256">
        <v>42</v>
      </c>
      <c r="I256" s="1" t="s">
        <v>98</v>
      </c>
      <c r="J256" s="1" t="s">
        <v>26</v>
      </c>
      <c r="K256" s="1" t="s">
        <v>34</v>
      </c>
      <c r="L256" s="1" t="s">
        <v>8</v>
      </c>
      <c r="M256" s="1" t="s">
        <v>56</v>
      </c>
      <c r="N256" s="1" t="s">
        <v>28</v>
      </c>
      <c r="O256" s="1" t="s">
        <v>58</v>
      </c>
    </row>
    <row r="257" spans="1:15" x14ac:dyDescent="0.25">
      <c r="A257">
        <v>256</v>
      </c>
      <c r="B257">
        <v>43</v>
      </c>
      <c r="C257" s="1" t="s">
        <v>2</v>
      </c>
      <c r="D257" s="1" t="s">
        <v>101</v>
      </c>
      <c r="E257" s="1" t="s">
        <v>49</v>
      </c>
      <c r="F257" s="2">
        <v>45802</v>
      </c>
      <c r="G257">
        <v>25</v>
      </c>
      <c r="H257">
        <v>20</v>
      </c>
      <c r="I257" s="1" t="s">
        <v>110</v>
      </c>
      <c r="J257" s="1" t="s">
        <v>26</v>
      </c>
      <c r="K257" s="1" t="s">
        <v>43</v>
      </c>
      <c r="L257" s="1" t="s">
        <v>19</v>
      </c>
      <c r="M257" s="1" t="s">
        <v>20</v>
      </c>
      <c r="N257" s="1" t="s">
        <v>68</v>
      </c>
      <c r="O257" s="1" t="s">
        <v>31</v>
      </c>
    </row>
    <row r="258" spans="1:15" x14ac:dyDescent="0.25">
      <c r="A258">
        <v>257</v>
      </c>
      <c r="B258">
        <v>58</v>
      </c>
      <c r="C258" s="1" t="s">
        <v>2</v>
      </c>
      <c r="D258" s="1" t="s">
        <v>88</v>
      </c>
      <c r="E258" s="1" t="s">
        <v>49</v>
      </c>
      <c r="F258" s="2">
        <v>45804</v>
      </c>
      <c r="G258">
        <v>20</v>
      </c>
      <c r="H258">
        <v>30</v>
      </c>
      <c r="I258" s="1" t="s">
        <v>129</v>
      </c>
      <c r="J258" s="1" t="s">
        <v>74</v>
      </c>
      <c r="K258" s="1" t="s">
        <v>65</v>
      </c>
      <c r="L258" s="1" t="s">
        <v>19</v>
      </c>
      <c r="M258" s="1" t="s">
        <v>9</v>
      </c>
      <c r="N258" s="1" t="s">
        <v>21</v>
      </c>
      <c r="O258" s="1" t="s">
        <v>79</v>
      </c>
    </row>
    <row r="259" spans="1:15" x14ac:dyDescent="0.25">
      <c r="A259">
        <v>258</v>
      </c>
      <c r="B259">
        <v>20</v>
      </c>
      <c r="C259" s="1" t="s">
        <v>2</v>
      </c>
      <c r="D259" s="1" t="s">
        <v>48</v>
      </c>
      <c r="E259" s="1" t="s">
        <v>49</v>
      </c>
      <c r="F259" s="2">
        <v>45806</v>
      </c>
      <c r="G259">
        <v>5</v>
      </c>
      <c r="H259">
        <v>53</v>
      </c>
      <c r="I259" s="1" t="s">
        <v>46</v>
      </c>
      <c r="J259" s="1" t="s">
        <v>26</v>
      </c>
      <c r="K259" s="1" t="s">
        <v>90</v>
      </c>
      <c r="L259" s="1" t="s">
        <v>35</v>
      </c>
      <c r="M259" s="1" t="s">
        <v>9</v>
      </c>
      <c r="N259" s="1" t="s">
        <v>21</v>
      </c>
      <c r="O259" s="1" t="s">
        <v>40</v>
      </c>
    </row>
    <row r="260" spans="1:15" x14ac:dyDescent="0.25">
      <c r="A260">
        <v>259</v>
      </c>
      <c r="B260">
        <v>61</v>
      </c>
      <c r="C260" s="1" t="s">
        <v>2</v>
      </c>
      <c r="D260" s="1" t="s">
        <v>125</v>
      </c>
      <c r="E260" s="1" t="s">
        <v>49</v>
      </c>
      <c r="F260" s="2">
        <v>45808</v>
      </c>
      <c r="G260">
        <v>16</v>
      </c>
      <c r="H260">
        <v>74</v>
      </c>
      <c r="I260" s="1" t="s">
        <v>72</v>
      </c>
      <c r="J260" s="1" t="s">
        <v>18</v>
      </c>
      <c r="K260" s="1" t="s">
        <v>75</v>
      </c>
      <c r="L260" s="1" t="s">
        <v>19</v>
      </c>
      <c r="M260" s="1" t="s">
        <v>9</v>
      </c>
      <c r="N260" s="1" t="s">
        <v>15</v>
      </c>
      <c r="O260" s="1" t="s">
        <v>40</v>
      </c>
    </row>
    <row r="261" spans="1:15" x14ac:dyDescent="0.25">
      <c r="A261">
        <v>260</v>
      </c>
      <c r="B261">
        <v>32</v>
      </c>
      <c r="C261" s="1" t="s">
        <v>2</v>
      </c>
      <c r="D261" s="1" t="s">
        <v>16</v>
      </c>
      <c r="E261" s="1" t="s">
        <v>4</v>
      </c>
      <c r="F261" s="2">
        <v>45810</v>
      </c>
      <c r="G261">
        <v>13</v>
      </c>
      <c r="H261">
        <v>57</v>
      </c>
      <c r="I261" s="1" t="s">
        <v>42</v>
      </c>
      <c r="J261" s="1" t="s">
        <v>26</v>
      </c>
      <c r="K261" s="1" t="s">
        <v>62</v>
      </c>
      <c r="L261" s="1" t="s">
        <v>39</v>
      </c>
      <c r="M261" s="1" t="s">
        <v>36</v>
      </c>
      <c r="N261" s="1" t="s">
        <v>68</v>
      </c>
      <c r="O261" s="1" t="s">
        <v>31</v>
      </c>
    </row>
    <row r="262" spans="1:15" x14ac:dyDescent="0.25">
      <c r="A262">
        <v>261</v>
      </c>
      <c r="B262">
        <v>38</v>
      </c>
      <c r="C262" s="1" t="s">
        <v>2</v>
      </c>
      <c r="D262" s="1" t="s">
        <v>106</v>
      </c>
      <c r="E262" s="1" t="s">
        <v>49</v>
      </c>
      <c r="F262" s="2">
        <v>45812</v>
      </c>
      <c r="G262">
        <v>11</v>
      </c>
      <c r="H262">
        <v>57</v>
      </c>
      <c r="I262" s="1" t="s">
        <v>38</v>
      </c>
      <c r="J262" s="1" t="s">
        <v>18</v>
      </c>
      <c r="K262" s="1" t="s">
        <v>90</v>
      </c>
      <c r="L262" s="1" t="s">
        <v>8</v>
      </c>
      <c r="M262" s="1" t="s">
        <v>52</v>
      </c>
      <c r="N262" s="1" t="s">
        <v>21</v>
      </c>
      <c r="O262" s="1" t="s">
        <v>79</v>
      </c>
    </row>
    <row r="263" spans="1:15" x14ac:dyDescent="0.25">
      <c r="A263">
        <v>262</v>
      </c>
      <c r="B263">
        <v>21</v>
      </c>
      <c r="C263" s="1" t="s">
        <v>2</v>
      </c>
      <c r="D263" s="1" t="s">
        <v>16</v>
      </c>
      <c r="E263" s="1" t="s">
        <v>4</v>
      </c>
      <c r="F263" s="2">
        <v>45814</v>
      </c>
      <c r="G263">
        <v>21</v>
      </c>
      <c r="H263">
        <v>77</v>
      </c>
      <c r="I263" s="1" t="s">
        <v>81</v>
      </c>
      <c r="J263" s="1" t="s">
        <v>6</v>
      </c>
      <c r="K263" s="1" t="s">
        <v>118</v>
      </c>
      <c r="L263" s="1" t="s">
        <v>8</v>
      </c>
      <c r="M263" s="1" t="s">
        <v>36</v>
      </c>
      <c r="N263" s="1" t="s">
        <v>21</v>
      </c>
      <c r="O263" s="1" t="s">
        <v>31</v>
      </c>
    </row>
    <row r="264" spans="1:15" x14ac:dyDescent="0.25">
      <c r="A264">
        <v>263</v>
      </c>
      <c r="B264">
        <v>37</v>
      </c>
      <c r="C264" s="1" t="s">
        <v>2</v>
      </c>
      <c r="D264" s="1" t="s">
        <v>77</v>
      </c>
      <c r="E264" s="1" t="s">
        <v>4</v>
      </c>
      <c r="F264" s="2">
        <v>45816</v>
      </c>
      <c r="G264">
        <v>6</v>
      </c>
      <c r="H264">
        <v>40</v>
      </c>
      <c r="I264" s="1" t="s">
        <v>59</v>
      </c>
      <c r="J264" s="1" t="s">
        <v>26</v>
      </c>
      <c r="K264" s="1" t="s">
        <v>67</v>
      </c>
      <c r="L264" s="1" t="s">
        <v>35</v>
      </c>
      <c r="M264" s="1" t="s">
        <v>27</v>
      </c>
      <c r="N264" s="1" t="s">
        <v>68</v>
      </c>
      <c r="O264" s="1" t="s">
        <v>31</v>
      </c>
    </row>
    <row r="265" spans="1:15" x14ac:dyDescent="0.25">
      <c r="A265">
        <v>264</v>
      </c>
      <c r="B265">
        <v>27</v>
      </c>
      <c r="C265" s="1" t="s">
        <v>2</v>
      </c>
      <c r="D265" s="1" t="s">
        <v>41</v>
      </c>
      <c r="E265" s="1" t="s">
        <v>4</v>
      </c>
      <c r="F265" s="2">
        <v>45818</v>
      </c>
      <c r="G265">
        <v>29</v>
      </c>
      <c r="H265">
        <v>46</v>
      </c>
      <c r="I265" s="1" t="s">
        <v>128</v>
      </c>
      <c r="J265" s="1" t="s">
        <v>26</v>
      </c>
      <c r="K265" s="1" t="s">
        <v>55</v>
      </c>
      <c r="L265" s="1" t="s">
        <v>35</v>
      </c>
      <c r="M265" s="1" t="s">
        <v>56</v>
      </c>
      <c r="N265" s="1" t="s">
        <v>10</v>
      </c>
      <c r="O265" s="1" t="s">
        <v>70</v>
      </c>
    </row>
    <row r="266" spans="1:15" x14ac:dyDescent="0.25">
      <c r="A266">
        <v>265</v>
      </c>
      <c r="B266">
        <v>36</v>
      </c>
      <c r="C266" s="1" t="s">
        <v>2</v>
      </c>
      <c r="D266" s="1" t="s">
        <v>77</v>
      </c>
      <c r="E266" s="1" t="s">
        <v>4</v>
      </c>
      <c r="F266" s="2">
        <v>45820</v>
      </c>
      <c r="G266">
        <v>15</v>
      </c>
      <c r="H266">
        <v>78</v>
      </c>
      <c r="I266" s="1" t="s">
        <v>94</v>
      </c>
      <c r="J266" s="1" t="s">
        <v>18</v>
      </c>
      <c r="K266" s="1" t="s">
        <v>43</v>
      </c>
      <c r="L266" s="1" t="s">
        <v>39</v>
      </c>
      <c r="M266" s="1" t="s">
        <v>56</v>
      </c>
      <c r="N266" s="1" t="s">
        <v>15</v>
      </c>
      <c r="O266" s="1" t="s">
        <v>31</v>
      </c>
    </row>
    <row r="267" spans="1:15" x14ac:dyDescent="0.25">
      <c r="A267">
        <v>266</v>
      </c>
      <c r="B267">
        <v>32</v>
      </c>
      <c r="C267" s="1" t="s">
        <v>2</v>
      </c>
      <c r="D267" s="1" t="s">
        <v>114</v>
      </c>
      <c r="E267" s="1" t="s">
        <v>49</v>
      </c>
      <c r="F267" s="2">
        <v>45822</v>
      </c>
      <c r="G267">
        <v>17</v>
      </c>
      <c r="H267">
        <v>59</v>
      </c>
      <c r="I267" s="1" t="s">
        <v>133</v>
      </c>
      <c r="J267" s="1" t="s">
        <v>26</v>
      </c>
      <c r="K267" s="1" t="s">
        <v>7</v>
      </c>
      <c r="L267" s="1" t="s">
        <v>19</v>
      </c>
      <c r="M267" s="1" t="s">
        <v>52</v>
      </c>
      <c r="N267" s="1" t="s">
        <v>57</v>
      </c>
      <c r="O267" s="1" t="s">
        <v>58</v>
      </c>
    </row>
    <row r="268" spans="1:15" x14ac:dyDescent="0.25">
      <c r="A268">
        <v>267</v>
      </c>
      <c r="B268">
        <v>51</v>
      </c>
      <c r="C268" s="1" t="s">
        <v>2</v>
      </c>
      <c r="D268" s="1" t="s">
        <v>88</v>
      </c>
      <c r="E268" s="1" t="s">
        <v>49</v>
      </c>
      <c r="F268" s="2">
        <v>45824</v>
      </c>
      <c r="G268">
        <v>32</v>
      </c>
      <c r="H268">
        <v>75</v>
      </c>
      <c r="I268" s="1" t="s">
        <v>42</v>
      </c>
      <c r="J268" s="1" t="s">
        <v>6</v>
      </c>
      <c r="K268" s="1" t="s">
        <v>34</v>
      </c>
      <c r="L268" s="1" t="s">
        <v>35</v>
      </c>
      <c r="M268" s="1" t="s">
        <v>9</v>
      </c>
      <c r="N268" s="1" t="s">
        <v>21</v>
      </c>
      <c r="O268" s="1" t="s">
        <v>22</v>
      </c>
    </row>
    <row r="269" spans="1:15" x14ac:dyDescent="0.25">
      <c r="A269">
        <v>268</v>
      </c>
      <c r="B269">
        <v>64</v>
      </c>
      <c r="C269" s="1" t="s">
        <v>2</v>
      </c>
      <c r="D269" s="1" t="s">
        <v>12</v>
      </c>
      <c r="E269" s="1" t="s">
        <v>4</v>
      </c>
      <c r="F269" s="2">
        <v>45826</v>
      </c>
      <c r="G269">
        <v>42</v>
      </c>
      <c r="H269">
        <v>54</v>
      </c>
      <c r="I269" s="1" t="s">
        <v>110</v>
      </c>
      <c r="J269" s="1" t="s">
        <v>26</v>
      </c>
      <c r="K269" s="1" t="s">
        <v>60</v>
      </c>
      <c r="L269" s="1" t="s">
        <v>19</v>
      </c>
      <c r="M269" s="1" t="s">
        <v>52</v>
      </c>
      <c r="N269" s="1" t="s">
        <v>10</v>
      </c>
      <c r="O269" s="1" t="s">
        <v>31</v>
      </c>
    </row>
    <row r="270" spans="1:15" x14ac:dyDescent="0.25">
      <c r="A270">
        <v>269</v>
      </c>
      <c r="B270">
        <v>68</v>
      </c>
      <c r="C270" s="1" t="s">
        <v>2</v>
      </c>
      <c r="D270" s="1" t="s">
        <v>53</v>
      </c>
      <c r="E270" s="1" t="s">
        <v>24</v>
      </c>
      <c r="F270" s="2">
        <v>45828</v>
      </c>
      <c r="G270">
        <v>21</v>
      </c>
      <c r="H270">
        <v>42</v>
      </c>
      <c r="I270" s="1" t="s">
        <v>124</v>
      </c>
      <c r="J270" s="1" t="s">
        <v>26</v>
      </c>
      <c r="K270" s="1" t="s">
        <v>43</v>
      </c>
      <c r="L270" s="1" t="s">
        <v>19</v>
      </c>
      <c r="M270" s="1" t="s">
        <v>56</v>
      </c>
      <c r="N270" s="1" t="s">
        <v>15</v>
      </c>
      <c r="O270" s="1" t="s">
        <v>70</v>
      </c>
    </row>
    <row r="271" spans="1:15" x14ac:dyDescent="0.25">
      <c r="A271">
        <v>270</v>
      </c>
      <c r="B271">
        <v>68</v>
      </c>
      <c r="C271" s="1" t="s">
        <v>2</v>
      </c>
      <c r="D271" s="1" t="s">
        <v>3</v>
      </c>
      <c r="E271" s="1" t="s">
        <v>4</v>
      </c>
      <c r="F271" s="2">
        <v>45830</v>
      </c>
      <c r="G271">
        <v>9</v>
      </c>
      <c r="H271">
        <v>44</v>
      </c>
      <c r="I271" s="1" t="s">
        <v>124</v>
      </c>
      <c r="J271" s="1" t="s">
        <v>26</v>
      </c>
      <c r="K271" s="1" t="s">
        <v>43</v>
      </c>
      <c r="L271" s="1" t="s">
        <v>8</v>
      </c>
      <c r="M271" s="1" t="s">
        <v>27</v>
      </c>
      <c r="N271" s="1" t="s">
        <v>15</v>
      </c>
      <c r="O271" s="1" t="s">
        <v>58</v>
      </c>
    </row>
    <row r="272" spans="1:15" x14ac:dyDescent="0.25">
      <c r="A272">
        <v>271</v>
      </c>
      <c r="B272">
        <v>33</v>
      </c>
      <c r="C272" s="1" t="s">
        <v>2</v>
      </c>
      <c r="D272" s="1" t="s">
        <v>16</v>
      </c>
      <c r="E272" s="1" t="s">
        <v>4</v>
      </c>
      <c r="F272" s="2">
        <v>45832</v>
      </c>
      <c r="G272">
        <v>16</v>
      </c>
      <c r="H272">
        <v>52</v>
      </c>
      <c r="I272" s="1" t="s">
        <v>96</v>
      </c>
      <c r="J272" s="1" t="s">
        <v>74</v>
      </c>
      <c r="K272" s="1" t="s">
        <v>103</v>
      </c>
      <c r="L272" s="1" t="s">
        <v>39</v>
      </c>
      <c r="M272" s="1" t="s">
        <v>20</v>
      </c>
      <c r="N272" s="1" t="s">
        <v>57</v>
      </c>
      <c r="O272" s="1" t="s">
        <v>31</v>
      </c>
    </row>
    <row r="273" spans="1:15" x14ac:dyDescent="0.25">
      <c r="A273">
        <v>272</v>
      </c>
      <c r="B273">
        <v>65</v>
      </c>
      <c r="C273" s="1" t="s">
        <v>2</v>
      </c>
      <c r="D273" s="1" t="s">
        <v>71</v>
      </c>
      <c r="E273" s="1" t="s">
        <v>49</v>
      </c>
      <c r="F273" s="2">
        <v>45834</v>
      </c>
      <c r="G273">
        <v>42</v>
      </c>
      <c r="H273">
        <v>69</v>
      </c>
      <c r="I273" s="1" t="s">
        <v>110</v>
      </c>
      <c r="J273" s="1" t="s">
        <v>74</v>
      </c>
      <c r="K273" s="1" t="s">
        <v>116</v>
      </c>
      <c r="L273" s="1" t="s">
        <v>35</v>
      </c>
      <c r="M273" s="1" t="s">
        <v>9</v>
      </c>
      <c r="N273" s="1" t="s">
        <v>21</v>
      </c>
      <c r="O273" s="1" t="s">
        <v>11</v>
      </c>
    </row>
    <row r="274" spans="1:15" x14ac:dyDescent="0.25">
      <c r="A274">
        <v>273</v>
      </c>
      <c r="B274">
        <v>48</v>
      </c>
      <c r="C274" s="1" t="s">
        <v>2</v>
      </c>
      <c r="D274" s="1" t="s">
        <v>88</v>
      </c>
      <c r="E274" s="1" t="s">
        <v>49</v>
      </c>
      <c r="F274" s="2">
        <v>45836</v>
      </c>
      <c r="G274">
        <v>37</v>
      </c>
      <c r="H274">
        <v>26</v>
      </c>
      <c r="I274" s="1" t="s">
        <v>29</v>
      </c>
      <c r="J274" s="1" t="s">
        <v>26</v>
      </c>
      <c r="K274" s="1" t="s">
        <v>100</v>
      </c>
      <c r="L274" s="1" t="s">
        <v>35</v>
      </c>
      <c r="M274" s="1" t="s">
        <v>52</v>
      </c>
      <c r="N274" s="1" t="s">
        <v>68</v>
      </c>
      <c r="O274" s="1" t="s">
        <v>58</v>
      </c>
    </row>
    <row r="275" spans="1:15" x14ac:dyDescent="0.25">
      <c r="A275">
        <v>274</v>
      </c>
      <c r="B275">
        <v>69</v>
      </c>
      <c r="C275" s="1" t="s">
        <v>2</v>
      </c>
      <c r="D275" s="1" t="s">
        <v>44</v>
      </c>
      <c r="E275" s="1" t="s">
        <v>45</v>
      </c>
      <c r="F275" s="2">
        <v>45838</v>
      </c>
      <c r="G275">
        <v>32</v>
      </c>
      <c r="H275">
        <v>33</v>
      </c>
      <c r="I275" s="1" t="s">
        <v>96</v>
      </c>
      <c r="J275" s="1" t="s">
        <v>18</v>
      </c>
      <c r="K275" s="1" t="s">
        <v>47</v>
      </c>
      <c r="L275" s="1" t="s">
        <v>19</v>
      </c>
      <c r="M275" s="1" t="s">
        <v>9</v>
      </c>
      <c r="N275" s="1" t="s">
        <v>68</v>
      </c>
      <c r="O275" s="1" t="s">
        <v>40</v>
      </c>
    </row>
    <row r="276" spans="1:15" x14ac:dyDescent="0.25">
      <c r="A276">
        <v>275</v>
      </c>
      <c r="B276">
        <v>59</v>
      </c>
      <c r="C276" s="1" t="s">
        <v>2</v>
      </c>
      <c r="D276" s="1" t="s">
        <v>88</v>
      </c>
      <c r="E276" s="1" t="s">
        <v>49</v>
      </c>
      <c r="F276" s="2">
        <v>45840</v>
      </c>
      <c r="G276">
        <v>28</v>
      </c>
      <c r="H276">
        <v>32</v>
      </c>
      <c r="I276" s="1" t="s">
        <v>110</v>
      </c>
      <c r="J276" s="1" t="s">
        <v>26</v>
      </c>
      <c r="K276" s="1" t="s">
        <v>108</v>
      </c>
      <c r="L276" s="1" t="s">
        <v>19</v>
      </c>
      <c r="M276" s="1" t="s">
        <v>9</v>
      </c>
      <c r="N276" s="1" t="s">
        <v>15</v>
      </c>
      <c r="O276" s="1" t="s">
        <v>58</v>
      </c>
    </row>
    <row r="277" spans="1:15" x14ac:dyDescent="0.25">
      <c r="A277">
        <v>276</v>
      </c>
      <c r="B277">
        <v>48</v>
      </c>
      <c r="C277" s="1" t="s">
        <v>2</v>
      </c>
      <c r="D277" s="1" t="s">
        <v>114</v>
      </c>
      <c r="E277" s="1" t="s">
        <v>49</v>
      </c>
      <c r="F277" s="2">
        <v>45842</v>
      </c>
      <c r="G277">
        <v>13</v>
      </c>
      <c r="H277">
        <v>85</v>
      </c>
      <c r="I277" s="1" t="s">
        <v>123</v>
      </c>
      <c r="J277" s="1" t="s">
        <v>74</v>
      </c>
      <c r="K277" s="1" t="s">
        <v>75</v>
      </c>
      <c r="L277" s="1" t="s">
        <v>8</v>
      </c>
      <c r="M277" s="1" t="s">
        <v>9</v>
      </c>
      <c r="N277" s="1" t="s">
        <v>21</v>
      </c>
      <c r="O277" s="1" t="s">
        <v>22</v>
      </c>
    </row>
    <row r="278" spans="1:15" x14ac:dyDescent="0.25">
      <c r="A278">
        <v>277</v>
      </c>
      <c r="B278">
        <v>25</v>
      </c>
      <c r="C278" s="1" t="s">
        <v>2</v>
      </c>
      <c r="D278" s="1" t="s">
        <v>69</v>
      </c>
      <c r="E278" s="1" t="s">
        <v>4</v>
      </c>
      <c r="F278" s="2">
        <v>45844</v>
      </c>
      <c r="G278">
        <v>11</v>
      </c>
      <c r="H278">
        <v>30</v>
      </c>
      <c r="I278" s="1" t="s">
        <v>129</v>
      </c>
      <c r="J278" s="1" t="s">
        <v>74</v>
      </c>
      <c r="K278" s="1" t="s">
        <v>30</v>
      </c>
      <c r="L278" s="1" t="s">
        <v>39</v>
      </c>
      <c r="M278" s="1" t="s">
        <v>9</v>
      </c>
      <c r="N278" s="1" t="s">
        <v>57</v>
      </c>
      <c r="O278" s="1" t="s">
        <v>11</v>
      </c>
    </row>
    <row r="279" spans="1:15" x14ac:dyDescent="0.25">
      <c r="A279">
        <v>278</v>
      </c>
      <c r="B279">
        <v>29</v>
      </c>
      <c r="C279" s="1" t="s">
        <v>2</v>
      </c>
      <c r="D279" s="1" t="s">
        <v>37</v>
      </c>
      <c r="E279" s="1" t="s">
        <v>4</v>
      </c>
      <c r="F279" s="2">
        <v>45846</v>
      </c>
      <c r="G279">
        <v>36</v>
      </c>
      <c r="H279">
        <v>29</v>
      </c>
      <c r="I279" s="1" t="s">
        <v>124</v>
      </c>
      <c r="J279" s="1" t="s">
        <v>26</v>
      </c>
      <c r="K279" s="1" t="s">
        <v>78</v>
      </c>
      <c r="L279" s="1" t="s">
        <v>8</v>
      </c>
      <c r="M279" s="1" t="s">
        <v>56</v>
      </c>
      <c r="N279" s="1" t="s">
        <v>57</v>
      </c>
      <c r="O279" s="1" t="s">
        <v>58</v>
      </c>
    </row>
    <row r="280" spans="1:15" x14ac:dyDescent="0.25">
      <c r="A280">
        <v>279</v>
      </c>
      <c r="B280">
        <v>57</v>
      </c>
      <c r="C280" s="1" t="s">
        <v>2</v>
      </c>
      <c r="D280" s="1" t="s">
        <v>12</v>
      </c>
      <c r="E280" s="1" t="s">
        <v>4</v>
      </c>
      <c r="F280" s="2">
        <v>45848</v>
      </c>
      <c r="G280">
        <v>23</v>
      </c>
      <c r="H280">
        <v>95</v>
      </c>
      <c r="I280" s="1" t="s">
        <v>59</v>
      </c>
      <c r="J280" s="1" t="s">
        <v>26</v>
      </c>
      <c r="K280" s="1" t="s">
        <v>103</v>
      </c>
      <c r="L280" s="1" t="s">
        <v>19</v>
      </c>
      <c r="M280" s="1" t="s">
        <v>9</v>
      </c>
      <c r="N280" s="1" t="s">
        <v>68</v>
      </c>
      <c r="O280" s="1" t="s">
        <v>31</v>
      </c>
    </row>
    <row r="281" spans="1:15" x14ac:dyDescent="0.25">
      <c r="A281">
        <v>280</v>
      </c>
      <c r="B281">
        <v>23</v>
      </c>
      <c r="C281" s="1" t="s">
        <v>2</v>
      </c>
      <c r="D281" s="1" t="s">
        <v>32</v>
      </c>
      <c r="E281" s="1" t="s">
        <v>24</v>
      </c>
      <c r="F281" s="2">
        <v>45850</v>
      </c>
      <c r="G281">
        <v>37</v>
      </c>
      <c r="H281">
        <v>69</v>
      </c>
      <c r="I281" s="1" t="s">
        <v>54</v>
      </c>
      <c r="J281" s="1" t="s">
        <v>6</v>
      </c>
      <c r="K281" s="1" t="s">
        <v>30</v>
      </c>
      <c r="L281" s="1" t="s">
        <v>35</v>
      </c>
      <c r="M281" s="1" t="s">
        <v>36</v>
      </c>
      <c r="N281" s="1" t="s">
        <v>57</v>
      </c>
      <c r="O281" s="1" t="s">
        <v>70</v>
      </c>
    </row>
    <row r="282" spans="1:15" x14ac:dyDescent="0.25">
      <c r="A282">
        <v>281</v>
      </c>
      <c r="B282">
        <v>45</v>
      </c>
      <c r="C282" s="1" t="s">
        <v>2</v>
      </c>
      <c r="D282" s="1" t="s">
        <v>23</v>
      </c>
      <c r="E282" s="1" t="s">
        <v>24</v>
      </c>
      <c r="F282" s="2">
        <v>45852</v>
      </c>
      <c r="G282">
        <v>21</v>
      </c>
      <c r="H282">
        <v>69</v>
      </c>
      <c r="I282" s="1" t="s">
        <v>38</v>
      </c>
      <c r="J282" s="1" t="s">
        <v>18</v>
      </c>
      <c r="K282" s="1" t="s">
        <v>91</v>
      </c>
      <c r="L282" s="1" t="s">
        <v>39</v>
      </c>
      <c r="M282" s="1" t="s">
        <v>52</v>
      </c>
      <c r="N282" s="1" t="s">
        <v>15</v>
      </c>
      <c r="O282" s="1" t="s">
        <v>58</v>
      </c>
    </row>
    <row r="283" spans="1:15" x14ac:dyDescent="0.25">
      <c r="A283">
        <v>282</v>
      </c>
      <c r="B283">
        <v>38</v>
      </c>
      <c r="C283" s="1" t="s">
        <v>2</v>
      </c>
      <c r="D283" s="1" t="s">
        <v>115</v>
      </c>
      <c r="E283" s="1" t="s">
        <v>49</v>
      </c>
      <c r="F283" s="2">
        <v>45854</v>
      </c>
      <c r="G283">
        <v>22</v>
      </c>
      <c r="H283">
        <v>61</v>
      </c>
      <c r="I283" s="1" t="s">
        <v>83</v>
      </c>
      <c r="J283" s="1" t="s">
        <v>74</v>
      </c>
      <c r="K283" s="1" t="s">
        <v>43</v>
      </c>
      <c r="L283" s="1" t="s">
        <v>19</v>
      </c>
      <c r="M283" s="1" t="s">
        <v>36</v>
      </c>
      <c r="N283" s="1" t="s">
        <v>68</v>
      </c>
      <c r="O283" s="1" t="s">
        <v>58</v>
      </c>
    </row>
    <row r="284" spans="1:15" x14ac:dyDescent="0.25">
      <c r="A284">
        <v>283</v>
      </c>
      <c r="B284">
        <v>21</v>
      </c>
      <c r="C284" s="1" t="s">
        <v>2</v>
      </c>
      <c r="D284" s="1" t="s">
        <v>69</v>
      </c>
      <c r="E284" s="1" t="s">
        <v>4</v>
      </c>
      <c r="F284" s="2">
        <v>45856</v>
      </c>
      <c r="G284">
        <v>9</v>
      </c>
      <c r="H284">
        <v>94</v>
      </c>
      <c r="I284" s="1" t="s">
        <v>130</v>
      </c>
      <c r="J284" s="1" t="s">
        <v>26</v>
      </c>
      <c r="K284" s="1" t="s">
        <v>67</v>
      </c>
      <c r="L284" s="1" t="s">
        <v>35</v>
      </c>
      <c r="M284" s="1" t="s">
        <v>52</v>
      </c>
      <c r="N284" s="1" t="s">
        <v>15</v>
      </c>
      <c r="O284" s="1" t="s">
        <v>70</v>
      </c>
    </row>
    <row r="285" spans="1:15" x14ac:dyDescent="0.25">
      <c r="A285">
        <v>284</v>
      </c>
      <c r="B285">
        <v>32</v>
      </c>
      <c r="C285" s="1" t="s">
        <v>2</v>
      </c>
      <c r="D285" s="1" t="s">
        <v>12</v>
      </c>
      <c r="E285" s="1" t="s">
        <v>4</v>
      </c>
      <c r="F285" s="2">
        <v>45858</v>
      </c>
      <c r="G285">
        <v>16</v>
      </c>
      <c r="H285">
        <v>30</v>
      </c>
      <c r="I285" s="1" t="s">
        <v>38</v>
      </c>
      <c r="J285" s="1" t="s">
        <v>18</v>
      </c>
      <c r="K285" s="1" t="s">
        <v>14</v>
      </c>
      <c r="L285" s="1" t="s">
        <v>39</v>
      </c>
      <c r="M285" s="1" t="s">
        <v>27</v>
      </c>
      <c r="N285" s="1" t="s">
        <v>10</v>
      </c>
      <c r="O285" s="1" t="s">
        <v>31</v>
      </c>
    </row>
    <row r="286" spans="1:15" x14ac:dyDescent="0.25">
      <c r="A286">
        <v>285</v>
      </c>
      <c r="B286">
        <v>63</v>
      </c>
      <c r="C286" s="1" t="s">
        <v>2</v>
      </c>
      <c r="D286" s="1" t="s">
        <v>69</v>
      </c>
      <c r="E286" s="1" t="s">
        <v>4</v>
      </c>
      <c r="F286" s="2">
        <v>45860</v>
      </c>
      <c r="G286">
        <v>4</v>
      </c>
      <c r="H286">
        <v>45</v>
      </c>
      <c r="I286" s="1" t="s">
        <v>105</v>
      </c>
      <c r="J286" s="1" t="s">
        <v>26</v>
      </c>
      <c r="K286" s="1" t="s">
        <v>90</v>
      </c>
      <c r="L286" s="1" t="s">
        <v>35</v>
      </c>
      <c r="M286" s="1" t="s">
        <v>36</v>
      </c>
      <c r="N286" s="1" t="s">
        <v>28</v>
      </c>
      <c r="O286" s="1" t="s">
        <v>40</v>
      </c>
    </row>
    <row r="287" spans="1:15" x14ac:dyDescent="0.25">
      <c r="A287">
        <v>286</v>
      </c>
      <c r="B287">
        <v>29</v>
      </c>
      <c r="C287" s="1" t="s">
        <v>2</v>
      </c>
      <c r="D287" s="1" t="s">
        <v>48</v>
      </c>
      <c r="E287" s="1" t="s">
        <v>49</v>
      </c>
      <c r="F287" s="2">
        <v>45862</v>
      </c>
      <c r="G287">
        <v>3</v>
      </c>
      <c r="H287">
        <v>39</v>
      </c>
      <c r="I287" s="1" t="s">
        <v>5</v>
      </c>
      <c r="J287" s="1" t="s">
        <v>74</v>
      </c>
      <c r="K287" s="1" t="s">
        <v>116</v>
      </c>
      <c r="L287" s="1" t="s">
        <v>35</v>
      </c>
      <c r="M287" s="1" t="s">
        <v>9</v>
      </c>
      <c r="N287" s="1" t="s">
        <v>68</v>
      </c>
      <c r="O287" s="1" t="s">
        <v>58</v>
      </c>
    </row>
    <row r="288" spans="1:15" x14ac:dyDescent="0.25">
      <c r="A288">
        <v>287</v>
      </c>
      <c r="B288">
        <v>27</v>
      </c>
      <c r="C288" s="1" t="s">
        <v>2</v>
      </c>
      <c r="D288" s="1" t="s">
        <v>88</v>
      </c>
      <c r="E288" s="1" t="s">
        <v>49</v>
      </c>
      <c r="F288" s="2">
        <v>45864</v>
      </c>
      <c r="G288">
        <v>6</v>
      </c>
      <c r="H288">
        <v>51</v>
      </c>
      <c r="I288" s="1" t="s">
        <v>127</v>
      </c>
      <c r="J288" s="1" t="s">
        <v>6</v>
      </c>
      <c r="K288" s="1" t="s">
        <v>7</v>
      </c>
      <c r="L288" s="1" t="s">
        <v>35</v>
      </c>
      <c r="M288" s="1" t="s">
        <v>56</v>
      </c>
      <c r="N288" s="1" t="s">
        <v>68</v>
      </c>
      <c r="O288" s="1" t="s">
        <v>31</v>
      </c>
    </row>
    <row r="289" spans="1:15" x14ac:dyDescent="0.25">
      <c r="A289">
        <v>288</v>
      </c>
      <c r="B289">
        <v>56</v>
      </c>
      <c r="C289" s="1" t="s">
        <v>2</v>
      </c>
      <c r="D289" s="1" t="s">
        <v>101</v>
      </c>
      <c r="E289" s="1" t="s">
        <v>49</v>
      </c>
      <c r="F289" s="2">
        <v>45866</v>
      </c>
      <c r="G289">
        <v>18</v>
      </c>
      <c r="H289">
        <v>37</v>
      </c>
      <c r="I289" s="1" t="s">
        <v>61</v>
      </c>
      <c r="J289" s="1" t="s">
        <v>6</v>
      </c>
      <c r="K289" s="1" t="s">
        <v>126</v>
      </c>
      <c r="L289" s="1" t="s">
        <v>19</v>
      </c>
      <c r="M289" s="1" t="s">
        <v>52</v>
      </c>
      <c r="N289" s="1" t="s">
        <v>10</v>
      </c>
      <c r="O289" s="1" t="s">
        <v>11</v>
      </c>
    </row>
    <row r="290" spans="1:15" x14ac:dyDescent="0.25">
      <c r="A290">
        <v>289</v>
      </c>
      <c r="B290">
        <v>30</v>
      </c>
      <c r="C290" s="1" t="s">
        <v>2</v>
      </c>
      <c r="D290" s="1" t="s">
        <v>95</v>
      </c>
      <c r="E290" s="1" t="s">
        <v>4</v>
      </c>
      <c r="F290" s="2">
        <v>45868</v>
      </c>
      <c r="G290">
        <v>34</v>
      </c>
      <c r="H290">
        <v>62</v>
      </c>
      <c r="I290" s="1" t="s">
        <v>80</v>
      </c>
      <c r="J290" s="1" t="s">
        <v>26</v>
      </c>
      <c r="K290" s="1" t="s">
        <v>75</v>
      </c>
      <c r="L290" s="1" t="s">
        <v>8</v>
      </c>
      <c r="M290" s="1" t="s">
        <v>52</v>
      </c>
      <c r="N290" s="1" t="s">
        <v>10</v>
      </c>
      <c r="O290" s="1" t="s">
        <v>58</v>
      </c>
    </row>
    <row r="291" spans="1:15" x14ac:dyDescent="0.25">
      <c r="A291">
        <v>290</v>
      </c>
      <c r="B291">
        <v>49</v>
      </c>
      <c r="C291" s="1" t="s">
        <v>2</v>
      </c>
      <c r="D291" s="1" t="s">
        <v>44</v>
      </c>
      <c r="E291" s="1" t="s">
        <v>45</v>
      </c>
      <c r="F291" s="2">
        <v>45870</v>
      </c>
      <c r="G291">
        <v>26</v>
      </c>
      <c r="H291">
        <v>85</v>
      </c>
      <c r="I291" s="1" t="s">
        <v>66</v>
      </c>
      <c r="J291" s="1" t="s">
        <v>26</v>
      </c>
      <c r="K291" s="1" t="s">
        <v>116</v>
      </c>
      <c r="L291" s="1" t="s">
        <v>39</v>
      </c>
      <c r="M291" s="1" t="s">
        <v>52</v>
      </c>
      <c r="N291" s="1" t="s">
        <v>21</v>
      </c>
      <c r="O291" s="1" t="s">
        <v>70</v>
      </c>
    </row>
    <row r="292" spans="1:15" x14ac:dyDescent="0.25">
      <c r="A292">
        <v>291</v>
      </c>
      <c r="B292">
        <v>58</v>
      </c>
      <c r="C292" s="1" t="s">
        <v>2</v>
      </c>
      <c r="D292" s="1" t="s">
        <v>95</v>
      </c>
      <c r="E292" s="1" t="s">
        <v>4</v>
      </c>
      <c r="F292" s="2">
        <v>45872</v>
      </c>
      <c r="G292">
        <v>50</v>
      </c>
      <c r="H292">
        <v>33</v>
      </c>
      <c r="I292" s="1" t="s">
        <v>94</v>
      </c>
      <c r="J292" s="1" t="s">
        <v>26</v>
      </c>
      <c r="K292" s="1" t="s">
        <v>108</v>
      </c>
      <c r="L292" s="1" t="s">
        <v>8</v>
      </c>
      <c r="M292" s="1" t="s">
        <v>36</v>
      </c>
      <c r="N292" s="1" t="s">
        <v>28</v>
      </c>
      <c r="O292" s="1" t="s">
        <v>22</v>
      </c>
    </row>
    <row r="293" spans="1:15" x14ac:dyDescent="0.25">
      <c r="A293">
        <v>292</v>
      </c>
      <c r="B293">
        <v>57</v>
      </c>
      <c r="C293" s="1" t="s">
        <v>2</v>
      </c>
      <c r="D293" s="1" t="s">
        <v>63</v>
      </c>
      <c r="E293" s="1" t="s">
        <v>4</v>
      </c>
      <c r="F293" s="2">
        <v>45874</v>
      </c>
      <c r="G293">
        <v>40</v>
      </c>
      <c r="H293">
        <v>26</v>
      </c>
      <c r="I293" s="1" t="s">
        <v>61</v>
      </c>
      <c r="J293" s="1" t="s">
        <v>74</v>
      </c>
      <c r="K293" s="1" t="s">
        <v>65</v>
      </c>
      <c r="L293" s="1" t="s">
        <v>39</v>
      </c>
      <c r="M293" s="1" t="s">
        <v>27</v>
      </c>
      <c r="N293" s="1" t="s">
        <v>57</v>
      </c>
      <c r="O293" s="1" t="s">
        <v>70</v>
      </c>
    </row>
    <row r="294" spans="1:15" x14ac:dyDescent="0.25">
      <c r="A294">
        <v>293</v>
      </c>
      <c r="B294">
        <v>60</v>
      </c>
      <c r="C294" s="1" t="s">
        <v>2</v>
      </c>
      <c r="D294" s="1" t="s">
        <v>53</v>
      </c>
      <c r="E294" s="1" t="s">
        <v>24</v>
      </c>
      <c r="F294" s="2">
        <v>45876</v>
      </c>
      <c r="G294">
        <v>24</v>
      </c>
      <c r="H294">
        <v>99</v>
      </c>
      <c r="I294" s="1" t="s">
        <v>122</v>
      </c>
      <c r="J294" s="1" t="s">
        <v>26</v>
      </c>
      <c r="K294" s="1" t="s">
        <v>78</v>
      </c>
      <c r="L294" s="1" t="s">
        <v>19</v>
      </c>
      <c r="M294" s="1" t="s">
        <v>20</v>
      </c>
      <c r="N294" s="1" t="s">
        <v>15</v>
      </c>
      <c r="O294" s="1" t="s">
        <v>40</v>
      </c>
    </row>
    <row r="295" spans="1:15" x14ac:dyDescent="0.25">
      <c r="A295">
        <v>294</v>
      </c>
      <c r="B295">
        <v>69</v>
      </c>
      <c r="C295" s="1" t="s">
        <v>2</v>
      </c>
      <c r="D295" s="1" t="s">
        <v>48</v>
      </c>
      <c r="E295" s="1" t="s">
        <v>49</v>
      </c>
      <c r="F295" s="2">
        <v>45878</v>
      </c>
      <c r="G295">
        <v>33</v>
      </c>
      <c r="H295">
        <v>39</v>
      </c>
      <c r="I295" s="1" t="s">
        <v>121</v>
      </c>
      <c r="J295" s="1" t="s">
        <v>26</v>
      </c>
      <c r="K295" s="1" t="s">
        <v>34</v>
      </c>
      <c r="L295" s="1" t="s">
        <v>19</v>
      </c>
      <c r="M295" s="1" t="s">
        <v>9</v>
      </c>
      <c r="N295" s="1" t="s">
        <v>28</v>
      </c>
      <c r="O295" s="1" t="s">
        <v>31</v>
      </c>
    </row>
    <row r="296" spans="1:15" x14ac:dyDescent="0.25">
      <c r="A296">
        <v>295</v>
      </c>
      <c r="B296">
        <v>70</v>
      </c>
      <c r="C296" s="1" t="s">
        <v>2</v>
      </c>
      <c r="D296" s="1" t="s">
        <v>69</v>
      </c>
      <c r="E296" s="1" t="s">
        <v>4</v>
      </c>
      <c r="F296" s="2">
        <v>45880</v>
      </c>
      <c r="G296">
        <v>19</v>
      </c>
      <c r="H296">
        <v>20</v>
      </c>
      <c r="I296" s="1" t="s">
        <v>109</v>
      </c>
      <c r="J296" s="1" t="s">
        <v>26</v>
      </c>
      <c r="K296" s="1" t="s">
        <v>62</v>
      </c>
      <c r="L296" s="1" t="s">
        <v>19</v>
      </c>
      <c r="M296" s="1" t="s">
        <v>56</v>
      </c>
      <c r="N296" s="1" t="s">
        <v>21</v>
      </c>
      <c r="O296" s="1" t="s">
        <v>79</v>
      </c>
    </row>
    <row r="297" spans="1:15" x14ac:dyDescent="0.25">
      <c r="A297">
        <v>296</v>
      </c>
      <c r="B297">
        <v>53</v>
      </c>
      <c r="C297" s="1" t="s">
        <v>2</v>
      </c>
      <c r="D297" s="1" t="s">
        <v>71</v>
      </c>
      <c r="E297" s="1" t="s">
        <v>49</v>
      </c>
      <c r="F297" s="2">
        <v>45882</v>
      </c>
      <c r="G297">
        <v>24</v>
      </c>
      <c r="H297">
        <v>42</v>
      </c>
      <c r="I297" s="1" t="s">
        <v>46</v>
      </c>
      <c r="J297" s="1" t="s">
        <v>26</v>
      </c>
      <c r="K297" s="1" t="s">
        <v>108</v>
      </c>
      <c r="L297" s="1" t="s">
        <v>8</v>
      </c>
      <c r="M297" s="1" t="s">
        <v>56</v>
      </c>
      <c r="N297" s="1" t="s">
        <v>21</v>
      </c>
      <c r="O297" s="1" t="s">
        <v>40</v>
      </c>
    </row>
    <row r="298" spans="1:15" x14ac:dyDescent="0.25">
      <c r="A298">
        <v>297</v>
      </c>
      <c r="B298">
        <v>25</v>
      </c>
      <c r="C298" s="1" t="s">
        <v>2</v>
      </c>
      <c r="D298" s="1" t="s">
        <v>23</v>
      </c>
      <c r="E298" s="1" t="s">
        <v>24</v>
      </c>
      <c r="F298" s="2">
        <v>45884</v>
      </c>
      <c r="G298">
        <v>19</v>
      </c>
      <c r="H298">
        <v>74</v>
      </c>
      <c r="I298" s="1" t="s">
        <v>98</v>
      </c>
      <c r="J298" s="1" t="s">
        <v>18</v>
      </c>
      <c r="K298" s="1" t="s">
        <v>75</v>
      </c>
      <c r="L298" s="1" t="s">
        <v>19</v>
      </c>
      <c r="M298" s="1" t="s">
        <v>52</v>
      </c>
      <c r="N298" s="1" t="s">
        <v>21</v>
      </c>
      <c r="O298" s="1" t="s">
        <v>22</v>
      </c>
    </row>
    <row r="299" spans="1:15" x14ac:dyDescent="0.25">
      <c r="A299">
        <v>298</v>
      </c>
      <c r="B299">
        <v>48</v>
      </c>
      <c r="C299" s="1" t="s">
        <v>2</v>
      </c>
      <c r="D299" s="1" t="s">
        <v>53</v>
      </c>
      <c r="E299" s="1" t="s">
        <v>24</v>
      </c>
      <c r="F299" s="2">
        <v>45886</v>
      </c>
      <c r="G299">
        <v>4</v>
      </c>
      <c r="H299">
        <v>26</v>
      </c>
      <c r="I299" s="1" t="s">
        <v>61</v>
      </c>
      <c r="J299" s="1" t="s">
        <v>74</v>
      </c>
      <c r="K299" s="1" t="s">
        <v>55</v>
      </c>
      <c r="L299" s="1" t="s">
        <v>35</v>
      </c>
      <c r="M299" s="1" t="s">
        <v>36</v>
      </c>
      <c r="N299" s="1" t="s">
        <v>21</v>
      </c>
      <c r="O299" s="1" t="s">
        <v>58</v>
      </c>
    </row>
    <row r="300" spans="1:15" x14ac:dyDescent="0.25">
      <c r="A300">
        <v>299</v>
      </c>
      <c r="B300">
        <v>69</v>
      </c>
      <c r="C300" s="1" t="s">
        <v>2</v>
      </c>
      <c r="D300" s="1" t="s">
        <v>95</v>
      </c>
      <c r="E300" s="1" t="s">
        <v>4</v>
      </c>
      <c r="F300" s="2">
        <v>45888</v>
      </c>
      <c r="G300">
        <v>11</v>
      </c>
      <c r="H300">
        <v>53</v>
      </c>
      <c r="I300" s="1" t="s">
        <v>110</v>
      </c>
      <c r="J300" s="1" t="s">
        <v>26</v>
      </c>
      <c r="K300" s="1" t="s">
        <v>75</v>
      </c>
      <c r="L300" s="1" t="s">
        <v>8</v>
      </c>
      <c r="M300" s="1" t="s">
        <v>36</v>
      </c>
      <c r="N300" s="1" t="s">
        <v>10</v>
      </c>
      <c r="O300" s="1" t="s">
        <v>79</v>
      </c>
    </row>
    <row r="301" spans="1:15" x14ac:dyDescent="0.25">
      <c r="A301">
        <v>300</v>
      </c>
      <c r="B301">
        <v>25</v>
      </c>
      <c r="C301" s="1" t="s">
        <v>2</v>
      </c>
      <c r="D301" s="1" t="s">
        <v>32</v>
      </c>
      <c r="E301" s="1" t="s">
        <v>24</v>
      </c>
      <c r="F301" s="2">
        <v>45890</v>
      </c>
      <c r="G301">
        <v>28</v>
      </c>
      <c r="H301">
        <v>80</v>
      </c>
      <c r="I301" s="1" t="s">
        <v>120</v>
      </c>
      <c r="J301" s="1" t="s">
        <v>26</v>
      </c>
      <c r="K301" s="1" t="s">
        <v>14</v>
      </c>
      <c r="L301" s="1" t="s">
        <v>35</v>
      </c>
      <c r="M301" s="1" t="s">
        <v>27</v>
      </c>
      <c r="N301" s="1" t="s">
        <v>28</v>
      </c>
      <c r="O301" s="1" t="s">
        <v>11</v>
      </c>
    </row>
    <row r="302" spans="1:15" x14ac:dyDescent="0.25">
      <c r="A302">
        <v>301</v>
      </c>
      <c r="B302">
        <v>29</v>
      </c>
      <c r="C302" s="1" t="s">
        <v>2</v>
      </c>
      <c r="D302" s="1" t="s">
        <v>106</v>
      </c>
      <c r="E302" s="1" t="s">
        <v>49</v>
      </c>
      <c r="F302" s="2">
        <v>45892</v>
      </c>
      <c r="G302">
        <v>24</v>
      </c>
      <c r="H302">
        <v>98</v>
      </c>
      <c r="I302" s="1" t="s">
        <v>128</v>
      </c>
      <c r="J302" s="1" t="s">
        <v>26</v>
      </c>
      <c r="K302" s="1" t="s">
        <v>67</v>
      </c>
      <c r="L302" s="1" t="s">
        <v>19</v>
      </c>
      <c r="M302" s="1" t="s">
        <v>56</v>
      </c>
      <c r="N302" s="1" t="s">
        <v>28</v>
      </c>
      <c r="O302" s="1" t="s">
        <v>22</v>
      </c>
    </row>
    <row r="303" spans="1:15" x14ac:dyDescent="0.25">
      <c r="A303">
        <v>302</v>
      </c>
      <c r="B303">
        <v>46</v>
      </c>
      <c r="C303" s="1" t="s">
        <v>2</v>
      </c>
      <c r="D303" s="1" t="s">
        <v>69</v>
      </c>
      <c r="E303" s="1" t="s">
        <v>4</v>
      </c>
      <c r="F303" s="2">
        <v>45894</v>
      </c>
      <c r="G303">
        <v>25</v>
      </c>
      <c r="H303">
        <v>95</v>
      </c>
      <c r="I303" s="1" t="s">
        <v>120</v>
      </c>
      <c r="J303" s="1" t="s">
        <v>26</v>
      </c>
      <c r="K303" s="1" t="s">
        <v>78</v>
      </c>
      <c r="L303" s="1" t="s">
        <v>19</v>
      </c>
      <c r="M303" s="1" t="s">
        <v>36</v>
      </c>
      <c r="N303" s="1" t="s">
        <v>21</v>
      </c>
      <c r="O303" s="1" t="s">
        <v>79</v>
      </c>
    </row>
    <row r="304" spans="1:15" x14ac:dyDescent="0.25">
      <c r="A304">
        <v>303</v>
      </c>
      <c r="B304">
        <v>37</v>
      </c>
      <c r="C304" s="1" t="s">
        <v>2</v>
      </c>
      <c r="D304" s="1" t="s">
        <v>12</v>
      </c>
      <c r="E304" s="1" t="s">
        <v>4</v>
      </c>
      <c r="F304" s="2">
        <v>45896</v>
      </c>
      <c r="G304">
        <v>27</v>
      </c>
      <c r="H304">
        <v>44</v>
      </c>
      <c r="I304" s="1" t="s">
        <v>61</v>
      </c>
      <c r="J304" s="1" t="s">
        <v>6</v>
      </c>
      <c r="K304" s="1" t="s">
        <v>60</v>
      </c>
      <c r="L304" s="1" t="s">
        <v>35</v>
      </c>
      <c r="M304" s="1" t="s">
        <v>9</v>
      </c>
      <c r="N304" s="1" t="s">
        <v>57</v>
      </c>
      <c r="O304" s="1" t="s">
        <v>79</v>
      </c>
    </row>
    <row r="305" spans="1:15" x14ac:dyDescent="0.25">
      <c r="A305">
        <v>304</v>
      </c>
      <c r="B305">
        <v>20</v>
      </c>
      <c r="C305" s="1" t="s">
        <v>2</v>
      </c>
      <c r="D305" s="1" t="s">
        <v>23</v>
      </c>
      <c r="E305" s="1" t="s">
        <v>24</v>
      </c>
      <c r="F305" s="2">
        <v>45898</v>
      </c>
      <c r="G305">
        <v>49</v>
      </c>
      <c r="H305">
        <v>60</v>
      </c>
      <c r="I305" s="1" t="s">
        <v>29</v>
      </c>
      <c r="J305" s="1" t="s">
        <v>26</v>
      </c>
      <c r="K305" s="1" t="s">
        <v>30</v>
      </c>
      <c r="L305" s="1" t="s">
        <v>35</v>
      </c>
      <c r="M305" s="1" t="s">
        <v>27</v>
      </c>
      <c r="N305" s="1" t="s">
        <v>10</v>
      </c>
      <c r="O305" s="1" t="s">
        <v>22</v>
      </c>
    </row>
    <row r="306" spans="1:15" x14ac:dyDescent="0.25">
      <c r="A306">
        <v>305</v>
      </c>
      <c r="B306">
        <v>40</v>
      </c>
      <c r="C306" s="1" t="s">
        <v>2</v>
      </c>
      <c r="D306" s="1" t="s">
        <v>63</v>
      </c>
      <c r="E306" s="1" t="s">
        <v>4</v>
      </c>
      <c r="F306" s="2">
        <v>45900</v>
      </c>
      <c r="G306">
        <v>45</v>
      </c>
      <c r="H306">
        <v>84</v>
      </c>
      <c r="I306" s="1" t="s">
        <v>29</v>
      </c>
      <c r="J306" s="1" t="s">
        <v>26</v>
      </c>
      <c r="K306" s="1" t="s">
        <v>78</v>
      </c>
      <c r="L306" s="1" t="s">
        <v>8</v>
      </c>
      <c r="M306" s="1" t="s">
        <v>27</v>
      </c>
      <c r="N306" s="1" t="s">
        <v>21</v>
      </c>
      <c r="O306" s="1" t="s">
        <v>58</v>
      </c>
    </row>
    <row r="307" spans="1:15" x14ac:dyDescent="0.25">
      <c r="A307">
        <v>306</v>
      </c>
      <c r="B307">
        <v>60</v>
      </c>
      <c r="C307" s="1" t="s">
        <v>2</v>
      </c>
      <c r="D307" s="1" t="s">
        <v>12</v>
      </c>
      <c r="E307" s="1" t="s">
        <v>4</v>
      </c>
      <c r="F307" s="2">
        <v>45902</v>
      </c>
      <c r="G307">
        <v>26</v>
      </c>
      <c r="H307">
        <v>59</v>
      </c>
      <c r="I307" s="1" t="s">
        <v>122</v>
      </c>
      <c r="J307" s="1" t="s">
        <v>26</v>
      </c>
      <c r="K307" s="1" t="s">
        <v>67</v>
      </c>
      <c r="L307" s="1" t="s">
        <v>39</v>
      </c>
      <c r="M307" s="1" t="s">
        <v>52</v>
      </c>
      <c r="N307" s="1" t="s">
        <v>28</v>
      </c>
      <c r="O307" s="1" t="s">
        <v>31</v>
      </c>
    </row>
    <row r="308" spans="1:15" x14ac:dyDescent="0.25">
      <c r="A308">
        <v>307</v>
      </c>
      <c r="B308">
        <v>26</v>
      </c>
      <c r="C308" s="1" t="s">
        <v>2</v>
      </c>
      <c r="D308" s="1" t="s">
        <v>84</v>
      </c>
      <c r="E308" s="1" t="s">
        <v>45</v>
      </c>
      <c r="F308" s="2">
        <v>45904</v>
      </c>
      <c r="G308">
        <v>4</v>
      </c>
      <c r="H308">
        <v>49</v>
      </c>
      <c r="I308" s="1" t="s">
        <v>96</v>
      </c>
      <c r="J308" s="1" t="s">
        <v>18</v>
      </c>
      <c r="K308" s="1" t="s">
        <v>34</v>
      </c>
      <c r="L308" s="1" t="s">
        <v>35</v>
      </c>
      <c r="M308" s="1" t="s">
        <v>9</v>
      </c>
      <c r="N308" s="1" t="s">
        <v>15</v>
      </c>
      <c r="O308" s="1" t="s">
        <v>31</v>
      </c>
    </row>
    <row r="309" spans="1:15" x14ac:dyDescent="0.25">
      <c r="A309">
        <v>308</v>
      </c>
      <c r="B309">
        <v>29</v>
      </c>
      <c r="C309" s="1" t="s">
        <v>2</v>
      </c>
      <c r="D309" s="1" t="s">
        <v>125</v>
      </c>
      <c r="E309" s="1" t="s">
        <v>49</v>
      </c>
      <c r="F309" s="2">
        <v>45906</v>
      </c>
      <c r="G309">
        <v>3</v>
      </c>
      <c r="H309">
        <v>32</v>
      </c>
      <c r="I309" s="1" t="s">
        <v>85</v>
      </c>
      <c r="J309" s="1" t="s">
        <v>26</v>
      </c>
      <c r="K309" s="1" t="s">
        <v>103</v>
      </c>
      <c r="L309" s="1" t="s">
        <v>8</v>
      </c>
      <c r="M309" s="1" t="s">
        <v>20</v>
      </c>
      <c r="N309" s="1" t="s">
        <v>21</v>
      </c>
      <c r="O309" s="1" t="s">
        <v>79</v>
      </c>
    </row>
    <row r="310" spans="1:15" x14ac:dyDescent="0.25">
      <c r="A310">
        <v>309</v>
      </c>
      <c r="B310">
        <v>66</v>
      </c>
      <c r="C310" s="1" t="s">
        <v>2</v>
      </c>
      <c r="D310" s="1" t="s">
        <v>48</v>
      </c>
      <c r="E310" s="1" t="s">
        <v>49</v>
      </c>
      <c r="F310" s="2">
        <v>45908</v>
      </c>
      <c r="G310">
        <v>45</v>
      </c>
      <c r="H310">
        <v>29</v>
      </c>
      <c r="I310" s="1" t="s">
        <v>110</v>
      </c>
      <c r="J310" s="1" t="s">
        <v>26</v>
      </c>
      <c r="K310" s="1" t="s">
        <v>100</v>
      </c>
      <c r="L310" s="1" t="s">
        <v>39</v>
      </c>
      <c r="M310" s="1" t="s">
        <v>36</v>
      </c>
      <c r="N310" s="1" t="s">
        <v>10</v>
      </c>
      <c r="O310" s="1" t="s">
        <v>58</v>
      </c>
    </row>
    <row r="311" spans="1:15" x14ac:dyDescent="0.25">
      <c r="A311">
        <v>310</v>
      </c>
      <c r="B311">
        <v>66</v>
      </c>
      <c r="C311" s="1" t="s">
        <v>2</v>
      </c>
      <c r="D311" s="1" t="s">
        <v>63</v>
      </c>
      <c r="E311" s="1" t="s">
        <v>4</v>
      </c>
      <c r="F311" s="2">
        <v>45910</v>
      </c>
      <c r="G311">
        <v>21</v>
      </c>
      <c r="H311">
        <v>22</v>
      </c>
      <c r="I311" s="1" t="s">
        <v>130</v>
      </c>
      <c r="J311" s="1" t="s">
        <v>26</v>
      </c>
      <c r="K311" s="1" t="s">
        <v>116</v>
      </c>
      <c r="L311" s="1" t="s">
        <v>19</v>
      </c>
      <c r="M311" s="1" t="s">
        <v>36</v>
      </c>
      <c r="N311" s="1" t="s">
        <v>15</v>
      </c>
      <c r="O311" s="1" t="s">
        <v>11</v>
      </c>
    </row>
    <row r="312" spans="1:15" x14ac:dyDescent="0.25">
      <c r="A312">
        <v>311</v>
      </c>
      <c r="B312">
        <v>56</v>
      </c>
      <c r="C312" s="1" t="s">
        <v>2</v>
      </c>
      <c r="D312" s="1" t="s">
        <v>77</v>
      </c>
      <c r="E312" s="1" t="s">
        <v>4</v>
      </c>
      <c r="F312" s="2">
        <v>45912</v>
      </c>
      <c r="G312">
        <v>50</v>
      </c>
      <c r="H312">
        <v>85</v>
      </c>
      <c r="I312" s="1" t="s">
        <v>38</v>
      </c>
      <c r="J312" s="1" t="s">
        <v>26</v>
      </c>
      <c r="K312" s="1" t="s">
        <v>43</v>
      </c>
      <c r="L312" s="1" t="s">
        <v>8</v>
      </c>
      <c r="M312" s="1" t="s">
        <v>36</v>
      </c>
      <c r="N312" s="1" t="s">
        <v>15</v>
      </c>
      <c r="O312" s="1" t="s">
        <v>11</v>
      </c>
    </row>
    <row r="313" spans="1:15" x14ac:dyDescent="0.25">
      <c r="A313">
        <v>312</v>
      </c>
      <c r="B313">
        <v>69</v>
      </c>
      <c r="C313" s="1" t="s">
        <v>2</v>
      </c>
      <c r="D313" s="1" t="s">
        <v>16</v>
      </c>
      <c r="E313" s="1" t="s">
        <v>4</v>
      </c>
      <c r="F313" s="2">
        <v>45914</v>
      </c>
      <c r="G313">
        <v>19</v>
      </c>
      <c r="H313">
        <v>52</v>
      </c>
      <c r="I313" s="1" t="s">
        <v>25</v>
      </c>
      <c r="J313" s="1" t="s">
        <v>6</v>
      </c>
      <c r="K313" s="1" t="s">
        <v>47</v>
      </c>
      <c r="L313" s="1" t="s">
        <v>8</v>
      </c>
      <c r="M313" s="1" t="s">
        <v>56</v>
      </c>
      <c r="N313" s="1" t="s">
        <v>57</v>
      </c>
      <c r="O313" s="1" t="s">
        <v>70</v>
      </c>
    </row>
    <row r="314" spans="1:15" x14ac:dyDescent="0.25">
      <c r="A314">
        <v>313</v>
      </c>
      <c r="B314">
        <v>38</v>
      </c>
      <c r="C314" s="1" t="s">
        <v>2</v>
      </c>
      <c r="D314" s="1" t="s">
        <v>77</v>
      </c>
      <c r="E314" s="1" t="s">
        <v>4</v>
      </c>
      <c r="F314" s="2">
        <v>45916</v>
      </c>
      <c r="G314">
        <v>6</v>
      </c>
      <c r="H314">
        <v>89</v>
      </c>
      <c r="I314" s="1" t="s">
        <v>17</v>
      </c>
      <c r="J314" s="1" t="s">
        <v>6</v>
      </c>
      <c r="K314" s="1" t="s">
        <v>78</v>
      </c>
      <c r="L314" s="1" t="s">
        <v>19</v>
      </c>
      <c r="M314" s="1" t="s">
        <v>27</v>
      </c>
      <c r="N314" s="1" t="s">
        <v>28</v>
      </c>
      <c r="O314" s="1" t="s">
        <v>31</v>
      </c>
    </row>
    <row r="315" spans="1:15" x14ac:dyDescent="0.25">
      <c r="A315">
        <v>314</v>
      </c>
      <c r="B315">
        <v>42</v>
      </c>
      <c r="C315" s="1" t="s">
        <v>2</v>
      </c>
      <c r="D315" s="1" t="s">
        <v>63</v>
      </c>
      <c r="E315" s="1" t="s">
        <v>4</v>
      </c>
      <c r="F315" s="2">
        <v>45918</v>
      </c>
      <c r="G315">
        <v>50</v>
      </c>
      <c r="H315">
        <v>77</v>
      </c>
      <c r="I315" s="1" t="s">
        <v>111</v>
      </c>
      <c r="J315" s="1" t="s">
        <v>26</v>
      </c>
      <c r="K315" s="1" t="s">
        <v>51</v>
      </c>
      <c r="L315" s="1" t="s">
        <v>19</v>
      </c>
      <c r="M315" s="1" t="s">
        <v>9</v>
      </c>
      <c r="N315" s="1" t="s">
        <v>21</v>
      </c>
      <c r="O315" s="1" t="s">
        <v>79</v>
      </c>
    </row>
    <row r="316" spans="1:15" x14ac:dyDescent="0.25">
      <c r="A316">
        <v>315</v>
      </c>
      <c r="B316">
        <v>30</v>
      </c>
      <c r="C316" s="1" t="s">
        <v>2</v>
      </c>
      <c r="D316" s="1" t="s">
        <v>77</v>
      </c>
      <c r="E316" s="1" t="s">
        <v>4</v>
      </c>
      <c r="F316" s="2">
        <v>45920</v>
      </c>
      <c r="G316">
        <v>17</v>
      </c>
      <c r="H316">
        <v>24</v>
      </c>
      <c r="I316" s="1" t="s">
        <v>109</v>
      </c>
      <c r="J316" s="1" t="s">
        <v>26</v>
      </c>
      <c r="K316" s="1" t="s">
        <v>55</v>
      </c>
      <c r="L316" s="1" t="s">
        <v>35</v>
      </c>
      <c r="M316" s="1" t="s">
        <v>56</v>
      </c>
      <c r="N316" s="1" t="s">
        <v>68</v>
      </c>
      <c r="O316" s="1" t="s">
        <v>79</v>
      </c>
    </row>
    <row r="317" spans="1:15" x14ac:dyDescent="0.25">
      <c r="A317">
        <v>316</v>
      </c>
      <c r="B317">
        <v>66</v>
      </c>
      <c r="C317" s="1" t="s">
        <v>2</v>
      </c>
      <c r="D317" s="1" t="s">
        <v>88</v>
      </c>
      <c r="E317" s="1" t="s">
        <v>49</v>
      </c>
      <c r="F317" s="2">
        <v>45922</v>
      </c>
      <c r="G317">
        <v>24</v>
      </c>
      <c r="H317">
        <v>24</v>
      </c>
      <c r="I317" s="1" t="s">
        <v>132</v>
      </c>
      <c r="J317" s="1" t="s">
        <v>74</v>
      </c>
      <c r="K317" s="1" t="s">
        <v>103</v>
      </c>
      <c r="L317" s="1" t="s">
        <v>19</v>
      </c>
      <c r="M317" s="1" t="s">
        <v>9</v>
      </c>
      <c r="N317" s="1" t="s">
        <v>68</v>
      </c>
      <c r="O317" s="1" t="s">
        <v>31</v>
      </c>
    </row>
    <row r="318" spans="1:15" x14ac:dyDescent="0.25">
      <c r="A318">
        <v>317</v>
      </c>
      <c r="B318">
        <v>36</v>
      </c>
      <c r="C318" s="1" t="s">
        <v>2</v>
      </c>
      <c r="D318" s="1" t="s">
        <v>48</v>
      </c>
      <c r="E318" s="1" t="s">
        <v>49</v>
      </c>
      <c r="F318" s="2">
        <v>45924</v>
      </c>
      <c r="G318">
        <v>46</v>
      </c>
      <c r="H318">
        <v>22</v>
      </c>
      <c r="I318" s="1" t="s">
        <v>81</v>
      </c>
      <c r="J318" s="1" t="s">
        <v>26</v>
      </c>
      <c r="K318" s="1" t="s">
        <v>43</v>
      </c>
      <c r="L318" s="1" t="s">
        <v>39</v>
      </c>
      <c r="M318" s="1" t="s">
        <v>20</v>
      </c>
      <c r="N318" s="1" t="s">
        <v>10</v>
      </c>
      <c r="O318" s="1" t="s">
        <v>70</v>
      </c>
    </row>
    <row r="319" spans="1:15" x14ac:dyDescent="0.25">
      <c r="A319">
        <v>318</v>
      </c>
      <c r="B319">
        <v>58</v>
      </c>
      <c r="C319" s="1" t="s">
        <v>2</v>
      </c>
      <c r="D319" s="1" t="s">
        <v>12</v>
      </c>
      <c r="E319" s="1" t="s">
        <v>4</v>
      </c>
      <c r="F319" s="2">
        <v>45926</v>
      </c>
      <c r="G319">
        <v>42</v>
      </c>
      <c r="H319">
        <v>82</v>
      </c>
      <c r="I319" s="1" t="s">
        <v>46</v>
      </c>
      <c r="J319" s="1" t="s">
        <v>6</v>
      </c>
      <c r="K319" s="1" t="s">
        <v>67</v>
      </c>
      <c r="L319" s="1" t="s">
        <v>39</v>
      </c>
      <c r="M319" s="1" t="s">
        <v>36</v>
      </c>
      <c r="N319" s="1" t="s">
        <v>15</v>
      </c>
      <c r="O319" s="1" t="s">
        <v>79</v>
      </c>
    </row>
    <row r="320" spans="1:15" x14ac:dyDescent="0.25">
      <c r="A320">
        <v>319</v>
      </c>
      <c r="B320">
        <v>45</v>
      </c>
      <c r="C320" s="1" t="s">
        <v>2</v>
      </c>
      <c r="D320" s="1" t="s">
        <v>114</v>
      </c>
      <c r="E320" s="1" t="s">
        <v>49</v>
      </c>
      <c r="F320" s="2">
        <v>45928</v>
      </c>
      <c r="G320">
        <v>10</v>
      </c>
      <c r="H320">
        <v>67</v>
      </c>
      <c r="I320" s="1" t="s">
        <v>129</v>
      </c>
      <c r="J320" s="1" t="s">
        <v>26</v>
      </c>
      <c r="K320" s="1" t="s">
        <v>100</v>
      </c>
      <c r="L320" s="1" t="s">
        <v>8</v>
      </c>
      <c r="M320" s="1" t="s">
        <v>36</v>
      </c>
      <c r="N320" s="1" t="s">
        <v>15</v>
      </c>
      <c r="O320" s="1" t="s">
        <v>31</v>
      </c>
    </row>
    <row r="321" spans="1:15" x14ac:dyDescent="0.25">
      <c r="A321">
        <v>320</v>
      </c>
      <c r="B321">
        <v>47</v>
      </c>
      <c r="C321" s="1" t="s">
        <v>2</v>
      </c>
      <c r="D321" s="1" t="s">
        <v>41</v>
      </c>
      <c r="E321" s="1" t="s">
        <v>4</v>
      </c>
      <c r="F321" s="2">
        <v>45930</v>
      </c>
      <c r="G321">
        <v>1</v>
      </c>
      <c r="H321">
        <v>74</v>
      </c>
      <c r="I321" s="1" t="s">
        <v>13</v>
      </c>
      <c r="J321" s="1" t="s">
        <v>74</v>
      </c>
      <c r="K321" s="1" t="s">
        <v>34</v>
      </c>
      <c r="L321" s="1" t="s">
        <v>19</v>
      </c>
      <c r="M321" s="1" t="s">
        <v>36</v>
      </c>
      <c r="N321" s="1" t="s">
        <v>15</v>
      </c>
      <c r="O321" s="1" t="s">
        <v>79</v>
      </c>
    </row>
    <row r="322" spans="1:15" x14ac:dyDescent="0.25">
      <c r="A322">
        <v>321</v>
      </c>
      <c r="B322">
        <v>66</v>
      </c>
      <c r="C322" s="1" t="s">
        <v>2</v>
      </c>
      <c r="D322" s="1" t="s">
        <v>88</v>
      </c>
      <c r="E322" s="1" t="s">
        <v>49</v>
      </c>
      <c r="F322" s="2">
        <v>45932</v>
      </c>
      <c r="G322">
        <v>28</v>
      </c>
      <c r="H322">
        <v>72</v>
      </c>
      <c r="I322" s="1" t="s">
        <v>93</v>
      </c>
      <c r="J322" s="1" t="s">
        <v>6</v>
      </c>
      <c r="K322" s="1" t="s">
        <v>34</v>
      </c>
      <c r="L322" s="1" t="s">
        <v>35</v>
      </c>
      <c r="M322" s="1" t="s">
        <v>36</v>
      </c>
      <c r="N322" s="1" t="s">
        <v>68</v>
      </c>
      <c r="O322" s="1" t="s">
        <v>40</v>
      </c>
    </row>
    <row r="323" spans="1:15" x14ac:dyDescent="0.25">
      <c r="A323">
        <v>322</v>
      </c>
      <c r="B323">
        <v>41</v>
      </c>
      <c r="C323" s="1" t="s">
        <v>2</v>
      </c>
      <c r="D323" s="1" t="s">
        <v>32</v>
      </c>
      <c r="E323" s="1" t="s">
        <v>24</v>
      </c>
      <c r="F323" s="2">
        <v>45934</v>
      </c>
      <c r="G323">
        <v>48</v>
      </c>
      <c r="H323">
        <v>36</v>
      </c>
      <c r="I323" s="1" t="s">
        <v>111</v>
      </c>
      <c r="J323" s="1" t="s">
        <v>6</v>
      </c>
      <c r="K323" s="1" t="s">
        <v>103</v>
      </c>
      <c r="L323" s="1" t="s">
        <v>35</v>
      </c>
      <c r="M323" s="1" t="s">
        <v>20</v>
      </c>
      <c r="N323" s="1" t="s">
        <v>68</v>
      </c>
      <c r="O323" s="1" t="s">
        <v>40</v>
      </c>
    </row>
    <row r="324" spans="1:15" x14ac:dyDescent="0.25">
      <c r="A324">
        <v>323</v>
      </c>
      <c r="B324">
        <v>41</v>
      </c>
      <c r="C324" s="1" t="s">
        <v>2</v>
      </c>
      <c r="D324" s="1" t="s">
        <v>115</v>
      </c>
      <c r="E324" s="1" t="s">
        <v>49</v>
      </c>
      <c r="F324" s="2">
        <v>45936</v>
      </c>
      <c r="G324">
        <v>47</v>
      </c>
      <c r="H324">
        <v>95</v>
      </c>
      <c r="I324" s="1" t="s">
        <v>104</v>
      </c>
      <c r="J324" s="1" t="s">
        <v>18</v>
      </c>
      <c r="K324" s="1" t="s">
        <v>91</v>
      </c>
      <c r="L324" s="1" t="s">
        <v>8</v>
      </c>
      <c r="M324" s="1" t="s">
        <v>36</v>
      </c>
      <c r="N324" s="1" t="s">
        <v>21</v>
      </c>
      <c r="O324" s="1" t="s">
        <v>70</v>
      </c>
    </row>
    <row r="325" spans="1:15" x14ac:dyDescent="0.25">
      <c r="A325">
        <v>324</v>
      </c>
      <c r="B325">
        <v>66</v>
      </c>
      <c r="C325" s="1" t="s">
        <v>2</v>
      </c>
      <c r="D325" s="1" t="s">
        <v>86</v>
      </c>
      <c r="E325" s="1" t="s">
        <v>4</v>
      </c>
      <c r="F325" s="2">
        <v>45938</v>
      </c>
      <c r="G325">
        <v>29</v>
      </c>
      <c r="H325">
        <v>78</v>
      </c>
      <c r="I325" s="1" t="s">
        <v>104</v>
      </c>
      <c r="J325" s="1" t="s">
        <v>26</v>
      </c>
      <c r="K325" s="1" t="s">
        <v>103</v>
      </c>
      <c r="L325" s="1" t="s">
        <v>8</v>
      </c>
      <c r="M325" s="1" t="s">
        <v>27</v>
      </c>
      <c r="N325" s="1" t="s">
        <v>28</v>
      </c>
      <c r="O325" s="1" t="s">
        <v>58</v>
      </c>
    </row>
    <row r="326" spans="1:15" x14ac:dyDescent="0.25">
      <c r="A326">
        <v>325</v>
      </c>
      <c r="B326">
        <v>37</v>
      </c>
      <c r="C326" s="1" t="s">
        <v>2</v>
      </c>
      <c r="D326" s="1" t="s">
        <v>37</v>
      </c>
      <c r="E326" s="1" t="s">
        <v>4</v>
      </c>
      <c r="F326" s="2">
        <v>45940</v>
      </c>
      <c r="G326">
        <v>37</v>
      </c>
      <c r="H326">
        <v>82</v>
      </c>
      <c r="I326" s="1" t="s">
        <v>33</v>
      </c>
      <c r="J326" s="1" t="s">
        <v>26</v>
      </c>
      <c r="K326" s="1" t="s">
        <v>60</v>
      </c>
      <c r="L326" s="1" t="s">
        <v>35</v>
      </c>
      <c r="M326" s="1" t="s">
        <v>36</v>
      </c>
      <c r="N326" s="1" t="s">
        <v>10</v>
      </c>
      <c r="O326" s="1" t="s">
        <v>40</v>
      </c>
    </row>
    <row r="327" spans="1:15" x14ac:dyDescent="0.25">
      <c r="A327">
        <v>326</v>
      </c>
      <c r="B327">
        <v>70</v>
      </c>
      <c r="C327" s="1" t="s">
        <v>2</v>
      </c>
      <c r="D327" s="1" t="s">
        <v>77</v>
      </c>
      <c r="E327" s="1" t="s">
        <v>4</v>
      </c>
      <c r="F327" s="2">
        <v>45942</v>
      </c>
      <c r="G327">
        <v>38</v>
      </c>
      <c r="H327">
        <v>70</v>
      </c>
      <c r="I327" s="1" t="s">
        <v>111</v>
      </c>
      <c r="J327" s="1" t="s">
        <v>26</v>
      </c>
      <c r="K327" s="1" t="s">
        <v>43</v>
      </c>
      <c r="L327" s="1" t="s">
        <v>8</v>
      </c>
      <c r="M327" s="1" t="s">
        <v>20</v>
      </c>
      <c r="N327" s="1" t="s">
        <v>68</v>
      </c>
      <c r="O327" s="1" t="s">
        <v>31</v>
      </c>
    </row>
    <row r="328" spans="1:15" x14ac:dyDescent="0.25">
      <c r="A328">
        <v>327</v>
      </c>
      <c r="B328">
        <v>62</v>
      </c>
      <c r="C328" s="1" t="s">
        <v>2</v>
      </c>
      <c r="D328" s="1" t="s">
        <v>101</v>
      </c>
      <c r="E328" s="1" t="s">
        <v>49</v>
      </c>
      <c r="F328" s="2">
        <v>45944</v>
      </c>
      <c r="G328">
        <v>48</v>
      </c>
      <c r="H328">
        <v>41</v>
      </c>
      <c r="I328" s="1" t="s">
        <v>109</v>
      </c>
      <c r="J328" s="1" t="s">
        <v>26</v>
      </c>
      <c r="K328" s="1" t="s">
        <v>34</v>
      </c>
      <c r="L328" s="1" t="s">
        <v>39</v>
      </c>
      <c r="M328" s="1" t="s">
        <v>56</v>
      </c>
      <c r="N328" s="1" t="s">
        <v>57</v>
      </c>
      <c r="O328" s="1" t="s">
        <v>22</v>
      </c>
    </row>
    <row r="329" spans="1:15" x14ac:dyDescent="0.25">
      <c r="A329">
        <v>328</v>
      </c>
      <c r="B329">
        <v>61</v>
      </c>
      <c r="C329" s="1" t="s">
        <v>2</v>
      </c>
      <c r="D329" s="1" t="s">
        <v>44</v>
      </c>
      <c r="E329" s="1" t="s">
        <v>45</v>
      </c>
      <c r="F329" s="2">
        <v>45946</v>
      </c>
      <c r="G329">
        <v>36</v>
      </c>
      <c r="H329">
        <v>42</v>
      </c>
      <c r="I329" s="1" t="s">
        <v>128</v>
      </c>
      <c r="J329" s="1" t="s">
        <v>26</v>
      </c>
      <c r="K329" s="1" t="s">
        <v>67</v>
      </c>
      <c r="L329" s="1" t="s">
        <v>35</v>
      </c>
      <c r="M329" s="1" t="s">
        <v>20</v>
      </c>
      <c r="N329" s="1" t="s">
        <v>28</v>
      </c>
      <c r="O329" s="1" t="s">
        <v>22</v>
      </c>
    </row>
    <row r="330" spans="1:15" x14ac:dyDescent="0.25">
      <c r="A330">
        <v>329</v>
      </c>
      <c r="B330">
        <v>48</v>
      </c>
      <c r="C330" s="1" t="s">
        <v>2</v>
      </c>
      <c r="D330" s="1" t="s">
        <v>44</v>
      </c>
      <c r="E330" s="1" t="s">
        <v>45</v>
      </c>
      <c r="F330" s="2">
        <v>45948</v>
      </c>
      <c r="G330">
        <v>9</v>
      </c>
      <c r="H330">
        <v>50</v>
      </c>
      <c r="I330" s="1" t="s">
        <v>85</v>
      </c>
      <c r="J330" s="1" t="s">
        <v>26</v>
      </c>
      <c r="K330" s="1" t="s">
        <v>116</v>
      </c>
      <c r="L330" s="1" t="s">
        <v>39</v>
      </c>
      <c r="M330" s="1" t="s">
        <v>20</v>
      </c>
      <c r="N330" s="1" t="s">
        <v>21</v>
      </c>
      <c r="O330" s="1" t="s">
        <v>22</v>
      </c>
    </row>
    <row r="331" spans="1:15" x14ac:dyDescent="0.25">
      <c r="A331">
        <v>330</v>
      </c>
      <c r="B331">
        <v>70</v>
      </c>
      <c r="C331" s="1" t="s">
        <v>2</v>
      </c>
      <c r="D331" s="1" t="s">
        <v>107</v>
      </c>
      <c r="E331" s="1" t="s">
        <v>4</v>
      </c>
      <c r="F331" s="2">
        <v>45950</v>
      </c>
      <c r="G331">
        <v>34</v>
      </c>
      <c r="H331">
        <v>31</v>
      </c>
      <c r="I331" s="1" t="s">
        <v>89</v>
      </c>
      <c r="J331" s="1" t="s">
        <v>18</v>
      </c>
      <c r="K331" s="1" t="s">
        <v>34</v>
      </c>
      <c r="L331" s="1" t="s">
        <v>35</v>
      </c>
      <c r="M331" s="1" t="s">
        <v>52</v>
      </c>
      <c r="N331" s="1" t="s">
        <v>57</v>
      </c>
      <c r="O331" s="1" t="s">
        <v>70</v>
      </c>
    </row>
    <row r="332" spans="1:15" x14ac:dyDescent="0.25">
      <c r="A332">
        <v>331</v>
      </c>
      <c r="B332">
        <v>46</v>
      </c>
      <c r="C332" s="1" t="s">
        <v>2</v>
      </c>
      <c r="D332" s="1" t="s">
        <v>12</v>
      </c>
      <c r="E332" s="1" t="s">
        <v>4</v>
      </c>
      <c r="F332" s="2">
        <v>45952</v>
      </c>
      <c r="G332">
        <v>43</v>
      </c>
      <c r="H332">
        <v>51</v>
      </c>
      <c r="I332" s="1" t="s">
        <v>96</v>
      </c>
      <c r="J332" s="1" t="s">
        <v>26</v>
      </c>
      <c r="K332" s="1" t="s">
        <v>100</v>
      </c>
      <c r="L332" s="1" t="s">
        <v>8</v>
      </c>
      <c r="M332" s="1" t="s">
        <v>9</v>
      </c>
      <c r="N332" s="1" t="s">
        <v>10</v>
      </c>
      <c r="O332" s="1" t="s">
        <v>58</v>
      </c>
    </row>
    <row r="333" spans="1:15" x14ac:dyDescent="0.25">
      <c r="A333">
        <v>332</v>
      </c>
      <c r="B333">
        <v>31</v>
      </c>
      <c r="C333" s="1" t="s">
        <v>2</v>
      </c>
      <c r="D333" s="1" t="s">
        <v>37</v>
      </c>
      <c r="E333" s="1" t="s">
        <v>4</v>
      </c>
      <c r="F333" s="2">
        <v>45954</v>
      </c>
      <c r="G333">
        <v>46</v>
      </c>
      <c r="H333">
        <v>98</v>
      </c>
      <c r="I333" s="1" t="s">
        <v>85</v>
      </c>
      <c r="J333" s="1" t="s">
        <v>6</v>
      </c>
      <c r="K333" s="1" t="s">
        <v>100</v>
      </c>
      <c r="L333" s="1" t="s">
        <v>39</v>
      </c>
      <c r="M333" s="1" t="s">
        <v>56</v>
      </c>
      <c r="N333" s="1" t="s">
        <v>28</v>
      </c>
      <c r="O333" s="1" t="s">
        <v>40</v>
      </c>
    </row>
    <row r="334" spans="1:15" x14ac:dyDescent="0.25">
      <c r="A334">
        <v>333</v>
      </c>
      <c r="B334">
        <v>19</v>
      </c>
      <c r="C334" s="1" t="s">
        <v>2</v>
      </c>
      <c r="D334" s="1" t="s">
        <v>37</v>
      </c>
      <c r="E334" s="1" t="s">
        <v>4</v>
      </c>
      <c r="F334" s="2">
        <v>45956</v>
      </c>
      <c r="G334">
        <v>5</v>
      </c>
      <c r="H334">
        <v>86</v>
      </c>
      <c r="I334" s="1" t="s">
        <v>66</v>
      </c>
      <c r="J334" s="1" t="s">
        <v>26</v>
      </c>
      <c r="K334" s="1" t="s">
        <v>14</v>
      </c>
      <c r="L334" s="1" t="s">
        <v>8</v>
      </c>
      <c r="M334" s="1" t="s">
        <v>52</v>
      </c>
      <c r="N334" s="1" t="s">
        <v>21</v>
      </c>
      <c r="O334" s="1" t="s">
        <v>70</v>
      </c>
    </row>
    <row r="335" spans="1:15" x14ac:dyDescent="0.25">
      <c r="A335">
        <v>334</v>
      </c>
      <c r="B335">
        <v>39</v>
      </c>
      <c r="C335" s="1" t="s">
        <v>2</v>
      </c>
      <c r="D335" s="1" t="s">
        <v>12</v>
      </c>
      <c r="E335" s="1" t="s">
        <v>4</v>
      </c>
      <c r="F335" s="2">
        <v>45958</v>
      </c>
      <c r="G335">
        <v>15</v>
      </c>
      <c r="H335">
        <v>64</v>
      </c>
      <c r="I335" s="1" t="s">
        <v>102</v>
      </c>
      <c r="J335" s="1" t="s">
        <v>26</v>
      </c>
      <c r="K335" s="1" t="s">
        <v>67</v>
      </c>
      <c r="L335" s="1" t="s">
        <v>8</v>
      </c>
      <c r="M335" s="1" t="s">
        <v>36</v>
      </c>
      <c r="N335" s="1" t="s">
        <v>57</v>
      </c>
      <c r="O335" s="1" t="s">
        <v>58</v>
      </c>
    </row>
    <row r="336" spans="1:15" x14ac:dyDescent="0.25">
      <c r="A336">
        <v>335</v>
      </c>
      <c r="B336">
        <v>41</v>
      </c>
      <c r="C336" s="1" t="s">
        <v>2</v>
      </c>
      <c r="D336" s="1" t="s">
        <v>3</v>
      </c>
      <c r="E336" s="1" t="s">
        <v>4</v>
      </c>
      <c r="F336" s="2">
        <v>45960</v>
      </c>
      <c r="G336">
        <v>30</v>
      </c>
      <c r="H336">
        <v>46</v>
      </c>
      <c r="I336" s="1" t="s">
        <v>93</v>
      </c>
      <c r="J336" s="1" t="s">
        <v>26</v>
      </c>
      <c r="K336" s="1" t="s">
        <v>75</v>
      </c>
      <c r="L336" s="1" t="s">
        <v>39</v>
      </c>
      <c r="M336" s="1" t="s">
        <v>27</v>
      </c>
      <c r="N336" s="1" t="s">
        <v>21</v>
      </c>
      <c r="O336" s="1" t="s">
        <v>31</v>
      </c>
    </row>
    <row r="337" spans="1:15" x14ac:dyDescent="0.25">
      <c r="A337">
        <v>336</v>
      </c>
      <c r="B337">
        <v>20</v>
      </c>
      <c r="C337" s="1" t="s">
        <v>2</v>
      </c>
      <c r="D337" s="1" t="s">
        <v>12</v>
      </c>
      <c r="E337" s="1" t="s">
        <v>4</v>
      </c>
      <c r="F337" s="2">
        <v>45962</v>
      </c>
      <c r="G337">
        <v>44</v>
      </c>
      <c r="H337">
        <v>85</v>
      </c>
      <c r="I337" s="1" t="s">
        <v>29</v>
      </c>
      <c r="J337" s="1" t="s">
        <v>6</v>
      </c>
      <c r="K337" s="1" t="s">
        <v>14</v>
      </c>
      <c r="L337" s="1" t="s">
        <v>19</v>
      </c>
      <c r="M337" s="1" t="s">
        <v>36</v>
      </c>
      <c r="N337" s="1" t="s">
        <v>10</v>
      </c>
      <c r="O337" s="1" t="s">
        <v>79</v>
      </c>
    </row>
    <row r="338" spans="1:15" x14ac:dyDescent="0.25">
      <c r="A338">
        <v>337</v>
      </c>
      <c r="B338">
        <v>36</v>
      </c>
      <c r="C338" s="1" t="s">
        <v>2</v>
      </c>
      <c r="D338" s="1" t="s">
        <v>106</v>
      </c>
      <c r="E338" s="1" t="s">
        <v>49</v>
      </c>
      <c r="F338" s="2">
        <v>45964</v>
      </c>
      <c r="G338">
        <v>16</v>
      </c>
      <c r="H338">
        <v>81</v>
      </c>
      <c r="I338" s="1" t="s">
        <v>25</v>
      </c>
      <c r="J338" s="1" t="s">
        <v>18</v>
      </c>
      <c r="K338" s="1" t="s">
        <v>103</v>
      </c>
      <c r="L338" s="1" t="s">
        <v>39</v>
      </c>
      <c r="M338" s="1" t="s">
        <v>9</v>
      </c>
      <c r="N338" s="1" t="s">
        <v>28</v>
      </c>
      <c r="O338" s="1" t="s">
        <v>31</v>
      </c>
    </row>
    <row r="339" spans="1:15" x14ac:dyDescent="0.25">
      <c r="A339">
        <v>338</v>
      </c>
      <c r="B339">
        <v>32</v>
      </c>
      <c r="C339" s="1" t="s">
        <v>2</v>
      </c>
      <c r="D339" s="1" t="s">
        <v>12</v>
      </c>
      <c r="E339" s="1" t="s">
        <v>4</v>
      </c>
      <c r="F339" s="2">
        <v>45966</v>
      </c>
      <c r="G339">
        <v>16</v>
      </c>
      <c r="H339">
        <v>59</v>
      </c>
      <c r="I339" s="1" t="s">
        <v>112</v>
      </c>
      <c r="J339" s="1" t="s">
        <v>26</v>
      </c>
      <c r="K339" s="1" t="s">
        <v>91</v>
      </c>
      <c r="L339" s="1" t="s">
        <v>8</v>
      </c>
      <c r="M339" s="1" t="s">
        <v>52</v>
      </c>
      <c r="N339" s="1" t="s">
        <v>57</v>
      </c>
      <c r="O339" s="1" t="s">
        <v>31</v>
      </c>
    </row>
    <row r="340" spans="1:15" x14ac:dyDescent="0.25">
      <c r="A340">
        <v>339</v>
      </c>
      <c r="B340">
        <v>69</v>
      </c>
      <c r="C340" s="1" t="s">
        <v>2</v>
      </c>
      <c r="D340" s="1" t="s">
        <v>86</v>
      </c>
      <c r="E340" s="1" t="s">
        <v>4</v>
      </c>
      <c r="F340" s="2">
        <v>45968</v>
      </c>
      <c r="G340">
        <v>16</v>
      </c>
      <c r="H340">
        <v>79</v>
      </c>
      <c r="I340" s="1" t="s">
        <v>17</v>
      </c>
      <c r="J340" s="1" t="s">
        <v>26</v>
      </c>
      <c r="K340" s="1" t="s">
        <v>47</v>
      </c>
      <c r="L340" s="1" t="s">
        <v>8</v>
      </c>
      <c r="M340" s="1" t="s">
        <v>9</v>
      </c>
      <c r="N340" s="1" t="s">
        <v>15</v>
      </c>
      <c r="O340" s="1" t="s">
        <v>22</v>
      </c>
    </row>
    <row r="341" spans="1:15" x14ac:dyDescent="0.25">
      <c r="A341">
        <v>340</v>
      </c>
      <c r="B341">
        <v>40</v>
      </c>
      <c r="C341" s="1" t="s">
        <v>2</v>
      </c>
      <c r="D341" s="1" t="s">
        <v>41</v>
      </c>
      <c r="E341" s="1" t="s">
        <v>4</v>
      </c>
      <c r="F341" s="2">
        <v>45970</v>
      </c>
      <c r="G341">
        <v>21</v>
      </c>
      <c r="H341">
        <v>33</v>
      </c>
      <c r="I341" s="1" t="s">
        <v>120</v>
      </c>
      <c r="J341" s="1" t="s">
        <v>26</v>
      </c>
      <c r="K341" s="1" t="s">
        <v>67</v>
      </c>
      <c r="L341" s="1" t="s">
        <v>19</v>
      </c>
      <c r="M341" s="1" t="s">
        <v>52</v>
      </c>
      <c r="N341" s="1" t="s">
        <v>21</v>
      </c>
      <c r="O341" s="1" t="s">
        <v>79</v>
      </c>
    </row>
    <row r="342" spans="1:15" x14ac:dyDescent="0.25">
      <c r="A342">
        <v>341</v>
      </c>
      <c r="B342">
        <v>40</v>
      </c>
      <c r="C342" s="1" t="s">
        <v>2</v>
      </c>
      <c r="D342" s="1" t="s">
        <v>41</v>
      </c>
      <c r="E342" s="1" t="s">
        <v>4</v>
      </c>
      <c r="F342" s="2">
        <v>45972</v>
      </c>
      <c r="G342">
        <v>39</v>
      </c>
      <c r="H342">
        <v>47</v>
      </c>
      <c r="I342" s="1" t="s">
        <v>109</v>
      </c>
      <c r="J342" s="1" t="s">
        <v>6</v>
      </c>
      <c r="K342" s="1" t="s">
        <v>126</v>
      </c>
      <c r="L342" s="1" t="s">
        <v>35</v>
      </c>
      <c r="M342" s="1" t="s">
        <v>9</v>
      </c>
      <c r="N342" s="1" t="s">
        <v>10</v>
      </c>
      <c r="O342" s="1" t="s">
        <v>79</v>
      </c>
    </row>
    <row r="343" spans="1:15" x14ac:dyDescent="0.25">
      <c r="A343">
        <v>342</v>
      </c>
      <c r="B343">
        <v>20</v>
      </c>
      <c r="C343" s="1" t="s">
        <v>2</v>
      </c>
      <c r="D343" s="1" t="s">
        <v>106</v>
      </c>
      <c r="E343" s="1" t="s">
        <v>49</v>
      </c>
      <c r="F343" s="2">
        <v>45974</v>
      </c>
      <c r="G343">
        <v>40</v>
      </c>
      <c r="H343">
        <v>20</v>
      </c>
      <c r="I343" s="1" t="s">
        <v>122</v>
      </c>
      <c r="J343" s="1" t="s">
        <v>18</v>
      </c>
      <c r="K343" s="1" t="s">
        <v>126</v>
      </c>
      <c r="L343" s="1" t="s">
        <v>35</v>
      </c>
      <c r="M343" s="1" t="s">
        <v>56</v>
      </c>
      <c r="N343" s="1" t="s">
        <v>68</v>
      </c>
      <c r="O343" s="1" t="s">
        <v>58</v>
      </c>
    </row>
    <row r="344" spans="1:15" x14ac:dyDescent="0.25">
      <c r="A344">
        <v>343</v>
      </c>
      <c r="B344">
        <v>64</v>
      </c>
      <c r="C344" s="1" t="s">
        <v>2</v>
      </c>
      <c r="D344" s="1" t="s">
        <v>44</v>
      </c>
      <c r="E344" s="1" t="s">
        <v>45</v>
      </c>
      <c r="F344" s="2">
        <v>45976</v>
      </c>
      <c r="G344">
        <v>48</v>
      </c>
      <c r="H344">
        <v>36</v>
      </c>
      <c r="I344" s="1" t="s">
        <v>5</v>
      </c>
      <c r="J344" s="1" t="s">
        <v>26</v>
      </c>
      <c r="K344" s="1" t="s">
        <v>60</v>
      </c>
      <c r="L344" s="1" t="s">
        <v>19</v>
      </c>
      <c r="M344" s="1" t="s">
        <v>27</v>
      </c>
      <c r="N344" s="1" t="s">
        <v>21</v>
      </c>
      <c r="O344" s="1" t="s">
        <v>79</v>
      </c>
    </row>
    <row r="345" spans="1:15" x14ac:dyDescent="0.25">
      <c r="A345">
        <v>344</v>
      </c>
      <c r="B345">
        <v>27</v>
      </c>
      <c r="C345" s="1" t="s">
        <v>2</v>
      </c>
      <c r="D345" s="1" t="s">
        <v>23</v>
      </c>
      <c r="E345" s="1" t="s">
        <v>24</v>
      </c>
      <c r="F345" s="2">
        <v>45978</v>
      </c>
      <c r="G345">
        <v>26</v>
      </c>
      <c r="H345">
        <v>39</v>
      </c>
      <c r="I345" s="1" t="s">
        <v>127</v>
      </c>
      <c r="J345" s="1" t="s">
        <v>26</v>
      </c>
      <c r="K345" s="1" t="s">
        <v>55</v>
      </c>
      <c r="L345" s="1" t="s">
        <v>35</v>
      </c>
      <c r="M345" s="1" t="s">
        <v>27</v>
      </c>
      <c r="N345" s="1" t="s">
        <v>10</v>
      </c>
      <c r="O345" s="1" t="s">
        <v>70</v>
      </c>
    </row>
    <row r="346" spans="1:15" x14ac:dyDescent="0.25">
      <c r="A346">
        <v>345</v>
      </c>
      <c r="B346">
        <v>24</v>
      </c>
      <c r="C346" s="1" t="s">
        <v>2</v>
      </c>
      <c r="D346" s="1" t="s">
        <v>69</v>
      </c>
      <c r="E346" s="1" t="s">
        <v>4</v>
      </c>
      <c r="F346" s="2">
        <v>45980</v>
      </c>
      <c r="G346">
        <v>46</v>
      </c>
      <c r="H346">
        <v>71</v>
      </c>
      <c r="I346" s="1" t="s">
        <v>123</v>
      </c>
      <c r="J346" s="1" t="s">
        <v>26</v>
      </c>
      <c r="K346" s="1" t="s">
        <v>43</v>
      </c>
      <c r="L346" s="1" t="s">
        <v>8</v>
      </c>
      <c r="M346" s="1" t="s">
        <v>36</v>
      </c>
      <c r="N346" s="1" t="s">
        <v>68</v>
      </c>
      <c r="O346" s="1" t="s">
        <v>70</v>
      </c>
    </row>
    <row r="347" spans="1:15" x14ac:dyDescent="0.25">
      <c r="A347">
        <v>346</v>
      </c>
      <c r="B347">
        <v>48</v>
      </c>
      <c r="C347" s="1" t="s">
        <v>2</v>
      </c>
      <c r="D347" s="1" t="s">
        <v>53</v>
      </c>
      <c r="E347" s="1" t="s">
        <v>24</v>
      </c>
      <c r="F347" s="2">
        <v>45982</v>
      </c>
      <c r="G347">
        <v>27</v>
      </c>
      <c r="H347">
        <v>59</v>
      </c>
      <c r="I347" s="1" t="s">
        <v>33</v>
      </c>
      <c r="J347" s="1" t="s">
        <v>18</v>
      </c>
      <c r="K347" s="1" t="s">
        <v>60</v>
      </c>
      <c r="L347" s="1" t="s">
        <v>8</v>
      </c>
      <c r="M347" s="1" t="s">
        <v>27</v>
      </c>
      <c r="N347" s="1" t="s">
        <v>57</v>
      </c>
      <c r="O347" s="1" t="s">
        <v>31</v>
      </c>
    </row>
    <row r="348" spans="1:15" x14ac:dyDescent="0.25">
      <c r="A348">
        <v>347</v>
      </c>
      <c r="B348">
        <v>49</v>
      </c>
      <c r="C348" s="1" t="s">
        <v>2</v>
      </c>
      <c r="D348" s="1" t="s">
        <v>16</v>
      </c>
      <c r="E348" s="1" t="s">
        <v>4</v>
      </c>
      <c r="F348" s="2">
        <v>45984</v>
      </c>
      <c r="G348">
        <v>5</v>
      </c>
      <c r="H348">
        <v>50</v>
      </c>
      <c r="I348" s="1" t="s">
        <v>112</v>
      </c>
      <c r="J348" s="1" t="s">
        <v>6</v>
      </c>
      <c r="K348" s="1" t="s">
        <v>65</v>
      </c>
      <c r="L348" s="1" t="s">
        <v>19</v>
      </c>
      <c r="M348" s="1" t="s">
        <v>27</v>
      </c>
      <c r="N348" s="1" t="s">
        <v>15</v>
      </c>
      <c r="O348" s="1" t="s">
        <v>22</v>
      </c>
    </row>
    <row r="349" spans="1:15" x14ac:dyDescent="0.25">
      <c r="A349">
        <v>348</v>
      </c>
      <c r="B349">
        <v>36</v>
      </c>
      <c r="C349" s="1" t="s">
        <v>2</v>
      </c>
      <c r="D349" s="1" t="s">
        <v>23</v>
      </c>
      <c r="E349" s="1" t="s">
        <v>24</v>
      </c>
      <c r="F349" s="2">
        <v>45986</v>
      </c>
      <c r="G349">
        <v>43</v>
      </c>
      <c r="H349">
        <v>41</v>
      </c>
      <c r="I349" s="1" t="s">
        <v>29</v>
      </c>
      <c r="J349" s="1" t="s">
        <v>6</v>
      </c>
      <c r="K349" s="1" t="s">
        <v>90</v>
      </c>
      <c r="L349" s="1" t="s">
        <v>39</v>
      </c>
      <c r="M349" s="1" t="s">
        <v>56</v>
      </c>
      <c r="N349" s="1" t="s">
        <v>28</v>
      </c>
      <c r="O349" s="1" t="s">
        <v>11</v>
      </c>
    </row>
    <row r="350" spans="1:15" x14ac:dyDescent="0.25">
      <c r="A350">
        <v>349</v>
      </c>
      <c r="B350">
        <v>56</v>
      </c>
      <c r="C350" s="1" t="s">
        <v>2</v>
      </c>
      <c r="D350" s="1" t="s">
        <v>3</v>
      </c>
      <c r="E350" s="1" t="s">
        <v>4</v>
      </c>
      <c r="F350" s="2">
        <v>45988</v>
      </c>
      <c r="G350">
        <v>17</v>
      </c>
      <c r="H350">
        <v>59</v>
      </c>
      <c r="I350" s="1" t="s">
        <v>113</v>
      </c>
      <c r="J350" s="1" t="s">
        <v>26</v>
      </c>
      <c r="K350" s="1" t="s">
        <v>100</v>
      </c>
      <c r="L350" s="1" t="s">
        <v>39</v>
      </c>
      <c r="M350" s="1" t="s">
        <v>20</v>
      </c>
      <c r="N350" s="1" t="s">
        <v>28</v>
      </c>
      <c r="O350" s="1" t="s">
        <v>11</v>
      </c>
    </row>
    <row r="351" spans="1:15" x14ac:dyDescent="0.25">
      <c r="A351">
        <v>350</v>
      </c>
      <c r="B351">
        <v>37</v>
      </c>
      <c r="C351" s="1" t="s">
        <v>2</v>
      </c>
      <c r="D351" s="1" t="s">
        <v>106</v>
      </c>
      <c r="E351" s="1" t="s">
        <v>49</v>
      </c>
      <c r="F351" s="2">
        <v>45990</v>
      </c>
      <c r="G351">
        <v>3</v>
      </c>
      <c r="H351">
        <v>87</v>
      </c>
      <c r="I351" s="1" t="s">
        <v>99</v>
      </c>
      <c r="J351" s="1" t="s">
        <v>26</v>
      </c>
      <c r="K351" s="1" t="s">
        <v>78</v>
      </c>
      <c r="L351" s="1" t="s">
        <v>8</v>
      </c>
      <c r="M351" s="1" t="s">
        <v>52</v>
      </c>
      <c r="N351" s="1" t="s">
        <v>57</v>
      </c>
      <c r="O351" s="1" t="s">
        <v>58</v>
      </c>
    </row>
    <row r="352" spans="1:15" x14ac:dyDescent="0.25">
      <c r="A352">
        <v>351</v>
      </c>
      <c r="B352">
        <v>42</v>
      </c>
      <c r="C352" s="1" t="s">
        <v>2</v>
      </c>
      <c r="D352" s="1" t="s">
        <v>12</v>
      </c>
      <c r="E352" s="1" t="s">
        <v>4</v>
      </c>
      <c r="F352" s="2">
        <v>45992</v>
      </c>
      <c r="G352">
        <v>47</v>
      </c>
      <c r="H352">
        <v>68</v>
      </c>
      <c r="I352" s="1" t="s">
        <v>5</v>
      </c>
      <c r="J352" s="1" t="s">
        <v>26</v>
      </c>
      <c r="K352" s="1" t="s">
        <v>65</v>
      </c>
      <c r="L352" s="1" t="s">
        <v>19</v>
      </c>
      <c r="M352" s="1" t="s">
        <v>52</v>
      </c>
      <c r="N352" s="1" t="s">
        <v>57</v>
      </c>
      <c r="O352" s="1" t="s">
        <v>11</v>
      </c>
    </row>
    <row r="353" spans="1:15" x14ac:dyDescent="0.25">
      <c r="A353">
        <v>352</v>
      </c>
      <c r="B353">
        <v>28</v>
      </c>
      <c r="C353" s="1" t="s">
        <v>2</v>
      </c>
      <c r="D353" s="1" t="s">
        <v>69</v>
      </c>
      <c r="E353" s="1" t="s">
        <v>4</v>
      </c>
      <c r="F353" s="2">
        <v>45994</v>
      </c>
      <c r="G353">
        <v>24</v>
      </c>
      <c r="H353">
        <v>90</v>
      </c>
      <c r="I353" s="1" t="s">
        <v>66</v>
      </c>
      <c r="J353" s="1" t="s">
        <v>26</v>
      </c>
      <c r="K353" s="1" t="s">
        <v>67</v>
      </c>
      <c r="L353" s="1" t="s">
        <v>8</v>
      </c>
      <c r="M353" s="1" t="s">
        <v>36</v>
      </c>
      <c r="N353" s="1" t="s">
        <v>68</v>
      </c>
      <c r="O353" s="1" t="s">
        <v>58</v>
      </c>
    </row>
    <row r="354" spans="1:15" x14ac:dyDescent="0.25">
      <c r="A354">
        <v>353</v>
      </c>
      <c r="B354">
        <v>27</v>
      </c>
      <c r="C354" s="1" t="s">
        <v>2</v>
      </c>
      <c r="D354" s="1" t="s">
        <v>16</v>
      </c>
      <c r="E354" s="1" t="s">
        <v>4</v>
      </c>
      <c r="F354" s="2">
        <v>45996</v>
      </c>
      <c r="G354">
        <v>12</v>
      </c>
      <c r="H354">
        <v>71</v>
      </c>
      <c r="I354" s="1" t="s">
        <v>87</v>
      </c>
      <c r="J354" s="1" t="s">
        <v>74</v>
      </c>
      <c r="K354" s="1" t="s">
        <v>116</v>
      </c>
      <c r="L354" s="1" t="s">
        <v>39</v>
      </c>
      <c r="M354" s="1" t="s">
        <v>27</v>
      </c>
      <c r="N354" s="1" t="s">
        <v>15</v>
      </c>
      <c r="O354" s="1" t="s">
        <v>79</v>
      </c>
    </row>
    <row r="355" spans="1:15" x14ac:dyDescent="0.25">
      <c r="A355">
        <v>354</v>
      </c>
      <c r="B355">
        <v>63</v>
      </c>
      <c r="C355" s="1" t="s">
        <v>2</v>
      </c>
      <c r="D355" s="1" t="s">
        <v>32</v>
      </c>
      <c r="E355" s="1" t="s">
        <v>24</v>
      </c>
      <c r="F355" s="2">
        <v>45998</v>
      </c>
      <c r="G355">
        <v>35</v>
      </c>
      <c r="H355">
        <v>64</v>
      </c>
      <c r="I355" s="1" t="s">
        <v>50</v>
      </c>
      <c r="J355" s="1" t="s">
        <v>6</v>
      </c>
      <c r="K355" s="1" t="s">
        <v>116</v>
      </c>
      <c r="L355" s="1" t="s">
        <v>39</v>
      </c>
      <c r="M355" s="1" t="s">
        <v>56</v>
      </c>
      <c r="N355" s="1" t="s">
        <v>68</v>
      </c>
      <c r="O355" s="1" t="s">
        <v>70</v>
      </c>
    </row>
    <row r="356" spans="1:15" x14ac:dyDescent="0.25">
      <c r="A356">
        <v>355</v>
      </c>
      <c r="B356">
        <v>58</v>
      </c>
      <c r="C356" s="1" t="s">
        <v>2</v>
      </c>
      <c r="D356" s="1" t="s">
        <v>88</v>
      </c>
      <c r="E356" s="1" t="s">
        <v>49</v>
      </c>
      <c r="F356" s="2">
        <v>46000</v>
      </c>
      <c r="G356">
        <v>42</v>
      </c>
      <c r="H356">
        <v>76</v>
      </c>
      <c r="I356" s="1" t="s">
        <v>120</v>
      </c>
      <c r="J356" s="1" t="s">
        <v>18</v>
      </c>
      <c r="K356" s="1" t="s">
        <v>60</v>
      </c>
      <c r="L356" s="1" t="s">
        <v>39</v>
      </c>
      <c r="M356" s="1" t="s">
        <v>20</v>
      </c>
      <c r="N356" s="1" t="s">
        <v>10</v>
      </c>
      <c r="O356" s="1" t="s">
        <v>22</v>
      </c>
    </row>
    <row r="357" spans="1:15" x14ac:dyDescent="0.25">
      <c r="A357">
        <v>356</v>
      </c>
      <c r="B357">
        <v>37</v>
      </c>
      <c r="C357" s="1" t="s">
        <v>2</v>
      </c>
      <c r="D357" s="1" t="s">
        <v>88</v>
      </c>
      <c r="E357" s="1" t="s">
        <v>49</v>
      </c>
      <c r="F357" s="2">
        <v>46002</v>
      </c>
      <c r="G357">
        <v>1</v>
      </c>
      <c r="H357">
        <v>42</v>
      </c>
      <c r="I357" s="1" t="s">
        <v>29</v>
      </c>
      <c r="J357" s="1" t="s">
        <v>74</v>
      </c>
      <c r="K357" s="1" t="s">
        <v>118</v>
      </c>
      <c r="L357" s="1" t="s">
        <v>39</v>
      </c>
      <c r="M357" s="1" t="s">
        <v>52</v>
      </c>
      <c r="N357" s="1" t="s">
        <v>28</v>
      </c>
      <c r="O357" s="1" t="s">
        <v>79</v>
      </c>
    </row>
    <row r="358" spans="1:15" x14ac:dyDescent="0.25">
      <c r="A358">
        <v>357</v>
      </c>
      <c r="B358">
        <v>56</v>
      </c>
      <c r="C358" s="1" t="s">
        <v>2</v>
      </c>
      <c r="D358" s="1" t="s">
        <v>77</v>
      </c>
      <c r="E358" s="1" t="s">
        <v>4</v>
      </c>
      <c r="F358" s="2">
        <v>46004</v>
      </c>
      <c r="G358">
        <v>27</v>
      </c>
      <c r="H358">
        <v>80</v>
      </c>
      <c r="I358" s="1" t="s">
        <v>89</v>
      </c>
      <c r="J358" s="1" t="s">
        <v>6</v>
      </c>
      <c r="K358" s="1" t="s">
        <v>76</v>
      </c>
      <c r="L358" s="1" t="s">
        <v>19</v>
      </c>
      <c r="M358" s="1" t="s">
        <v>36</v>
      </c>
      <c r="N358" s="1" t="s">
        <v>15</v>
      </c>
      <c r="O358" s="1" t="s">
        <v>22</v>
      </c>
    </row>
    <row r="359" spans="1:15" x14ac:dyDescent="0.25">
      <c r="A359">
        <v>358</v>
      </c>
      <c r="B359">
        <v>18</v>
      </c>
      <c r="C359" s="1" t="s">
        <v>2</v>
      </c>
      <c r="D359" s="1" t="s">
        <v>115</v>
      </c>
      <c r="E359" s="1" t="s">
        <v>49</v>
      </c>
      <c r="F359" s="2">
        <v>46006</v>
      </c>
      <c r="G359">
        <v>16</v>
      </c>
      <c r="H359">
        <v>56</v>
      </c>
      <c r="I359" s="1" t="s">
        <v>54</v>
      </c>
      <c r="J359" s="1" t="s">
        <v>26</v>
      </c>
      <c r="K359" s="1" t="s">
        <v>60</v>
      </c>
      <c r="L359" s="1" t="s">
        <v>19</v>
      </c>
      <c r="M359" s="1" t="s">
        <v>36</v>
      </c>
      <c r="N359" s="1" t="s">
        <v>21</v>
      </c>
      <c r="O359" s="1" t="s">
        <v>58</v>
      </c>
    </row>
    <row r="360" spans="1:15" x14ac:dyDescent="0.25">
      <c r="A360">
        <v>359</v>
      </c>
      <c r="B360">
        <v>48</v>
      </c>
      <c r="C360" s="1" t="s">
        <v>2</v>
      </c>
      <c r="D360" s="1" t="s">
        <v>106</v>
      </c>
      <c r="E360" s="1" t="s">
        <v>49</v>
      </c>
      <c r="F360" s="2">
        <v>46008</v>
      </c>
      <c r="G360">
        <v>36</v>
      </c>
      <c r="H360">
        <v>25</v>
      </c>
      <c r="I360" s="1" t="s">
        <v>130</v>
      </c>
      <c r="J360" s="1" t="s">
        <v>74</v>
      </c>
      <c r="K360" s="1" t="s">
        <v>118</v>
      </c>
      <c r="L360" s="1" t="s">
        <v>35</v>
      </c>
      <c r="M360" s="1" t="s">
        <v>9</v>
      </c>
      <c r="N360" s="1" t="s">
        <v>21</v>
      </c>
      <c r="O360" s="1" t="s">
        <v>79</v>
      </c>
    </row>
    <row r="361" spans="1:15" x14ac:dyDescent="0.25">
      <c r="A361">
        <v>360</v>
      </c>
      <c r="B361">
        <v>31</v>
      </c>
      <c r="C361" s="1" t="s">
        <v>2</v>
      </c>
      <c r="D361" s="1" t="s">
        <v>32</v>
      </c>
      <c r="E361" s="1" t="s">
        <v>24</v>
      </c>
      <c r="F361" s="2">
        <v>46010</v>
      </c>
      <c r="G361">
        <v>30</v>
      </c>
      <c r="H361">
        <v>74</v>
      </c>
      <c r="I361" s="1" t="s">
        <v>124</v>
      </c>
      <c r="J361" s="1" t="s">
        <v>26</v>
      </c>
      <c r="K361" s="1" t="s">
        <v>60</v>
      </c>
      <c r="L361" s="1" t="s">
        <v>8</v>
      </c>
      <c r="M361" s="1" t="s">
        <v>56</v>
      </c>
      <c r="N361" s="1" t="s">
        <v>21</v>
      </c>
      <c r="O361" s="1" t="s">
        <v>79</v>
      </c>
    </row>
    <row r="362" spans="1:15" x14ac:dyDescent="0.25">
      <c r="A362">
        <v>361</v>
      </c>
      <c r="B362">
        <v>51</v>
      </c>
      <c r="C362" s="1" t="s">
        <v>2</v>
      </c>
      <c r="D362" s="1" t="s">
        <v>77</v>
      </c>
      <c r="E362" s="1" t="s">
        <v>4</v>
      </c>
      <c r="F362" s="2">
        <v>46012</v>
      </c>
      <c r="G362">
        <v>18</v>
      </c>
      <c r="H362">
        <v>30</v>
      </c>
      <c r="I362" s="1" t="s">
        <v>25</v>
      </c>
      <c r="J362" s="1" t="s">
        <v>26</v>
      </c>
      <c r="K362" s="1" t="s">
        <v>67</v>
      </c>
      <c r="L362" s="1" t="s">
        <v>35</v>
      </c>
      <c r="M362" s="1" t="s">
        <v>36</v>
      </c>
      <c r="N362" s="1" t="s">
        <v>68</v>
      </c>
      <c r="O362" s="1" t="s">
        <v>11</v>
      </c>
    </row>
    <row r="363" spans="1:15" x14ac:dyDescent="0.25">
      <c r="A363">
        <v>362</v>
      </c>
      <c r="B363">
        <v>65</v>
      </c>
      <c r="C363" s="1" t="s">
        <v>2</v>
      </c>
      <c r="D363" s="1" t="s">
        <v>95</v>
      </c>
      <c r="E363" s="1" t="s">
        <v>4</v>
      </c>
      <c r="F363" s="2">
        <v>46014</v>
      </c>
      <c r="G363">
        <v>45</v>
      </c>
      <c r="H363">
        <v>96</v>
      </c>
      <c r="I363" s="1" t="s">
        <v>89</v>
      </c>
      <c r="J363" s="1" t="s">
        <v>26</v>
      </c>
      <c r="K363" s="1" t="s">
        <v>34</v>
      </c>
      <c r="L363" s="1" t="s">
        <v>19</v>
      </c>
      <c r="M363" s="1" t="s">
        <v>20</v>
      </c>
      <c r="N363" s="1" t="s">
        <v>15</v>
      </c>
      <c r="O363" s="1" t="s">
        <v>31</v>
      </c>
    </row>
    <row r="364" spans="1:15" x14ac:dyDescent="0.25">
      <c r="A364">
        <v>363</v>
      </c>
      <c r="B364">
        <v>53</v>
      </c>
      <c r="C364" s="1" t="s">
        <v>2</v>
      </c>
      <c r="D364" s="1" t="s">
        <v>32</v>
      </c>
      <c r="E364" s="1" t="s">
        <v>24</v>
      </c>
      <c r="F364" s="2">
        <v>46016</v>
      </c>
      <c r="G364">
        <v>1</v>
      </c>
      <c r="H364">
        <v>64</v>
      </c>
      <c r="I364" s="1" t="s">
        <v>87</v>
      </c>
      <c r="J364" s="1" t="s">
        <v>26</v>
      </c>
      <c r="K364" s="1" t="s">
        <v>43</v>
      </c>
      <c r="L364" s="1" t="s">
        <v>39</v>
      </c>
      <c r="M364" s="1" t="s">
        <v>20</v>
      </c>
      <c r="N364" s="1" t="s">
        <v>10</v>
      </c>
      <c r="O364" s="1" t="s">
        <v>11</v>
      </c>
    </row>
    <row r="365" spans="1:15" x14ac:dyDescent="0.25">
      <c r="A365">
        <v>364</v>
      </c>
      <c r="B365">
        <v>55</v>
      </c>
      <c r="C365" s="1" t="s">
        <v>2</v>
      </c>
      <c r="D365" s="1" t="s">
        <v>41</v>
      </c>
      <c r="E365" s="1" t="s">
        <v>4</v>
      </c>
      <c r="F365" s="2">
        <v>46018</v>
      </c>
      <c r="G365">
        <v>42</v>
      </c>
      <c r="H365">
        <v>88</v>
      </c>
      <c r="I365" s="1" t="s">
        <v>85</v>
      </c>
      <c r="J365" s="1" t="s">
        <v>6</v>
      </c>
      <c r="K365" s="1" t="s">
        <v>116</v>
      </c>
      <c r="L365" s="1" t="s">
        <v>8</v>
      </c>
      <c r="M365" s="1" t="s">
        <v>20</v>
      </c>
      <c r="N365" s="1" t="s">
        <v>57</v>
      </c>
      <c r="O365" s="1" t="s">
        <v>11</v>
      </c>
    </row>
    <row r="366" spans="1:15" x14ac:dyDescent="0.25">
      <c r="A366">
        <v>365</v>
      </c>
      <c r="B366">
        <v>62</v>
      </c>
      <c r="C366" s="1" t="s">
        <v>2</v>
      </c>
      <c r="D366" s="1" t="s">
        <v>53</v>
      </c>
      <c r="E366" s="1" t="s">
        <v>24</v>
      </c>
      <c r="F366" s="2">
        <v>46020</v>
      </c>
      <c r="G366">
        <v>7</v>
      </c>
      <c r="H366">
        <v>88</v>
      </c>
      <c r="I366" s="1" t="s">
        <v>96</v>
      </c>
      <c r="J366" s="1" t="s">
        <v>6</v>
      </c>
      <c r="K366" s="1" t="s">
        <v>43</v>
      </c>
      <c r="L366" s="1" t="s">
        <v>35</v>
      </c>
      <c r="M366" s="1" t="s">
        <v>20</v>
      </c>
      <c r="N366" s="1" t="s">
        <v>10</v>
      </c>
      <c r="O366" s="1" t="s">
        <v>79</v>
      </c>
    </row>
    <row r="367" spans="1:15" x14ac:dyDescent="0.25">
      <c r="A367">
        <v>366</v>
      </c>
      <c r="B367">
        <v>55</v>
      </c>
      <c r="C367" s="1" t="s">
        <v>2</v>
      </c>
      <c r="D367" s="1" t="s">
        <v>125</v>
      </c>
      <c r="E367" s="1" t="s">
        <v>49</v>
      </c>
      <c r="F367" s="2">
        <v>46022</v>
      </c>
      <c r="G367">
        <v>50</v>
      </c>
      <c r="H367">
        <v>88</v>
      </c>
      <c r="I367" s="1" t="s">
        <v>46</v>
      </c>
      <c r="J367" s="1" t="s">
        <v>74</v>
      </c>
      <c r="K367" s="1" t="s">
        <v>7</v>
      </c>
      <c r="L367" s="1" t="s">
        <v>35</v>
      </c>
      <c r="M367" s="1" t="s">
        <v>36</v>
      </c>
      <c r="N367" s="1" t="s">
        <v>28</v>
      </c>
      <c r="O367" s="1" t="s">
        <v>40</v>
      </c>
    </row>
    <row r="368" spans="1:15" x14ac:dyDescent="0.25">
      <c r="A368">
        <v>367</v>
      </c>
      <c r="B368">
        <v>64</v>
      </c>
      <c r="C368" s="1" t="s">
        <v>2</v>
      </c>
      <c r="D368" s="1" t="s">
        <v>107</v>
      </c>
      <c r="E368" s="1" t="s">
        <v>4</v>
      </c>
      <c r="F368" s="2">
        <v>46024</v>
      </c>
      <c r="G368">
        <v>37</v>
      </c>
      <c r="H368">
        <v>36</v>
      </c>
      <c r="I368" s="1" t="s">
        <v>127</v>
      </c>
      <c r="J368" s="1" t="s">
        <v>26</v>
      </c>
      <c r="K368" s="1" t="s">
        <v>30</v>
      </c>
      <c r="L368" s="1" t="s">
        <v>19</v>
      </c>
      <c r="M368" s="1" t="s">
        <v>56</v>
      </c>
      <c r="N368" s="1" t="s">
        <v>10</v>
      </c>
      <c r="O368" s="1" t="s">
        <v>11</v>
      </c>
    </row>
    <row r="369" spans="1:15" x14ac:dyDescent="0.25">
      <c r="A369">
        <v>368</v>
      </c>
      <c r="B369">
        <v>52</v>
      </c>
      <c r="C369" s="1" t="s">
        <v>2</v>
      </c>
      <c r="D369" s="1" t="s">
        <v>63</v>
      </c>
      <c r="E369" s="1" t="s">
        <v>4</v>
      </c>
      <c r="F369" s="2">
        <v>46026</v>
      </c>
      <c r="G369">
        <v>18</v>
      </c>
      <c r="H369">
        <v>40</v>
      </c>
      <c r="I369" s="1" t="s">
        <v>104</v>
      </c>
      <c r="J369" s="1" t="s">
        <v>74</v>
      </c>
      <c r="K369" s="1" t="s">
        <v>91</v>
      </c>
      <c r="L369" s="1" t="s">
        <v>19</v>
      </c>
      <c r="M369" s="1" t="s">
        <v>56</v>
      </c>
      <c r="N369" s="1" t="s">
        <v>57</v>
      </c>
      <c r="O369" s="1" t="s">
        <v>70</v>
      </c>
    </row>
    <row r="370" spans="1:15" x14ac:dyDescent="0.25">
      <c r="A370">
        <v>369</v>
      </c>
      <c r="B370">
        <v>24</v>
      </c>
      <c r="C370" s="1" t="s">
        <v>2</v>
      </c>
      <c r="D370" s="1" t="s">
        <v>48</v>
      </c>
      <c r="E370" s="1" t="s">
        <v>49</v>
      </c>
      <c r="F370" s="2">
        <v>46028</v>
      </c>
      <c r="G370">
        <v>29</v>
      </c>
      <c r="H370">
        <v>39</v>
      </c>
      <c r="I370" s="1" t="s">
        <v>83</v>
      </c>
      <c r="J370" s="1" t="s">
        <v>26</v>
      </c>
      <c r="K370" s="1" t="s">
        <v>43</v>
      </c>
      <c r="L370" s="1" t="s">
        <v>19</v>
      </c>
      <c r="M370" s="1" t="s">
        <v>36</v>
      </c>
      <c r="N370" s="1" t="s">
        <v>15</v>
      </c>
      <c r="O370" s="1" t="s">
        <v>70</v>
      </c>
    </row>
    <row r="371" spans="1:15" x14ac:dyDescent="0.25">
      <c r="A371">
        <v>370</v>
      </c>
      <c r="B371">
        <v>38</v>
      </c>
      <c r="C371" s="1" t="s">
        <v>2</v>
      </c>
      <c r="D371" s="1" t="s">
        <v>115</v>
      </c>
      <c r="E371" s="1" t="s">
        <v>49</v>
      </c>
      <c r="F371" s="2">
        <v>46030</v>
      </c>
      <c r="G371">
        <v>45</v>
      </c>
      <c r="H371">
        <v>40</v>
      </c>
      <c r="I371" s="1" t="s">
        <v>132</v>
      </c>
      <c r="J371" s="1" t="s">
        <v>26</v>
      </c>
      <c r="K371" s="1" t="s">
        <v>47</v>
      </c>
      <c r="L371" s="1" t="s">
        <v>35</v>
      </c>
      <c r="M371" s="1" t="s">
        <v>56</v>
      </c>
      <c r="N371" s="1" t="s">
        <v>28</v>
      </c>
      <c r="O371" s="1" t="s">
        <v>40</v>
      </c>
    </row>
    <row r="372" spans="1:15" x14ac:dyDescent="0.25">
      <c r="A372">
        <v>371</v>
      </c>
      <c r="B372">
        <v>59</v>
      </c>
      <c r="C372" s="1" t="s">
        <v>2</v>
      </c>
      <c r="D372" s="1" t="s">
        <v>101</v>
      </c>
      <c r="E372" s="1" t="s">
        <v>49</v>
      </c>
      <c r="F372" s="2">
        <v>46032</v>
      </c>
      <c r="G372">
        <v>13</v>
      </c>
      <c r="H372">
        <v>34</v>
      </c>
      <c r="I372" s="1" t="s">
        <v>29</v>
      </c>
      <c r="J372" s="1" t="s">
        <v>26</v>
      </c>
      <c r="K372" s="1" t="s">
        <v>60</v>
      </c>
      <c r="L372" s="1" t="s">
        <v>8</v>
      </c>
      <c r="M372" s="1" t="s">
        <v>9</v>
      </c>
      <c r="N372" s="1" t="s">
        <v>28</v>
      </c>
      <c r="O372" s="1" t="s">
        <v>22</v>
      </c>
    </row>
    <row r="373" spans="1:15" x14ac:dyDescent="0.25">
      <c r="A373">
        <v>372</v>
      </c>
      <c r="B373">
        <v>27</v>
      </c>
      <c r="C373" s="1" t="s">
        <v>2</v>
      </c>
      <c r="D373" s="1" t="s">
        <v>32</v>
      </c>
      <c r="E373" s="1" t="s">
        <v>24</v>
      </c>
      <c r="F373" s="2">
        <v>46034</v>
      </c>
      <c r="G373">
        <v>47</v>
      </c>
      <c r="H373">
        <v>83</v>
      </c>
      <c r="I373" s="1" t="s">
        <v>80</v>
      </c>
      <c r="J373" s="1" t="s">
        <v>18</v>
      </c>
      <c r="K373" s="1" t="s">
        <v>51</v>
      </c>
      <c r="L373" s="1" t="s">
        <v>8</v>
      </c>
      <c r="M373" s="1" t="s">
        <v>52</v>
      </c>
      <c r="N373" s="1" t="s">
        <v>28</v>
      </c>
      <c r="O373" s="1" t="s">
        <v>70</v>
      </c>
    </row>
    <row r="374" spans="1:15" x14ac:dyDescent="0.25">
      <c r="A374">
        <v>373</v>
      </c>
      <c r="B374">
        <v>24</v>
      </c>
      <c r="C374" s="1" t="s">
        <v>2</v>
      </c>
      <c r="D374" s="1" t="s">
        <v>12</v>
      </c>
      <c r="E374" s="1" t="s">
        <v>4</v>
      </c>
      <c r="F374" s="2">
        <v>46036</v>
      </c>
      <c r="G374">
        <v>7</v>
      </c>
      <c r="H374">
        <v>85</v>
      </c>
      <c r="I374" s="1" t="s">
        <v>120</v>
      </c>
      <c r="J374" s="1" t="s">
        <v>6</v>
      </c>
      <c r="K374" s="1" t="s">
        <v>103</v>
      </c>
      <c r="L374" s="1" t="s">
        <v>35</v>
      </c>
      <c r="M374" s="1" t="s">
        <v>36</v>
      </c>
      <c r="N374" s="1" t="s">
        <v>68</v>
      </c>
      <c r="O374" s="1" t="s">
        <v>22</v>
      </c>
    </row>
    <row r="375" spans="1:15" x14ac:dyDescent="0.25">
      <c r="A375">
        <v>374</v>
      </c>
      <c r="B375">
        <v>23</v>
      </c>
      <c r="C375" s="1" t="s">
        <v>2</v>
      </c>
      <c r="D375" s="1" t="s">
        <v>44</v>
      </c>
      <c r="E375" s="1" t="s">
        <v>45</v>
      </c>
      <c r="F375" s="2">
        <v>46038</v>
      </c>
      <c r="G375">
        <v>11</v>
      </c>
      <c r="H375">
        <v>27</v>
      </c>
      <c r="I375" s="1" t="s">
        <v>96</v>
      </c>
      <c r="J375" s="1" t="s">
        <v>6</v>
      </c>
      <c r="K375" s="1" t="s">
        <v>34</v>
      </c>
      <c r="L375" s="1" t="s">
        <v>35</v>
      </c>
      <c r="M375" s="1" t="s">
        <v>9</v>
      </c>
      <c r="N375" s="1" t="s">
        <v>10</v>
      </c>
      <c r="O375" s="1" t="s">
        <v>58</v>
      </c>
    </row>
    <row r="376" spans="1:15" x14ac:dyDescent="0.25">
      <c r="A376">
        <v>375</v>
      </c>
      <c r="B376">
        <v>69</v>
      </c>
      <c r="C376" s="1" t="s">
        <v>2</v>
      </c>
      <c r="D376" s="1" t="s">
        <v>88</v>
      </c>
      <c r="E376" s="1" t="s">
        <v>49</v>
      </c>
      <c r="F376" s="2">
        <v>46040</v>
      </c>
      <c r="G376">
        <v>39</v>
      </c>
      <c r="H376">
        <v>78</v>
      </c>
      <c r="I376" s="1" t="s">
        <v>105</v>
      </c>
      <c r="J376" s="1" t="s">
        <v>18</v>
      </c>
      <c r="K376" s="1" t="s">
        <v>55</v>
      </c>
      <c r="L376" s="1" t="s">
        <v>19</v>
      </c>
      <c r="M376" s="1" t="s">
        <v>56</v>
      </c>
      <c r="N376" s="1" t="s">
        <v>57</v>
      </c>
      <c r="O376" s="1" t="s">
        <v>70</v>
      </c>
    </row>
    <row r="377" spans="1:15" x14ac:dyDescent="0.25">
      <c r="A377">
        <v>376</v>
      </c>
      <c r="B377">
        <v>59</v>
      </c>
      <c r="C377" s="1" t="s">
        <v>2</v>
      </c>
      <c r="D377" s="1" t="s">
        <v>71</v>
      </c>
      <c r="E377" s="1" t="s">
        <v>49</v>
      </c>
      <c r="F377" s="2">
        <v>46042</v>
      </c>
      <c r="G377">
        <v>6</v>
      </c>
      <c r="H377">
        <v>32</v>
      </c>
      <c r="I377" s="1" t="s">
        <v>83</v>
      </c>
      <c r="J377" s="1" t="s">
        <v>26</v>
      </c>
      <c r="K377" s="1" t="s">
        <v>60</v>
      </c>
      <c r="L377" s="1" t="s">
        <v>35</v>
      </c>
      <c r="M377" s="1" t="s">
        <v>36</v>
      </c>
      <c r="N377" s="1" t="s">
        <v>68</v>
      </c>
      <c r="O377" s="1" t="s">
        <v>40</v>
      </c>
    </row>
    <row r="378" spans="1:15" x14ac:dyDescent="0.25">
      <c r="A378">
        <v>377</v>
      </c>
      <c r="B378">
        <v>51</v>
      </c>
      <c r="C378" s="1" t="s">
        <v>2</v>
      </c>
      <c r="D378" s="1" t="s">
        <v>53</v>
      </c>
      <c r="E378" s="1" t="s">
        <v>24</v>
      </c>
      <c r="F378" s="2">
        <v>46044</v>
      </c>
      <c r="G378">
        <v>2</v>
      </c>
      <c r="H378">
        <v>51</v>
      </c>
      <c r="I378" s="1" t="s">
        <v>113</v>
      </c>
      <c r="J378" s="1" t="s">
        <v>18</v>
      </c>
      <c r="K378" s="1" t="s">
        <v>7</v>
      </c>
      <c r="L378" s="1" t="s">
        <v>39</v>
      </c>
      <c r="M378" s="1" t="s">
        <v>9</v>
      </c>
      <c r="N378" s="1" t="s">
        <v>10</v>
      </c>
      <c r="O378" s="1" t="s">
        <v>58</v>
      </c>
    </row>
    <row r="379" spans="1:15" x14ac:dyDescent="0.25">
      <c r="A379">
        <v>378</v>
      </c>
      <c r="B379">
        <v>63</v>
      </c>
      <c r="C379" s="1" t="s">
        <v>2</v>
      </c>
      <c r="D379" s="1" t="s">
        <v>101</v>
      </c>
      <c r="E379" s="1" t="s">
        <v>49</v>
      </c>
      <c r="F379" s="2">
        <v>46046</v>
      </c>
      <c r="G379">
        <v>39</v>
      </c>
      <c r="H379">
        <v>32</v>
      </c>
      <c r="I379" s="1" t="s">
        <v>13</v>
      </c>
      <c r="J379" s="1" t="s">
        <v>26</v>
      </c>
      <c r="K379" s="1" t="s">
        <v>47</v>
      </c>
      <c r="L379" s="1" t="s">
        <v>19</v>
      </c>
      <c r="M379" s="1" t="s">
        <v>36</v>
      </c>
      <c r="N379" s="1" t="s">
        <v>21</v>
      </c>
      <c r="O379" s="1" t="s">
        <v>79</v>
      </c>
    </row>
    <row r="380" spans="1:15" x14ac:dyDescent="0.25">
      <c r="A380">
        <v>379</v>
      </c>
      <c r="B380">
        <v>54</v>
      </c>
      <c r="C380" s="1" t="s">
        <v>2</v>
      </c>
      <c r="D380" s="1" t="s">
        <v>63</v>
      </c>
      <c r="E380" s="1" t="s">
        <v>4</v>
      </c>
      <c r="F380" s="2">
        <v>46048</v>
      </c>
      <c r="G380">
        <v>23</v>
      </c>
      <c r="H380">
        <v>62</v>
      </c>
      <c r="I380" s="1" t="s">
        <v>89</v>
      </c>
      <c r="J380" s="1" t="s">
        <v>6</v>
      </c>
      <c r="K380" s="1" t="s">
        <v>103</v>
      </c>
      <c r="L380" s="1" t="s">
        <v>8</v>
      </c>
      <c r="M380" s="1" t="s">
        <v>27</v>
      </c>
      <c r="N380" s="1" t="s">
        <v>21</v>
      </c>
      <c r="O380" s="1" t="s">
        <v>70</v>
      </c>
    </row>
    <row r="381" spans="1:15" x14ac:dyDescent="0.25">
      <c r="A381">
        <v>380</v>
      </c>
      <c r="B381">
        <v>32</v>
      </c>
      <c r="C381" s="1" t="s">
        <v>2</v>
      </c>
      <c r="D381" s="1" t="s">
        <v>95</v>
      </c>
      <c r="E381" s="1" t="s">
        <v>4</v>
      </c>
      <c r="F381" s="2">
        <v>46050</v>
      </c>
      <c r="G381">
        <v>46</v>
      </c>
      <c r="H381">
        <v>29</v>
      </c>
      <c r="I381" s="1" t="s">
        <v>38</v>
      </c>
      <c r="J381" s="1" t="s">
        <v>18</v>
      </c>
      <c r="K381" s="1" t="s">
        <v>118</v>
      </c>
      <c r="L381" s="1" t="s">
        <v>39</v>
      </c>
      <c r="M381" s="1" t="s">
        <v>52</v>
      </c>
      <c r="N381" s="1" t="s">
        <v>68</v>
      </c>
      <c r="O381" s="1" t="s">
        <v>58</v>
      </c>
    </row>
    <row r="382" spans="1:15" x14ac:dyDescent="0.25">
      <c r="A382">
        <v>381</v>
      </c>
      <c r="B382">
        <v>39</v>
      </c>
      <c r="C382" s="1" t="s">
        <v>2</v>
      </c>
      <c r="D382" s="1" t="s">
        <v>114</v>
      </c>
      <c r="E382" s="1" t="s">
        <v>49</v>
      </c>
      <c r="F382" s="2">
        <v>46052</v>
      </c>
      <c r="G382">
        <v>19</v>
      </c>
      <c r="H382">
        <v>69</v>
      </c>
      <c r="I382" s="1" t="s">
        <v>64</v>
      </c>
      <c r="J382" s="1" t="s">
        <v>74</v>
      </c>
      <c r="K382" s="1" t="s">
        <v>100</v>
      </c>
      <c r="L382" s="1" t="s">
        <v>39</v>
      </c>
      <c r="M382" s="1" t="s">
        <v>56</v>
      </c>
      <c r="N382" s="1" t="s">
        <v>57</v>
      </c>
      <c r="O382" s="1" t="s">
        <v>22</v>
      </c>
    </row>
    <row r="383" spans="1:15" x14ac:dyDescent="0.25">
      <c r="A383">
        <v>382</v>
      </c>
      <c r="B383">
        <v>66</v>
      </c>
      <c r="C383" s="1" t="s">
        <v>2</v>
      </c>
      <c r="D383" s="1" t="s">
        <v>88</v>
      </c>
      <c r="E383" s="1" t="s">
        <v>49</v>
      </c>
      <c r="F383" s="2">
        <v>46054</v>
      </c>
      <c r="G383">
        <v>3</v>
      </c>
      <c r="H383">
        <v>25</v>
      </c>
      <c r="I383" s="1" t="s">
        <v>13</v>
      </c>
      <c r="J383" s="1" t="s">
        <v>6</v>
      </c>
      <c r="K383" s="1" t="s">
        <v>75</v>
      </c>
      <c r="L383" s="1" t="s">
        <v>8</v>
      </c>
      <c r="M383" s="1" t="s">
        <v>56</v>
      </c>
      <c r="N383" s="1" t="s">
        <v>21</v>
      </c>
      <c r="O383" s="1" t="s">
        <v>79</v>
      </c>
    </row>
    <row r="384" spans="1:15" x14ac:dyDescent="0.25">
      <c r="A384">
        <v>383</v>
      </c>
      <c r="B384">
        <v>28</v>
      </c>
      <c r="C384" s="1" t="s">
        <v>2</v>
      </c>
      <c r="D384" s="1" t="s">
        <v>16</v>
      </c>
      <c r="E384" s="1" t="s">
        <v>4</v>
      </c>
      <c r="F384" s="2">
        <v>46056</v>
      </c>
      <c r="G384">
        <v>47</v>
      </c>
      <c r="H384">
        <v>76</v>
      </c>
      <c r="I384" s="1" t="s">
        <v>81</v>
      </c>
      <c r="J384" s="1" t="s">
        <v>26</v>
      </c>
      <c r="K384" s="1" t="s">
        <v>82</v>
      </c>
      <c r="L384" s="1" t="s">
        <v>8</v>
      </c>
      <c r="M384" s="1" t="s">
        <v>56</v>
      </c>
      <c r="N384" s="1" t="s">
        <v>28</v>
      </c>
      <c r="O384" s="1" t="s">
        <v>40</v>
      </c>
    </row>
    <row r="385" spans="1:15" x14ac:dyDescent="0.25">
      <c r="A385">
        <v>384</v>
      </c>
      <c r="B385">
        <v>50</v>
      </c>
      <c r="C385" s="1" t="s">
        <v>2</v>
      </c>
      <c r="D385" s="1" t="s">
        <v>71</v>
      </c>
      <c r="E385" s="1" t="s">
        <v>49</v>
      </c>
      <c r="F385" s="2">
        <v>46058</v>
      </c>
      <c r="G385">
        <v>6</v>
      </c>
      <c r="H385">
        <v>77</v>
      </c>
      <c r="I385" s="1" t="s">
        <v>46</v>
      </c>
      <c r="J385" s="1" t="s">
        <v>18</v>
      </c>
      <c r="K385" s="1" t="s">
        <v>118</v>
      </c>
      <c r="L385" s="1" t="s">
        <v>39</v>
      </c>
      <c r="M385" s="1" t="s">
        <v>36</v>
      </c>
      <c r="N385" s="1" t="s">
        <v>28</v>
      </c>
      <c r="O385" s="1" t="s">
        <v>40</v>
      </c>
    </row>
    <row r="386" spans="1:15" x14ac:dyDescent="0.25">
      <c r="A386">
        <v>385</v>
      </c>
      <c r="B386">
        <v>70</v>
      </c>
      <c r="C386" s="1" t="s">
        <v>2</v>
      </c>
      <c r="D386" s="1" t="s">
        <v>12</v>
      </c>
      <c r="E386" s="1" t="s">
        <v>4</v>
      </c>
      <c r="F386" s="2">
        <v>46060</v>
      </c>
      <c r="G386">
        <v>6</v>
      </c>
      <c r="H386">
        <v>33</v>
      </c>
      <c r="I386" s="1" t="s">
        <v>81</v>
      </c>
      <c r="J386" s="1" t="s">
        <v>26</v>
      </c>
      <c r="K386" s="1" t="s">
        <v>100</v>
      </c>
      <c r="L386" s="1" t="s">
        <v>39</v>
      </c>
      <c r="M386" s="1" t="s">
        <v>52</v>
      </c>
      <c r="N386" s="1" t="s">
        <v>10</v>
      </c>
      <c r="O386" s="1" t="s">
        <v>31</v>
      </c>
    </row>
    <row r="387" spans="1:15" x14ac:dyDescent="0.25">
      <c r="A387">
        <v>386</v>
      </c>
      <c r="B387">
        <v>67</v>
      </c>
      <c r="C387" s="1" t="s">
        <v>2</v>
      </c>
      <c r="D387" s="1" t="s">
        <v>41</v>
      </c>
      <c r="E387" s="1" t="s">
        <v>4</v>
      </c>
      <c r="F387" s="2">
        <v>46062</v>
      </c>
      <c r="G387">
        <v>12</v>
      </c>
      <c r="H387">
        <v>93</v>
      </c>
      <c r="I387" s="1" t="s">
        <v>46</v>
      </c>
      <c r="J387" s="1" t="s">
        <v>18</v>
      </c>
      <c r="K387" s="1" t="s">
        <v>116</v>
      </c>
      <c r="L387" s="1" t="s">
        <v>39</v>
      </c>
      <c r="M387" s="1" t="s">
        <v>27</v>
      </c>
      <c r="N387" s="1" t="s">
        <v>21</v>
      </c>
      <c r="O387" s="1" t="s">
        <v>58</v>
      </c>
    </row>
    <row r="388" spans="1:15" x14ac:dyDescent="0.25">
      <c r="A388">
        <v>387</v>
      </c>
      <c r="B388">
        <v>64</v>
      </c>
      <c r="C388" s="1" t="s">
        <v>2</v>
      </c>
      <c r="D388" s="1" t="s">
        <v>88</v>
      </c>
      <c r="E388" s="1" t="s">
        <v>49</v>
      </c>
      <c r="F388" s="2">
        <v>46064</v>
      </c>
      <c r="G388">
        <v>40</v>
      </c>
      <c r="H388">
        <v>39</v>
      </c>
      <c r="I388" s="1" t="s">
        <v>42</v>
      </c>
      <c r="J388" s="1" t="s">
        <v>6</v>
      </c>
      <c r="K388" s="1" t="s">
        <v>92</v>
      </c>
      <c r="L388" s="1" t="s">
        <v>19</v>
      </c>
      <c r="M388" s="1" t="s">
        <v>9</v>
      </c>
      <c r="N388" s="1" t="s">
        <v>28</v>
      </c>
      <c r="O388" s="1" t="s">
        <v>40</v>
      </c>
    </row>
    <row r="389" spans="1:15" x14ac:dyDescent="0.25">
      <c r="A389">
        <v>388</v>
      </c>
      <c r="B389">
        <v>45</v>
      </c>
      <c r="C389" s="1" t="s">
        <v>2</v>
      </c>
      <c r="D389" s="1" t="s">
        <v>44</v>
      </c>
      <c r="E389" s="1" t="s">
        <v>45</v>
      </c>
      <c r="F389" s="2">
        <v>46066</v>
      </c>
      <c r="G389">
        <v>38</v>
      </c>
      <c r="H389">
        <v>93</v>
      </c>
      <c r="I389" s="1" t="s">
        <v>124</v>
      </c>
      <c r="J389" s="1" t="s">
        <v>6</v>
      </c>
      <c r="K389" s="1" t="s">
        <v>47</v>
      </c>
      <c r="L389" s="1" t="s">
        <v>35</v>
      </c>
      <c r="M389" s="1" t="s">
        <v>56</v>
      </c>
      <c r="N389" s="1" t="s">
        <v>28</v>
      </c>
      <c r="O389" s="1" t="s">
        <v>11</v>
      </c>
    </row>
    <row r="390" spans="1:15" x14ac:dyDescent="0.25">
      <c r="A390">
        <v>389</v>
      </c>
      <c r="B390">
        <v>22</v>
      </c>
      <c r="C390" s="1" t="s">
        <v>2</v>
      </c>
      <c r="D390" s="1" t="s">
        <v>48</v>
      </c>
      <c r="E390" s="1" t="s">
        <v>49</v>
      </c>
      <c r="F390" s="2">
        <v>46068</v>
      </c>
      <c r="G390">
        <v>10</v>
      </c>
      <c r="H390">
        <v>82</v>
      </c>
      <c r="I390" s="1" t="s">
        <v>131</v>
      </c>
      <c r="J390" s="1" t="s">
        <v>26</v>
      </c>
      <c r="K390" s="1" t="s">
        <v>103</v>
      </c>
      <c r="L390" s="1" t="s">
        <v>35</v>
      </c>
      <c r="M390" s="1" t="s">
        <v>56</v>
      </c>
      <c r="N390" s="1" t="s">
        <v>28</v>
      </c>
      <c r="O390" s="1" t="s">
        <v>40</v>
      </c>
    </row>
    <row r="391" spans="1:15" x14ac:dyDescent="0.25">
      <c r="A391">
        <v>390</v>
      </c>
      <c r="B391">
        <v>27</v>
      </c>
      <c r="C391" s="1" t="s">
        <v>2</v>
      </c>
      <c r="D391" s="1" t="s">
        <v>119</v>
      </c>
      <c r="E391" s="1" t="s">
        <v>24</v>
      </c>
      <c r="F391" s="2">
        <v>46070</v>
      </c>
      <c r="G391">
        <v>28</v>
      </c>
      <c r="H391">
        <v>42</v>
      </c>
      <c r="I391" s="1" t="s">
        <v>123</v>
      </c>
      <c r="J391" s="1" t="s">
        <v>6</v>
      </c>
      <c r="K391" s="1" t="s">
        <v>55</v>
      </c>
      <c r="L391" s="1" t="s">
        <v>19</v>
      </c>
      <c r="M391" s="1" t="s">
        <v>36</v>
      </c>
      <c r="N391" s="1" t="s">
        <v>57</v>
      </c>
      <c r="O391" s="1" t="s">
        <v>70</v>
      </c>
    </row>
    <row r="392" spans="1:15" x14ac:dyDescent="0.25">
      <c r="A392">
        <v>391</v>
      </c>
      <c r="B392">
        <v>25</v>
      </c>
      <c r="C392" s="1" t="s">
        <v>2</v>
      </c>
      <c r="D392" s="1" t="s">
        <v>125</v>
      </c>
      <c r="E392" s="1" t="s">
        <v>49</v>
      </c>
      <c r="F392" s="2">
        <v>46072</v>
      </c>
      <c r="G392">
        <v>19</v>
      </c>
      <c r="H392">
        <v>71</v>
      </c>
      <c r="I392" s="1" t="s">
        <v>98</v>
      </c>
      <c r="J392" s="1" t="s">
        <v>26</v>
      </c>
      <c r="K392" s="1" t="s">
        <v>108</v>
      </c>
      <c r="L392" s="1" t="s">
        <v>8</v>
      </c>
      <c r="M392" s="1" t="s">
        <v>52</v>
      </c>
      <c r="N392" s="1" t="s">
        <v>28</v>
      </c>
      <c r="O392" s="1" t="s">
        <v>31</v>
      </c>
    </row>
    <row r="393" spans="1:15" x14ac:dyDescent="0.25">
      <c r="A393">
        <v>392</v>
      </c>
      <c r="B393">
        <v>37</v>
      </c>
      <c r="C393" s="1" t="s">
        <v>2</v>
      </c>
      <c r="D393" s="1" t="s">
        <v>12</v>
      </c>
      <c r="E393" s="1" t="s">
        <v>4</v>
      </c>
      <c r="F393" s="2">
        <v>46074</v>
      </c>
      <c r="G393">
        <v>25</v>
      </c>
      <c r="H393">
        <v>86</v>
      </c>
      <c r="I393" s="1" t="s">
        <v>130</v>
      </c>
      <c r="J393" s="1" t="s">
        <v>6</v>
      </c>
      <c r="K393" s="1" t="s">
        <v>7</v>
      </c>
      <c r="L393" s="1" t="s">
        <v>19</v>
      </c>
      <c r="M393" s="1" t="s">
        <v>36</v>
      </c>
      <c r="N393" s="1" t="s">
        <v>15</v>
      </c>
      <c r="O393" s="1" t="s">
        <v>11</v>
      </c>
    </row>
    <row r="394" spans="1:15" x14ac:dyDescent="0.25">
      <c r="A394">
        <v>393</v>
      </c>
      <c r="B394">
        <v>26</v>
      </c>
      <c r="C394" s="1" t="s">
        <v>2</v>
      </c>
      <c r="D394" s="1" t="s">
        <v>95</v>
      </c>
      <c r="E394" s="1" t="s">
        <v>4</v>
      </c>
      <c r="F394" s="2">
        <v>46076</v>
      </c>
      <c r="G394">
        <v>38</v>
      </c>
      <c r="H394">
        <v>82</v>
      </c>
      <c r="I394" s="1" t="s">
        <v>117</v>
      </c>
      <c r="J394" s="1" t="s">
        <v>74</v>
      </c>
      <c r="K394" s="1" t="s">
        <v>76</v>
      </c>
      <c r="L394" s="1" t="s">
        <v>19</v>
      </c>
      <c r="M394" s="1" t="s">
        <v>27</v>
      </c>
      <c r="N394" s="1" t="s">
        <v>21</v>
      </c>
      <c r="O394" s="1" t="s">
        <v>31</v>
      </c>
    </row>
    <row r="395" spans="1:15" x14ac:dyDescent="0.25">
      <c r="A395">
        <v>394</v>
      </c>
      <c r="B395">
        <v>33</v>
      </c>
      <c r="C395" s="1" t="s">
        <v>2</v>
      </c>
      <c r="D395" s="1" t="s">
        <v>53</v>
      </c>
      <c r="E395" s="1" t="s">
        <v>24</v>
      </c>
      <c r="F395" s="2">
        <v>46078</v>
      </c>
      <c r="G395">
        <v>6</v>
      </c>
      <c r="H395">
        <v>65</v>
      </c>
      <c r="I395" s="1" t="s">
        <v>111</v>
      </c>
      <c r="J395" s="1" t="s">
        <v>6</v>
      </c>
      <c r="K395" s="1" t="s">
        <v>14</v>
      </c>
      <c r="L395" s="1" t="s">
        <v>39</v>
      </c>
      <c r="M395" s="1" t="s">
        <v>36</v>
      </c>
      <c r="N395" s="1" t="s">
        <v>28</v>
      </c>
      <c r="O395" s="1" t="s">
        <v>11</v>
      </c>
    </row>
    <row r="396" spans="1:15" x14ac:dyDescent="0.25">
      <c r="A396">
        <v>395</v>
      </c>
      <c r="B396">
        <v>43</v>
      </c>
      <c r="C396" s="1" t="s">
        <v>2</v>
      </c>
      <c r="D396" s="1" t="s">
        <v>101</v>
      </c>
      <c r="E396" s="1" t="s">
        <v>49</v>
      </c>
      <c r="F396" s="2">
        <v>46080</v>
      </c>
      <c r="G396">
        <v>7</v>
      </c>
      <c r="H396">
        <v>29</v>
      </c>
      <c r="I396" s="1" t="s">
        <v>96</v>
      </c>
      <c r="J396" s="1" t="s">
        <v>26</v>
      </c>
      <c r="K396" s="1" t="s">
        <v>100</v>
      </c>
      <c r="L396" s="1" t="s">
        <v>19</v>
      </c>
      <c r="M396" s="1" t="s">
        <v>56</v>
      </c>
      <c r="N396" s="1" t="s">
        <v>68</v>
      </c>
      <c r="O396" s="1" t="s">
        <v>58</v>
      </c>
    </row>
    <row r="397" spans="1:15" x14ac:dyDescent="0.25">
      <c r="A397">
        <v>396</v>
      </c>
      <c r="B397">
        <v>37</v>
      </c>
      <c r="C397" s="1" t="s">
        <v>2</v>
      </c>
      <c r="D397" s="1" t="s">
        <v>32</v>
      </c>
      <c r="E397" s="1" t="s">
        <v>24</v>
      </c>
      <c r="F397" s="2">
        <v>46082</v>
      </c>
      <c r="G397">
        <v>2</v>
      </c>
      <c r="H397">
        <v>65</v>
      </c>
      <c r="I397" s="1" t="s">
        <v>25</v>
      </c>
      <c r="J397" s="1" t="s">
        <v>6</v>
      </c>
      <c r="K397" s="1" t="s">
        <v>92</v>
      </c>
      <c r="L397" s="1" t="s">
        <v>8</v>
      </c>
      <c r="M397" s="1" t="s">
        <v>56</v>
      </c>
      <c r="N397" s="1" t="s">
        <v>28</v>
      </c>
      <c r="O397" s="1" t="s">
        <v>31</v>
      </c>
    </row>
    <row r="398" spans="1:15" x14ac:dyDescent="0.25">
      <c r="A398">
        <v>397</v>
      </c>
      <c r="B398">
        <v>46</v>
      </c>
      <c r="C398" s="1" t="s">
        <v>2</v>
      </c>
      <c r="D398" s="1" t="s">
        <v>63</v>
      </c>
      <c r="E398" s="1" t="s">
        <v>4</v>
      </c>
      <c r="F398" s="2">
        <v>46084</v>
      </c>
      <c r="G398">
        <v>24</v>
      </c>
      <c r="H398">
        <v>88</v>
      </c>
      <c r="I398" s="1" t="s">
        <v>113</v>
      </c>
      <c r="J398" s="1" t="s">
        <v>18</v>
      </c>
      <c r="K398" s="1" t="s">
        <v>76</v>
      </c>
      <c r="L398" s="1" t="s">
        <v>39</v>
      </c>
      <c r="M398" s="1" t="s">
        <v>36</v>
      </c>
      <c r="N398" s="1" t="s">
        <v>57</v>
      </c>
      <c r="O398" s="1" t="s">
        <v>31</v>
      </c>
    </row>
    <row r="399" spans="1:15" x14ac:dyDescent="0.25">
      <c r="A399">
        <v>398</v>
      </c>
      <c r="B399">
        <v>22</v>
      </c>
      <c r="C399" s="1" t="s">
        <v>2</v>
      </c>
      <c r="D399" s="1" t="s">
        <v>115</v>
      </c>
      <c r="E399" s="1" t="s">
        <v>49</v>
      </c>
      <c r="F399" s="2">
        <v>46086</v>
      </c>
      <c r="G399">
        <v>26</v>
      </c>
      <c r="H399">
        <v>46</v>
      </c>
      <c r="I399" s="1" t="s">
        <v>73</v>
      </c>
      <c r="J399" s="1" t="s">
        <v>26</v>
      </c>
      <c r="K399" s="1" t="s">
        <v>108</v>
      </c>
      <c r="L399" s="1" t="s">
        <v>39</v>
      </c>
      <c r="M399" s="1" t="s">
        <v>20</v>
      </c>
      <c r="N399" s="1" t="s">
        <v>15</v>
      </c>
      <c r="O399" s="1" t="s">
        <v>31</v>
      </c>
    </row>
    <row r="400" spans="1:15" x14ac:dyDescent="0.25">
      <c r="A400">
        <v>399</v>
      </c>
      <c r="B400">
        <v>20</v>
      </c>
      <c r="C400" s="1" t="s">
        <v>2</v>
      </c>
      <c r="D400" s="1" t="s">
        <v>119</v>
      </c>
      <c r="E400" s="1" t="s">
        <v>24</v>
      </c>
      <c r="F400" s="2">
        <v>46088</v>
      </c>
      <c r="G400">
        <v>25</v>
      </c>
      <c r="H400">
        <v>67</v>
      </c>
      <c r="I400" s="1" t="s">
        <v>38</v>
      </c>
      <c r="J400" s="1" t="s">
        <v>18</v>
      </c>
      <c r="K400" s="1" t="s">
        <v>47</v>
      </c>
      <c r="L400" s="1" t="s">
        <v>8</v>
      </c>
      <c r="M400" s="1" t="s">
        <v>20</v>
      </c>
      <c r="N400" s="1" t="s">
        <v>68</v>
      </c>
      <c r="O400" s="1" t="s">
        <v>79</v>
      </c>
    </row>
    <row r="401" spans="1:15" x14ac:dyDescent="0.25">
      <c r="A401">
        <v>400</v>
      </c>
      <c r="B401">
        <v>60</v>
      </c>
      <c r="C401" s="1" t="s">
        <v>2</v>
      </c>
      <c r="D401" s="1" t="s">
        <v>101</v>
      </c>
      <c r="E401" s="1" t="s">
        <v>49</v>
      </c>
      <c r="F401" s="2">
        <v>46090</v>
      </c>
      <c r="G401">
        <v>10</v>
      </c>
      <c r="H401">
        <v>35</v>
      </c>
      <c r="I401" s="1" t="s">
        <v>117</v>
      </c>
      <c r="J401" s="1" t="s">
        <v>6</v>
      </c>
      <c r="K401" s="1" t="s">
        <v>126</v>
      </c>
      <c r="L401" s="1" t="s">
        <v>39</v>
      </c>
      <c r="M401" s="1" t="s">
        <v>52</v>
      </c>
      <c r="N401" s="1" t="s">
        <v>68</v>
      </c>
      <c r="O401" s="1" t="s">
        <v>70</v>
      </c>
    </row>
    <row r="402" spans="1:15" x14ac:dyDescent="0.25">
      <c r="A402">
        <v>401</v>
      </c>
      <c r="B402">
        <v>39</v>
      </c>
      <c r="C402" s="1" t="s">
        <v>2</v>
      </c>
      <c r="D402" s="1" t="s">
        <v>119</v>
      </c>
      <c r="E402" s="1" t="s">
        <v>24</v>
      </c>
      <c r="F402" s="2">
        <v>46092</v>
      </c>
      <c r="G402">
        <v>14</v>
      </c>
      <c r="H402">
        <v>66</v>
      </c>
      <c r="I402" s="1" t="s">
        <v>122</v>
      </c>
      <c r="J402" s="1" t="s">
        <v>26</v>
      </c>
      <c r="K402" s="1" t="s">
        <v>78</v>
      </c>
      <c r="L402" s="1" t="s">
        <v>8</v>
      </c>
      <c r="M402" s="1" t="s">
        <v>20</v>
      </c>
      <c r="N402" s="1" t="s">
        <v>28</v>
      </c>
      <c r="O402" s="1" t="s">
        <v>11</v>
      </c>
    </row>
    <row r="403" spans="1:15" x14ac:dyDescent="0.25">
      <c r="A403">
        <v>402</v>
      </c>
      <c r="B403">
        <v>43</v>
      </c>
      <c r="C403" s="1" t="s">
        <v>2</v>
      </c>
      <c r="D403" s="1" t="s">
        <v>95</v>
      </c>
      <c r="E403" s="1" t="s">
        <v>4</v>
      </c>
      <c r="F403" s="2">
        <v>46094</v>
      </c>
      <c r="G403">
        <v>21</v>
      </c>
      <c r="H403">
        <v>91</v>
      </c>
      <c r="I403" s="1" t="s">
        <v>83</v>
      </c>
      <c r="J403" s="1" t="s">
        <v>6</v>
      </c>
      <c r="K403" s="1" t="s">
        <v>103</v>
      </c>
      <c r="L403" s="1" t="s">
        <v>39</v>
      </c>
      <c r="M403" s="1" t="s">
        <v>36</v>
      </c>
      <c r="N403" s="1" t="s">
        <v>15</v>
      </c>
      <c r="O403" s="1" t="s">
        <v>40</v>
      </c>
    </row>
    <row r="404" spans="1:15" x14ac:dyDescent="0.25">
      <c r="A404">
        <v>403</v>
      </c>
      <c r="B404">
        <v>31</v>
      </c>
      <c r="C404" s="1" t="s">
        <v>2</v>
      </c>
      <c r="D404" s="1" t="s">
        <v>114</v>
      </c>
      <c r="E404" s="1" t="s">
        <v>49</v>
      </c>
      <c r="F404" s="2">
        <v>46096</v>
      </c>
      <c r="G404">
        <v>26</v>
      </c>
      <c r="H404">
        <v>78</v>
      </c>
      <c r="I404" s="1" t="s">
        <v>81</v>
      </c>
      <c r="J404" s="1" t="s">
        <v>6</v>
      </c>
      <c r="K404" s="1" t="s">
        <v>91</v>
      </c>
      <c r="L404" s="1" t="s">
        <v>39</v>
      </c>
      <c r="M404" s="1" t="s">
        <v>9</v>
      </c>
      <c r="N404" s="1" t="s">
        <v>28</v>
      </c>
      <c r="O404" s="1" t="s">
        <v>70</v>
      </c>
    </row>
    <row r="405" spans="1:15" x14ac:dyDescent="0.25">
      <c r="A405">
        <v>404</v>
      </c>
      <c r="B405">
        <v>19</v>
      </c>
      <c r="C405" s="1" t="s">
        <v>2</v>
      </c>
      <c r="D405" s="1" t="s">
        <v>32</v>
      </c>
      <c r="E405" s="1" t="s">
        <v>24</v>
      </c>
      <c r="F405" s="2">
        <v>46098</v>
      </c>
      <c r="G405">
        <v>12</v>
      </c>
      <c r="H405">
        <v>45</v>
      </c>
      <c r="I405" s="1" t="s">
        <v>89</v>
      </c>
      <c r="J405" s="1" t="s">
        <v>26</v>
      </c>
      <c r="K405" s="1" t="s">
        <v>103</v>
      </c>
      <c r="L405" s="1" t="s">
        <v>8</v>
      </c>
      <c r="M405" s="1" t="s">
        <v>27</v>
      </c>
      <c r="N405" s="1" t="s">
        <v>57</v>
      </c>
      <c r="O405" s="1" t="s">
        <v>31</v>
      </c>
    </row>
    <row r="406" spans="1:15" x14ac:dyDescent="0.25">
      <c r="A406">
        <v>405</v>
      </c>
      <c r="B406">
        <v>35</v>
      </c>
      <c r="C406" s="1" t="s">
        <v>2</v>
      </c>
      <c r="D406" s="1" t="s">
        <v>95</v>
      </c>
      <c r="E406" s="1" t="s">
        <v>4</v>
      </c>
      <c r="F406" s="2">
        <v>46100</v>
      </c>
      <c r="G406">
        <v>11</v>
      </c>
      <c r="H406">
        <v>93</v>
      </c>
      <c r="I406" s="1" t="s">
        <v>61</v>
      </c>
      <c r="J406" s="1" t="s">
        <v>26</v>
      </c>
      <c r="K406" s="1" t="s">
        <v>108</v>
      </c>
      <c r="L406" s="1" t="s">
        <v>19</v>
      </c>
      <c r="M406" s="1" t="s">
        <v>56</v>
      </c>
      <c r="N406" s="1" t="s">
        <v>21</v>
      </c>
      <c r="O406" s="1" t="s">
        <v>70</v>
      </c>
    </row>
    <row r="407" spans="1:15" x14ac:dyDescent="0.25">
      <c r="A407">
        <v>406</v>
      </c>
      <c r="B407">
        <v>41</v>
      </c>
      <c r="C407" s="1" t="s">
        <v>2</v>
      </c>
      <c r="D407" s="1" t="s">
        <v>16</v>
      </c>
      <c r="E407" s="1" t="s">
        <v>4</v>
      </c>
      <c r="F407" s="2">
        <v>46102</v>
      </c>
      <c r="G407">
        <v>15</v>
      </c>
      <c r="H407">
        <v>74</v>
      </c>
      <c r="I407" s="1" t="s">
        <v>113</v>
      </c>
      <c r="J407" s="1" t="s">
        <v>18</v>
      </c>
      <c r="K407" s="1" t="s">
        <v>47</v>
      </c>
      <c r="L407" s="1" t="s">
        <v>35</v>
      </c>
      <c r="M407" s="1" t="s">
        <v>36</v>
      </c>
      <c r="N407" s="1" t="s">
        <v>15</v>
      </c>
      <c r="O407" s="1" t="s">
        <v>31</v>
      </c>
    </row>
    <row r="408" spans="1:15" x14ac:dyDescent="0.25">
      <c r="A408">
        <v>407</v>
      </c>
      <c r="B408">
        <v>52</v>
      </c>
      <c r="C408" s="1" t="s">
        <v>2</v>
      </c>
      <c r="D408" s="1" t="s">
        <v>125</v>
      </c>
      <c r="E408" s="1" t="s">
        <v>49</v>
      </c>
      <c r="F408" s="2">
        <v>46104</v>
      </c>
      <c r="G408">
        <v>13</v>
      </c>
      <c r="H408">
        <v>55</v>
      </c>
      <c r="I408" s="1" t="s">
        <v>110</v>
      </c>
      <c r="J408" s="1" t="s">
        <v>26</v>
      </c>
      <c r="K408" s="1" t="s">
        <v>82</v>
      </c>
      <c r="L408" s="1" t="s">
        <v>19</v>
      </c>
      <c r="M408" s="1" t="s">
        <v>9</v>
      </c>
      <c r="N408" s="1" t="s">
        <v>15</v>
      </c>
      <c r="O408" s="1" t="s">
        <v>70</v>
      </c>
    </row>
    <row r="409" spans="1:15" x14ac:dyDescent="0.25">
      <c r="A409">
        <v>408</v>
      </c>
      <c r="B409">
        <v>45</v>
      </c>
      <c r="C409" s="1" t="s">
        <v>2</v>
      </c>
      <c r="D409" s="1" t="s">
        <v>86</v>
      </c>
      <c r="E409" s="1" t="s">
        <v>4</v>
      </c>
      <c r="F409" s="2">
        <v>46106</v>
      </c>
      <c r="G409">
        <v>5</v>
      </c>
      <c r="H409">
        <v>76</v>
      </c>
      <c r="I409" s="1" t="s">
        <v>80</v>
      </c>
      <c r="J409" s="1" t="s">
        <v>74</v>
      </c>
      <c r="K409" s="1" t="s">
        <v>67</v>
      </c>
      <c r="L409" s="1" t="s">
        <v>19</v>
      </c>
      <c r="M409" s="1" t="s">
        <v>27</v>
      </c>
      <c r="N409" s="1" t="s">
        <v>21</v>
      </c>
      <c r="O409" s="1" t="s">
        <v>58</v>
      </c>
    </row>
    <row r="410" spans="1:15" x14ac:dyDescent="0.25">
      <c r="A410">
        <v>409</v>
      </c>
      <c r="B410">
        <v>34</v>
      </c>
      <c r="C410" s="1" t="s">
        <v>2</v>
      </c>
      <c r="D410" s="1" t="s">
        <v>32</v>
      </c>
      <c r="E410" s="1" t="s">
        <v>24</v>
      </c>
      <c r="F410" s="2">
        <v>46108</v>
      </c>
      <c r="G410">
        <v>36</v>
      </c>
      <c r="H410">
        <v>66</v>
      </c>
      <c r="I410" s="1" t="s">
        <v>72</v>
      </c>
      <c r="J410" s="1" t="s">
        <v>6</v>
      </c>
      <c r="K410" s="1" t="s">
        <v>34</v>
      </c>
      <c r="L410" s="1" t="s">
        <v>19</v>
      </c>
      <c r="M410" s="1" t="s">
        <v>9</v>
      </c>
      <c r="N410" s="1" t="s">
        <v>15</v>
      </c>
      <c r="O410" s="1" t="s">
        <v>11</v>
      </c>
    </row>
    <row r="411" spans="1:15" x14ac:dyDescent="0.25">
      <c r="A411">
        <v>410</v>
      </c>
      <c r="B411">
        <v>35</v>
      </c>
      <c r="C411" s="1" t="s">
        <v>2</v>
      </c>
      <c r="D411" s="1" t="s">
        <v>41</v>
      </c>
      <c r="E411" s="1" t="s">
        <v>4</v>
      </c>
      <c r="F411" s="2">
        <v>46110</v>
      </c>
      <c r="G411">
        <v>32</v>
      </c>
      <c r="H411">
        <v>51</v>
      </c>
      <c r="I411" s="1" t="s">
        <v>130</v>
      </c>
      <c r="J411" s="1" t="s">
        <v>26</v>
      </c>
      <c r="K411" s="1" t="s">
        <v>92</v>
      </c>
      <c r="L411" s="1" t="s">
        <v>8</v>
      </c>
      <c r="M411" s="1" t="s">
        <v>52</v>
      </c>
      <c r="N411" s="1" t="s">
        <v>57</v>
      </c>
      <c r="O411" s="1" t="s">
        <v>70</v>
      </c>
    </row>
    <row r="412" spans="1:15" x14ac:dyDescent="0.25">
      <c r="A412">
        <v>411</v>
      </c>
      <c r="B412">
        <v>29</v>
      </c>
      <c r="C412" s="1" t="s">
        <v>2</v>
      </c>
      <c r="D412" s="1" t="s">
        <v>12</v>
      </c>
      <c r="E412" s="1" t="s">
        <v>4</v>
      </c>
      <c r="F412" s="2">
        <v>46112</v>
      </c>
      <c r="G412">
        <v>1</v>
      </c>
      <c r="H412">
        <v>26</v>
      </c>
      <c r="I412" s="1" t="s">
        <v>123</v>
      </c>
      <c r="J412" s="1" t="s">
        <v>6</v>
      </c>
      <c r="K412" s="1" t="s">
        <v>75</v>
      </c>
      <c r="L412" s="1" t="s">
        <v>19</v>
      </c>
      <c r="M412" s="1" t="s">
        <v>52</v>
      </c>
      <c r="N412" s="1" t="s">
        <v>21</v>
      </c>
      <c r="O412" s="1" t="s">
        <v>40</v>
      </c>
    </row>
    <row r="413" spans="1:15" x14ac:dyDescent="0.25">
      <c r="A413">
        <v>412</v>
      </c>
      <c r="B413">
        <v>59</v>
      </c>
      <c r="C413" s="1" t="s">
        <v>2</v>
      </c>
      <c r="D413" s="1" t="s">
        <v>16</v>
      </c>
      <c r="E413" s="1" t="s">
        <v>4</v>
      </c>
      <c r="F413" s="2">
        <v>46114</v>
      </c>
      <c r="G413">
        <v>15</v>
      </c>
      <c r="H413">
        <v>29</v>
      </c>
      <c r="I413" s="1" t="s">
        <v>133</v>
      </c>
      <c r="J413" s="1" t="s">
        <v>26</v>
      </c>
      <c r="K413" s="1" t="s">
        <v>108</v>
      </c>
      <c r="L413" s="1" t="s">
        <v>35</v>
      </c>
      <c r="M413" s="1" t="s">
        <v>9</v>
      </c>
      <c r="N413" s="1" t="s">
        <v>28</v>
      </c>
      <c r="O413" s="1" t="s">
        <v>31</v>
      </c>
    </row>
    <row r="414" spans="1:15" x14ac:dyDescent="0.25">
      <c r="A414">
        <v>413</v>
      </c>
      <c r="B414">
        <v>24</v>
      </c>
      <c r="C414" s="1" t="s">
        <v>2</v>
      </c>
      <c r="D414" s="1" t="s">
        <v>84</v>
      </c>
      <c r="E414" s="1" t="s">
        <v>45</v>
      </c>
      <c r="F414" s="2">
        <v>46116</v>
      </c>
      <c r="G414">
        <v>3</v>
      </c>
      <c r="H414">
        <v>74</v>
      </c>
      <c r="I414" s="1" t="s">
        <v>13</v>
      </c>
      <c r="J414" s="1" t="s">
        <v>26</v>
      </c>
      <c r="K414" s="1" t="s">
        <v>116</v>
      </c>
      <c r="L414" s="1" t="s">
        <v>35</v>
      </c>
      <c r="M414" s="1" t="s">
        <v>56</v>
      </c>
      <c r="N414" s="1" t="s">
        <v>57</v>
      </c>
      <c r="O414" s="1" t="s">
        <v>22</v>
      </c>
    </row>
    <row r="415" spans="1:15" x14ac:dyDescent="0.25">
      <c r="A415">
        <v>414</v>
      </c>
      <c r="B415">
        <v>70</v>
      </c>
      <c r="C415" s="1" t="s">
        <v>2</v>
      </c>
      <c r="D415" s="1" t="s">
        <v>88</v>
      </c>
      <c r="E415" s="1" t="s">
        <v>49</v>
      </c>
      <c r="F415" s="2">
        <v>46118</v>
      </c>
      <c r="G415">
        <v>48</v>
      </c>
      <c r="H415">
        <v>99</v>
      </c>
      <c r="I415" s="1" t="s">
        <v>89</v>
      </c>
      <c r="J415" s="1" t="s">
        <v>18</v>
      </c>
      <c r="K415" s="1" t="s">
        <v>34</v>
      </c>
      <c r="L415" s="1" t="s">
        <v>35</v>
      </c>
      <c r="M415" s="1" t="s">
        <v>20</v>
      </c>
      <c r="N415" s="1" t="s">
        <v>15</v>
      </c>
      <c r="O415" s="1" t="s">
        <v>70</v>
      </c>
    </row>
    <row r="416" spans="1:15" x14ac:dyDescent="0.25">
      <c r="A416">
        <v>415</v>
      </c>
      <c r="B416">
        <v>29</v>
      </c>
      <c r="C416" s="1" t="s">
        <v>2</v>
      </c>
      <c r="D416" s="1" t="s">
        <v>114</v>
      </c>
      <c r="E416" s="1" t="s">
        <v>49</v>
      </c>
      <c r="F416" s="2">
        <v>46120</v>
      </c>
      <c r="G416">
        <v>30</v>
      </c>
      <c r="H416">
        <v>88</v>
      </c>
      <c r="I416" s="1" t="s">
        <v>33</v>
      </c>
      <c r="J416" s="1" t="s">
        <v>6</v>
      </c>
      <c r="K416" s="1" t="s">
        <v>65</v>
      </c>
      <c r="L416" s="1" t="s">
        <v>8</v>
      </c>
      <c r="M416" s="1" t="s">
        <v>56</v>
      </c>
      <c r="N416" s="1" t="s">
        <v>68</v>
      </c>
      <c r="O416" s="1" t="s">
        <v>22</v>
      </c>
    </row>
    <row r="417" spans="1:15" x14ac:dyDescent="0.25">
      <c r="A417">
        <v>416</v>
      </c>
      <c r="B417">
        <v>67</v>
      </c>
      <c r="C417" s="1" t="s">
        <v>2</v>
      </c>
      <c r="D417" s="1" t="s">
        <v>44</v>
      </c>
      <c r="E417" s="1" t="s">
        <v>45</v>
      </c>
      <c r="F417" s="2">
        <v>46122</v>
      </c>
      <c r="G417">
        <v>40</v>
      </c>
      <c r="H417">
        <v>31</v>
      </c>
      <c r="I417" s="1" t="s">
        <v>121</v>
      </c>
      <c r="J417" s="1" t="s">
        <v>26</v>
      </c>
      <c r="K417" s="1" t="s">
        <v>75</v>
      </c>
      <c r="L417" s="1" t="s">
        <v>8</v>
      </c>
      <c r="M417" s="1" t="s">
        <v>9</v>
      </c>
      <c r="N417" s="1" t="s">
        <v>57</v>
      </c>
      <c r="O417" s="1" t="s">
        <v>70</v>
      </c>
    </row>
    <row r="418" spans="1:15" x14ac:dyDescent="0.25">
      <c r="A418">
        <v>417</v>
      </c>
      <c r="B418">
        <v>36</v>
      </c>
      <c r="C418" s="1" t="s">
        <v>2</v>
      </c>
      <c r="D418" s="1" t="s">
        <v>115</v>
      </c>
      <c r="E418" s="1" t="s">
        <v>49</v>
      </c>
      <c r="F418" s="2">
        <v>46124</v>
      </c>
      <c r="G418">
        <v>24</v>
      </c>
      <c r="H418">
        <v>55</v>
      </c>
      <c r="I418" s="1" t="s">
        <v>29</v>
      </c>
      <c r="J418" s="1" t="s">
        <v>6</v>
      </c>
      <c r="K418" s="1" t="s">
        <v>60</v>
      </c>
      <c r="L418" s="1" t="s">
        <v>19</v>
      </c>
      <c r="M418" s="1" t="s">
        <v>20</v>
      </c>
      <c r="N418" s="1" t="s">
        <v>57</v>
      </c>
      <c r="O418" s="1" t="s">
        <v>11</v>
      </c>
    </row>
    <row r="419" spans="1:15" x14ac:dyDescent="0.25">
      <c r="A419">
        <v>418</v>
      </c>
      <c r="B419">
        <v>23</v>
      </c>
      <c r="C419" s="1" t="s">
        <v>2</v>
      </c>
      <c r="D419" s="1" t="s">
        <v>23</v>
      </c>
      <c r="E419" s="1" t="s">
        <v>24</v>
      </c>
      <c r="F419" s="2">
        <v>46126</v>
      </c>
      <c r="G419">
        <v>48</v>
      </c>
      <c r="H419">
        <v>81</v>
      </c>
      <c r="I419" s="1" t="s">
        <v>73</v>
      </c>
      <c r="J419" s="1" t="s">
        <v>6</v>
      </c>
      <c r="K419" s="1" t="s">
        <v>100</v>
      </c>
      <c r="L419" s="1" t="s">
        <v>39</v>
      </c>
      <c r="M419" s="1" t="s">
        <v>20</v>
      </c>
      <c r="N419" s="1" t="s">
        <v>68</v>
      </c>
      <c r="O419" s="1" t="s">
        <v>40</v>
      </c>
    </row>
    <row r="420" spans="1:15" x14ac:dyDescent="0.25">
      <c r="A420">
        <v>419</v>
      </c>
      <c r="B420">
        <v>18</v>
      </c>
      <c r="C420" s="1" t="s">
        <v>2</v>
      </c>
      <c r="D420" s="1" t="s">
        <v>12</v>
      </c>
      <c r="E420" s="1" t="s">
        <v>4</v>
      </c>
      <c r="F420" s="2">
        <v>46128</v>
      </c>
      <c r="G420">
        <v>27</v>
      </c>
      <c r="H420">
        <v>73</v>
      </c>
      <c r="I420" s="1" t="s">
        <v>97</v>
      </c>
      <c r="J420" s="1" t="s">
        <v>6</v>
      </c>
      <c r="K420" s="1" t="s">
        <v>55</v>
      </c>
      <c r="L420" s="1" t="s">
        <v>19</v>
      </c>
      <c r="M420" s="1" t="s">
        <v>36</v>
      </c>
      <c r="N420" s="1" t="s">
        <v>10</v>
      </c>
      <c r="O420" s="1" t="s">
        <v>58</v>
      </c>
    </row>
    <row r="421" spans="1:15" x14ac:dyDescent="0.25">
      <c r="A421">
        <v>420</v>
      </c>
      <c r="B421">
        <v>53</v>
      </c>
      <c r="C421" s="1" t="s">
        <v>2</v>
      </c>
      <c r="D421" s="1" t="s">
        <v>41</v>
      </c>
      <c r="E421" s="1" t="s">
        <v>4</v>
      </c>
      <c r="F421" s="2">
        <v>46130</v>
      </c>
      <c r="G421">
        <v>14</v>
      </c>
      <c r="H421">
        <v>91</v>
      </c>
      <c r="I421" s="1" t="s">
        <v>122</v>
      </c>
      <c r="J421" s="1" t="s">
        <v>18</v>
      </c>
      <c r="K421" s="1" t="s">
        <v>67</v>
      </c>
      <c r="L421" s="1" t="s">
        <v>8</v>
      </c>
      <c r="M421" s="1" t="s">
        <v>20</v>
      </c>
      <c r="N421" s="1" t="s">
        <v>21</v>
      </c>
      <c r="O421" s="1" t="s">
        <v>79</v>
      </c>
    </row>
    <row r="422" spans="1:15" x14ac:dyDescent="0.25">
      <c r="A422">
        <v>421</v>
      </c>
      <c r="B422">
        <v>32</v>
      </c>
      <c r="C422" s="1" t="s">
        <v>2</v>
      </c>
      <c r="D422" s="1" t="s">
        <v>107</v>
      </c>
      <c r="E422" s="1" t="s">
        <v>4</v>
      </c>
      <c r="F422" s="2">
        <v>46132</v>
      </c>
      <c r="G422">
        <v>18</v>
      </c>
      <c r="H422">
        <v>54</v>
      </c>
      <c r="I422" s="1" t="s">
        <v>80</v>
      </c>
      <c r="J422" s="1" t="s">
        <v>18</v>
      </c>
      <c r="K422" s="1" t="s">
        <v>82</v>
      </c>
      <c r="L422" s="1" t="s">
        <v>19</v>
      </c>
      <c r="M422" s="1" t="s">
        <v>20</v>
      </c>
      <c r="N422" s="1" t="s">
        <v>68</v>
      </c>
      <c r="O422" s="1" t="s">
        <v>58</v>
      </c>
    </row>
    <row r="423" spans="1:15" x14ac:dyDescent="0.25">
      <c r="A423">
        <v>422</v>
      </c>
      <c r="B423">
        <v>38</v>
      </c>
      <c r="C423" s="1" t="s">
        <v>2</v>
      </c>
      <c r="D423" s="1" t="s">
        <v>37</v>
      </c>
      <c r="E423" s="1" t="s">
        <v>4</v>
      </c>
      <c r="F423" s="2">
        <v>46134</v>
      </c>
      <c r="G423">
        <v>48</v>
      </c>
      <c r="H423">
        <v>40</v>
      </c>
      <c r="I423" s="1" t="s">
        <v>5</v>
      </c>
      <c r="J423" s="1" t="s">
        <v>26</v>
      </c>
      <c r="K423" s="1" t="s">
        <v>65</v>
      </c>
      <c r="L423" s="1" t="s">
        <v>8</v>
      </c>
      <c r="M423" s="1" t="s">
        <v>36</v>
      </c>
      <c r="N423" s="1" t="s">
        <v>15</v>
      </c>
      <c r="O423" s="1" t="s">
        <v>58</v>
      </c>
    </row>
    <row r="424" spans="1:15" x14ac:dyDescent="0.25">
      <c r="A424">
        <v>423</v>
      </c>
      <c r="B424">
        <v>47</v>
      </c>
      <c r="C424" s="1" t="s">
        <v>2</v>
      </c>
      <c r="D424" s="1" t="s">
        <v>77</v>
      </c>
      <c r="E424" s="1" t="s">
        <v>4</v>
      </c>
      <c r="F424" s="2">
        <v>46136</v>
      </c>
      <c r="G424">
        <v>32</v>
      </c>
      <c r="H424">
        <v>59</v>
      </c>
      <c r="I424" s="1" t="s">
        <v>130</v>
      </c>
      <c r="J424" s="1" t="s">
        <v>26</v>
      </c>
      <c r="K424" s="1" t="s">
        <v>55</v>
      </c>
      <c r="L424" s="1" t="s">
        <v>39</v>
      </c>
      <c r="M424" s="1" t="s">
        <v>56</v>
      </c>
      <c r="N424" s="1" t="s">
        <v>68</v>
      </c>
      <c r="O424" s="1" t="s">
        <v>31</v>
      </c>
    </row>
    <row r="425" spans="1:15" x14ac:dyDescent="0.25">
      <c r="A425">
        <v>424</v>
      </c>
      <c r="B425">
        <v>46</v>
      </c>
      <c r="C425" s="1" t="s">
        <v>2</v>
      </c>
      <c r="D425" s="1" t="s">
        <v>101</v>
      </c>
      <c r="E425" s="1" t="s">
        <v>49</v>
      </c>
      <c r="F425" s="2">
        <v>46138</v>
      </c>
      <c r="G425">
        <v>21</v>
      </c>
      <c r="H425">
        <v>26</v>
      </c>
      <c r="I425" s="1" t="s">
        <v>66</v>
      </c>
      <c r="J425" s="1" t="s">
        <v>6</v>
      </c>
      <c r="K425" s="1" t="s">
        <v>67</v>
      </c>
      <c r="L425" s="1" t="s">
        <v>19</v>
      </c>
      <c r="M425" s="1" t="s">
        <v>56</v>
      </c>
      <c r="N425" s="1" t="s">
        <v>21</v>
      </c>
      <c r="O425" s="1" t="s">
        <v>58</v>
      </c>
    </row>
    <row r="426" spans="1:15" x14ac:dyDescent="0.25">
      <c r="A426">
        <v>425</v>
      </c>
      <c r="B426">
        <v>66</v>
      </c>
      <c r="C426" s="1" t="s">
        <v>2</v>
      </c>
      <c r="D426" s="1" t="s">
        <v>12</v>
      </c>
      <c r="E426" s="1" t="s">
        <v>4</v>
      </c>
      <c r="F426" s="2">
        <v>46140</v>
      </c>
      <c r="G426">
        <v>42</v>
      </c>
      <c r="H426">
        <v>23</v>
      </c>
      <c r="I426" s="1" t="s">
        <v>97</v>
      </c>
      <c r="J426" s="1" t="s">
        <v>26</v>
      </c>
      <c r="K426" s="1" t="s">
        <v>62</v>
      </c>
      <c r="L426" s="1" t="s">
        <v>8</v>
      </c>
      <c r="M426" s="1" t="s">
        <v>36</v>
      </c>
      <c r="N426" s="1" t="s">
        <v>28</v>
      </c>
      <c r="O426" s="1" t="s">
        <v>11</v>
      </c>
    </row>
    <row r="427" spans="1:15" x14ac:dyDescent="0.25">
      <c r="A427">
        <v>426</v>
      </c>
      <c r="B427">
        <v>40</v>
      </c>
      <c r="C427" s="1" t="s">
        <v>2</v>
      </c>
      <c r="D427" s="1" t="s">
        <v>16</v>
      </c>
      <c r="E427" s="1" t="s">
        <v>4</v>
      </c>
      <c r="F427" s="2">
        <v>46142</v>
      </c>
      <c r="G427">
        <v>4</v>
      </c>
      <c r="H427">
        <v>87</v>
      </c>
      <c r="I427" s="1" t="s">
        <v>96</v>
      </c>
      <c r="J427" s="1" t="s">
        <v>18</v>
      </c>
      <c r="K427" s="1" t="s">
        <v>67</v>
      </c>
      <c r="L427" s="1" t="s">
        <v>8</v>
      </c>
      <c r="M427" s="1" t="s">
        <v>56</v>
      </c>
      <c r="N427" s="1" t="s">
        <v>21</v>
      </c>
      <c r="O427" s="1" t="s">
        <v>40</v>
      </c>
    </row>
    <row r="428" spans="1:15" x14ac:dyDescent="0.25">
      <c r="A428">
        <v>427</v>
      </c>
      <c r="B428">
        <v>43</v>
      </c>
      <c r="C428" s="1" t="s">
        <v>2</v>
      </c>
      <c r="D428" s="1" t="s">
        <v>77</v>
      </c>
      <c r="E428" s="1" t="s">
        <v>4</v>
      </c>
      <c r="F428" s="2">
        <v>46144</v>
      </c>
      <c r="G428">
        <v>19</v>
      </c>
      <c r="H428">
        <v>71</v>
      </c>
      <c r="I428" s="1" t="s">
        <v>42</v>
      </c>
      <c r="J428" s="1" t="s">
        <v>26</v>
      </c>
      <c r="K428" s="1" t="s">
        <v>65</v>
      </c>
      <c r="L428" s="1" t="s">
        <v>8</v>
      </c>
      <c r="M428" s="1" t="s">
        <v>9</v>
      </c>
      <c r="N428" s="1" t="s">
        <v>21</v>
      </c>
      <c r="O428" s="1" t="s">
        <v>40</v>
      </c>
    </row>
    <row r="429" spans="1:15" x14ac:dyDescent="0.25">
      <c r="A429">
        <v>428</v>
      </c>
      <c r="B429">
        <v>58</v>
      </c>
      <c r="C429" s="1" t="s">
        <v>2</v>
      </c>
      <c r="D429" s="1" t="s">
        <v>114</v>
      </c>
      <c r="E429" s="1" t="s">
        <v>49</v>
      </c>
      <c r="F429" s="2">
        <v>46146</v>
      </c>
      <c r="G429">
        <v>6</v>
      </c>
      <c r="H429">
        <v>91</v>
      </c>
      <c r="I429" s="1" t="s">
        <v>97</v>
      </c>
      <c r="J429" s="1" t="s">
        <v>6</v>
      </c>
      <c r="K429" s="1" t="s">
        <v>76</v>
      </c>
      <c r="L429" s="1" t="s">
        <v>8</v>
      </c>
      <c r="M429" s="1" t="s">
        <v>56</v>
      </c>
      <c r="N429" s="1" t="s">
        <v>21</v>
      </c>
      <c r="O429" s="1" t="s">
        <v>40</v>
      </c>
    </row>
    <row r="430" spans="1:15" x14ac:dyDescent="0.25">
      <c r="A430">
        <v>429</v>
      </c>
      <c r="B430">
        <v>21</v>
      </c>
      <c r="C430" s="1" t="s">
        <v>2</v>
      </c>
      <c r="D430" s="1" t="s">
        <v>44</v>
      </c>
      <c r="E430" s="1" t="s">
        <v>45</v>
      </c>
      <c r="F430" s="2">
        <v>46148</v>
      </c>
      <c r="G430">
        <v>2</v>
      </c>
      <c r="H430">
        <v>64</v>
      </c>
      <c r="I430" s="1" t="s">
        <v>33</v>
      </c>
      <c r="J430" s="1" t="s">
        <v>74</v>
      </c>
      <c r="K430" s="1" t="s">
        <v>62</v>
      </c>
      <c r="L430" s="1" t="s">
        <v>8</v>
      </c>
      <c r="M430" s="1" t="s">
        <v>20</v>
      </c>
      <c r="N430" s="1" t="s">
        <v>68</v>
      </c>
      <c r="O430" s="1" t="s">
        <v>11</v>
      </c>
    </row>
    <row r="431" spans="1:15" x14ac:dyDescent="0.25">
      <c r="A431">
        <v>430</v>
      </c>
      <c r="B431">
        <v>42</v>
      </c>
      <c r="C431" s="1" t="s">
        <v>2</v>
      </c>
      <c r="D431" s="1" t="s">
        <v>23</v>
      </c>
      <c r="E431" s="1" t="s">
        <v>24</v>
      </c>
      <c r="F431" s="2">
        <v>46150</v>
      </c>
      <c r="G431">
        <v>21</v>
      </c>
      <c r="H431">
        <v>94</v>
      </c>
      <c r="I431" s="1" t="s">
        <v>131</v>
      </c>
      <c r="J431" s="1" t="s">
        <v>26</v>
      </c>
      <c r="K431" s="1" t="s">
        <v>62</v>
      </c>
      <c r="L431" s="1" t="s">
        <v>8</v>
      </c>
      <c r="M431" s="1" t="s">
        <v>52</v>
      </c>
      <c r="N431" s="1" t="s">
        <v>15</v>
      </c>
      <c r="O431" s="1" t="s">
        <v>11</v>
      </c>
    </row>
    <row r="432" spans="1:15" x14ac:dyDescent="0.25">
      <c r="A432">
        <v>431</v>
      </c>
      <c r="B432">
        <v>24</v>
      </c>
      <c r="C432" s="1" t="s">
        <v>2</v>
      </c>
      <c r="D432" s="1" t="s">
        <v>37</v>
      </c>
      <c r="E432" s="1" t="s">
        <v>4</v>
      </c>
      <c r="F432" s="2">
        <v>46152</v>
      </c>
      <c r="G432">
        <v>40</v>
      </c>
      <c r="H432">
        <v>40</v>
      </c>
      <c r="I432" s="1" t="s">
        <v>87</v>
      </c>
      <c r="J432" s="1" t="s">
        <v>26</v>
      </c>
      <c r="K432" s="1" t="s">
        <v>92</v>
      </c>
      <c r="L432" s="1" t="s">
        <v>35</v>
      </c>
      <c r="M432" s="1" t="s">
        <v>56</v>
      </c>
      <c r="N432" s="1" t="s">
        <v>68</v>
      </c>
      <c r="O432" s="1" t="s">
        <v>31</v>
      </c>
    </row>
    <row r="433" spans="1:15" x14ac:dyDescent="0.25">
      <c r="A433">
        <v>432</v>
      </c>
      <c r="B433">
        <v>43</v>
      </c>
      <c r="C433" s="1" t="s">
        <v>2</v>
      </c>
      <c r="D433" s="1" t="s">
        <v>106</v>
      </c>
      <c r="E433" s="1" t="s">
        <v>49</v>
      </c>
      <c r="F433" s="2">
        <v>46154</v>
      </c>
      <c r="G433">
        <v>33</v>
      </c>
      <c r="H433">
        <v>76</v>
      </c>
      <c r="I433" s="1" t="s">
        <v>64</v>
      </c>
      <c r="J433" s="1" t="s">
        <v>6</v>
      </c>
      <c r="K433" s="1" t="s">
        <v>91</v>
      </c>
      <c r="L433" s="1" t="s">
        <v>8</v>
      </c>
      <c r="M433" s="1" t="s">
        <v>56</v>
      </c>
      <c r="N433" s="1" t="s">
        <v>15</v>
      </c>
      <c r="O433" s="1" t="s">
        <v>11</v>
      </c>
    </row>
    <row r="434" spans="1:15" x14ac:dyDescent="0.25">
      <c r="A434">
        <v>433</v>
      </c>
      <c r="B434">
        <v>47</v>
      </c>
      <c r="C434" s="1" t="s">
        <v>2</v>
      </c>
      <c r="D434" s="1" t="s">
        <v>37</v>
      </c>
      <c r="E434" s="1" t="s">
        <v>4</v>
      </c>
      <c r="F434" s="2">
        <v>46156</v>
      </c>
      <c r="G434">
        <v>26</v>
      </c>
      <c r="H434">
        <v>86</v>
      </c>
      <c r="I434" s="1" t="s">
        <v>98</v>
      </c>
      <c r="J434" s="1" t="s">
        <v>18</v>
      </c>
      <c r="K434" s="1" t="s">
        <v>108</v>
      </c>
      <c r="L434" s="1" t="s">
        <v>39</v>
      </c>
      <c r="M434" s="1" t="s">
        <v>20</v>
      </c>
      <c r="N434" s="1" t="s">
        <v>10</v>
      </c>
      <c r="O434" s="1" t="s">
        <v>22</v>
      </c>
    </row>
    <row r="435" spans="1:15" x14ac:dyDescent="0.25">
      <c r="A435">
        <v>434</v>
      </c>
      <c r="B435">
        <v>49</v>
      </c>
      <c r="C435" s="1" t="s">
        <v>2</v>
      </c>
      <c r="D435" s="1" t="s">
        <v>69</v>
      </c>
      <c r="E435" s="1" t="s">
        <v>4</v>
      </c>
      <c r="F435" s="2">
        <v>46158</v>
      </c>
      <c r="G435">
        <v>23</v>
      </c>
      <c r="H435">
        <v>92</v>
      </c>
      <c r="I435" s="1" t="s">
        <v>72</v>
      </c>
      <c r="J435" s="1" t="s">
        <v>26</v>
      </c>
      <c r="K435" s="1" t="s">
        <v>103</v>
      </c>
      <c r="L435" s="1" t="s">
        <v>39</v>
      </c>
      <c r="M435" s="1" t="s">
        <v>56</v>
      </c>
      <c r="N435" s="1" t="s">
        <v>21</v>
      </c>
      <c r="O435" s="1" t="s">
        <v>11</v>
      </c>
    </row>
    <row r="436" spans="1:15" x14ac:dyDescent="0.25">
      <c r="A436">
        <v>435</v>
      </c>
      <c r="B436">
        <v>50</v>
      </c>
      <c r="C436" s="1" t="s">
        <v>2</v>
      </c>
      <c r="D436" s="1" t="s">
        <v>53</v>
      </c>
      <c r="E436" s="1" t="s">
        <v>24</v>
      </c>
      <c r="F436" s="2">
        <v>46160</v>
      </c>
      <c r="G436">
        <v>39</v>
      </c>
      <c r="H436">
        <v>52</v>
      </c>
      <c r="I436" s="1" t="s">
        <v>83</v>
      </c>
      <c r="J436" s="1" t="s">
        <v>6</v>
      </c>
      <c r="K436" s="1" t="s">
        <v>51</v>
      </c>
      <c r="L436" s="1" t="s">
        <v>19</v>
      </c>
      <c r="M436" s="1" t="s">
        <v>56</v>
      </c>
      <c r="N436" s="1" t="s">
        <v>28</v>
      </c>
      <c r="O436" s="1" t="s">
        <v>79</v>
      </c>
    </row>
    <row r="437" spans="1:15" x14ac:dyDescent="0.25">
      <c r="A437">
        <v>436</v>
      </c>
      <c r="B437">
        <v>51</v>
      </c>
      <c r="C437" s="1" t="s">
        <v>2</v>
      </c>
      <c r="D437" s="1" t="s">
        <v>44</v>
      </c>
      <c r="E437" s="1" t="s">
        <v>45</v>
      </c>
      <c r="F437" s="2">
        <v>46162</v>
      </c>
      <c r="G437">
        <v>42</v>
      </c>
      <c r="H437">
        <v>28</v>
      </c>
      <c r="I437" s="1" t="s">
        <v>38</v>
      </c>
      <c r="J437" s="1" t="s">
        <v>74</v>
      </c>
      <c r="K437" s="1" t="s">
        <v>60</v>
      </c>
      <c r="L437" s="1" t="s">
        <v>8</v>
      </c>
      <c r="M437" s="1" t="s">
        <v>27</v>
      </c>
      <c r="N437" s="1" t="s">
        <v>57</v>
      </c>
      <c r="O437" s="1" t="s">
        <v>70</v>
      </c>
    </row>
    <row r="438" spans="1:15" x14ac:dyDescent="0.25">
      <c r="A438">
        <v>437</v>
      </c>
      <c r="B438">
        <v>40</v>
      </c>
      <c r="C438" s="1" t="s">
        <v>2</v>
      </c>
      <c r="D438" s="1" t="s">
        <v>77</v>
      </c>
      <c r="E438" s="1" t="s">
        <v>4</v>
      </c>
      <c r="F438" s="2">
        <v>46164</v>
      </c>
      <c r="G438">
        <v>41</v>
      </c>
      <c r="H438">
        <v>46</v>
      </c>
      <c r="I438" s="1" t="s">
        <v>104</v>
      </c>
      <c r="J438" s="1" t="s">
        <v>6</v>
      </c>
      <c r="K438" s="1" t="s">
        <v>91</v>
      </c>
      <c r="L438" s="1" t="s">
        <v>35</v>
      </c>
      <c r="M438" s="1" t="s">
        <v>20</v>
      </c>
      <c r="N438" s="1" t="s">
        <v>57</v>
      </c>
      <c r="O438" s="1" t="s">
        <v>22</v>
      </c>
    </row>
    <row r="439" spans="1:15" x14ac:dyDescent="0.25">
      <c r="A439">
        <v>438</v>
      </c>
      <c r="B439">
        <v>45</v>
      </c>
      <c r="C439" s="1" t="s">
        <v>2</v>
      </c>
      <c r="D439" s="1" t="s">
        <v>88</v>
      </c>
      <c r="E439" s="1" t="s">
        <v>49</v>
      </c>
      <c r="F439" s="2">
        <v>46166</v>
      </c>
      <c r="G439">
        <v>41</v>
      </c>
      <c r="H439">
        <v>50</v>
      </c>
      <c r="I439" s="1" t="s">
        <v>112</v>
      </c>
      <c r="J439" s="1" t="s">
        <v>26</v>
      </c>
      <c r="K439" s="1" t="s">
        <v>82</v>
      </c>
      <c r="L439" s="1" t="s">
        <v>35</v>
      </c>
      <c r="M439" s="1" t="s">
        <v>27</v>
      </c>
      <c r="N439" s="1" t="s">
        <v>28</v>
      </c>
      <c r="O439" s="1" t="s">
        <v>31</v>
      </c>
    </row>
    <row r="440" spans="1:15" x14ac:dyDescent="0.25">
      <c r="A440">
        <v>439</v>
      </c>
      <c r="B440">
        <v>52</v>
      </c>
      <c r="C440" s="1" t="s">
        <v>2</v>
      </c>
      <c r="D440" s="1" t="s">
        <v>115</v>
      </c>
      <c r="E440" s="1" t="s">
        <v>49</v>
      </c>
      <c r="F440" s="2">
        <v>46168</v>
      </c>
      <c r="G440">
        <v>12</v>
      </c>
      <c r="H440">
        <v>23</v>
      </c>
      <c r="I440" s="1" t="s">
        <v>128</v>
      </c>
      <c r="J440" s="1" t="s">
        <v>26</v>
      </c>
      <c r="K440" s="1" t="s">
        <v>30</v>
      </c>
      <c r="L440" s="1" t="s">
        <v>8</v>
      </c>
      <c r="M440" s="1" t="s">
        <v>9</v>
      </c>
      <c r="N440" s="1" t="s">
        <v>21</v>
      </c>
      <c r="O440" s="1" t="s">
        <v>11</v>
      </c>
    </row>
    <row r="441" spans="1:15" x14ac:dyDescent="0.25">
      <c r="A441">
        <v>440</v>
      </c>
      <c r="B441">
        <v>62</v>
      </c>
      <c r="C441" s="1" t="s">
        <v>2</v>
      </c>
      <c r="D441" s="1" t="s">
        <v>84</v>
      </c>
      <c r="E441" s="1" t="s">
        <v>45</v>
      </c>
      <c r="F441" s="2">
        <v>46170</v>
      </c>
      <c r="G441">
        <v>31</v>
      </c>
      <c r="H441">
        <v>50</v>
      </c>
      <c r="I441" s="1" t="s">
        <v>117</v>
      </c>
      <c r="J441" s="1" t="s">
        <v>26</v>
      </c>
      <c r="K441" s="1" t="s">
        <v>30</v>
      </c>
      <c r="L441" s="1" t="s">
        <v>35</v>
      </c>
      <c r="M441" s="1" t="s">
        <v>20</v>
      </c>
      <c r="N441" s="1" t="s">
        <v>15</v>
      </c>
      <c r="O441" s="1" t="s">
        <v>70</v>
      </c>
    </row>
    <row r="442" spans="1:15" x14ac:dyDescent="0.25">
      <c r="A442">
        <v>441</v>
      </c>
      <c r="B442">
        <v>20</v>
      </c>
      <c r="C442" s="1" t="s">
        <v>2</v>
      </c>
      <c r="D442" s="1" t="s">
        <v>37</v>
      </c>
      <c r="E442" s="1" t="s">
        <v>4</v>
      </c>
      <c r="F442" s="2">
        <v>46172</v>
      </c>
      <c r="G442">
        <v>34</v>
      </c>
      <c r="H442">
        <v>89</v>
      </c>
      <c r="I442" s="1" t="s">
        <v>83</v>
      </c>
      <c r="J442" s="1" t="s">
        <v>74</v>
      </c>
      <c r="K442" s="1" t="s">
        <v>14</v>
      </c>
      <c r="L442" s="1" t="s">
        <v>8</v>
      </c>
      <c r="M442" s="1" t="s">
        <v>56</v>
      </c>
      <c r="N442" s="1" t="s">
        <v>68</v>
      </c>
      <c r="O442" s="1" t="s">
        <v>11</v>
      </c>
    </row>
    <row r="443" spans="1:15" x14ac:dyDescent="0.25">
      <c r="A443">
        <v>442</v>
      </c>
      <c r="B443">
        <v>43</v>
      </c>
      <c r="C443" s="1" t="s">
        <v>2</v>
      </c>
      <c r="D443" s="1" t="s">
        <v>86</v>
      </c>
      <c r="E443" s="1" t="s">
        <v>4</v>
      </c>
      <c r="F443" s="2">
        <v>46174</v>
      </c>
      <c r="G443">
        <v>32</v>
      </c>
      <c r="H443">
        <v>81</v>
      </c>
      <c r="I443" s="1" t="s">
        <v>85</v>
      </c>
      <c r="J443" s="1" t="s">
        <v>26</v>
      </c>
      <c r="K443" s="1" t="s">
        <v>14</v>
      </c>
      <c r="L443" s="1" t="s">
        <v>8</v>
      </c>
      <c r="M443" s="1" t="s">
        <v>36</v>
      </c>
      <c r="N443" s="1" t="s">
        <v>21</v>
      </c>
      <c r="O443" s="1" t="s">
        <v>31</v>
      </c>
    </row>
    <row r="444" spans="1:15" x14ac:dyDescent="0.25">
      <c r="A444">
        <v>443</v>
      </c>
      <c r="B444">
        <v>29</v>
      </c>
      <c r="C444" s="1" t="s">
        <v>2</v>
      </c>
      <c r="D444" s="1" t="s">
        <v>71</v>
      </c>
      <c r="E444" s="1" t="s">
        <v>49</v>
      </c>
      <c r="F444" s="2">
        <v>46176</v>
      </c>
      <c r="G444">
        <v>31</v>
      </c>
      <c r="H444">
        <v>69</v>
      </c>
      <c r="I444" s="1" t="s">
        <v>133</v>
      </c>
      <c r="J444" s="1" t="s">
        <v>26</v>
      </c>
      <c r="K444" s="1" t="s">
        <v>60</v>
      </c>
      <c r="L444" s="1" t="s">
        <v>39</v>
      </c>
      <c r="M444" s="1" t="s">
        <v>56</v>
      </c>
      <c r="N444" s="1" t="s">
        <v>21</v>
      </c>
      <c r="O444" s="1" t="s">
        <v>40</v>
      </c>
    </row>
    <row r="445" spans="1:15" x14ac:dyDescent="0.25">
      <c r="A445">
        <v>444</v>
      </c>
      <c r="B445">
        <v>22</v>
      </c>
      <c r="C445" s="1" t="s">
        <v>2</v>
      </c>
      <c r="D445" s="1" t="s">
        <v>71</v>
      </c>
      <c r="E445" s="1" t="s">
        <v>49</v>
      </c>
      <c r="F445" s="2">
        <v>46178</v>
      </c>
      <c r="G445">
        <v>24</v>
      </c>
      <c r="H445">
        <v>67</v>
      </c>
      <c r="I445" s="1" t="s">
        <v>59</v>
      </c>
      <c r="J445" s="1" t="s">
        <v>26</v>
      </c>
      <c r="K445" s="1" t="s">
        <v>118</v>
      </c>
      <c r="L445" s="1" t="s">
        <v>35</v>
      </c>
      <c r="M445" s="1" t="s">
        <v>20</v>
      </c>
      <c r="N445" s="1" t="s">
        <v>28</v>
      </c>
      <c r="O445" s="1" t="s">
        <v>31</v>
      </c>
    </row>
    <row r="446" spans="1:15" x14ac:dyDescent="0.25">
      <c r="A446">
        <v>445</v>
      </c>
      <c r="B446">
        <v>48</v>
      </c>
      <c r="C446" s="1" t="s">
        <v>2</v>
      </c>
      <c r="D446" s="1" t="s">
        <v>63</v>
      </c>
      <c r="E446" s="1" t="s">
        <v>4</v>
      </c>
      <c r="F446" s="2">
        <v>46180</v>
      </c>
      <c r="G446">
        <v>31</v>
      </c>
      <c r="H446">
        <v>20</v>
      </c>
      <c r="I446" s="1" t="s">
        <v>81</v>
      </c>
      <c r="J446" s="1" t="s">
        <v>26</v>
      </c>
      <c r="K446" s="1" t="s">
        <v>90</v>
      </c>
      <c r="L446" s="1" t="s">
        <v>35</v>
      </c>
      <c r="M446" s="1" t="s">
        <v>56</v>
      </c>
      <c r="N446" s="1" t="s">
        <v>68</v>
      </c>
      <c r="O446" s="1" t="s">
        <v>31</v>
      </c>
    </row>
    <row r="447" spans="1:15" x14ac:dyDescent="0.25">
      <c r="A447">
        <v>446</v>
      </c>
      <c r="B447">
        <v>42</v>
      </c>
      <c r="C447" s="1" t="s">
        <v>2</v>
      </c>
      <c r="D447" s="1" t="s">
        <v>119</v>
      </c>
      <c r="E447" s="1" t="s">
        <v>24</v>
      </c>
      <c r="F447" s="2">
        <v>46182</v>
      </c>
      <c r="G447">
        <v>18</v>
      </c>
      <c r="H447">
        <v>29</v>
      </c>
      <c r="I447" s="1" t="s">
        <v>128</v>
      </c>
      <c r="J447" s="1" t="s">
        <v>26</v>
      </c>
      <c r="K447" s="1" t="s">
        <v>60</v>
      </c>
      <c r="L447" s="1" t="s">
        <v>39</v>
      </c>
      <c r="M447" s="1" t="s">
        <v>36</v>
      </c>
      <c r="N447" s="1" t="s">
        <v>10</v>
      </c>
      <c r="O447" s="1" t="s">
        <v>31</v>
      </c>
    </row>
    <row r="448" spans="1:15" x14ac:dyDescent="0.25">
      <c r="A448">
        <v>447</v>
      </c>
      <c r="B448">
        <v>19</v>
      </c>
      <c r="C448" s="1" t="s">
        <v>2</v>
      </c>
      <c r="D448" s="1" t="s">
        <v>37</v>
      </c>
      <c r="E448" s="1" t="s">
        <v>4</v>
      </c>
      <c r="F448" s="2">
        <v>46184</v>
      </c>
      <c r="G448">
        <v>15</v>
      </c>
      <c r="H448">
        <v>74</v>
      </c>
      <c r="I448" s="1" t="s">
        <v>46</v>
      </c>
      <c r="J448" s="1" t="s">
        <v>26</v>
      </c>
      <c r="K448" s="1" t="s">
        <v>47</v>
      </c>
      <c r="L448" s="1" t="s">
        <v>35</v>
      </c>
      <c r="M448" s="1" t="s">
        <v>56</v>
      </c>
      <c r="N448" s="1" t="s">
        <v>10</v>
      </c>
      <c r="O448" s="1" t="s">
        <v>70</v>
      </c>
    </row>
    <row r="449" spans="1:15" x14ac:dyDescent="0.25">
      <c r="A449">
        <v>448</v>
      </c>
      <c r="B449">
        <v>60</v>
      </c>
      <c r="C449" s="1" t="s">
        <v>2</v>
      </c>
      <c r="D449" s="1" t="s">
        <v>41</v>
      </c>
      <c r="E449" s="1" t="s">
        <v>4</v>
      </c>
      <c r="F449" s="2">
        <v>46186</v>
      </c>
      <c r="G449">
        <v>7</v>
      </c>
      <c r="H449">
        <v>82</v>
      </c>
      <c r="I449" s="1" t="s">
        <v>131</v>
      </c>
      <c r="J449" s="1" t="s">
        <v>18</v>
      </c>
      <c r="K449" s="1" t="s">
        <v>30</v>
      </c>
      <c r="L449" s="1" t="s">
        <v>19</v>
      </c>
      <c r="M449" s="1" t="s">
        <v>36</v>
      </c>
      <c r="N449" s="1" t="s">
        <v>57</v>
      </c>
      <c r="O449" s="1" t="s">
        <v>79</v>
      </c>
    </row>
    <row r="450" spans="1:15" x14ac:dyDescent="0.25">
      <c r="A450">
        <v>449</v>
      </c>
      <c r="B450">
        <v>32</v>
      </c>
      <c r="C450" s="1" t="s">
        <v>2</v>
      </c>
      <c r="D450" s="1" t="s">
        <v>125</v>
      </c>
      <c r="E450" s="1" t="s">
        <v>49</v>
      </c>
      <c r="F450" s="2">
        <v>46188</v>
      </c>
      <c r="G450">
        <v>35</v>
      </c>
      <c r="H450">
        <v>23</v>
      </c>
      <c r="I450" s="1" t="s">
        <v>50</v>
      </c>
      <c r="J450" s="1" t="s">
        <v>26</v>
      </c>
      <c r="K450" s="1" t="s">
        <v>116</v>
      </c>
      <c r="L450" s="1" t="s">
        <v>35</v>
      </c>
      <c r="M450" s="1" t="s">
        <v>27</v>
      </c>
      <c r="N450" s="1" t="s">
        <v>57</v>
      </c>
      <c r="O450" s="1" t="s">
        <v>11</v>
      </c>
    </row>
    <row r="451" spans="1:15" x14ac:dyDescent="0.25">
      <c r="A451">
        <v>450</v>
      </c>
      <c r="B451">
        <v>26</v>
      </c>
      <c r="C451" s="1" t="s">
        <v>2</v>
      </c>
      <c r="D451" s="1" t="s">
        <v>88</v>
      </c>
      <c r="E451" s="1" t="s">
        <v>49</v>
      </c>
      <c r="F451" s="2">
        <v>46190</v>
      </c>
      <c r="G451">
        <v>35</v>
      </c>
      <c r="H451">
        <v>45</v>
      </c>
      <c r="I451" s="1" t="s">
        <v>66</v>
      </c>
      <c r="J451" s="1" t="s">
        <v>6</v>
      </c>
      <c r="K451" s="1" t="s">
        <v>82</v>
      </c>
      <c r="L451" s="1" t="s">
        <v>35</v>
      </c>
      <c r="M451" s="1" t="s">
        <v>52</v>
      </c>
      <c r="N451" s="1" t="s">
        <v>57</v>
      </c>
      <c r="O451" s="1" t="s">
        <v>70</v>
      </c>
    </row>
    <row r="452" spans="1:15" x14ac:dyDescent="0.25">
      <c r="A452">
        <v>451</v>
      </c>
      <c r="B452">
        <v>25</v>
      </c>
      <c r="C452" s="1" t="s">
        <v>2</v>
      </c>
      <c r="D452" s="1" t="s">
        <v>119</v>
      </c>
      <c r="E452" s="1" t="s">
        <v>24</v>
      </c>
      <c r="F452" s="2">
        <v>46192</v>
      </c>
      <c r="G452">
        <v>19</v>
      </c>
      <c r="H452">
        <v>21</v>
      </c>
      <c r="I452" s="1" t="s">
        <v>121</v>
      </c>
      <c r="J452" s="1" t="s">
        <v>6</v>
      </c>
      <c r="K452" s="1" t="s">
        <v>100</v>
      </c>
      <c r="L452" s="1" t="s">
        <v>35</v>
      </c>
      <c r="M452" s="1" t="s">
        <v>56</v>
      </c>
      <c r="N452" s="1" t="s">
        <v>21</v>
      </c>
      <c r="O452" s="1" t="s">
        <v>70</v>
      </c>
    </row>
    <row r="453" spans="1:15" x14ac:dyDescent="0.25">
      <c r="A453">
        <v>452</v>
      </c>
      <c r="B453">
        <v>66</v>
      </c>
      <c r="C453" s="1" t="s">
        <v>2</v>
      </c>
      <c r="D453" s="1" t="s">
        <v>88</v>
      </c>
      <c r="E453" s="1" t="s">
        <v>49</v>
      </c>
      <c r="F453" s="2">
        <v>46194</v>
      </c>
      <c r="G453">
        <v>26</v>
      </c>
      <c r="H453">
        <v>31</v>
      </c>
      <c r="I453" s="1" t="s">
        <v>123</v>
      </c>
      <c r="J453" s="1" t="s">
        <v>26</v>
      </c>
      <c r="K453" s="1" t="s">
        <v>51</v>
      </c>
      <c r="L453" s="1" t="s">
        <v>35</v>
      </c>
      <c r="M453" s="1" t="s">
        <v>9</v>
      </c>
      <c r="N453" s="1" t="s">
        <v>21</v>
      </c>
      <c r="O453" s="1" t="s">
        <v>11</v>
      </c>
    </row>
    <row r="454" spans="1:15" x14ac:dyDescent="0.25">
      <c r="A454">
        <v>453</v>
      </c>
      <c r="B454">
        <v>45</v>
      </c>
      <c r="C454" s="1" t="s">
        <v>2</v>
      </c>
      <c r="D454" s="1" t="s">
        <v>77</v>
      </c>
      <c r="E454" s="1" t="s">
        <v>4</v>
      </c>
      <c r="F454" s="2">
        <v>46196</v>
      </c>
      <c r="G454">
        <v>39</v>
      </c>
      <c r="H454">
        <v>45</v>
      </c>
      <c r="I454" s="1" t="s">
        <v>50</v>
      </c>
      <c r="J454" s="1" t="s">
        <v>26</v>
      </c>
      <c r="K454" s="1" t="s">
        <v>65</v>
      </c>
      <c r="L454" s="1" t="s">
        <v>35</v>
      </c>
      <c r="M454" s="1" t="s">
        <v>9</v>
      </c>
      <c r="N454" s="1" t="s">
        <v>28</v>
      </c>
      <c r="O454" s="1" t="s">
        <v>11</v>
      </c>
    </row>
    <row r="455" spans="1:15" x14ac:dyDescent="0.25">
      <c r="A455">
        <v>454</v>
      </c>
      <c r="B455">
        <v>54</v>
      </c>
      <c r="C455" s="1" t="s">
        <v>2</v>
      </c>
      <c r="D455" s="1" t="s">
        <v>88</v>
      </c>
      <c r="E455" s="1" t="s">
        <v>49</v>
      </c>
      <c r="F455" s="2">
        <v>46198</v>
      </c>
      <c r="G455">
        <v>22</v>
      </c>
      <c r="H455">
        <v>56</v>
      </c>
      <c r="I455" s="1" t="s">
        <v>127</v>
      </c>
      <c r="J455" s="1" t="s">
        <v>74</v>
      </c>
      <c r="K455" s="1" t="s">
        <v>82</v>
      </c>
      <c r="L455" s="1" t="s">
        <v>8</v>
      </c>
      <c r="M455" s="1" t="s">
        <v>27</v>
      </c>
      <c r="N455" s="1" t="s">
        <v>21</v>
      </c>
      <c r="O455" s="1" t="s">
        <v>22</v>
      </c>
    </row>
    <row r="456" spans="1:15" x14ac:dyDescent="0.25">
      <c r="A456">
        <v>455</v>
      </c>
      <c r="B456">
        <v>37</v>
      </c>
      <c r="C456" s="1" t="s">
        <v>2</v>
      </c>
      <c r="D456" s="1" t="s">
        <v>84</v>
      </c>
      <c r="E456" s="1" t="s">
        <v>45</v>
      </c>
      <c r="F456" s="2">
        <v>46200</v>
      </c>
      <c r="G456">
        <v>14</v>
      </c>
      <c r="H456">
        <v>97</v>
      </c>
      <c r="I456" s="1" t="s">
        <v>109</v>
      </c>
      <c r="J456" s="1" t="s">
        <v>18</v>
      </c>
      <c r="K456" s="1" t="s">
        <v>62</v>
      </c>
      <c r="L456" s="1" t="s">
        <v>35</v>
      </c>
      <c r="M456" s="1" t="s">
        <v>27</v>
      </c>
      <c r="N456" s="1" t="s">
        <v>15</v>
      </c>
      <c r="O456" s="1" t="s">
        <v>58</v>
      </c>
    </row>
    <row r="457" spans="1:15" x14ac:dyDescent="0.25">
      <c r="A457">
        <v>456</v>
      </c>
      <c r="B457">
        <v>54</v>
      </c>
      <c r="C457" s="1" t="s">
        <v>2</v>
      </c>
      <c r="D457" s="1" t="s">
        <v>3</v>
      </c>
      <c r="E457" s="1" t="s">
        <v>4</v>
      </c>
      <c r="F457" s="2">
        <v>46202</v>
      </c>
      <c r="G457">
        <v>50</v>
      </c>
      <c r="H457">
        <v>100</v>
      </c>
      <c r="I457" s="1" t="s">
        <v>122</v>
      </c>
      <c r="J457" s="1" t="s">
        <v>74</v>
      </c>
      <c r="K457" s="1" t="s">
        <v>62</v>
      </c>
      <c r="L457" s="1" t="s">
        <v>39</v>
      </c>
      <c r="M457" s="1" t="s">
        <v>56</v>
      </c>
      <c r="N457" s="1" t="s">
        <v>68</v>
      </c>
      <c r="O457" s="1" t="s">
        <v>11</v>
      </c>
    </row>
    <row r="458" spans="1:15" x14ac:dyDescent="0.25">
      <c r="A458">
        <v>457</v>
      </c>
      <c r="B458">
        <v>50</v>
      </c>
      <c r="C458" s="1" t="s">
        <v>2</v>
      </c>
      <c r="D458" s="1" t="s">
        <v>3</v>
      </c>
      <c r="E458" s="1" t="s">
        <v>4</v>
      </c>
      <c r="F458" s="2">
        <v>46204</v>
      </c>
      <c r="G458">
        <v>33</v>
      </c>
      <c r="H458">
        <v>96</v>
      </c>
      <c r="I458" s="1" t="s">
        <v>80</v>
      </c>
      <c r="J458" s="1" t="s">
        <v>18</v>
      </c>
      <c r="K458" s="1" t="s">
        <v>108</v>
      </c>
      <c r="L458" s="1" t="s">
        <v>39</v>
      </c>
      <c r="M458" s="1" t="s">
        <v>52</v>
      </c>
      <c r="N458" s="1" t="s">
        <v>21</v>
      </c>
      <c r="O458" s="1" t="s">
        <v>40</v>
      </c>
    </row>
    <row r="459" spans="1:15" x14ac:dyDescent="0.25">
      <c r="A459">
        <v>458</v>
      </c>
      <c r="B459">
        <v>25</v>
      </c>
      <c r="C459" s="1" t="s">
        <v>2</v>
      </c>
      <c r="D459" s="1" t="s">
        <v>125</v>
      </c>
      <c r="E459" s="1" t="s">
        <v>49</v>
      </c>
      <c r="F459" s="2">
        <v>46206</v>
      </c>
      <c r="G459">
        <v>48</v>
      </c>
      <c r="H459">
        <v>99</v>
      </c>
      <c r="I459" s="1" t="s">
        <v>25</v>
      </c>
      <c r="J459" s="1" t="s">
        <v>26</v>
      </c>
      <c r="K459" s="1" t="s">
        <v>126</v>
      </c>
      <c r="L459" s="1" t="s">
        <v>19</v>
      </c>
      <c r="M459" s="1" t="s">
        <v>27</v>
      </c>
      <c r="N459" s="1" t="s">
        <v>68</v>
      </c>
      <c r="O459" s="1" t="s">
        <v>79</v>
      </c>
    </row>
    <row r="460" spans="1:15" x14ac:dyDescent="0.25">
      <c r="A460">
        <v>459</v>
      </c>
      <c r="B460">
        <v>47</v>
      </c>
      <c r="C460" s="1" t="s">
        <v>2</v>
      </c>
      <c r="D460" s="1" t="s">
        <v>41</v>
      </c>
      <c r="E460" s="1" t="s">
        <v>4</v>
      </c>
      <c r="F460" s="2">
        <v>46208</v>
      </c>
      <c r="G460">
        <v>48</v>
      </c>
      <c r="H460">
        <v>91</v>
      </c>
      <c r="I460" s="1" t="s">
        <v>54</v>
      </c>
      <c r="J460" s="1" t="s">
        <v>6</v>
      </c>
      <c r="K460" s="1" t="s">
        <v>76</v>
      </c>
      <c r="L460" s="1" t="s">
        <v>8</v>
      </c>
      <c r="M460" s="1" t="s">
        <v>52</v>
      </c>
      <c r="N460" s="1" t="s">
        <v>28</v>
      </c>
      <c r="O460" s="1" t="s">
        <v>70</v>
      </c>
    </row>
    <row r="461" spans="1:15" x14ac:dyDescent="0.25">
      <c r="A461">
        <v>460</v>
      </c>
      <c r="B461">
        <v>63</v>
      </c>
      <c r="C461" s="1" t="s">
        <v>2</v>
      </c>
      <c r="D461" s="1" t="s">
        <v>106</v>
      </c>
      <c r="E461" s="1" t="s">
        <v>49</v>
      </c>
      <c r="F461" s="2">
        <v>46210</v>
      </c>
      <c r="G461">
        <v>27</v>
      </c>
      <c r="H461">
        <v>30</v>
      </c>
      <c r="I461" s="1" t="s">
        <v>110</v>
      </c>
      <c r="J461" s="1" t="s">
        <v>6</v>
      </c>
      <c r="K461" s="1" t="s">
        <v>76</v>
      </c>
      <c r="L461" s="1" t="s">
        <v>8</v>
      </c>
      <c r="M461" s="1" t="s">
        <v>36</v>
      </c>
      <c r="N461" s="1" t="s">
        <v>28</v>
      </c>
      <c r="O461" s="1" t="s">
        <v>11</v>
      </c>
    </row>
    <row r="462" spans="1:15" x14ac:dyDescent="0.25">
      <c r="A462">
        <v>461</v>
      </c>
      <c r="B462">
        <v>64</v>
      </c>
      <c r="C462" s="1" t="s">
        <v>2</v>
      </c>
      <c r="D462" s="1" t="s">
        <v>53</v>
      </c>
      <c r="E462" s="1" t="s">
        <v>24</v>
      </c>
      <c r="F462" s="2">
        <v>46212</v>
      </c>
      <c r="G462">
        <v>27</v>
      </c>
      <c r="H462">
        <v>65</v>
      </c>
      <c r="I462" s="1" t="s">
        <v>113</v>
      </c>
      <c r="J462" s="1" t="s">
        <v>6</v>
      </c>
      <c r="K462" s="1" t="s">
        <v>67</v>
      </c>
      <c r="L462" s="1" t="s">
        <v>35</v>
      </c>
      <c r="M462" s="1" t="s">
        <v>56</v>
      </c>
      <c r="N462" s="1" t="s">
        <v>57</v>
      </c>
      <c r="O462" s="1" t="s">
        <v>22</v>
      </c>
    </row>
    <row r="463" spans="1:15" x14ac:dyDescent="0.25">
      <c r="A463">
        <v>462</v>
      </c>
      <c r="B463">
        <v>18</v>
      </c>
      <c r="C463" s="1" t="s">
        <v>2</v>
      </c>
      <c r="D463" s="1" t="s">
        <v>119</v>
      </c>
      <c r="E463" s="1" t="s">
        <v>24</v>
      </c>
      <c r="F463" s="2">
        <v>46214</v>
      </c>
      <c r="G463">
        <v>20</v>
      </c>
      <c r="H463">
        <v>93</v>
      </c>
      <c r="I463" s="1" t="s">
        <v>105</v>
      </c>
      <c r="J463" s="1" t="s">
        <v>26</v>
      </c>
      <c r="K463" s="1" t="s">
        <v>116</v>
      </c>
      <c r="L463" s="1" t="s">
        <v>8</v>
      </c>
      <c r="M463" s="1" t="s">
        <v>9</v>
      </c>
      <c r="N463" s="1" t="s">
        <v>10</v>
      </c>
      <c r="O463" s="1" t="s">
        <v>22</v>
      </c>
    </row>
    <row r="464" spans="1:15" x14ac:dyDescent="0.25">
      <c r="A464">
        <v>463</v>
      </c>
      <c r="B464">
        <v>59</v>
      </c>
      <c r="C464" s="1" t="s">
        <v>2</v>
      </c>
      <c r="D464" s="1" t="s">
        <v>84</v>
      </c>
      <c r="E464" s="1" t="s">
        <v>45</v>
      </c>
      <c r="F464" s="2">
        <v>46216</v>
      </c>
      <c r="G464">
        <v>48</v>
      </c>
      <c r="H464">
        <v>81</v>
      </c>
      <c r="I464" s="1" t="s">
        <v>97</v>
      </c>
      <c r="J464" s="1" t="s">
        <v>26</v>
      </c>
      <c r="K464" s="1" t="s">
        <v>34</v>
      </c>
      <c r="L464" s="1" t="s">
        <v>39</v>
      </c>
      <c r="M464" s="1" t="s">
        <v>9</v>
      </c>
      <c r="N464" s="1" t="s">
        <v>10</v>
      </c>
      <c r="O464" s="1" t="s">
        <v>79</v>
      </c>
    </row>
    <row r="465" spans="1:15" x14ac:dyDescent="0.25">
      <c r="A465">
        <v>464</v>
      </c>
      <c r="B465">
        <v>37</v>
      </c>
      <c r="C465" s="1" t="s">
        <v>2</v>
      </c>
      <c r="D465" s="1" t="s">
        <v>88</v>
      </c>
      <c r="E465" s="1" t="s">
        <v>49</v>
      </c>
      <c r="F465" s="2">
        <v>46218</v>
      </c>
      <c r="G465">
        <v>29</v>
      </c>
      <c r="H465">
        <v>81</v>
      </c>
      <c r="I465" s="1" t="s">
        <v>124</v>
      </c>
      <c r="J465" s="1" t="s">
        <v>18</v>
      </c>
      <c r="K465" s="1" t="s">
        <v>103</v>
      </c>
      <c r="L465" s="1" t="s">
        <v>35</v>
      </c>
      <c r="M465" s="1" t="s">
        <v>36</v>
      </c>
      <c r="N465" s="1" t="s">
        <v>10</v>
      </c>
      <c r="O465" s="1" t="s">
        <v>22</v>
      </c>
    </row>
    <row r="466" spans="1:15" x14ac:dyDescent="0.25">
      <c r="A466">
        <v>465</v>
      </c>
      <c r="B466">
        <v>23</v>
      </c>
      <c r="C466" s="1" t="s">
        <v>2</v>
      </c>
      <c r="D466" s="1" t="s">
        <v>71</v>
      </c>
      <c r="E466" s="1" t="s">
        <v>49</v>
      </c>
      <c r="F466" s="2">
        <v>46220</v>
      </c>
      <c r="G466">
        <v>45</v>
      </c>
      <c r="H466">
        <v>52</v>
      </c>
      <c r="I466" s="1" t="s">
        <v>72</v>
      </c>
      <c r="J466" s="1" t="s">
        <v>26</v>
      </c>
      <c r="K466" s="1" t="s">
        <v>47</v>
      </c>
      <c r="L466" s="1" t="s">
        <v>8</v>
      </c>
      <c r="M466" s="1" t="s">
        <v>27</v>
      </c>
      <c r="N466" s="1" t="s">
        <v>28</v>
      </c>
      <c r="O466" s="1" t="s">
        <v>70</v>
      </c>
    </row>
    <row r="467" spans="1:15" x14ac:dyDescent="0.25">
      <c r="A467">
        <v>466</v>
      </c>
      <c r="B467">
        <v>54</v>
      </c>
      <c r="C467" s="1" t="s">
        <v>2</v>
      </c>
      <c r="D467" s="1" t="s">
        <v>69</v>
      </c>
      <c r="E467" s="1" t="s">
        <v>4</v>
      </c>
      <c r="F467" s="2">
        <v>46222</v>
      </c>
      <c r="G467">
        <v>25</v>
      </c>
      <c r="H467">
        <v>88</v>
      </c>
      <c r="I467" s="1" t="s">
        <v>83</v>
      </c>
      <c r="J467" s="1" t="s">
        <v>26</v>
      </c>
      <c r="K467" s="1" t="s">
        <v>51</v>
      </c>
      <c r="L467" s="1" t="s">
        <v>35</v>
      </c>
      <c r="M467" s="1" t="s">
        <v>27</v>
      </c>
      <c r="N467" s="1" t="s">
        <v>15</v>
      </c>
      <c r="O467" s="1" t="s">
        <v>40</v>
      </c>
    </row>
    <row r="468" spans="1:15" x14ac:dyDescent="0.25">
      <c r="A468">
        <v>467</v>
      </c>
      <c r="B468">
        <v>38</v>
      </c>
      <c r="C468" s="1" t="s">
        <v>2</v>
      </c>
      <c r="D468" s="1" t="s">
        <v>16</v>
      </c>
      <c r="E468" s="1" t="s">
        <v>4</v>
      </c>
      <c r="F468" s="2">
        <v>46224</v>
      </c>
      <c r="G468">
        <v>25</v>
      </c>
      <c r="H468">
        <v>24</v>
      </c>
      <c r="I468" s="1" t="s">
        <v>111</v>
      </c>
      <c r="J468" s="1" t="s">
        <v>6</v>
      </c>
      <c r="K468" s="1" t="s">
        <v>30</v>
      </c>
      <c r="L468" s="1" t="s">
        <v>8</v>
      </c>
      <c r="M468" s="1" t="s">
        <v>20</v>
      </c>
      <c r="N468" s="1" t="s">
        <v>28</v>
      </c>
      <c r="O468" s="1" t="s">
        <v>22</v>
      </c>
    </row>
    <row r="469" spans="1:15" x14ac:dyDescent="0.25">
      <c r="A469">
        <v>468</v>
      </c>
      <c r="B469">
        <v>19</v>
      </c>
      <c r="C469" s="1" t="s">
        <v>2</v>
      </c>
      <c r="D469" s="1" t="s">
        <v>114</v>
      </c>
      <c r="E469" s="1" t="s">
        <v>49</v>
      </c>
      <c r="F469" s="2">
        <v>46226</v>
      </c>
      <c r="G469">
        <v>37</v>
      </c>
      <c r="H469">
        <v>51</v>
      </c>
      <c r="I469" s="1" t="s">
        <v>127</v>
      </c>
      <c r="J469" s="1" t="s">
        <v>18</v>
      </c>
      <c r="K469" s="1" t="s">
        <v>103</v>
      </c>
      <c r="L469" s="1" t="s">
        <v>19</v>
      </c>
      <c r="M469" s="1" t="s">
        <v>52</v>
      </c>
      <c r="N469" s="1" t="s">
        <v>68</v>
      </c>
      <c r="O469" s="1" t="s">
        <v>79</v>
      </c>
    </row>
    <row r="470" spans="1:15" x14ac:dyDescent="0.25">
      <c r="A470">
        <v>469</v>
      </c>
      <c r="B470">
        <v>34</v>
      </c>
      <c r="C470" s="1" t="s">
        <v>2</v>
      </c>
      <c r="D470" s="1" t="s">
        <v>114</v>
      </c>
      <c r="E470" s="1" t="s">
        <v>49</v>
      </c>
      <c r="F470" s="2">
        <v>46228</v>
      </c>
      <c r="G470">
        <v>16</v>
      </c>
      <c r="H470">
        <v>38</v>
      </c>
      <c r="I470" s="1" t="s">
        <v>124</v>
      </c>
      <c r="J470" s="1" t="s">
        <v>18</v>
      </c>
      <c r="K470" s="1" t="s">
        <v>82</v>
      </c>
      <c r="L470" s="1" t="s">
        <v>39</v>
      </c>
      <c r="M470" s="1" t="s">
        <v>20</v>
      </c>
      <c r="N470" s="1" t="s">
        <v>15</v>
      </c>
      <c r="O470" s="1" t="s">
        <v>40</v>
      </c>
    </row>
    <row r="471" spans="1:15" x14ac:dyDescent="0.25">
      <c r="A471">
        <v>470</v>
      </c>
      <c r="B471">
        <v>21</v>
      </c>
      <c r="C471" s="1" t="s">
        <v>2</v>
      </c>
      <c r="D471" s="1" t="s">
        <v>41</v>
      </c>
      <c r="E471" s="1" t="s">
        <v>4</v>
      </c>
      <c r="F471" s="2">
        <v>46230</v>
      </c>
      <c r="G471">
        <v>30</v>
      </c>
      <c r="H471">
        <v>46</v>
      </c>
      <c r="I471" s="1" t="s">
        <v>72</v>
      </c>
      <c r="J471" s="1" t="s">
        <v>6</v>
      </c>
      <c r="K471" s="1" t="s">
        <v>51</v>
      </c>
      <c r="L471" s="1" t="s">
        <v>39</v>
      </c>
      <c r="M471" s="1" t="s">
        <v>52</v>
      </c>
      <c r="N471" s="1" t="s">
        <v>68</v>
      </c>
      <c r="O471" s="1" t="s">
        <v>58</v>
      </c>
    </row>
    <row r="472" spans="1:15" x14ac:dyDescent="0.25">
      <c r="A472">
        <v>471</v>
      </c>
      <c r="B472">
        <v>50</v>
      </c>
      <c r="C472" s="1" t="s">
        <v>2</v>
      </c>
      <c r="D472" s="1" t="s">
        <v>63</v>
      </c>
      <c r="E472" s="1" t="s">
        <v>4</v>
      </c>
      <c r="F472" s="2">
        <v>46232</v>
      </c>
      <c r="G472">
        <v>6</v>
      </c>
      <c r="H472">
        <v>63</v>
      </c>
      <c r="I472" s="1" t="s">
        <v>130</v>
      </c>
      <c r="J472" s="1" t="s">
        <v>6</v>
      </c>
      <c r="K472" s="1" t="s">
        <v>67</v>
      </c>
      <c r="L472" s="1" t="s">
        <v>35</v>
      </c>
      <c r="M472" s="1" t="s">
        <v>9</v>
      </c>
      <c r="N472" s="1" t="s">
        <v>15</v>
      </c>
      <c r="O472" s="1" t="s">
        <v>79</v>
      </c>
    </row>
    <row r="473" spans="1:15" x14ac:dyDescent="0.25">
      <c r="A473">
        <v>472</v>
      </c>
      <c r="B473">
        <v>55</v>
      </c>
      <c r="C473" s="1" t="s">
        <v>2</v>
      </c>
      <c r="D473" s="1" t="s">
        <v>101</v>
      </c>
      <c r="E473" s="1" t="s">
        <v>49</v>
      </c>
      <c r="F473" s="2">
        <v>46234</v>
      </c>
      <c r="G473">
        <v>36</v>
      </c>
      <c r="H473">
        <v>72</v>
      </c>
      <c r="I473" s="1" t="s">
        <v>50</v>
      </c>
      <c r="J473" s="1" t="s">
        <v>74</v>
      </c>
      <c r="K473" s="1" t="s">
        <v>34</v>
      </c>
      <c r="L473" s="1" t="s">
        <v>8</v>
      </c>
      <c r="M473" s="1" t="s">
        <v>52</v>
      </c>
      <c r="N473" s="1" t="s">
        <v>57</v>
      </c>
      <c r="O473" s="1" t="s">
        <v>40</v>
      </c>
    </row>
    <row r="474" spans="1:15" x14ac:dyDescent="0.25">
      <c r="A474">
        <v>473</v>
      </c>
      <c r="B474">
        <v>20</v>
      </c>
      <c r="C474" s="1" t="s">
        <v>2</v>
      </c>
      <c r="D474" s="1" t="s">
        <v>16</v>
      </c>
      <c r="E474" s="1" t="s">
        <v>4</v>
      </c>
      <c r="F474" s="2">
        <v>46236</v>
      </c>
      <c r="G474">
        <v>3</v>
      </c>
      <c r="H474">
        <v>39</v>
      </c>
      <c r="I474" s="1" t="s">
        <v>124</v>
      </c>
      <c r="J474" s="1" t="s">
        <v>6</v>
      </c>
      <c r="K474" s="1" t="s">
        <v>7</v>
      </c>
      <c r="L474" s="1" t="s">
        <v>8</v>
      </c>
      <c r="M474" s="1" t="s">
        <v>20</v>
      </c>
      <c r="N474" s="1" t="s">
        <v>57</v>
      </c>
      <c r="O474" s="1" t="s">
        <v>40</v>
      </c>
    </row>
    <row r="475" spans="1:15" x14ac:dyDescent="0.25">
      <c r="A475">
        <v>474</v>
      </c>
      <c r="B475">
        <v>34</v>
      </c>
      <c r="C475" s="1" t="s">
        <v>2</v>
      </c>
      <c r="D475" s="1" t="s">
        <v>44</v>
      </c>
      <c r="E475" s="1" t="s">
        <v>45</v>
      </c>
      <c r="F475" s="2">
        <v>46238</v>
      </c>
      <c r="G475">
        <v>29</v>
      </c>
      <c r="H475">
        <v>42</v>
      </c>
      <c r="I475" s="1" t="s">
        <v>46</v>
      </c>
      <c r="J475" s="1" t="s">
        <v>6</v>
      </c>
      <c r="K475" s="1" t="s">
        <v>60</v>
      </c>
      <c r="L475" s="1" t="s">
        <v>19</v>
      </c>
      <c r="M475" s="1" t="s">
        <v>56</v>
      </c>
      <c r="N475" s="1" t="s">
        <v>28</v>
      </c>
      <c r="O475" s="1" t="s">
        <v>79</v>
      </c>
    </row>
    <row r="476" spans="1:15" x14ac:dyDescent="0.25">
      <c r="A476">
        <v>475</v>
      </c>
      <c r="B476">
        <v>62</v>
      </c>
      <c r="C476" s="1" t="s">
        <v>2</v>
      </c>
      <c r="D476" s="1" t="s">
        <v>12</v>
      </c>
      <c r="E476" s="1" t="s">
        <v>4</v>
      </c>
      <c r="F476" s="2">
        <v>46240</v>
      </c>
      <c r="G476">
        <v>15</v>
      </c>
      <c r="H476">
        <v>76</v>
      </c>
      <c r="I476" s="1" t="s">
        <v>54</v>
      </c>
      <c r="J476" s="1" t="s">
        <v>74</v>
      </c>
      <c r="K476" s="1" t="s">
        <v>14</v>
      </c>
      <c r="L476" s="1" t="s">
        <v>35</v>
      </c>
      <c r="M476" s="1" t="s">
        <v>52</v>
      </c>
      <c r="N476" s="1" t="s">
        <v>15</v>
      </c>
      <c r="O476" s="1" t="s">
        <v>40</v>
      </c>
    </row>
    <row r="477" spans="1:15" x14ac:dyDescent="0.25">
      <c r="A477">
        <v>476</v>
      </c>
      <c r="B477">
        <v>21</v>
      </c>
      <c r="C477" s="1" t="s">
        <v>2</v>
      </c>
      <c r="D477" s="1" t="s">
        <v>32</v>
      </c>
      <c r="E477" s="1" t="s">
        <v>24</v>
      </c>
      <c r="F477" s="2">
        <v>46242</v>
      </c>
      <c r="G477">
        <v>18</v>
      </c>
      <c r="H477">
        <v>66</v>
      </c>
      <c r="I477" s="1" t="s">
        <v>105</v>
      </c>
      <c r="J477" s="1" t="s">
        <v>6</v>
      </c>
      <c r="K477" s="1" t="s">
        <v>118</v>
      </c>
      <c r="L477" s="1" t="s">
        <v>35</v>
      </c>
      <c r="M477" s="1" t="s">
        <v>20</v>
      </c>
      <c r="N477" s="1" t="s">
        <v>68</v>
      </c>
      <c r="O477" s="1" t="s">
        <v>31</v>
      </c>
    </row>
    <row r="478" spans="1:15" x14ac:dyDescent="0.25">
      <c r="A478">
        <v>477</v>
      </c>
      <c r="B478">
        <v>21</v>
      </c>
      <c r="C478" s="1" t="s">
        <v>2</v>
      </c>
      <c r="D478" s="1" t="s">
        <v>101</v>
      </c>
      <c r="E478" s="1" t="s">
        <v>49</v>
      </c>
      <c r="F478" s="2">
        <v>46244</v>
      </c>
      <c r="G478">
        <v>2</v>
      </c>
      <c r="H478">
        <v>90</v>
      </c>
      <c r="I478" s="1" t="s">
        <v>121</v>
      </c>
      <c r="J478" s="1" t="s">
        <v>26</v>
      </c>
      <c r="K478" s="1" t="s">
        <v>118</v>
      </c>
      <c r="L478" s="1" t="s">
        <v>19</v>
      </c>
      <c r="M478" s="1" t="s">
        <v>20</v>
      </c>
      <c r="N478" s="1" t="s">
        <v>68</v>
      </c>
      <c r="O478" s="1" t="s">
        <v>11</v>
      </c>
    </row>
    <row r="479" spans="1:15" x14ac:dyDescent="0.25">
      <c r="A479">
        <v>478</v>
      </c>
      <c r="B479">
        <v>42</v>
      </c>
      <c r="C479" s="1" t="s">
        <v>2</v>
      </c>
      <c r="D479" s="1" t="s">
        <v>12</v>
      </c>
      <c r="E479" s="1" t="s">
        <v>4</v>
      </c>
      <c r="F479" s="2">
        <v>46246</v>
      </c>
      <c r="G479">
        <v>49</v>
      </c>
      <c r="H479">
        <v>56</v>
      </c>
      <c r="I479" s="1" t="s">
        <v>96</v>
      </c>
      <c r="J479" s="1" t="s">
        <v>26</v>
      </c>
      <c r="K479" s="1" t="s">
        <v>78</v>
      </c>
      <c r="L479" s="1" t="s">
        <v>35</v>
      </c>
      <c r="M479" s="1" t="s">
        <v>20</v>
      </c>
      <c r="N479" s="1" t="s">
        <v>68</v>
      </c>
      <c r="O479" s="1" t="s">
        <v>22</v>
      </c>
    </row>
    <row r="480" spans="1:15" x14ac:dyDescent="0.25">
      <c r="A480">
        <v>479</v>
      </c>
      <c r="B480">
        <v>35</v>
      </c>
      <c r="C480" s="1" t="s">
        <v>2</v>
      </c>
      <c r="D480" s="1" t="s">
        <v>88</v>
      </c>
      <c r="E480" s="1" t="s">
        <v>49</v>
      </c>
      <c r="F480" s="2">
        <v>46248</v>
      </c>
      <c r="G480">
        <v>48</v>
      </c>
      <c r="H480">
        <v>43</v>
      </c>
      <c r="I480" s="1" t="s">
        <v>93</v>
      </c>
      <c r="J480" s="1" t="s">
        <v>74</v>
      </c>
      <c r="K480" s="1" t="s">
        <v>30</v>
      </c>
      <c r="L480" s="1" t="s">
        <v>8</v>
      </c>
      <c r="M480" s="1" t="s">
        <v>20</v>
      </c>
      <c r="N480" s="1" t="s">
        <v>10</v>
      </c>
      <c r="O480" s="1" t="s">
        <v>31</v>
      </c>
    </row>
    <row r="481" spans="1:15" x14ac:dyDescent="0.25">
      <c r="A481">
        <v>480</v>
      </c>
      <c r="B481">
        <v>39</v>
      </c>
      <c r="C481" s="1" t="s">
        <v>2</v>
      </c>
      <c r="D481" s="1" t="s">
        <v>48</v>
      </c>
      <c r="E481" s="1" t="s">
        <v>49</v>
      </c>
      <c r="F481" s="2">
        <v>46250</v>
      </c>
      <c r="G481">
        <v>43</v>
      </c>
      <c r="H481">
        <v>84</v>
      </c>
      <c r="I481" s="1" t="s">
        <v>128</v>
      </c>
      <c r="J481" s="1" t="s">
        <v>6</v>
      </c>
      <c r="K481" s="1" t="s">
        <v>116</v>
      </c>
      <c r="L481" s="1" t="s">
        <v>8</v>
      </c>
      <c r="M481" s="1" t="s">
        <v>56</v>
      </c>
      <c r="N481" s="1" t="s">
        <v>10</v>
      </c>
      <c r="O481" s="1" t="s">
        <v>70</v>
      </c>
    </row>
    <row r="482" spans="1:15" x14ac:dyDescent="0.25">
      <c r="A482">
        <v>481</v>
      </c>
      <c r="B482">
        <v>68</v>
      </c>
      <c r="C482" s="1" t="s">
        <v>2</v>
      </c>
      <c r="D482" s="1" t="s">
        <v>86</v>
      </c>
      <c r="E482" s="1" t="s">
        <v>4</v>
      </c>
      <c r="F482" s="2">
        <v>46252</v>
      </c>
      <c r="G482">
        <v>30</v>
      </c>
      <c r="H482">
        <v>88</v>
      </c>
      <c r="I482" s="1" t="s">
        <v>111</v>
      </c>
      <c r="J482" s="1" t="s">
        <v>26</v>
      </c>
      <c r="K482" s="1" t="s">
        <v>7</v>
      </c>
      <c r="L482" s="1" t="s">
        <v>35</v>
      </c>
      <c r="M482" s="1" t="s">
        <v>36</v>
      </c>
      <c r="N482" s="1" t="s">
        <v>68</v>
      </c>
      <c r="O482" s="1" t="s">
        <v>58</v>
      </c>
    </row>
    <row r="483" spans="1:15" x14ac:dyDescent="0.25">
      <c r="A483">
        <v>482</v>
      </c>
      <c r="B483">
        <v>46</v>
      </c>
      <c r="C483" s="1" t="s">
        <v>2</v>
      </c>
      <c r="D483" s="1" t="s">
        <v>106</v>
      </c>
      <c r="E483" s="1" t="s">
        <v>49</v>
      </c>
      <c r="F483" s="2">
        <v>46254</v>
      </c>
      <c r="G483">
        <v>10</v>
      </c>
      <c r="H483">
        <v>88</v>
      </c>
      <c r="I483" s="1" t="s">
        <v>132</v>
      </c>
      <c r="J483" s="1" t="s">
        <v>6</v>
      </c>
      <c r="K483" s="1" t="s">
        <v>82</v>
      </c>
      <c r="L483" s="1" t="s">
        <v>39</v>
      </c>
      <c r="M483" s="1" t="s">
        <v>52</v>
      </c>
      <c r="N483" s="1" t="s">
        <v>28</v>
      </c>
      <c r="O483" s="1" t="s">
        <v>11</v>
      </c>
    </row>
    <row r="484" spans="1:15" x14ac:dyDescent="0.25">
      <c r="A484">
        <v>483</v>
      </c>
      <c r="B484">
        <v>41</v>
      </c>
      <c r="C484" s="1" t="s">
        <v>2</v>
      </c>
      <c r="D484" s="1" t="s">
        <v>115</v>
      </c>
      <c r="E484" s="1" t="s">
        <v>49</v>
      </c>
      <c r="F484" s="2">
        <v>46256</v>
      </c>
      <c r="G484">
        <v>11</v>
      </c>
      <c r="H484">
        <v>42</v>
      </c>
      <c r="I484" s="1" t="s">
        <v>121</v>
      </c>
      <c r="J484" s="1" t="s">
        <v>26</v>
      </c>
      <c r="K484" s="1" t="s">
        <v>116</v>
      </c>
      <c r="L484" s="1" t="s">
        <v>8</v>
      </c>
      <c r="M484" s="1" t="s">
        <v>52</v>
      </c>
      <c r="N484" s="1" t="s">
        <v>10</v>
      </c>
      <c r="O484" s="1" t="s">
        <v>31</v>
      </c>
    </row>
    <row r="485" spans="1:15" x14ac:dyDescent="0.25">
      <c r="A485">
        <v>484</v>
      </c>
      <c r="B485">
        <v>23</v>
      </c>
      <c r="C485" s="1" t="s">
        <v>2</v>
      </c>
      <c r="D485" s="1" t="s">
        <v>86</v>
      </c>
      <c r="E485" s="1" t="s">
        <v>4</v>
      </c>
      <c r="F485" s="2">
        <v>46258</v>
      </c>
      <c r="G485">
        <v>12</v>
      </c>
      <c r="H485">
        <v>73</v>
      </c>
      <c r="I485" s="1" t="s">
        <v>83</v>
      </c>
      <c r="J485" s="1" t="s">
        <v>26</v>
      </c>
      <c r="K485" s="1" t="s">
        <v>34</v>
      </c>
      <c r="L485" s="1" t="s">
        <v>39</v>
      </c>
      <c r="M485" s="1" t="s">
        <v>56</v>
      </c>
      <c r="N485" s="1" t="s">
        <v>68</v>
      </c>
      <c r="O485" s="1" t="s">
        <v>22</v>
      </c>
    </row>
    <row r="486" spans="1:15" x14ac:dyDescent="0.25">
      <c r="A486">
        <v>485</v>
      </c>
      <c r="B486">
        <v>68</v>
      </c>
      <c r="C486" s="1" t="s">
        <v>2</v>
      </c>
      <c r="D486" s="1" t="s">
        <v>106</v>
      </c>
      <c r="E486" s="1" t="s">
        <v>49</v>
      </c>
      <c r="F486" s="2">
        <v>46260</v>
      </c>
      <c r="G486">
        <v>28</v>
      </c>
      <c r="H486">
        <v>73</v>
      </c>
      <c r="I486" s="1" t="s">
        <v>50</v>
      </c>
      <c r="J486" s="1" t="s">
        <v>6</v>
      </c>
      <c r="K486" s="1" t="s">
        <v>75</v>
      </c>
      <c r="L486" s="1" t="s">
        <v>35</v>
      </c>
      <c r="M486" s="1" t="s">
        <v>20</v>
      </c>
      <c r="N486" s="1" t="s">
        <v>57</v>
      </c>
      <c r="O486" s="1" t="s">
        <v>40</v>
      </c>
    </row>
    <row r="487" spans="1:15" x14ac:dyDescent="0.25">
      <c r="A487">
        <v>486</v>
      </c>
      <c r="B487">
        <v>48</v>
      </c>
      <c r="C487" s="1" t="s">
        <v>2</v>
      </c>
      <c r="D487" s="1" t="s">
        <v>53</v>
      </c>
      <c r="E487" s="1" t="s">
        <v>24</v>
      </c>
      <c r="F487" s="2">
        <v>46262</v>
      </c>
      <c r="G487">
        <v>36</v>
      </c>
      <c r="H487">
        <v>44</v>
      </c>
      <c r="I487" s="1" t="s">
        <v>104</v>
      </c>
      <c r="J487" s="1" t="s">
        <v>18</v>
      </c>
      <c r="K487" s="1" t="s">
        <v>126</v>
      </c>
      <c r="L487" s="1" t="s">
        <v>19</v>
      </c>
      <c r="M487" s="1" t="s">
        <v>27</v>
      </c>
      <c r="N487" s="1" t="s">
        <v>68</v>
      </c>
      <c r="O487" s="1" t="s">
        <v>11</v>
      </c>
    </row>
    <row r="488" spans="1:15" x14ac:dyDescent="0.25">
      <c r="A488">
        <v>487</v>
      </c>
      <c r="B488">
        <v>38</v>
      </c>
      <c r="C488" s="1" t="s">
        <v>2</v>
      </c>
      <c r="D488" s="1" t="s">
        <v>23</v>
      </c>
      <c r="E488" s="1" t="s">
        <v>24</v>
      </c>
      <c r="F488" s="2">
        <v>46264</v>
      </c>
      <c r="G488">
        <v>37</v>
      </c>
      <c r="H488">
        <v>63</v>
      </c>
      <c r="I488" s="1" t="s">
        <v>112</v>
      </c>
      <c r="J488" s="1" t="s">
        <v>26</v>
      </c>
      <c r="K488" s="1" t="s">
        <v>43</v>
      </c>
      <c r="L488" s="1" t="s">
        <v>39</v>
      </c>
      <c r="M488" s="1" t="s">
        <v>56</v>
      </c>
      <c r="N488" s="1" t="s">
        <v>10</v>
      </c>
      <c r="O488" s="1" t="s">
        <v>79</v>
      </c>
    </row>
    <row r="489" spans="1:15" x14ac:dyDescent="0.25">
      <c r="A489">
        <v>488</v>
      </c>
      <c r="B489">
        <v>41</v>
      </c>
      <c r="C489" s="1" t="s">
        <v>2</v>
      </c>
      <c r="D489" s="1" t="s">
        <v>84</v>
      </c>
      <c r="E489" s="1" t="s">
        <v>45</v>
      </c>
      <c r="F489" s="2">
        <v>46266</v>
      </c>
      <c r="G489">
        <v>22</v>
      </c>
      <c r="H489">
        <v>68</v>
      </c>
      <c r="I489" s="1" t="s">
        <v>128</v>
      </c>
      <c r="J489" s="1" t="s">
        <v>6</v>
      </c>
      <c r="K489" s="1" t="s">
        <v>90</v>
      </c>
      <c r="L489" s="1" t="s">
        <v>8</v>
      </c>
      <c r="M489" s="1" t="s">
        <v>56</v>
      </c>
      <c r="N489" s="1" t="s">
        <v>21</v>
      </c>
      <c r="O489" s="1" t="s">
        <v>40</v>
      </c>
    </row>
    <row r="490" spans="1:15" x14ac:dyDescent="0.25">
      <c r="A490">
        <v>489</v>
      </c>
      <c r="B490">
        <v>58</v>
      </c>
      <c r="C490" s="1" t="s">
        <v>2</v>
      </c>
      <c r="D490" s="1" t="s">
        <v>12</v>
      </c>
      <c r="E490" s="1" t="s">
        <v>4</v>
      </c>
      <c r="F490" s="2">
        <v>46268</v>
      </c>
      <c r="G490">
        <v>32</v>
      </c>
      <c r="H490">
        <v>29</v>
      </c>
      <c r="I490" s="1" t="s">
        <v>13</v>
      </c>
      <c r="J490" s="1" t="s">
        <v>6</v>
      </c>
      <c r="K490" s="1" t="s">
        <v>60</v>
      </c>
      <c r="L490" s="1" t="s">
        <v>19</v>
      </c>
      <c r="M490" s="1" t="s">
        <v>36</v>
      </c>
      <c r="N490" s="1" t="s">
        <v>10</v>
      </c>
      <c r="O490" s="1" t="s">
        <v>22</v>
      </c>
    </row>
    <row r="491" spans="1:15" x14ac:dyDescent="0.25">
      <c r="A491">
        <v>490</v>
      </c>
      <c r="B491">
        <v>49</v>
      </c>
      <c r="C491" s="1" t="s">
        <v>2</v>
      </c>
      <c r="D491" s="1" t="s">
        <v>107</v>
      </c>
      <c r="E491" s="1" t="s">
        <v>4</v>
      </c>
      <c r="F491" s="2">
        <v>46270</v>
      </c>
      <c r="G491">
        <v>40</v>
      </c>
      <c r="H491">
        <v>85</v>
      </c>
      <c r="I491" s="1" t="s">
        <v>129</v>
      </c>
      <c r="J491" s="1" t="s">
        <v>26</v>
      </c>
      <c r="K491" s="1" t="s">
        <v>78</v>
      </c>
      <c r="L491" s="1" t="s">
        <v>35</v>
      </c>
      <c r="M491" s="1" t="s">
        <v>36</v>
      </c>
      <c r="N491" s="1" t="s">
        <v>28</v>
      </c>
      <c r="O491" s="1" t="s">
        <v>31</v>
      </c>
    </row>
    <row r="492" spans="1:15" x14ac:dyDescent="0.25">
      <c r="A492">
        <v>491</v>
      </c>
      <c r="B492">
        <v>57</v>
      </c>
      <c r="C492" s="1" t="s">
        <v>2</v>
      </c>
      <c r="D492" s="1" t="s">
        <v>32</v>
      </c>
      <c r="E492" s="1" t="s">
        <v>24</v>
      </c>
      <c r="F492" s="2">
        <v>46272</v>
      </c>
      <c r="G492">
        <v>47</v>
      </c>
      <c r="H492">
        <v>42</v>
      </c>
      <c r="I492" s="1" t="s">
        <v>94</v>
      </c>
      <c r="J492" s="1" t="s">
        <v>26</v>
      </c>
      <c r="K492" s="1" t="s">
        <v>47</v>
      </c>
      <c r="L492" s="1" t="s">
        <v>8</v>
      </c>
      <c r="M492" s="1" t="s">
        <v>52</v>
      </c>
      <c r="N492" s="1" t="s">
        <v>15</v>
      </c>
      <c r="O492" s="1" t="s">
        <v>70</v>
      </c>
    </row>
    <row r="493" spans="1:15" x14ac:dyDescent="0.25">
      <c r="A493">
        <v>492</v>
      </c>
      <c r="B493">
        <v>49</v>
      </c>
      <c r="C493" s="1" t="s">
        <v>2</v>
      </c>
      <c r="D493" s="1" t="s">
        <v>44</v>
      </c>
      <c r="E493" s="1" t="s">
        <v>45</v>
      </c>
      <c r="F493" s="2">
        <v>46274</v>
      </c>
      <c r="G493">
        <v>24</v>
      </c>
      <c r="H493">
        <v>69</v>
      </c>
      <c r="I493" s="1" t="s">
        <v>111</v>
      </c>
      <c r="J493" s="1" t="s">
        <v>26</v>
      </c>
      <c r="K493" s="1" t="s">
        <v>47</v>
      </c>
      <c r="L493" s="1" t="s">
        <v>35</v>
      </c>
      <c r="M493" s="1" t="s">
        <v>52</v>
      </c>
      <c r="N493" s="1" t="s">
        <v>21</v>
      </c>
      <c r="O493" s="1" t="s">
        <v>58</v>
      </c>
    </row>
    <row r="494" spans="1:15" x14ac:dyDescent="0.25">
      <c r="A494">
        <v>493</v>
      </c>
      <c r="B494">
        <v>50</v>
      </c>
      <c r="C494" s="1" t="s">
        <v>2</v>
      </c>
      <c r="D494" s="1" t="s">
        <v>37</v>
      </c>
      <c r="E494" s="1" t="s">
        <v>4</v>
      </c>
      <c r="F494" s="2">
        <v>46276</v>
      </c>
      <c r="G494">
        <v>11</v>
      </c>
      <c r="H494">
        <v>62</v>
      </c>
      <c r="I494" s="1" t="s">
        <v>133</v>
      </c>
      <c r="J494" s="1" t="s">
        <v>26</v>
      </c>
      <c r="K494" s="1" t="s">
        <v>76</v>
      </c>
      <c r="L494" s="1" t="s">
        <v>39</v>
      </c>
      <c r="M494" s="1" t="s">
        <v>36</v>
      </c>
      <c r="N494" s="1" t="s">
        <v>68</v>
      </c>
      <c r="O494" s="1" t="s">
        <v>22</v>
      </c>
    </row>
    <row r="495" spans="1:15" x14ac:dyDescent="0.25">
      <c r="A495">
        <v>494</v>
      </c>
      <c r="B495">
        <v>28</v>
      </c>
      <c r="C495" s="1" t="s">
        <v>2</v>
      </c>
      <c r="D495" s="1" t="s">
        <v>114</v>
      </c>
      <c r="E495" s="1" t="s">
        <v>49</v>
      </c>
      <c r="F495" s="2">
        <v>46278</v>
      </c>
      <c r="G495">
        <v>19</v>
      </c>
      <c r="H495">
        <v>48</v>
      </c>
      <c r="I495" s="1" t="s">
        <v>89</v>
      </c>
      <c r="J495" s="1" t="s">
        <v>74</v>
      </c>
      <c r="K495" s="1" t="s">
        <v>90</v>
      </c>
      <c r="L495" s="1" t="s">
        <v>35</v>
      </c>
      <c r="M495" s="1" t="s">
        <v>56</v>
      </c>
      <c r="N495" s="1" t="s">
        <v>15</v>
      </c>
      <c r="O495" s="1" t="s">
        <v>58</v>
      </c>
    </row>
    <row r="496" spans="1:15" x14ac:dyDescent="0.25">
      <c r="A496">
        <v>495</v>
      </c>
      <c r="B496">
        <v>38</v>
      </c>
      <c r="C496" s="1" t="s">
        <v>2</v>
      </c>
      <c r="D496" s="1" t="s">
        <v>119</v>
      </c>
      <c r="E496" s="1" t="s">
        <v>24</v>
      </c>
      <c r="F496" s="2">
        <v>46280</v>
      </c>
      <c r="G496">
        <v>42</v>
      </c>
      <c r="H496">
        <v>68</v>
      </c>
      <c r="I496" s="1" t="s">
        <v>98</v>
      </c>
      <c r="J496" s="1" t="s">
        <v>26</v>
      </c>
      <c r="K496" s="1" t="s">
        <v>108</v>
      </c>
      <c r="L496" s="1" t="s">
        <v>8</v>
      </c>
      <c r="M496" s="1" t="s">
        <v>9</v>
      </c>
      <c r="N496" s="1" t="s">
        <v>68</v>
      </c>
      <c r="O496" s="1" t="s">
        <v>22</v>
      </c>
    </row>
    <row r="497" spans="1:15" x14ac:dyDescent="0.25">
      <c r="A497">
        <v>496</v>
      </c>
      <c r="B497">
        <v>33</v>
      </c>
      <c r="C497" s="1" t="s">
        <v>2</v>
      </c>
      <c r="D497" s="1" t="s">
        <v>48</v>
      </c>
      <c r="E497" s="1" t="s">
        <v>49</v>
      </c>
      <c r="F497" s="2">
        <v>46282</v>
      </c>
      <c r="G497">
        <v>6</v>
      </c>
      <c r="H497">
        <v>36</v>
      </c>
      <c r="I497" s="1" t="s">
        <v>133</v>
      </c>
      <c r="J497" s="1" t="s">
        <v>74</v>
      </c>
      <c r="K497" s="1" t="s">
        <v>91</v>
      </c>
      <c r="L497" s="1" t="s">
        <v>39</v>
      </c>
      <c r="M497" s="1" t="s">
        <v>20</v>
      </c>
      <c r="N497" s="1" t="s">
        <v>68</v>
      </c>
      <c r="O497" s="1" t="s">
        <v>11</v>
      </c>
    </row>
    <row r="498" spans="1:15" x14ac:dyDescent="0.25">
      <c r="A498">
        <v>497</v>
      </c>
      <c r="B498">
        <v>30</v>
      </c>
      <c r="C498" s="1" t="s">
        <v>2</v>
      </c>
      <c r="D498" s="1" t="s">
        <v>63</v>
      </c>
      <c r="E498" s="1" t="s">
        <v>4</v>
      </c>
      <c r="F498" s="2">
        <v>46284</v>
      </c>
      <c r="G498">
        <v>31</v>
      </c>
      <c r="H498">
        <v>63</v>
      </c>
      <c r="I498" s="1" t="s">
        <v>81</v>
      </c>
      <c r="J498" s="1" t="s">
        <v>18</v>
      </c>
      <c r="K498" s="1" t="s">
        <v>14</v>
      </c>
      <c r="L498" s="1" t="s">
        <v>39</v>
      </c>
      <c r="M498" s="1" t="s">
        <v>9</v>
      </c>
      <c r="N498" s="1" t="s">
        <v>10</v>
      </c>
      <c r="O498" s="1" t="s">
        <v>11</v>
      </c>
    </row>
    <row r="499" spans="1:15" x14ac:dyDescent="0.25">
      <c r="A499">
        <v>498</v>
      </c>
      <c r="B499">
        <v>43</v>
      </c>
      <c r="C499" s="1" t="s">
        <v>2</v>
      </c>
      <c r="D499" s="1" t="s">
        <v>32</v>
      </c>
      <c r="E499" s="1" t="s">
        <v>24</v>
      </c>
      <c r="F499" s="2">
        <v>46286</v>
      </c>
      <c r="G499">
        <v>31</v>
      </c>
      <c r="H499">
        <v>39</v>
      </c>
      <c r="I499" s="1" t="s">
        <v>83</v>
      </c>
      <c r="J499" s="1" t="s">
        <v>18</v>
      </c>
      <c r="K499" s="1" t="s">
        <v>47</v>
      </c>
      <c r="L499" s="1" t="s">
        <v>8</v>
      </c>
      <c r="M499" s="1" t="s">
        <v>20</v>
      </c>
      <c r="N499" s="1" t="s">
        <v>15</v>
      </c>
      <c r="O499" s="1" t="s">
        <v>22</v>
      </c>
    </row>
    <row r="500" spans="1:15" x14ac:dyDescent="0.25">
      <c r="A500">
        <v>499</v>
      </c>
      <c r="B500">
        <v>43</v>
      </c>
      <c r="C500" s="1" t="s">
        <v>2</v>
      </c>
      <c r="D500" s="1" t="s">
        <v>119</v>
      </c>
      <c r="E500" s="1" t="s">
        <v>24</v>
      </c>
      <c r="F500" s="2">
        <v>46288</v>
      </c>
      <c r="G500">
        <v>27</v>
      </c>
      <c r="H500">
        <v>78</v>
      </c>
      <c r="I500" s="1" t="s">
        <v>128</v>
      </c>
      <c r="J500" s="1" t="s">
        <v>26</v>
      </c>
      <c r="K500" s="1" t="s">
        <v>75</v>
      </c>
      <c r="L500" s="1" t="s">
        <v>19</v>
      </c>
      <c r="M500" s="1" t="s">
        <v>20</v>
      </c>
      <c r="N500" s="1" t="s">
        <v>57</v>
      </c>
      <c r="O500" s="1" t="s">
        <v>70</v>
      </c>
    </row>
    <row r="501" spans="1:15" x14ac:dyDescent="0.25">
      <c r="A501">
        <v>500</v>
      </c>
      <c r="B501">
        <v>36</v>
      </c>
      <c r="C501" s="1" t="s">
        <v>2</v>
      </c>
      <c r="D501" s="1" t="s">
        <v>53</v>
      </c>
      <c r="E501" s="1" t="s">
        <v>24</v>
      </c>
      <c r="F501" s="2">
        <v>46290</v>
      </c>
      <c r="G501">
        <v>24</v>
      </c>
      <c r="H501">
        <v>99</v>
      </c>
      <c r="I501" s="1" t="s">
        <v>25</v>
      </c>
      <c r="J501" s="1" t="s">
        <v>6</v>
      </c>
      <c r="K501" s="1" t="s">
        <v>47</v>
      </c>
      <c r="L501" s="1" t="s">
        <v>8</v>
      </c>
      <c r="M501" s="1" t="s">
        <v>9</v>
      </c>
      <c r="N501" s="1" t="s">
        <v>28</v>
      </c>
      <c r="O501" s="1" t="s">
        <v>70</v>
      </c>
    </row>
    <row r="502" spans="1:15" x14ac:dyDescent="0.25">
      <c r="A502">
        <v>501</v>
      </c>
      <c r="B502">
        <v>36</v>
      </c>
      <c r="C502" s="1" t="s">
        <v>2</v>
      </c>
      <c r="D502" s="1" t="s">
        <v>95</v>
      </c>
      <c r="E502" s="1" t="s">
        <v>4</v>
      </c>
      <c r="F502" s="2">
        <v>46292</v>
      </c>
      <c r="G502">
        <v>35</v>
      </c>
      <c r="H502">
        <v>31</v>
      </c>
      <c r="I502" s="1" t="s">
        <v>131</v>
      </c>
      <c r="J502" s="1" t="s">
        <v>6</v>
      </c>
      <c r="K502" s="1" t="s">
        <v>55</v>
      </c>
      <c r="L502" s="1" t="s">
        <v>39</v>
      </c>
      <c r="M502" s="1" t="s">
        <v>27</v>
      </c>
      <c r="N502" s="1" t="s">
        <v>10</v>
      </c>
      <c r="O502" s="1" t="s">
        <v>79</v>
      </c>
    </row>
    <row r="503" spans="1:15" x14ac:dyDescent="0.25">
      <c r="A503">
        <v>502</v>
      </c>
      <c r="B503">
        <v>64</v>
      </c>
      <c r="C503" s="1" t="s">
        <v>2</v>
      </c>
      <c r="D503" s="1" t="s">
        <v>119</v>
      </c>
      <c r="E503" s="1" t="s">
        <v>24</v>
      </c>
      <c r="F503" s="2">
        <v>46294</v>
      </c>
      <c r="G503">
        <v>21</v>
      </c>
      <c r="H503">
        <v>45</v>
      </c>
      <c r="I503" s="1" t="s">
        <v>85</v>
      </c>
      <c r="J503" s="1" t="s">
        <v>26</v>
      </c>
      <c r="K503" s="1" t="s">
        <v>91</v>
      </c>
      <c r="L503" s="1" t="s">
        <v>19</v>
      </c>
      <c r="M503" s="1" t="s">
        <v>27</v>
      </c>
      <c r="N503" s="1" t="s">
        <v>10</v>
      </c>
      <c r="O503" s="1" t="s">
        <v>31</v>
      </c>
    </row>
    <row r="504" spans="1:15" x14ac:dyDescent="0.25">
      <c r="A504">
        <v>503</v>
      </c>
      <c r="B504">
        <v>59</v>
      </c>
      <c r="C504" s="1" t="s">
        <v>2</v>
      </c>
      <c r="D504" s="1" t="s">
        <v>77</v>
      </c>
      <c r="E504" s="1" t="s">
        <v>4</v>
      </c>
      <c r="F504" s="2">
        <v>46296</v>
      </c>
      <c r="G504">
        <v>8</v>
      </c>
      <c r="H504">
        <v>30</v>
      </c>
      <c r="I504" s="1" t="s">
        <v>113</v>
      </c>
      <c r="J504" s="1" t="s">
        <v>18</v>
      </c>
      <c r="K504" s="1" t="s">
        <v>91</v>
      </c>
      <c r="L504" s="1" t="s">
        <v>39</v>
      </c>
      <c r="M504" s="1" t="s">
        <v>9</v>
      </c>
      <c r="N504" s="1" t="s">
        <v>28</v>
      </c>
      <c r="O504" s="1" t="s">
        <v>11</v>
      </c>
    </row>
    <row r="505" spans="1:15" x14ac:dyDescent="0.25">
      <c r="A505">
        <v>504</v>
      </c>
      <c r="B505">
        <v>55</v>
      </c>
      <c r="C505" s="1" t="s">
        <v>2</v>
      </c>
      <c r="D505" s="1" t="s">
        <v>53</v>
      </c>
      <c r="E505" s="1" t="s">
        <v>24</v>
      </c>
      <c r="F505" s="2">
        <v>46298</v>
      </c>
      <c r="G505">
        <v>26</v>
      </c>
      <c r="H505">
        <v>24</v>
      </c>
      <c r="I505" s="1" t="s">
        <v>46</v>
      </c>
      <c r="J505" s="1" t="s">
        <v>26</v>
      </c>
      <c r="K505" s="1" t="s">
        <v>75</v>
      </c>
      <c r="L505" s="1" t="s">
        <v>35</v>
      </c>
      <c r="M505" s="1" t="s">
        <v>27</v>
      </c>
      <c r="N505" s="1" t="s">
        <v>57</v>
      </c>
      <c r="O505" s="1" t="s">
        <v>40</v>
      </c>
    </row>
    <row r="506" spans="1:15" x14ac:dyDescent="0.25">
      <c r="A506">
        <v>505</v>
      </c>
      <c r="B506">
        <v>42</v>
      </c>
      <c r="C506" s="1" t="s">
        <v>2</v>
      </c>
      <c r="D506" s="1" t="s">
        <v>53</v>
      </c>
      <c r="E506" s="1" t="s">
        <v>24</v>
      </c>
      <c r="F506" s="2">
        <v>46300</v>
      </c>
      <c r="G506">
        <v>26</v>
      </c>
      <c r="H506">
        <v>22</v>
      </c>
      <c r="I506" s="1" t="s">
        <v>50</v>
      </c>
      <c r="J506" s="1" t="s">
        <v>26</v>
      </c>
      <c r="K506" s="1" t="s">
        <v>14</v>
      </c>
      <c r="L506" s="1" t="s">
        <v>8</v>
      </c>
      <c r="M506" s="1" t="s">
        <v>20</v>
      </c>
      <c r="N506" s="1" t="s">
        <v>28</v>
      </c>
      <c r="O506" s="1" t="s">
        <v>31</v>
      </c>
    </row>
    <row r="507" spans="1:15" x14ac:dyDescent="0.25">
      <c r="A507">
        <v>506</v>
      </c>
      <c r="B507">
        <v>61</v>
      </c>
      <c r="C507" s="1" t="s">
        <v>2</v>
      </c>
      <c r="D507" s="1" t="s">
        <v>95</v>
      </c>
      <c r="E507" s="1" t="s">
        <v>4</v>
      </c>
      <c r="F507" s="2">
        <v>46302</v>
      </c>
      <c r="G507">
        <v>9</v>
      </c>
      <c r="H507">
        <v>63</v>
      </c>
      <c r="I507" s="1" t="s">
        <v>13</v>
      </c>
      <c r="J507" s="1" t="s">
        <v>6</v>
      </c>
      <c r="K507" s="1" t="s">
        <v>7</v>
      </c>
      <c r="L507" s="1" t="s">
        <v>19</v>
      </c>
      <c r="M507" s="1" t="s">
        <v>9</v>
      </c>
      <c r="N507" s="1" t="s">
        <v>15</v>
      </c>
      <c r="O507" s="1" t="s">
        <v>58</v>
      </c>
    </row>
    <row r="508" spans="1:15" x14ac:dyDescent="0.25">
      <c r="A508">
        <v>507</v>
      </c>
      <c r="B508">
        <v>28</v>
      </c>
      <c r="C508" s="1" t="s">
        <v>2</v>
      </c>
      <c r="D508" s="1" t="s">
        <v>101</v>
      </c>
      <c r="E508" s="1" t="s">
        <v>49</v>
      </c>
      <c r="F508" s="2">
        <v>46304</v>
      </c>
      <c r="G508">
        <v>48</v>
      </c>
      <c r="H508">
        <v>40</v>
      </c>
      <c r="I508" s="1" t="s">
        <v>124</v>
      </c>
      <c r="J508" s="1" t="s">
        <v>26</v>
      </c>
      <c r="K508" s="1" t="s">
        <v>60</v>
      </c>
      <c r="L508" s="1" t="s">
        <v>39</v>
      </c>
      <c r="M508" s="1" t="s">
        <v>52</v>
      </c>
      <c r="N508" s="1" t="s">
        <v>68</v>
      </c>
      <c r="O508" s="1" t="s">
        <v>31</v>
      </c>
    </row>
    <row r="509" spans="1:15" x14ac:dyDescent="0.25">
      <c r="A509">
        <v>508</v>
      </c>
      <c r="B509">
        <v>65</v>
      </c>
      <c r="C509" s="1" t="s">
        <v>2</v>
      </c>
      <c r="D509" s="1" t="s">
        <v>41</v>
      </c>
      <c r="E509" s="1" t="s">
        <v>4</v>
      </c>
      <c r="F509" s="2">
        <v>46306</v>
      </c>
      <c r="G509">
        <v>33</v>
      </c>
      <c r="H509">
        <v>20</v>
      </c>
      <c r="I509" s="1" t="s">
        <v>13</v>
      </c>
      <c r="J509" s="1" t="s">
        <v>26</v>
      </c>
      <c r="K509" s="1" t="s">
        <v>118</v>
      </c>
      <c r="L509" s="1" t="s">
        <v>19</v>
      </c>
      <c r="M509" s="1" t="s">
        <v>56</v>
      </c>
      <c r="N509" s="1" t="s">
        <v>68</v>
      </c>
      <c r="O509" s="1" t="s">
        <v>11</v>
      </c>
    </row>
    <row r="510" spans="1:15" x14ac:dyDescent="0.25">
      <c r="A510">
        <v>509</v>
      </c>
      <c r="B510">
        <v>27</v>
      </c>
      <c r="C510" s="1" t="s">
        <v>2</v>
      </c>
      <c r="D510" s="1" t="s">
        <v>88</v>
      </c>
      <c r="E510" s="1" t="s">
        <v>49</v>
      </c>
      <c r="F510" s="2">
        <v>46308</v>
      </c>
      <c r="G510">
        <v>31</v>
      </c>
      <c r="H510">
        <v>20</v>
      </c>
      <c r="I510" s="1" t="s">
        <v>97</v>
      </c>
      <c r="J510" s="1" t="s">
        <v>18</v>
      </c>
      <c r="K510" s="1" t="s">
        <v>116</v>
      </c>
      <c r="L510" s="1" t="s">
        <v>8</v>
      </c>
      <c r="M510" s="1" t="s">
        <v>56</v>
      </c>
      <c r="N510" s="1" t="s">
        <v>28</v>
      </c>
      <c r="O510" s="1" t="s">
        <v>40</v>
      </c>
    </row>
    <row r="511" spans="1:15" x14ac:dyDescent="0.25">
      <c r="A511">
        <v>510</v>
      </c>
      <c r="B511">
        <v>41</v>
      </c>
      <c r="C511" s="1" t="s">
        <v>2</v>
      </c>
      <c r="D511" s="1" t="s">
        <v>95</v>
      </c>
      <c r="E511" s="1" t="s">
        <v>4</v>
      </c>
      <c r="F511" s="2">
        <v>46310</v>
      </c>
      <c r="G511">
        <v>17</v>
      </c>
      <c r="H511">
        <v>80</v>
      </c>
      <c r="I511" s="1" t="s">
        <v>61</v>
      </c>
      <c r="J511" s="1" t="s">
        <v>6</v>
      </c>
      <c r="K511" s="1" t="s">
        <v>91</v>
      </c>
      <c r="L511" s="1" t="s">
        <v>35</v>
      </c>
      <c r="M511" s="1" t="s">
        <v>20</v>
      </c>
      <c r="N511" s="1" t="s">
        <v>68</v>
      </c>
      <c r="O511" s="1" t="s">
        <v>22</v>
      </c>
    </row>
    <row r="512" spans="1:15" x14ac:dyDescent="0.25">
      <c r="A512">
        <v>511</v>
      </c>
      <c r="B512">
        <v>21</v>
      </c>
      <c r="C512" s="1" t="s">
        <v>2</v>
      </c>
      <c r="D512" s="1" t="s">
        <v>37</v>
      </c>
      <c r="E512" s="1" t="s">
        <v>4</v>
      </c>
      <c r="F512" s="2">
        <v>46312</v>
      </c>
      <c r="G512">
        <v>22</v>
      </c>
      <c r="H512">
        <v>87</v>
      </c>
      <c r="I512" s="1" t="s">
        <v>46</v>
      </c>
      <c r="J512" s="1" t="s">
        <v>26</v>
      </c>
      <c r="K512" s="1" t="s">
        <v>67</v>
      </c>
      <c r="L512" s="1" t="s">
        <v>39</v>
      </c>
      <c r="M512" s="1" t="s">
        <v>52</v>
      </c>
      <c r="N512" s="1" t="s">
        <v>10</v>
      </c>
      <c r="O512" s="1" t="s">
        <v>31</v>
      </c>
    </row>
    <row r="513" spans="1:15" x14ac:dyDescent="0.25">
      <c r="A513">
        <v>512</v>
      </c>
      <c r="B513">
        <v>61</v>
      </c>
      <c r="C513" s="1" t="s">
        <v>2</v>
      </c>
      <c r="D513" s="1" t="s">
        <v>37</v>
      </c>
      <c r="E513" s="1" t="s">
        <v>4</v>
      </c>
      <c r="F513" s="2">
        <v>46314</v>
      </c>
      <c r="G513">
        <v>8</v>
      </c>
      <c r="H513">
        <v>46</v>
      </c>
      <c r="I513" s="1" t="s">
        <v>59</v>
      </c>
      <c r="J513" s="1" t="s">
        <v>6</v>
      </c>
      <c r="K513" s="1" t="s">
        <v>116</v>
      </c>
      <c r="L513" s="1" t="s">
        <v>39</v>
      </c>
      <c r="M513" s="1" t="s">
        <v>20</v>
      </c>
      <c r="N513" s="1" t="s">
        <v>28</v>
      </c>
      <c r="O513" s="1" t="s">
        <v>31</v>
      </c>
    </row>
    <row r="514" spans="1:15" x14ac:dyDescent="0.25">
      <c r="A514">
        <v>513</v>
      </c>
      <c r="B514">
        <v>19</v>
      </c>
      <c r="C514" s="1" t="s">
        <v>2</v>
      </c>
      <c r="D514" s="1" t="s">
        <v>125</v>
      </c>
      <c r="E514" s="1" t="s">
        <v>49</v>
      </c>
      <c r="F514" s="2">
        <v>46316</v>
      </c>
      <c r="G514">
        <v>2</v>
      </c>
      <c r="H514">
        <v>49</v>
      </c>
      <c r="I514" s="1" t="s">
        <v>66</v>
      </c>
      <c r="J514" s="1" t="s">
        <v>6</v>
      </c>
      <c r="K514" s="1" t="s">
        <v>82</v>
      </c>
      <c r="L514" s="1" t="s">
        <v>8</v>
      </c>
      <c r="M514" s="1" t="s">
        <v>27</v>
      </c>
      <c r="N514" s="1" t="s">
        <v>57</v>
      </c>
      <c r="O514" s="1" t="s">
        <v>70</v>
      </c>
    </row>
    <row r="515" spans="1:15" x14ac:dyDescent="0.25">
      <c r="A515">
        <v>514</v>
      </c>
      <c r="B515">
        <v>22</v>
      </c>
      <c r="C515" s="1" t="s">
        <v>2</v>
      </c>
      <c r="D515" s="1" t="s">
        <v>101</v>
      </c>
      <c r="E515" s="1" t="s">
        <v>49</v>
      </c>
      <c r="F515" s="2">
        <v>46318</v>
      </c>
      <c r="G515">
        <v>45</v>
      </c>
      <c r="H515">
        <v>65</v>
      </c>
      <c r="I515" s="1" t="s">
        <v>112</v>
      </c>
      <c r="J515" s="1" t="s">
        <v>26</v>
      </c>
      <c r="K515" s="1" t="s">
        <v>82</v>
      </c>
      <c r="L515" s="1" t="s">
        <v>39</v>
      </c>
      <c r="M515" s="1" t="s">
        <v>56</v>
      </c>
      <c r="N515" s="1" t="s">
        <v>10</v>
      </c>
      <c r="O515" s="1" t="s">
        <v>31</v>
      </c>
    </row>
    <row r="516" spans="1:15" x14ac:dyDescent="0.25">
      <c r="A516">
        <v>515</v>
      </c>
      <c r="B516">
        <v>64</v>
      </c>
      <c r="C516" s="1" t="s">
        <v>2</v>
      </c>
      <c r="D516" s="1" t="s">
        <v>69</v>
      </c>
      <c r="E516" s="1" t="s">
        <v>4</v>
      </c>
      <c r="F516" s="2">
        <v>46320</v>
      </c>
      <c r="G516">
        <v>47</v>
      </c>
      <c r="H516">
        <v>62</v>
      </c>
      <c r="I516" s="1" t="s">
        <v>98</v>
      </c>
      <c r="J516" s="1" t="s">
        <v>18</v>
      </c>
      <c r="K516" s="1" t="s">
        <v>60</v>
      </c>
      <c r="L516" s="1" t="s">
        <v>8</v>
      </c>
      <c r="M516" s="1" t="s">
        <v>36</v>
      </c>
      <c r="N516" s="1" t="s">
        <v>28</v>
      </c>
      <c r="O516" s="1" t="s">
        <v>40</v>
      </c>
    </row>
    <row r="517" spans="1:15" x14ac:dyDescent="0.25">
      <c r="A517">
        <v>516</v>
      </c>
      <c r="B517">
        <v>28</v>
      </c>
      <c r="C517" s="1" t="s">
        <v>2</v>
      </c>
      <c r="D517" s="1" t="s">
        <v>106</v>
      </c>
      <c r="E517" s="1" t="s">
        <v>49</v>
      </c>
      <c r="F517" s="2">
        <v>46322</v>
      </c>
      <c r="G517">
        <v>7</v>
      </c>
      <c r="H517">
        <v>67</v>
      </c>
      <c r="I517" s="1" t="s">
        <v>5</v>
      </c>
      <c r="J517" s="1" t="s">
        <v>6</v>
      </c>
      <c r="K517" s="1" t="s">
        <v>43</v>
      </c>
      <c r="L517" s="1" t="s">
        <v>19</v>
      </c>
      <c r="M517" s="1" t="s">
        <v>27</v>
      </c>
      <c r="N517" s="1" t="s">
        <v>15</v>
      </c>
      <c r="O517" s="1" t="s">
        <v>70</v>
      </c>
    </row>
    <row r="518" spans="1:15" x14ac:dyDescent="0.25">
      <c r="A518">
        <v>517</v>
      </c>
      <c r="B518">
        <v>34</v>
      </c>
      <c r="C518" s="1" t="s">
        <v>2</v>
      </c>
      <c r="D518" s="1" t="s">
        <v>86</v>
      </c>
      <c r="E518" s="1" t="s">
        <v>4</v>
      </c>
      <c r="F518" s="2">
        <v>46324</v>
      </c>
      <c r="G518">
        <v>19</v>
      </c>
      <c r="H518">
        <v>41</v>
      </c>
      <c r="I518" s="1" t="s">
        <v>46</v>
      </c>
      <c r="J518" s="1" t="s">
        <v>6</v>
      </c>
      <c r="K518" s="1" t="s">
        <v>108</v>
      </c>
      <c r="L518" s="1" t="s">
        <v>39</v>
      </c>
      <c r="M518" s="1" t="s">
        <v>52</v>
      </c>
      <c r="N518" s="1" t="s">
        <v>68</v>
      </c>
      <c r="O518" s="1" t="s">
        <v>58</v>
      </c>
    </row>
    <row r="519" spans="1:15" x14ac:dyDescent="0.25">
      <c r="A519">
        <v>518</v>
      </c>
      <c r="B519">
        <v>61</v>
      </c>
      <c r="C519" s="1" t="s">
        <v>2</v>
      </c>
      <c r="D519" s="1" t="s">
        <v>119</v>
      </c>
      <c r="E519" s="1" t="s">
        <v>24</v>
      </c>
      <c r="F519" s="2">
        <v>46326</v>
      </c>
      <c r="G519">
        <v>44</v>
      </c>
      <c r="H519">
        <v>49</v>
      </c>
      <c r="I519" s="1" t="s">
        <v>96</v>
      </c>
      <c r="J519" s="1" t="s">
        <v>6</v>
      </c>
      <c r="K519" s="1" t="s">
        <v>47</v>
      </c>
      <c r="L519" s="1" t="s">
        <v>39</v>
      </c>
      <c r="M519" s="1" t="s">
        <v>20</v>
      </c>
      <c r="N519" s="1" t="s">
        <v>15</v>
      </c>
      <c r="O519" s="1" t="s">
        <v>79</v>
      </c>
    </row>
    <row r="520" spans="1:15" x14ac:dyDescent="0.25">
      <c r="A520">
        <v>519</v>
      </c>
      <c r="B520">
        <v>24</v>
      </c>
      <c r="C520" s="1" t="s">
        <v>2</v>
      </c>
      <c r="D520" s="1" t="s">
        <v>3</v>
      </c>
      <c r="E520" s="1" t="s">
        <v>4</v>
      </c>
      <c r="F520" s="2">
        <v>46328</v>
      </c>
      <c r="G520">
        <v>16</v>
      </c>
      <c r="H520">
        <v>100</v>
      </c>
      <c r="I520" s="1" t="s">
        <v>29</v>
      </c>
      <c r="J520" s="1" t="s">
        <v>26</v>
      </c>
      <c r="K520" s="1" t="s">
        <v>100</v>
      </c>
      <c r="L520" s="1" t="s">
        <v>39</v>
      </c>
      <c r="M520" s="1" t="s">
        <v>27</v>
      </c>
      <c r="N520" s="1" t="s">
        <v>10</v>
      </c>
      <c r="O520" s="1" t="s">
        <v>79</v>
      </c>
    </row>
    <row r="521" spans="1:15" x14ac:dyDescent="0.25">
      <c r="A521">
        <v>520</v>
      </c>
      <c r="B521">
        <v>19</v>
      </c>
      <c r="C521" s="1" t="s">
        <v>2</v>
      </c>
      <c r="D521" s="1" t="s">
        <v>115</v>
      </c>
      <c r="E521" s="1" t="s">
        <v>49</v>
      </c>
      <c r="F521" s="2">
        <v>46330</v>
      </c>
      <c r="G521">
        <v>17</v>
      </c>
      <c r="H521">
        <v>54</v>
      </c>
      <c r="I521" s="1" t="s">
        <v>130</v>
      </c>
      <c r="J521" s="1" t="s">
        <v>6</v>
      </c>
      <c r="K521" s="1" t="s">
        <v>126</v>
      </c>
      <c r="L521" s="1" t="s">
        <v>35</v>
      </c>
      <c r="M521" s="1" t="s">
        <v>52</v>
      </c>
      <c r="N521" s="1" t="s">
        <v>57</v>
      </c>
      <c r="O521" s="1" t="s">
        <v>40</v>
      </c>
    </row>
    <row r="522" spans="1:15" x14ac:dyDescent="0.25">
      <c r="A522">
        <v>521</v>
      </c>
      <c r="B522">
        <v>51</v>
      </c>
      <c r="C522" s="1" t="s">
        <v>2</v>
      </c>
      <c r="D522" s="1" t="s">
        <v>71</v>
      </c>
      <c r="E522" s="1" t="s">
        <v>49</v>
      </c>
      <c r="F522" s="2">
        <v>46332</v>
      </c>
      <c r="G522">
        <v>20</v>
      </c>
      <c r="H522">
        <v>84</v>
      </c>
      <c r="I522" s="1" t="s">
        <v>113</v>
      </c>
      <c r="J522" s="1" t="s">
        <v>26</v>
      </c>
      <c r="K522" s="1" t="s">
        <v>34</v>
      </c>
      <c r="L522" s="1" t="s">
        <v>19</v>
      </c>
      <c r="M522" s="1" t="s">
        <v>20</v>
      </c>
      <c r="N522" s="1" t="s">
        <v>68</v>
      </c>
      <c r="O522" s="1" t="s">
        <v>40</v>
      </c>
    </row>
    <row r="523" spans="1:15" x14ac:dyDescent="0.25">
      <c r="A523">
        <v>522</v>
      </c>
      <c r="B523">
        <v>36</v>
      </c>
      <c r="C523" s="1" t="s">
        <v>2</v>
      </c>
      <c r="D523" s="1" t="s">
        <v>41</v>
      </c>
      <c r="E523" s="1" t="s">
        <v>4</v>
      </c>
      <c r="F523" s="2">
        <v>46334</v>
      </c>
      <c r="G523">
        <v>50</v>
      </c>
      <c r="H523">
        <v>41</v>
      </c>
      <c r="I523" s="1" t="s">
        <v>111</v>
      </c>
      <c r="J523" s="1" t="s">
        <v>6</v>
      </c>
      <c r="K523" s="1" t="s">
        <v>62</v>
      </c>
      <c r="L523" s="1" t="s">
        <v>8</v>
      </c>
      <c r="M523" s="1" t="s">
        <v>36</v>
      </c>
      <c r="N523" s="1" t="s">
        <v>57</v>
      </c>
      <c r="O523" s="1" t="s">
        <v>31</v>
      </c>
    </row>
    <row r="524" spans="1:15" x14ac:dyDescent="0.25">
      <c r="A524">
        <v>523</v>
      </c>
      <c r="B524">
        <v>65</v>
      </c>
      <c r="C524" s="1" t="s">
        <v>2</v>
      </c>
      <c r="D524" s="1" t="s">
        <v>125</v>
      </c>
      <c r="E524" s="1" t="s">
        <v>49</v>
      </c>
      <c r="F524" s="2">
        <v>46336</v>
      </c>
      <c r="G524">
        <v>37</v>
      </c>
      <c r="H524">
        <v>88</v>
      </c>
      <c r="I524" s="1" t="s">
        <v>130</v>
      </c>
      <c r="J524" s="1" t="s">
        <v>26</v>
      </c>
      <c r="K524" s="1" t="s">
        <v>126</v>
      </c>
      <c r="L524" s="1" t="s">
        <v>19</v>
      </c>
      <c r="M524" s="1" t="s">
        <v>56</v>
      </c>
      <c r="N524" s="1" t="s">
        <v>15</v>
      </c>
      <c r="O524" s="1" t="s">
        <v>40</v>
      </c>
    </row>
    <row r="525" spans="1:15" x14ac:dyDescent="0.25">
      <c r="A525">
        <v>524</v>
      </c>
      <c r="B525">
        <v>46</v>
      </c>
      <c r="C525" s="1" t="s">
        <v>2</v>
      </c>
      <c r="D525" s="1" t="s">
        <v>23</v>
      </c>
      <c r="E525" s="1" t="s">
        <v>24</v>
      </c>
      <c r="F525" s="2">
        <v>46338</v>
      </c>
      <c r="G525">
        <v>5</v>
      </c>
      <c r="H525">
        <v>40</v>
      </c>
      <c r="I525" s="1" t="s">
        <v>61</v>
      </c>
      <c r="J525" s="1" t="s">
        <v>26</v>
      </c>
      <c r="K525" s="1" t="s">
        <v>103</v>
      </c>
      <c r="L525" s="1" t="s">
        <v>19</v>
      </c>
      <c r="M525" s="1" t="s">
        <v>9</v>
      </c>
      <c r="N525" s="1" t="s">
        <v>28</v>
      </c>
      <c r="O525" s="1" t="s">
        <v>40</v>
      </c>
    </row>
    <row r="526" spans="1:15" x14ac:dyDescent="0.25">
      <c r="A526">
        <v>525</v>
      </c>
      <c r="B526">
        <v>59</v>
      </c>
      <c r="C526" s="1" t="s">
        <v>2</v>
      </c>
      <c r="D526" s="1" t="s">
        <v>37</v>
      </c>
      <c r="E526" s="1" t="s">
        <v>4</v>
      </c>
      <c r="F526" s="2">
        <v>46340</v>
      </c>
      <c r="G526">
        <v>44</v>
      </c>
      <c r="H526">
        <v>39</v>
      </c>
      <c r="I526" s="1" t="s">
        <v>120</v>
      </c>
      <c r="J526" s="1" t="s">
        <v>26</v>
      </c>
      <c r="K526" s="1" t="s">
        <v>62</v>
      </c>
      <c r="L526" s="1" t="s">
        <v>35</v>
      </c>
      <c r="M526" s="1" t="s">
        <v>20</v>
      </c>
      <c r="N526" s="1" t="s">
        <v>28</v>
      </c>
      <c r="O526" s="1" t="s">
        <v>31</v>
      </c>
    </row>
    <row r="527" spans="1:15" x14ac:dyDescent="0.25">
      <c r="A527">
        <v>526</v>
      </c>
      <c r="B527">
        <v>51</v>
      </c>
      <c r="C527" s="1" t="s">
        <v>2</v>
      </c>
      <c r="D527" s="1" t="s">
        <v>44</v>
      </c>
      <c r="E527" s="1" t="s">
        <v>45</v>
      </c>
      <c r="F527" s="2">
        <v>46342</v>
      </c>
      <c r="G527">
        <v>41</v>
      </c>
      <c r="H527">
        <v>37</v>
      </c>
      <c r="I527" s="1" t="s">
        <v>128</v>
      </c>
      <c r="J527" s="1" t="s">
        <v>26</v>
      </c>
      <c r="K527" s="1" t="s">
        <v>91</v>
      </c>
      <c r="L527" s="1" t="s">
        <v>19</v>
      </c>
      <c r="M527" s="1" t="s">
        <v>27</v>
      </c>
      <c r="N527" s="1" t="s">
        <v>68</v>
      </c>
      <c r="O527" s="1" t="s">
        <v>70</v>
      </c>
    </row>
    <row r="528" spans="1:15" x14ac:dyDescent="0.25">
      <c r="A528">
        <v>527</v>
      </c>
      <c r="B528">
        <v>51</v>
      </c>
      <c r="C528" s="1" t="s">
        <v>2</v>
      </c>
      <c r="D528" s="1" t="s">
        <v>77</v>
      </c>
      <c r="E528" s="1" t="s">
        <v>4</v>
      </c>
      <c r="F528" s="2">
        <v>46344</v>
      </c>
      <c r="G528">
        <v>19</v>
      </c>
      <c r="H528">
        <v>52</v>
      </c>
      <c r="I528" s="1" t="s">
        <v>109</v>
      </c>
      <c r="J528" s="1" t="s">
        <v>18</v>
      </c>
      <c r="K528" s="1" t="s">
        <v>90</v>
      </c>
      <c r="L528" s="1" t="s">
        <v>8</v>
      </c>
      <c r="M528" s="1" t="s">
        <v>36</v>
      </c>
      <c r="N528" s="1" t="s">
        <v>15</v>
      </c>
      <c r="O528" s="1" t="s">
        <v>70</v>
      </c>
    </row>
    <row r="529" spans="1:15" x14ac:dyDescent="0.25">
      <c r="A529">
        <v>528</v>
      </c>
      <c r="B529">
        <v>21</v>
      </c>
      <c r="C529" s="1" t="s">
        <v>2</v>
      </c>
      <c r="D529" s="1" t="s">
        <v>95</v>
      </c>
      <c r="E529" s="1" t="s">
        <v>4</v>
      </c>
      <c r="F529" s="2">
        <v>46346</v>
      </c>
      <c r="G529">
        <v>47</v>
      </c>
      <c r="H529">
        <v>23</v>
      </c>
      <c r="I529" s="1" t="s">
        <v>113</v>
      </c>
      <c r="J529" s="1" t="s">
        <v>6</v>
      </c>
      <c r="K529" s="1" t="s">
        <v>116</v>
      </c>
      <c r="L529" s="1" t="s">
        <v>8</v>
      </c>
      <c r="M529" s="1" t="s">
        <v>27</v>
      </c>
      <c r="N529" s="1" t="s">
        <v>57</v>
      </c>
      <c r="O529" s="1" t="s">
        <v>79</v>
      </c>
    </row>
    <row r="530" spans="1:15" x14ac:dyDescent="0.25">
      <c r="A530">
        <v>529</v>
      </c>
      <c r="B530">
        <v>34</v>
      </c>
      <c r="C530" s="1" t="s">
        <v>2</v>
      </c>
      <c r="D530" s="1" t="s">
        <v>32</v>
      </c>
      <c r="E530" s="1" t="s">
        <v>24</v>
      </c>
      <c r="F530" s="2">
        <v>46348</v>
      </c>
      <c r="G530">
        <v>40</v>
      </c>
      <c r="H530">
        <v>88</v>
      </c>
      <c r="I530" s="1" t="s">
        <v>110</v>
      </c>
      <c r="J530" s="1" t="s">
        <v>18</v>
      </c>
      <c r="K530" s="1" t="s">
        <v>100</v>
      </c>
      <c r="L530" s="1" t="s">
        <v>8</v>
      </c>
      <c r="M530" s="1" t="s">
        <v>9</v>
      </c>
      <c r="N530" s="1" t="s">
        <v>15</v>
      </c>
      <c r="O530" s="1" t="s">
        <v>31</v>
      </c>
    </row>
    <row r="531" spans="1:15" x14ac:dyDescent="0.25">
      <c r="A531">
        <v>530</v>
      </c>
      <c r="B531">
        <v>32</v>
      </c>
      <c r="C531" s="1" t="s">
        <v>2</v>
      </c>
      <c r="D531" s="1" t="s">
        <v>41</v>
      </c>
      <c r="E531" s="1" t="s">
        <v>4</v>
      </c>
      <c r="F531" s="2">
        <v>46350</v>
      </c>
      <c r="G531">
        <v>6</v>
      </c>
      <c r="H531">
        <v>84</v>
      </c>
      <c r="I531" s="1" t="s">
        <v>81</v>
      </c>
      <c r="J531" s="1" t="s">
        <v>26</v>
      </c>
      <c r="K531" s="1" t="s">
        <v>103</v>
      </c>
      <c r="L531" s="1" t="s">
        <v>39</v>
      </c>
      <c r="M531" s="1" t="s">
        <v>36</v>
      </c>
      <c r="N531" s="1" t="s">
        <v>21</v>
      </c>
      <c r="O531" s="1" t="s">
        <v>70</v>
      </c>
    </row>
    <row r="532" spans="1:15" x14ac:dyDescent="0.25">
      <c r="A532">
        <v>531</v>
      </c>
      <c r="B532">
        <v>48</v>
      </c>
      <c r="C532" s="1" t="s">
        <v>2</v>
      </c>
      <c r="D532" s="1" t="s">
        <v>44</v>
      </c>
      <c r="E532" s="1" t="s">
        <v>45</v>
      </c>
      <c r="F532" s="2">
        <v>46352</v>
      </c>
      <c r="G532">
        <v>25</v>
      </c>
      <c r="H532">
        <v>37</v>
      </c>
      <c r="I532" s="1" t="s">
        <v>38</v>
      </c>
      <c r="J532" s="1" t="s">
        <v>74</v>
      </c>
      <c r="K532" s="1" t="s">
        <v>118</v>
      </c>
      <c r="L532" s="1" t="s">
        <v>8</v>
      </c>
      <c r="M532" s="1" t="s">
        <v>56</v>
      </c>
      <c r="N532" s="1" t="s">
        <v>21</v>
      </c>
      <c r="O532" s="1" t="s">
        <v>58</v>
      </c>
    </row>
    <row r="533" spans="1:15" x14ac:dyDescent="0.25">
      <c r="A533">
        <v>532</v>
      </c>
      <c r="B533">
        <v>50</v>
      </c>
      <c r="C533" s="1" t="s">
        <v>2</v>
      </c>
      <c r="D533" s="1" t="s">
        <v>23</v>
      </c>
      <c r="E533" s="1" t="s">
        <v>24</v>
      </c>
      <c r="F533" s="2">
        <v>46354</v>
      </c>
      <c r="G533">
        <v>42</v>
      </c>
      <c r="H533">
        <v>51</v>
      </c>
      <c r="I533" s="1" t="s">
        <v>111</v>
      </c>
      <c r="J533" s="1" t="s">
        <v>6</v>
      </c>
      <c r="K533" s="1" t="s">
        <v>55</v>
      </c>
      <c r="L533" s="1" t="s">
        <v>39</v>
      </c>
      <c r="M533" s="1" t="s">
        <v>27</v>
      </c>
      <c r="N533" s="1" t="s">
        <v>15</v>
      </c>
      <c r="O533" s="1" t="s">
        <v>22</v>
      </c>
    </row>
    <row r="534" spans="1:15" x14ac:dyDescent="0.25">
      <c r="A534">
        <v>533</v>
      </c>
      <c r="B534">
        <v>26</v>
      </c>
      <c r="C534" s="1" t="s">
        <v>2</v>
      </c>
      <c r="D534" s="1" t="s">
        <v>77</v>
      </c>
      <c r="E534" s="1" t="s">
        <v>4</v>
      </c>
      <c r="F534" s="2">
        <v>46356</v>
      </c>
      <c r="G534">
        <v>35</v>
      </c>
      <c r="H534">
        <v>76</v>
      </c>
      <c r="I534" s="1" t="s">
        <v>87</v>
      </c>
      <c r="J534" s="1" t="s">
        <v>6</v>
      </c>
      <c r="K534" s="1" t="s">
        <v>76</v>
      </c>
      <c r="L534" s="1" t="s">
        <v>8</v>
      </c>
      <c r="M534" s="1" t="s">
        <v>9</v>
      </c>
      <c r="N534" s="1" t="s">
        <v>57</v>
      </c>
      <c r="O534" s="1" t="s">
        <v>79</v>
      </c>
    </row>
    <row r="535" spans="1:15" x14ac:dyDescent="0.25">
      <c r="A535">
        <v>534</v>
      </c>
      <c r="B535">
        <v>57</v>
      </c>
      <c r="C535" s="1" t="s">
        <v>2</v>
      </c>
      <c r="D535" s="1" t="s">
        <v>23</v>
      </c>
      <c r="E535" s="1" t="s">
        <v>24</v>
      </c>
      <c r="F535" s="2">
        <v>46358</v>
      </c>
      <c r="G535">
        <v>17</v>
      </c>
      <c r="H535">
        <v>60</v>
      </c>
      <c r="I535" s="1" t="s">
        <v>80</v>
      </c>
      <c r="J535" s="1" t="s">
        <v>6</v>
      </c>
      <c r="K535" s="1" t="s">
        <v>51</v>
      </c>
      <c r="L535" s="1" t="s">
        <v>19</v>
      </c>
      <c r="M535" s="1" t="s">
        <v>27</v>
      </c>
      <c r="N535" s="1" t="s">
        <v>68</v>
      </c>
      <c r="O535" s="1" t="s">
        <v>22</v>
      </c>
    </row>
    <row r="536" spans="1:15" x14ac:dyDescent="0.25">
      <c r="A536">
        <v>535</v>
      </c>
      <c r="B536">
        <v>65</v>
      </c>
      <c r="C536" s="1" t="s">
        <v>2</v>
      </c>
      <c r="D536" s="1" t="s">
        <v>125</v>
      </c>
      <c r="E536" s="1" t="s">
        <v>49</v>
      </c>
      <c r="F536" s="2">
        <v>46360</v>
      </c>
      <c r="G536">
        <v>4</v>
      </c>
      <c r="H536">
        <v>72</v>
      </c>
      <c r="I536" s="1" t="s">
        <v>85</v>
      </c>
      <c r="J536" s="1" t="s">
        <v>6</v>
      </c>
      <c r="K536" s="1" t="s">
        <v>51</v>
      </c>
      <c r="L536" s="1" t="s">
        <v>39</v>
      </c>
      <c r="M536" s="1" t="s">
        <v>27</v>
      </c>
      <c r="N536" s="1" t="s">
        <v>28</v>
      </c>
      <c r="O536" s="1" t="s">
        <v>40</v>
      </c>
    </row>
    <row r="537" spans="1:15" x14ac:dyDescent="0.25">
      <c r="A537">
        <v>536</v>
      </c>
      <c r="B537">
        <v>56</v>
      </c>
      <c r="C537" s="1" t="s">
        <v>2</v>
      </c>
      <c r="D537" s="1" t="s">
        <v>95</v>
      </c>
      <c r="E537" s="1" t="s">
        <v>4</v>
      </c>
      <c r="F537" s="2">
        <v>46362</v>
      </c>
      <c r="G537">
        <v>24</v>
      </c>
      <c r="H537">
        <v>45</v>
      </c>
      <c r="I537" s="1" t="s">
        <v>46</v>
      </c>
      <c r="J537" s="1" t="s">
        <v>6</v>
      </c>
      <c r="K537" s="1" t="s">
        <v>14</v>
      </c>
      <c r="L537" s="1" t="s">
        <v>19</v>
      </c>
      <c r="M537" s="1" t="s">
        <v>20</v>
      </c>
      <c r="N537" s="1" t="s">
        <v>57</v>
      </c>
      <c r="O537" s="1" t="s">
        <v>22</v>
      </c>
    </row>
    <row r="538" spans="1:15" x14ac:dyDescent="0.25">
      <c r="A538">
        <v>537</v>
      </c>
      <c r="B538">
        <v>44</v>
      </c>
      <c r="C538" s="1" t="s">
        <v>2</v>
      </c>
      <c r="D538" s="1" t="s">
        <v>84</v>
      </c>
      <c r="E538" s="1" t="s">
        <v>45</v>
      </c>
      <c r="F538" s="2">
        <v>46364</v>
      </c>
      <c r="G538">
        <v>16</v>
      </c>
      <c r="H538">
        <v>84</v>
      </c>
      <c r="I538" s="1" t="s">
        <v>97</v>
      </c>
      <c r="J538" s="1" t="s">
        <v>18</v>
      </c>
      <c r="K538" s="1" t="s">
        <v>14</v>
      </c>
      <c r="L538" s="1" t="s">
        <v>39</v>
      </c>
      <c r="M538" s="1" t="s">
        <v>56</v>
      </c>
      <c r="N538" s="1" t="s">
        <v>68</v>
      </c>
      <c r="O538" s="1" t="s">
        <v>79</v>
      </c>
    </row>
    <row r="539" spans="1:15" x14ac:dyDescent="0.25">
      <c r="A539">
        <v>538</v>
      </c>
      <c r="B539">
        <v>50</v>
      </c>
      <c r="C539" s="1" t="s">
        <v>2</v>
      </c>
      <c r="D539" s="1" t="s">
        <v>3</v>
      </c>
      <c r="E539" s="1" t="s">
        <v>4</v>
      </c>
      <c r="F539" s="2">
        <v>46366</v>
      </c>
      <c r="G539">
        <v>14</v>
      </c>
      <c r="H539">
        <v>49</v>
      </c>
      <c r="I539" s="1" t="s">
        <v>123</v>
      </c>
      <c r="J539" s="1" t="s">
        <v>18</v>
      </c>
      <c r="K539" s="1" t="s">
        <v>30</v>
      </c>
      <c r="L539" s="1" t="s">
        <v>35</v>
      </c>
      <c r="M539" s="1" t="s">
        <v>56</v>
      </c>
      <c r="N539" s="1" t="s">
        <v>68</v>
      </c>
      <c r="O539" s="1" t="s">
        <v>31</v>
      </c>
    </row>
    <row r="540" spans="1:15" x14ac:dyDescent="0.25">
      <c r="A540">
        <v>539</v>
      </c>
      <c r="B540">
        <v>27</v>
      </c>
      <c r="C540" s="1" t="s">
        <v>2</v>
      </c>
      <c r="D540" s="1" t="s">
        <v>107</v>
      </c>
      <c r="E540" s="1" t="s">
        <v>4</v>
      </c>
      <c r="F540" s="2">
        <v>46368</v>
      </c>
      <c r="G540">
        <v>43</v>
      </c>
      <c r="H540">
        <v>22</v>
      </c>
      <c r="I540" s="1" t="s">
        <v>123</v>
      </c>
      <c r="J540" s="1" t="s">
        <v>74</v>
      </c>
      <c r="K540" s="1" t="s">
        <v>78</v>
      </c>
      <c r="L540" s="1" t="s">
        <v>19</v>
      </c>
      <c r="M540" s="1" t="s">
        <v>20</v>
      </c>
      <c r="N540" s="1" t="s">
        <v>15</v>
      </c>
      <c r="O540" s="1" t="s">
        <v>22</v>
      </c>
    </row>
    <row r="541" spans="1:15" x14ac:dyDescent="0.25">
      <c r="A541">
        <v>540</v>
      </c>
      <c r="B541">
        <v>49</v>
      </c>
      <c r="C541" s="1" t="s">
        <v>2</v>
      </c>
      <c r="D541" s="1" t="s">
        <v>44</v>
      </c>
      <c r="E541" s="1" t="s">
        <v>45</v>
      </c>
      <c r="F541" s="2">
        <v>46370</v>
      </c>
      <c r="G541">
        <v>49</v>
      </c>
      <c r="H541">
        <v>48</v>
      </c>
      <c r="I541" s="1" t="s">
        <v>33</v>
      </c>
      <c r="J541" s="1" t="s">
        <v>26</v>
      </c>
      <c r="K541" s="1" t="s">
        <v>65</v>
      </c>
      <c r="L541" s="1" t="s">
        <v>8</v>
      </c>
      <c r="M541" s="1" t="s">
        <v>56</v>
      </c>
      <c r="N541" s="1" t="s">
        <v>68</v>
      </c>
      <c r="O541" s="1" t="s">
        <v>22</v>
      </c>
    </row>
    <row r="542" spans="1:15" x14ac:dyDescent="0.25">
      <c r="A542">
        <v>541</v>
      </c>
      <c r="B542">
        <v>49</v>
      </c>
      <c r="C542" s="1" t="s">
        <v>2</v>
      </c>
      <c r="D542" s="1" t="s">
        <v>63</v>
      </c>
      <c r="E542" s="1" t="s">
        <v>4</v>
      </c>
      <c r="F542" s="2">
        <v>46372</v>
      </c>
      <c r="G542">
        <v>33</v>
      </c>
      <c r="H542">
        <v>37</v>
      </c>
      <c r="I542" s="1" t="s">
        <v>113</v>
      </c>
      <c r="J542" s="1" t="s">
        <v>26</v>
      </c>
      <c r="K542" s="1" t="s">
        <v>75</v>
      </c>
      <c r="L542" s="1" t="s">
        <v>19</v>
      </c>
      <c r="M542" s="1" t="s">
        <v>27</v>
      </c>
      <c r="N542" s="1" t="s">
        <v>15</v>
      </c>
      <c r="O542" s="1" t="s">
        <v>79</v>
      </c>
    </row>
    <row r="543" spans="1:15" x14ac:dyDescent="0.25">
      <c r="A543">
        <v>542</v>
      </c>
      <c r="B543">
        <v>52</v>
      </c>
      <c r="C543" s="1" t="s">
        <v>2</v>
      </c>
      <c r="D543" s="1" t="s">
        <v>84</v>
      </c>
      <c r="E543" s="1" t="s">
        <v>45</v>
      </c>
      <c r="F543" s="2">
        <v>46374</v>
      </c>
      <c r="G543">
        <v>45</v>
      </c>
      <c r="H543">
        <v>27</v>
      </c>
      <c r="I543" s="1" t="s">
        <v>121</v>
      </c>
      <c r="J543" s="1" t="s">
        <v>6</v>
      </c>
      <c r="K543" s="1" t="s">
        <v>7</v>
      </c>
      <c r="L543" s="1" t="s">
        <v>39</v>
      </c>
      <c r="M543" s="1" t="s">
        <v>27</v>
      </c>
      <c r="N543" s="1" t="s">
        <v>15</v>
      </c>
      <c r="O543" s="1" t="s">
        <v>58</v>
      </c>
    </row>
    <row r="544" spans="1:15" x14ac:dyDescent="0.25">
      <c r="A544">
        <v>543</v>
      </c>
      <c r="B544">
        <v>27</v>
      </c>
      <c r="C544" s="1" t="s">
        <v>2</v>
      </c>
      <c r="D544" s="1" t="s">
        <v>119</v>
      </c>
      <c r="E544" s="1" t="s">
        <v>24</v>
      </c>
      <c r="F544" s="2">
        <v>46376</v>
      </c>
      <c r="G544">
        <v>35</v>
      </c>
      <c r="H544">
        <v>79</v>
      </c>
      <c r="I544" s="1" t="s">
        <v>97</v>
      </c>
      <c r="J544" s="1" t="s">
        <v>74</v>
      </c>
      <c r="K544" s="1" t="s">
        <v>67</v>
      </c>
      <c r="L544" s="1" t="s">
        <v>19</v>
      </c>
      <c r="M544" s="1" t="s">
        <v>27</v>
      </c>
      <c r="N544" s="1" t="s">
        <v>15</v>
      </c>
      <c r="O544" s="1" t="s">
        <v>58</v>
      </c>
    </row>
    <row r="545" spans="1:15" x14ac:dyDescent="0.25">
      <c r="A545">
        <v>544</v>
      </c>
      <c r="B545">
        <v>53</v>
      </c>
      <c r="C545" s="1" t="s">
        <v>2</v>
      </c>
      <c r="D545" s="1" t="s">
        <v>69</v>
      </c>
      <c r="E545" s="1" t="s">
        <v>4</v>
      </c>
      <c r="F545" s="2">
        <v>46378</v>
      </c>
      <c r="G545">
        <v>11</v>
      </c>
      <c r="H545">
        <v>98</v>
      </c>
      <c r="I545" s="1" t="s">
        <v>72</v>
      </c>
      <c r="J545" s="1" t="s">
        <v>18</v>
      </c>
      <c r="K545" s="1" t="s">
        <v>90</v>
      </c>
      <c r="L545" s="1" t="s">
        <v>19</v>
      </c>
      <c r="M545" s="1" t="s">
        <v>9</v>
      </c>
      <c r="N545" s="1" t="s">
        <v>21</v>
      </c>
      <c r="O545" s="1" t="s">
        <v>70</v>
      </c>
    </row>
    <row r="546" spans="1:15" x14ac:dyDescent="0.25">
      <c r="A546">
        <v>545</v>
      </c>
      <c r="B546">
        <v>34</v>
      </c>
      <c r="C546" s="1" t="s">
        <v>2</v>
      </c>
      <c r="D546" s="1" t="s">
        <v>23</v>
      </c>
      <c r="E546" s="1" t="s">
        <v>24</v>
      </c>
      <c r="F546" s="2">
        <v>46380</v>
      </c>
      <c r="G546">
        <v>30</v>
      </c>
      <c r="H546">
        <v>64</v>
      </c>
      <c r="I546" s="1" t="s">
        <v>131</v>
      </c>
      <c r="J546" s="1" t="s">
        <v>18</v>
      </c>
      <c r="K546" s="1" t="s">
        <v>116</v>
      </c>
      <c r="L546" s="1" t="s">
        <v>35</v>
      </c>
      <c r="M546" s="1" t="s">
        <v>36</v>
      </c>
      <c r="N546" s="1" t="s">
        <v>57</v>
      </c>
      <c r="O546" s="1" t="s">
        <v>79</v>
      </c>
    </row>
    <row r="547" spans="1:15" x14ac:dyDescent="0.25">
      <c r="A547">
        <v>546</v>
      </c>
      <c r="B547">
        <v>33</v>
      </c>
      <c r="C547" s="1" t="s">
        <v>2</v>
      </c>
      <c r="D547" s="1" t="s">
        <v>44</v>
      </c>
      <c r="E547" s="1" t="s">
        <v>45</v>
      </c>
      <c r="F547" s="2">
        <v>46382</v>
      </c>
      <c r="G547">
        <v>48</v>
      </c>
      <c r="H547">
        <v>32</v>
      </c>
      <c r="I547" s="1" t="s">
        <v>72</v>
      </c>
      <c r="J547" s="1" t="s">
        <v>6</v>
      </c>
      <c r="K547" s="1" t="s">
        <v>118</v>
      </c>
      <c r="L547" s="1" t="s">
        <v>35</v>
      </c>
      <c r="M547" s="1" t="s">
        <v>52</v>
      </c>
      <c r="N547" s="1" t="s">
        <v>68</v>
      </c>
      <c r="O547" s="1" t="s">
        <v>31</v>
      </c>
    </row>
    <row r="548" spans="1:15" x14ac:dyDescent="0.25">
      <c r="A548">
        <v>547</v>
      </c>
      <c r="B548">
        <v>62</v>
      </c>
      <c r="C548" s="1" t="s">
        <v>2</v>
      </c>
      <c r="D548" s="1" t="s">
        <v>86</v>
      </c>
      <c r="E548" s="1" t="s">
        <v>4</v>
      </c>
      <c r="F548" s="2">
        <v>46384</v>
      </c>
      <c r="G548">
        <v>45</v>
      </c>
      <c r="H548">
        <v>74</v>
      </c>
      <c r="I548" s="1" t="s">
        <v>112</v>
      </c>
      <c r="J548" s="1" t="s">
        <v>26</v>
      </c>
      <c r="K548" s="1" t="s">
        <v>92</v>
      </c>
      <c r="L548" s="1" t="s">
        <v>8</v>
      </c>
      <c r="M548" s="1" t="s">
        <v>20</v>
      </c>
      <c r="N548" s="1" t="s">
        <v>10</v>
      </c>
      <c r="O548" s="1" t="s">
        <v>58</v>
      </c>
    </row>
    <row r="549" spans="1:15" x14ac:dyDescent="0.25">
      <c r="A549">
        <v>548</v>
      </c>
      <c r="B549">
        <v>38</v>
      </c>
      <c r="C549" s="1" t="s">
        <v>2</v>
      </c>
      <c r="D549" s="1" t="s">
        <v>84</v>
      </c>
      <c r="E549" s="1" t="s">
        <v>45</v>
      </c>
      <c r="F549" s="2">
        <v>46386</v>
      </c>
      <c r="G549">
        <v>26</v>
      </c>
      <c r="H549">
        <v>50</v>
      </c>
      <c r="I549" s="1" t="s">
        <v>89</v>
      </c>
      <c r="J549" s="1" t="s">
        <v>26</v>
      </c>
      <c r="K549" s="1" t="s">
        <v>126</v>
      </c>
      <c r="L549" s="1" t="s">
        <v>8</v>
      </c>
      <c r="M549" s="1" t="s">
        <v>20</v>
      </c>
      <c r="N549" s="1" t="s">
        <v>10</v>
      </c>
      <c r="O549" s="1" t="s">
        <v>22</v>
      </c>
    </row>
    <row r="550" spans="1:15" x14ac:dyDescent="0.25">
      <c r="A550">
        <v>549</v>
      </c>
      <c r="B550">
        <v>36</v>
      </c>
      <c r="C550" s="1" t="s">
        <v>2</v>
      </c>
      <c r="D550" s="1" t="s">
        <v>114</v>
      </c>
      <c r="E550" s="1" t="s">
        <v>49</v>
      </c>
      <c r="F550" s="2">
        <v>46388</v>
      </c>
      <c r="G550">
        <v>41</v>
      </c>
      <c r="H550">
        <v>64</v>
      </c>
      <c r="I550" s="1" t="s">
        <v>127</v>
      </c>
      <c r="J550" s="1" t="s">
        <v>26</v>
      </c>
      <c r="K550" s="1" t="s">
        <v>76</v>
      </c>
      <c r="L550" s="1" t="s">
        <v>8</v>
      </c>
      <c r="M550" s="1" t="s">
        <v>56</v>
      </c>
      <c r="N550" s="1" t="s">
        <v>68</v>
      </c>
      <c r="O550" s="1" t="s">
        <v>79</v>
      </c>
    </row>
    <row r="551" spans="1:15" x14ac:dyDescent="0.25">
      <c r="A551">
        <v>550</v>
      </c>
      <c r="B551">
        <v>31</v>
      </c>
      <c r="C551" s="1" t="s">
        <v>2</v>
      </c>
      <c r="D551" s="1" t="s">
        <v>114</v>
      </c>
      <c r="E551" s="1" t="s">
        <v>49</v>
      </c>
      <c r="F551" s="2">
        <v>46390</v>
      </c>
      <c r="G551">
        <v>37</v>
      </c>
      <c r="H551">
        <v>29</v>
      </c>
      <c r="I551" s="1" t="s">
        <v>99</v>
      </c>
      <c r="J551" s="1" t="s">
        <v>18</v>
      </c>
      <c r="K551" s="1" t="s">
        <v>60</v>
      </c>
      <c r="L551" s="1" t="s">
        <v>39</v>
      </c>
      <c r="M551" s="1" t="s">
        <v>9</v>
      </c>
      <c r="N551" s="1" t="s">
        <v>10</v>
      </c>
      <c r="O551" s="1" t="s">
        <v>58</v>
      </c>
    </row>
    <row r="552" spans="1:15" x14ac:dyDescent="0.25">
      <c r="A552">
        <v>551</v>
      </c>
      <c r="B552">
        <v>62</v>
      </c>
      <c r="C552" s="1" t="s">
        <v>2</v>
      </c>
      <c r="D552" s="1" t="s">
        <v>115</v>
      </c>
      <c r="E552" s="1" t="s">
        <v>49</v>
      </c>
      <c r="F552" s="2">
        <v>46392</v>
      </c>
      <c r="G552">
        <v>12</v>
      </c>
      <c r="H552">
        <v>62</v>
      </c>
      <c r="I552" s="1" t="s">
        <v>124</v>
      </c>
      <c r="J552" s="1" t="s">
        <v>26</v>
      </c>
      <c r="K552" s="1" t="s">
        <v>60</v>
      </c>
      <c r="L552" s="1" t="s">
        <v>35</v>
      </c>
      <c r="M552" s="1" t="s">
        <v>56</v>
      </c>
      <c r="N552" s="1" t="s">
        <v>28</v>
      </c>
      <c r="O552" s="1" t="s">
        <v>22</v>
      </c>
    </row>
    <row r="553" spans="1:15" x14ac:dyDescent="0.25">
      <c r="A553">
        <v>552</v>
      </c>
      <c r="B553">
        <v>29</v>
      </c>
      <c r="C553" s="1" t="s">
        <v>2</v>
      </c>
      <c r="D553" s="1" t="s">
        <v>44</v>
      </c>
      <c r="E553" s="1" t="s">
        <v>45</v>
      </c>
      <c r="F553" s="2">
        <v>46394</v>
      </c>
      <c r="G553">
        <v>27</v>
      </c>
      <c r="H553">
        <v>78</v>
      </c>
      <c r="I553" s="1" t="s">
        <v>117</v>
      </c>
      <c r="J553" s="1" t="s">
        <v>74</v>
      </c>
      <c r="K553" s="1" t="s">
        <v>78</v>
      </c>
      <c r="L553" s="1" t="s">
        <v>39</v>
      </c>
      <c r="M553" s="1" t="s">
        <v>52</v>
      </c>
      <c r="N553" s="1" t="s">
        <v>15</v>
      </c>
      <c r="O553" s="1" t="s">
        <v>58</v>
      </c>
    </row>
    <row r="554" spans="1:15" x14ac:dyDescent="0.25">
      <c r="A554">
        <v>553</v>
      </c>
      <c r="B554">
        <v>24</v>
      </c>
      <c r="C554" s="1" t="s">
        <v>2</v>
      </c>
      <c r="D554" s="1" t="s">
        <v>95</v>
      </c>
      <c r="E554" s="1" t="s">
        <v>4</v>
      </c>
      <c r="F554" s="2">
        <v>46396</v>
      </c>
      <c r="G554">
        <v>18</v>
      </c>
      <c r="H554">
        <v>94</v>
      </c>
      <c r="I554" s="1" t="s">
        <v>50</v>
      </c>
      <c r="J554" s="1" t="s">
        <v>26</v>
      </c>
      <c r="K554" s="1" t="s">
        <v>82</v>
      </c>
      <c r="L554" s="1" t="s">
        <v>39</v>
      </c>
      <c r="M554" s="1" t="s">
        <v>9</v>
      </c>
      <c r="N554" s="1" t="s">
        <v>57</v>
      </c>
      <c r="O554" s="1" t="s">
        <v>22</v>
      </c>
    </row>
    <row r="555" spans="1:15" x14ac:dyDescent="0.25">
      <c r="A555">
        <v>554</v>
      </c>
      <c r="B555">
        <v>63</v>
      </c>
      <c r="C555" s="1" t="s">
        <v>2</v>
      </c>
      <c r="D555" s="1" t="s">
        <v>71</v>
      </c>
      <c r="E555" s="1" t="s">
        <v>49</v>
      </c>
      <c r="F555" s="2">
        <v>46398</v>
      </c>
      <c r="G555">
        <v>15</v>
      </c>
      <c r="H555">
        <v>59</v>
      </c>
      <c r="I555" s="1" t="s">
        <v>85</v>
      </c>
      <c r="J555" s="1" t="s">
        <v>26</v>
      </c>
      <c r="K555" s="1" t="s">
        <v>34</v>
      </c>
      <c r="L555" s="1" t="s">
        <v>8</v>
      </c>
      <c r="M555" s="1" t="s">
        <v>9</v>
      </c>
      <c r="N555" s="1" t="s">
        <v>21</v>
      </c>
      <c r="O555" s="1" t="s">
        <v>40</v>
      </c>
    </row>
    <row r="556" spans="1:15" x14ac:dyDescent="0.25">
      <c r="A556">
        <v>555</v>
      </c>
      <c r="B556">
        <v>56</v>
      </c>
      <c r="C556" s="1" t="s">
        <v>2</v>
      </c>
      <c r="D556" s="1" t="s">
        <v>32</v>
      </c>
      <c r="E556" s="1" t="s">
        <v>24</v>
      </c>
      <c r="F556" s="2">
        <v>46400</v>
      </c>
      <c r="G556">
        <v>34</v>
      </c>
      <c r="H556">
        <v>47</v>
      </c>
      <c r="I556" s="1" t="s">
        <v>130</v>
      </c>
      <c r="J556" s="1" t="s">
        <v>26</v>
      </c>
      <c r="K556" s="1" t="s">
        <v>90</v>
      </c>
      <c r="L556" s="1" t="s">
        <v>35</v>
      </c>
      <c r="M556" s="1" t="s">
        <v>9</v>
      </c>
      <c r="N556" s="1" t="s">
        <v>57</v>
      </c>
      <c r="O556" s="1" t="s">
        <v>22</v>
      </c>
    </row>
    <row r="557" spans="1:15" x14ac:dyDescent="0.25">
      <c r="A557">
        <v>556</v>
      </c>
      <c r="B557">
        <v>63</v>
      </c>
      <c r="C557" s="1" t="s">
        <v>2</v>
      </c>
      <c r="D557" s="1" t="s">
        <v>125</v>
      </c>
      <c r="E557" s="1" t="s">
        <v>49</v>
      </c>
      <c r="F557" s="2">
        <v>46402</v>
      </c>
      <c r="G557">
        <v>37</v>
      </c>
      <c r="H557">
        <v>57</v>
      </c>
      <c r="I557" s="1" t="s">
        <v>13</v>
      </c>
      <c r="J557" s="1" t="s">
        <v>26</v>
      </c>
      <c r="K557" s="1" t="s">
        <v>34</v>
      </c>
      <c r="L557" s="1" t="s">
        <v>39</v>
      </c>
      <c r="M557" s="1" t="s">
        <v>9</v>
      </c>
      <c r="N557" s="1" t="s">
        <v>10</v>
      </c>
      <c r="O557" s="1" t="s">
        <v>31</v>
      </c>
    </row>
    <row r="558" spans="1:15" x14ac:dyDescent="0.25">
      <c r="A558">
        <v>557</v>
      </c>
      <c r="B558">
        <v>40</v>
      </c>
      <c r="C558" s="1" t="s">
        <v>2</v>
      </c>
      <c r="D558" s="1" t="s">
        <v>44</v>
      </c>
      <c r="E558" s="1" t="s">
        <v>45</v>
      </c>
      <c r="F558" s="2">
        <v>46404</v>
      </c>
      <c r="G558">
        <v>21</v>
      </c>
      <c r="H558">
        <v>90</v>
      </c>
      <c r="I558" s="1" t="s">
        <v>38</v>
      </c>
      <c r="J558" s="1" t="s">
        <v>6</v>
      </c>
      <c r="K558" s="1" t="s">
        <v>108</v>
      </c>
      <c r="L558" s="1" t="s">
        <v>8</v>
      </c>
      <c r="M558" s="1" t="s">
        <v>56</v>
      </c>
      <c r="N558" s="1" t="s">
        <v>15</v>
      </c>
      <c r="O558" s="1" t="s">
        <v>11</v>
      </c>
    </row>
    <row r="559" spans="1:15" x14ac:dyDescent="0.25">
      <c r="A559">
        <v>558</v>
      </c>
      <c r="B559">
        <v>18</v>
      </c>
      <c r="C559" s="1" t="s">
        <v>2</v>
      </c>
      <c r="D559" s="1" t="s">
        <v>37</v>
      </c>
      <c r="E559" s="1" t="s">
        <v>4</v>
      </c>
      <c r="F559" s="2">
        <v>46406</v>
      </c>
      <c r="G559">
        <v>31</v>
      </c>
      <c r="H559">
        <v>60</v>
      </c>
      <c r="I559" s="1" t="s">
        <v>102</v>
      </c>
      <c r="J559" s="1" t="s">
        <v>26</v>
      </c>
      <c r="K559" s="1" t="s">
        <v>34</v>
      </c>
      <c r="L559" s="1" t="s">
        <v>19</v>
      </c>
      <c r="M559" s="1" t="s">
        <v>20</v>
      </c>
      <c r="N559" s="1" t="s">
        <v>68</v>
      </c>
      <c r="O559" s="1" t="s">
        <v>22</v>
      </c>
    </row>
    <row r="560" spans="1:15" x14ac:dyDescent="0.25">
      <c r="A560">
        <v>559</v>
      </c>
      <c r="B560">
        <v>50</v>
      </c>
      <c r="C560" s="1" t="s">
        <v>2</v>
      </c>
      <c r="D560" s="1" t="s">
        <v>32</v>
      </c>
      <c r="E560" s="1" t="s">
        <v>24</v>
      </c>
      <c r="F560" s="2">
        <v>46408</v>
      </c>
      <c r="G560">
        <v>43</v>
      </c>
      <c r="H560">
        <v>77</v>
      </c>
      <c r="I560" s="1" t="s">
        <v>128</v>
      </c>
      <c r="J560" s="1" t="s">
        <v>6</v>
      </c>
      <c r="K560" s="1" t="s">
        <v>67</v>
      </c>
      <c r="L560" s="1" t="s">
        <v>39</v>
      </c>
      <c r="M560" s="1" t="s">
        <v>9</v>
      </c>
      <c r="N560" s="1" t="s">
        <v>68</v>
      </c>
      <c r="O560" s="1" t="s">
        <v>79</v>
      </c>
    </row>
    <row r="561" spans="1:15" x14ac:dyDescent="0.25">
      <c r="A561">
        <v>560</v>
      </c>
      <c r="B561">
        <v>66</v>
      </c>
      <c r="C561" s="1" t="s">
        <v>2</v>
      </c>
      <c r="D561" s="1" t="s">
        <v>101</v>
      </c>
      <c r="E561" s="1" t="s">
        <v>49</v>
      </c>
      <c r="F561" s="2">
        <v>46410</v>
      </c>
      <c r="G561">
        <v>22</v>
      </c>
      <c r="H561">
        <v>41</v>
      </c>
      <c r="I561" s="1" t="s">
        <v>99</v>
      </c>
      <c r="J561" s="1" t="s">
        <v>26</v>
      </c>
      <c r="K561" s="1" t="s">
        <v>108</v>
      </c>
      <c r="L561" s="1" t="s">
        <v>39</v>
      </c>
      <c r="M561" s="1" t="s">
        <v>56</v>
      </c>
      <c r="N561" s="1" t="s">
        <v>57</v>
      </c>
      <c r="O561" s="1" t="s">
        <v>70</v>
      </c>
    </row>
    <row r="562" spans="1:15" x14ac:dyDescent="0.25">
      <c r="A562">
        <v>561</v>
      </c>
      <c r="B562">
        <v>25</v>
      </c>
      <c r="C562" s="1" t="s">
        <v>2</v>
      </c>
      <c r="D562" s="1" t="s">
        <v>88</v>
      </c>
      <c r="E562" s="1" t="s">
        <v>49</v>
      </c>
      <c r="F562" s="2">
        <v>46412</v>
      </c>
      <c r="G562">
        <v>12</v>
      </c>
      <c r="H562">
        <v>48</v>
      </c>
      <c r="I562" s="1" t="s">
        <v>42</v>
      </c>
      <c r="J562" s="1" t="s">
        <v>6</v>
      </c>
      <c r="K562" s="1" t="s">
        <v>90</v>
      </c>
      <c r="L562" s="1" t="s">
        <v>39</v>
      </c>
      <c r="M562" s="1" t="s">
        <v>20</v>
      </c>
      <c r="N562" s="1" t="s">
        <v>68</v>
      </c>
      <c r="O562" s="1" t="s">
        <v>31</v>
      </c>
    </row>
    <row r="563" spans="1:15" x14ac:dyDescent="0.25">
      <c r="A563">
        <v>562</v>
      </c>
      <c r="B563">
        <v>65</v>
      </c>
      <c r="C563" s="1" t="s">
        <v>2</v>
      </c>
      <c r="D563" s="1" t="s">
        <v>84</v>
      </c>
      <c r="E563" s="1" t="s">
        <v>45</v>
      </c>
      <c r="F563" s="2">
        <v>46414</v>
      </c>
      <c r="G563">
        <v>25</v>
      </c>
      <c r="H563">
        <v>65</v>
      </c>
      <c r="I563" s="1" t="s">
        <v>72</v>
      </c>
      <c r="J563" s="1" t="s">
        <v>26</v>
      </c>
      <c r="K563" s="1" t="s">
        <v>126</v>
      </c>
      <c r="L563" s="1" t="s">
        <v>39</v>
      </c>
      <c r="M563" s="1" t="s">
        <v>27</v>
      </c>
      <c r="N563" s="1" t="s">
        <v>28</v>
      </c>
      <c r="O563" s="1" t="s">
        <v>11</v>
      </c>
    </row>
    <row r="564" spans="1:15" x14ac:dyDescent="0.25">
      <c r="A564">
        <v>563</v>
      </c>
      <c r="B564">
        <v>53</v>
      </c>
      <c r="C564" s="1" t="s">
        <v>2</v>
      </c>
      <c r="D564" s="1" t="s">
        <v>16</v>
      </c>
      <c r="E564" s="1" t="s">
        <v>4</v>
      </c>
      <c r="F564" s="2">
        <v>46416</v>
      </c>
      <c r="G564">
        <v>40</v>
      </c>
      <c r="H564">
        <v>62</v>
      </c>
      <c r="I564" s="1" t="s">
        <v>50</v>
      </c>
      <c r="J564" s="1" t="s">
        <v>26</v>
      </c>
      <c r="K564" s="1" t="s">
        <v>126</v>
      </c>
      <c r="L564" s="1" t="s">
        <v>35</v>
      </c>
      <c r="M564" s="1" t="s">
        <v>36</v>
      </c>
      <c r="N564" s="1" t="s">
        <v>68</v>
      </c>
      <c r="O564" s="1" t="s">
        <v>31</v>
      </c>
    </row>
    <row r="565" spans="1:15" x14ac:dyDescent="0.25">
      <c r="A565">
        <v>564</v>
      </c>
      <c r="B565">
        <v>61</v>
      </c>
      <c r="C565" s="1" t="s">
        <v>2</v>
      </c>
      <c r="D565" s="1" t="s">
        <v>53</v>
      </c>
      <c r="E565" s="1" t="s">
        <v>24</v>
      </c>
      <c r="F565" s="2">
        <v>46418</v>
      </c>
      <c r="G565">
        <v>16</v>
      </c>
      <c r="H565">
        <v>99</v>
      </c>
      <c r="I565" s="1" t="s">
        <v>117</v>
      </c>
      <c r="J565" s="1" t="s">
        <v>26</v>
      </c>
      <c r="K565" s="1" t="s">
        <v>76</v>
      </c>
      <c r="L565" s="1" t="s">
        <v>39</v>
      </c>
      <c r="M565" s="1" t="s">
        <v>36</v>
      </c>
      <c r="N565" s="1" t="s">
        <v>68</v>
      </c>
      <c r="O565" s="1" t="s">
        <v>40</v>
      </c>
    </row>
    <row r="566" spans="1:15" x14ac:dyDescent="0.25">
      <c r="A566">
        <v>565</v>
      </c>
      <c r="B566">
        <v>67</v>
      </c>
      <c r="C566" s="1" t="s">
        <v>2</v>
      </c>
      <c r="D566" s="1" t="s">
        <v>86</v>
      </c>
      <c r="E566" s="1" t="s">
        <v>4</v>
      </c>
      <c r="F566" s="2">
        <v>46420</v>
      </c>
      <c r="G566">
        <v>30</v>
      </c>
      <c r="H566">
        <v>58</v>
      </c>
      <c r="I566" s="1" t="s">
        <v>85</v>
      </c>
      <c r="J566" s="1" t="s">
        <v>26</v>
      </c>
      <c r="K566" s="1" t="s">
        <v>60</v>
      </c>
      <c r="L566" s="1" t="s">
        <v>8</v>
      </c>
      <c r="M566" s="1" t="s">
        <v>27</v>
      </c>
      <c r="N566" s="1" t="s">
        <v>57</v>
      </c>
      <c r="O566" s="1" t="s">
        <v>22</v>
      </c>
    </row>
    <row r="567" spans="1:15" x14ac:dyDescent="0.25">
      <c r="A567">
        <v>566</v>
      </c>
      <c r="B567">
        <v>59</v>
      </c>
      <c r="C567" s="1" t="s">
        <v>2</v>
      </c>
      <c r="D567" s="1" t="s">
        <v>114</v>
      </c>
      <c r="E567" s="1" t="s">
        <v>49</v>
      </c>
      <c r="F567" s="2">
        <v>46422</v>
      </c>
      <c r="G567">
        <v>10</v>
      </c>
      <c r="H567">
        <v>43</v>
      </c>
      <c r="I567" s="1" t="s">
        <v>117</v>
      </c>
      <c r="J567" s="1" t="s">
        <v>6</v>
      </c>
      <c r="K567" s="1" t="s">
        <v>75</v>
      </c>
      <c r="L567" s="1" t="s">
        <v>39</v>
      </c>
      <c r="M567" s="1" t="s">
        <v>56</v>
      </c>
      <c r="N567" s="1" t="s">
        <v>10</v>
      </c>
      <c r="O567" s="1" t="s">
        <v>22</v>
      </c>
    </row>
    <row r="568" spans="1:15" x14ac:dyDescent="0.25">
      <c r="A568">
        <v>567</v>
      </c>
      <c r="B568">
        <v>55</v>
      </c>
      <c r="C568" s="1" t="s">
        <v>2</v>
      </c>
      <c r="D568" s="1" t="s">
        <v>32</v>
      </c>
      <c r="E568" s="1" t="s">
        <v>24</v>
      </c>
      <c r="F568" s="2">
        <v>46424</v>
      </c>
      <c r="G568">
        <v>1</v>
      </c>
      <c r="H568">
        <v>93</v>
      </c>
      <c r="I568" s="1" t="s">
        <v>72</v>
      </c>
      <c r="J568" s="1" t="s">
        <v>26</v>
      </c>
      <c r="K568" s="1" t="s">
        <v>108</v>
      </c>
      <c r="L568" s="1" t="s">
        <v>19</v>
      </c>
      <c r="M568" s="1" t="s">
        <v>56</v>
      </c>
      <c r="N568" s="1" t="s">
        <v>68</v>
      </c>
      <c r="O568" s="1" t="s">
        <v>11</v>
      </c>
    </row>
    <row r="569" spans="1:15" x14ac:dyDescent="0.25">
      <c r="A569">
        <v>568</v>
      </c>
      <c r="B569">
        <v>21</v>
      </c>
      <c r="C569" s="1" t="s">
        <v>2</v>
      </c>
      <c r="D569" s="1" t="s">
        <v>3</v>
      </c>
      <c r="E569" s="1" t="s">
        <v>4</v>
      </c>
      <c r="F569" s="2">
        <v>46426</v>
      </c>
      <c r="G569">
        <v>24</v>
      </c>
      <c r="H569">
        <v>50</v>
      </c>
      <c r="I569" s="1" t="s">
        <v>64</v>
      </c>
      <c r="J569" s="1" t="s">
        <v>18</v>
      </c>
      <c r="K569" s="1" t="s">
        <v>90</v>
      </c>
      <c r="L569" s="1" t="s">
        <v>8</v>
      </c>
      <c r="M569" s="1" t="s">
        <v>27</v>
      </c>
      <c r="N569" s="1" t="s">
        <v>10</v>
      </c>
      <c r="O569" s="1" t="s">
        <v>11</v>
      </c>
    </row>
    <row r="570" spans="1:15" x14ac:dyDescent="0.25">
      <c r="A570">
        <v>569</v>
      </c>
      <c r="B570">
        <v>44</v>
      </c>
      <c r="C570" s="1" t="s">
        <v>2</v>
      </c>
      <c r="D570" s="1" t="s">
        <v>77</v>
      </c>
      <c r="E570" s="1" t="s">
        <v>4</v>
      </c>
      <c r="F570" s="2">
        <v>46428</v>
      </c>
      <c r="G570">
        <v>36</v>
      </c>
      <c r="H570">
        <v>88</v>
      </c>
      <c r="I570" s="1" t="s">
        <v>122</v>
      </c>
      <c r="J570" s="1" t="s">
        <v>6</v>
      </c>
      <c r="K570" s="1" t="s">
        <v>90</v>
      </c>
      <c r="L570" s="1" t="s">
        <v>35</v>
      </c>
      <c r="M570" s="1" t="s">
        <v>20</v>
      </c>
      <c r="N570" s="1" t="s">
        <v>28</v>
      </c>
      <c r="O570" s="1" t="s">
        <v>70</v>
      </c>
    </row>
    <row r="571" spans="1:15" x14ac:dyDescent="0.25">
      <c r="A571">
        <v>570</v>
      </c>
      <c r="B571">
        <v>65</v>
      </c>
      <c r="C571" s="1" t="s">
        <v>2</v>
      </c>
      <c r="D571" s="1" t="s">
        <v>69</v>
      </c>
      <c r="E571" s="1" t="s">
        <v>4</v>
      </c>
      <c r="F571" s="2">
        <v>46430</v>
      </c>
      <c r="G571">
        <v>46</v>
      </c>
      <c r="H571">
        <v>33</v>
      </c>
      <c r="I571" s="1" t="s">
        <v>72</v>
      </c>
      <c r="J571" s="1" t="s">
        <v>26</v>
      </c>
      <c r="K571" s="1" t="s">
        <v>51</v>
      </c>
      <c r="L571" s="1" t="s">
        <v>39</v>
      </c>
      <c r="M571" s="1" t="s">
        <v>9</v>
      </c>
      <c r="N571" s="1" t="s">
        <v>21</v>
      </c>
      <c r="O571" s="1" t="s">
        <v>79</v>
      </c>
    </row>
    <row r="572" spans="1:15" x14ac:dyDescent="0.25">
      <c r="A572">
        <v>571</v>
      </c>
      <c r="B572">
        <v>65</v>
      </c>
      <c r="C572" s="1" t="s">
        <v>2</v>
      </c>
      <c r="D572" s="1" t="s">
        <v>95</v>
      </c>
      <c r="E572" s="1" t="s">
        <v>4</v>
      </c>
      <c r="F572" s="2">
        <v>46432</v>
      </c>
      <c r="G572">
        <v>20</v>
      </c>
      <c r="H572">
        <v>99</v>
      </c>
      <c r="I572" s="1" t="s">
        <v>128</v>
      </c>
      <c r="J572" s="1" t="s">
        <v>74</v>
      </c>
      <c r="K572" s="1" t="s">
        <v>55</v>
      </c>
      <c r="L572" s="1" t="s">
        <v>39</v>
      </c>
      <c r="M572" s="1" t="s">
        <v>36</v>
      </c>
      <c r="N572" s="1" t="s">
        <v>15</v>
      </c>
      <c r="O572" s="1" t="s">
        <v>31</v>
      </c>
    </row>
    <row r="573" spans="1:15" x14ac:dyDescent="0.25">
      <c r="A573">
        <v>572</v>
      </c>
      <c r="B573">
        <v>54</v>
      </c>
      <c r="C573" s="1" t="s">
        <v>2</v>
      </c>
      <c r="D573" s="1" t="s">
        <v>84</v>
      </c>
      <c r="E573" s="1" t="s">
        <v>45</v>
      </c>
      <c r="F573" s="2">
        <v>46434</v>
      </c>
      <c r="G573">
        <v>37</v>
      </c>
      <c r="H573">
        <v>76</v>
      </c>
      <c r="I573" s="1" t="s">
        <v>5</v>
      </c>
      <c r="J573" s="1" t="s">
        <v>74</v>
      </c>
      <c r="K573" s="1" t="s">
        <v>91</v>
      </c>
      <c r="L573" s="1" t="s">
        <v>19</v>
      </c>
      <c r="M573" s="1" t="s">
        <v>20</v>
      </c>
      <c r="N573" s="1" t="s">
        <v>10</v>
      </c>
      <c r="O573" s="1" t="s">
        <v>22</v>
      </c>
    </row>
    <row r="574" spans="1:15" x14ac:dyDescent="0.25">
      <c r="A574">
        <v>573</v>
      </c>
      <c r="B574">
        <v>56</v>
      </c>
      <c r="C574" s="1" t="s">
        <v>2</v>
      </c>
      <c r="D574" s="1" t="s">
        <v>101</v>
      </c>
      <c r="E574" s="1" t="s">
        <v>49</v>
      </c>
      <c r="F574" s="2">
        <v>46436</v>
      </c>
      <c r="G574">
        <v>26</v>
      </c>
      <c r="H574">
        <v>97</v>
      </c>
      <c r="I574" s="1" t="s">
        <v>113</v>
      </c>
      <c r="J574" s="1" t="s">
        <v>74</v>
      </c>
      <c r="K574" s="1" t="s">
        <v>91</v>
      </c>
      <c r="L574" s="1" t="s">
        <v>35</v>
      </c>
      <c r="M574" s="1" t="s">
        <v>27</v>
      </c>
      <c r="N574" s="1" t="s">
        <v>57</v>
      </c>
      <c r="O574" s="1" t="s">
        <v>31</v>
      </c>
    </row>
    <row r="575" spans="1:15" x14ac:dyDescent="0.25">
      <c r="A575">
        <v>574</v>
      </c>
      <c r="B575">
        <v>58</v>
      </c>
      <c r="C575" s="1" t="s">
        <v>2</v>
      </c>
      <c r="D575" s="1" t="s">
        <v>77</v>
      </c>
      <c r="E575" s="1" t="s">
        <v>4</v>
      </c>
      <c r="F575" s="2">
        <v>46438</v>
      </c>
      <c r="G575">
        <v>23</v>
      </c>
      <c r="H575">
        <v>68</v>
      </c>
      <c r="I575" s="1" t="s">
        <v>81</v>
      </c>
      <c r="J575" s="1" t="s">
        <v>26</v>
      </c>
      <c r="K575" s="1" t="s">
        <v>43</v>
      </c>
      <c r="L575" s="1" t="s">
        <v>35</v>
      </c>
      <c r="M575" s="1" t="s">
        <v>52</v>
      </c>
      <c r="N575" s="1" t="s">
        <v>21</v>
      </c>
      <c r="O575" s="1" t="s">
        <v>58</v>
      </c>
    </row>
    <row r="576" spans="1:15" x14ac:dyDescent="0.25">
      <c r="A576">
        <v>575</v>
      </c>
      <c r="B576">
        <v>54</v>
      </c>
      <c r="C576" s="1" t="s">
        <v>2</v>
      </c>
      <c r="D576" s="1" t="s">
        <v>32</v>
      </c>
      <c r="E576" s="1" t="s">
        <v>24</v>
      </c>
      <c r="F576" s="2">
        <v>46440</v>
      </c>
      <c r="G576">
        <v>20</v>
      </c>
      <c r="H576">
        <v>79</v>
      </c>
      <c r="I576" s="1" t="s">
        <v>13</v>
      </c>
      <c r="J576" s="1" t="s">
        <v>6</v>
      </c>
      <c r="K576" s="1" t="s">
        <v>90</v>
      </c>
      <c r="L576" s="1" t="s">
        <v>39</v>
      </c>
      <c r="M576" s="1" t="s">
        <v>20</v>
      </c>
      <c r="N576" s="1" t="s">
        <v>57</v>
      </c>
      <c r="O576" s="1" t="s">
        <v>58</v>
      </c>
    </row>
    <row r="577" spans="1:15" x14ac:dyDescent="0.25">
      <c r="A577">
        <v>576</v>
      </c>
      <c r="B577">
        <v>58</v>
      </c>
      <c r="C577" s="1" t="s">
        <v>2</v>
      </c>
      <c r="D577" s="1" t="s">
        <v>16</v>
      </c>
      <c r="E577" s="1" t="s">
        <v>4</v>
      </c>
      <c r="F577" s="2">
        <v>46442</v>
      </c>
      <c r="G577">
        <v>38</v>
      </c>
      <c r="H577">
        <v>86</v>
      </c>
      <c r="I577" s="1" t="s">
        <v>127</v>
      </c>
      <c r="J577" s="1" t="s">
        <v>26</v>
      </c>
      <c r="K577" s="1" t="s">
        <v>82</v>
      </c>
      <c r="L577" s="1" t="s">
        <v>39</v>
      </c>
      <c r="M577" s="1" t="s">
        <v>9</v>
      </c>
      <c r="N577" s="1" t="s">
        <v>28</v>
      </c>
      <c r="O577" s="1" t="s">
        <v>70</v>
      </c>
    </row>
    <row r="578" spans="1:15" x14ac:dyDescent="0.25">
      <c r="A578">
        <v>577</v>
      </c>
      <c r="B578">
        <v>48</v>
      </c>
      <c r="C578" s="1" t="s">
        <v>2</v>
      </c>
      <c r="D578" s="1" t="s">
        <v>106</v>
      </c>
      <c r="E578" s="1" t="s">
        <v>49</v>
      </c>
      <c r="F578" s="2">
        <v>46444</v>
      </c>
      <c r="G578">
        <v>5</v>
      </c>
      <c r="H578">
        <v>68</v>
      </c>
      <c r="I578" s="1" t="s">
        <v>131</v>
      </c>
      <c r="J578" s="1" t="s">
        <v>26</v>
      </c>
      <c r="K578" s="1" t="s">
        <v>76</v>
      </c>
      <c r="L578" s="1" t="s">
        <v>8</v>
      </c>
      <c r="M578" s="1" t="s">
        <v>52</v>
      </c>
      <c r="N578" s="1" t="s">
        <v>21</v>
      </c>
      <c r="O578" s="1" t="s">
        <v>79</v>
      </c>
    </row>
    <row r="579" spans="1:15" x14ac:dyDescent="0.25">
      <c r="A579">
        <v>578</v>
      </c>
      <c r="B579">
        <v>19</v>
      </c>
      <c r="C579" s="1" t="s">
        <v>2</v>
      </c>
      <c r="D579" s="1" t="s">
        <v>69</v>
      </c>
      <c r="E579" s="1" t="s">
        <v>4</v>
      </c>
      <c r="F579" s="2">
        <v>46446</v>
      </c>
      <c r="G579">
        <v>41</v>
      </c>
      <c r="H579">
        <v>52</v>
      </c>
      <c r="I579" s="1" t="s">
        <v>72</v>
      </c>
      <c r="J579" s="1" t="s">
        <v>26</v>
      </c>
      <c r="K579" s="1" t="s">
        <v>76</v>
      </c>
      <c r="L579" s="1" t="s">
        <v>39</v>
      </c>
      <c r="M579" s="1" t="s">
        <v>56</v>
      </c>
      <c r="N579" s="1" t="s">
        <v>10</v>
      </c>
      <c r="O579" s="1" t="s">
        <v>31</v>
      </c>
    </row>
    <row r="580" spans="1:15" x14ac:dyDescent="0.25">
      <c r="A580">
        <v>579</v>
      </c>
      <c r="B580">
        <v>69</v>
      </c>
      <c r="C580" s="1" t="s">
        <v>2</v>
      </c>
      <c r="D580" s="1" t="s">
        <v>23</v>
      </c>
      <c r="E580" s="1" t="s">
        <v>24</v>
      </c>
      <c r="F580" s="2">
        <v>46448</v>
      </c>
      <c r="G580">
        <v>22</v>
      </c>
      <c r="H580">
        <v>90</v>
      </c>
      <c r="I580" s="1" t="s">
        <v>13</v>
      </c>
      <c r="J580" s="1" t="s">
        <v>26</v>
      </c>
      <c r="K580" s="1" t="s">
        <v>55</v>
      </c>
      <c r="L580" s="1" t="s">
        <v>39</v>
      </c>
      <c r="M580" s="1" t="s">
        <v>27</v>
      </c>
      <c r="N580" s="1" t="s">
        <v>21</v>
      </c>
      <c r="O580" s="1" t="s">
        <v>11</v>
      </c>
    </row>
    <row r="581" spans="1:15" x14ac:dyDescent="0.25">
      <c r="A581">
        <v>580</v>
      </c>
      <c r="B581">
        <v>58</v>
      </c>
      <c r="C581" s="1" t="s">
        <v>2</v>
      </c>
      <c r="D581" s="1" t="s">
        <v>23</v>
      </c>
      <c r="E581" s="1" t="s">
        <v>24</v>
      </c>
      <c r="F581" s="2">
        <v>46450</v>
      </c>
      <c r="G581">
        <v>48</v>
      </c>
      <c r="H581">
        <v>41</v>
      </c>
      <c r="I581" s="1" t="s">
        <v>81</v>
      </c>
      <c r="J581" s="1" t="s">
        <v>26</v>
      </c>
      <c r="K581" s="1" t="s">
        <v>65</v>
      </c>
      <c r="L581" s="1" t="s">
        <v>8</v>
      </c>
      <c r="M581" s="1" t="s">
        <v>20</v>
      </c>
      <c r="N581" s="1" t="s">
        <v>21</v>
      </c>
      <c r="O581" s="1" t="s">
        <v>31</v>
      </c>
    </row>
    <row r="582" spans="1:15" x14ac:dyDescent="0.25">
      <c r="A582">
        <v>581</v>
      </c>
      <c r="B582">
        <v>49</v>
      </c>
      <c r="C582" s="1" t="s">
        <v>2</v>
      </c>
      <c r="D582" s="1" t="s">
        <v>12</v>
      </c>
      <c r="E582" s="1" t="s">
        <v>4</v>
      </c>
      <c r="F582" s="2">
        <v>46452</v>
      </c>
      <c r="G582">
        <v>10</v>
      </c>
      <c r="H582">
        <v>80</v>
      </c>
      <c r="I582" s="1" t="s">
        <v>128</v>
      </c>
      <c r="J582" s="1" t="s">
        <v>26</v>
      </c>
      <c r="K582" s="1" t="s">
        <v>103</v>
      </c>
      <c r="L582" s="1" t="s">
        <v>19</v>
      </c>
      <c r="M582" s="1" t="s">
        <v>20</v>
      </c>
      <c r="N582" s="1" t="s">
        <v>28</v>
      </c>
      <c r="O582" s="1" t="s">
        <v>22</v>
      </c>
    </row>
    <row r="583" spans="1:15" x14ac:dyDescent="0.25">
      <c r="A583">
        <v>582</v>
      </c>
      <c r="B583">
        <v>32</v>
      </c>
      <c r="C583" s="1" t="s">
        <v>2</v>
      </c>
      <c r="D583" s="1" t="s">
        <v>12</v>
      </c>
      <c r="E583" s="1" t="s">
        <v>4</v>
      </c>
      <c r="F583" s="2">
        <v>46454</v>
      </c>
      <c r="G583">
        <v>12</v>
      </c>
      <c r="H583">
        <v>100</v>
      </c>
      <c r="I583" s="1" t="s">
        <v>128</v>
      </c>
      <c r="J583" s="1" t="s">
        <v>74</v>
      </c>
      <c r="K583" s="1" t="s">
        <v>43</v>
      </c>
      <c r="L583" s="1" t="s">
        <v>8</v>
      </c>
      <c r="M583" s="1" t="s">
        <v>56</v>
      </c>
      <c r="N583" s="1" t="s">
        <v>57</v>
      </c>
      <c r="O583" s="1" t="s">
        <v>79</v>
      </c>
    </row>
    <row r="584" spans="1:15" x14ac:dyDescent="0.25">
      <c r="A584">
        <v>583</v>
      </c>
      <c r="B584">
        <v>40</v>
      </c>
      <c r="C584" s="1" t="s">
        <v>2</v>
      </c>
      <c r="D584" s="1" t="s">
        <v>84</v>
      </c>
      <c r="E584" s="1" t="s">
        <v>45</v>
      </c>
      <c r="F584" s="2">
        <v>46456</v>
      </c>
      <c r="G584">
        <v>2</v>
      </c>
      <c r="H584">
        <v>77</v>
      </c>
      <c r="I584" s="1" t="s">
        <v>94</v>
      </c>
      <c r="J584" s="1" t="s">
        <v>6</v>
      </c>
      <c r="K584" s="1" t="s">
        <v>30</v>
      </c>
      <c r="L584" s="1" t="s">
        <v>19</v>
      </c>
      <c r="M584" s="1" t="s">
        <v>56</v>
      </c>
      <c r="N584" s="1" t="s">
        <v>57</v>
      </c>
      <c r="O584" s="1" t="s">
        <v>40</v>
      </c>
    </row>
    <row r="585" spans="1:15" x14ac:dyDescent="0.25">
      <c r="A585">
        <v>584</v>
      </c>
      <c r="B585">
        <v>25</v>
      </c>
      <c r="C585" s="1" t="s">
        <v>2</v>
      </c>
      <c r="D585" s="1" t="s">
        <v>41</v>
      </c>
      <c r="E585" s="1" t="s">
        <v>4</v>
      </c>
      <c r="F585" s="2">
        <v>46458</v>
      </c>
      <c r="G585">
        <v>38</v>
      </c>
      <c r="H585">
        <v>78</v>
      </c>
      <c r="I585" s="1" t="s">
        <v>81</v>
      </c>
      <c r="J585" s="1" t="s">
        <v>6</v>
      </c>
      <c r="K585" s="1" t="s">
        <v>116</v>
      </c>
      <c r="L585" s="1" t="s">
        <v>19</v>
      </c>
      <c r="M585" s="1" t="s">
        <v>56</v>
      </c>
      <c r="N585" s="1" t="s">
        <v>28</v>
      </c>
      <c r="O585" s="1" t="s">
        <v>70</v>
      </c>
    </row>
    <row r="586" spans="1:15" x14ac:dyDescent="0.25">
      <c r="A586">
        <v>585</v>
      </c>
      <c r="B586">
        <v>70</v>
      </c>
      <c r="C586" s="1" t="s">
        <v>2</v>
      </c>
      <c r="D586" s="1" t="s">
        <v>107</v>
      </c>
      <c r="E586" s="1" t="s">
        <v>4</v>
      </c>
      <c r="F586" s="2">
        <v>46460</v>
      </c>
      <c r="G586">
        <v>20</v>
      </c>
      <c r="H586">
        <v>94</v>
      </c>
      <c r="I586" s="1" t="s">
        <v>98</v>
      </c>
      <c r="J586" s="1" t="s">
        <v>26</v>
      </c>
      <c r="K586" s="1" t="s">
        <v>34</v>
      </c>
      <c r="L586" s="1" t="s">
        <v>19</v>
      </c>
      <c r="M586" s="1" t="s">
        <v>20</v>
      </c>
      <c r="N586" s="1" t="s">
        <v>68</v>
      </c>
      <c r="O586" s="1" t="s">
        <v>70</v>
      </c>
    </row>
    <row r="587" spans="1:15" x14ac:dyDescent="0.25">
      <c r="A587">
        <v>586</v>
      </c>
      <c r="B587">
        <v>69</v>
      </c>
      <c r="C587" s="1" t="s">
        <v>2</v>
      </c>
      <c r="D587" s="1" t="s">
        <v>107</v>
      </c>
      <c r="E587" s="1" t="s">
        <v>4</v>
      </c>
      <c r="F587" s="2">
        <v>46462</v>
      </c>
      <c r="G587">
        <v>5</v>
      </c>
      <c r="H587">
        <v>23</v>
      </c>
      <c r="I587" s="1" t="s">
        <v>113</v>
      </c>
      <c r="J587" s="1" t="s">
        <v>26</v>
      </c>
      <c r="K587" s="1" t="s">
        <v>7</v>
      </c>
      <c r="L587" s="1" t="s">
        <v>39</v>
      </c>
      <c r="M587" s="1" t="s">
        <v>27</v>
      </c>
      <c r="N587" s="1" t="s">
        <v>15</v>
      </c>
      <c r="O587" s="1" t="s">
        <v>79</v>
      </c>
    </row>
    <row r="588" spans="1:15" x14ac:dyDescent="0.25">
      <c r="A588">
        <v>587</v>
      </c>
      <c r="B588">
        <v>45</v>
      </c>
      <c r="C588" s="1" t="s">
        <v>2</v>
      </c>
      <c r="D588" s="1" t="s">
        <v>86</v>
      </c>
      <c r="E588" s="1" t="s">
        <v>4</v>
      </c>
      <c r="F588" s="2">
        <v>46464</v>
      </c>
      <c r="G588">
        <v>9</v>
      </c>
      <c r="H588">
        <v>20</v>
      </c>
      <c r="I588" s="1" t="s">
        <v>132</v>
      </c>
      <c r="J588" s="1" t="s">
        <v>18</v>
      </c>
      <c r="K588" s="1" t="s">
        <v>126</v>
      </c>
      <c r="L588" s="1" t="s">
        <v>8</v>
      </c>
      <c r="M588" s="1" t="s">
        <v>52</v>
      </c>
      <c r="N588" s="1" t="s">
        <v>10</v>
      </c>
      <c r="O588" s="1" t="s">
        <v>31</v>
      </c>
    </row>
    <row r="589" spans="1:15" x14ac:dyDescent="0.25">
      <c r="A589">
        <v>588</v>
      </c>
      <c r="B589">
        <v>29</v>
      </c>
      <c r="C589" s="1" t="s">
        <v>2</v>
      </c>
      <c r="D589" s="1" t="s">
        <v>107</v>
      </c>
      <c r="E589" s="1" t="s">
        <v>4</v>
      </c>
      <c r="F589" s="2">
        <v>46466</v>
      </c>
      <c r="G589">
        <v>48</v>
      </c>
      <c r="H589">
        <v>86</v>
      </c>
      <c r="I589" s="1" t="s">
        <v>131</v>
      </c>
      <c r="J589" s="1" t="s">
        <v>18</v>
      </c>
      <c r="K589" s="1" t="s">
        <v>14</v>
      </c>
      <c r="L589" s="1" t="s">
        <v>39</v>
      </c>
      <c r="M589" s="1" t="s">
        <v>9</v>
      </c>
      <c r="N589" s="1" t="s">
        <v>68</v>
      </c>
      <c r="O589" s="1" t="s">
        <v>79</v>
      </c>
    </row>
    <row r="590" spans="1:15" x14ac:dyDescent="0.25">
      <c r="A590">
        <v>589</v>
      </c>
      <c r="B590">
        <v>47</v>
      </c>
      <c r="C590" s="1" t="s">
        <v>2</v>
      </c>
      <c r="D590" s="1" t="s">
        <v>119</v>
      </c>
      <c r="E590" s="1" t="s">
        <v>24</v>
      </c>
      <c r="F590" s="2">
        <v>46468</v>
      </c>
      <c r="G590">
        <v>9</v>
      </c>
      <c r="H590">
        <v>60</v>
      </c>
      <c r="I590" s="1" t="s">
        <v>129</v>
      </c>
      <c r="J590" s="1" t="s">
        <v>26</v>
      </c>
      <c r="K590" s="1" t="s">
        <v>65</v>
      </c>
      <c r="L590" s="1" t="s">
        <v>39</v>
      </c>
      <c r="M590" s="1" t="s">
        <v>36</v>
      </c>
      <c r="N590" s="1" t="s">
        <v>68</v>
      </c>
      <c r="O590" s="1" t="s">
        <v>40</v>
      </c>
    </row>
    <row r="591" spans="1:15" x14ac:dyDescent="0.25">
      <c r="A591">
        <v>590</v>
      </c>
      <c r="B591">
        <v>28</v>
      </c>
      <c r="C591" s="1" t="s">
        <v>2</v>
      </c>
      <c r="D591" s="1" t="s">
        <v>37</v>
      </c>
      <c r="E591" s="1" t="s">
        <v>4</v>
      </c>
      <c r="F591" s="2">
        <v>46470</v>
      </c>
      <c r="G591">
        <v>40</v>
      </c>
      <c r="H591">
        <v>70</v>
      </c>
      <c r="I591" s="1" t="s">
        <v>130</v>
      </c>
      <c r="J591" s="1" t="s">
        <v>26</v>
      </c>
      <c r="K591" s="1" t="s">
        <v>103</v>
      </c>
      <c r="L591" s="1" t="s">
        <v>39</v>
      </c>
      <c r="M591" s="1" t="s">
        <v>52</v>
      </c>
      <c r="N591" s="1" t="s">
        <v>28</v>
      </c>
      <c r="O591" s="1" t="s">
        <v>31</v>
      </c>
    </row>
    <row r="592" spans="1:15" x14ac:dyDescent="0.25">
      <c r="A592">
        <v>591</v>
      </c>
      <c r="B592">
        <v>64</v>
      </c>
      <c r="C592" s="1" t="s">
        <v>2</v>
      </c>
      <c r="D592" s="1" t="s">
        <v>115</v>
      </c>
      <c r="E592" s="1" t="s">
        <v>49</v>
      </c>
      <c r="F592" s="2">
        <v>46472</v>
      </c>
      <c r="G592">
        <v>30</v>
      </c>
      <c r="H592">
        <v>39</v>
      </c>
      <c r="I592" s="1" t="s">
        <v>102</v>
      </c>
      <c r="J592" s="1" t="s">
        <v>18</v>
      </c>
      <c r="K592" s="1" t="s">
        <v>30</v>
      </c>
      <c r="L592" s="1" t="s">
        <v>39</v>
      </c>
      <c r="M592" s="1" t="s">
        <v>36</v>
      </c>
      <c r="N592" s="1" t="s">
        <v>10</v>
      </c>
      <c r="O592" s="1" t="s">
        <v>11</v>
      </c>
    </row>
    <row r="593" spans="1:15" x14ac:dyDescent="0.25">
      <c r="A593">
        <v>592</v>
      </c>
      <c r="B593">
        <v>47</v>
      </c>
      <c r="C593" s="1" t="s">
        <v>2</v>
      </c>
      <c r="D593" s="1" t="s">
        <v>114</v>
      </c>
      <c r="E593" s="1" t="s">
        <v>49</v>
      </c>
      <c r="F593" s="2">
        <v>46474</v>
      </c>
      <c r="G593">
        <v>6</v>
      </c>
      <c r="H593">
        <v>37</v>
      </c>
      <c r="I593" s="1" t="s">
        <v>5</v>
      </c>
      <c r="J593" s="1" t="s">
        <v>6</v>
      </c>
      <c r="K593" s="1" t="s">
        <v>60</v>
      </c>
      <c r="L593" s="1" t="s">
        <v>39</v>
      </c>
      <c r="M593" s="1" t="s">
        <v>56</v>
      </c>
      <c r="N593" s="1" t="s">
        <v>68</v>
      </c>
      <c r="O593" s="1" t="s">
        <v>58</v>
      </c>
    </row>
    <row r="594" spans="1:15" x14ac:dyDescent="0.25">
      <c r="A594">
        <v>593</v>
      </c>
      <c r="B594">
        <v>60</v>
      </c>
      <c r="C594" s="1" t="s">
        <v>2</v>
      </c>
      <c r="D594" s="1" t="s">
        <v>119</v>
      </c>
      <c r="E594" s="1" t="s">
        <v>24</v>
      </c>
      <c r="F594" s="2">
        <v>46476</v>
      </c>
      <c r="G594">
        <v>42</v>
      </c>
      <c r="H594">
        <v>29</v>
      </c>
      <c r="I594" s="1" t="s">
        <v>96</v>
      </c>
      <c r="J594" s="1" t="s">
        <v>26</v>
      </c>
      <c r="K594" s="1" t="s">
        <v>92</v>
      </c>
      <c r="L594" s="1" t="s">
        <v>39</v>
      </c>
      <c r="M594" s="1" t="s">
        <v>20</v>
      </c>
      <c r="N594" s="1" t="s">
        <v>10</v>
      </c>
      <c r="O594" s="1" t="s">
        <v>79</v>
      </c>
    </row>
    <row r="595" spans="1:15" x14ac:dyDescent="0.25">
      <c r="A595">
        <v>594</v>
      </c>
      <c r="B595">
        <v>67</v>
      </c>
      <c r="C595" s="1" t="s">
        <v>2</v>
      </c>
      <c r="D595" s="1" t="s">
        <v>44</v>
      </c>
      <c r="E595" s="1" t="s">
        <v>45</v>
      </c>
      <c r="F595" s="2">
        <v>46478</v>
      </c>
      <c r="G595">
        <v>9</v>
      </c>
      <c r="H595">
        <v>35</v>
      </c>
      <c r="I595" s="1" t="s">
        <v>102</v>
      </c>
      <c r="J595" s="1" t="s">
        <v>18</v>
      </c>
      <c r="K595" s="1" t="s">
        <v>78</v>
      </c>
      <c r="L595" s="1" t="s">
        <v>8</v>
      </c>
      <c r="M595" s="1" t="s">
        <v>56</v>
      </c>
      <c r="N595" s="1" t="s">
        <v>28</v>
      </c>
      <c r="O595" s="1" t="s">
        <v>79</v>
      </c>
    </row>
    <row r="596" spans="1:15" x14ac:dyDescent="0.25">
      <c r="A596">
        <v>595</v>
      </c>
      <c r="B596">
        <v>35</v>
      </c>
      <c r="C596" s="1" t="s">
        <v>2</v>
      </c>
      <c r="D596" s="1" t="s">
        <v>86</v>
      </c>
      <c r="E596" s="1" t="s">
        <v>4</v>
      </c>
      <c r="F596" s="2">
        <v>46480</v>
      </c>
      <c r="G596">
        <v>6</v>
      </c>
      <c r="H596">
        <v>83</v>
      </c>
      <c r="I596" s="1" t="s">
        <v>83</v>
      </c>
      <c r="J596" s="1" t="s">
        <v>18</v>
      </c>
      <c r="K596" s="1" t="s">
        <v>92</v>
      </c>
      <c r="L596" s="1" t="s">
        <v>8</v>
      </c>
      <c r="M596" s="1" t="s">
        <v>27</v>
      </c>
      <c r="N596" s="1" t="s">
        <v>68</v>
      </c>
      <c r="O596" s="1" t="s">
        <v>70</v>
      </c>
    </row>
    <row r="597" spans="1:15" x14ac:dyDescent="0.25">
      <c r="A597">
        <v>596</v>
      </c>
      <c r="B597">
        <v>30</v>
      </c>
      <c r="C597" s="1" t="s">
        <v>2</v>
      </c>
      <c r="D597" s="1" t="s">
        <v>53</v>
      </c>
      <c r="E597" s="1" t="s">
        <v>24</v>
      </c>
      <c r="F597" s="2">
        <v>46482</v>
      </c>
      <c r="G597">
        <v>47</v>
      </c>
      <c r="H597">
        <v>77</v>
      </c>
      <c r="I597" s="1" t="s">
        <v>61</v>
      </c>
      <c r="J597" s="1" t="s">
        <v>26</v>
      </c>
      <c r="K597" s="1" t="s">
        <v>47</v>
      </c>
      <c r="L597" s="1" t="s">
        <v>35</v>
      </c>
      <c r="M597" s="1" t="s">
        <v>27</v>
      </c>
      <c r="N597" s="1" t="s">
        <v>28</v>
      </c>
      <c r="O597" s="1" t="s">
        <v>40</v>
      </c>
    </row>
    <row r="598" spans="1:15" x14ac:dyDescent="0.25">
      <c r="A598">
        <v>597</v>
      </c>
      <c r="B598">
        <v>23</v>
      </c>
      <c r="C598" s="1" t="s">
        <v>2</v>
      </c>
      <c r="D598" s="1" t="s">
        <v>53</v>
      </c>
      <c r="E598" s="1" t="s">
        <v>24</v>
      </c>
      <c r="F598" s="2">
        <v>46484</v>
      </c>
      <c r="G598">
        <v>36</v>
      </c>
      <c r="H598">
        <v>37</v>
      </c>
      <c r="I598" s="1" t="s">
        <v>38</v>
      </c>
      <c r="J598" s="1" t="s">
        <v>74</v>
      </c>
      <c r="K598" s="1" t="s">
        <v>34</v>
      </c>
      <c r="L598" s="1" t="s">
        <v>35</v>
      </c>
      <c r="M598" s="1" t="s">
        <v>56</v>
      </c>
      <c r="N598" s="1" t="s">
        <v>10</v>
      </c>
      <c r="O598" s="1" t="s">
        <v>31</v>
      </c>
    </row>
    <row r="599" spans="1:15" x14ac:dyDescent="0.25">
      <c r="A599">
        <v>598</v>
      </c>
      <c r="B599">
        <v>70</v>
      </c>
      <c r="C599" s="1" t="s">
        <v>2</v>
      </c>
      <c r="D599" s="1" t="s">
        <v>88</v>
      </c>
      <c r="E599" s="1" t="s">
        <v>49</v>
      </c>
      <c r="F599" s="2">
        <v>46486</v>
      </c>
      <c r="G599">
        <v>19</v>
      </c>
      <c r="H599">
        <v>69</v>
      </c>
      <c r="I599" s="1" t="s">
        <v>102</v>
      </c>
      <c r="J599" s="1" t="s">
        <v>6</v>
      </c>
      <c r="K599" s="1" t="s">
        <v>62</v>
      </c>
      <c r="L599" s="1" t="s">
        <v>35</v>
      </c>
      <c r="M599" s="1" t="s">
        <v>36</v>
      </c>
      <c r="N599" s="1" t="s">
        <v>57</v>
      </c>
      <c r="O599" s="1" t="s">
        <v>11</v>
      </c>
    </row>
    <row r="600" spans="1:15" x14ac:dyDescent="0.25">
      <c r="A600">
        <v>599</v>
      </c>
      <c r="B600">
        <v>21</v>
      </c>
      <c r="C600" s="1" t="s">
        <v>2</v>
      </c>
      <c r="D600" s="1" t="s">
        <v>63</v>
      </c>
      <c r="E600" s="1" t="s">
        <v>4</v>
      </c>
      <c r="F600" s="2">
        <v>46488</v>
      </c>
      <c r="G600">
        <v>30</v>
      </c>
      <c r="H600">
        <v>66</v>
      </c>
      <c r="I600" s="1" t="s">
        <v>81</v>
      </c>
      <c r="J600" s="1" t="s">
        <v>6</v>
      </c>
      <c r="K600" s="1" t="s">
        <v>78</v>
      </c>
      <c r="L600" s="1" t="s">
        <v>8</v>
      </c>
      <c r="M600" s="1" t="s">
        <v>52</v>
      </c>
      <c r="N600" s="1" t="s">
        <v>15</v>
      </c>
      <c r="O600" s="1" t="s">
        <v>79</v>
      </c>
    </row>
    <row r="601" spans="1:15" x14ac:dyDescent="0.25">
      <c r="A601">
        <v>600</v>
      </c>
      <c r="B601">
        <v>51</v>
      </c>
      <c r="C601" s="1" t="s">
        <v>2</v>
      </c>
      <c r="D601" s="1" t="s">
        <v>119</v>
      </c>
      <c r="E601" s="1" t="s">
        <v>24</v>
      </c>
      <c r="F601" s="2">
        <v>46490</v>
      </c>
      <c r="G601">
        <v>27</v>
      </c>
      <c r="H601">
        <v>26</v>
      </c>
      <c r="I601" s="1" t="s">
        <v>17</v>
      </c>
      <c r="J601" s="1" t="s">
        <v>6</v>
      </c>
      <c r="K601" s="1" t="s">
        <v>67</v>
      </c>
      <c r="L601" s="1" t="s">
        <v>19</v>
      </c>
      <c r="M601" s="1" t="s">
        <v>36</v>
      </c>
      <c r="N601" s="1" t="s">
        <v>68</v>
      </c>
      <c r="O601" s="1" t="s">
        <v>79</v>
      </c>
    </row>
    <row r="602" spans="1:15" x14ac:dyDescent="0.25">
      <c r="A602">
        <v>601</v>
      </c>
      <c r="B602">
        <v>22</v>
      </c>
      <c r="C602" s="1" t="s">
        <v>2</v>
      </c>
      <c r="D602" s="1" t="s">
        <v>106</v>
      </c>
      <c r="E602" s="1" t="s">
        <v>49</v>
      </c>
      <c r="F602" s="2">
        <v>46492</v>
      </c>
      <c r="G602">
        <v>25</v>
      </c>
      <c r="H602">
        <v>63</v>
      </c>
      <c r="I602" s="1" t="s">
        <v>113</v>
      </c>
      <c r="J602" s="1" t="s">
        <v>26</v>
      </c>
      <c r="K602" s="1" t="s">
        <v>43</v>
      </c>
      <c r="L602" s="1" t="s">
        <v>19</v>
      </c>
      <c r="M602" s="1" t="s">
        <v>52</v>
      </c>
      <c r="N602" s="1" t="s">
        <v>10</v>
      </c>
      <c r="O602" s="1" t="s">
        <v>70</v>
      </c>
    </row>
    <row r="603" spans="1:15" x14ac:dyDescent="0.25">
      <c r="A603">
        <v>602</v>
      </c>
      <c r="B603">
        <v>32</v>
      </c>
      <c r="C603" s="1" t="s">
        <v>2</v>
      </c>
      <c r="D603" s="1" t="s">
        <v>114</v>
      </c>
      <c r="E603" s="1" t="s">
        <v>49</v>
      </c>
      <c r="F603" s="2">
        <v>46494</v>
      </c>
      <c r="G603">
        <v>5</v>
      </c>
      <c r="H603">
        <v>38</v>
      </c>
      <c r="I603" s="1" t="s">
        <v>46</v>
      </c>
      <c r="J603" s="1" t="s">
        <v>26</v>
      </c>
      <c r="K603" s="1" t="s">
        <v>14</v>
      </c>
      <c r="L603" s="1" t="s">
        <v>35</v>
      </c>
      <c r="M603" s="1" t="s">
        <v>56</v>
      </c>
      <c r="N603" s="1" t="s">
        <v>15</v>
      </c>
      <c r="O603" s="1" t="s">
        <v>11</v>
      </c>
    </row>
    <row r="604" spans="1:15" x14ac:dyDescent="0.25">
      <c r="A604">
        <v>603</v>
      </c>
      <c r="B604">
        <v>37</v>
      </c>
      <c r="C604" s="1" t="s">
        <v>2</v>
      </c>
      <c r="D604" s="1" t="s">
        <v>53</v>
      </c>
      <c r="E604" s="1" t="s">
        <v>24</v>
      </c>
      <c r="F604" s="2">
        <v>46496</v>
      </c>
      <c r="G604">
        <v>10</v>
      </c>
      <c r="H604">
        <v>58</v>
      </c>
      <c r="I604" s="1" t="s">
        <v>29</v>
      </c>
      <c r="J604" s="1" t="s">
        <v>6</v>
      </c>
      <c r="K604" s="1" t="s">
        <v>75</v>
      </c>
      <c r="L604" s="1" t="s">
        <v>35</v>
      </c>
      <c r="M604" s="1" t="s">
        <v>27</v>
      </c>
      <c r="N604" s="1" t="s">
        <v>15</v>
      </c>
      <c r="O604" s="1" t="s">
        <v>79</v>
      </c>
    </row>
    <row r="605" spans="1:15" x14ac:dyDescent="0.25">
      <c r="A605">
        <v>604</v>
      </c>
      <c r="B605">
        <v>31</v>
      </c>
      <c r="C605" s="1" t="s">
        <v>2</v>
      </c>
      <c r="D605" s="1" t="s">
        <v>48</v>
      </c>
      <c r="E605" s="1" t="s">
        <v>49</v>
      </c>
      <c r="F605" s="2">
        <v>46498</v>
      </c>
      <c r="G605">
        <v>26</v>
      </c>
      <c r="H605">
        <v>46</v>
      </c>
      <c r="I605" s="1" t="s">
        <v>17</v>
      </c>
      <c r="J605" s="1" t="s">
        <v>6</v>
      </c>
      <c r="K605" s="1" t="s">
        <v>78</v>
      </c>
      <c r="L605" s="1" t="s">
        <v>8</v>
      </c>
      <c r="M605" s="1" t="s">
        <v>52</v>
      </c>
      <c r="N605" s="1" t="s">
        <v>28</v>
      </c>
      <c r="O605" s="1" t="s">
        <v>79</v>
      </c>
    </row>
    <row r="606" spans="1:15" x14ac:dyDescent="0.25">
      <c r="A606">
        <v>605</v>
      </c>
      <c r="B606">
        <v>44</v>
      </c>
      <c r="C606" s="1" t="s">
        <v>2</v>
      </c>
      <c r="D606" s="1" t="s">
        <v>71</v>
      </c>
      <c r="E606" s="1" t="s">
        <v>49</v>
      </c>
      <c r="F606" s="2">
        <v>46500</v>
      </c>
      <c r="G606">
        <v>11</v>
      </c>
      <c r="H606">
        <v>92</v>
      </c>
      <c r="I606" s="1" t="s">
        <v>46</v>
      </c>
      <c r="J606" s="1" t="s">
        <v>18</v>
      </c>
      <c r="K606" s="1" t="s">
        <v>51</v>
      </c>
      <c r="L606" s="1" t="s">
        <v>39</v>
      </c>
      <c r="M606" s="1" t="s">
        <v>56</v>
      </c>
      <c r="N606" s="1" t="s">
        <v>21</v>
      </c>
      <c r="O606" s="1" t="s">
        <v>79</v>
      </c>
    </row>
    <row r="607" spans="1:15" x14ac:dyDescent="0.25">
      <c r="A607">
        <v>606</v>
      </c>
      <c r="B607">
        <v>40</v>
      </c>
      <c r="C607" s="1" t="s">
        <v>2</v>
      </c>
      <c r="D607" s="1" t="s">
        <v>106</v>
      </c>
      <c r="E607" s="1" t="s">
        <v>49</v>
      </c>
      <c r="F607" s="2">
        <v>46502</v>
      </c>
      <c r="G607">
        <v>17</v>
      </c>
      <c r="H607">
        <v>32</v>
      </c>
      <c r="I607" s="1" t="s">
        <v>81</v>
      </c>
      <c r="J607" s="1" t="s">
        <v>74</v>
      </c>
      <c r="K607" s="1" t="s">
        <v>43</v>
      </c>
      <c r="L607" s="1" t="s">
        <v>8</v>
      </c>
      <c r="M607" s="1" t="s">
        <v>36</v>
      </c>
      <c r="N607" s="1" t="s">
        <v>57</v>
      </c>
      <c r="O607" s="1" t="s">
        <v>22</v>
      </c>
    </row>
    <row r="608" spans="1:15" x14ac:dyDescent="0.25">
      <c r="A608">
        <v>607</v>
      </c>
      <c r="B608">
        <v>27</v>
      </c>
      <c r="C608" s="1" t="s">
        <v>2</v>
      </c>
      <c r="D608" s="1" t="s">
        <v>101</v>
      </c>
      <c r="E608" s="1" t="s">
        <v>49</v>
      </c>
      <c r="F608" s="2">
        <v>46504</v>
      </c>
      <c r="G608">
        <v>44</v>
      </c>
      <c r="H608">
        <v>90</v>
      </c>
      <c r="I608" s="1" t="s">
        <v>94</v>
      </c>
      <c r="J608" s="1" t="s">
        <v>26</v>
      </c>
      <c r="K608" s="1" t="s">
        <v>126</v>
      </c>
      <c r="L608" s="1" t="s">
        <v>19</v>
      </c>
      <c r="M608" s="1" t="s">
        <v>36</v>
      </c>
      <c r="N608" s="1" t="s">
        <v>28</v>
      </c>
      <c r="O608" s="1" t="s">
        <v>70</v>
      </c>
    </row>
    <row r="609" spans="1:15" x14ac:dyDescent="0.25">
      <c r="A609">
        <v>608</v>
      </c>
      <c r="B609">
        <v>47</v>
      </c>
      <c r="C609" s="1" t="s">
        <v>2</v>
      </c>
      <c r="D609" s="1" t="s">
        <v>86</v>
      </c>
      <c r="E609" s="1" t="s">
        <v>4</v>
      </c>
      <c r="F609" s="2">
        <v>46506</v>
      </c>
      <c r="G609">
        <v>44</v>
      </c>
      <c r="H609">
        <v>23</v>
      </c>
      <c r="I609" s="1" t="s">
        <v>98</v>
      </c>
      <c r="J609" s="1" t="s">
        <v>6</v>
      </c>
      <c r="K609" s="1" t="s">
        <v>55</v>
      </c>
      <c r="L609" s="1" t="s">
        <v>39</v>
      </c>
      <c r="M609" s="1" t="s">
        <v>27</v>
      </c>
      <c r="N609" s="1" t="s">
        <v>15</v>
      </c>
      <c r="O609" s="1" t="s">
        <v>70</v>
      </c>
    </row>
    <row r="610" spans="1:15" x14ac:dyDescent="0.25">
      <c r="A610">
        <v>609</v>
      </c>
      <c r="B610">
        <v>41</v>
      </c>
      <c r="C610" s="1" t="s">
        <v>2</v>
      </c>
      <c r="D610" s="1" t="s">
        <v>114</v>
      </c>
      <c r="E610" s="1" t="s">
        <v>49</v>
      </c>
      <c r="F610" s="2">
        <v>46508</v>
      </c>
      <c r="G610">
        <v>21</v>
      </c>
      <c r="H610">
        <v>25</v>
      </c>
      <c r="I610" s="1" t="s">
        <v>61</v>
      </c>
      <c r="J610" s="1" t="s">
        <v>18</v>
      </c>
      <c r="K610" s="1" t="s">
        <v>62</v>
      </c>
      <c r="L610" s="1" t="s">
        <v>39</v>
      </c>
      <c r="M610" s="1" t="s">
        <v>27</v>
      </c>
      <c r="N610" s="1" t="s">
        <v>10</v>
      </c>
      <c r="O610" s="1" t="s">
        <v>79</v>
      </c>
    </row>
    <row r="611" spans="1:15" x14ac:dyDescent="0.25">
      <c r="A611">
        <v>610</v>
      </c>
      <c r="B611">
        <v>51</v>
      </c>
      <c r="C611" s="1" t="s">
        <v>2</v>
      </c>
      <c r="D611" s="1" t="s">
        <v>12</v>
      </c>
      <c r="E611" s="1" t="s">
        <v>4</v>
      </c>
      <c r="F611" s="2">
        <v>46510</v>
      </c>
      <c r="G611">
        <v>49</v>
      </c>
      <c r="H611">
        <v>54</v>
      </c>
      <c r="I611" s="1" t="s">
        <v>105</v>
      </c>
      <c r="J611" s="1" t="s">
        <v>6</v>
      </c>
      <c r="K611" s="1" t="s">
        <v>55</v>
      </c>
      <c r="L611" s="1" t="s">
        <v>39</v>
      </c>
      <c r="M611" s="1" t="s">
        <v>27</v>
      </c>
      <c r="N611" s="1" t="s">
        <v>21</v>
      </c>
      <c r="O611" s="1" t="s">
        <v>11</v>
      </c>
    </row>
    <row r="612" spans="1:15" x14ac:dyDescent="0.25">
      <c r="A612">
        <v>611</v>
      </c>
      <c r="B612">
        <v>53</v>
      </c>
      <c r="C612" s="1" t="s">
        <v>2</v>
      </c>
      <c r="D612" s="1" t="s">
        <v>41</v>
      </c>
      <c r="E612" s="1" t="s">
        <v>4</v>
      </c>
      <c r="F612" s="2">
        <v>46512</v>
      </c>
      <c r="G612">
        <v>27</v>
      </c>
      <c r="H612">
        <v>72</v>
      </c>
      <c r="I612" s="1" t="s">
        <v>83</v>
      </c>
      <c r="J612" s="1" t="s">
        <v>26</v>
      </c>
      <c r="K612" s="1" t="s">
        <v>43</v>
      </c>
      <c r="L612" s="1" t="s">
        <v>35</v>
      </c>
      <c r="M612" s="1" t="s">
        <v>20</v>
      </c>
      <c r="N612" s="1" t="s">
        <v>57</v>
      </c>
      <c r="O612" s="1" t="s">
        <v>79</v>
      </c>
    </row>
    <row r="613" spans="1:15" x14ac:dyDescent="0.25">
      <c r="A613">
        <v>612</v>
      </c>
      <c r="B613">
        <v>43</v>
      </c>
      <c r="C613" s="1" t="s">
        <v>2</v>
      </c>
      <c r="D613" s="1" t="s">
        <v>101</v>
      </c>
      <c r="E613" s="1" t="s">
        <v>49</v>
      </c>
      <c r="F613" s="2">
        <v>46514</v>
      </c>
      <c r="G613">
        <v>19</v>
      </c>
      <c r="H613">
        <v>33</v>
      </c>
      <c r="I613" s="1" t="s">
        <v>81</v>
      </c>
      <c r="J613" s="1" t="s">
        <v>26</v>
      </c>
      <c r="K613" s="1" t="s">
        <v>76</v>
      </c>
      <c r="L613" s="1" t="s">
        <v>8</v>
      </c>
      <c r="M613" s="1" t="s">
        <v>56</v>
      </c>
      <c r="N613" s="1" t="s">
        <v>15</v>
      </c>
      <c r="O613" s="1" t="s">
        <v>70</v>
      </c>
    </row>
    <row r="614" spans="1:15" x14ac:dyDescent="0.25">
      <c r="A614">
        <v>613</v>
      </c>
      <c r="B614">
        <v>67</v>
      </c>
      <c r="C614" s="1" t="s">
        <v>2</v>
      </c>
      <c r="D614" s="1" t="s">
        <v>106</v>
      </c>
      <c r="E614" s="1" t="s">
        <v>49</v>
      </c>
      <c r="F614" s="2">
        <v>46516</v>
      </c>
      <c r="G614">
        <v>33</v>
      </c>
      <c r="H614">
        <v>43</v>
      </c>
      <c r="I614" s="1" t="s">
        <v>64</v>
      </c>
      <c r="J614" s="1" t="s">
        <v>6</v>
      </c>
      <c r="K614" s="1" t="s">
        <v>75</v>
      </c>
      <c r="L614" s="1" t="s">
        <v>39</v>
      </c>
      <c r="M614" s="1" t="s">
        <v>9</v>
      </c>
      <c r="N614" s="1" t="s">
        <v>21</v>
      </c>
      <c r="O614" s="1" t="s">
        <v>40</v>
      </c>
    </row>
    <row r="615" spans="1:15" x14ac:dyDescent="0.25">
      <c r="A615">
        <v>614</v>
      </c>
      <c r="B615">
        <v>61</v>
      </c>
      <c r="C615" s="1" t="s">
        <v>2</v>
      </c>
      <c r="D615" s="1" t="s">
        <v>44</v>
      </c>
      <c r="E615" s="1" t="s">
        <v>45</v>
      </c>
      <c r="F615" s="2">
        <v>46518</v>
      </c>
      <c r="G615">
        <v>46</v>
      </c>
      <c r="H615">
        <v>51</v>
      </c>
      <c r="I615" s="1" t="s">
        <v>120</v>
      </c>
      <c r="J615" s="1" t="s">
        <v>6</v>
      </c>
      <c r="K615" s="1" t="s">
        <v>75</v>
      </c>
      <c r="L615" s="1" t="s">
        <v>39</v>
      </c>
      <c r="M615" s="1" t="s">
        <v>36</v>
      </c>
      <c r="N615" s="1" t="s">
        <v>15</v>
      </c>
      <c r="O615" s="1" t="s">
        <v>58</v>
      </c>
    </row>
    <row r="616" spans="1:15" x14ac:dyDescent="0.25">
      <c r="A616">
        <v>615</v>
      </c>
      <c r="B616">
        <v>68</v>
      </c>
      <c r="C616" s="1" t="s">
        <v>2</v>
      </c>
      <c r="D616" s="1" t="s">
        <v>88</v>
      </c>
      <c r="E616" s="1" t="s">
        <v>49</v>
      </c>
      <c r="F616" s="2">
        <v>46520</v>
      </c>
      <c r="G616">
        <v>21</v>
      </c>
      <c r="H616">
        <v>85</v>
      </c>
      <c r="I616" s="1" t="s">
        <v>117</v>
      </c>
      <c r="J616" s="1" t="s">
        <v>26</v>
      </c>
      <c r="K616" s="1" t="s">
        <v>75</v>
      </c>
      <c r="L616" s="1" t="s">
        <v>8</v>
      </c>
      <c r="M616" s="1" t="s">
        <v>36</v>
      </c>
      <c r="N616" s="1" t="s">
        <v>21</v>
      </c>
      <c r="O616" s="1" t="s">
        <v>58</v>
      </c>
    </row>
    <row r="617" spans="1:15" x14ac:dyDescent="0.25">
      <c r="A617">
        <v>616</v>
      </c>
      <c r="B617">
        <v>67</v>
      </c>
      <c r="C617" s="1" t="s">
        <v>2</v>
      </c>
      <c r="D617" s="1" t="s">
        <v>23</v>
      </c>
      <c r="E617" s="1" t="s">
        <v>24</v>
      </c>
      <c r="F617" s="2">
        <v>46522</v>
      </c>
      <c r="G617">
        <v>23</v>
      </c>
      <c r="H617">
        <v>100</v>
      </c>
      <c r="I617" s="1" t="s">
        <v>110</v>
      </c>
      <c r="J617" s="1" t="s">
        <v>6</v>
      </c>
      <c r="K617" s="1" t="s">
        <v>60</v>
      </c>
      <c r="L617" s="1" t="s">
        <v>35</v>
      </c>
      <c r="M617" s="1" t="s">
        <v>27</v>
      </c>
      <c r="N617" s="1" t="s">
        <v>10</v>
      </c>
      <c r="O617" s="1" t="s">
        <v>31</v>
      </c>
    </row>
    <row r="618" spans="1:15" x14ac:dyDescent="0.25">
      <c r="A618">
        <v>617</v>
      </c>
      <c r="B618">
        <v>29</v>
      </c>
      <c r="C618" s="1" t="s">
        <v>2</v>
      </c>
      <c r="D618" s="1" t="s">
        <v>125</v>
      </c>
      <c r="E618" s="1" t="s">
        <v>49</v>
      </c>
      <c r="F618" s="2">
        <v>46524</v>
      </c>
      <c r="G618">
        <v>38</v>
      </c>
      <c r="H618">
        <v>72</v>
      </c>
      <c r="I618" s="1" t="s">
        <v>120</v>
      </c>
      <c r="J618" s="1" t="s">
        <v>6</v>
      </c>
      <c r="K618" s="1" t="s">
        <v>67</v>
      </c>
      <c r="L618" s="1" t="s">
        <v>19</v>
      </c>
      <c r="M618" s="1" t="s">
        <v>20</v>
      </c>
      <c r="N618" s="1" t="s">
        <v>21</v>
      </c>
      <c r="O618" s="1" t="s">
        <v>79</v>
      </c>
    </row>
    <row r="619" spans="1:15" x14ac:dyDescent="0.25">
      <c r="A619">
        <v>618</v>
      </c>
      <c r="B619">
        <v>50</v>
      </c>
      <c r="C619" s="1" t="s">
        <v>2</v>
      </c>
      <c r="D619" s="1" t="s">
        <v>114</v>
      </c>
      <c r="E619" s="1" t="s">
        <v>49</v>
      </c>
      <c r="F619" s="2">
        <v>46526</v>
      </c>
      <c r="G619">
        <v>2</v>
      </c>
      <c r="H619">
        <v>57</v>
      </c>
      <c r="I619" s="1" t="s">
        <v>94</v>
      </c>
      <c r="J619" s="1" t="s">
        <v>26</v>
      </c>
      <c r="K619" s="1" t="s">
        <v>14</v>
      </c>
      <c r="L619" s="1" t="s">
        <v>39</v>
      </c>
      <c r="M619" s="1" t="s">
        <v>36</v>
      </c>
      <c r="N619" s="1" t="s">
        <v>57</v>
      </c>
      <c r="O619" s="1" t="s">
        <v>40</v>
      </c>
    </row>
    <row r="620" spans="1:15" x14ac:dyDescent="0.25">
      <c r="A620">
        <v>619</v>
      </c>
      <c r="B620">
        <v>61</v>
      </c>
      <c r="C620" s="1" t="s">
        <v>2</v>
      </c>
      <c r="D620" s="1" t="s">
        <v>84</v>
      </c>
      <c r="E620" s="1" t="s">
        <v>45</v>
      </c>
      <c r="F620" s="2">
        <v>46528</v>
      </c>
      <c r="G620">
        <v>21</v>
      </c>
      <c r="H620">
        <v>94</v>
      </c>
      <c r="I620" s="1" t="s">
        <v>98</v>
      </c>
      <c r="J620" s="1" t="s">
        <v>6</v>
      </c>
      <c r="K620" s="1" t="s">
        <v>91</v>
      </c>
      <c r="L620" s="1" t="s">
        <v>19</v>
      </c>
      <c r="M620" s="1" t="s">
        <v>9</v>
      </c>
      <c r="N620" s="1" t="s">
        <v>68</v>
      </c>
      <c r="O620" s="1" t="s">
        <v>58</v>
      </c>
    </row>
    <row r="621" spans="1:15" x14ac:dyDescent="0.25">
      <c r="A621">
        <v>620</v>
      </c>
      <c r="B621">
        <v>19</v>
      </c>
      <c r="C621" s="1" t="s">
        <v>2</v>
      </c>
      <c r="D621" s="1" t="s">
        <v>114</v>
      </c>
      <c r="E621" s="1" t="s">
        <v>49</v>
      </c>
      <c r="F621" s="2">
        <v>46530</v>
      </c>
      <c r="G621">
        <v>1</v>
      </c>
      <c r="H621">
        <v>34</v>
      </c>
      <c r="I621" s="1" t="s">
        <v>127</v>
      </c>
      <c r="J621" s="1" t="s">
        <v>26</v>
      </c>
      <c r="K621" s="1" t="s">
        <v>43</v>
      </c>
      <c r="L621" s="1" t="s">
        <v>35</v>
      </c>
      <c r="M621" s="1" t="s">
        <v>56</v>
      </c>
      <c r="N621" s="1" t="s">
        <v>68</v>
      </c>
      <c r="O621" s="1" t="s">
        <v>79</v>
      </c>
    </row>
    <row r="622" spans="1:15" x14ac:dyDescent="0.25">
      <c r="A622">
        <v>621</v>
      </c>
      <c r="B622">
        <v>33</v>
      </c>
      <c r="C622" s="1" t="s">
        <v>2</v>
      </c>
      <c r="D622" s="1" t="s">
        <v>114</v>
      </c>
      <c r="E622" s="1" t="s">
        <v>49</v>
      </c>
      <c r="F622" s="2">
        <v>46532</v>
      </c>
      <c r="G622">
        <v>10</v>
      </c>
      <c r="H622">
        <v>89</v>
      </c>
      <c r="I622" s="1" t="s">
        <v>25</v>
      </c>
      <c r="J622" s="1" t="s">
        <v>26</v>
      </c>
      <c r="K622" s="1" t="s">
        <v>76</v>
      </c>
      <c r="L622" s="1" t="s">
        <v>39</v>
      </c>
      <c r="M622" s="1" t="s">
        <v>52</v>
      </c>
      <c r="N622" s="1" t="s">
        <v>10</v>
      </c>
      <c r="O622" s="1" t="s">
        <v>79</v>
      </c>
    </row>
    <row r="623" spans="1:15" x14ac:dyDescent="0.25">
      <c r="A623">
        <v>622</v>
      </c>
      <c r="B623">
        <v>51</v>
      </c>
      <c r="C623" s="1" t="s">
        <v>2</v>
      </c>
      <c r="D623" s="1" t="s">
        <v>71</v>
      </c>
      <c r="E623" s="1" t="s">
        <v>49</v>
      </c>
      <c r="F623" s="2">
        <v>46534</v>
      </c>
      <c r="G623">
        <v>45</v>
      </c>
      <c r="H623">
        <v>27</v>
      </c>
      <c r="I623" s="1" t="s">
        <v>93</v>
      </c>
      <c r="J623" s="1" t="s">
        <v>18</v>
      </c>
      <c r="K623" s="1" t="s">
        <v>90</v>
      </c>
      <c r="L623" s="1" t="s">
        <v>39</v>
      </c>
      <c r="M623" s="1" t="s">
        <v>56</v>
      </c>
      <c r="N623" s="1" t="s">
        <v>21</v>
      </c>
      <c r="O623" s="1" t="s">
        <v>22</v>
      </c>
    </row>
    <row r="624" spans="1:15" x14ac:dyDescent="0.25">
      <c r="A624">
        <v>623</v>
      </c>
      <c r="B624">
        <v>69</v>
      </c>
      <c r="C624" s="1" t="s">
        <v>2</v>
      </c>
      <c r="D624" s="1" t="s">
        <v>107</v>
      </c>
      <c r="E624" s="1" t="s">
        <v>4</v>
      </c>
      <c r="F624" s="2">
        <v>46536</v>
      </c>
      <c r="G624">
        <v>44</v>
      </c>
      <c r="H624">
        <v>63</v>
      </c>
      <c r="I624" s="1" t="s">
        <v>124</v>
      </c>
      <c r="J624" s="1" t="s">
        <v>18</v>
      </c>
      <c r="K624" s="1" t="s">
        <v>82</v>
      </c>
      <c r="L624" s="1" t="s">
        <v>19</v>
      </c>
      <c r="M624" s="1" t="s">
        <v>27</v>
      </c>
      <c r="N624" s="1" t="s">
        <v>57</v>
      </c>
      <c r="O624" s="1" t="s">
        <v>11</v>
      </c>
    </row>
    <row r="625" spans="1:15" x14ac:dyDescent="0.25">
      <c r="A625">
        <v>624</v>
      </c>
      <c r="B625">
        <v>19</v>
      </c>
      <c r="C625" s="1" t="s">
        <v>2</v>
      </c>
      <c r="D625" s="1" t="s">
        <v>53</v>
      </c>
      <c r="E625" s="1" t="s">
        <v>24</v>
      </c>
      <c r="F625" s="2">
        <v>46538</v>
      </c>
      <c r="G625">
        <v>48</v>
      </c>
      <c r="H625">
        <v>70</v>
      </c>
      <c r="I625" s="1" t="s">
        <v>89</v>
      </c>
      <c r="J625" s="1" t="s">
        <v>26</v>
      </c>
      <c r="K625" s="1" t="s">
        <v>34</v>
      </c>
      <c r="L625" s="1" t="s">
        <v>39</v>
      </c>
      <c r="M625" s="1" t="s">
        <v>36</v>
      </c>
      <c r="N625" s="1" t="s">
        <v>28</v>
      </c>
      <c r="O625" s="1" t="s">
        <v>58</v>
      </c>
    </row>
    <row r="626" spans="1:15" x14ac:dyDescent="0.25">
      <c r="A626">
        <v>625</v>
      </c>
      <c r="B626">
        <v>55</v>
      </c>
      <c r="C626" s="1" t="s">
        <v>2</v>
      </c>
      <c r="D626" s="1" t="s">
        <v>77</v>
      </c>
      <c r="E626" s="1" t="s">
        <v>4</v>
      </c>
      <c r="F626" s="2">
        <v>46540</v>
      </c>
      <c r="G626">
        <v>21</v>
      </c>
      <c r="H626">
        <v>87</v>
      </c>
      <c r="I626" s="1" t="s">
        <v>113</v>
      </c>
      <c r="J626" s="1" t="s">
        <v>74</v>
      </c>
      <c r="K626" s="1" t="s">
        <v>51</v>
      </c>
      <c r="L626" s="1" t="s">
        <v>39</v>
      </c>
      <c r="M626" s="1" t="s">
        <v>9</v>
      </c>
      <c r="N626" s="1" t="s">
        <v>28</v>
      </c>
      <c r="O626" s="1" t="s">
        <v>31</v>
      </c>
    </row>
    <row r="627" spans="1:15" x14ac:dyDescent="0.25">
      <c r="A627">
        <v>626</v>
      </c>
      <c r="B627">
        <v>49</v>
      </c>
      <c r="C627" s="1" t="s">
        <v>2</v>
      </c>
      <c r="D627" s="1" t="s">
        <v>88</v>
      </c>
      <c r="E627" s="1" t="s">
        <v>49</v>
      </c>
      <c r="F627" s="2">
        <v>46542</v>
      </c>
      <c r="G627">
        <v>1</v>
      </c>
      <c r="H627">
        <v>79</v>
      </c>
      <c r="I627" s="1" t="s">
        <v>61</v>
      </c>
      <c r="J627" s="1" t="s">
        <v>26</v>
      </c>
      <c r="K627" s="1" t="s">
        <v>90</v>
      </c>
      <c r="L627" s="1" t="s">
        <v>39</v>
      </c>
      <c r="M627" s="1" t="s">
        <v>27</v>
      </c>
      <c r="N627" s="1" t="s">
        <v>10</v>
      </c>
      <c r="O627" s="1" t="s">
        <v>22</v>
      </c>
    </row>
    <row r="628" spans="1:15" x14ac:dyDescent="0.25">
      <c r="A628">
        <v>627</v>
      </c>
      <c r="B628">
        <v>31</v>
      </c>
      <c r="C628" s="1" t="s">
        <v>2</v>
      </c>
      <c r="D628" s="1" t="s">
        <v>71</v>
      </c>
      <c r="E628" s="1" t="s">
        <v>49</v>
      </c>
      <c r="F628" s="2">
        <v>46544</v>
      </c>
      <c r="G628">
        <v>10</v>
      </c>
      <c r="H628">
        <v>79</v>
      </c>
      <c r="I628" s="1" t="s">
        <v>64</v>
      </c>
      <c r="J628" s="1" t="s">
        <v>26</v>
      </c>
      <c r="K628" s="1" t="s">
        <v>108</v>
      </c>
      <c r="L628" s="1" t="s">
        <v>19</v>
      </c>
      <c r="M628" s="1" t="s">
        <v>36</v>
      </c>
      <c r="N628" s="1" t="s">
        <v>10</v>
      </c>
      <c r="O628" s="1" t="s">
        <v>31</v>
      </c>
    </row>
    <row r="629" spans="1:15" x14ac:dyDescent="0.25">
      <c r="A629">
        <v>628</v>
      </c>
      <c r="B629">
        <v>42</v>
      </c>
      <c r="C629" s="1" t="s">
        <v>2</v>
      </c>
      <c r="D629" s="1" t="s">
        <v>23</v>
      </c>
      <c r="E629" s="1" t="s">
        <v>24</v>
      </c>
      <c r="F629" s="2">
        <v>46546</v>
      </c>
      <c r="G629">
        <v>24</v>
      </c>
      <c r="H629">
        <v>44</v>
      </c>
      <c r="I629" s="1" t="s">
        <v>29</v>
      </c>
      <c r="J629" s="1" t="s">
        <v>6</v>
      </c>
      <c r="K629" s="1" t="s">
        <v>76</v>
      </c>
      <c r="L629" s="1" t="s">
        <v>8</v>
      </c>
      <c r="M629" s="1" t="s">
        <v>9</v>
      </c>
      <c r="N629" s="1" t="s">
        <v>28</v>
      </c>
      <c r="O629" s="1" t="s">
        <v>70</v>
      </c>
    </row>
    <row r="630" spans="1:15" x14ac:dyDescent="0.25">
      <c r="A630">
        <v>629</v>
      </c>
      <c r="B630">
        <v>69</v>
      </c>
      <c r="C630" s="1" t="s">
        <v>2</v>
      </c>
      <c r="D630" s="1" t="s">
        <v>12</v>
      </c>
      <c r="E630" s="1" t="s">
        <v>4</v>
      </c>
      <c r="F630" s="2">
        <v>46548</v>
      </c>
      <c r="G630">
        <v>29</v>
      </c>
      <c r="H630">
        <v>85</v>
      </c>
      <c r="I630" s="1" t="s">
        <v>17</v>
      </c>
      <c r="J630" s="1" t="s">
        <v>26</v>
      </c>
      <c r="K630" s="1" t="s">
        <v>34</v>
      </c>
      <c r="L630" s="1" t="s">
        <v>39</v>
      </c>
      <c r="M630" s="1" t="s">
        <v>52</v>
      </c>
      <c r="N630" s="1" t="s">
        <v>21</v>
      </c>
      <c r="O630" s="1" t="s">
        <v>70</v>
      </c>
    </row>
    <row r="631" spans="1:15" x14ac:dyDescent="0.25">
      <c r="A631">
        <v>630</v>
      </c>
      <c r="B631">
        <v>26</v>
      </c>
      <c r="C631" s="1" t="s">
        <v>2</v>
      </c>
      <c r="D631" s="1" t="s">
        <v>53</v>
      </c>
      <c r="E631" s="1" t="s">
        <v>24</v>
      </c>
      <c r="F631" s="2">
        <v>46550</v>
      </c>
      <c r="G631">
        <v>11</v>
      </c>
      <c r="H631">
        <v>90</v>
      </c>
      <c r="I631" s="1" t="s">
        <v>111</v>
      </c>
      <c r="J631" s="1" t="s">
        <v>6</v>
      </c>
      <c r="K631" s="1" t="s">
        <v>100</v>
      </c>
      <c r="L631" s="1" t="s">
        <v>19</v>
      </c>
      <c r="M631" s="1" t="s">
        <v>36</v>
      </c>
      <c r="N631" s="1" t="s">
        <v>68</v>
      </c>
      <c r="O631" s="1" t="s">
        <v>31</v>
      </c>
    </row>
    <row r="632" spans="1:15" x14ac:dyDescent="0.25">
      <c r="A632">
        <v>631</v>
      </c>
      <c r="B632">
        <v>41</v>
      </c>
      <c r="C632" s="1" t="s">
        <v>2</v>
      </c>
      <c r="D632" s="1" t="s">
        <v>88</v>
      </c>
      <c r="E632" s="1" t="s">
        <v>49</v>
      </c>
      <c r="F632" s="2">
        <v>46552</v>
      </c>
      <c r="G632">
        <v>33</v>
      </c>
      <c r="H632">
        <v>94</v>
      </c>
      <c r="I632" s="1" t="s">
        <v>73</v>
      </c>
      <c r="J632" s="1" t="s">
        <v>18</v>
      </c>
      <c r="K632" s="1" t="s">
        <v>47</v>
      </c>
      <c r="L632" s="1" t="s">
        <v>39</v>
      </c>
      <c r="M632" s="1" t="s">
        <v>52</v>
      </c>
      <c r="N632" s="1" t="s">
        <v>68</v>
      </c>
      <c r="O632" s="1" t="s">
        <v>31</v>
      </c>
    </row>
    <row r="633" spans="1:15" x14ac:dyDescent="0.25">
      <c r="A633">
        <v>632</v>
      </c>
      <c r="B633">
        <v>55</v>
      </c>
      <c r="C633" s="1" t="s">
        <v>2</v>
      </c>
      <c r="D633" s="1" t="s">
        <v>119</v>
      </c>
      <c r="E633" s="1" t="s">
        <v>24</v>
      </c>
      <c r="F633" s="2">
        <v>46554</v>
      </c>
      <c r="G633">
        <v>27</v>
      </c>
      <c r="H633">
        <v>68</v>
      </c>
      <c r="I633" s="1" t="s">
        <v>131</v>
      </c>
      <c r="J633" s="1" t="s">
        <v>18</v>
      </c>
      <c r="K633" s="1" t="s">
        <v>65</v>
      </c>
      <c r="L633" s="1" t="s">
        <v>35</v>
      </c>
      <c r="M633" s="1" t="s">
        <v>56</v>
      </c>
      <c r="N633" s="1" t="s">
        <v>15</v>
      </c>
      <c r="O633" s="1" t="s">
        <v>11</v>
      </c>
    </row>
    <row r="634" spans="1:15" x14ac:dyDescent="0.25">
      <c r="A634">
        <v>633</v>
      </c>
      <c r="B634">
        <v>35</v>
      </c>
      <c r="C634" s="1" t="s">
        <v>2</v>
      </c>
      <c r="D634" s="1" t="s">
        <v>114</v>
      </c>
      <c r="E634" s="1" t="s">
        <v>49</v>
      </c>
      <c r="F634" s="2">
        <v>46556</v>
      </c>
      <c r="G634">
        <v>19</v>
      </c>
      <c r="H634">
        <v>51</v>
      </c>
      <c r="I634" s="1" t="s">
        <v>33</v>
      </c>
      <c r="J634" s="1" t="s">
        <v>26</v>
      </c>
      <c r="K634" s="1" t="s">
        <v>90</v>
      </c>
      <c r="L634" s="1" t="s">
        <v>8</v>
      </c>
      <c r="M634" s="1" t="s">
        <v>27</v>
      </c>
      <c r="N634" s="1" t="s">
        <v>10</v>
      </c>
      <c r="O634" s="1" t="s">
        <v>11</v>
      </c>
    </row>
    <row r="635" spans="1:15" x14ac:dyDescent="0.25">
      <c r="A635">
        <v>634</v>
      </c>
      <c r="B635">
        <v>66</v>
      </c>
      <c r="C635" s="1" t="s">
        <v>2</v>
      </c>
      <c r="D635" s="1" t="s">
        <v>23</v>
      </c>
      <c r="E635" s="1" t="s">
        <v>24</v>
      </c>
      <c r="F635" s="2">
        <v>46558</v>
      </c>
      <c r="G635">
        <v>50</v>
      </c>
      <c r="H635">
        <v>33</v>
      </c>
      <c r="I635" s="1" t="s">
        <v>130</v>
      </c>
      <c r="J635" s="1" t="s">
        <v>26</v>
      </c>
      <c r="K635" s="1" t="s">
        <v>103</v>
      </c>
      <c r="L635" s="1" t="s">
        <v>19</v>
      </c>
      <c r="M635" s="1" t="s">
        <v>9</v>
      </c>
      <c r="N635" s="1" t="s">
        <v>68</v>
      </c>
      <c r="O635" s="1" t="s">
        <v>40</v>
      </c>
    </row>
    <row r="636" spans="1:15" x14ac:dyDescent="0.25">
      <c r="A636">
        <v>635</v>
      </c>
      <c r="B636">
        <v>36</v>
      </c>
      <c r="C636" s="1" t="s">
        <v>2</v>
      </c>
      <c r="D636" s="1" t="s">
        <v>32</v>
      </c>
      <c r="E636" s="1" t="s">
        <v>24</v>
      </c>
      <c r="F636" s="2">
        <v>46560</v>
      </c>
      <c r="G636">
        <v>46</v>
      </c>
      <c r="H636">
        <v>60</v>
      </c>
      <c r="I636" s="1" t="s">
        <v>105</v>
      </c>
      <c r="J636" s="1" t="s">
        <v>26</v>
      </c>
      <c r="K636" s="1" t="s">
        <v>67</v>
      </c>
      <c r="L636" s="1" t="s">
        <v>35</v>
      </c>
      <c r="M636" s="1" t="s">
        <v>36</v>
      </c>
      <c r="N636" s="1" t="s">
        <v>28</v>
      </c>
      <c r="O636" s="1" t="s">
        <v>22</v>
      </c>
    </row>
    <row r="637" spans="1:15" x14ac:dyDescent="0.25">
      <c r="A637">
        <v>636</v>
      </c>
      <c r="B637">
        <v>27</v>
      </c>
      <c r="C637" s="1" t="s">
        <v>2</v>
      </c>
      <c r="D637" s="1" t="s">
        <v>86</v>
      </c>
      <c r="E637" s="1" t="s">
        <v>4</v>
      </c>
      <c r="F637" s="2">
        <v>46562</v>
      </c>
      <c r="G637">
        <v>28</v>
      </c>
      <c r="H637">
        <v>59</v>
      </c>
      <c r="I637" s="1" t="s">
        <v>113</v>
      </c>
      <c r="J637" s="1" t="s">
        <v>26</v>
      </c>
      <c r="K637" s="1" t="s">
        <v>92</v>
      </c>
      <c r="L637" s="1" t="s">
        <v>39</v>
      </c>
      <c r="M637" s="1" t="s">
        <v>52</v>
      </c>
      <c r="N637" s="1" t="s">
        <v>15</v>
      </c>
      <c r="O637" s="1" t="s">
        <v>40</v>
      </c>
    </row>
    <row r="638" spans="1:15" x14ac:dyDescent="0.25">
      <c r="A638">
        <v>637</v>
      </c>
      <c r="B638">
        <v>41</v>
      </c>
      <c r="C638" s="1" t="s">
        <v>2</v>
      </c>
      <c r="D638" s="1" t="s">
        <v>48</v>
      </c>
      <c r="E638" s="1" t="s">
        <v>49</v>
      </c>
      <c r="F638" s="2">
        <v>46564</v>
      </c>
      <c r="G638">
        <v>14</v>
      </c>
      <c r="H638">
        <v>30</v>
      </c>
      <c r="I638" s="1" t="s">
        <v>132</v>
      </c>
      <c r="J638" s="1" t="s">
        <v>26</v>
      </c>
      <c r="K638" s="1" t="s">
        <v>108</v>
      </c>
      <c r="L638" s="1" t="s">
        <v>35</v>
      </c>
      <c r="M638" s="1" t="s">
        <v>56</v>
      </c>
      <c r="N638" s="1" t="s">
        <v>57</v>
      </c>
      <c r="O638" s="1" t="s">
        <v>79</v>
      </c>
    </row>
    <row r="639" spans="1:15" x14ac:dyDescent="0.25">
      <c r="A639">
        <v>638</v>
      </c>
      <c r="B639">
        <v>21</v>
      </c>
      <c r="C639" s="1" t="s">
        <v>2</v>
      </c>
      <c r="D639" s="1" t="s">
        <v>12</v>
      </c>
      <c r="E639" s="1" t="s">
        <v>4</v>
      </c>
      <c r="F639" s="2">
        <v>46566</v>
      </c>
      <c r="G639">
        <v>46</v>
      </c>
      <c r="H639">
        <v>20</v>
      </c>
      <c r="I639" s="1" t="s">
        <v>104</v>
      </c>
      <c r="J639" s="1" t="s">
        <v>26</v>
      </c>
      <c r="K639" s="1" t="s">
        <v>91</v>
      </c>
      <c r="L639" s="1" t="s">
        <v>8</v>
      </c>
      <c r="M639" s="1" t="s">
        <v>52</v>
      </c>
      <c r="N639" s="1" t="s">
        <v>15</v>
      </c>
      <c r="O639" s="1" t="s">
        <v>11</v>
      </c>
    </row>
    <row r="640" spans="1:15" x14ac:dyDescent="0.25">
      <c r="A640">
        <v>639</v>
      </c>
      <c r="B640">
        <v>53</v>
      </c>
      <c r="C640" s="1" t="s">
        <v>2</v>
      </c>
      <c r="D640" s="1" t="s">
        <v>23</v>
      </c>
      <c r="E640" s="1" t="s">
        <v>24</v>
      </c>
      <c r="F640" s="2">
        <v>46568</v>
      </c>
      <c r="G640">
        <v>41</v>
      </c>
      <c r="H640">
        <v>20</v>
      </c>
      <c r="I640" s="1" t="s">
        <v>110</v>
      </c>
      <c r="J640" s="1" t="s">
        <v>18</v>
      </c>
      <c r="K640" s="1" t="s">
        <v>126</v>
      </c>
      <c r="L640" s="1" t="s">
        <v>35</v>
      </c>
      <c r="M640" s="1" t="s">
        <v>9</v>
      </c>
      <c r="N640" s="1" t="s">
        <v>28</v>
      </c>
      <c r="O640" s="1" t="s">
        <v>70</v>
      </c>
    </row>
    <row r="641" spans="1:15" x14ac:dyDescent="0.25">
      <c r="A641">
        <v>640</v>
      </c>
      <c r="B641">
        <v>54</v>
      </c>
      <c r="C641" s="1" t="s">
        <v>2</v>
      </c>
      <c r="D641" s="1" t="s">
        <v>63</v>
      </c>
      <c r="E641" s="1" t="s">
        <v>4</v>
      </c>
      <c r="F641" s="2">
        <v>46570</v>
      </c>
      <c r="G641">
        <v>50</v>
      </c>
      <c r="H641">
        <v>24</v>
      </c>
      <c r="I641" s="1" t="s">
        <v>73</v>
      </c>
      <c r="J641" s="1" t="s">
        <v>6</v>
      </c>
      <c r="K641" s="1" t="s">
        <v>60</v>
      </c>
      <c r="L641" s="1" t="s">
        <v>19</v>
      </c>
      <c r="M641" s="1" t="s">
        <v>52</v>
      </c>
      <c r="N641" s="1" t="s">
        <v>21</v>
      </c>
      <c r="O641" s="1" t="s">
        <v>31</v>
      </c>
    </row>
    <row r="642" spans="1:15" x14ac:dyDescent="0.25">
      <c r="A642">
        <v>641</v>
      </c>
      <c r="B642">
        <v>53</v>
      </c>
      <c r="C642" s="1" t="s">
        <v>2</v>
      </c>
      <c r="D642" s="1" t="s">
        <v>69</v>
      </c>
      <c r="E642" s="1" t="s">
        <v>4</v>
      </c>
      <c r="F642" s="2">
        <v>46572</v>
      </c>
      <c r="G642">
        <v>28</v>
      </c>
      <c r="H642">
        <v>88</v>
      </c>
      <c r="I642" s="1" t="s">
        <v>130</v>
      </c>
      <c r="J642" s="1" t="s">
        <v>26</v>
      </c>
      <c r="K642" s="1" t="s">
        <v>7</v>
      </c>
      <c r="L642" s="1" t="s">
        <v>35</v>
      </c>
      <c r="M642" s="1" t="s">
        <v>56</v>
      </c>
      <c r="N642" s="1" t="s">
        <v>68</v>
      </c>
      <c r="O642" s="1" t="s">
        <v>11</v>
      </c>
    </row>
    <row r="643" spans="1:15" x14ac:dyDescent="0.25">
      <c r="A643">
        <v>642</v>
      </c>
      <c r="B643">
        <v>47</v>
      </c>
      <c r="C643" s="1" t="s">
        <v>2</v>
      </c>
      <c r="D643" s="1" t="s">
        <v>3</v>
      </c>
      <c r="E643" s="1" t="s">
        <v>4</v>
      </c>
      <c r="F643" s="2">
        <v>46574</v>
      </c>
      <c r="G643">
        <v>23</v>
      </c>
      <c r="H643">
        <v>78</v>
      </c>
      <c r="I643" s="1" t="s">
        <v>102</v>
      </c>
      <c r="J643" s="1" t="s">
        <v>26</v>
      </c>
      <c r="K643" s="1" t="s">
        <v>90</v>
      </c>
      <c r="L643" s="1" t="s">
        <v>8</v>
      </c>
      <c r="M643" s="1" t="s">
        <v>52</v>
      </c>
      <c r="N643" s="1" t="s">
        <v>21</v>
      </c>
      <c r="O643" s="1" t="s">
        <v>79</v>
      </c>
    </row>
    <row r="644" spans="1:15" x14ac:dyDescent="0.25">
      <c r="A644">
        <v>643</v>
      </c>
      <c r="B644">
        <v>64</v>
      </c>
      <c r="C644" s="1" t="s">
        <v>2</v>
      </c>
      <c r="D644" s="1" t="s">
        <v>69</v>
      </c>
      <c r="E644" s="1" t="s">
        <v>4</v>
      </c>
      <c r="F644" s="2">
        <v>46576</v>
      </c>
      <c r="G644">
        <v>14</v>
      </c>
      <c r="H644">
        <v>25</v>
      </c>
      <c r="I644" s="1" t="s">
        <v>54</v>
      </c>
      <c r="J644" s="1" t="s">
        <v>6</v>
      </c>
      <c r="K644" s="1" t="s">
        <v>90</v>
      </c>
      <c r="L644" s="1" t="s">
        <v>19</v>
      </c>
      <c r="M644" s="1" t="s">
        <v>52</v>
      </c>
      <c r="N644" s="1" t="s">
        <v>68</v>
      </c>
      <c r="O644" s="1" t="s">
        <v>58</v>
      </c>
    </row>
    <row r="645" spans="1:15" x14ac:dyDescent="0.25">
      <c r="A645">
        <v>644</v>
      </c>
      <c r="B645">
        <v>18</v>
      </c>
      <c r="C645" s="1" t="s">
        <v>2</v>
      </c>
      <c r="D645" s="1" t="s">
        <v>12</v>
      </c>
      <c r="E645" s="1" t="s">
        <v>4</v>
      </c>
      <c r="F645" s="2">
        <v>46578</v>
      </c>
      <c r="G645">
        <v>10</v>
      </c>
      <c r="H645">
        <v>57</v>
      </c>
      <c r="I645" s="1" t="s">
        <v>29</v>
      </c>
      <c r="J645" s="1" t="s">
        <v>74</v>
      </c>
      <c r="K645" s="1" t="s">
        <v>78</v>
      </c>
      <c r="L645" s="1" t="s">
        <v>8</v>
      </c>
      <c r="M645" s="1" t="s">
        <v>27</v>
      </c>
      <c r="N645" s="1" t="s">
        <v>57</v>
      </c>
      <c r="O645" s="1" t="s">
        <v>79</v>
      </c>
    </row>
    <row r="646" spans="1:15" x14ac:dyDescent="0.25">
      <c r="A646">
        <v>645</v>
      </c>
      <c r="B646">
        <v>68</v>
      </c>
      <c r="C646" s="1" t="s">
        <v>2</v>
      </c>
      <c r="D646" s="1" t="s">
        <v>114</v>
      </c>
      <c r="E646" s="1" t="s">
        <v>49</v>
      </c>
      <c r="F646" s="2">
        <v>46580</v>
      </c>
      <c r="G646">
        <v>37</v>
      </c>
      <c r="H646">
        <v>93</v>
      </c>
      <c r="I646" s="1" t="s">
        <v>42</v>
      </c>
      <c r="J646" s="1" t="s">
        <v>18</v>
      </c>
      <c r="K646" s="1" t="s">
        <v>126</v>
      </c>
      <c r="L646" s="1" t="s">
        <v>35</v>
      </c>
      <c r="M646" s="1" t="s">
        <v>27</v>
      </c>
      <c r="N646" s="1" t="s">
        <v>15</v>
      </c>
      <c r="O646" s="1" t="s">
        <v>22</v>
      </c>
    </row>
    <row r="647" spans="1:15" x14ac:dyDescent="0.25">
      <c r="A647">
        <v>646</v>
      </c>
      <c r="B647">
        <v>62</v>
      </c>
      <c r="C647" s="1" t="s">
        <v>2</v>
      </c>
      <c r="D647" s="1" t="s">
        <v>86</v>
      </c>
      <c r="E647" s="1" t="s">
        <v>4</v>
      </c>
      <c r="F647" s="2">
        <v>46582</v>
      </c>
      <c r="G647">
        <v>15</v>
      </c>
      <c r="H647">
        <v>42</v>
      </c>
      <c r="I647" s="1" t="s">
        <v>83</v>
      </c>
      <c r="J647" s="1" t="s">
        <v>18</v>
      </c>
      <c r="K647" s="1" t="s">
        <v>55</v>
      </c>
      <c r="L647" s="1" t="s">
        <v>35</v>
      </c>
      <c r="M647" s="1" t="s">
        <v>9</v>
      </c>
      <c r="N647" s="1" t="s">
        <v>10</v>
      </c>
      <c r="O647" s="1" t="s">
        <v>58</v>
      </c>
    </row>
    <row r="648" spans="1:15" x14ac:dyDescent="0.25">
      <c r="A648">
        <v>647</v>
      </c>
      <c r="B648">
        <v>51</v>
      </c>
      <c r="C648" s="1" t="s">
        <v>2</v>
      </c>
      <c r="D648" s="1" t="s">
        <v>119</v>
      </c>
      <c r="E648" s="1" t="s">
        <v>24</v>
      </c>
      <c r="F648" s="2">
        <v>46584</v>
      </c>
      <c r="G648">
        <v>19</v>
      </c>
      <c r="H648">
        <v>54</v>
      </c>
      <c r="I648" s="1" t="s">
        <v>98</v>
      </c>
      <c r="J648" s="1" t="s">
        <v>74</v>
      </c>
      <c r="K648" s="1" t="s">
        <v>51</v>
      </c>
      <c r="L648" s="1" t="s">
        <v>19</v>
      </c>
      <c r="M648" s="1" t="s">
        <v>36</v>
      </c>
      <c r="N648" s="1" t="s">
        <v>10</v>
      </c>
      <c r="O648" s="1" t="s">
        <v>58</v>
      </c>
    </row>
    <row r="649" spans="1:15" x14ac:dyDescent="0.25">
      <c r="A649">
        <v>648</v>
      </c>
      <c r="B649">
        <v>54</v>
      </c>
      <c r="C649" s="1" t="s">
        <v>2</v>
      </c>
      <c r="D649" s="1" t="s">
        <v>3</v>
      </c>
      <c r="E649" s="1" t="s">
        <v>4</v>
      </c>
      <c r="F649" s="2">
        <v>46586</v>
      </c>
      <c r="G649">
        <v>23</v>
      </c>
      <c r="H649">
        <v>70</v>
      </c>
      <c r="I649" s="1" t="s">
        <v>73</v>
      </c>
      <c r="J649" s="1" t="s">
        <v>74</v>
      </c>
      <c r="K649" s="1" t="s">
        <v>43</v>
      </c>
      <c r="L649" s="1" t="s">
        <v>35</v>
      </c>
      <c r="M649" s="1" t="s">
        <v>9</v>
      </c>
      <c r="N649" s="1" t="s">
        <v>21</v>
      </c>
      <c r="O649" s="1" t="s">
        <v>11</v>
      </c>
    </row>
    <row r="650" spans="1:15" x14ac:dyDescent="0.25">
      <c r="A650">
        <v>649</v>
      </c>
      <c r="B650">
        <v>22</v>
      </c>
      <c r="C650" s="1" t="s">
        <v>2</v>
      </c>
      <c r="D650" s="1" t="s">
        <v>86</v>
      </c>
      <c r="E650" s="1" t="s">
        <v>4</v>
      </c>
      <c r="F650" s="2">
        <v>46588</v>
      </c>
      <c r="G650">
        <v>35</v>
      </c>
      <c r="H650">
        <v>31</v>
      </c>
      <c r="I650" s="1" t="s">
        <v>133</v>
      </c>
      <c r="J650" s="1" t="s">
        <v>26</v>
      </c>
      <c r="K650" s="1" t="s">
        <v>92</v>
      </c>
      <c r="L650" s="1" t="s">
        <v>8</v>
      </c>
      <c r="M650" s="1" t="s">
        <v>56</v>
      </c>
      <c r="N650" s="1" t="s">
        <v>21</v>
      </c>
      <c r="O650" s="1" t="s">
        <v>22</v>
      </c>
    </row>
    <row r="651" spans="1:15" x14ac:dyDescent="0.25">
      <c r="A651">
        <v>650</v>
      </c>
      <c r="B651">
        <v>53</v>
      </c>
      <c r="C651" s="1" t="s">
        <v>2</v>
      </c>
      <c r="D651" s="1" t="s">
        <v>77</v>
      </c>
      <c r="E651" s="1" t="s">
        <v>4</v>
      </c>
      <c r="F651" s="2">
        <v>46590</v>
      </c>
      <c r="G651">
        <v>33</v>
      </c>
      <c r="H651">
        <v>93</v>
      </c>
      <c r="I651" s="1" t="s">
        <v>61</v>
      </c>
      <c r="J651" s="1" t="s">
        <v>6</v>
      </c>
      <c r="K651" s="1" t="s">
        <v>103</v>
      </c>
      <c r="L651" s="1" t="s">
        <v>19</v>
      </c>
      <c r="M651" s="1" t="s">
        <v>56</v>
      </c>
      <c r="N651" s="1" t="s">
        <v>28</v>
      </c>
      <c r="O651" s="1" t="s">
        <v>79</v>
      </c>
    </row>
    <row r="652" spans="1:15" x14ac:dyDescent="0.25">
      <c r="A652">
        <v>651</v>
      </c>
      <c r="B652">
        <v>34</v>
      </c>
      <c r="C652" s="1" t="s">
        <v>2</v>
      </c>
      <c r="D652" s="1" t="s">
        <v>125</v>
      </c>
      <c r="E652" s="1" t="s">
        <v>49</v>
      </c>
      <c r="F652" s="2">
        <v>46592</v>
      </c>
      <c r="G652">
        <v>12</v>
      </c>
      <c r="H652">
        <v>40</v>
      </c>
      <c r="I652" s="1" t="s">
        <v>85</v>
      </c>
      <c r="J652" s="1" t="s">
        <v>26</v>
      </c>
      <c r="K652" s="1" t="s">
        <v>118</v>
      </c>
      <c r="L652" s="1" t="s">
        <v>19</v>
      </c>
      <c r="M652" s="1" t="s">
        <v>27</v>
      </c>
      <c r="N652" s="1" t="s">
        <v>57</v>
      </c>
      <c r="O652" s="1" t="s">
        <v>31</v>
      </c>
    </row>
    <row r="653" spans="1:15" x14ac:dyDescent="0.25">
      <c r="A653">
        <v>652</v>
      </c>
      <c r="B653">
        <v>32</v>
      </c>
      <c r="C653" s="1" t="s">
        <v>2</v>
      </c>
      <c r="D653" s="1" t="s">
        <v>106</v>
      </c>
      <c r="E653" s="1" t="s">
        <v>49</v>
      </c>
      <c r="F653" s="2">
        <v>46594</v>
      </c>
      <c r="G653">
        <v>41</v>
      </c>
      <c r="H653">
        <v>32</v>
      </c>
      <c r="I653" s="1" t="s">
        <v>54</v>
      </c>
      <c r="J653" s="1" t="s">
        <v>6</v>
      </c>
      <c r="K653" s="1" t="s">
        <v>116</v>
      </c>
      <c r="L653" s="1" t="s">
        <v>35</v>
      </c>
      <c r="M653" s="1" t="s">
        <v>27</v>
      </c>
      <c r="N653" s="1" t="s">
        <v>10</v>
      </c>
      <c r="O653" s="1" t="s">
        <v>11</v>
      </c>
    </row>
    <row r="654" spans="1:15" x14ac:dyDescent="0.25">
      <c r="A654">
        <v>653</v>
      </c>
      <c r="B654">
        <v>64</v>
      </c>
      <c r="C654" s="1" t="s">
        <v>2</v>
      </c>
      <c r="D654" s="1" t="s">
        <v>71</v>
      </c>
      <c r="E654" s="1" t="s">
        <v>49</v>
      </c>
      <c r="F654" s="2">
        <v>46596</v>
      </c>
      <c r="G654">
        <v>27</v>
      </c>
      <c r="H654">
        <v>27</v>
      </c>
      <c r="I654" s="1" t="s">
        <v>130</v>
      </c>
      <c r="J654" s="1" t="s">
        <v>26</v>
      </c>
      <c r="K654" s="1" t="s">
        <v>100</v>
      </c>
      <c r="L654" s="1" t="s">
        <v>8</v>
      </c>
      <c r="M654" s="1" t="s">
        <v>20</v>
      </c>
      <c r="N654" s="1" t="s">
        <v>10</v>
      </c>
      <c r="O654" s="1" t="s">
        <v>22</v>
      </c>
    </row>
    <row r="655" spans="1:15" x14ac:dyDescent="0.25">
      <c r="A655">
        <v>654</v>
      </c>
      <c r="B655">
        <v>20</v>
      </c>
      <c r="C655" s="1" t="s">
        <v>2</v>
      </c>
      <c r="D655" s="1" t="s">
        <v>101</v>
      </c>
      <c r="E655" s="1" t="s">
        <v>49</v>
      </c>
      <c r="F655" s="2">
        <v>46598</v>
      </c>
      <c r="G655">
        <v>45</v>
      </c>
      <c r="H655">
        <v>68</v>
      </c>
      <c r="I655" s="1" t="s">
        <v>96</v>
      </c>
      <c r="J655" s="1" t="s">
        <v>26</v>
      </c>
      <c r="K655" s="1" t="s">
        <v>60</v>
      </c>
      <c r="L655" s="1" t="s">
        <v>8</v>
      </c>
      <c r="M655" s="1" t="s">
        <v>52</v>
      </c>
      <c r="N655" s="1" t="s">
        <v>15</v>
      </c>
      <c r="O655" s="1" t="s">
        <v>11</v>
      </c>
    </row>
    <row r="656" spans="1:15" x14ac:dyDescent="0.25">
      <c r="A656">
        <v>655</v>
      </c>
      <c r="B656">
        <v>24</v>
      </c>
      <c r="C656" s="1" t="s">
        <v>2</v>
      </c>
      <c r="D656" s="1" t="s">
        <v>48</v>
      </c>
      <c r="E656" s="1" t="s">
        <v>49</v>
      </c>
      <c r="F656" s="2">
        <v>46600</v>
      </c>
      <c r="G656">
        <v>23</v>
      </c>
      <c r="H656">
        <v>59</v>
      </c>
      <c r="I656" s="1" t="s">
        <v>81</v>
      </c>
      <c r="J656" s="1" t="s">
        <v>6</v>
      </c>
      <c r="K656" s="1" t="s">
        <v>7</v>
      </c>
      <c r="L656" s="1" t="s">
        <v>35</v>
      </c>
      <c r="M656" s="1" t="s">
        <v>52</v>
      </c>
      <c r="N656" s="1" t="s">
        <v>10</v>
      </c>
      <c r="O656" s="1" t="s">
        <v>31</v>
      </c>
    </row>
    <row r="657" spans="1:15" x14ac:dyDescent="0.25">
      <c r="A657">
        <v>656</v>
      </c>
      <c r="B657">
        <v>20</v>
      </c>
      <c r="C657" s="1" t="s">
        <v>2</v>
      </c>
      <c r="D657" s="1" t="s">
        <v>48</v>
      </c>
      <c r="E657" s="1" t="s">
        <v>49</v>
      </c>
      <c r="F657" s="2">
        <v>46602</v>
      </c>
      <c r="G657">
        <v>19</v>
      </c>
      <c r="H657">
        <v>36</v>
      </c>
      <c r="I657" s="1" t="s">
        <v>73</v>
      </c>
      <c r="J657" s="1" t="s">
        <v>18</v>
      </c>
      <c r="K657" s="1" t="s">
        <v>55</v>
      </c>
      <c r="L657" s="1" t="s">
        <v>39</v>
      </c>
      <c r="M657" s="1" t="s">
        <v>20</v>
      </c>
      <c r="N657" s="1" t="s">
        <v>10</v>
      </c>
      <c r="O657" s="1" t="s">
        <v>70</v>
      </c>
    </row>
    <row r="658" spans="1:15" x14ac:dyDescent="0.25">
      <c r="A658">
        <v>657</v>
      </c>
      <c r="B658">
        <v>42</v>
      </c>
      <c r="C658" s="1" t="s">
        <v>2</v>
      </c>
      <c r="D658" s="1" t="s">
        <v>16</v>
      </c>
      <c r="E658" s="1" t="s">
        <v>4</v>
      </c>
      <c r="F658" s="2">
        <v>46604</v>
      </c>
      <c r="G658">
        <v>6</v>
      </c>
      <c r="H658">
        <v>23</v>
      </c>
      <c r="I658" s="1" t="s">
        <v>120</v>
      </c>
      <c r="J658" s="1" t="s">
        <v>26</v>
      </c>
      <c r="K658" s="1" t="s">
        <v>100</v>
      </c>
      <c r="L658" s="1" t="s">
        <v>35</v>
      </c>
      <c r="M658" s="1" t="s">
        <v>36</v>
      </c>
      <c r="N658" s="1" t="s">
        <v>28</v>
      </c>
      <c r="O658" s="1" t="s">
        <v>40</v>
      </c>
    </row>
    <row r="659" spans="1:15" x14ac:dyDescent="0.25">
      <c r="A659">
        <v>658</v>
      </c>
      <c r="B659">
        <v>48</v>
      </c>
      <c r="C659" s="1" t="s">
        <v>2</v>
      </c>
      <c r="D659" s="1" t="s">
        <v>84</v>
      </c>
      <c r="E659" s="1" t="s">
        <v>45</v>
      </c>
      <c r="F659" s="2">
        <v>46606</v>
      </c>
      <c r="G659">
        <v>6</v>
      </c>
      <c r="H659">
        <v>80</v>
      </c>
      <c r="I659" s="1" t="s">
        <v>99</v>
      </c>
      <c r="J659" s="1" t="s">
        <v>26</v>
      </c>
      <c r="K659" s="1" t="s">
        <v>34</v>
      </c>
      <c r="L659" s="1" t="s">
        <v>8</v>
      </c>
      <c r="M659" s="1" t="s">
        <v>20</v>
      </c>
      <c r="N659" s="1" t="s">
        <v>28</v>
      </c>
      <c r="O659" s="1" t="s">
        <v>40</v>
      </c>
    </row>
    <row r="660" spans="1:15" x14ac:dyDescent="0.25">
      <c r="A660">
        <v>659</v>
      </c>
      <c r="B660">
        <v>62</v>
      </c>
      <c r="C660" s="1" t="s">
        <v>2</v>
      </c>
      <c r="D660" s="1" t="s">
        <v>114</v>
      </c>
      <c r="E660" s="1" t="s">
        <v>49</v>
      </c>
      <c r="F660" s="2">
        <v>46608</v>
      </c>
      <c r="G660">
        <v>20</v>
      </c>
      <c r="H660">
        <v>37</v>
      </c>
      <c r="I660" s="1" t="s">
        <v>42</v>
      </c>
      <c r="J660" s="1" t="s">
        <v>18</v>
      </c>
      <c r="K660" s="1" t="s">
        <v>34</v>
      </c>
      <c r="L660" s="1" t="s">
        <v>39</v>
      </c>
      <c r="M660" s="1" t="s">
        <v>56</v>
      </c>
      <c r="N660" s="1" t="s">
        <v>10</v>
      </c>
      <c r="O660" s="1" t="s">
        <v>22</v>
      </c>
    </row>
    <row r="661" spans="1:15" x14ac:dyDescent="0.25">
      <c r="A661">
        <v>660</v>
      </c>
      <c r="B661">
        <v>62</v>
      </c>
      <c r="C661" s="1" t="s">
        <v>2</v>
      </c>
      <c r="D661" s="1" t="s">
        <v>41</v>
      </c>
      <c r="E661" s="1" t="s">
        <v>4</v>
      </c>
      <c r="F661" s="2">
        <v>46610</v>
      </c>
      <c r="G661">
        <v>8</v>
      </c>
      <c r="H661">
        <v>52</v>
      </c>
      <c r="I661" s="1" t="s">
        <v>123</v>
      </c>
      <c r="J661" s="1" t="s">
        <v>18</v>
      </c>
      <c r="K661" s="1" t="s">
        <v>62</v>
      </c>
      <c r="L661" s="1" t="s">
        <v>19</v>
      </c>
      <c r="M661" s="1" t="s">
        <v>52</v>
      </c>
      <c r="N661" s="1" t="s">
        <v>15</v>
      </c>
      <c r="O661" s="1" t="s">
        <v>22</v>
      </c>
    </row>
    <row r="662" spans="1:15" x14ac:dyDescent="0.25">
      <c r="A662">
        <v>661</v>
      </c>
      <c r="B662">
        <v>50</v>
      </c>
      <c r="C662" s="1" t="s">
        <v>2</v>
      </c>
      <c r="D662" s="1" t="s">
        <v>44</v>
      </c>
      <c r="E662" s="1" t="s">
        <v>45</v>
      </c>
      <c r="F662" s="2">
        <v>46612</v>
      </c>
      <c r="G662">
        <v>39</v>
      </c>
      <c r="H662">
        <v>79</v>
      </c>
      <c r="I662" s="1" t="s">
        <v>38</v>
      </c>
      <c r="J662" s="1" t="s">
        <v>26</v>
      </c>
      <c r="K662" s="1" t="s">
        <v>60</v>
      </c>
      <c r="L662" s="1" t="s">
        <v>39</v>
      </c>
      <c r="M662" s="1" t="s">
        <v>52</v>
      </c>
      <c r="N662" s="1" t="s">
        <v>21</v>
      </c>
      <c r="O662" s="1" t="s">
        <v>40</v>
      </c>
    </row>
    <row r="663" spans="1:15" x14ac:dyDescent="0.25">
      <c r="A663">
        <v>662</v>
      </c>
      <c r="B663">
        <v>57</v>
      </c>
      <c r="C663" s="1" t="s">
        <v>2</v>
      </c>
      <c r="D663" s="1" t="s">
        <v>37</v>
      </c>
      <c r="E663" s="1" t="s">
        <v>4</v>
      </c>
      <c r="F663" s="2">
        <v>46614</v>
      </c>
      <c r="G663">
        <v>39</v>
      </c>
      <c r="H663">
        <v>68</v>
      </c>
      <c r="I663" s="1" t="s">
        <v>128</v>
      </c>
      <c r="J663" s="1" t="s">
        <v>74</v>
      </c>
      <c r="K663" s="1" t="s">
        <v>78</v>
      </c>
      <c r="L663" s="1" t="s">
        <v>39</v>
      </c>
      <c r="M663" s="1" t="s">
        <v>56</v>
      </c>
      <c r="N663" s="1" t="s">
        <v>21</v>
      </c>
      <c r="O663" s="1" t="s">
        <v>40</v>
      </c>
    </row>
    <row r="664" spans="1:15" x14ac:dyDescent="0.25">
      <c r="A664">
        <v>663</v>
      </c>
      <c r="B664">
        <v>24</v>
      </c>
      <c r="C664" s="1" t="s">
        <v>2</v>
      </c>
      <c r="D664" s="1" t="s">
        <v>125</v>
      </c>
      <c r="E664" s="1" t="s">
        <v>49</v>
      </c>
      <c r="F664" s="2">
        <v>46616</v>
      </c>
      <c r="G664">
        <v>39</v>
      </c>
      <c r="H664">
        <v>98</v>
      </c>
      <c r="I664" s="1" t="s">
        <v>97</v>
      </c>
      <c r="J664" s="1" t="s">
        <v>6</v>
      </c>
      <c r="K664" s="1" t="s">
        <v>118</v>
      </c>
      <c r="L664" s="1" t="s">
        <v>39</v>
      </c>
      <c r="M664" s="1" t="s">
        <v>9</v>
      </c>
      <c r="N664" s="1" t="s">
        <v>10</v>
      </c>
      <c r="O664" s="1" t="s">
        <v>58</v>
      </c>
    </row>
    <row r="665" spans="1:15" x14ac:dyDescent="0.25">
      <c r="A665">
        <v>664</v>
      </c>
      <c r="B665">
        <v>59</v>
      </c>
      <c r="C665" s="1" t="s">
        <v>2</v>
      </c>
      <c r="D665" s="1" t="s">
        <v>63</v>
      </c>
      <c r="E665" s="1" t="s">
        <v>4</v>
      </c>
      <c r="F665" s="2">
        <v>46618</v>
      </c>
      <c r="G665">
        <v>23</v>
      </c>
      <c r="H665">
        <v>83</v>
      </c>
      <c r="I665" s="1" t="s">
        <v>102</v>
      </c>
      <c r="J665" s="1" t="s">
        <v>26</v>
      </c>
      <c r="K665" s="1" t="s">
        <v>43</v>
      </c>
      <c r="L665" s="1" t="s">
        <v>39</v>
      </c>
      <c r="M665" s="1" t="s">
        <v>9</v>
      </c>
      <c r="N665" s="1" t="s">
        <v>21</v>
      </c>
      <c r="O665" s="1" t="s">
        <v>70</v>
      </c>
    </row>
    <row r="666" spans="1:15" x14ac:dyDescent="0.25">
      <c r="A666">
        <v>665</v>
      </c>
      <c r="B666">
        <v>63</v>
      </c>
      <c r="C666" s="1" t="s">
        <v>2</v>
      </c>
      <c r="D666" s="1" t="s">
        <v>77</v>
      </c>
      <c r="E666" s="1" t="s">
        <v>4</v>
      </c>
      <c r="F666" s="2">
        <v>46620</v>
      </c>
      <c r="G666">
        <v>41</v>
      </c>
      <c r="H666">
        <v>83</v>
      </c>
      <c r="I666" s="1" t="s">
        <v>94</v>
      </c>
      <c r="J666" s="1" t="s">
        <v>26</v>
      </c>
      <c r="K666" s="1" t="s">
        <v>108</v>
      </c>
      <c r="L666" s="1" t="s">
        <v>8</v>
      </c>
      <c r="M666" s="1" t="s">
        <v>9</v>
      </c>
      <c r="N666" s="1" t="s">
        <v>28</v>
      </c>
      <c r="O666" s="1" t="s">
        <v>58</v>
      </c>
    </row>
    <row r="667" spans="1:15" x14ac:dyDescent="0.25">
      <c r="A667">
        <v>666</v>
      </c>
      <c r="B667">
        <v>41</v>
      </c>
      <c r="C667" s="1" t="s">
        <v>2</v>
      </c>
      <c r="D667" s="1" t="s">
        <v>77</v>
      </c>
      <c r="E667" s="1" t="s">
        <v>4</v>
      </c>
      <c r="F667" s="2">
        <v>46622</v>
      </c>
      <c r="G667">
        <v>50</v>
      </c>
      <c r="H667">
        <v>55</v>
      </c>
      <c r="I667" s="1" t="s">
        <v>112</v>
      </c>
      <c r="J667" s="1" t="s">
        <v>26</v>
      </c>
      <c r="K667" s="1" t="s">
        <v>82</v>
      </c>
      <c r="L667" s="1" t="s">
        <v>19</v>
      </c>
      <c r="M667" s="1" t="s">
        <v>52</v>
      </c>
      <c r="N667" s="1" t="s">
        <v>21</v>
      </c>
      <c r="O667" s="1" t="s">
        <v>31</v>
      </c>
    </row>
    <row r="668" spans="1:15" x14ac:dyDescent="0.25">
      <c r="A668">
        <v>667</v>
      </c>
      <c r="B668">
        <v>35</v>
      </c>
      <c r="C668" s="1" t="s">
        <v>2</v>
      </c>
      <c r="D668" s="1" t="s">
        <v>86</v>
      </c>
      <c r="E668" s="1" t="s">
        <v>4</v>
      </c>
      <c r="F668" s="2">
        <v>46624</v>
      </c>
      <c r="G668">
        <v>30</v>
      </c>
      <c r="H668">
        <v>26</v>
      </c>
      <c r="I668" s="1" t="s">
        <v>94</v>
      </c>
      <c r="J668" s="1" t="s">
        <v>6</v>
      </c>
      <c r="K668" s="1" t="s">
        <v>30</v>
      </c>
      <c r="L668" s="1" t="s">
        <v>8</v>
      </c>
      <c r="M668" s="1" t="s">
        <v>20</v>
      </c>
      <c r="N668" s="1" t="s">
        <v>68</v>
      </c>
      <c r="O668" s="1" t="s">
        <v>40</v>
      </c>
    </row>
    <row r="669" spans="1:15" x14ac:dyDescent="0.25">
      <c r="A669">
        <v>668</v>
      </c>
      <c r="B669">
        <v>34</v>
      </c>
      <c r="C669" s="1" t="s">
        <v>2</v>
      </c>
      <c r="D669" s="1" t="s">
        <v>71</v>
      </c>
      <c r="E669" s="1" t="s">
        <v>49</v>
      </c>
      <c r="F669" s="2">
        <v>46626</v>
      </c>
      <c r="G669">
        <v>32</v>
      </c>
      <c r="H669">
        <v>76</v>
      </c>
      <c r="I669" s="1" t="s">
        <v>99</v>
      </c>
      <c r="J669" s="1" t="s">
        <v>18</v>
      </c>
      <c r="K669" s="1" t="s">
        <v>126</v>
      </c>
      <c r="L669" s="1" t="s">
        <v>8</v>
      </c>
      <c r="M669" s="1" t="s">
        <v>36</v>
      </c>
      <c r="N669" s="1" t="s">
        <v>57</v>
      </c>
      <c r="O669" s="1" t="s">
        <v>40</v>
      </c>
    </row>
    <row r="670" spans="1:15" x14ac:dyDescent="0.25">
      <c r="A670">
        <v>669</v>
      </c>
      <c r="B670">
        <v>49</v>
      </c>
      <c r="C670" s="1" t="s">
        <v>2</v>
      </c>
      <c r="D670" s="1" t="s">
        <v>95</v>
      </c>
      <c r="E670" s="1" t="s">
        <v>4</v>
      </c>
      <c r="F670" s="2">
        <v>46628</v>
      </c>
      <c r="G670">
        <v>35</v>
      </c>
      <c r="H670">
        <v>85</v>
      </c>
      <c r="I670" s="1" t="s">
        <v>59</v>
      </c>
      <c r="J670" s="1" t="s">
        <v>18</v>
      </c>
      <c r="K670" s="1" t="s">
        <v>30</v>
      </c>
      <c r="L670" s="1" t="s">
        <v>39</v>
      </c>
      <c r="M670" s="1" t="s">
        <v>9</v>
      </c>
      <c r="N670" s="1" t="s">
        <v>57</v>
      </c>
      <c r="O670" s="1" t="s">
        <v>70</v>
      </c>
    </row>
    <row r="671" spans="1:15" x14ac:dyDescent="0.25">
      <c r="A671">
        <v>670</v>
      </c>
      <c r="B671">
        <v>43</v>
      </c>
      <c r="C671" s="1" t="s">
        <v>2</v>
      </c>
      <c r="D671" s="1" t="s">
        <v>84</v>
      </c>
      <c r="E671" s="1" t="s">
        <v>45</v>
      </c>
      <c r="F671" s="2">
        <v>46630</v>
      </c>
      <c r="G671">
        <v>45</v>
      </c>
      <c r="H671">
        <v>89</v>
      </c>
      <c r="I671" s="1" t="s">
        <v>97</v>
      </c>
      <c r="J671" s="1" t="s">
        <v>26</v>
      </c>
      <c r="K671" s="1" t="s">
        <v>7</v>
      </c>
      <c r="L671" s="1" t="s">
        <v>19</v>
      </c>
      <c r="M671" s="1" t="s">
        <v>20</v>
      </c>
      <c r="N671" s="1" t="s">
        <v>10</v>
      </c>
      <c r="O671" s="1" t="s">
        <v>58</v>
      </c>
    </row>
    <row r="672" spans="1:15" x14ac:dyDescent="0.25">
      <c r="A672">
        <v>671</v>
      </c>
      <c r="B672">
        <v>63</v>
      </c>
      <c r="C672" s="1" t="s">
        <v>2</v>
      </c>
      <c r="D672" s="1" t="s">
        <v>12</v>
      </c>
      <c r="E672" s="1" t="s">
        <v>4</v>
      </c>
      <c r="F672" s="2">
        <v>46632</v>
      </c>
      <c r="G672">
        <v>37</v>
      </c>
      <c r="H672">
        <v>41</v>
      </c>
      <c r="I672" s="1" t="s">
        <v>42</v>
      </c>
      <c r="J672" s="1" t="s">
        <v>74</v>
      </c>
      <c r="K672" s="1" t="s">
        <v>55</v>
      </c>
      <c r="L672" s="1" t="s">
        <v>19</v>
      </c>
      <c r="M672" s="1" t="s">
        <v>27</v>
      </c>
      <c r="N672" s="1" t="s">
        <v>15</v>
      </c>
      <c r="O672" s="1" t="s">
        <v>58</v>
      </c>
    </row>
    <row r="673" spans="1:15" x14ac:dyDescent="0.25">
      <c r="A673">
        <v>672</v>
      </c>
      <c r="B673">
        <v>38</v>
      </c>
      <c r="C673" s="1" t="s">
        <v>2</v>
      </c>
      <c r="D673" s="1" t="s">
        <v>84</v>
      </c>
      <c r="E673" s="1" t="s">
        <v>45</v>
      </c>
      <c r="F673" s="2">
        <v>46634</v>
      </c>
      <c r="G673">
        <v>45</v>
      </c>
      <c r="H673">
        <v>30</v>
      </c>
      <c r="I673" s="1" t="s">
        <v>128</v>
      </c>
      <c r="J673" s="1" t="s">
        <v>6</v>
      </c>
      <c r="K673" s="1" t="s">
        <v>76</v>
      </c>
      <c r="L673" s="1" t="s">
        <v>8</v>
      </c>
      <c r="M673" s="1" t="s">
        <v>9</v>
      </c>
      <c r="N673" s="1" t="s">
        <v>15</v>
      </c>
      <c r="O673" s="1" t="s">
        <v>22</v>
      </c>
    </row>
    <row r="674" spans="1:15" x14ac:dyDescent="0.25">
      <c r="A674">
        <v>673</v>
      </c>
      <c r="B674">
        <v>59</v>
      </c>
      <c r="C674" s="1" t="s">
        <v>2</v>
      </c>
      <c r="D674" s="1" t="s">
        <v>107</v>
      </c>
      <c r="E674" s="1" t="s">
        <v>4</v>
      </c>
      <c r="F674" s="2">
        <v>46636</v>
      </c>
      <c r="G674">
        <v>29</v>
      </c>
      <c r="H674">
        <v>53</v>
      </c>
      <c r="I674" s="1" t="s">
        <v>131</v>
      </c>
      <c r="J674" s="1" t="s">
        <v>26</v>
      </c>
      <c r="K674" s="1" t="s">
        <v>82</v>
      </c>
      <c r="L674" s="1" t="s">
        <v>8</v>
      </c>
      <c r="M674" s="1" t="s">
        <v>52</v>
      </c>
      <c r="N674" s="1" t="s">
        <v>15</v>
      </c>
      <c r="O674" s="1" t="s">
        <v>40</v>
      </c>
    </row>
    <row r="675" spans="1:15" x14ac:dyDescent="0.25">
      <c r="A675">
        <v>674</v>
      </c>
      <c r="B675">
        <v>35</v>
      </c>
      <c r="C675" s="1" t="s">
        <v>2</v>
      </c>
      <c r="D675" s="1" t="s">
        <v>37</v>
      </c>
      <c r="E675" s="1" t="s">
        <v>4</v>
      </c>
      <c r="F675" s="2">
        <v>46638</v>
      </c>
      <c r="G675">
        <v>27</v>
      </c>
      <c r="H675">
        <v>66</v>
      </c>
      <c r="I675" s="1" t="s">
        <v>83</v>
      </c>
      <c r="J675" s="1" t="s">
        <v>26</v>
      </c>
      <c r="K675" s="1" t="s">
        <v>108</v>
      </c>
      <c r="L675" s="1" t="s">
        <v>19</v>
      </c>
      <c r="M675" s="1" t="s">
        <v>20</v>
      </c>
      <c r="N675" s="1" t="s">
        <v>10</v>
      </c>
      <c r="O675" s="1" t="s">
        <v>58</v>
      </c>
    </row>
    <row r="676" spans="1:15" x14ac:dyDescent="0.25">
      <c r="A676">
        <v>675</v>
      </c>
      <c r="B676">
        <v>48</v>
      </c>
      <c r="C676" s="1" t="s">
        <v>2</v>
      </c>
      <c r="D676" s="1" t="s">
        <v>88</v>
      </c>
      <c r="E676" s="1" t="s">
        <v>49</v>
      </c>
      <c r="F676" s="2">
        <v>46640</v>
      </c>
      <c r="G676">
        <v>36</v>
      </c>
      <c r="H676">
        <v>33</v>
      </c>
      <c r="I676" s="1" t="s">
        <v>131</v>
      </c>
      <c r="J676" s="1" t="s">
        <v>74</v>
      </c>
      <c r="K676" s="1" t="s">
        <v>100</v>
      </c>
      <c r="L676" s="1" t="s">
        <v>8</v>
      </c>
      <c r="M676" s="1" t="s">
        <v>56</v>
      </c>
      <c r="N676" s="1" t="s">
        <v>57</v>
      </c>
      <c r="O676" s="1" t="s">
        <v>31</v>
      </c>
    </row>
    <row r="677" spans="1:15" x14ac:dyDescent="0.25">
      <c r="A677">
        <v>676</v>
      </c>
      <c r="B677">
        <v>64</v>
      </c>
      <c r="C677" s="1" t="s">
        <v>2</v>
      </c>
      <c r="D677" s="1" t="s">
        <v>71</v>
      </c>
      <c r="E677" s="1" t="s">
        <v>49</v>
      </c>
      <c r="F677" s="2">
        <v>46642</v>
      </c>
      <c r="G677">
        <v>9</v>
      </c>
      <c r="H677">
        <v>86</v>
      </c>
      <c r="I677" s="1" t="s">
        <v>54</v>
      </c>
      <c r="J677" s="1" t="s">
        <v>26</v>
      </c>
      <c r="K677" s="1" t="s">
        <v>116</v>
      </c>
      <c r="L677" s="1" t="s">
        <v>19</v>
      </c>
      <c r="M677" s="1" t="s">
        <v>52</v>
      </c>
      <c r="N677" s="1" t="s">
        <v>15</v>
      </c>
      <c r="O677" s="1" t="s">
        <v>31</v>
      </c>
    </row>
    <row r="678" spans="1:15" x14ac:dyDescent="0.25">
      <c r="A678">
        <v>677</v>
      </c>
      <c r="B678">
        <v>28</v>
      </c>
      <c r="C678" s="1" t="s">
        <v>2</v>
      </c>
      <c r="D678" s="1" t="s">
        <v>77</v>
      </c>
      <c r="E678" s="1" t="s">
        <v>4</v>
      </c>
      <c r="F678" s="2">
        <v>46644</v>
      </c>
      <c r="G678">
        <v>38</v>
      </c>
      <c r="H678">
        <v>60</v>
      </c>
      <c r="I678" s="1" t="s">
        <v>121</v>
      </c>
      <c r="J678" s="1" t="s">
        <v>26</v>
      </c>
      <c r="K678" s="1" t="s">
        <v>82</v>
      </c>
      <c r="L678" s="1" t="s">
        <v>8</v>
      </c>
      <c r="M678" s="1" t="s">
        <v>52</v>
      </c>
      <c r="N678" s="1" t="s">
        <v>10</v>
      </c>
      <c r="O678" s="1" t="s">
        <v>58</v>
      </c>
    </row>
    <row r="679" spans="1:15" x14ac:dyDescent="0.25">
      <c r="A679">
        <v>678</v>
      </c>
      <c r="B679">
        <v>60</v>
      </c>
      <c r="C679" s="1" t="s">
        <v>2</v>
      </c>
      <c r="D679" s="1" t="s">
        <v>107</v>
      </c>
      <c r="E679" s="1" t="s">
        <v>4</v>
      </c>
      <c r="F679" s="2">
        <v>46646</v>
      </c>
      <c r="G679">
        <v>41</v>
      </c>
      <c r="H679">
        <v>62</v>
      </c>
      <c r="I679" s="1" t="s">
        <v>131</v>
      </c>
      <c r="J679" s="1" t="s">
        <v>18</v>
      </c>
      <c r="K679" s="1" t="s">
        <v>30</v>
      </c>
      <c r="L679" s="1" t="s">
        <v>35</v>
      </c>
      <c r="M679" s="1" t="s">
        <v>9</v>
      </c>
      <c r="N679" s="1" t="s">
        <v>28</v>
      </c>
      <c r="O679" s="1" t="s">
        <v>31</v>
      </c>
    </row>
    <row r="680" spans="1:15" x14ac:dyDescent="0.25">
      <c r="A680">
        <v>679</v>
      </c>
      <c r="B680">
        <v>27</v>
      </c>
      <c r="C680" s="1" t="s">
        <v>2</v>
      </c>
      <c r="D680" s="1" t="s">
        <v>3</v>
      </c>
      <c r="E680" s="1" t="s">
        <v>4</v>
      </c>
      <c r="F680" s="2">
        <v>46648</v>
      </c>
      <c r="G680">
        <v>25</v>
      </c>
      <c r="H680">
        <v>74</v>
      </c>
      <c r="I680" s="1" t="s">
        <v>13</v>
      </c>
      <c r="J680" s="1" t="s">
        <v>26</v>
      </c>
      <c r="K680" s="1" t="s">
        <v>67</v>
      </c>
      <c r="L680" s="1" t="s">
        <v>39</v>
      </c>
      <c r="M680" s="1" t="s">
        <v>56</v>
      </c>
      <c r="N680" s="1" t="s">
        <v>68</v>
      </c>
      <c r="O680" s="1" t="s">
        <v>79</v>
      </c>
    </row>
    <row r="681" spans="1:15" x14ac:dyDescent="0.25">
      <c r="A681">
        <v>680</v>
      </c>
      <c r="B681">
        <v>56</v>
      </c>
      <c r="C681" s="1" t="s">
        <v>2</v>
      </c>
      <c r="D681" s="1" t="s">
        <v>23</v>
      </c>
      <c r="E681" s="1" t="s">
        <v>24</v>
      </c>
      <c r="F681" s="2">
        <v>46650</v>
      </c>
      <c r="G681">
        <v>37</v>
      </c>
      <c r="H681">
        <v>95</v>
      </c>
      <c r="I681" s="1" t="s">
        <v>133</v>
      </c>
      <c r="J681" s="1" t="s">
        <v>26</v>
      </c>
      <c r="K681" s="1" t="s">
        <v>30</v>
      </c>
      <c r="L681" s="1" t="s">
        <v>39</v>
      </c>
      <c r="M681" s="1" t="s">
        <v>9</v>
      </c>
      <c r="N681" s="1" t="s">
        <v>10</v>
      </c>
      <c r="O681" s="1" t="s">
        <v>11</v>
      </c>
    </row>
    <row r="682" spans="1:15" x14ac:dyDescent="0.25">
      <c r="A682">
        <v>681</v>
      </c>
      <c r="B682">
        <v>58</v>
      </c>
      <c r="C682" s="1" t="s">
        <v>2</v>
      </c>
      <c r="D682" s="1" t="s">
        <v>32</v>
      </c>
      <c r="E682" s="1" t="s">
        <v>24</v>
      </c>
      <c r="F682" s="2">
        <v>46652</v>
      </c>
      <c r="G682">
        <v>3</v>
      </c>
      <c r="H682">
        <v>25</v>
      </c>
      <c r="I682" s="1" t="s">
        <v>104</v>
      </c>
      <c r="J682" s="1" t="s">
        <v>26</v>
      </c>
      <c r="K682" s="1" t="s">
        <v>118</v>
      </c>
      <c r="L682" s="1" t="s">
        <v>19</v>
      </c>
      <c r="M682" s="1" t="s">
        <v>9</v>
      </c>
      <c r="N682" s="1" t="s">
        <v>28</v>
      </c>
      <c r="O682" s="1" t="s">
        <v>31</v>
      </c>
    </row>
    <row r="683" spans="1:15" x14ac:dyDescent="0.25">
      <c r="A683">
        <v>682</v>
      </c>
      <c r="B683">
        <v>30</v>
      </c>
      <c r="C683" s="1" t="s">
        <v>2</v>
      </c>
      <c r="D683" s="1" t="s">
        <v>37</v>
      </c>
      <c r="E683" s="1" t="s">
        <v>4</v>
      </c>
      <c r="F683" s="2">
        <v>46654</v>
      </c>
      <c r="G683">
        <v>24</v>
      </c>
      <c r="H683">
        <v>59</v>
      </c>
      <c r="I683" s="1" t="s">
        <v>42</v>
      </c>
      <c r="J683" s="1" t="s">
        <v>74</v>
      </c>
      <c r="K683" s="1" t="s">
        <v>55</v>
      </c>
      <c r="L683" s="1" t="s">
        <v>8</v>
      </c>
      <c r="M683" s="1" t="s">
        <v>52</v>
      </c>
      <c r="N683" s="1" t="s">
        <v>21</v>
      </c>
      <c r="O683" s="1" t="s">
        <v>79</v>
      </c>
    </row>
    <row r="684" spans="1:15" x14ac:dyDescent="0.25">
      <c r="A684">
        <v>683</v>
      </c>
      <c r="B684">
        <v>23</v>
      </c>
      <c r="C684" s="1" t="s">
        <v>2</v>
      </c>
      <c r="D684" s="1" t="s">
        <v>84</v>
      </c>
      <c r="E684" s="1" t="s">
        <v>45</v>
      </c>
      <c r="F684" s="2">
        <v>46656</v>
      </c>
      <c r="G684">
        <v>49</v>
      </c>
      <c r="H684">
        <v>29</v>
      </c>
      <c r="I684" s="1" t="s">
        <v>50</v>
      </c>
      <c r="J684" s="1" t="s">
        <v>26</v>
      </c>
      <c r="K684" s="1" t="s">
        <v>92</v>
      </c>
      <c r="L684" s="1" t="s">
        <v>35</v>
      </c>
      <c r="M684" s="1" t="s">
        <v>36</v>
      </c>
      <c r="N684" s="1" t="s">
        <v>21</v>
      </c>
      <c r="O684" s="1" t="s">
        <v>58</v>
      </c>
    </row>
    <row r="685" spans="1:15" x14ac:dyDescent="0.25">
      <c r="A685">
        <v>684</v>
      </c>
      <c r="B685">
        <v>33</v>
      </c>
      <c r="C685" s="1" t="s">
        <v>2</v>
      </c>
      <c r="D685" s="1" t="s">
        <v>23</v>
      </c>
      <c r="E685" s="1" t="s">
        <v>24</v>
      </c>
      <c r="F685" s="2">
        <v>46658</v>
      </c>
      <c r="G685">
        <v>3</v>
      </c>
      <c r="H685">
        <v>36</v>
      </c>
      <c r="I685" s="1" t="s">
        <v>133</v>
      </c>
      <c r="J685" s="1" t="s">
        <v>18</v>
      </c>
      <c r="K685" s="1" t="s">
        <v>65</v>
      </c>
      <c r="L685" s="1" t="s">
        <v>8</v>
      </c>
      <c r="M685" s="1" t="s">
        <v>20</v>
      </c>
      <c r="N685" s="1" t="s">
        <v>57</v>
      </c>
      <c r="O685" s="1" t="s">
        <v>70</v>
      </c>
    </row>
    <row r="686" spans="1:15" x14ac:dyDescent="0.25">
      <c r="A686">
        <v>685</v>
      </c>
      <c r="B686">
        <v>63</v>
      </c>
      <c r="C686" s="1" t="s">
        <v>2</v>
      </c>
      <c r="D686" s="1" t="s">
        <v>106</v>
      </c>
      <c r="E686" s="1" t="s">
        <v>49</v>
      </c>
      <c r="F686" s="2">
        <v>46660</v>
      </c>
      <c r="G686">
        <v>42</v>
      </c>
      <c r="H686">
        <v>82</v>
      </c>
      <c r="I686" s="1" t="s">
        <v>72</v>
      </c>
      <c r="J686" s="1" t="s">
        <v>26</v>
      </c>
      <c r="K686" s="1" t="s">
        <v>116</v>
      </c>
      <c r="L686" s="1" t="s">
        <v>35</v>
      </c>
      <c r="M686" s="1" t="s">
        <v>9</v>
      </c>
      <c r="N686" s="1" t="s">
        <v>68</v>
      </c>
      <c r="O686" s="1" t="s">
        <v>70</v>
      </c>
    </row>
    <row r="687" spans="1:15" x14ac:dyDescent="0.25">
      <c r="A687">
        <v>686</v>
      </c>
      <c r="B687">
        <v>70</v>
      </c>
      <c r="C687" s="1" t="s">
        <v>2</v>
      </c>
      <c r="D687" s="1" t="s">
        <v>3</v>
      </c>
      <c r="E687" s="1" t="s">
        <v>4</v>
      </c>
      <c r="F687" s="2">
        <v>46662</v>
      </c>
      <c r="G687">
        <v>32</v>
      </c>
      <c r="H687">
        <v>71</v>
      </c>
      <c r="I687" s="1" t="s">
        <v>17</v>
      </c>
      <c r="J687" s="1" t="s">
        <v>74</v>
      </c>
      <c r="K687" s="1" t="s">
        <v>118</v>
      </c>
      <c r="L687" s="1" t="s">
        <v>8</v>
      </c>
      <c r="M687" s="1" t="s">
        <v>36</v>
      </c>
      <c r="N687" s="1" t="s">
        <v>15</v>
      </c>
      <c r="O687" s="1" t="s">
        <v>11</v>
      </c>
    </row>
    <row r="688" spans="1:15" x14ac:dyDescent="0.25">
      <c r="A688">
        <v>687</v>
      </c>
      <c r="B688">
        <v>70</v>
      </c>
      <c r="C688" s="1" t="s">
        <v>2</v>
      </c>
      <c r="D688" s="1" t="s">
        <v>12</v>
      </c>
      <c r="E688" s="1" t="s">
        <v>4</v>
      </c>
      <c r="F688" s="2">
        <v>46664</v>
      </c>
      <c r="G688">
        <v>33</v>
      </c>
      <c r="H688">
        <v>35</v>
      </c>
      <c r="I688" s="1" t="s">
        <v>98</v>
      </c>
      <c r="J688" s="1" t="s">
        <v>6</v>
      </c>
      <c r="K688" s="1" t="s">
        <v>100</v>
      </c>
      <c r="L688" s="1" t="s">
        <v>39</v>
      </c>
      <c r="M688" s="1" t="s">
        <v>52</v>
      </c>
      <c r="N688" s="1" t="s">
        <v>10</v>
      </c>
      <c r="O688" s="1" t="s">
        <v>11</v>
      </c>
    </row>
    <row r="689" spans="1:15" x14ac:dyDescent="0.25">
      <c r="A689">
        <v>688</v>
      </c>
      <c r="B689">
        <v>19</v>
      </c>
      <c r="C689" s="1" t="s">
        <v>2</v>
      </c>
      <c r="D689" s="1" t="s">
        <v>125</v>
      </c>
      <c r="E689" s="1" t="s">
        <v>49</v>
      </c>
      <c r="F689" s="2">
        <v>46666</v>
      </c>
      <c r="G689">
        <v>46</v>
      </c>
      <c r="H689">
        <v>38</v>
      </c>
      <c r="I689" s="1" t="s">
        <v>46</v>
      </c>
      <c r="J689" s="1" t="s">
        <v>74</v>
      </c>
      <c r="K689" s="1" t="s">
        <v>30</v>
      </c>
      <c r="L689" s="1" t="s">
        <v>8</v>
      </c>
      <c r="M689" s="1" t="s">
        <v>20</v>
      </c>
      <c r="N689" s="1" t="s">
        <v>57</v>
      </c>
      <c r="O689" s="1" t="s">
        <v>40</v>
      </c>
    </row>
    <row r="690" spans="1:15" x14ac:dyDescent="0.25">
      <c r="A690">
        <v>689</v>
      </c>
      <c r="B690">
        <v>25</v>
      </c>
      <c r="C690" s="1" t="s">
        <v>2</v>
      </c>
      <c r="D690" s="1" t="s">
        <v>101</v>
      </c>
      <c r="E690" s="1" t="s">
        <v>49</v>
      </c>
      <c r="F690" s="2">
        <v>46668</v>
      </c>
      <c r="G690">
        <v>44</v>
      </c>
      <c r="H690">
        <v>59</v>
      </c>
      <c r="I690" s="1" t="s">
        <v>133</v>
      </c>
      <c r="J690" s="1" t="s">
        <v>18</v>
      </c>
      <c r="K690" s="1" t="s">
        <v>82</v>
      </c>
      <c r="L690" s="1" t="s">
        <v>35</v>
      </c>
      <c r="M690" s="1" t="s">
        <v>56</v>
      </c>
      <c r="N690" s="1" t="s">
        <v>10</v>
      </c>
      <c r="O690" s="1" t="s">
        <v>70</v>
      </c>
    </row>
    <row r="691" spans="1:15" x14ac:dyDescent="0.25">
      <c r="A691">
        <v>690</v>
      </c>
      <c r="B691">
        <v>19</v>
      </c>
      <c r="C691" s="1" t="s">
        <v>2</v>
      </c>
      <c r="D691" s="1" t="s">
        <v>86</v>
      </c>
      <c r="E691" s="1" t="s">
        <v>4</v>
      </c>
      <c r="F691" s="2">
        <v>46670</v>
      </c>
      <c r="G691">
        <v>35</v>
      </c>
      <c r="H691">
        <v>91</v>
      </c>
      <c r="I691" s="1" t="s">
        <v>120</v>
      </c>
      <c r="J691" s="1" t="s">
        <v>26</v>
      </c>
      <c r="K691" s="1" t="s">
        <v>103</v>
      </c>
      <c r="L691" s="1" t="s">
        <v>35</v>
      </c>
      <c r="M691" s="1" t="s">
        <v>9</v>
      </c>
      <c r="N691" s="1" t="s">
        <v>21</v>
      </c>
      <c r="O691" s="1" t="s">
        <v>79</v>
      </c>
    </row>
    <row r="692" spans="1:15" x14ac:dyDescent="0.25">
      <c r="A692">
        <v>691</v>
      </c>
      <c r="B692">
        <v>25</v>
      </c>
      <c r="C692" s="1" t="s">
        <v>2</v>
      </c>
      <c r="D692" s="1" t="s">
        <v>41</v>
      </c>
      <c r="E692" s="1" t="s">
        <v>4</v>
      </c>
      <c r="F692" s="2">
        <v>46672</v>
      </c>
      <c r="G692">
        <v>45</v>
      </c>
      <c r="H692">
        <v>68</v>
      </c>
      <c r="I692" s="1" t="s">
        <v>102</v>
      </c>
      <c r="J692" s="1" t="s">
        <v>74</v>
      </c>
      <c r="K692" s="1" t="s">
        <v>90</v>
      </c>
      <c r="L692" s="1" t="s">
        <v>19</v>
      </c>
      <c r="M692" s="1" t="s">
        <v>36</v>
      </c>
      <c r="N692" s="1" t="s">
        <v>57</v>
      </c>
      <c r="O692" s="1" t="s">
        <v>22</v>
      </c>
    </row>
    <row r="693" spans="1:15" x14ac:dyDescent="0.25">
      <c r="A693">
        <v>692</v>
      </c>
      <c r="B693">
        <v>60</v>
      </c>
      <c r="C693" s="1" t="s">
        <v>2</v>
      </c>
      <c r="D693" s="1" t="s">
        <v>114</v>
      </c>
      <c r="E693" s="1" t="s">
        <v>49</v>
      </c>
      <c r="F693" s="2">
        <v>46674</v>
      </c>
      <c r="G693">
        <v>37</v>
      </c>
      <c r="H693">
        <v>21</v>
      </c>
      <c r="I693" s="1" t="s">
        <v>17</v>
      </c>
      <c r="J693" s="1" t="s">
        <v>6</v>
      </c>
      <c r="K693" s="1" t="s">
        <v>47</v>
      </c>
      <c r="L693" s="1" t="s">
        <v>35</v>
      </c>
      <c r="M693" s="1" t="s">
        <v>36</v>
      </c>
      <c r="N693" s="1" t="s">
        <v>28</v>
      </c>
      <c r="O693" s="1" t="s">
        <v>58</v>
      </c>
    </row>
    <row r="694" spans="1:15" x14ac:dyDescent="0.25">
      <c r="A694">
        <v>693</v>
      </c>
      <c r="B694">
        <v>35</v>
      </c>
      <c r="C694" s="1" t="s">
        <v>2</v>
      </c>
      <c r="D694" s="1" t="s">
        <v>71</v>
      </c>
      <c r="E694" s="1" t="s">
        <v>49</v>
      </c>
      <c r="F694" s="2">
        <v>46676</v>
      </c>
      <c r="G694">
        <v>40</v>
      </c>
      <c r="H694">
        <v>95</v>
      </c>
      <c r="I694" s="1" t="s">
        <v>96</v>
      </c>
      <c r="J694" s="1" t="s">
        <v>26</v>
      </c>
      <c r="K694" s="1" t="s">
        <v>91</v>
      </c>
      <c r="L694" s="1" t="s">
        <v>19</v>
      </c>
      <c r="M694" s="1" t="s">
        <v>52</v>
      </c>
      <c r="N694" s="1" t="s">
        <v>68</v>
      </c>
      <c r="O694" s="1" t="s">
        <v>79</v>
      </c>
    </row>
    <row r="695" spans="1:15" x14ac:dyDescent="0.25">
      <c r="A695">
        <v>694</v>
      </c>
      <c r="B695">
        <v>46</v>
      </c>
      <c r="C695" s="1" t="s">
        <v>2</v>
      </c>
      <c r="D695" s="1" t="s">
        <v>41</v>
      </c>
      <c r="E695" s="1" t="s">
        <v>4</v>
      </c>
      <c r="F695" s="2">
        <v>46678</v>
      </c>
      <c r="G695">
        <v>30</v>
      </c>
      <c r="H695">
        <v>52</v>
      </c>
      <c r="I695" s="1" t="s">
        <v>111</v>
      </c>
      <c r="J695" s="1" t="s">
        <v>6</v>
      </c>
      <c r="K695" s="1" t="s">
        <v>30</v>
      </c>
      <c r="L695" s="1" t="s">
        <v>19</v>
      </c>
      <c r="M695" s="1" t="s">
        <v>20</v>
      </c>
      <c r="N695" s="1" t="s">
        <v>15</v>
      </c>
      <c r="O695" s="1" t="s">
        <v>79</v>
      </c>
    </row>
    <row r="696" spans="1:15" x14ac:dyDescent="0.25">
      <c r="A696">
        <v>695</v>
      </c>
      <c r="B696">
        <v>41</v>
      </c>
      <c r="C696" s="1" t="s">
        <v>2</v>
      </c>
      <c r="D696" s="1" t="s">
        <v>63</v>
      </c>
      <c r="E696" s="1" t="s">
        <v>4</v>
      </c>
      <c r="F696" s="2">
        <v>46680</v>
      </c>
      <c r="G696">
        <v>38</v>
      </c>
      <c r="H696">
        <v>21</v>
      </c>
      <c r="I696" s="1" t="s">
        <v>5</v>
      </c>
      <c r="J696" s="1" t="s">
        <v>18</v>
      </c>
      <c r="K696" s="1" t="s">
        <v>43</v>
      </c>
      <c r="L696" s="1" t="s">
        <v>39</v>
      </c>
      <c r="M696" s="1" t="s">
        <v>52</v>
      </c>
      <c r="N696" s="1" t="s">
        <v>10</v>
      </c>
      <c r="O696" s="1" t="s">
        <v>79</v>
      </c>
    </row>
    <row r="697" spans="1:15" x14ac:dyDescent="0.25">
      <c r="A697">
        <v>696</v>
      </c>
      <c r="B697">
        <v>30</v>
      </c>
      <c r="C697" s="1" t="s">
        <v>2</v>
      </c>
      <c r="D697" s="1" t="s">
        <v>41</v>
      </c>
      <c r="E697" s="1" t="s">
        <v>4</v>
      </c>
      <c r="F697" s="2">
        <v>46682</v>
      </c>
      <c r="G697">
        <v>15</v>
      </c>
      <c r="H697">
        <v>67</v>
      </c>
      <c r="I697" s="1" t="s">
        <v>89</v>
      </c>
      <c r="J697" s="1" t="s">
        <v>74</v>
      </c>
      <c r="K697" s="1" t="s">
        <v>82</v>
      </c>
      <c r="L697" s="1" t="s">
        <v>35</v>
      </c>
      <c r="M697" s="1" t="s">
        <v>27</v>
      </c>
      <c r="N697" s="1" t="s">
        <v>68</v>
      </c>
      <c r="O697" s="1" t="s">
        <v>79</v>
      </c>
    </row>
    <row r="698" spans="1:15" x14ac:dyDescent="0.25">
      <c r="A698">
        <v>697</v>
      </c>
      <c r="B698">
        <v>44</v>
      </c>
      <c r="C698" s="1" t="s">
        <v>2</v>
      </c>
      <c r="D698" s="1" t="s">
        <v>115</v>
      </c>
      <c r="E698" s="1" t="s">
        <v>49</v>
      </c>
      <c r="F698" s="2">
        <v>46684</v>
      </c>
      <c r="G698">
        <v>49</v>
      </c>
      <c r="H698">
        <v>42</v>
      </c>
      <c r="I698" s="1" t="s">
        <v>122</v>
      </c>
      <c r="J698" s="1" t="s">
        <v>6</v>
      </c>
      <c r="K698" s="1" t="s">
        <v>78</v>
      </c>
      <c r="L698" s="1" t="s">
        <v>39</v>
      </c>
      <c r="M698" s="1" t="s">
        <v>36</v>
      </c>
      <c r="N698" s="1" t="s">
        <v>15</v>
      </c>
      <c r="O698" s="1" t="s">
        <v>70</v>
      </c>
    </row>
    <row r="699" spans="1:15" x14ac:dyDescent="0.25">
      <c r="A699">
        <v>698</v>
      </c>
      <c r="B699">
        <v>61</v>
      </c>
      <c r="C699" s="1" t="s">
        <v>2</v>
      </c>
      <c r="D699" s="1" t="s">
        <v>101</v>
      </c>
      <c r="E699" s="1" t="s">
        <v>49</v>
      </c>
      <c r="F699" s="2">
        <v>46686</v>
      </c>
      <c r="G699">
        <v>40</v>
      </c>
      <c r="H699">
        <v>63</v>
      </c>
      <c r="I699" s="1" t="s">
        <v>96</v>
      </c>
      <c r="J699" s="1" t="s">
        <v>74</v>
      </c>
      <c r="K699" s="1" t="s">
        <v>92</v>
      </c>
      <c r="L699" s="1" t="s">
        <v>35</v>
      </c>
      <c r="M699" s="1" t="s">
        <v>20</v>
      </c>
      <c r="N699" s="1" t="s">
        <v>68</v>
      </c>
      <c r="O699" s="1" t="s">
        <v>40</v>
      </c>
    </row>
    <row r="700" spans="1:15" x14ac:dyDescent="0.25">
      <c r="A700">
        <v>699</v>
      </c>
      <c r="B700">
        <v>55</v>
      </c>
      <c r="C700" s="1" t="s">
        <v>2</v>
      </c>
      <c r="D700" s="1" t="s">
        <v>119</v>
      </c>
      <c r="E700" s="1" t="s">
        <v>24</v>
      </c>
      <c r="F700" s="2">
        <v>46688</v>
      </c>
      <c r="G700">
        <v>40</v>
      </c>
      <c r="H700">
        <v>41</v>
      </c>
      <c r="I700" s="1" t="s">
        <v>128</v>
      </c>
      <c r="J700" s="1" t="s">
        <v>26</v>
      </c>
      <c r="K700" s="1" t="s">
        <v>116</v>
      </c>
      <c r="L700" s="1" t="s">
        <v>8</v>
      </c>
      <c r="M700" s="1" t="s">
        <v>36</v>
      </c>
      <c r="N700" s="1" t="s">
        <v>68</v>
      </c>
      <c r="O700" s="1" t="s">
        <v>22</v>
      </c>
    </row>
    <row r="701" spans="1:15" x14ac:dyDescent="0.25">
      <c r="A701">
        <v>700</v>
      </c>
      <c r="B701">
        <v>50</v>
      </c>
      <c r="C701" s="1" t="s">
        <v>2</v>
      </c>
      <c r="D701" s="1" t="s">
        <v>48</v>
      </c>
      <c r="E701" s="1" t="s">
        <v>49</v>
      </c>
      <c r="F701" s="2">
        <v>46690</v>
      </c>
      <c r="G701">
        <v>5</v>
      </c>
      <c r="H701">
        <v>46</v>
      </c>
      <c r="I701" s="1" t="s">
        <v>121</v>
      </c>
      <c r="J701" s="1" t="s">
        <v>26</v>
      </c>
      <c r="K701" s="1" t="s">
        <v>43</v>
      </c>
      <c r="L701" s="1" t="s">
        <v>39</v>
      </c>
      <c r="M701" s="1" t="s">
        <v>52</v>
      </c>
      <c r="N701" s="1" t="s">
        <v>28</v>
      </c>
      <c r="O701" s="1" t="s">
        <v>22</v>
      </c>
    </row>
    <row r="702" spans="1:15" x14ac:dyDescent="0.25">
      <c r="A702">
        <v>701</v>
      </c>
      <c r="B702">
        <v>57</v>
      </c>
      <c r="C702" s="1" t="s">
        <v>2</v>
      </c>
      <c r="D702" s="1" t="s">
        <v>77</v>
      </c>
      <c r="E702" s="1" t="s">
        <v>4</v>
      </c>
      <c r="F702" s="2">
        <v>46692</v>
      </c>
      <c r="G702">
        <v>5</v>
      </c>
      <c r="H702">
        <v>79</v>
      </c>
      <c r="I702" s="1" t="s">
        <v>132</v>
      </c>
      <c r="J702" s="1" t="s">
        <v>6</v>
      </c>
      <c r="K702" s="1" t="s">
        <v>60</v>
      </c>
      <c r="L702" s="1" t="s">
        <v>8</v>
      </c>
      <c r="M702" s="1" t="s">
        <v>36</v>
      </c>
      <c r="N702" s="1" t="s">
        <v>28</v>
      </c>
      <c r="O702" s="1" t="s">
        <v>70</v>
      </c>
    </row>
    <row r="703" spans="1:15" x14ac:dyDescent="0.25">
      <c r="A703">
        <v>702</v>
      </c>
      <c r="B703">
        <v>51</v>
      </c>
      <c r="C703" s="1" t="s">
        <v>2</v>
      </c>
      <c r="D703" s="1" t="s">
        <v>119</v>
      </c>
      <c r="E703" s="1" t="s">
        <v>24</v>
      </c>
      <c r="F703" s="2">
        <v>46694</v>
      </c>
      <c r="G703">
        <v>5</v>
      </c>
      <c r="H703">
        <v>90</v>
      </c>
      <c r="I703" s="1" t="s">
        <v>117</v>
      </c>
      <c r="J703" s="1" t="s">
        <v>6</v>
      </c>
      <c r="K703" s="1" t="s">
        <v>90</v>
      </c>
      <c r="L703" s="1" t="s">
        <v>39</v>
      </c>
      <c r="M703" s="1" t="s">
        <v>27</v>
      </c>
      <c r="N703" s="1" t="s">
        <v>68</v>
      </c>
      <c r="O703" s="1" t="s">
        <v>79</v>
      </c>
    </row>
    <row r="704" spans="1:15" x14ac:dyDescent="0.25">
      <c r="A704">
        <v>703</v>
      </c>
      <c r="B704">
        <v>18</v>
      </c>
      <c r="C704" s="1" t="s">
        <v>2</v>
      </c>
      <c r="D704" s="1" t="s">
        <v>37</v>
      </c>
      <c r="E704" s="1" t="s">
        <v>4</v>
      </c>
      <c r="F704" s="2">
        <v>46696</v>
      </c>
      <c r="G704">
        <v>1</v>
      </c>
      <c r="H704">
        <v>71</v>
      </c>
      <c r="I704" s="1" t="s">
        <v>38</v>
      </c>
      <c r="J704" s="1" t="s">
        <v>26</v>
      </c>
      <c r="K704" s="1" t="s">
        <v>34</v>
      </c>
      <c r="L704" s="1" t="s">
        <v>8</v>
      </c>
      <c r="M704" s="1" t="s">
        <v>56</v>
      </c>
      <c r="N704" s="1" t="s">
        <v>15</v>
      </c>
      <c r="O704" s="1" t="s">
        <v>22</v>
      </c>
    </row>
    <row r="705" spans="1:15" x14ac:dyDescent="0.25">
      <c r="A705">
        <v>704</v>
      </c>
      <c r="B705">
        <v>63</v>
      </c>
      <c r="C705" s="1" t="s">
        <v>2</v>
      </c>
      <c r="D705" s="1" t="s">
        <v>63</v>
      </c>
      <c r="E705" s="1" t="s">
        <v>4</v>
      </c>
      <c r="F705" s="2">
        <v>46698</v>
      </c>
      <c r="G705">
        <v>21</v>
      </c>
      <c r="H705">
        <v>87</v>
      </c>
      <c r="I705" s="1" t="s">
        <v>121</v>
      </c>
      <c r="J705" s="1" t="s">
        <v>6</v>
      </c>
      <c r="K705" s="1" t="s">
        <v>51</v>
      </c>
      <c r="L705" s="1" t="s">
        <v>35</v>
      </c>
      <c r="M705" s="1" t="s">
        <v>36</v>
      </c>
      <c r="N705" s="1" t="s">
        <v>10</v>
      </c>
      <c r="O705" s="1" t="s">
        <v>22</v>
      </c>
    </row>
    <row r="706" spans="1:15" x14ac:dyDescent="0.25">
      <c r="A706">
        <v>705</v>
      </c>
      <c r="B706">
        <v>34</v>
      </c>
      <c r="C706" s="1" t="s">
        <v>2</v>
      </c>
      <c r="D706" s="1" t="s">
        <v>86</v>
      </c>
      <c r="E706" s="1" t="s">
        <v>4</v>
      </c>
      <c r="F706" s="2">
        <v>46700</v>
      </c>
      <c r="G706">
        <v>18</v>
      </c>
      <c r="H706">
        <v>66</v>
      </c>
      <c r="I706" s="1" t="s">
        <v>117</v>
      </c>
      <c r="J706" s="1" t="s">
        <v>18</v>
      </c>
      <c r="K706" s="1" t="s">
        <v>76</v>
      </c>
      <c r="L706" s="1" t="s">
        <v>19</v>
      </c>
      <c r="M706" s="1" t="s">
        <v>9</v>
      </c>
      <c r="N706" s="1" t="s">
        <v>28</v>
      </c>
      <c r="O706" s="1" t="s">
        <v>31</v>
      </c>
    </row>
    <row r="707" spans="1:15" x14ac:dyDescent="0.25">
      <c r="A707">
        <v>706</v>
      </c>
      <c r="B707">
        <v>25</v>
      </c>
      <c r="C707" s="1" t="s">
        <v>2</v>
      </c>
      <c r="D707" s="1" t="s">
        <v>77</v>
      </c>
      <c r="E707" s="1" t="s">
        <v>4</v>
      </c>
      <c r="F707" s="2">
        <v>46702</v>
      </c>
      <c r="G707">
        <v>49</v>
      </c>
      <c r="H707">
        <v>90</v>
      </c>
      <c r="I707" s="1" t="s">
        <v>54</v>
      </c>
      <c r="J707" s="1" t="s">
        <v>74</v>
      </c>
      <c r="K707" s="1" t="s">
        <v>108</v>
      </c>
      <c r="L707" s="1" t="s">
        <v>35</v>
      </c>
      <c r="M707" s="1" t="s">
        <v>20</v>
      </c>
      <c r="N707" s="1" t="s">
        <v>15</v>
      </c>
      <c r="O707" s="1" t="s">
        <v>40</v>
      </c>
    </row>
    <row r="708" spans="1:15" x14ac:dyDescent="0.25">
      <c r="A708">
        <v>707</v>
      </c>
      <c r="B708">
        <v>46</v>
      </c>
      <c r="C708" s="1" t="s">
        <v>2</v>
      </c>
      <c r="D708" s="1" t="s">
        <v>16</v>
      </c>
      <c r="E708" s="1" t="s">
        <v>4</v>
      </c>
      <c r="F708" s="2">
        <v>46704</v>
      </c>
      <c r="G708">
        <v>27</v>
      </c>
      <c r="H708">
        <v>47</v>
      </c>
      <c r="I708" s="1" t="s">
        <v>128</v>
      </c>
      <c r="J708" s="1" t="s">
        <v>6</v>
      </c>
      <c r="K708" s="1" t="s">
        <v>30</v>
      </c>
      <c r="L708" s="1" t="s">
        <v>35</v>
      </c>
      <c r="M708" s="1" t="s">
        <v>9</v>
      </c>
      <c r="N708" s="1" t="s">
        <v>68</v>
      </c>
      <c r="O708" s="1" t="s">
        <v>22</v>
      </c>
    </row>
    <row r="709" spans="1:15" x14ac:dyDescent="0.25">
      <c r="A709">
        <v>708</v>
      </c>
      <c r="B709">
        <v>59</v>
      </c>
      <c r="C709" s="1" t="s">
        <v>2</v>
      </c>
      <c r="D709" s="1" t="s">
        <v>37</v>
      </c>
      <c r="E709" s="1" t="s">
        <v>4</v>
      </c>
      <c r="F709" s="2">
        <v>46706</v>
      </c>
      <c r="G709">
        <v>21</v>
      </c>
      <c r="H709">
        <v>38</v>
      </c>
      <c r="I709" s="1" t="s">
        <v>42</v>
      </c>
      <c r="J709" s="1" t="s">
        <v>6</v>
      </c>
      <c r="K709" s="1" t="s">
        <v>55</v>
      </c>
      <c r="L709" s="1" t="s">
        <v>19</v>
      </c>
      <c r="M709" s="1" t="s">
        <v>27</v>
      </c>
      <c r="N709" s="1" t="s">
        <v>10</v>
      </c>
      <c r="O709" s="1" t="s">
        <v>31</v>
      </c>
    </row>
    <row r="710" spans="1:15" x14ac:dyDescent="0.25">
      <c r="A710">
        <v>709</v>
      </c>
      <c r="B710">
        <v>37</v>
      </c>
      <c r="C710" s="1" t="s">
        <v>2</v>
      </c>
      <c r="D710" s="1" t="s">
        <v>114</v>
      </c>
      <c r="E710" s="1" t="s">
        <v>49</v>
      </c>
      <c r="F710" s="2">
        <v>46708</v>
      </c>
      <c r="G710">
        <v>19</v>
      </c>
      <c r="H710">
        <v>50</v>
      </c>
      <c r="I710" s="1" t="s">
        <v>5</v>
      </c>
      <c r="J710" s="1" t="s">
        <v>6</v>
      </c>
      <c r="K710" s="1" t="s">
        <v>100</v>
      </c>
      <c r="L710" s="1" t="s">
        <v>35</v>
      </c>
      <c r="M710" s="1" t="s">
        <v>56</v>
      </c>
      <c r="N710" s="1" t="s">
        <v>15</v>
      </c>
      <c r="O710" s="1" t="s">
        <v>11</v>
      </c>
    </row>
    <row r="711" spans="1:15" x14ac:dyDescent="0.25">
      <c r="A711">
        <v>710</v>
      </c>
      <c r="B711">
        <v>49</v>
      </c>
      <c r="C711" s="1" t="s">
        <v>2</v>
      </c>
      <c r="D711" s="1" t="s">
        <v>84</v>
      </c>
      <c r="E711" s="1" t="s">
        <v>45</v>
      </c>
      <c r="F711" s="2">
        <v>46710</v>
      </c>
      <c r="G711">
        <v>23</v>
      </c>
      <c r="H711">
        <v>79</v>
      </c>
      <c r="I711" s="1" t="s">
        <v>17</v>
      </c>
      <c r="J711" s="1" t="s">
        <v>6</v>
      </c>
      <c r="K711" s="1" t="s">
        <v>43</v>
      </c>
      <c r="L711" s="1" t="s">
        <v>35</v>
      </c>
      <c r="M711" s="1" t="s">
        <v>36</v>
      </c>
      <c r="N711" s="1" t="s">
        <v>68</v>
      </c>
      <c r="O711" s="1" t="s">
        <v>70</v>
      </c>
    </row>
    <row r="712" spans="1:15" x14ac:dyDescent="0.25">
      <c r="A712">
        <v>711</v>
      </c>
      <c r="B712">
        <v>22</v>
      </c>
      <c r="C712" s="1" t="s">
        <v>2</v>
      </c>
      <c r="D712" s="1" t="s">
        <v>101</v>
      </c>
      <c r="E712" s="1" t="s">
        <v>49</v>
      </c>
      <c r="F712" s="2">
        <v>46712</v>
      </c>
      <c r="G712">
        <v>26</v>
      </c>
      <c r="H712">
        <v>91</v>
      </c>
      <c r="I712" s="1" t="s">
        <v>123</v>
      </c>
      <c r="J712" s="1" t="s">
        <v>6</v>
      </c>
      <c r="K712" s="1" t="s">
        <v>30</v>
      </c>
      <c r="L712" s="1" t="s">
        <v>19</v>
      </c>
      <c r="M712" s="1" t="s">
        <v>36</v>
      </c>
      <c r="N712" s="1" t="s">
        <v>28</v>
      </c>
      <c r="O712" s="1" t="s">
        <v>11</v>
      </c>
    </row>
    <row r="713" spans="1:15" x14ac:dyDescent="0.25">
      <c r="A713">
        <v>712</v>
      </c>
      <c r="B713">
        <v>64</v>
      </c>
      <c r="C713" s="1" t="s">
        <v>2</v>
      </c>
      <c r="D713" s="1" t="s">
        <v>119</v>
      </c>
      <c r="E713" s="1" t="s">
        <v>24</v>
      </c>
      <c r="F713" s="2">
        <v>46714</v>
      </c>
      <c r="G713">
        <v>13</v>
      </c>
      <c r="H713">
        <v>60</v>
      </c>
      <c r="I713" s="1" t="s">
        <v>64</v>
      </c>
      <c r="J713" s="1" t="s">
        <v>26</v>
      </c>
      <c r="K713" s="1" t="s">
        <v>14</v>
      </c>
      <c r="L713" s="1" t="s">
        <v>19</v>
      </c>
      <c r="M713" s="1" t="s">
        <v>52</v>
      </c>
      <c r="N713" s="1" t="s">
        <v>57</v>
      </c>
      <c r="O713" s="1" t="s">
        <v>58</v>
      </c>
    </row>
    <row r="714" spans="1:15" x14ac:dyDescent="0.25">
      <c r="A714">
        <v>713</v>
      </c>
      <c r="B714">
        <v>42</v>
      </c>
      <c r="C714" s="1" t="s">
        <v>2</v>
      </c>
      <c r="D714" s="1" t="s">
        <v>3</v>
      </c>
      <c r="E714" s="1" t="s">
        <v>4</v>
      </c>
      <c r="F714" s="2">
        <v>46716</v>
      </c>
      <c r="G714">
        <v>36</v>
      </c>
      <c r="H714">
        <v>81</v>
      </c>
      <c r="I714" s="1" t="s">
        <v>64</v>
      </c>
      <c r="J714" s="1" t="s">
        <v>74</v>
      </c>
      <c r="K714" s="1" t="s">
        <v>76</v>
      </c>
      <c r="L714" s="1" t="s">
        <v>35</v>
      </c>
      <c r="M714" s="1" t="s">
        <v>27</v>
      </c>
      <c r="N714" s="1" t="s">
        <v>57</v>
      </c>
      <c r="O714" s="1" t="s">
        <v>40</v>
      </c>
    </row>
    <row r="715" spans="1:15" x14ac:dyDescent="0.25">
      <c r="A715">
        <v>714</v>
      </c>
      <c r="B715">
        <v>37</v>
      </c>
      <c r="C715" s="1" t="s">
        <v>2</v>
      </c>
      <c r="D715" s="1" t="s">
        <v>86</v>
      </c>
      <c r="E715" s="1" t="s">
        <v>4</v>
      </c>
      <c r="F715" s="2">
        <v>46718</v>
      </c>
      <c r="G715">
        <v>39</v>
      </c>
      <c r="H715">
        <v>90</v>
      </c>
      <c r="I715" s="1" t="s">
        <v>29</v>
      </c>
      <c r="J715" s="1" t="s">
        <v>26</v>
      </c>
      <c r="K715" s="1" t="s">
        <v>75</v>
      </c>
      <c r="L715" s="1" t="s">
        <v>35</v>
      </c>
      <c r="M715" s="1" t="s">
        <v>9</v>
      </c>
      <c r="N715" s="1" t="s">
        <v>57</v>
      </c>
      <c r="O715" s="1" t="s">
        <v>58</v>
      </c>
    </row>
    <row r="716" spans="1:15" x14ac:dyDescent="0.25">
      <c r="A716">
        <v>715</v>
      </c>
      <c r="B716">
        <v>26</v>
      </c>
      <c r="C716" s="1" t="s">
        <v>2</v>
      </c>
      <c r="D716" s="1" t="s">
        <v>84</v>
      </c>
      <c r="E716" s="1" t="s">
        <v>45</v>
      </c>
      <c r="F716" s="2">
        <v>46720</v>
      </c>
      <c r="G716">
        <v>40</v>
      </c>
      <c r="H716">
        <v>70</v>
      </c>
      <c r="I716" s="1" t="s">
        <v>129</v>
      </c>
      <c r="J716" s="1" t="s">
        <v>26</v>
      </c>
      <c r="K716" s="1" t="s">
        <v>118</v>
      </c>
      <c r="L716" s="1" t="s">
        <v>39</v>
      </c>
      <c r="M716" s="1" t="s">
        <v>56</v>
      </c>
      <c r="N716" s="1" t="s">
        <v>68</v>
      </c>
      <c r="O716" s="1" t="s">
        <v>11</v>
      </c>
    </row>
    <row r="717" spans="1:15" x14ac:dyDescent="0.25">
      <c r="A717">
        <v>716</v>
      </c>
      <c r="B717">
        <v>33</v>
      </c>
      <c r="C717" s="1" t="s">
        <v>2</v>
      </c>
      <c r="D717" s="1" t="s">
        <v>16</v>
      </c>
      <c r="E717" s="1" t="s">
        <v>4</v>
      </c>
      <c r="F717" s="2">
        <v>46722</v>
      </c>
      <c r="G717">
        <v>37</v>
      </c>
      <c r="H717">
        <v>63</v>
      </c>
      <c r="I717" s="1" t="s">
        <v>61</v>
      </c>
      <c r="J717" s="1" t="s">
        <v>6</v>
      </c>
      <c r="K717" s="1" t="s">
        <v>78</v>
      </c>
      <c r="L717" s="1" t="s">
        <v>19</v>
      </c>
      <c r="M717" s="1" t="s">
        <v>9</v>
      </c>
      <c r="N717" s="1" t="s">
        <v>68</v>
      </c>
      <c r="O717" s="1" t="s">
        <v>40</v>
      </c>
    </row>
    <row r="718" spans="1:15" x14ac:dyDescent="0.25">
      <c r="A718">
        <v>717</v>
      </c>
      <c r="B718">
        <v>30</v>
      </c>
      <c r="C718" s="1" t="s">
        <v>2</v>
      </c>
      <c r="D718" s="1" t="s">
        <v>88</v>
      </c>
      <c r="E718" s="1" t="s">
        <v>49</v>
      </c>
      <c r="F718" s="2">
        <v>46724</v>
      </c>
      <c r="G718">
        <v>9</v>
      </c>
      <c r="H718">
        <v>29</v>
      </c>
      <c r="I718" s="1" t="s">
        <v>50</v>
      </c>
      <c r="J718" s="1" t="s">
        <v>26</v>
      </c>
      <c r="K718" s="1" t="s">
        <v>60</v>
      </c>
      <c r="L718" s="1" t="s">
        <v>19</v>
      </c>
      <c r="M718" s="1" t="s">
        <v>9</v>
      </c>
      <c r="N718" s="1" t="s">
        <v>10</v>
      </c>
      <c r="O718" s="1" t="s">
        <v>58</v>
      </c>
    </row>
    <row r="719" spans="1:15" x14ac:dyDescent="0.25">
      <c r="A719">
        <v>718</v>
      </c>
      <c r="B719">
        <v>21</v>
      </c>
      <c r="C719" s="1" t="s">
        <v>2</v>
      </c>
      <c r="D719" s="1" t="s">
        <v>107</v>
      </c>
      <c r="E719" s="1" t="s">
        <v>4</v>
      </c>
      <c r="F719" s="2">
        <v>46726</v>
      </c>
      <c r="G719">
        <v>7</v>
      </c>
      <c r="H719">
        <v>90</v>
      </c>
      <c r="I719" s="1" t="s">
        <v>102</v>
      </c>
      <c r="J719" s="1" t="s">
        <v>6</v>
      </c>
      <c r="K719" s="1" t="s">
        <v>78</v>
      </c>
      <c r="L719" s="1" t="s">
        <v>19</v>
      </c>
      <c r="M719" s="1" t="s">
        <v>9</v>
      </c>
      <c r="N719" s="1" t="s">
        <v>10</v>
      </c>
      <c r="O719" s="1" t="s">
        <v>79</v>
      </c>
    </row>
    <row r="720" spans="1:15" x14ac:dyDescent="0.25">
      <c r="A720">
        <v>719</v>
      </c>
      <c r="B720">
        <v>22</v>
      </c>
      <c r="C720" s="1" t="s">
        <v>2</v>
      </c>
      <c r="D720" s="1" t="s">
        <v>37</v>
      </c>
      <c r="E720" s="1" t="s">
        <v>4</v>
      </c>
      <c r="F720" s="2">
        <v>46728</v>
      </c>
      <c r="G720">
        <v>25</v>
      </c>
      <c r="H720">
        <v>22</v>
      </c>
      <c r="I720" s="1" t="s">
        <v>85</v>
      </c>
      <c r="J720" s="1" t="s">
        <v>26</v>
      </c>
      <c r="K720" s="1" t="s">
        <v>82</v>
      </c>
      <c r="L720" s="1" t="s">
        <v>35</v>
      </c>
      <c r="M720" s="1" t="s">
        <v>36</v>
      </c>
      <c r="N720" s="1" t="s">
        <v>57</v>
      </c>
      <c r="O720" s="1" t="s">
        <v>31</v>
      </c>
    </row>
    <row r="721" spans="1:15" x14ac:dyDescent="0.25">
      <c r="A721">
        <v>720</v>
      </c>
      <c r="B721">
        <v>63</v>
      </c>
      <c r="C721" s="1" t="s">
        <v>2</v>
      </c>
      <c r="D721" s="1" t="s">
        <v>41</v>
      </c>
      <c r="E721" s="1" t="s">
        <v>4</v>
      </c>
      <c r="F721" s="2">
        <v>46730</v>
      </c>
      <c r="G721">
        <v>42</v>
      </c>
      <c r="H721">
        <v>22</v>
      </c>
      <c r="I721" s="1" t="s">
        <v>73</v>
      </c>
      <c r="J721" s="1" t="s">
        <v>6</v>
      </c>
      <c r="K721" s="1" t="s">
        <v>30</v>
      </c>
      <c r="L721" s="1" t="s">
        <v>35</v>
      </c>
      <c r="M721" s="1" t="s">
        <v>27</v>
      </c>
      <c r="N721" s="1" t="s">
        <v>10</v>
      </c>
      <c r="O721" s="1" t="s">
        <v>58</v>
      </c>
    </row>
    <row r="722" spans="1:15" x14ac:dyDescent="0.25">
      <c r="A722">
        <v>721</v>
      </c>
      <c r="B722">
        <v>33</v>
      </c>
      <c r="C722" s="1" t="s">
        <v>2</v>
      </c>
      <c r="D722" s="1" t="s">
        <v>88</v>
      </c>
      <c r="E722" s="1" t="s">
        <v>49</v>
      </c>
      <c r="F722" s="2">
        <v>46732</v>
      </c>
      <c r="G722">
        <v>19</v>
      </c>
      <c r="H722">
        <v>62</v>
      </c>
      <c r="I722" s="1" t="s">
        <v>112</v>
      </c>
      <c r="J722" s="1" t="s">
        <v>6</v>
      </c>
      <c r="K722" s="1" t="s">
        <v>103</v>
      </c>
      <c r="L722" s="1" t="s">
        <v>39</v>
      </c>
      <c r="M722" s="1" t="s">
        <v>20</v>
      </c>
      <c r="N722" s="1" t="s">
        <v>68</v>
      </c>
      <c r="O722" s="1" t="s">
        <v>22</v>
      </c>
    </row>
    <row r="723" spans="1:15" x14ac:dyDescent="0.25">
      <c r="A723">
        <v>722</v>
      </c>
      <c r="B723">
        <v>43</v>
      </c>
      <c r="C723" s="1" t="s">
        <v>2</v>
      </c>
      <c r="D723" s="1" t="s">
        <v>3</v>
      </c>
      <c r="E723" s="1" t="s">
        <v>4</v>
      </c>
      <c r="F723" s="2">
        <v>46734</v>
      </c>
      <c r="G723">
        <v>41</v>
      </c>
      <c r="H723">
        <v>57</v>
      </c>
      <c r="I723" s="1" t="s">
        <v>81</v>
      </c>
      <c r="J723" s="1" t="s">
        <v>6</v>
      </c>
      <c r="K723" s="1" t="s">
        <v>47</v>
      </c>
      <c r="L723" s="1" t="s">
        <v>35</v>
      </c>
      <c r="M723" s="1" t="s">
        <v>27</v>
      </c>
      <c r="N723" s="1" t="s">
        <v>68</v>
      </c>
      <c r="O723" s="1" t="s">
        <v>79</v>
      </c>
    </row>
    <row r="724" spans="1:15" x14ac:dyDescent="0.25">
      <c r="A724">
        <v>723</v>
      </c>
      <c r="B724">
        <v>27</v>
      </c>
      <c r="C724" s="1" t="s">
        <v>2</v>
      </c>
      <c r="D724" s="1" t="s">
        <v>12</v>
      </c>
      <c r="E724" s="1" t="s">
        <v>4</v>
      </c>
      <c r="F724" s="2">
        <v>46736</v>
      </c>
      <c r="G724">
        <v>50</v>
      </c>
      <c r="H724">
        <v>32</v>
      </c>
      <c r="I724" s="1" t="s">
        <v>33</v>
      </c>
      <c r="J724" s="1" t="s">
        <v>18</v>
      </c>
      <c r="K724" s="1" t="s">
        <v>126</v>
      </c>
      <c r="L724" s="1" t="s">
        <v>35</v>
      </c>
      <c r="M724" s="1" t="s">
        <v>56</v>
      </c>
      <c r="N724" s="1" t="s">
        <v>15</v>
      </c>
      <c r="O724" s="1" t="s">
        <v>58</v>
      </c>
    </row>
    <row r="725" spans="1:15" x14ac:dyDescent="0.25">
      <c r="A725">
        <v>724</v>
      </c>
      <c r="B725">
        <v>35</v>
      </c>
      <c r="C725" s="1" t="s">
        <v>2</v>
      </c>
      <c r="D725" s="1" t="s">
        <v>88</v>
      </c>
      <c r="E725" s="1" t="s">
        <v>49</v>
      </c>
      <c r="F725" s="2">
        <v>46738</v>
      </c>
      <c r="G725">
        <v>43</v>
      </c>
      <c r="H725">
        <v>53</v>
      </c>
      <c r="I725" s="1" t="s">
        <v>50</v>
      </c>
      <c r="J725" s="1" t="s">
        <v>6</v>
      </c>
      <c r="K725" s="1" t="s">
        <v>91</v>
      </c>
      <c r="L725" s="1" t="s">
        <v>39</v>
      </c>
      <c r="M725" s="1" t="s">
        <v>9</v>
      </c>
      <c r="N725" s="1" t="s">
        <v>28</v>
      </c>
      <c r="O725" s="1" t="s">
        <v>70</v>
      </c>
    </row>
    <row r="726" spans="1:15" x14ac:dyDescent="0.25">
      <c r="A726">
        <v>725</v>
      </c>
      <c r="B726">
        <v>37</v>
      </c>
      <c r="C726" s="1" t="s">
        <v>2</v>
      </c>
      <c r="D726" s="1" t="s">
        <v>95</v>
      </c>
      <c r="E726" s="1" t="s">
        <v>4</v>
      </c>
      <c r="F726" s="2">
        <v>46740</v>
      </c>
      <c r="G726">
        <v>36</v>
      </c>
      <c r="H726">
        <v>79</v>
      </c>
      <c r="I726" s="1" t="s">
        <v>64</v>
      </c>
      <c r="J726" s="1" t="s">
        <v>74</v>
      </c>
      <c r="K726" s="1" t="s">
        <v>78</v>
      </c>
      <c r="L726" s="1" t="s">
        <v>39</v>
      </c>
      <c r="M726" s="1" t="s">
        <v>56</v>
      </c>
      <c r="N726" s="1" t="s">
        <v>10</v>
      </c>
      <c r="O726" s="1" t="s">
        <v>79</v>
      </c>
    </row>
    <row r="727" spans="1:15" x14ac:dyDescent="0.25">
      <c r="A727">
        <v>726</v>
      </c>
      <c r="B727">
        <v>61</v>
      </c>
      <c r="C727" s="1" t="s">
        <v>2</v>
      </c>
      <c r="D727" s="1" t="s">
        <v>106</v>
      </c>
      <c r="E727" s="1" t="s">
        <v>49</v>
      </c>
      <c r="F727" s="2">
        <v>46742</v>
      </c>
      <c r="G727">
        <v>33</v>
      </c>
      <c r="H727">
        <v>61</v>
      </c>
      <c r="I727" s="1" t="s">
        <v>87</v>
      </c>
      <c r="J727" s="1" t="s">
        <v>6</v>
      </c>
      <c r="K727" s="1" t="s">
        <v>47</v>
      </c>
      <c r="L727" s="1" t="s">
        <v>8</v>
      </c>
      <c r="M727" s="1" t="s">
        <v>36</v>
      </c>
      <c r="N727" s="1" t="s">
        <v>68</v>
      </c>
      <c r="O727" s="1" t="s">
        <v>11</v>
      </c>
    </row>
    <row r="728" spans="1:15" x14ac:dyDescent="0.25">
      <c r="A728">
        <v>727</v>
      </c>
      <c r="B728">
        <v>32</v>
      </c>
      <c r="C728" s="1" t="s">
        <v>2</v>
      </c>
      <c r="D728" s="1" t="s">
        <v>41</v>
      </c>
      <c r="E728" s="1" t="s">
        <v>4</v>
      </c>
      <c r="F728" s="2">
        <v>46744</v>
      </c>
      <c r="G728">
        <v>20</v>
      </c>
      <c r="H728">
        <v>78</v>
      </c>
      <c r="I728" s="1" t="s">
        <v>96</v>
      </c>
      <c r="J728" s="1" t="s">
        <v>6</v>
      </c>
      <c r="K728" s="1" t="s">
        <v>116</v>
      </c>
      <c r="L728" s="1" t="s">
        <v>35</v>
      </c>
      <c r="M728" s="1" t="s">
        <v>27</v>
      </c>
      <c r="N728" s="1" t="s">
        <v>57</v>
      </c>
      <c r="O728" s="1" t="s">
        <v>79</v>
      </c>
    </row>
    <row r="729" spans="1:15" x14ac:dyDescent="0.25">
      <c r="A729">
        <v>728</v>
      </c>
      <c r="B729">
        <v>62</v>
      </c>
      <c r="C729" s="1" t="s">
        <v>2</v>
      </c>
      <c r="D729" s="1" t="s">
        <v>12</v>
      </c>
      <c r="E729" s="1" t="s">
        <v>4</v>
      </c>
      <c r="F729" s="2">
        <v>46746</v>
      </c>
      <c r="G729">
        <v>37</v>
      </c>
      <c r="H729">
        <v>97</v>
      </c>
      <c r="I729" s="1" t="s">
        <v>54</v>
      </c>
      <c r="J729" s="1" t="s">
        <v>18</v>
      </c>
      <c r="K729" s="1" t="s">
        <v>7</v>
      </c>
      <c r="L729" s="1" t="s">
        <v>8</v>
      </c>
      <c r="M729" s="1" t="s">
        <v>27</v>
      </c>
      <c r="N729" s="1" t="s">
        <v>10</v>
      </c>
      <c r="O729" s="1" t="s">
        <v>79</v>
      </c>
    </row>
    <row r="730" spans="1:15" x14ac:dyDescent="0.25">
      <c r="A730">
        <v>729</v>
      </c>
      <c r="B730">
        <v>29</v>
      </c>
      <c r="C730" s="1" t="s">
        <v>2</v>
      </c>
      <c r="D730" s="1" t="s">
        <v>16</v>
      </c>
      <c r="E730" s="1" t="s">
        <v>4</v>
      </c>
      <c r="F730" s="2">
        <v>46748</v>
      </c>
      <c r="G730">
        <v>12</v>
      </c>
      <c r="H730">
        <v>78</v>
      </c>
      <c r="I730" s="1" t="s">
        <v>127</v>
      </c>
      <c r="J730" s="1" t="s">
        <v>26</v>
      </c>
      <c r="K730" s="1" t="s">
        <v>51</v>
      </c>
      <c r="L730" s="1" t="s">
        <v>8</v>
      </c>
      <c r="M730" s="1" t="s">
        <v>27</v>
      </c>
      <c r="N730" s="1" t="s">
        <v>28</v>
      </c>
      <c r="O730" s="1" t="s">
        <v>79</v>
      </c>
    </row>
    <row r="731" spans="1:15" x14ac:dyDescent="0.25">
      <c r="A731">
        <v>730</v>
      </c>
      <c r="B731">
        <v>41</v>
      </c>
      <c r="C731" s="1" t="s">
        <v>2</v>
      </c>
      <c r="D731" s="1" t="s">
        <v>71</v>
      </c>
      <c r="E731" s="1" t="s">
        <v>49</v>
      </c>
      <c r="F731" s="2">
        <v>46750</v>
      </c>
      <c r="G731">
        <v>46</v>
      </c>
      <c r="H731">
        <v>56</v>
      </c>
      <c r="I731" s="1" t="s">
        <v>130</v>
      </c>
      <c r="J731" s="1" t="s">
        <v>6</v>
      </c>
      <c r="K731" s="1" t="s">
        <v>100</v>
      </c>
      <c r="L731" s="1" t="s">
        <v>35</v>
      </c>
      <c r="M731" s="1" t="s">
        <v>9</v>
      </c>
      <c r="N731" s="1" t="s">
        <v>28</v>
      </c>
      <c r="O731" s="1" t="s">
        <v>79</v>
      </c>
    </row>
    <row r="732" spans="1:15" x14ac:dyDescent="0.25">
      <c r="A732">
        <v>731</v>
      </c>
      <c r="B732">
        <v>48</v>
      </c>
      <c r="C732" s="1" t="s">
        <v>2</v>
      </c>
      <c r="D732" s="1" t="s">
        <v>119</v>
      </c>
      <c r="E732" s="1" t="s">
        <v>24</v>
      </c>
      <c r="F732" s="2">
        <v>46752</v>
      </c>
      <c r="G732">
        <v>28</v>
      </c>
      <c r="H732">
        <v>25</v>
      </c>
      <c r="I732" s="1" t="s">
        <v>17</v>
      </c>
      <c r="J732" s="1" t="s">
        <v>26</v>
      </c>
      <c r="K732" s="1" t="s">
        <v>108</v>
      </c>
      <c r="L732" s="1" t="s">
        <v>35</v>
      </c>
      <c r="M732" s="1" t="s">
        <v>36</v>
      </c>
      <c r="N732" s="1" t="s">
        <v>10</v>
      </c>
      <c r="O732" s="1" t="s">
        <v>11</v>
      </c>
    </row>
    <row r="733" spans="1:15" x14ac:dyDescent="0.25">
      <c r="A733">
        <v>732</v>
      </c>
      <c r="B733">
        <v>43</v>
      </c>
      <c r="C733" s="1" t="s">
        <v>2</v>
      </c>
      <c r="D733" s="1" t="s">
        <v>44</v>
      </c>
      <c r="E733" s="1" t="s">
        <v>45</v>
      </c>
      <c r="F733" s="2">
        <v>46754</v>
      </c>
      <c r="G733">
        <v>30</v>
      </c>
      <c r="H733">
        <v>28</v>
      </c>
      <c r="I733" s="1" t="s">
        <v>54</v>
      </c>
      <c r="J733" s="1" t="s">
        <v>26</v>
      </c>
      <c r="K733" s="1" t="s">
        <v>90</v>
      </c>
      <c r="L733" s="1" t="s">
        <v>19</v>
      </c>
      <c r="M733" s="1" t="s">
        <v>20</v>
      </c>
      <c r="N733" s="1" t="s">
        <v>28</v>
      </c>
      <c r="O733" s="1" t="s">
        <v>11</v>
      </c>
    </row>
    <row r="734" spans="1:15" x14ac:dyDescent="0.25">
      <c r="A734">
        <v>733</v>
      </c>
      <c r="B734">
        <v>34</v>
      </c>
      <c r="C734" s="1" t="s">
        <v>2</v>
      </c>
      <c r="D734" s="1" t="s">
        <v>37</v>
      </c>
      <c r="E734" s="1" t="s">
        <v>4</v>
      </c>
      <c r="F734" s="2">
        <v>46756</v>
      </c>
      <c r="G734">
        <v>28</v>
      </c>
      <c r="H734">
        <v>57</v>
      </c>
      <c r="I734" s="1" t="s">
        <v>64</v>
      </c>
      <c r="J734" s="1" t="s">
        <v>6</v>
      </c>
      <c r="K734" s="1" t="s">
        <v>126</v>
      </c>
      <c r="L734" s="1" t="s">
        <v>19</v>
      </c>
      <c r="M734" s="1" t="s">
        <v>9</v>
      </c>
      <c r="N734" s="1" t="s">
        <v>15</v>
      </c>
      <c r="O734" s="1" t="s">
        <v>58</v>
      </c>
    </row>
    <row r="735" spans="1:15" x14ac:dyDescent="0.25">
      <c r="A735">
        <v>734</v>
      </c>
      <c r="B735">
        <v>45</v>
      </c>
      <c r="C735" s="1" t="s">
        <v>2</v>
      </c>
      <c r="D735" s="1" t="s">
        <v>63</v>
      </c>
      <c r="E735" s="1" t="s">
        <v>4</v>
      </c>
      <c r="F735" s="2">
        <v>46758</v>
      </c>
      <c r="G735">
        <v>20</v>
      </c>
      <c r="H735">
        <v>36</v>
      </c>
      <c r="I735" s="1" t="s">
        <v>25</v>
      </c>
      <c r="J735" s="1" t="s">
        <v>6</v>
      </c>
      <c r="K735" s="1" t="s">
        <v>91</v>
      </c>
      <c r="L735" s="1" t="s">
        <v>39</v>
      </c>
      <c r="M735" s="1" t="s">
        <v>52</v>
      </c>
      <c r="N735" s="1" t="s">
        <v>68</v>
      </c>
      <c r="O735" s="1" t="s">
        <v>58</v>
      </c>
    </row>
    <row r="736" spans="1:15" x14ac:dyDescent="0.25">
      <c r="A736">
        <v>735</v>
      </c>
      <c r="B736">
        <v>65</v>
      </c>
      <c r="C736" s="1" t="s">
        <v>2</v>
      </c>
      <c r="D736" s="1" t="s">
        <v>37</v>
      </c>
      <c r="E736" s="1" t="s">
        <v>4</v>
      </c>
      <c r="F736" s="2">
        <v>46760</v>
      </c>
      <c r="G736">
        <v>39</v>
      </c>
      <c r="H736">
        <v>69</v>
      </c>
      <c r="I736" s="1" t="s">
        <v>109</v>
      </c>
      <c r="J736" s="1" t="s">
        <v>18</v>
      </c>
      <c r="K736" s="1" t="s">
        <v>65</v>
      </c>
      <c r="L736" s="1" t="s">
        <v>8</v>
      </c>
      <c r="M736" s="1" t="s">
        <v>9</v>
      </c>
      <c r="N736" s="1" t="s">
        <v>57</v>
      </c>
      <c r="O736" s="1" t="s">
        <v>79</v>
      </c>
    </row>
    <row r="737" spans="1:15" x14ac:dyDescent="0.25">
      <c r="A737">
        <v>736</v>
      </c>
      <c r="B737">
        <v>61</v>
      </c>
      <c r="C737" s="1" t="s">
        <v>2</v>
      </c>
      <c r="D737" s="1" t="s">
        <v>71</v>
      </c>
      <c r="E737" s="1" t="s">
        <v>49</v>
      </c>
      <c r="F737" s="2">
        <v>46762</v>
      </c>
      <c r="G737">
        <v>48</v>
      </c>
      <c r="H737">
        <v>48</v>
      </c>
      <c r="I737" s="1" t="s">
        <v>38</v>
      </c>
      <c r="J737" s="1" t="s">
        <v>26</v>
      </c>
      <c r="K737" s="1" t="s">
        <v>103</v>
      </c>
      <c r="L737" s="1" t="s">
        <v>39</v>
      </c>
      <c r="M737" s="1" t="s">
        <v>52</v>
      </c>
      <c r="N737" s="1" t="s">
        <v>15</v>
      </c>
      <c r="O737" s="1" t="s">
        <v>58</v>
      </c>
    </row>
    <row r="738" spans="1:15" x14ac:dyDescent="0.25">
      <c r="A738">
        <v>737</v>
      </c>
      <c r="B738">
        <v>18</v>
      </c>
      <c r="C738" s="1" t="s">
        <v>2</v>
      </c>
      <c r="D738" s="1" t="s">
        <v>63</v>
      </c>
      <c r="E738" s="1" t="s">
        <v>4</v>
      </c>
      <c r="F738" s="2">
        <v>46764</v>
      </c>
      <c r="G738">
        <v>32</v>
      </c>
      <c r="H738">
        <v>58</v>
      </c>
      <c r="I738" s="1" t="s">
        <v>94</v>
      </c>
      <c r="J738" s="1" t="s">
        <v>6</v>
      </c>
      <c r="K738" s="1" t="s">
        <v>14</v>
      </c>
      <c r="L738" s="1" t="s">
        <v>19</v>
      </c>
      <c r="M738" s="1" t="s">
        <v>52</v>
      </c>
      <c r="N738" s="1" t="s">
        <v>21</v>
      </c>
      <c r="O738" s="1" t="s">
        <v>79</v>
      </c>
    </row>
    <row r="739" spans="1:15" x14ac:dyDescent="0.25">
      <c r="A739">
        <v>738</v>
      </c>
      <c r="B739">
        <v>47</v>
      </c>
      <c r="C739" s="1" t="s">
        <v>2</v>
      </c>
      <c r="D739" s="1" t="s">
        <v>71</v>
      </c>
      <c r="E739" s="1" t="s">
        <v>49</v>
      </c>
      <c r="F739" s="2">
        <v>46766</v>
      </c>
      <c r="G739">
        <v>28</v>
      </c>
      <c r="H739">
        <v>24</v>
      </c>
      <c r="I739" s="1" t="s">
        <v>127</v>
      </c>
      <c r="J739" s="1" t="s">
        <v>26</v>
      </c>
      <c r="K739" s="1" t="s">
        <v>67</v>
      </c>
      <c r="L739" s="1" t="s">
        <v>19</v>
      </c>
      <c r="M739" s="1" t="s">
        <v>56</v>
      </c>
      <c r="N739" s="1" t="s">
        <v>28</v>
      </c>
      <c r="O739" s="1" t="s">
        <v>31</v>
      </c>
    </row>
    <row r="740" spans="1:15" x14ac:dyDescent="0.25">
      <c r="A740">
        <v>739</v>
      </c>
      <c r="B740">
        <v>56</v>
      </c>
      <c r="C740" s="1" t="s">
        <v>2</v>
      </c>
      <c r="D740" s="1" t="s">
        <v>71</v>
      </c>
      <c r="E740" s="1" t="s">
        <v>49</v>
      </c>
      <c r="F740" s="2">
        <v>46768</v>
      </c>
      <c r="G740">
        <v>27</v>
      </c>
      <c r="H740">
        <v>31</v>
      </c>
      <c r="I740" s="1" t="s">
        <v>130</v>
      </c>
      <c r="J740" s="1" t="s">
        <v>6</v>
      </c>
      <c r="K740" s="1" t="s">
        <v>103</v>
      </c>
      <c r="L740" s="1" t="s">
        <v>8</v>
      </c>
      <c r="M740" s="1" t="s">
        <v>52</v>
      </c>
      <c r="N740" s="1" t="s">
        <v>10</v>
      </c>
      <c r="O740" s="1" t="s">
        <v>40</v>
      </c>
    </row>
    <row r="741" spans="1:15" x14ac:dyDescent="0.25">
      <c r="A741">
        <v>740</v>
      </c>
      <c r="B741">
        <v>64</v>
      </c>
      <c r="C741" s="1" t="s">
        <v>2</v>
      </c>
      <c r="D741" s="1" t="s">
        <v>41</v>
      </c>
      <c r="E741" s="1" t="s">
        <v>4</v>
      </c>
      <c r="F741" s="2">
        <v>46770</v>
      </c>
      <c r="G741">
        <v>26</v>
      </c>
      <c r="H741">
        <v>29</v>
      </c>
      <c r="I741" s="1" t="s">
        <v>130</v>
      </c>
      <c r="J741" s="1" t="s">
        <v>18</v>
      </c>
      <c r="K741" s="1" t="s">
        <v>55</v>
      </c>
      <c r="L741" s="1" t="s">
        <v>35</v>
      </c>
      <c r="M741" s="1" t="s">
        <v>20</v>
      </c>
      <c r="N741" s="1" t="s">
        <v>10</v>
      </c>
      <c r="O741" s="1" t="s">
        <v>58</v>
      </c>
    </row>
    <row r="742" spans="1:15" x14ac:dyDescent="0.25">
      <c r="A742">
        <v>741</v>
      </c>
      <c r="B742">
        <v>26</v>
      </c>
      <c r="C742" s="1" t="s">
        <v>2</v>
      </c>
      <c r="D742" s="1" t="s">
        <v>16</v>
      </c>
      <c r="E742" s="1" t="s">
        <v>4</v>
      </c>
      <c r="F742" s="2">
        <v>46772</v>
      </c>
      <c r="G742">
        <v>22</v>
      </c>
      <c r="H742">
        <v>69</v>
      </c>
      <c r="I742" s="1" t="s">
        <v>129</v>
      </c>
      <c r="J742" s="1" t="s">
        <v>26</v>
      </c>
      <c r="K742" s="1" t="s">
        <v>103</v>
      </c>
      <c r="L742" s="1" t="s">
        <v>35</v>
      </c>
      <c r="M742" s="1" t="s">
        <v>27</v>
      </c>
      <c r="N742" s="1" t="s">
        <v>21</v>
      </c>
      <c r="O742" s="1" t="s">
        <v>11</v>
      </c>
    </row>
    <row r="743" spans="1:15" x14ac:dyDescent="0.25">
      <c r="A743">
        <v>742</v>
      </c>
      <c r="B743">
        <v>22</v>
      </c>
      <c r="C743" s="1" t="s">
        <v>2</v>
      </c>
      <c r="D743" s="1" t="s">
        <v>95</v>
      </c>
      <c r="E743" s="1" t="s">
        <v>4</v>
      </c>
      <c r="F743" s="2">
        <v>46774</v>
      </c>
      <c r="G743">
        <v>23</v>
      </c>
      <c r="H743">
        <v>79</v>
      </c>
      <c r="I743" s="1" t="s">
        <v>46</v>
      </c>
      <c r="J743" s="1" t="s">
        <v>74</v>
      </c>
      <c r="K743" s="1" t="s">
        <v>116</v>
      </c>
      <c r="L743" s="1" t="s">
        <v>35</v>
      </c>
      <c r="M743" s="1" t="s">
        <v>20</v>
      </c>
      <c r="N743" s="1" t="s">
        <v>57</v>
      </c>
      <c r="O743" s="1" t="s">
        <v>79</v>
      </c>
    </row>
    <row r="744" spans="1:15" x14ac:dyDescent="0.25">
      <c r="A744">
        <v>743</v>
      </c>
      <c r="B744">
        <v>64</v>
      </c>
      <c r="C744" s="1" t="s">
        <v>2</v>
      </c>
      <c r="D744" s="1" t="s">
        <v>77</v>
      </c>
      <c r="E744" s="1" t="s">
        <v>4</v>
      </c>
      <c r="F744" s="2">
        <v>46776</v>
      </c>
      <c r="G744">
        <v>21</v>
      </c>
      <c r="H744">
        <v>39</v>
      </c>
      <c r="I744" s="1" t="s">
        <v>89</v>
      </c>
      <c r="J744" s="1" t="s">
        <v>26</v>
      </c>
      <c r="K744" s="1" t="s">
        <v>43</v>
      </c>
      <c r="L744" s="1" t="s">
        <v>35</v>
      </c>
      <c r="M744" s="1" t="s">
        <v>9</v>
      </c>
      <c r="N744" s="1" t="s">
        <v>68</v>
      </c>
      <c r="O744" s="1" t="s">
        <v>40</v>
      </c>
    </row>
    <row r="745" spans="1:15" x14ac:dyDescent="0.25">
      <c r="A745">
        <v>744</v>
      </c>
      <c r="B745">
        <v>21</v>
      </c>
      <c r="C745" s="1" t="s">
        <v>2</v>
      </c>
      <c r="D745" s="1" t="s">
        <v>71</v>
      </c>
      <c r="E745" s="1" t="s">
        <v>49</v>
      </c>
      <c r="F745" s="2">
        <v>46778</v>
      </c>
      <c r="G745">
        <v>36</v>
      </c>
      <c r="H745">
        <v>84</v>
      </c>
      <c r="I745" s="1" t="s">
        <v>80</v>
      </c>
      <c r="J745" s="1" t="s">
        <v>6</v>
      </c>
      <c r="K745" s="1" t="s">
        <v>7</v>
      </c>
      <c r="L745" s="1" t="s">
        <v>39</v>
      </c>
      <c r="M745" s="1" t="s">
        <v>20</v>
      </c>
      <c r="N745" s="1" t="s">
        <v>15</v>
      </c>
      <c r="O745" s="1" t="s">
        <v>22</v>
      </c>
    </row>
    <row r="746" spans="1:15" x14ac:dyDescent="0.25">
      <c r="A746">
        <v>745</v>
      </c>
      <c r="B746">
        <v>67</v>
      </c>
      <c r="C746" s="1" t="s">
        <v>2</v>
      </c>
      <c r="D746" s="1" t="s">
        <v>119</v>
      </c>
      <c r="E746" s="1" t="s">
        <v>24</v>
      </c>
      <c r="F746" s="2">
        <v>46780</v>
      </c>
      <c r="G746">
        <v>42</v>
      </c>
      <c r="H746">
        <v>66</v>
      </c>
      <c r="I746" s="1" t="s">
        <v>97</v>
      </c>
      <c r="J746" s="1" t="s">
        <v>18</v>
      </c>
      <c r="K746" s="1" t="s">
        <v>43</v>
      </c>
      <c r="L746" s="1" t="s">
        <v>19</v>
      </c>
      <c r="M746" s="1" t="s">
        <v>27</v>
      </c>
      <c r="N746" s="1" t="s">
        <v>68</v>
      </c>
      <c r="O746" s="1" t="s">
        <v>58</v>
      </c>
    </row>
    <row r="747" spans="1:15" x14ac:dyDescent="0.25">
      <c r="A747">
        <v>746</v>
      </c>
      <c r="B747">
        <v>46</v>
      </c>
      <c r="C747" s="1" t="s">
        <v>2</v>
      </c>
      <c r="D747" s="1" t="s">
        <v>95</v>
      </c>
      <c r="E747" s="1" t="s">
        <v>4</v>
      </c>
      <c r="F747" s="2">
        <v>46782</v>
      </c>
      <c r="G747">
        <v>4</v>
      </c>
      <c r="H747">
        <v>92</v>
      </c>
      <c r="I747" s="1" t="s">
        <v>133</v>
      </c>
      <c r="J747" s="1" t="s">
        <v>6</v>
      </c>
      <c r="K747" s="1" t="s">
        <v>103</v>
      </c>
      <c r="L747" s="1" t="s">
        <v>39</v>
      </c>
      <c r="M747" s="1" t="s">
        <v>36</v>
      </c>
      <c r="N747" s="1" t="s">
        <v>10</v>
      </c>
      <c r="O747" s="1" t="s">
        <v>70</v>
      </c>
    </row>
    <row r="748" spans="1:15" x14ac:dyDescent="0.25">
      <c r="A748">
        <v>747</v>
      </c>
      <c r="B748">
        <v>40</v>
      </c>
      <c r="C748" s="1" t="s">
        <v>2</v>
      </c>
      <c r="D748" s="1" t="s">
        <v>23</v>
      </c>
      <c r="E748" s="1" t="s">
        <v>24</v>
      </c>
      <c r="F748" s="2">
        <v>46784</v>
      </c>
      <c r="G748">
        <v>47</v>
      </c>
      <c r="H748">
        <v>45</v>
      </c>
      <c r="I748" s="1" t="s">
        <v>133</v>
      </c>
      <c r="J748" s="1" t="s">
        <v>26</v>
      </c>
      <c r="K748" s="1" t="s">
        <v>90</v>
      </c>
      <c r="L748" s="1" t="s">
        <v>8</v>
      </c>
      <c r="M748" s="1" t="s">
        <v>20</v>
      </c>
      <c r="N748" s="1" t="s">
        <v>21</v>
      </c>
      <c r="O748" s="1" t="s">
        <v>31</v>
      </c>
    </row>
    <row r="749" spans="1:15" x14ac:dyDescent="0.25">
      <c r="A749">
        <v>748</v>
      </c>
      <c r="B749">
        <v>51</v>
      </c>
      <c r="C749" s="1" t="s">
        <v>2</v>
      </c>
      <c r="D749" s="1" t="s">
        <v>41</v>
      </c>
      <c r="E749" s="1" t="s">
        <v>4</v>
      </c>
      <c r="F749" s="2">
        <v>46786</v>
      </c>
      <c r="G749">
        <v>13</v>
      </c>
      <c r="H749">
        <v>74</v>
      </c>
      <c r="I749" s="1" t="s">
        <v>83</v>
      </c>
      <c r="J749" s="1" t="s">
        <v>6</v>
      </c>
      <c r="K749" s="1" t="s">
        <v>62</v>
      </c>
      <c r="L749" s="1" t="s">
        <v>19</v>
      </c>
      <c r="M749" s="1" t="s">
        <v>27</v>
      </c>
      <c r="N749" s="1" t="s">
        <v>57</v>
      </c>
      <c r="O749" s="1" t="s">
        <v>22</v>
      </c>
    </row>
    <row r="750" spans="1:15" x14ac:dyDescent="0.25">
      <c r="A750">
        <v>749</v>
      </c>
      <c r="B750">
        <v>35</v>
      </c>
      <c r="C750" s="1" t="s">
        <v>2</v>
      </c>
      <c r="D750" s="1" t="s">
        <v>106</v>
      </c>
      <c r="E750" s="1" t="s">
        <v>49</v>
      </c>
      <c r="F750" s="2">
        <v>46788</v>
      </c>
      <c r="G750">
        <v>8</v>
      </c>
      <c r="H750">
        <v>39</v>
      </c>
      <c r="I750" s="1" t="s">
        <v>129</v>
      </c>
      <c r="J750" s="1" t="s">
        <v>6</v>
      </c>
      <c r="K750" s="1" t="s">
        <v>92</v>
      </c>
      <c r="L750" s="1" t="s">
        <v>39</v>
      </c>
      <c r="M750" s="1" t="s">
        <v>20</v>
      </c>
      <c r="N750" s="1" t="s">
        <v>57</v>
      </c>
      <c r="O750" s="1" t="s">
        <v>40</v>
      </c>
    </row>
    <row r="751" spans="1:15" x14ac:dyDescent="0.25">
      <c r="A751">
        <v>750</v>
      </c>
      <c r="B751">
        <v>56</v>
      </c>
      <c r="C751" s="1" t="s">
        <v>2</v>
      </c>
      <c r="D751" s="1" t="s">
        <v>101</v>
      </c>
      <c r="E751" s="1" t="s">
        <v>49</v>
      </c>
      <c r="F751" s="2">
        <v>46790</v>
      </c>
      <c r="G751">
        <v>11</v>
      </c>
      <c r="H751">
        <v>71</v>
      </c>
      <c r="I751" s="1" t="s">
        <v>83</v>
      </c>
      <c r="J751" s="1" t="s">
        <v>26</v>
      </c>
      <c r="K751" s="1" t="s">
        <v>60</v>
      </c>
      <c r="L751" s="1" t="s">
        <v>8</v>
      </c>
      <c r="M751" s="1" t="s">
        <v>36</v>
      </c>
      <c r="N751" s="1" t="s">
        <v>68</v>
      </c>
      <c r="O751" s="1" t="s">
        <v>40</v>
      </c>
    </row>
    <row r="752" spans="1:15" x14ac:dyDescent="0.25">
      <c r="A752">
        <v>751</v>
      </c>
      <c r="B752">
        <v>25</v>
      </c>
      <c r="C752" s="1" t="s">
        <v>2</v>
      </c>
      <c r="D752" s="1" t="s">
        <v>95</v>
      </c>
      <c r="E752" s="1" t="s">
        <v>4</v>
      </c>
      <c r="F752" s="2">
        <v>46792</v>
      </c>
      <c r="G752">
        <v>5</v>
      </c>
      <c r="H752">
        <v>95</v>
      </c>
      <c r="I752" s="1" t="s">
        <v>110</v>
      </c>
      <c r="J752" s="1" t="s">
        <v>6</v>
      </c>
      <c r="K752" s="1" t="s">
        <v>65</v>
      </c>
      <c r="L752" s="1" t="s">
        <v>39</v>
      </c>
      <c r="M752" s="1" t="s">
        <v>20</v>
      </c>
      <c r="N752" s="1" t="s">
        <v>10</v>
      </c>
      <c r="O752" s="1" t="s">
        <v>31</v>
      </c>
    </row>
    <row r="753" spans="1:15" x14ac:dyDescent="0.25">
      <c r="A753">
        <v>752</v>
      </c>
      <c r="B753">
        <v>65</v>
      </c>
      <c r="C753" s="1" t="s">
        <v>2</v>
      </c>
      <c r="D753" s="1" t="s">
        <v>125</v>
      </c>
      <c r="E753" s="1" t="s">
        <v>49</v>
      </c>
      <c r="F753" s="2">
        <v>46794</v>
      </c>
      <c r="G753">
        <v>1</v>
      </c>
      <c r="H753">
        <v>72</v>
      </c>
      <c r="I753" s="1" t="s">
        <v>105</v>
      </c>
      <c r="J753" s="1" t="s">
        <v>6</v>
      </c>
      <c r="K753" s="1" t="s">
        <v>108</v>
      </c>
      <c r="L753" s="1" t="s">
        <v>39</v>
      </c>
      <c r="M753" s="1" t="s">
        <v>20</v>
      </c>
      <c r="N753" s="1" t="s">
        <v>21</v>
      </c>
      <c r="O753" s="1" t="s">
        <v>70</v>
      </c>
    </row>
    <row r="754" spans="1:15" x14ac:dyDescent="0.25">
      <c r="A754">
        <v>753</v>
      </c>
      <c r="B754">
        <v>39</v>
      </c>
      <c r="C754" s="1" t="s">
        <v>2</v>
      </c>
      <c r="D754" s="1" t="s">
        <v>101</v>
      </c>
      <c r="E754" s="1" t="s">
        <v>49</v>
      </c>
      <c r="F754" s="2">
        <v>46796</v>
      </c>
      <c r="G754">
        <v>17</v>
      </c>
      <c r="H754">
        <v>85</v>
      </c>
      <c r="I754" s="1" t="s">
        <v>105</v>
      </c>
      <c r="J754" s="1" t="s">
        <v>6</v>
      </c>
      <c r="K754" s="1" t="s">
        <v>116</v>
      </c>
      <c r="L754" s="1" t="s">
        <v>39</v>
      </c>
      <c r="M754" s="1" t="s">
        <v>52</v>
      </c>
      <c r="N754" s="1" t="s">
        <v>28</v>
      </c>
      <c r="O754" s="1" t="s">
        <v>79</v>
      </c>
    </row>
    <row r="755" spans="1:15" x14ac:dyDescent="0.25">
      <c r="A755">
        <v>754</v>
      </c>
      <c r="B755">
        <v>47</v>
      </c>
      <c r="C755" s="1" t="s">
        <v>2</v>
      </c>
      <c r="D755" s="1" t="s">
        <v>119</v>
      </c>
      <c r="E755" s="1" t="s">
        <v>24</v>
      </c>
      <c r="F755" s="2">
        <v>46798</v>
      </c>
      <c r="G755">
        <v>27</v>
      </c>
      <c r="H755">
        <v>54</v>
      </c>
      <c r="I755" s="1" t="s">
        <v>17</v>
      </c>
      <c r="J755" s="1" t="s">
        <v>26</v>
      </c>
      <c r="K755" s="1" t="s">
        <v>67</v>
      </c>
      <c r="L755" s="1" t="s">
        <v>39</v>
      </c>
      <c r="M755" s="1" t="s">
        <v>56</v>
      </c>
      <c r="N755" s="1" t="s">
        <v>10</v>
      </c>
      <c r="O755" s="1" t="s">
        <v>40</v>
      </c>
    </row>
    <row r="756" spans="1:15" x14ac:dyDescent="0.25">
      <c r="A756">
        <v>755</v>
      </c>
      <c r="B756">
        <v>36</v>
      </c>
      <c r="C756" s="1" t="s">
        <v>2</v>
      </c>
      <c r="D756" s="1" t="s">
        <v>125</v>
      </c>
      <c r="E756" s="1" t="s">
        <v>49</v>
      </c>
      <c r="F756" s="2">
        <v>46800</v>
      </c>
      <c r="G756">
        <v>3</v>
      </c>
      <c r="H756">
        <v>41</v>
      </c>
      <c r="I756" s="1" t="s">
        <v>80</v>
      </c>
      <c r="J756" s="1" t="s">
        <v>6</v>
      </c>
      <c r="K756" s="1" t="s">
        <v>51</v>
      </c>
      <c r="L756" s="1" t="s">
        <v>19</v>
      </c>
      <c r="M756" s="1" t="s">
        <v>56</v>
      </c>
      <c r="N756" s="1" t="s">
        <v>68</v>
      </c>
      <c r="O756" s="1" t="s">
        <v>40</v>
      </c>
    </row>
    <row r="757" spans="1:15" x14ac:dyDescent="0.25">
      <c r="A757">
        <v>756</v>
      </c>
      <c r="B757">
        <v>66</v>
      </c>
      <c r="C757" s="1" t="s">
        <v>2</v>
      </c>
      <c r="D757" s="1" t="s">
        <v>44</v>
      </c>
      <c r="E757" s="1" t="s">
        <v>45</v>
      </c>
      <c r="F757" s="2">
        <v>46802</v>
      </c>
      <c r="G757">
        <v>22</v>
      </c>
      <c r="H757">
        <v>24</v>
      </c>
      <c r="I757" s="1" t="s">
        <v>85</v>
      </c>
      <c r="J757" s="1" t="s">
        <v>26</v>
      </c>
      <c r="K757" s="1" t="s">
        <v>65</v>
      </c>
      <c r="L757" s="1" t="s">
        <v>19</v>
      </c>
      <c r="M757" s="1" t="s">
        <v>20</v>
      </c>
      <c r="N757" s="1" t="s">
        <v>28</v>
      </c>
      <c r="O757" s="1" t="s">
        <v>22</v>
      </c>
    </row>
    <row r="758" spans="1:15" x14ac:dyDescent="0.25">
      <c r="A758">
        <v>757</v>
      </c>
      <c r="B758">
        <v>62</v>
      </c>
      <c r="C758" s="1" t="s">
        <v>2</v>
      </c>
      <c r="D758" s="1" t="s">
        <v>115</v>
      </c>
      <c r="E758" s="1" t="s">
        <v>49</v>
      </c>
      <c r="F758" s="2">
        <v>46804</v>
      </c>
      <c r="G758">
        <v>24</v>
      </c>
      <c r="H758">
        <v>99</v>
      </c>
      <c r="I758" s="1" t="s">
        <v>38</v>
      </c>
      <c r="J758" s="1" t="s">
        <v>18</v>
      </c>
      <c r="K758" s="1" t="s">
        <v>103</v>
      </c>
      <c r="L758" s="1" t="s">
        <v>35</v>
      </c>
      <c r="M758" s="1" t="s">
        <v>36</v>
      </c>
      <c r="N758" s="1" t="s">
        <v>15</v>
      </c>
      <c r="O758" s="1" t="s">
        <v>11</v>
      </c>
    </row>
    <row r="759" spans="1:15" x14ac:dyDescent="0.25">
      <c r="A759">
        <v>758</v>
      </c>
      <c r="B759">
        <v>41</v>
      </c>
      <c r="C759" s="1" t="s">
        <v>2</v>
      </c>
      <c r="D759" s="1" t="s">
        <v>86</v>
      </c>
      <c r="E759" s="1" t="s">
        <v>4</v>
      </c>
      <c r="F759" s="2">
        <v>46806</v>
      </c>
      <c r="G759">
        <v>18</v>
      </c>
      <c r="H759">
        <v>32</v>
      </c>
      <c r="I759" s="1" t="s">
        <v>130</v>
      </c>
      <c r="J759" s="1" t="s">
        <v>26</v>
      </c>
      <c r="K759" s="1" t="s">
        <v>90</v>
      </c>
      <c r="L759" s="1" t="s">
        <v>39</v>
      </c>
      <c r="M759" s="1" t="s">
        <v>56</v>
      </c>
      <c r="N759" s="1" t="s">
        <v>68</v>
      </c>
      <c r="O759" s="1" t="s">
        <v>40</v>
      </c>
    </row>
    <row r="760" spans="1:15" x14ac:dyDescent="0.25">
      <c r="A760">
        <v>759</v>
      </c>
      <c r="B760">
        <v>66</v>
      </c>
      <c r="C760" s="1" t="s">
        <v>2</v>
      </c>
      <c r="D760" s="1" t="s">
        <v>53</v>
      </c>
      <c r="E760" s="1" t="s">
        <v>24</v>
      </c>
      <c r="F760" s="2">
        <v>46808</v>
      </c>
      <c r="G760">
        <v>39</v>
      </c>
      <c r="H760">
        <v>71</v>
      </c>
      <c r="I760" s="1" t="s">
        <v>17</v>
      </c>
      <c r="J760" s="1" t="s">
        <v>6</v>
      </c>
      <c r="K760" s="1" t="s">
        <v>82</v>
      </c>
      <c r="L760" s="1" t="s">
        <v>35</v>
      </c>
      <c r="M760" s="1" t="s">
        <v>52</v>
      </c>
      <c r="N760" s="1" t="s">
        <v>57</v>
      </c>
      <c r="O760" s="1" t="s">
        <v>79</v>
      </c>
    </row>
    <row r="761" spans="1:15" x14ac:dyDescent="0.25">
      <c r="A761">
        <v>760</v>
      </c>
      <c r="B761">
        <v>51</v>
      </c>
      <c r="C761" s="1" t="s">
        <v>2</v>
      </c>
      <c r="D761" s="1" t="s">
        <v>63</v>
      </c>
      <c r="E761" s="1" t="s">
        <v>4</v>
      </c>
      <c r="F761" s="2">
        <v>46810</v>
      </c>
      <c r="G761">
        <v>25</v>
      </c>
      <c r="H761">
        <v>49</v>
      </c>
      <c r="I761" s="1" t="s">
        <v>25</v>
      </c>
      <c r="J761" s="1" t="s">
        <v>74</v>
      </c>
      <c r="K761" s="1" t="s">
        <v>78</v>
      </c>
      <c r="L761" s="1" t="s">
        <v>8</v>
      </c>
      <c r="M761" s="1" t="s">
        <v>27</v>
      </c>
      <c r="N761" s="1" t="s">
        <v>21</v>
      </c>
      <c r="O761" s="1" t="s">
        <v>11</v>
      </c>
    </row>
    <row r="762" spans="1:15" x14ac:dyDescent="0.25">
      <c r="A762">
        <v>761</v>
      </c>
      <c r="B762">
        <v>33</v>
      </c>
      <c r="C762" s="1" t="s">
        <v>2</v>
      </c>
      <c r="D762" s="1" t="s">
        <v>125</v>
      </c>
      <c r="E762" s="1" t="s">
        <v>49</v>
      </c>
      <c r="F762" s="2">
        <v>46812</v>
      </c>
      <c r="G762">
        <v>6</v>
      </c>
      <c r="H762">
        <v>50</v>
      </c>
      <c r="I762" s="1" t="s">
        <v>130</v>
      </c>
      <c r="J762" s="1" t="s">
        <v>74</v>
      </c>
      <c r="K762" s="1" t="s">
        <v>65</v>
      </c>
      <c r="L762" s="1" t="s">
        <v>39</v>
      </c>
      <c r="M762" s="1" t="s">
        <v>20</v>
      </c>
      <c r="N762" s="1" t="s">
        <v>15</v>
      </c>
      <c r="O762" s="1" t="s">
        <v>31</v>
      </c>
    </row>
    <row r="763" spans="1:15" x14ac:dyDescent="0.25">
      <c r="A763">
        <v>762</v>
      </c>
      <c r="B763">
        <v>57</v>
      </c>
      <c r="C763" s="1" t="s">
        <v>2</v>
      </c>
      <c r="D763" s="1" t="s">
        <v>88</v>
      </c>
      <c r="E763" s="1" t="s">
        <v>49</v>
      </c>
      <c r="F763" s="2">
        <v>46814</v>
      </c>
      <c r="G763">
        <v>26</v>
      </c>
      <c r="H763">
        <v>91</v>
      </c>
      <c r="I763" s="1" t="s">
        <v>89</v>
      </c>
      <c r="J763" s="1" t="s">
        <v>6</v>
      </c>
      <c r="K763" s="1" t="s">
        <v>116</v>
      </c>
      <c r="L763" s="1" t="s">
        <v>39</v>
      </c>
      <c r="M763" s="1" t="s">
        <v>9</v>
      </c>
      <c r="N763" s="1" t="s">
        <v>57</v>
      </c>
      <c r="O763" s="1" t="s">
        <v>22</v>
      </c>
    </row>
    <row r="764" spans="1:15" x14ac:dyDescent="0.25">
      <c r="A764">
        <v>763</v>
      </c>
      <c r="B764">
        <v>45</v>
      </c>
      <c r="C764" s="1" t="s">
        <v>2</v>
      </c>
      <c r="D764" s="1" t="s">
        <v>115</v>
      </c>
      <c r="E764" s="1" t="s">
        <v>49</v>
      </c>
      <c r="F764" s="2">
        <v>46816</v>
      </c>
      <c r="G764">
        <v>43</v>
      </c>
      <c r="H764">
        <v>46</v>
      </c>
      <c r="I764" s="1" t="s">
        <v>112</v>
      </c>
      <c r="J764" s="1" t="s">
        <v>26</v>
      </c>
      <c r="K764" s="1" t="s">
        <v>51</v>
      </c>
      <c r="L764" s="1" t="s">
        <v>39</v>
      </c>
      <c r="M764" s="1" t="s">
        <v>36</v>
      </c>
      <c r="N764" s="1" t="s">
        <v>68</v>
      </c>
      <c r="O764" s="1" t="s">
        <v>11</v>
      </c>
    </row>
    <row r="765" spans="1:15" x14ac:dyDescent="0.25">
      <c r="A765">
        <v>764</v>
      </c>
      <c r="B765">
        <v>61</v>
      </c>
      <c r="C765" s="1" t="s">
        <v>2</v>
      </c>
      <c r="D765" s="1" t="s">
        <v>12</v>
      </c>
      <c r="E765" s="1" t="s">
        <v>4</v>
      </c>
      <c r="F765" s="2">
        <v>46818</v>
      </c>
      <c r="G765">
        <v>6</v>
      </c>
      <c r="H765">
        <v>50</v>
      </c>
      <c r="I765" s="1" t="s">
        <v>80</v>
      </c>
      <c r="J765" s="1" t="s">
        <v>26</v>
      </c>
      <c r="K765" s="1" t="s">
        <v>92</v>
      </c>
      <c r="L765" s="1" t="s">
        <v>19</v>
      </c>
      <c r="M765" s="1" t="s">
        <v>52</v>
      </c>
      <c r="N765" s="1" t="s">
        <v>21</v>
      </c>
      <c r="O765" s="1" t="s">
        <v>70</v>
      </c>
    </row>
    <row r="766" spans="1:15" x14ac:dyDescent="0.25">
      <c r="A766">
        <v>765</v>
      </c>
      <c r="B766">
        <v>55</v>
      </c>
      <c r="C766" s="1" t="s">
        <v>2</v>
      </c>
      <c r="D766" s="1" t="s">
        <v>69</v>
      </c>
      <c r="E766" s="1" t="s">
        <v>4</v>
      </c>
      <c r="F766" s="2">
        <v>46820</v>
      </c>
      <c r="G766">
        <v>6</v>
      </c>
      <c r="H766">
        <v>39</v>
      </c>
      <c r="I766" s="1" t="s">
        <v>123</v>
      </c>
      <c r="J766" s="1" t="s">
        <v>74</v>
      </c>
      <c r="K766" s="1" t="s">
        <v>47</v>
      </c>
      <c r="L766" s="1" t="s">
        <v>39</v>
      </c>
      <c r="M766" s="1" t="s">
        <v>20</v>
      </c>
      <c r="N766" s="1" t="s">
        <v>68</v>
      </c>
      <c r="O766" s="1" t="s">
        <v>40</v>
      </c>
    </row>
    <row r="767" spans="1:15" x14ac:dyDescent="0.25">
      <c r="A767">
        <v>766</v>
      </c>
      <c r="B767">
        <v>54</v>
      </c>
      <c r="C767" s="1" t="s">
        <v>2</v>
      </c>
      <c r="D767" s="1" t="s">
        <v>32</v>
      </c>
      <c r="E767" s="1" t="s">
        <v>24</v>
      </c>
      <c r="F767" s="2">
        <v>46822</v>
      </c>
      <c r="G767">
        <v>13</v>
      </c>
      <c r="H767">
        <v>99</v>
      </c>
      <c r="I767" s="1" t="s">
        <v>102</v>
      </c>
      <c r="J767" s="1" t="s">
        <v>26</v>
      </c>
      <c r="K767" s="1" t="s">
        <v>51</v>
      </c>
      <c r="L767" s="1" t="s">
        <v>35</v>
      </c>
      <c r="M767" s="1" t="s">
        <v>56</v>
      </c>
      <c r="N767" s="1" t="s">
        <v>15</v>
      </c>
      <c r="O767" s="1" t="s">
        <v>40</v>
      </c>
    </row>
    <row r="768" spans="1:15" x14ac:dyDescent="0.25">
      <c r="A768">
        <v>767</v>
      </c>
      <c r="B768">
        <v>57</v>
      </c>
      <c r="C768" s="1" t="s">
        <v>2</v>
      </c>
      <c r="D768" s="1" t="s">
        <v>125</v>
      </c>
      <c r="E768" s="1" t="s">
        <v>49</v>
      </c>
      <c r="F768" s="2">
        <v>46824</v>
      </c>
      <c r="G768">
        <v>13</v>
      </c>
      <c r="H768">
        <v>48</v>
      </c>
      <c r="I768" s="1" t="s">
        <v>89</v>
      </c>
      <c r="J768" s="1" t="s">
        <v>26</v>
      </c>
      <c r="K768" s="1" t="s">
        <v>91</v>
      </c>
      <c r="L768" s="1" t="s">
        <v>8</v>
      </c>
      <c r="M768" s="1" t="s">
        <v>27</v>
      </c>
      <c r="N768" s="1" t="s">
        <v>28</v>
      </c>
      <c r="O768" s="1" t="s">
        <v>70</v>
      </c>
    </row>
    <row r="769" spans="1:15" x14ac:dyDescent="0.25">
      <c r="A769">
        <v>768</v>
      </c>
      <c r="B769">
        <v>27</v>
      </c>
      <c r="C769" s="1" t="s">
        <v>2</v>
      </c>
      <c r="D769" s="1" t="s">
        <v>44</v>
      </c>
      <c r="E769" s="1" t="s">
        <v>45</v>
      </c>
      <c r="F769" s="2">
        <v>46826</v>
      </c>
      <c r="G769">
        <v>11</v>
      </c>
      <c r="H769">
        <v>77</v>
      </c>
      <c r="I769" s="1" t="s">
        <v>120</v>
      </c>
      <c r="J769" s="1" t="s">
        <v>26</v>
      </c>
      <c r="K769" s="1" t="s">
        <v>92</v>
      </c>
      <c r="L769" s="1" t="s">
        <v>39</v>
      </c>
      <c r="M769" s="1" t="s">
        <v>27</v>
      </c>
      <c r="N769" s="1" t="s">
        <v>15</v>
      </c>
      <c r="O769" s="1" t="s">
        <v>31</v>
      </c>
    </row>
    <row r="770" spans="1:15" x14ac:dyDescent="0.25">
      <c r="A770">
        <v>769</v>
      </c>
      <c r="B770">
        <v>64</v>
      </c>
      <c r="C770" s="1" t="s">
        <v>2</v>
      </c>
      <c r="D770" s="1" t="s">
        <v>114</v>
      </c>
      <c r="E770" s="1" t="s">
        <v>49</v>
      </c>
      <c r="F770" s="2">
        <v>46828</v>
      </c>
      <c r="G770">
        <v>45</v>
      </c>
      <c r="H770">
        <v>95</v>
      </c>
      <c r="I770" s="1" t="s">
        <v>97</v>
      </c>
      <c r="J770" s="1" t="s">
        <v>74</v>
      </c>
      <c r="K770" s="1" t="s">
        <v>90</v>
      </c>
      <c r="L770" s="1" t="s">
        <v>19</v>
      </c>
      <c r="M770" s="1" t="s">
        <v>9</v>
      </c>
      <c r="N770" s="1" t="s">
        <v>10</v>
      </c>
      <c r="O770" s="1" t="s">
        <v>22</v>
      </c>
    </row>
    <row r="771" spans="1:15" x14ac:dyDescent="0.25">
      <c r="A771">
        <v>770</v>
      </c>
      <c r="B771">
        <v>52</v>
      </c>
      <c r="C771" s="1" t="s">
        <v>2</v>
      </c>
      <c r="D771" s="1" t="s">
        <v>107</v>
      </c>
      <c r="E771" s="1" t="s">
        <v>4</v>
      </c>
      <c r="F771" s="2">
        <v>46830</v>
      </c>
      <c r="G771">
        <v>8</v>
      </c>
      <c r="H771">
        <v>100</v>
      </c>
      <c r="I771" s="1" t="s">
        <v>61</v>
      </c>
      <c r="J771" s="1" t="s">
        <v>26</v>
      </c>
      <c r="K771" s="1" t="s">
        <v>47</v>
      </c>
      <c r="L771" s="1" t="s">
        <v>19</v>
      </c>
      <c r="M771" s="1" t="s">
        <v>56</v>
      </c>
      <c r="N771" s="1" t="s">
        <v>28</v>
      </c>
      <c r="O771" s="1" t="s">
        <v>70</v>
      </c>
    </row>
    <row r="772" spans="1:15" x14ac:dyDescent="0.25">
      <c r="A772">
        <v>771</v>
      </c>
      <c r="B772">
        <v>19</v>
      </c>
      <c r="C772" s="1" t="s">
        <v>2</v>
      </c>
      <c r="D772" s="1" t="s">
        <v>32</v>
      </c>
      <c r="E772" s="1" t="s">
        <v>24</v>
      </c>
      <c r="F772" s="2">
        <v>46832</v>
      </c>
      <c r="G772">
        <v>8</v>
      </c>
      <c r="H772">
        <v>54</v>
      </c>
      <c r="I772" s="1" t="s">
        <v>111</v>
      </c>
      <c r="J772" s="1" t="s">
        <v>26</v>
      </c>
      <c r="K772" s="1" t="s">
        <v>7</v>
      </c>
      <c r="L772" s="1" t="s">
        <v>19</v>
      </c>
      <c r="M772" s="1" t="s">
        <v>9</v>
      </c>
      <c r="N772" s="1" t="s">
        <v>21</v>
      </c>
      <c r="O772" s="1" t="s">
        <v>31</v>
      </c>
    </row>
    <row r="773" spans="1:15" x14ac:dyDescent="0.25">
      <c r="A773">
        <v>772</v>
      </c>
      <c r="B773">
        <v>22</v>
      </c>
      <c r="C773" s="1" t="s">
        <v>2</v>
      </c>
      <c r="D773" s="1" t="s">
        <v>12</v>
      </c>
      <c r="E773" s="1" t="s">
        <v>4</v>
      </c>
      <c r="F773" s="2">
        <v>46834</v>
      </c>
      <c r="G773">
        <v>34</v>
      </c>
      <c r="H773">
        <v>68</v>
      </c>
      <c r="I773" s="1" t="s">
        <v>59</v>
      </c>
      <c r="J773" s="1" t="s">
        <v>6</v>
      </c>
      <c r="K773" s="1" t="s">
        <v>91</v>
      </c>
      <c r="L773" s="1" t="s">
        <v>39</v>
      </c>
      <c r="M773" s="1" t="s">
        <v>27</v>
      </c>
      <c r="N773" s="1" t="s">
        <v>57</v>
      </c>
      <c r="O773" s="1" t="s">
        <v>11</v>
      </c>
    </row>
    <row r="774" spans="1:15" x14ac:dyDescent="0.25">
      <c r="A774">
        <v>773</v>
      </c>
      <c r="B774">
        <v>18</v>
      </c>
      <c r="C774" s="1" t="s">
        <v>2</v>
      </c>
      <c r="D774" s="1" t="s">
        <v>16</v>
      </c>
      <c r="E774" s="1" t="s">
        <v>4</v>
      </c>
      <c r="F774" s="2">
        <v>46836</v>
      </c>
      <c r="G774">
        <v>40</v>
      </c>
      <c r="H774">
        <v>22</v>
      </c>
      <c r="I774" s="1" t="s">
        <v>97</v>
      </c>
      <c r="J774" s="1" t="s">
        <v>6</v>
      </c>
      <c r="K774" s="1" t="s">
        <v>67</v>
      </c>
      <c r="L774" s="1" t="s">
        <v>39</v>
      </c>
      <c r="M774" s="1" t="s">
        <v>20</v>
      </c>
      <c r="N774" s="1" t="s">
        <v>68</v>
      </c>
      <c r="O774" s="1" t="s">
        <v>58</v>
      </c>
    </row>
    <row r="775" spans="1:15" x14ac:dyDescent="0.25">
      <c r="A775">
        <v>774</v>
      </c>
      <c r="B775">
        <v>29</v>
      </c>
      <c r="C775" s="1" t="s">
        <v>2</v>
      </c>
      <c r="D775" s="1" t="s">
        <v>106</v>
      </c>
      <c r="E775" s="1" t="s">
        <v>49</v>
      </c>
      <c r="F775" s="2">
        <v>46838</v>
      </c>
      <c r="G775">
        <v>14</v>
      </c>
      <c r="H775">
        <v>84</v>
      </c>
      <c r="I775" s="1" t="s">
        <v>81</v>
      </c>
      <c r="J775" s="1" t="s">
        <v>6</v>
      </c>
      <c r="K775" s="1" t="s">
        <v>108</v>
      </c>
      <c r="L775" s="1" t="s">
        <v>8</v>
      </c>
      <c r="M775" s="1" t="s">
        <v>9</v>
      </c>
      <c r="N775" s="1" t="s">
        <v>68</v>
      </c>
      <c r="O775" s="1" t="s">
        <v>58</v>
      </c>
    </row>
    <row r="776" spans="1:15" x14ac:dyDescent="0.25">
      <c r="A776">
        <v>775</v>
      </c>
      <c r="B776">
        <v>42</v>
      </c>
      <c r="C776" s="1" t="s">
        <v>2</v>
      </c>
      <c r="D776" s="1" t="s">
        <v>106</v>
      </c>
      <c r="E776" s="1" t="s">
        <v>49</v>
      </c>
      <c r="F776" s="2">
        <v>46840</v>
      </c>
      <c r="G776">
        <v>11</v>
      </c>
      <c r="H776">
        <v>46</v>
      </c>
      <c r="I776" s="1" t="s">
        <v>89</v>
      </c>
      <c r="J776" s="1" t="s">
        <v>26</v>
      </c>
      <c r="K776" s="1" t="s">
        <v>116</v>
      </c>
      <c r="L776" s="1" t="s">
        <v>35</v>
      </c>
      <c r="M776" s="1" t="s">
        <v>36</v>
      </c>
      <c r="N776" s="1" t="s">
        <v>21</v>
      </c>
      <c r="O776" s="1" t="s">
        <v>40</v>
      </c>
    </row>
    <row r="777" spans="1:15" x14ac:dyDescent="0.25">
      <c r="A777">
        <v>776</v>
      </c>
      <c r="B777">
        <v>49</v>
      </c>
      <c r="C777" s="1" t="s">
        <v>2</v>
      </c>
      <c r="D777" s="1" t="s">
        <v>48</v>
      </c>
      <c r="E777" s="1" t="s">
        <v>49</v>
      </c>
      <c r="F777" s="2">
        <v>46842</v>
      </c>
      <c r="G777">
        <v>8</v>
      </c>
      <c r="H777">
        <v>53</v>
      </c>
      <c r="I777" s="1" t="s">
        <v>5</v>
      </c>
      <c r="J777" s="1" t="s">
        <v>18</v>
      </c>
      <c r="K777" s="1" t="s">
        <v>62</v>
      </c>
      <c r="L777" s="1" t="s">
        <v>8</v>
      </c>
      <c r="M777" s="1" t="s">
        <v>56</v>
      </c>
      <c r="N777" s="1" t="s">
        <v>28</v>
      </c>
      <c r="O777" s="1" t="s">
        <v>70</v>
      </c>
    </row>
    <row r="778" spans="1:15" x14ac:dyDescent="0.25">
      <c r="A778">
        <v>777</v>
      </c>
      <c r="B778">
        <v>49</v>
      </c>
      <c r="C778" s="1" t="s">
        <v>2</v>
      </c>
      <c r="D778" s="1" t="s">
        <v>37</v>
      </c>
      <c r="E778" s="1" t="s">
        <v>4</v>
      </c>
      <c r="F778" s="2">
        <v>46844</v>
      </c>
      <c r="G778">
        <v>8</v>
      </c>
      <c r="H778">
        <v>60</v>
      </c>
      <c r="I778" s="1" t="s">
        <v>72</v>
      </c>
      <c r="J778" s="1" t="s">
        <v>26</v>
      </c>
      <c r="K778" s="1" t="s">
        <v>14</v>
      </c>
      <c r="L778" s="1" t="s">
        <v>19</v>
      </c>
      <c r="M778" s="1" t="s">
        <v>36</v>
      </c>
      <c r="N778" s="1" t="s">
        <v>10</v>
      </c>
      <c r="O778" s="1" t="s">
        <v>79</v>
      </c>
    </row>
    <row r="779" spans="1:15" x14ac:dyDescent="0.25">
      <c r="A779">
        <v>778</v>
      </c>
      <c r="B779">
        <v>55</v>
      </c>
      <c r="C779" s="1" t="s">
        <v>2</v>
      </c>
      <c r="D779" s="1" t="s">
        <v>107</v>
      </c>
      <c r="E779" s="1" t="s">
        <v>4</v>
      </c>
      <c r="F779" s="2">
        <v>46846</v>
      </c>
      <c r="G779">
        <v>37</v>
      </c>
      <c r="H779">
        <v>32</v>
      </c>
      <c r="I779" s="1" t="s">
        <v>33</v>
      </c>
      <c r="J779" s="1" t="s">
        <v>74</v>
      </c>
      <c r="K779" s="1" t="s">
        <v>47</v>
      </c>
      <c r="L779" s="1" t="s">
        <v>19</v>
      </c>
      <c r="M779" s="1" t="s">
        <v>9</v>
      </c>
      <c r="N779" s="1" t="s">
        <v>10</v>
      </c>
      <c r="O779" s="1" t="s">
        <v>22</v>
      </c>
    </row>
    <row r="780" spans="1:15" x14ac:dyDescent="0.25">
      <c r="A780">
        <v>779</v>
      </c>
      <c r="B780">
        <v>29</v>
      </c>
      <c r="C780" s="1" t="s">
        <v>2</v>
      </c>
      <c r="D780" s="1" t="s">
        <v>107</v>
      </c>
      <c r="E780" s="1" t="s">
        <v>4</v>
      </c>
      <c r="F780" s="2">
        <v>46848</v>
      </c>
      <c r="G780">
        <v>23</v>
      </c>
      <c r="H780">
        <v>50</v>
      </c>
      <c r="I780" s="1" t="s">
        <v>17</v>
      </c>
      <c r="J780" s="1" t="s">
        <v>26</v>
      </c>
      <c r="K780" s="1" t="s">
        <v>116</v>
      </c>
      <c r="L780" s="1" t="s">
        <v>35</v>
      </c>
      <c r="M780" s="1" t="s">
        <v>56</v>
      </c>
      <c r="N780" s="1" t="s">
        <v>68</v>
      </c>
      <c r="O780" s="1" t="s">
        <v>31</v>
      </c>
    </row>
    <row r="781" spans="1:15" x14ac:dyDescent="0.25">
      <c r="A781">
        <v>780</v>
      </c>
      <c r="B781">
        <v>60</v>
      </c>
      <c r="C781" s="1" t="s">
        <v>2</v>
      </c>
      <c r="D781" s="1" t="s">
        <v>63</v>
      </c>
      <c r="E781" s="1" t="s">
        <v>4</v>
      </c>
      <c r="F781" s="2">
        <v>46850</v>
      </c>
      <c r="G781">
        <v>38</v>
      </c>
      <c r="H781">
        <v>94</v>
      </c>
      <c r="I781" s="1" t="s">
        <v>122</v>
      </c>
      <c r="J781" s="1" t="s">
        <v>26</v>
      </c>
      <c r="K781" s="1" t="s">
        <v>126</v>
      </c>
      <c r="L781" s="1" t="s">
        <v>19</v>
      </c>
      <c r="M781" s="1" t="s">
        <v>9</v>
      </c>
      <c r="N781" s="1" t="s">
        <v>15</v>
      </c>
      <c r="O781" s="1" t="s">
        <v>31</v>
      </c>
    </row>
    <row r="782" spans="1:15" x14ac:dyDescent="0.25">
      <c r="A782">
        <v>781</v>
      </c>
      <c r="B782">
        <v>34</v>
      </c>
      <c r="C782" s="1" t="s">
        <v>2</v>
      </c>
      <c r="D782" s="1" t="s">
        <v>53</v>
      </c>
      <c r="E782" s="1" t="s">
        <v>24</v>
      </c>
      <c r="F782" s="2">
        <v>46852</v>
      </c>
      <c r="G782">
        <v>38</v>
      </c>
      <c r="H782">
        <v>26</v>
      </c>
      <c r="I782" s="1" t="s">
        <v>66</v>
      </c>
      <c r="J782" s="1" t="s">
        <v>26</v>
      </c>
      <c r="K782" s="1" t="s">
        <v>30</v>
      </c>
      <c r="L782" s="1" t="s">
        <v>19</v>
      </c>
      <c r="M782" s="1" t="s">
        <v>20</v>
      </c>
      <c r="N782" s="1" t="s">
        <v>15</v>
      </c>
      <c r="O782" s="1" t="s">
        <v>40</v>
      </c>
    </row>
    <row r="783" spans="1:15" x14ac:dyDescent="0.25">
      <c r="A783">
        <v>782</v>
      </c>
      <c r="B783">
        <v>30</v>
      </c>
      <c r="C783" s="1" t="s">
        <v>2</v>
      </c>
      <c r="D783" s="1" t="s">
        <v>101</v>
      </c>
      <c r="E783" s="1" t="s">
        <v>49</v>
      </c>
      <c r="F783" s="2">
        <v>46854</v>
      </c>
      <c r="G783">
        <v>12</v>
      </c>
      <c r="H783">
        <v>44</v>
      </c>
      <c r="I783" s="1" t="s">
        <v>111</v>
      </c>
      <c r="J783" s="1" t="s">
        <v>6</v>
      </c>
      <c r="K783" s="1" t="s">
        <v>108</v>
      </c>
      <c r="L783" s="1" t="s">
        <v>8</v>
      </c>
      <c r="M783" s="1" t="s">
        <v>56</v>
      </c>
      <c r="N783" s="1" t="s">
        <v>21</v>
      </c>
      <c r="O783" s="1" t="s">
        <v>11</v>
      </c>
    </row>
    <row r="784" spans="1:15" x14ac:dyDescent="0.25">
      <c r="A784">
        <v>783</v>
      </c>
      <c r="B784">
        <v>28</v>
      </c>
      <c r="C784" s="1" t="s">
        <v>2</v>
      </c>
      <c r="D784" s="1" t="s">
        <v>86</v>
      </c>
      <c r="E784" s="1" t="s">
        <v>4</v>
      </c>
      <c r="F784" s="2">
        <v>46856</v>
      </c>
      <c r="G784">
        <v>15</v>
      </c>
      <c r="H784">
        <v>57</v>
      </c>
      <c r="I784" s="1" t="s">
        <v>59</v>
      </c>
      <c r="J784" s="1" t="s">
        <v>26</v>
      </c>
      <c r="K784" s="1" t="s">
        <v>78</v>
      </c>
      <c r="L784" s="1" t="s">
        <v>35</v>
      </c>
      <c r="M784" s="1" t="s">
        <v>36</v>
      </c>
      <c r="N784" s="1" t="s">
        <v>15</v>
      </c>
      <c r="O784" s="1" t="s">
        <v>22</v>
      </c>
    </row>
    <row r="785" spans="1:15" x14ac:dyDescent="0.25">
      <c r="A785">
        <v>784</v>
      </c>
      <c r="B785">
        <v>63</v>
      </c>
      <c r="C785" s="1" t="s">
        <v>2</v>
      </c>
      <c r="D785" s="1" t="s">
        <v>95</v>
      </c>
      <c r="E785" s="1" t="s">
        <v>4</v>
      </c>
      <c r="F785" s="2">
        <v>46858</v>
      </c>
      <c r="G785">
        <v>38</v>
      </c>
      <c r="H785">
        <v>65</v>
      </c>
      <c r="I785" s="1" t="s">
        <v>42</v>
      </c>
      <c r="J785" s="1" t="s">
        <v>6</v>
      </c>
      <c r="K785" s="1" t="s">
        <v>55</v>
      </c>
      <c r="L785" s="1" t="s">
        <v>8</v>
      </c>
      <c r="M785" s="1" t="s">
        <v>27</v>
      </c>
      <c r="N785" s="1" t="s">
        <v>28</v>
      </c>
      <c r="O785" s="1" t="s">
        <v>11</v>
      </c>
    </row>
    <row r="786" spans="1:15" x14ac:dyDescent="0.25">
      <c r="A786">
        <v>785</v>
      </c>
      <c r="B786">
        <v>31</v>
      </c>
      <c r="C786" s="1" t="s">
        <v>2</v>
      </c>
      <c r="D786" s="1" t="s">
        <v>16</v>
      </c>
      <c r="E786" s="1" t="s">
        <v>4</v>
      </c>
      <c r="F786" s="2">
        <v>46860</v>
      </c>
      <c r="G786">
        <v>41</v>
      </c>
      <c r="H786">
        <v>72</v>
      </c>
      <c r="I786" s="1" t="s">
        <v>72</v>
      </c>
      <c r="J786" s="1" t="s">
        <v>26</v>
      </c>
      <c r="K786" s="1" t="s">
        <v>82</v>
      </c>
      <c r="L786" s="1" t="s">
        <v>8</v>
      </c>
      <c r="M786" s="1" t="s">
        <v>56</v>
      </c>
      <c r="N786" s="1" t="s">
        <v>57</v>
      </c>
      <c r="O786" s="1" t="s">
        <v>79</v>
      </c>
    </row>
    <row r="787" spans="1:15" x14ac:dyDescent="0.25">
      <c r="A787">
        <v>786</v>
      </c>
      <c r="B787">
        <v>46</v>
      </c>
      <c r="C787" s="1" t="s">
        <v>2</v>
      </c>
      <c r="D787" s="1" t="s">
        <v>41</v>
      </c>
      <c r="E787" s="1" t="s">
        <v>4</v>
      </c>
      <c r="F787" s="2">
        <v>46862</v>
      </c>
      <c r="G787">
        <v>37</v>
      </c>
      <c r="H787">
        <v>62</v>
      </c>
      <c r="I787" s="1" t="s">
        <v>42</v>
      </c>
      <c r="J787" s="1" t="s">
        <v>18</v>
      </c>
      <c r="K787" s="1" t="s">
        <v>55</v>
      </c>
      <c r="L787" s="1" t="s">
        <v>19</v>
      </c>
      <c r="M787" s="1" t="s">
        <v>27</v>
      </c>
      <c r="N787" s="1" t="s">
        <v>28</v>
      </c>
      <c r="O787" s="1" t="s">
        <v>11</v>
      </c>
    </row>
    <row r="788" spans="1:15" x14ac:dyDescent="0.25">
      <c r="A788">
        <v>787</v>
      </c>
      <c r="B788">
        <v>70</v>
      </c>
      <c r="C788" s="1" t="s">
        <v>2</v>
      </c>
      <c r="D788" s="1" t="s">
        <v>106</v>
      </c>
      <c r="E788" s="1" t="s">
        <v>49</v>
      </c>
      <c r="F788" s="2">
        <v>46864</v>
      </c>
      <c r="G788">
        <v>16</v>
      </c>
      <c r="H788">
        <v>21</v>
      </c>
      <c r="I788" s="1" t="s">
        <v>98</v>
      </c>
      <c r="J788" s="1" t="s">
        <v>18</v>
      </c>
      <c r="K788" s="1" t="s">
        <v>67</v>
      </c>
      <c r="L788" s="1" t="s">
        <v>8</v>
      </c>
      <c r="M788" s="1" t="s">
        <v>9</v>
      </c>
      <c r="N788" s="1" t="s">
        <v>57</v>
      </c>
      <c r="O788" s="1" t="s">
        <v>79</v>
      </c>
    </row>
    <row r="789" spans="1:15" x14ac:dyDescent="0.25">
      <c r="A789">
        <v>788</v>
      </c>
      <c r="B789">
        <v>53</v>
      </c>
      <c r="C789" s="1" t="s">
        <v>2</v>
      </c>
      <c r="D789" s="1" t="s">
        <v>48</v>
      </c>
      <c r="E789" s="1" t="s">
        <v>49</v>
      </c>
      <c r="F789" s="2">
        <v>46866</v>
      </c>
      <c r="G789">
        <v>25</v>
      </c>
      <c r="H789">
        <v>85</v>
      </c>
      <c r="I789" s="1" t="s">
        <v>133</v>
      </c>
      <c r="J789" s="1" t="s">
        <v>18</v>
      </c>
      <c r="K789" s="1" t="s">
        <v>78</v>
      </c>
      <c r="L789" s="1" t="s">
        <v>19</v>
      </c>
      <c r="M789" s="1" t="s">
        <v>20</v>
      </c>
      <c r="N789" s="1" t="s">
        <v>10</v>
      </c>
      <c r="O789" s="1" t="s">
        <v>22</v>
      </c>
    </row>
    <row r="790" spans="1:15" x14ac:dyDescent="0.25">
      <c r="A790">
        <v>789</v>
      </c>
      <c r="B790">
        <v>50</v>
      </c>
      <c r="C790" s="1" t="s">
        <v>2</v>
      </c>
      <c r="D790" s="1" t="s">
        <v>77</v>
      </c>
      <c r="E790" s="1" t="s">
        <v>4</v>
      </c>
      <c r="F790" s="2">
        <v>46868</v>
      </c>
      <c r="G790">
        <v>18</v>
      </c>
      <c r="H790">
        <v>51</v>
      </c>
      <c r="I790" s="1" t="s">
        <v>25</v>
      </c>
      <c r="J790" s="1" t="s">
        <v>74</v>
      </c>
      <c r="K790" s="1" t="s">
        <v>116</v>
      </c>
      <c r="L790" s="1" t="s">
        <v>35</v>
      </c>
      <c r="M790" s="1" t="s">
        <v>56</v>
      </c>
      <c r="N790" s="1" t="s">
        <v>57</v>
      </c>
      <c r="O790" s="1" t="s">
        <v>40</v>
      </c>
    </row>
    <row r="791" spans="1:15" x14ac:dyDescent="0.25">
      <c r="A791">
        <v>790</v>
      </c>
      <c r="B791">
        <v>33</v>
      </c>
      <c r="C791" s="1" t="s">
        <v>2</v>
      </c>
      <c r="D791" s="1" t="s">
        <v>48</v>
      </c>
      <c r="E791" s="1" t="s">
        <v>49</v>
      </c>
      <c r="F791" s="2">
        <v>46870</v>
      </c>
      <c r="G791">
        <v>4</v>
      </c>
      <c r="H791">
        <v>84</v>
      </c>
      <c r="I791" s="1" t="s">
        <v>117</v>
      </c>
      <c r="J791" s="1" t="s">
        <v>18</v>
      </c>
      <c r="K791" s="1" t="s">
        <v>55</v>
      </c>
      <c r="L791" s="1" t="s">
        <v>39</v>
      </c>
      <c r="M791" s="1" t="s">
        <v>36</v>
      </c>
      <c r="N791" s="1" t="s">
        <v>21</v>
      </c>
      <c r="O791" s="1" t="s">
        <v>58</v>
      </c>
    </row>
    <row r="792" spans="1:15" x14ac:dyDescent="0.25">
      <c r="A792">
        <v>791</v>
      </c>
      <c r="B792">
        <v>22</v>
      </c>
      <c r="C792" s="1" t="s">
        <v>2</v>
      </c>
      <c r="D792" s="1" t="s">
        <v>12</v>
      </c>
      <c r="E792" s="1" t="s">
        <v>4</v>
      </c>
      <c r="F792" s="2">
        <v>46872</v>
      </c>
      <c r="G792">
        <v>12</v>
      </c>
      <c r="H792">
        <v>37</v>
      </c>
      <c r="I792" s="1" t="s">
        <v>42</v>
      </c>
      <c r="J792" s="1" t="s">
        <v>26</v>
      </c>
      <c r="K792" s="1" t="s">
        <v>108</v>
      </c>
      <c r="L792" s="1" t="s">
        <v>35</v>
      </c>
      <c r="M792" s="1" t="s">
        <v>56</v>
      </c>
      <c r="N792" s="1" t="s">
        <v>57</v>
      </c>
      <c r="O792" s="1" t="s">
        <v>40</v>
      </c>
    </row>
    <row r="793" spans="1:15" x14ac:dyDescent="0.25">
      <c r="A793">
        <v>792</v>
      </c>
      <c r="B793">
        <v>50</v>
      </c>
      <c r="C793" s="1" t="s">
        <v>2</v>
      </c>
      <c r="D793" s="1" t="s">
        <v>101</v>
      </c>
      <c r="E793" s="1" t="s">
        <v>49</v>
      </c>
      <c r="F793" s="2">
        <v>46874</v>
      </c>
      <c r="G793">
        <v>35</v>
      </c>
      <c r="H793">
        <v>44</v>
      </c>
      <c r="I793" s="1" t="s">
        <v>80</v>
      </c>
      <c r="J793" s="1" t="s">
        <v>18</v>
      </c>
      <c r="K793" s="1" t="s">
        <v>118</v>
      </c>
      <c r="L793" s="1" t="s">
        <v>35</v>
      </c>
      <c r="M793" s="1" t="s">
        <v>52</v>
      </c>
      <c r="N793" s="1" t="s">
        <v>28</v>
      </c>
      <c r="O793" s="1" t="s">
        <v>11</v>
      </c>
    </row>
    <row r="794" spans="1:15" x14ac:dyDescent="0.25">
      <c r="A794">
        <v>793</v>
      </c>
      <c r="B794">
        <v>34</v>
      </c>
      <c r="C794" s="1" t="s">
        <v>2</v>
      </c>
      <c r="D794" s="1" t="s">
        <v>32</v>
      </c>
      <c r="E794" s="1" t="s">
        <v>24</v>
      </c>
      <c r="F794" s="2">
        <v>46876</v>
      </c>
      <c r="G794">
        <v>45</v>
      </c>
      <c r="H794">
        <v>45</v>
      </c>
      <c r="I794" s="1" t="s">
        <v>109</v>
      </c>
      <c r="J794" s="1" t="s">
        <v>26</v>
      </c>
      <c r="K794" s="1" t="s">
        <v>65</v>
      </c>
      <c r="L794" s="1" t="s">
        <v>19</v>
      </c>
      <c r="M794" s="1" t="s">
        <v>27</v>
      </c>
      <c r="N794" s="1" t="s">
        <v>10</v>
      </c>
      <c r="O794" s="1" t="s">
        <v>22</v>
      </c>
    </row>
    <row r="795" spans="1:15" x14ac:dyDescent="0.25">
      <c r="A795">
        <v>794</v>
      </c>
      <c r="B795">
        <v>24</v>
      </c>
      <c r="C795" s="1" t="s">
        <v>2</v>
      </c>
      <c r="D795" s="1" t="s">
        <v>77</v>
      </c>
      <c r="E795" s="1" t="s">
        <v>4</v>
      </c>
      <c r="F795" s="2">
        <v>46878</v>
      </c>
      <c r="G795">
        <v>16</v>
      </c>
      <c r="H795">
        <v>35</v>
      </c>
      <c r="I795" s="1" t="s">
        <v>72</v>
      </c>
      <c r="J795" s="1" t="s">
        <v>6</v>
      </c>
      <c r="K795" s="1" t="s">
        <v>14</v>
      </c>
      <c r="L795" s="1" t="s">
        <v>35</v>
      </c>
      <c r="M795" s="1" t="s">
        <v>20</v>
      </c>
      <c r="N795" s="1" t="s">
        <v>21</v>
      </c>
      <c r="O795" s="1" t="s">
        <v>70</v>
      </c>
    </row>
    <row r="796" spans="1:15" x14ac:dyDescent="0.25">
      <c r="A796">
        <v>795</v>
      </c>
      <c r="B796">
        <v>69</v>
      </c>
      <c r="C796" s="1" t="s">
        <v>2</v>
      </c>
      <c r="D796" s="1" t="s">
        <v>114</v>
      </c>
      <c r="E796" s="1" t="s">
        <v>49</v>
      </c>
      <c r="F796" s="2">
        <v>46880</v>
      </c>
      <c r="G796">
        <v>10</v>
      </c>
      <c r="H796">
        <v>50</v>
      </c>
      <c r="I796" s="1" t="s">
        <v>5</v>
      </c>
      <c r="J796" s="1" t="s">
        <v>74</v>
      </c>
      <c r="K796" s="1" t="s">
        <v>116</v>
      </c>
      <c r="L796" s="1" t="s">
        <v>8</v>
      </c>
      <c r="M796" s="1" t="s">
        <v>56</v>
      </c>
      <c r="N796" s="1" t="s">
        <v>68</v>
      </c>
      <c r="O796" s="1" t="s">
        <v>11</v>
      </c>
    </row>
    <row r="797" spans="1:15" x14ac:dyDescent="0.25">
      <c r="A797">
        <v>796</v>
      </c>
      <c r="B797">
        <v>39</v>
      </c>
      <c r="C797" s="1" t="s">
        <v>2</v>
      </c>
      <c r="D797" s="1" t="s">
        <v>23</v>
      </c>
      <c r="E797" s="1" t="s">
        <v>24</v>
      </c>
      <c r="F797" s="2">
        <v>46882</v>
      </c>
      <c r="G797">
        <v>34</v>
      </c>
      <c r="H797">
        <v>26</v>
      </c>
      <c r="I797" s="1" t="s">
        <v>66</v>
      </c>
      <c r="J797" s="1" t="s">
        <v>26</v>
      </c>
      <c r="K797" s="1" t="s">
        <v>100</v>
      </c>
      <c r="L797" s="1" t="s">
        <v>35</v>
      </c>
      <c r="M797" s="1" t="s">
        <v>56</v>
      </c>
      <c r="N797" s="1" t="s">
        <v>10</v>
      </c>
      <c r="O797" s="1" t="s">
        <v>31</v>
      </c>
    </row>
    <row r="798" spans="1:15" x14ac:dyDescent="0.25">
      <c r="A798">
        <v>797</v>
      </c>
      <c r="B798">
        <v>42</v>
      </c>
      <c r="C798" s="1" t="s">
        <v>2</v>
      </c>
      <c r="D798" s="1" t="s">
        <v>107</v>
      </c>
      <c r="E798" s="1" t="s">
        <v>4</v>
      </c>
      <c r="F798" s="2">
        <v>46884</v>
      </c>
      <c r="G798">
        <v>43</v>
      </c>
      <c r="H798">
        <v>78</v>
      </c>
      <c r="I798" s="1" t="s">
        <v>99</v>
      </c>
      <c r="J798" s="1" t="s">
        <v>74</v>
      </c>
      <c r="K798" s="1" t="s">
        <v>76</v>
      </c>
      <c r="L798" s="1" t="s">
        <v>39</v>
      </c>
      <c r="M798" s="1" t="s">
        <v>52</v>
      </c>
      <c r="N798" s="1" t="s">
        <v>21</v>
      </c>
      <c r="O798" s="1" t="s">
        <v>31</v>
      </c>
    </row>
    <row r="799" spans="1:15" x14ac:dyDescent="0.25">
      <c r="A799">
        <v>798</v>
      </c>
      <c r="B799">
        <v>42</v>
      </c>
      <c r="C799" s="1" t="s">
        <v>2</v>
      </c>
      <c r="D799" s="1" t="s">
        <v>44</v>
      </c>
      <c r="E799" s="1" t="s">
        <v>45</v>
      </c>
      <c r="F799" s="2">
        <v>46886</v>
      </c>
      <c r="G799">
        <v>38</v>
      </c>
      <c r="H799">
        <v>82</v>
      </c>
      <c r="I799" s="1" t="s">
        <v>110</v>
      </c>
      <c r="J799" s="1" t="s">
        <v>26</v>
      </c>
      <c r="K799" s="1" t="s">
        <v>65</v>
      </c>
      <c r="L799" s="1" t="s">
        <v>39</v>
      </c>
      <c r="M799" s="1" t="s">
        <v>52</v>
      </c>
      <c r="N799" s="1" t="s">
        <v>68</v>
      </c>
      <c r="O799" s="1" t="s">
        <v>22</v>
      </c>
    </row>
    <row r="800" spans="1:15" x14ac:dyDescent="0.25">
      <c r="A800">
        <v>799</v>
      </c>
      <c r="B800">
        <v>29</v>
      </c>
      <c r="C800" s="1" t="s">
        <v>2</v>
      </c>
      <c r="D800" s="1" t="s">
        <v>107</v>
      </c>
      <c r="E800" s="1" t="s">
        <v>4</v>
      </c>
      <c r="F800" s="2">
        <v>46888</v>
      </c>
      <c r="G800">
        <v>48</v>
      </c>
      <c r="H800">
        <v>39</v>
      </c>
      <c r="I800" s="1" t="s">
        <v>102</v>
      </c>
      <c r="J800" s="1" t="s">
        <v>26</v>
      </c>
      <c r="K800" s="1" t="s">
        <v>65</v>
      </c>
      <c r="L800" s="1" t="s">
        <v>19</v>
      </c>
      <c r="M800" s="1" t="s">
        <v>52</v>
      </c>
      <c r="N800" s="1" t="s">
        <v>28</v>
      </c>
      <c r="O800" s="1" t="s">
        <v>79</v>
      </c>
    </row>
    <row r="801" spans="1:15" x14ac:dyDescent="0.25">
      <c r="A801">
        <v>800</v>
      </c>
      <c r="B801">
        <v>55</v>
      </c>
      <c r="C801" s="1" t="s">
        <v>2</v>
      </c>
      <c r="D801" s="1" t="s">
        <v>115</v>
      </c>
      <c r="E801" s="1" t="s">
        <v>49</v>
      </c>
      <c r="F801" s="2">
        <v>46890</v>
      </c>
      <c r="G801">
        <v>31</v>
      </c>
      <c r="H801">
        <v>55</v>
      </c>
      <c r="I801" s="1" t="s">
        <v>89</v>
      </c>
      <c r="J801" s="1" t="s">
        <v>6</v>
      </c>
      <c r="K801" s="1" t="s">
        <v>92</v>
      </c>
      <c r="L801" s="1" t="s">
        <v>35</v>
      </c>
      <c r="M801" s="1" t="s">
        <v>20</v>
      </c>
      <c r="N801" s="1" t="s">
        <v>28</v>
      </c>
      <c r="O801" s="1" t="s">
        <v>31</v>
      </c>
    </row>
    <row r="802" spans="1:15" x14ac:dyDescent="0.25">
      <c r="A802">
        <v>801</v>
      </c>
      <c r="B802">
        <v>32</v>
      </c>
      <c r="C802" s="1" t="s">
        <v>2</v>
      </c>
      <c r="D802" s="1" t="s">
        <v>107</v>
      </c>
      <c r="E802" s="1" t="s">
        <v>4</v>
      </c>
      <c r="F802" s="2">
        <v>46892</v>
      </c>
      <c r="G802">
        <v>20</v>
      </c>
      <c r="H802">
        <v>20</v>
      </c>
      <c r="I802" s="1" t="s">
        <v>122</v>
      </c>
      <c r="J802" s="1" t="s">
        <v>18</v>
      </c>
      <c r="K802" s="1" t="s">
        <v>62</v>
      </c>
      <c r="L802" s="1" t="s">
        <v>35</v>
      </c>
      <c r="M802" s="1" t="s">
        <v>20</v>
      </c>
      <c r="N802" s="1" t="s">
        <v>15</v>
      </c>
      <c r="O802" s="1" t="s">
        <v>79</v>
      </c>
    </row>
    <row r="803" spans="1:15" x14ac:dyDescent="0.25">
      <c r="A803">
        <v>802</v>
      </c>
      <c r="B803">
        <v>25</v>
      </c>
      <c r="C803" s="1" t="s">
        <v>2</v>
      </c>
      <c r="D803" s="1" t="s">
        <v>115</v>
      </c>
      <c r="E803" s="1" t="s">
        <v>49</v>
      </c>
      <c r="F803" s="2">
        <v>46894</v>
      </c>
      <c r="G803">
        <v>12</v>
      </c>
      <c r="H803">
        <v>29</v>
      </c>
      <c r="I803" s="1" t="s">
        <v>112</v>
      </c>
      <c r="J803" s="1" t="s">
        <v>6</v>
      </c>
      <c r="K803" s="1" t="s">
        <v>126</v>
      </c>
      <c r="L803" s="1" t="s">
        <v>39</v>
      </c>
      <c r="M803" s="1" t="s">
        <v>9</v>
      </c>
      <c r="N803" s="1" t="s">
        <v>21</v>
      </c>
      <c r="O803" s="1" t="s">
        <v>11</v>
      </c>
    </row>
    <row r="804" spans="1:15" x14ac:dyDescent="0.25">
      <c r="A804">
        <v>803</v>
      </c>
      <c r="B804">
        <v>38</v>
      </c>
      <c r="C804" s="1" t="s">
        <v>2</v>
      </c>
      <c r="D804" s="1" t="s">
        <v>77</v>
      </c>
      <c r="E804" s="1" t="s">
        <v>4</v>
      </c>
      <c r="F804" s="2">
        <v>46896</v>
      </c>
      <c r="G804">
        <v>2</v>
      </c>
      <c r="H804">
        <v>41</v>
      </c>
      <c r="I804" s="1" t="s">
        <v>61</v>
      </c>
      <c r="J804" s="1" t="s">
        <v>26</v>
      </c>
      <c r="K804" s="1" t="s">
        <v>67</v>
      </c>
      <c r="L804" s="1" t="s">
        <v>8</v>
      </c>
      <c r="M804" s="1" t="s">
        <v>27</v>
      </c>
      <c r="N804" s="1" t="s">
        <v>57</v>
      </c>
      <c r="O804" s="1" t="s">
        <v>22</v>
      </c>
    </row>
    <row r="805" spans="1:15" x14ac:dyDescent="0.25">
      <c r="A805">
        <v>804</v>
      </c>
      <c r="B805">
        <v>32</v>
      </c>
      <c r="C805" s="1" t="s">
        <v>2</v>
      </c>
      <c r="D805" s="1" t="s">
        <v>41</v>
      </c>
      <c r="E805" s="1" t="s">
        <v>4</v>
      </c>
      <c r="F805" s="2">
        <v>46898</v>
      </c>
      <c r="G805">
        <v>30</v>
      </c>
      <c r="H805">
        <v>38</v>
      </c>
      <c r="I805" s="1" t="s">
        <v>121</v>
      </c>
      <c r="J805" s="1" t="s">
        <v>6</v>
      </c>
      <c r="K805" s="1" t="s">
        <v>47</v>
      </c>
      <c r="L805" s="1" t="s">
        <v>8</v>
      </c>
      <c r="M805" s="1" t="s">
        <v>9</v>
      </c>
      <c r="N805" s="1" t="s">
        <v>10</v>
      </c>
      <c r="O805" s="1" t="s">
        <v>79</v>
      </c>
    </row>
    <row r="806" spans="1:15" x14ac:dyDescent="0.25">
      <c r="A806">
        <v>805</v>
      </c>
      <c r="B806">
        <v>43</v>
      </c>
      <c r="C806" s="1" t="s">
        <v>2</v>
      </c>
      <c r="D806" s="1" t="s">
        <v>119</v>
      </c>
      <c r="E806" s="1" t="s">
        <v>24</v>
      </c>
      <c r="F806" s="2">
        <v>46900</v>
      </c>
      <c r="G806">
        <v>28</v>
      </c>
      <c r="H806">
        <v>47</v>
      </c>
      <c r="I806" s="1" t="s">
        <v>73</v>
      </c>
      <c r="J806" s="1" t="s">
        <v>26</v>
      </c>
      <c r="K806" s="1" t="s">
        <v>14</v>
      </c>
      <c r="L806" s="1" t="s">
        <v>35</v>
      </c>
      <c r="M806" s="1" t="s">
        <v>56</v>
      </c>
      <c r="N806" s="1" t="s">
        <v>10</v>
      </c>
      <c r="O806" s="1" t="s">
        <v>40</v>
      </c>
    </row>
    <row r="807" spans="1:15" x14ac:dyDescent="0.25">
      <c r="A807">
        <v>806</v>
      </c>
      <c r="B807">
        <v>41</v>
      </c>
      <c r="C807" s="1" t="s">
        <v>2</v>
      </c>
      <c r="D807" s="1" t="s">
        <v>63</v>
      </c>
      <c r="E807" s="1" t="s">
        <v>4</v>
      </c>
      <c r="F807" s="2">
        <v>46902</v>
      </c>
      <c r="G807">
        <v>40</v>
      </c>
      <c r="H807">
        <v>30</v>
      </c>
      <c r="I807" s="1" t="s">
        <v>121</v>
      </c>
      <c r="J807" s="1" t="s">
        <v>6</v>
      </c>
      <c r="K807" s="1" t="s">
        <v>34</v>
      </c>
      <c r="L807" s="1" t="s">
        <v>35</v>
      </c>
      <c r="M807" s="1" t="s">
        <v>27</v>
      </c>
      <c r="N807" s="1" t="s">
        <v>68</v>
      </c>
      <c r="O807" s="1" t="s">
        <v>70</v>
      </c>
    </row>
    <row r="808" spans="1:15" x14ac:dyDescent="0.25">
      <c r="A808">
        <v>807</v>
      </c>
      <c r="B808">
        <v>56</v>
      </c>
      <c r="C808" s="1" t="s">
        <v>2</v>
      </c>
      <c r="D808" s="1" t="s">
        <v>16</v>
      </c>
      <c r="E808" s="1" t="s">
        <v>4</v>
      </c>
      <c r="F808" s="2">
        <v>46904</v>
      </c>
      <c r="G808">
        <v>46</v>
      </c>
      <c r="H808">
        <v>56</v>
      </c>
      <c r="I808" s="1" t="s">
        <v>85</v>
      </c>
      <c r="J808" s="1" t="s">
        <v>6</v>
      </c>
      <c r="K808" s="1" t="s">
        <v>43</v>
      </c>
      <c r="L808" s="1" t="s">
        <v>35</v>
      </c>
      <c r="M808" s="1" t="s">
        <v>36</v>
      </c>
      <c r="N808" s="1" t="s">
        <v>28</v>
      </c>
      <c r="O808" s="1" t="s">
        <v>40</v>
      </c>
    </row>
    <row r="809" spans="1:15" x14ac:dyDescent="0.25">
      <c r="A809">
        <v>808</v>
      </c>
      <c r="B809">
        <v>27</v>
      </c>
      <c r="C809" s="1" t="s">
        <v>2</v>
      </c>
      <c r="D809" s="1" t="s">
        <v>95</v>
      </c>
      <c r="E809" s="1" t="s">
        <v>4</v>
      </c>
      <c r="F809" s="2">
        <v>46906</v>
      </c>
      <c r="G809">
        <v>15</v>
      </c>
      <c r="H809">
        <v>89</v>
      </c>
      <c r="I809" s="1" t="s">
        <v>66</v>
      </c>
      <c r="J809" s="1" t="s">
        <v>18</v>
      </c>
      <c r="K809" s="1" t="s">
        <v>92</v>
      </c>
      <c r="L809" s="1" t="s">
        <v>8</v>
      </c>
      <c r="M809" s="1" t="s">
        <v>9</v>
      </c>
      <c r="N809" s="1" t="s">
        <v>21</v>
      </c>
      <c r="O809" s="1" t="s">
        <v>22</v>
      </c>
    </row>
    <row r="810" spans="1:15" x14ac:dyDescent="0.25">
      <c r="A810">
        <v>809</v>
      </c>
      <c r="B810">
        <v>46</v>
      </c>
      <c r="C810" s="1" t="s">
        <v>2</v>
      </c>
      <c r="D810" s="1" t="s">
        <v>53</v>
      </c>
      <c r="E810" s="1" t="s">
        <v>24</v>
      </c>
      <c r="F810" s="2">
        <v>46908</v>
      </c>
      <c r="G810">
        <v>38</v>
      </c>
      <c r="H810">
        <v>96</v>
      </c>
      <c r="I810" s="1" t="s">
        <v>132</v>
      </c>
      <c r="J810" s="1" t="s">
        <v>6</v>
      </c>
      <c r="K810" s="1" t="s">
        <v>75</v>
      </c>
      <c r="L810" s="1" t="s">
        <v>39</v>
      </c>
      <c r="M810" s="1" t="s">
        <v>27</v>
      </c>
      <c r="N810" s="1" t="s">
        <v>15</v>
      </c>
      <c r="O810" s="1" t="s">
        <v>79</v>
      </c>
    </row>
    <row r="811" spans="1:15" x14ac:dyDescent="0.25">
      <c r="A811">
        <v>810</v>
      </c>
      <c r="B811">
        <v>48</v>
      </c>
      <c r="C811" s="1" t="s">
        <v>2</v>
      </c>
      <c r="D811" s="1" t="s">
        <v>119</v>
      </c>
      <c r="E811" s="1" t="s">
        <v>24</v>
      </c>
      <c r="F811" s="2">
        <v>46910</v>
      </c>
      <c r="G811">
        <v>30</v>
      </c>
      <c r="H811">
        <v>81</v>
      </c>
      <c r="I811" s="1" t="s">
        <v>113</v>
      </c>
      <c r="J811" s="1" t="s">
        <v>26</v>
      </c>
      <c r="K811" s="1" t="s">
        <v>65</v>
      </c>
      <c r="L811" s="1" t="s">
        <v>39</v>
      </c>
      <c r="M811" s="1" t="s">
        <v>27</v>
      </c>
      <c r="N811" s="1" t="s">
        <v>28</v>
      </c>
      <c r="O811" s="1" t="s">
        <v>58</v>
      </c>
    </row>
    <row r="812" spans="1:15" x14ac:dyDescent="0.25">
      <c r="A812">
        <v>811</v>
      </c>
      <c r="B812">
        <v>52</v>
      </c>
      <c r="C812" s="1" t="s">
        <v>2</v>
      </c>
      <c r="D812" s="1" t="s">
        <v>101</v>
      </c>
      <c r="E812" s="1" t="s">
        <v>49</v>
      </c>
      <c r="F812" s="2">
        <v>46912</v>
      </c>
      <c r="G812">
        <v>32</v>
      </c>
      <c r="H812">
        <v>83</v>
      </c>
      <c r="I812" s="1" t="s">
        <v>129</v>
      </c>
      <c r="J812" s="1" t="s">
        <v>18</v>
      </c>
      <c r="K812" s="1" t="s">
        <v>75</v>
      </c>
      <c r="L812" s="1" t="s">
        <v>39</v>
      </c>
      <c r="M812" s="1" t="s">
        <v>56</v>
      </c>
      <c r="N812" s="1" t="s">
        <v>68</v>
      </c>
      <c r="O812" s="1" t="s">
        <v>58</v>
      </c>
    </row>
    <row r="813" spans="1:15" x14ac:dyDescent="0.25">
      <c r="A813">
        <v>812</v>
      </c>
      <c r="B813">
        <v>18</v>
      </c>
      <c r="C813" s="1" t="s">
        <v>2</v>
      </c>
      <c r="D813" s="1" t="s">
        <v>32</v>
      </c>
      <c r="E813" s="1" t="s">
        <v>24</v>
      </c>
      <c r="F813" s="2">
        <v>46914</v>
      </c>
      <c r="G813">
        <v>36</v>
      </c>
      <c r="H813">
        <v>35</v>
      </c>
      <c r="I813" s="1" t="s">
        <v>97</v>
      </c>
      <c r="J813" s="1" t="s">
        <v>26</v>
      </c>
      <c r="K813" s="1" t="s">
        <v>78</v>
      </c>
      <c r="L813" s="1" t="s">
        <v>8</v>
      </c>
      <c r="M813" s="1" t="s">
        <v>20</v>
      </c>
      <c r="N813" s="1" t="s">
        <v>10</v>
      </c>
      <c r="O813" s="1" t="s">
        <v>40</v>
      </c>
    </row>
    <row r="814" spans="1:15" x14ac:dyDescent="0.25">
      <c r="A814">
        <v>813</v>
      </c>
      <c r="B814">
        <v>64</v>
      </c>
      <c r="C814" s="1" t="s">
        <v>2</v>
      </c>
      <c r="D814" s="1" t="s">
        <v>119</v>
      </c>
      <c r="E814" s="1" t="s">
        <v>24</v>
      </c>
      <c r="F814" s="2">
        <v>46916</v>
      </c>
      <c r="G814">
        <v>32</v>
      </c>
      <c r="H814">
        <v>56</v>
      </c>
      <c r="I814" s="1" t="s">
        <v>102</v>
      </c>
      <c r="J814" s="1" t="s">
        <v>26</v>
      </c>
      <c r="K814" s="1" t="s">
        <v>60</v>
      </c>
      <c r="L814" s="1" t="s">
        <v>35</v>
      </c>
      <c r="M814" s="1" t="s">
        <v>36</v>
      </c>
      <c r="N814" s="1" t="s">
        <v>21</v>
      </c>
      <c r="O814" s="1" t="s">
        <v>22</v>
      </c>
    </row>
    <row r="815" spans="1:15" x14ac:dyDescent="0.25">
      <c r="A815">
        <v>814</v>
      </c>
      <c r="B815">
        <v>54</v>
      </c>
      <c r="C815" s="1" t="s">
        <v>2</v>
      </c>
      <c r="D815" s="1" t="s">
        <v>48</v>
      </c>
      <c r="E815" s="1" t="s">
        <v>49</v>
      </c>
      <c r="F815" s="2">
        <v>46918</v>
      </c>
      <c r="G815">
        <v>14</v>
      </c>
      <c r="H815">
        <v>45</v>
      </c>
      <c r="I815" s="1" t="s">
        <v>38</v>
      </c>
      <c r="J815" s="1" t="s">
        <v>18</v>
      </c>
      <c r="K815" s="1" t="s">
        <v>60</v>
      </c>
      <c r="L815" s="1" t="s">
        <v>35</v>
      </c>
      <c r="M815" s="1" t="s">
        <v>56</v>
      </c>
      <c r="N815" s="1" t="s">
        <v>68</v>
      </c>
      <c r="O815" s="1" t="s">
        <v>31</v>
      </c>
    </row>
    <row r="816" spans="1:15" x14ac:dyDescent="0.25">
      <c r="A816">
        <v>815</v>
      </c>
      <c r="B816">
        <v>31</v>
      </c>
      <c r="C816" s="1" t="s">
        <v>2</v>
      </c>
      <c r="D816" s="1" t="s">
        <v>37</v>
      </c>
      <c r="E816" s="1" t="s">
        <v>4</v>
      </c>
      <c r="F816" s="2">
        <v>46920</v>
      </c>
      <c r="G816">
        <v>8</v>
      </c>
      <c r="H816">
        <v>62</v>
      </c>
      <c r="I816" s="1" t="s">
        <v>130</v>
      </c>
      <c r="J816" s="1" t="s">
        <v>26</v>
      </c>
      <c r="K816" s="1" t="s">
        <v>51</v>
      </c>
      <c r="L816" s="1" t="s">
        <v>8</v>
      </c>
      <c r="M816" s="1" t="s">
        <v>9</v>
      </c>
      <c r="N816" s="1" t="s">
        <v>28</v>
      </c>
      <c r="O816" s="1" t="s">
        <v>70</v>
      </c>
    </row>
    <row r="817" spans="1:15" x14ac:dyDescent="0.25">
      <c r="A817">
        <v>816</v>
      </c>
      <c r="B817">
        <v>30</v>
      </c>
      <c r="C817" s="1" t="s">
        <v>2</v>
      </c>
      <c r="D817" s="1" t="s">
        <v>106</v>
      </c>
      <c r="E817" s="1" t="s">
        <v>49</v>
      </c>
      <c r="F817" s="2">
        <v>46922</v>
      </c>
      <c r="G817">
        <v>27</v>
      </c>
      <c r="H817">
        <v>84</v>
      </c>
      <c r="I817" s="1" t="s">
        <v>46</v>
      </c>
      <c r="J817" s="1" t="s">
        <v>6</v>
      </c>
      <c r="K817" s="1" t="s">
        <v>67</v>
      </c>
      <c r="L817" s="1" t="s">
        <v>19</v>
      </c>
      <c r="M817" s="1" t="s">
        <v>27</v>
      </c>
      <c r="N817" s="1" t="s">
        <v>10</v>
      </c>
      <c r="O817" s="1" t="s">
        <v>58</v>
      </c>
    </row>
    <row r="818" spans="1:15" x14ac:dyDescent="0.25">
      <c r="A818">
        <v>817</v>
      </c>
      <c r="B818">
        <v>26</v>
      </c>
      <c r="C818" s="1" t="s">
        <v>2</v>
      </c>
      <c r="D818" s="1" t="s">
        <v>12</v>
      </c>
      <c r="E818" s="1" t="s">
        <v>4</v>
      </c>
      <c r="F818" s="2">
        <v>46924</v>
      </c>
      <c r="G818">
        <v>24</v>
      </c>
      <c r="H818">
        <v>24</v>
      </c>
      <c r="I818" s="1" t="s">
        <v>97</v>
      </c>
      <c r="J818" s="1" t="s">
        <v>6</v>
      </c>
      <c r="K818" s="1" t="s">
        <v>91</v>
      </c>
      <c r="L818" s="1" t="s">
        <v>35</v>
      </c>
      <c r="M818" s="1" t="s">
        <v>56</v>
      </c>
      <c r="N818" s="1" t="s">
        <v>68</v>
      </c>
      <c r="O818" s="1" t="s">
        <v>70</v>
      </c>
    </row>
    <row r="819" spans="1:15" x14ac:dyDescent="0.25">
      <c r="A819">
        <v>818</v>
      </c>
      <c r="B819">
        <v>25</v>
      </c>
      <c r="C819" s="1" t="s">
        <v>2</v>
      </c>
      <c r="D819" s="1" t="s">
        <v>48</v>
      </c>
      <c r="E819" s="1" t="s">
        <v>49</v>
      </c>
      <c r="F819" s="2">
        <v>46926</v>
      </c>
      <c r="G819">
        <v>30</v>
      </c>
      <c r="H819">
        <v>21</v>
      </c>
      <c r="I819" s="1" t="s">
        <v>89</v>
      </c>
      <c r="J819" s="1" t="s">
        <v>18</v>
      </c>
      <c r="K819" s="1" t="s">
        <v>7</v>
      </c>
      <c r="L819" s="1" t="s">
        <v>19</v>
      </c>
      <c r="M819" s="1" t="s">
        <v>56</v>
      </c>
      <c r="N819" s="1" t="s">
        <v>28</v>
      </c>
      <c r="O819" s="1" t="s">
        <v>11</v>
      </c>
    </row>
    <row r="820" spans="1:15" x14ac:dyDescent="0.25">
      <c r="A820">
        <v>819</v>
      </c>
      <c r="B820">
        <v>59</v>
      </c>
      <c r="C820" s="1" t="s">
        <v>2</v>
      </c>
      <c r="D820" s="1" t="s">
        <v>37</v>
      </c>
      <c r="E820" s="1" t="s">
        <v>4</v>
      </c>
      <c r="F820" s="2">
        <v>46928</v>
      </c>
      <c r="G820">
        <v>34</v>
      </c>
      <c r="H820">
        <v>91</v>
      </c>
      <c r="I820" s="1" t="s">
        <v>117</v>
      </c>
      <c r="J820" s="1" t="s">
        <v>26</v>
      </c>
      <c r="K820" s="1" t="s">
        <v>82</v>
      </c>
      <c r="L820" s="1" t="s">
        <v>8</v>
      </c>
      <c r="M820" s="1" t="s">
        <v>56</v>
      </c>
      <c r="N820" s="1" t="s">
        <v>68</v>
      </c>
      <c r="O820" s="1" t="s">
        <v>70</v>
      </c>
    </row>
    <row r="821" spans="1:15" x14ac:dyDescent="0.25">
      <c r="A821">
        <v>820</v>
      </c>
      <c r="B821">
        <v>55</v>
      </c>
      <c r="C821" s="1" t="s">
        <v>2</v>
      </c>
      <c r="D821" s="1" t="s">
        <v>71</v>
      </c>
      <c r="E821" s="1" t="s">
        <v>49</v>
      </c>
      <c r="F821" s="2">
        <v>46930</v>
      </c>
      <c r="G821">
        <v>28</v>
      </c>
      <c r="H821">
        <v>36</v>
      </c>
      <c r="I821" s="1" t="s">
        <v>94</v>
      </c>
      <c r="J821" s="1" t="s">
        <v>18</v>
      </c>
      <c r="K821" s="1" t="s">
        <v>67</v>
      </c>
      <c r="L821" s="1" t="s">
        <v>8</v>
      </c>
      <c r="M821" s="1" t="s">
        <v>27</v>
      </c>
      <c r="N821" s="1" t="s">
        <v>68</v>
      </c>
      <c r="O821" s="1" t="s">
        <v>40</v>
      </c>
    </row>
    <row r="822" spans="1:15" x14ac:dyDescent="0.25">
      <c r="A822">
        <v>821</v>
      </c>
      <c r="B822">
        <v>56</v>
      </c>
      <c r="C822" s="1" t="s">
        <v>2</v>
      </c>
      <c r="D822" s="1" t="s">
        <v>32</v>
      </c>
      <c r="E822" s="1" t="s">
        <v>24</v>
      </c>
      <c r="F822" s="2">
        <v>46932</v>
      </c>
      <c r="G822">
        <v>27</v>
      </c>
      <c r="H822">
        <v>39</v>
      </c>
      <c r="I822" s="1" t="s">
        <v>42</v>
      </c>
      <c r="J822" s="1" t="s">
        <v>26</v>
      </c>
      <c r="K822" s="1" t="s">
        <v>30</v>
      </c>
      <c r="L822" s="1" t="s">
        <v>19</v>
      </c>
      <c r="M822" s="1" t="s">
        <v>52</v>
      </c>
      <c r="N822" s="1" t="s">
        <v>68</v>
      </c>
      <c r="O822" s="1" t="s">
        <v>70</v>
      </c>
    </row>
    <row r="823" spans="1:15" x14ac:dyDescent="0.25">
      <c r="A823">
        <v>822</v>
      </c>
      <c r="B823">
        <v>62</v>
      </c>
      <c r="C823" s="1" t="s">
        <v>2</v>
      </c>
      <c r="D823" s="1" t="s">
        <v>86</v>
      </c>
      <c r="E823" s="1" t="s">
        <v>4</v>
      </c>
      <c r="F823" s="2">
        <v>46934</v>
      </c>
      <c r="G823">
        <v>31</v>
      </c>
      <c r="H823">
        <v>39</v>
      </c>
      <c r="I823" s="1" t="s">
        <v>111</v>
      </c>
      <c r="J823" s="1" t="s">
        <v>26</v>
      </c>
      <c r="K823" s="1" t="s">
        <v>78</v>
      </c>
      <c r="L823" s="1" t="s">
        <v>19</v>
      </c>
      <c r="M823" s="1" t="s">
        <v>36</v>
      </c>
      <c r="N823" s="1" t="s">
        <v>21</v>
      </c>
      <c r="O823" s="1" t="s">
        <v>58</v>
      </c>
    </row>
    <row r="824" spans="1:15" x14ac:dyDescent="0.25">
      <c r="A824">
        <v>823</v>
      </c>
      <c r="B824">
        <v>35</v>
      </c>
      <c r="C824" s="1" t="s">
        <v>2</v>
      </c>
      <c r="D824" s="1" t="s">
        <v>37</v>
      </c>
      <c r="E824" s="1" t="s">
        <v>4</v>
      </c>
      <c r="F824" s="2">
        <v>46936</v>
      </c>
      <c r="G824">
        <v>23</v>
      </c>
      <c r="H824">
        <v>59</v>
      </c>
      <c r="I824" s="1" t="s">
        <v>73</v>
      </c>
      <c r="J824" s="1" t="s">
        <v>6</v>
      </c>
      <c r="K824" s="1" t="s">
        <v>118</v>
      </c>
      <c r="L824" s="1" t="s">
        <v>8</v>
      </c>
      <c r="M824" s="1" t="s">
        <v>36</v>
      </c>
      <c r="N824" s="1" t="s">
        <v>57</v>
      </c>
      <c r="O824" s="1" t="s">
        <v>31</v>
      </c>
    </row>
    <row r="825" spans="1:15" x14ac:dyDescent="0.25">
      <c r="A825">
        <v>824</v>
      </c>
      <c r="B825">
        <v>51</v>
      </c>
      <c r="C825" s="1" t="s">
        <v>2</v>
      </c>
      <c r="D825" s="1" t="s">
        <v>71</v>
      </c>
      <c r="E825" s="1" t="s">
        <v>49</v>
      </c>
      <c r="F825" s="2">
        <v>46938</v>
      </c>
      <c r="G825">
        <v>11</v>
      </c>
      <c r="H825">
        <v>27</v>
      </c>
      <c r="I825" s="1" t="s">
        <v>124</v>
      </c>
      <c r="J825" s="1" t="s">
        <v>26</v>
      </c>
      <c r="K825" s="1" t="s">
        <v>78</v>
      </c>
      <c r="L825" s="1" t="s">
        <v>8</v>
      </c>
      <c r="M825" s="1" t="s">
        <v>20</v>
      </c>
      <c r="N825" s="1" t="s">
        <v>21</v>
      </c>
      <c r="O825" s="1" t="s">
        <v>40</v>
      </c>
    </row>
    <row r="826" spans="1:15" x14ac:dyDescent="0.25">
      <c r="A826">
        <v>825</v>
      </c>
      <c r="B826">
        <v>61</v>
      </c>
      <c r="C826" s="1" t="s">
        <v>2</v>
      </c>
      <c r="D826" s="1" t="s">
        <v>3</v>
      </c>
      <c r="E826" s="1" t="s">
        <v>4</v>
      </c>
      <c r="F826" s="2">
        <v>46940</v>
      </c>
      <c r="G826">
        <v>48</v>
      </c>
      <c r="H826">
        <v>94</v>
      </c>
      <c r="I826" s="1" t="s">
        <v>124</v>
      </c>
      <c r="J826" s="1" t="s">
        <v>26</v>
      </c>
      <c r="K826" s="1" t="s">
        <v>34</v>
      </c>
      <c r="L826" s="1" t="s">
        <v>19</v>
      </c>
      <c r="M826" s="1" t="s">
        <v>56</v>
      </c>
      <c r="N826" s="1" t="s">
        <v>15</v>
      </c>
      <c r="O826" s="1" t="s">
        <v>40</v>
      </c>
    </row>
    <row r="827" spans="1:15" x14ac:dyDescent="0.25">
      <c r="A827">
        <v>826</v>
      </c>
      <c r="B827">
        <v>27</v>
      </c>
      <c r="C827" s="1" t="s">
        <v>2</v>
      </c>
      <c r="D827" s="1" t="s">
        <v>115</v>
      </c>
      <c r="E827" s="1" t="s">
        <v>49</v>
      </c>
      <c r="F827" s="2">
        <v>46942</v>
      </c>
      <c r="G827">
        <v>17</v>
      </c>
      <c r="H827">
        <v>94</v>
      </c>
      <c r="I827" s="1" t="s">
        <v>127</v>
      </c>
      <c r="J827" s="1" t="s">
        <v>74</v>
      </c>
      <c r="K827" s="1" t="s">
        <v>92</v>
      </c>
      <c r="L827" s="1" t="s">
        <v>39</v>
      </c>
      <c r="M827" s="1" t="s">
        <v>27</v>
      </c>
      <c r="N827" s="1" t="s">
        <v>15</v>
      </c>
      <c r="O827" s="1" t="s">
        <v>70</v>
      </c>
    </row>
    <row r="828" spans="1:15" x14ac:dyDescent="0.25">
      <c r="A828">
        <v>827</v>
      </c>
      <c r="B828">
        <v>54</v>
      </c>
      <c r="C828" s="1" t="s">
        <v>2</v>
      </c>
      <c r="D828" s="1" t="s">
        <v>63</v>
      </c>
      <c r="E828" s="1" t="s">
        <v>4</v>
      </c>
      <c r="F828" s="2">
        <v>46944</v>
      </c>
      <c r="G828">
        <v>36</v>
      </c>
      <c r="H828">
        <v>94</v>
      </c>
      <c r="I828" s="1" t="s">
        <v>17</v>
      </c>
      <c r="J828" s="1" t="s">
        <v>26</v>
      </c>
      <c r="K828" s="1" t="s">
        <v>55</v>
      </c>
      <c r="L828" s="1" t="s">
        <v>8</v>
      </c>
      <c r="M828" s="1" t="s">
        <v>36</v>
      </c>
      <c r="N828" s="1" t="s">
        <v>28</v>
      </c>
      <c r="O828" s="1" t="s">
        <v>22</v>
      </c>
    </row>
    <row r="829" spans="1:15" x14ac:dyDescent="0.25">
      <c r="A829">
        <v>828</v>
      </c>
      <c r="B829">
        <v>31</v>
      </c>
      <c r="C829" s="1" t="s">
        <v>2</v>
      </c>
      <c r="D829" s="1" t="s">
        <v>53</v>
      </c>
      <c r="E829" s="1" t="s">
        <v>24</v>
      </c>
      <c r="F829" s="2">
        <v>46946</v>
      </c>
      <c r="G829">
        <v>33</v>
      </c>
      <c r="H829">
        <v>51</v>
      </c>
      <c r="I829" s="1" t="s">
        <v>94</v>
      </c>
      <c r="J829" s="1" t="s">
        <v>18</v>
      </c>
      <c r="K829" s="1" t="s">
        <v>78</v>
      </c>
      <c r="L829" s="1" t="s">
        <v>39</v>
      </c>
      <c r="M829" s="1" t="s">
        <v>20</v>
      </c>
      <c r="N829" s="1" t="s">
        <v>57</v>
      </c>
      <c r="O829" s="1" t="s">
        <v>11</v>
      </c>
    </row>
    <row r="830" spans="1:15" x14ac:dyDescent="0.25">
      <c r="A830">
        <v>829</v>
      </c>
      <c r="B830">
        <v>24</v>
      </c>
      <c r="C830" s="1" t="s">
        <v>2</v>
      </c>
      <c r="D830" s="1" t="s">
        <v>107</v>
      </c>
      <c r="E830" s="1" t="s">
        <v>4</v>
      </c>
      <c r="F830" s="2">
        <v>46948</v>
      </c>
      <c r="G830">
        <v>27</v>
      </c>
      <c r="H830">
        <v>62</v>
      </c>
      <c r="I830" s="1" t="s">
        <v>89</v>
      </c>
      <c r="J830" s="1" t="s">
        <v>26</v>
      </c>
      <c r="K830" s="1" t="s">
        <v>82</v>
      </c>
      <c r="L830" s="1" t="s">
        <v>39</v>
      </c>
      <c r="M830" s="1" t="s">
        <v>52</v>
      </c>
      <c r="N830" s="1" t="s">
        <v>28</v>
      </c>
      <c r="O830" s="1" t="s">
        <v>58</v>
      </c>
    </row>
    <row r="831" spans="1:15" x14ac:dyDescent="0.25">
      <c r="A831">
        <v>830</v>
      </c>
      <c r="B831">
        <v>42</v>
      </c>
      <c r="C831" s="1" t="s">
        <v>2</v>
      </c>
      <c r="D831" s="1" t="s">
        <v>107</v>
      </c>
      <c r="E831" s="1" t="s">
        <v>4</v>
      </c>
      <c r="F831" s="2">
        <v>46950</v>
      </c>
      <c r="G831">
        <v>14</v>
      </c>
      <c r="H831">
        <v>57</v>
      </c>
      <c r="I831" s="1" t="s">
        <v>117</v>
      </c>
      <c r="J831" s="1" t="s">
        <v>18</v>
      </c>
      <c r="K831" s="1" t="s">
        <v>47</v>
      </c>
      <c r="L831" s="1" t="s">
        <v>19</v>
      </c>
      <c r="M831" s="1" t="s">
        <v>52</v>
      </c>
      <c r="N831" s="1" t="s">
        <v>21</v>
      </c>
      <c r="O831" s="1" t="s">
        <v>11</v>
      </c>
    </row>
    <row r="832" spans="1:15" x14ac:dyDescent="0.25">
      <c r="A832">
        <v>831</v>
      </c>
      <c r="B832">
        <v>41</v>
      </c>
      <c r="C832" s="1" t="s">
        <v>2</v>
      </c>
      <c r="D832" s="1" t="s">
        <v>41</v>
      </c>
      <c r="E832" s="1" t="s">
        <v>4</v>
      </c>
      <c r="F832" s="2">
        <v>46952</v>
      </c>
      <c r="G832">
        <v>5</v>
      </c>
      <c r="H832">
        <v>76</v>
      </c>
      <c r="I832" s="1" t="s">
        <v>33</v>
      </c>
      <c r="J832" s="1" t="s">
        <v>26</v>
      </c>
      <c r="K832" s="1" t="s">
        <v>14</v>
      </c>
      <c r="L832" s="1" t="s">
        <v>39</v>
      </c>
      <c r="M832" s="1" t="s">
        <v>9</v>
      </c>
      <c r="N832" s="1" t="s">
        <v>21</v>
      </c>
      <c r="O832" s="1" t="s">
        <v>31</v>
      </c>
    </row>
    <row r="833" spans="1:15" x14ac:dyDescent="0.25">
      <c r="A833">
        <v>832</v>
      </c>
      <c r="B833">
        <v>66</v>
      </c>
      <c r="C833" s="1" t="s">
        <v>2</v>
      </c>
      <c r="D833" s="1" t="s">
        <v>125</v>
      </c>
      <c r="E833" s="1" t="s">
        <v>49</v>
      </c>
      <c r="F833" s="2">
        <v>46954</v>
      </c>
      <c r="G833">
        <v>47</v>
      </c>
      <c r="H833">
        <v>63</v>
      </c>
      <c r="I833" s="1" t="s">
        <v>131</v>
      </c>
      <c r="J833" s="1" t="s">
        <v>26</v>
      </c>
      <c r="K833" s="1" t="s">
        <v>90</v>
      </c>
      <c r="L833" s="1" t="s">
        <v>35</v>
      </c>
      <c r="M833" s="1" t="s">
        <v>9</v>
      </c>
      <c r="N833" s="1" t="s">
        <v>15</v>
      </c>
      <c r="O833" s="1" t="s">
        <v>79</v>
      </c>
    </row>
    <row r="834" spans="1:15" x14ac:dyDescent="0.25">
      <c r="A834">
        <v>833</v>
      </c>
      <c r="B834">
        <v>58</v>
      </c>
      <c r="C834" s="1" t="s">
        <v>2</v>
      </c>
      <c r="D834" s="1" t="s">
        <v>84</v>
      </c>
      <c r="E834" s="1" t="s">
        <v>45</v>
      </c>
      <c r="F834" s="2">
        <v>46956</v>
      </c>
      <c r="G834">
        <v>28</v>
      </c>
      <c r="H834">
        <v>80</v>
      </c>
      <c r="I834" s="1" t="s">
        <v>81</v>
      </c>
      <c r="J834" s="1" t="s">
        <v>6</v>
      </c>
      <c r="K834" s="1" t="s">
        <v>126</v>
      </c>
      <c r="L834" s="1" t="s">
        <v>39</v>
      </c>
      <c r="M834" s="1" t="s">
        <v>9</v>
      </c>
      <c r="N834" s="1" t="s">
        <v>15</v>
      </c>
      <c r="O834" s="1" t="s">
        <v>58</v>
      </c>
    </row>
    <row r="835" spans="1:15" x14ac:dyDescent="0.25">
      <c r="A835">
        <v>834</v>
      </c>
      <c r="B835">
        <v>43</v>
      </c>
      <c r="C835" s="1" t="s">
        <v>2</v>
      </c>
      <c r="D835" s="1" t="s">
        <v>48</v>
      </c>
      <c r="E835" s="1" t="s">
        <v>49</v>
      </c>
      <c r="F835" s="2">
        <v>46958</v>
      </c>
      <c r="G835">
        <v>11</v>
      </c>
      <c r="H835">
        <v>68</v>
      </c>
      <c r="I835" s="1" t="s">
        <v>83</v>
      </c>
      <c r="J835" s="1" t="s">
        <v>26</v>
      </c>
      <c r="K835" s="1" t="s">
        <v>55</v>
      </c>
      <c r="L835" s="1" t="s">
        <v>39</v>
      </c>
      <c r="M835" s="1" t="s">
        <v>36</v>
      </c>
      <c r="N835" s="1" t="s">
        <v>21</v>
      </c>
      <c r="O835" s="1" t="s">
        <v>31</v>
      </c>
    </row>
    <row r="836" spans="1:15" x14ac:dyDescent="0.25">
      <c r="A836">
        <v>835</v>
      </c>
      <c r="B836">
        <v>52</v>
      </c>
      <c r="C836" s="1" t="s">
        <v>2</v>
      </c>
      <c r="D836" s="1" t="s">
        <v>114</v>
      </c>
      <c r="E836" s="1" t="s">
        <v>49</v>
      </c>
      <c r="F836" s="2">
        <v>46960</v>
      </c>
      <c r="G836">
        <v>18</v>
      </c>
      <c r="H836">
        <v>89</v>
      </c>
      <c r="I836" s="1" t="s">
        <v>89</v>
      </c>
      <c r="J836" s="1" t="s">
        <v>26</v>
      </c>
      <c r="K836" s="1" t="s">
        <v>108</v>
      </c>
      <c r="L836" s="1" t="s">
        <v>35</v>
      </c>
      <c r="M836" s="1" t="s">
        <v>20</v>
      </c>
      <c r="N836" s="1" t="s">
        <v>21</v>
      </c>
      <c r="O836" s="1" t="s">
        <v>22</v>
      </c>
    </row>
    <row r="837" spans="1:15" x14ac:dyDescent="0.25">
      <c r="A837">
        <v>836</v>
      </c>
      <c r="B837">
        <v>35</v>
      </c>
      <c r="C837" s="1" t="s">
        <v>2</v>
      </c>
      <c r="D837" s="1" t="s">
        <v>119</v>
      </c>
      <c r="E837" s="1" t="s">
        <v>24</v>
      </c>
      <c r="F837" s="2">
        <v>46962</v>
      </c>
      <c r="G837">
        <v>21</v>
      </c>
      <c r="H837">
        <v>26</v>
      </c>
      <c r="I837" s="1" t="s">
        <v>110</v>
      </c>
      <c r="J837" s="1" t="s">
        <v>6</v>
      </c>
      <c r="K837" s="1" t="s">
        <v>108</v>
      </c>
      <c r="L837" s="1" t="s">
        <v>35</v>
      </c>
      <c r="M837" s="1" t="s">
        <v>27</v>
      </c>
      <c r="N837" s="1" t="s">
        <v>68</v>
      </c>
      <c r="O837" s="1" t="s">
        <v>22</v>
      </c>
    </row>
    <row r="838" spans="1:15" x14ac:dyDescent="0.25">
      <c r="A838">
        <v>837</v>
      </c>
      <c r="B838">
        <v>23</v>
      </c>
      <c r="C838" s="1" t="s">
        <v>2</v>
      </c>
      <c r="D838" s="1" t="s">
        <v>125</v>
      </c>
      <c r="E838" s="1" t="s">
        <v>49</v>
      </c>
      <c r="F838" s="2">
        <v>46964</v>
      </c>
      <c r="G838">
        <v>22</v>
      </c>
      <c r="H838">
        <v>90</v>
      </c>
      <c r="I838" s="1" t="s">
        <v>46</v>
      </c>
      <c r="J838" s="1" t="s">
        <v>6</v>
      </c>
      <c r="K838" s="1" t="s">
        <v>65</v>
      </c>
      <c r="L838" s="1" t="s">
        <v>8</v>
      </c>
      <c r="M838" s="1" t="s">
        <v>56</v>
      </c>
      <c r="N838" s="1" t="s">
        <v>15</v>
      </c>
      <c r="O838" s="1" t="s">
        <v>58</v>
      </c>
    </row>
    <row r="839" spans="1:15" x14ac:dyDescent="0.25">
      <c r="A839">
        <v>838</v>
      </c>
      <c r="B839">
        <v>25</v>
      </c>
      <c r="C839" s="1" t="s">
        <v>2</v>
      </c>
      <c r="D839" s="1" t="s">
        <v>86</v>
      </c>
      <c r="E839" s="1" t="s">
        <v>4</v>
      </c>
      <c r="F839" s="2">
        <v>46966</v>
      </c>
      <c r="G839">
        <v>33</v>
      </c>
      <c r="H839">
        <v>28</v>
      </c>
      <c r="I839" s="1" t="s">
        <v>97</v>
      </c>
      <c r="J839" s="1" t="s">
        <v>6</v>
      </c>
      <c r="K839" s="1" t="s">
        <v>92</v>
      </c>
      <c r="L839" s="1" t="s">
        <v>19</v>
      </c>
      <c r="M839" s="1" t="s">
        <v>9</v>
      </c>
      <c r="N839" s="1" t="s">
        <v>15</v>
      </c>
      <c r="O839" s="1" t="s">
        <v>79</v>
      </c>
    </row>
    <row r="840" spans="1:15" x14ac:dyDescent="0.25">
      <c r="A840">
        <v>839</v>
      </c>
      <c r="B840">
        <v>33</v>
      </c>
      <c r="C840" s="1" t="s">
        <v>2</v>
      </c>
      <c r="D840" s="1" t="s">
        <v>44</v>
      </c>
      <c r="E840" s="1" t="s">
        <v>45</v>
      </c>
      <c r="F840" s="2">
        <v>46968</v>
      </c>
      <c r="G840">
        <v>49</v>
      </c>
      <c r="H840">
        <v>29</v>
      </c>
      <c r="I840" s="1" t="s">
        <v>5</v>
      </c>
      <c r="J840" s="1" t="s">
        <v>26</v>
      </c>
      <c r="K840" s="1" t="s">
        <v>7</v>
      </c>
      <c r="L840" s="1" t="s">
        <v>19</v>
      </c>
      <c r="M840" s="1" t="s">
        <v>9</v>
      </c>
      <c r="N840" s="1" t="s">
        <v>21</v>
      </c>
      <c r="O840" s="1" t="s">
        <v>31</v>
      </c>
    </row>
    <row r="841" spans="1:15" x14ac:dyDescent="0.25">
      <c r="A841">
        <v>840</v>
      </c>
      <c r="B841">
        <v>48</v>
      </c>
      <c r="C841" s="1" t="s">
        <v>2</v>
      </c>
      <c r="D841" s="1" t="s">
        <v>37</v>
      </c>
      <c r="E841" s="1" t="s">
        <v>4</v>
      </c>
      <c r="F841" s="2">
        <v>46970</v>
      </c>
      <c r="G841">
        <v>10</v>
      </c>
      <c r="H841">
        <v>31</v>
      </c>
      <c r="I841" s="1" t="s">
        <v>97</v>
      </c>
      <c r="J841" s="1" t="s">
        <v>6</v>
      </c>
      <c r="K841" s="1" t="s">
        <v>67</v>
      </c>
      <c r="L841" s="1" t="s">
        <v>19</v>
      </c>
      <c r="M841" s="1" t="s">
        <v>20</v>
      </c>
      <c r="N841" s="1" t="s">
        <v>68</v>
      </c>
      <c r="O841" s="1" t="s">
        <v>79</v>
      </c>
    </row>
    <row r="842" spans="1:15" x14ac:dyDescent="0.25">
      <c r="A842">
        <v>841</v>
      </c>
      <c r="B842">
        <v>42</v>
      </c>
      <c r="C842" s="1" t="s">
        <v>2</v>
      </c>
      <c r="D842" s="1" t="s">
        <v>37</v>
      </c>
      <c r="E842" s="1" t="s">
        <v>4</v>
      </c>
      <c r="F842" s="2">
        <v>46972</v>
      </c>
      <c r="G842">
        <v>18</v>
      </c>
      <c r="H842">
        <v>24</v>
      </c>
      <c r="I842" s="1" t="s">
        <v>72</v>
      </c>
      <c r="J842" s="1" t="s">
        <v>6</v>
      </c>
      <c r="K842" s="1" t="s">
        <v>67</v>
      </c>
      <c r="L842" s="1" t="s">
        <v>35</v>
      </c>
      <c r="M842" s="1" t="s">
        <v>52</v>
      </c>
      <c r="N842" s="1" t="s">
        <v>28</v>
      </c>
      <c r="O842" s="1" t="s">
        <v>22</v>
      </c>
    </row>
    <row r="843" spans="1:15" x14ac:dyDescent="0.25">
      <c r="A843">
        <v>842</v>
      </c>
      <c r="B843">
        <v>55</v>
      </c>
      <c r="C843" s="1" t="s">
        <v>2</v>
      </c>
      <c r="D843" s="1" t="s">
        <v>12</v>
      </c>
      <c r="E843" s="1" t="s">
        <v>4</v>
      </c>
      <c r="F843" s="2">
        <v>46974</v>
      </c>
      <c r="G843">
        <v>28</v>
      </c>
      <c r="H843">
        <v>88</v>
      </c>
      <c r="I843" s="1" t="s">
        <v>87</v>
      </c>
      <c r="J843" s="1" t="s">
        <v>26</v>
      </c>
      <c r="K843" s="1" t="s">
        <v>100</v>
      </c>
      <c r="L843" s="1" t="s">
        <v>35</v>
      </c>
      <c r="M843" s="1" t="s">
        <v>56</v>
      </c>
      <c r="N843" s="1" t="s">
        <v>28</v>
      </c>
      <c r="O843" s="1" t="s">
        <v>11</v>
      </c>
    </row>
    <row r="844" spans="1:15" x14ac:dyDescent="0.25">
      <c r="A844">
        <v>843</v>
      </c>
      <c r="B844">
        <v>59</v>
      </c>
      <c r="C844" s="1" t="s">
        <v>2</v>
      </c>
      <c r="D844" s="1" t="s">
        <v>37</v>
      </c>
      <c r="E844" s="1" t="s">
        <v>4</v>
      </c>
      <c r="F844" s="2">
        <v>46976</v>
      </c>
      <c r="G844">
        <v>25</v>
      </c>
      <c r="H844">
        <v>87</v>
      </c>
      <c r="I844" s="1" t="s">
        <v>50</v>
      </c>
      <c r="J844" s="1" t="s">
        <v>26</v>
      </c>
      <c r="K844" s="1" t="s">
        <v>65</v>
      </c>
      <c r="L844" s="1" t="s">
        <v>19</v>
      </c>
      <c r="M844" s="1" t="s">
        <v>9</v>
      </c>
      <c r="N844" s="1" t="s">
        <v>28</v>
      </c>
      <c r="O844" s="1" t="s">
        <v>22</v>
      </c>
    </row>
    <row r="845" spans="1:15" x14ac:dyDescent="0.25">
      <c r="A845">
        <v>844</v>
      </c>
      <c r="B845">
        <v>65</v>
      </c>
      <c r="C845" s="1" t="s">
        <v>2</v>
      </c>
      <c r="D845" s="1" t="s">
        <v>86</v>
      </c>
      <c r="E845" s="1" t="s">
        <v>4</v>
      </c>
      <c r="F845" s="2">
        <v>46978</v>
      </c>
      <c r="G845">
        <v>6</v>
      </c>
      <c r="H845">
        <v>80</v>
      </c>
      <c r="I845" s="1" t="s">
        <v>120</v>
      </c>
      <c r="J845" s="1" t="s">
        <v>18</v>
      </c>
      <c r="K845" s="1" t="s">
        <v>100</v>
      </c>
      <c r="L845" s="1" t="s">
        <v>35</v>
      </c>
      <c r="M845" s="1" t="s">
        <v>9</v>
      </c>
      <c r="N845" s="1" t="s">
        <v>28</v>
      </c>
      <c r="O845" s="1" t="s">
        <v>22</v>
      </c>
    </row>
    <row r="846" spans="1:15" x14ac:dyDescent="0.25">
      <c r="A846">
        <v>845</v>
      </c>
      <c r="B846">
        <v>59</v>
      </c>
      <c r="C846" s="1" t="s">
        <v>2</v>
      </c>
      <c r="D846" s="1" t="s">
        <v>23</v>
      </c>
      <c r="E846" s="1" t="s">
        <v>24</v>
      </c>
      <c r="F846" s="2">
        <v>46980</v>
      </c>
      <c r="G846">
        <v>44</v>
      </c>
      <c r="H846">
        <v>48</v>
      </c>
      <c r="I846" s="1" t="s">
        <v>50</v>
      </c>
      <c r="J846" s="1" t="s">
        <v>6</v>
      </c>
      <c r="K846" s="1" t="s">
        <v>55</v>
      </c>
      <c r="L846" s="1" t="s">
        <v>8</v>
      </c>
      <c r="M846" s="1" t="s">
        <v>9</v>
      </c>
      <c r="N846" s="1" t="s">
        <v>10</v>
      </c>
      <c r="O846" s="1" t="s">
        <v>58</v>
      </c>
    </row>
    <row r="847" spans="1:15" x14ac:dyDescent="0.25">
      <c r="A847">
        <v>846</v>
      </c>
      <c r="B847">
        <v>31</v>
      </c>
      <c r="C847" s="1" t="s">
        <v>2</v>
      </c>
      <c r="D847" s="1" t="s">
        <v>115</v>
      </c>
      <c r="E847" s="1" t="s">
        <v>49</v>
      </c>
      <c r="F847" s="2">
        <v>46982</v>
      </c>
      <c r="G847">
        <v>30</v>
      </c>
      <c r="H847">
        <v>21</v>
      </c>
      <c r="I847" s="1" t="s">
        <v>133</v>
      </c>
      <c r="J847" s="1" t="s">
        <v>74</v>
      </c>
      <c r="K847" s="1" t="s">
        <v>43</v>
      </c>
      <c r="L847" s="1" t="s">
        <v>8</v>
      </c>
      <c r="M847" s="1" t="s">
        <v>36</v>
      </c>
      <c r="N847" s="1" t="s">
        <v>10</v>
      </c>
      <c r="O847" s="1" t="s">
        <v>70</v>
      </c>
    </row>
    <row r="848" spans="1:15" x14ac:dyDescent="0.25">
      <c r="A848">
        <v>847</v>
      </c>
      <c r="B848">
        <v>49</v>
      </c>
      <c r="C848" s="1" t="s">
        <v>2</v>
      </c>
      <c r="D848" s="1" t="s">
        <v>119</v>
      </c>
      <c r="E848" s="1" t="s">
        <v>24</v>
      </c>
      <c r="F848" s="2">
        <v>46984</v>
      </c>
      <c r="G848">
        <v>42</v>
      </c>
      <c r="H848">
        <v>72</v>
      </c>
      <c r="I848" s="1" t="s">
        <v>5</v>
      </c>
      <c r="J848" s="1" t="s">
        <v>26</v>
      </c>
      <c r="K848" s="1" t="s">
        <v>51</v>
      </c>
      <c r="L848" s="1" t="s">
        <v>19</v>
      </c>
      <c r="M848" s="1" t="s">
        <v>9</v>
      </c>
      <c r="N848" s="1" t="s">
        <v>68</v>
      </c>
      <c r="O848" s="1" t="s">
        <v>40</v>
      </c>
    </row>
    <row r="849" spans="1:15" x14ac:dyDescent="0.25">
      <c r="A849">
        <v>848</v>
      </c>
      <c r="B849">
        <v>53</v>
      </c>
      <c r="C849" s="1" t="s">
        <v>2</v>
      </c>
      <c r="D849" s="1" t="s">
        <v>86</v>
      </c>
      <c r="E849" s="1" t="s">
        <v>4</v>
      </c>
      <c r="F849" s="2">
        <v>46986</v>
      </c>
      <c r="G849">
        <v>30</v>
      </c>
      <c r="H849">
        <v>44</v>
      </c>
      <c r="I849" s="1" t="s">
        <v>109</v>
      </c>
      <c r="J849" s="1" t="s">
        <v>6</v>
      </c>
      <c r="K849" s="1" t="s">
        <v>126</v>
      </c>
      <c r="L849" s="1" t="s">
        <v>39</v>
      </c>
      <c r="M849" s="1" t="s">
        <v>36</v>
      </c>
      <c r="N849" s="1" t="s">
        <v>28</v>
      </c>
      <c r="O849" s="1" t="s">
        <v>70</v>
      </c>
    </row>
    <row r="850" spans="1:15" x14ac:dyDescent="0.25">
      <c r="A850">
        <v>849</v>
      </c>
      <c r="B850">
        <v>48</v>
      </c>
      <c r="C850" s="1" t="s">
        <v>2</v>
      </c>
      <c r="D850" s="1" t="s">
        <v>23</v>
      </c>
      <c r="E850" s="1" t="s">
        <v>24</v>
      </c>
      <c r="F850" s="2">
        <v>46988</v>
      </c>
      <c r="G850">
        <v>33</v>
      </c>
      <c r="H850">
        <v>73</v>
      </c>
      <c r="I850" s="1" t="s">
        <v>61</v>
      </c>
      <c r="J850" s="1" t="s">
        <v>26</v>
      </c>
      <c r="K850" s="1" t="s">
        <v>75</v>
      </c>
      <c r="L850" s="1" t="s">
        <v>39</v>
      </c>
      <c r="M850" s="1" t="s">
        <v>56</v>
      </c>
      <c r="N850" s="1" t="s">
        <v>21</v>
      </c>
      <c r="O850" s="1" t="s">
        <v>58</v>
      </c>
    </row>
    <row r="851" spans="1:15" x14ac:dyDescent="0.25">
      <c r="A851">
        <v>850</v>
      </c>
      <c r="B851">
        <v>23</v>
      </c>
      <c r="C851" s="1" t="s">
        <v>2</v>
      </c>
      <c r="D851" s="1" t="s">
        <v>16</v>
      </c>
      <c r="E851" s="1" t="s">
        <v>4</v>
      </c>
      <c r="F851" s="2">
        <v>46990</v>
      </c>
      <c r="G851">
        <v>24</v>
      </c>
      <c r="H851">
        <v>61</v>
      </c>
      <c r="I851" s="1" t="s">
        <v>50</v>
      </c>
      <c r="J851" s="1" t="s">
        <v>18</v>
      </c>
      <c r="K851" s="1" t="s">
        <v>43</v>
      </c>
      <c r="L851" s="1" t="s">
        <v>19</v>
      </c>
      <c r="M851" s="1" t="s">
        <v>9</v>
      </c>
      <c r="N851" s="1" t="s">
        <v>28</v>
      </c>
      <c r="O851" s="1" t="s">
        <v>40</v>
      </c>
    </row>
    <row r="852" spans="1:15" x14ac:dyDescent="0.25">
      <c r="A852">
        <v>851</v>
      </c>
      <c r="B852">
        <v>68</v>
      </c>
      <c r="C852" s="1" t="s">
        <v>2</v>
      </c>
      <c r="D852" s="1" t="s">
        <v>53</v>
      </c>
      <c r="E852" s="1" t="s">
        <v>24</v>
      </c>
      <c r="F852" s="2">
        <v>46992</v>
      </c>
      <c r="G852">
        <v>13</v>
      </c>
      <c r="H852">
        <v>20</v>
      </c>
      <c r="I852" s="1" t="s">
        <v>121</v>
      </c>
      <c r="J852" s="1" t="s">
        <v>6</v>
      </c>
      <c r="K852" s="1" t="s">
        <v>30</v>
      </c>
      <c r="L852" s="1" t="s">
        <v>8</v>
      </c>
      <c r="M852" s="1" t="s">
        <v>56</v>
      </c>
      <c r="N852" s="1" t="s">
        <v>10</v>
      </c>
      <c r="O852" s="1" t="s">
        <v>70</v>
      </c>
    </row>
    <row r="853" spans="1:15" x14ac:dyDescent="0.25">
      <c r="A853">
        <v>852</v>
      </c>
      <c r="B853">
        <v>35</v>
      </c>
      <c r="C853" s="1" t="s">
        <v>2</v>
      </c>
      <c r="D853" s="1" t="s">
        <v>23</v>
      </c>
      <c r="E853" s="1" t="s">
        <v>24</v>
      </c>
      <c r="F853" s="2">
        <v>46994</v>
      </c>
      <c r="G853">
        <v>19</v>
      </c>
      <c r="H853">
        <v>86</v>
      </c>
      <c r="I853" s="1" t="s">
        <v>17</v>
      </c>
      <c r="J853" s="1" t="s">
        <v>26</v>
      </c>
      <c r="K853" s="1" t="s">
        <v>90</v>
      </c>
      <c r="L853" s="1" t="s">
        <v>35</v>
      </c>
      <c r="M853" s="1" t="s">
        <v>9</v>
      </c>
      <c r="N853" s="1" t="s">
        <v>68</v>
      </c>
      <c r="O853" s="1" t="s">
        <v>70</v>
      </c>
    </row>
    <row r="854" spans="1:15" x14ac:dyDescent="0.25">
      <c r="A854">
        <v>853</v>
      </c>
      <c r="B854">
        <v>34</v>
      </c>
      <c r="C854" s="1" t="s">
        <v>2</v>
      </c>
      <c r="D854" s="1" t="s">
        <v>63</v>
      </c>
      <c r="E854" s="1" t="s">
        <v>4</v>
      </c>
      <c r="F854" s="2">
        <v>46996</v>
      </c>
      <c r="G854">
        <v>23</v>
      </c>
      <c r="H854">
        <v>60</v>
      </c>
      <c r="I854" s="1" t="s">
        <v>85</v>
      </c>
      <c r="J854" s="1" t="s">
        <v>6</v>
      </c>
      <c r="K854" s="1" t="s">
        <v>116</v>
      </c>
      <c r="L854" s="1" t="s">
        <v>19</v>
      </c>
      <c r="M854" s="1" t="s">
        <v>27</v>
      </c>
      <c r="N854" s="1" t="s">
        <v>68</v>
      </c>
      <c r="O854" s="1" t="s">
        <v>79</v>
      </c>
    </row>
    <row r="855" spans="1:15" x14ac:dyDescent="0.25">
      <c r="A855">
        <v>854</v>
      </c>
      <c r="B855">
        <v>62</v>
      </c>
      <c r="C855" s="1" t="s">
        <v>2</v>
      </c>
      <c r="D855" s="1" t="s">
        <v>106</v>
      </c>
      <c r="E855" s="1" t="s">
        <v>49</v>
      </c>
      <c r="F855" s="2">
        <v>46998</v>
      </c>
      <c r="G855">
        <v>35</v>
      </c>
      <c r="H855">
        <v>43</v>
      </c>
      <c r="I855" s="1" t="s">
        <v>61</v>
      </c>
      <c r="J855" s="1" t="s">
        <v>6</v>
      </c>
      <c r="K855" s="1" t="s">
        <v>103</v>
      </c>
      <c r="L855" s="1" t="s">
        <v>8</v>
      </c>
      <c r="M855" s="1" t="s">
        <v>20</v>
      </c>
      <c r="N855" s="1" t="s">
        <v>15</v>
      </c>
      <c r="O855" s="1" t="s">
        <v>70</v>
      </c>
    </row>
    <row r="856" spans="1:15" x14ac:dyDescent="0.25">
      <c r="A856">
        <v>855</v>
      </c>
      <c r="B856">
        <v>21</v>
      </c>
      <c r="C856" s="1" t="s">
        <v>2</v>
      </c>
      <c r="D856" s="1" t="s">
        <v>77</v>
      </c>
      <c r="E856" s="1" t="s">
        <v>4</v>
      </c>
      <c r="F856" s="2">
        <v>47000</v>
      </c>
      <c r="G856">
        <v>22</v>
      </c>
      <c r="H856">
        <v>44</v>
      </c>
      <c r="I856" s="1" t="s">
        <v>81</v>
      </c>
      <c r="J856" s="1" t="s">
        <v>6</v>
      </c>
      <c r="K856" s="1" t="s">
        <v>126</v>
      </c>
      <c r="L856" s="1" t="s">
        <v>19</v>
      </c>
      <c r="M856" s="1" t="s">
        <v>20</v>
      </c>
      <c r="N856" s="1" t="s">
        <v>10</v>
      </c>
      <c r="O856" s="1" t="s">
        <v>70</v>
      </c>
    </row>
    <row r="857" spans="1:15" x14ac:dyDescent="0.25">
      <c r="A857">
        <v>856</v>
      </c>
      <c r="B857">
        <v>70</v>
      </c>
      <c r="C857" s="1" t="s">
        <v>2</v>
      </c>
      <c r="D857" s="1" t="s">
        <v>107</v>
      </c>
      <c r="E857" s="1" t="s">
        <v>4</v>
      </c>
      <c r="F857" s="2">
        <v>47002</v>
      </c>
      <c r="G857">
        <v>14</v>
      </c>
      <c r="H857">
        <v>76</v>
      </c>
      <c r="I857" s="1" t="s">
        <v>29</v>
      </c>
      <c r="J857" s="1" t="s">
        <v>6</v>
      </c>
      <c r="K857" s="1" t="s">
        <v>62</v>
      </c>
      <c r="L857" s="1" t="s">
        <v>19</v>
      </c>
      <c r="M857" s="1" t="s">
        <v>52</v>
      </c>
      <c r="N857" s="1" t="s">
        <v>21</v>
      </c>
      <c r="O857" s="1" t="s">
        <v>40</v>
      </c>
    </row>
    <row r="858" spans="1:15" x14ac:dyDescent="0.25">
      <c r="A858">
        <v>857</v>
      </c>
      <c r="B858">
        <v>55</v>
      </c>
      <c r="C858" s="1" t="s">
        <v>2</v>
      </c>
      <c r="D858" s="1" t="s">
        <v>37</v>
      </c>
      <c r="E858" s="1" t="s">
        <v>4</v>
      </c>
      <c r="F858" s="2">
        <v>47004</v>
      </c>
      <c r="G858">
        <v>47</v>
      </c>
      <c r="H858">
        <v>33</v>
      </c>
      <c r="I858" s="1" t="s">
        <v>102</v>
      </c>
      <c r="J858" s="1" t="s">
        <v>26</v>
      </c>
      <c r="K858" s="1" t="s">
        <v>62</v>
      </c>
      <c r="L858" s="1" t="s">
        <v>35</v>
      </c>
      <c r="M858" s="1" t="s">
        <v>9</v>
      </c>
      <c r="N858" s="1" t="s">
        <v>68</v>
      </c>
      <c r="O858" s="1" t="s">
        <v>11</v>
      </c>
    </row>
    <row r="859" spans="1:15" x14ac:dyDescent="0.25">
      <c r="A859">
        <v>858</v>
      </c>
      <c r="B859">
        <v>43</v>
      </c>
      <c r="C859" s="1" t="s">
        <v>2</v>
      </c>
      <c r="D859" s="1" t="s">
        <v>41</v>
      </c>
      <c r="E859" s="1" t="s">
        <v>4</v>
      </c>
      <c r="F859" s="2">
        <v>47006</v>
      </c>
      <c r="G859">
        <v>50</v>
      </c>
      <c r="H859">
        <v>60</v>
      </c>
      <c r="I859" s="1" t="s">
        <v>50</v>
      </c>
      <c r="J859" s="1" t="s">
        <v>6</v>
      </c>
      <c r="K859" s="1" t="s">
        <v>91</v>
      </c>
      <c r="L859" s="1" t="s">
        <v>39</v>
      </c>
      <c r="M859" s="1" t="s">
        <v>36</v>
      </c>
      <c r="N859" s="1" t="s">
        <v>68</v>
      </c>
      <c r="O859" s="1" t="s">
        <v>79</v>
      </c>
    </row>
    <row r="860" spans="1:15" x14ac:dyDescent="0.25">
      <c r="A860">
        <v>859</v>
      </c>
      <c r="B860">
        <v>19</v>
      </c>
      <c r="C860" s="1" t="s">
        <v>2</v>
      </c>
      <c r="D860" s="1" t="s">
        <v>84</v>
      </c>
      <c r="E860" s="1" t="s">
        <v>45</v>
      </c>
      <c r="F860" s="2">
        <v>47008</v>
      </c>
      <c r="G860">
        <v>33</v>
      </c>
      <c r="H860">
        <v>26</v>
      </c>
      <c r="I860" s="1" t="s">
        <v>83</v>
      </c>
      <c r="J860" s="1" t="s">
        <v>6</v>
      </c>
      <c r="K860" s="1" t="s">
        <v>60</v>
      </c>
      <c r="L860" s="1" t="s">
        <v>39</v>
      </c>
      <c r="M860" s="1" t="s">
        <v>20</v>
      </c>
      <c r="N860" s="1" t="s">
        <v>28</v>
      </c>
      <c r="O860" s="1" t="s">
        <v>22</v>
      </c>
    </row>
    <row r="861" spans="1:15" x14ac:dyDescent="0.25">
      <c r="A861">
        <v>860</v>
      </c>
      <c r="B861">
        <v>47</v>
      </c>
      <c r="C861" s="1" t="s">
        <v>2</v>
      </c>
      <c r="D861" s="1" t="s">
        <v>86</v>
      </c>
      <c r="E861" s="1" t="s">
        <v>4</v>
      </c>
      <c r="F861" s="2">
        <v>47010</v>
      </c>
      <c r="G861">
        <v>7</v>
      </c>
      <c r="H861">
        <v>73</v>
      </c>
      <c r="I861" s="1" t="s">
        <v>132</v>
      </c>
      <c r="J861" s="1" t="s">
        <v>26</v>
      </c>
      <c r="K861" s="1" t="s">
        <v>67</v>
      </c>
      <c r="L861" s="1" t="s">
        <v>8</v>
      </c>
      <c r="M861" s="1" t="s">
        <v>27</v>
      </c>
      <c r="N861" s="1" t="s">
        <v>68</v>
      </c>
      <c r="O861" s="1" t="s">
        <v>70</v>
      </c>
    </row>
    <row r="862" spans="1:15" x14ac:dyDescent="0.25">
      <c r="A862">
        <v>861</v>
      </c>
      <c r="B862">
        <v>26</v>
      </c>
      <c r="C862" s="1" t="s">
        <v>2</v>
      </c>
      <c r="D862" s="1" t="s">
        <v>53</v>
      </c>
      <c r="E862" s="1" t="s">
        <v>24</v>
      </c>
      <c r="F862" s="2">
        <v>47012</v>
      </c>
      <c r="G862">
        <v>3</v>
      </c>
      <c r="H862">
        <v>87</v>
      </c>
      <c r="I862" s="1" t="s">
        <v>113</v>
      </c>
      <c r="J862" s="1" t="s">
        <v>26</v>
      </c>
      <c r="K862" s="1" t="s">
        <v>14</v>
      </c>
      <c r="L862" s="1" t="s">
        <v>19</v>
      </c>
      <c r="M862" s="1" t="s">
        <v>36</v>
      </c>
      <c r="N862" s="1" t="s">
        <v>15</v>
      </c>
      <c r="O862" s="1" t="s">
        <v>70</v>
      </c>
    </row>
    <row r="863" spans="1:15" x14ac:dyDescent="0.25">
      <c r="A863">
        <v>862</v>
      </c>
      <c r="B863">
        <v>46</v>
      </c>
      <c r="C863" s="1" t="s">
        <v>2</v>
      </c>
      <c r="D863" s="1" t="s">
        <v>69</v>
      </c>
      <c r="E863" s="1" t="s">
        <v>4</v>
      </c>
      <c r="F863" s="2">
        <v>47014</v>
      </c>
      <c r="G863">
        <v>35</v>
      </c>
      <c r="H863">
        <v>100</v>
      </c>
      <c r="I863" s="1" t="s">
        <v>123</v>
      </c>
      <c r="J863" s="1" t="s">
        <v>74</v>
      </c>
      <c r="K863" s="1" t="s">
        <v>78</v>
      </c>
      <c r="L863" s="1" t="s">
        <v>19</v>
      </c>
      <c r="M863" s="1" t="s">
        <v>52</v>
      </c>
      <c r="N863" s="1" t="s">
        <v>21</v>
      </c>
      <c r="O863" s="1" t="s">
        <v>79</v>
      </c>
    </row>
    <row r="864" spans="1:15" x14ac:dyDescent="0.25">
      <c r="A864">
        <v>863</v>
      </c>
      <c r="B864">
        <v>19</v>
      </c>
      <c r="C864" s="1" t="s">
        <v>2</v>
      </c>
      <c r="D864" s="1" t="s">
        <v>44</v>
      </c>
      <c r="E864" s="1" t="s">
        <v>45</v>
      </c>
      <c r="F864" s="2">
        <v>47016</v>
      </c>
      <c r="G864">
        <v>13</v>
      </c>
      <c r="H864">
        <v>84</v>
      </c>
      <c r="I864" s="1" t="s">
        <v>54</v>
      </c>
      <c r="J864" s="1" t="s">
        <v>26</v>
      </c>
      <c r="K864" s="1" t="s">
        <v>43</v>
      </c>
      <c r="L864" s="1" t="s">
        <v>8</v>
      </c>
      <c r="M864" s="1" t="s">
        <v>36</v>
      </c>
      <c r="N864" s="1" t="s">
        <v>28</v>
      </c>
      <c r="O864" s="1" t="s">
        <v>11</v>
      </c>
    </row>
    <row r="865" spans="1:15" x14ac:dyDescent="0.25">
      <c r="A865">
        <v>864</v>
      </c>
      <c r="B865">
        <v>49</v>
      </c>
      <c r="C865" s="1" t="s">
        <v>2</v>
      </c>
      <c r="D865" s="1" t="s">
        <v>32</v>
      </c>
      <c r="E865" s="1" t="s">
        <v>24</v>
      </c>
      <c r="F865" s="2">
        <v>47018</v>
      </c>
      <c r="G865">
        <v>42</v>
      </c>
      <c r="H865">
        <v>41</v>
      </c>
      <c r="I865" s="1" t="s">
        <v>111</v>
      </c>
      <c r="J865" s="1" t="s">
        <v>26</v>
      </c>
      <c r="K865" s="1" t="s">
        <v>91</v>
      </c>
      <c r="L865" s="1" t="s">
        <v>35</v>
      </c>
      <c r="M865" s="1" t="s">
        <v>36</v>
      </c>
      <c r="N865" s="1" t="s">
        <v>28</v>
      </c>
      <c r="O865" s="1" t="s">
        <v>11</v>
      </c>
    </row>
    <row r="866" spans="1:15" x14ac:dyDescent="0.25">
      <c r="A866">
        <v>865</v>
      </c>
      <c r="B866">
        <v>51</v>
      </c>
      <c r="C866" s="1" t="s">
        <v>2</v>
      </c>
      <c r="D866" s="1" t="s">
        <v>16</v>
      </c>
      <c r="E866" s="1" t="s">
        <v>4</v>
      </c>
      <c r="F866" s="2">
        <v>47020</v>
      </c>
      <c r="G866">
        <v>5</v>
      </c>
      <c r="H866">
        <v>59</v>
      </c>
      <c r="I866" s="1" t="s">
        <v>5</v>
      </c>
      <c r="J866" s="1" t="s">
        <v>18</v>
      </c>
      <c r="K866" s="1" t="s">
        <v>43</v>
      </c>
      <c r="L866" s="1" t="s">
        <v>8</v>
      </c>
      <c r="M866" s="1" t="s">
        <v>27</v>
      </c>
      <c r="N866" s="1" t="s">
        <v>28</v>
      </c>
      <c r="O866" s="1" t="s">
        <v>31</v>
      </c>
    </row>
    <row r="867" spans="1:15" x14ac:dyDescent="0.25">
      <c r="A867">
        <v>866</v>
      </c>
      <c r="B867">
        <v>64</v>
      </c>
      <c r="C867" s="1" t="s">
        <v>2</v>
      </c>
      <c r="D867" s="1" t="s">
        <v>3</v>
      </c>
      <c r="E867" s="1" t="s">
        <v>4</v>
      </c>
      <c r="F867" s="2">
        <v>47022</v>
      </c>
      <c r="G867">
        <v>23</v>
      </c>
      <c r="H867">
        <v>26</v>
      </c>
      <c r="I867" s="1" t="s">
        <v>94</v>
      </c>
      <c r="J867" s="1" t="s">
        <v>6</v>
      </c>
      <c r="K867" s="1" t="s">
        <v>43</v>
      </c>
      <c r="L867" s="1" t="s">
        <v>8</v>
      </c>
      <c r="M867" s="1" t="s">
        <v>56</v>
      </c>
      <c r="N867" s="1" t="s">
        <v>10</v>
      </c>
      <c r="O867" s="1" t="s">
        <v>31</v>
      </c>
    </row>
    <row r="868" spans="1:15" x14ac:dyDescent="0.25">
      <c r="A868">
        <v>867</v>
      </c>
      <c r="B868">
        <v>67</v>
      </c>
      <c r="C868" s="1" t="s">
        <v>2</v>
      </c>
      <c r="D868" s="1" t="s">
        <v>71</v>
      </c>
      <c r="E868" s="1" t="s">
        <v>49</v>
      </c>
      <c r="F868" s="2">
        <v>47024</v>
      </c>
      <c r="G868">
        <v>11</v>
      </c>
      <c r="H868">
        <v>69</v>
      </c>
      <c r="I868" s="1" t="s">
        <v>112</v>
      </c>
      <c r="J868" s="1" t="s">
        <v>26</v>
      </c>
      <c r="K868" s="1" t="s">
        <v>75</v>
      </c>
      <c r="L868" s="1" t="s">
        <v>35</v>
      </c>
      <c r="M868" s="1" t="s">
        <v>20</v>
      </c>
      <c r="N868" s="1" t="s">
        <v>28</v>
      </c>
      <c r="O868" s="1" t="s">
        <v>58</v>
      </c>
    </row>
    <row r="869" spans="1:15" x14ac:dyDescent="0.25">
      <c r="A869">
        <v>868</v>
      </c>
      <c r="B869">
        <v>37</v>
      </c>
      <c r="C869" s="1" t="s">
        <v>2</v>
      </c>
      <c r="D869" s="1" t="s">
        <v>84</v>
      </c>
      <c r="E869" s="1" t="s">
        <v>45</v>
      </c>
      <c r="F869" s="2">
        <v>47026</v>
      </c>
      <c r="G869">
        <v>23</v>
      </c>
      <c r="H869">
        <v>20</v>
      </c>
      <c r="I869" s="1" t="s">
        <v>94</v>
      </c>
      <c r="J869" s="1" t="s">
        <v>26</v>
      </c>
      <c r="K869" s="1" t="s">
        <v>30</v>
      </c>
      <c r="L869" s="1" t="s">
        <v>19</v>
      </c>
      <c r="M869" s="1" t="s">
        <v>20</v>
      </c>
      <c r="N869" s="1" t="s">
        <v>57</v>
      </c>
      <c r="O869" s="1" t="s">
        <v>11</v>
      </c>
    </row>
    <row r="870" spans="1:15" x14ac:dyDescent="0.25">
      <c r="A870">
        <v>869</v>
      </c>
      <c r="B870">
        <v>40</v>
      </c>
      <c r="C870" s="1" t="s">
        <v>2</v>
      </c>
      <c r="D870" s="1" t="s">
        <v>63</v>
      </c>
      <c r="E870" s="1" t="s">
        <v>4</v>
      </c>
      <c r="F870" s="2">
        <v>47028</v>
      </c>
      <c r="G870">
        <v>2</v>
      </c>
      <c r="H870">
        <v>83</v>
      </c>
      <c r="I870" s="1" t="s">
        <v>80</v>
      </c>
      <c r="J870" s="1" t="s">
        <v>26</v>
      </c>
      <c r="K870" s="1" t="s">
        <v>78</v>
      </c>
      <c r="L870" s="1" t="s">
        <v>35</v>
      </c>
      <c r="M870" s="1" t="s">
        <v>27</v>
      </c>
      <c r="N870" s="1" t="s">
        <v>21</v>
      </c>
      <c r="O870" s="1" t="s">
        <v>79</v>
      </c>
    </row>
    <row r="871" spans="1:15" x14ac:dyDescent="0.25">
      <c r="A871">
        <v>870</v>
      </c>
      <c r="B871">
        <v>38</v>
      </c>
      <c r="C871" s="1" t="s">
        <v>2</v>
      </c>
      <c r="D871" s="1" t="s">
        <v>106</v>
      </c>
      <c r="E871" s="1" t="s">
        <v>49</v>
      </c>
      <c r="F871" s="2">
        <v>47030</v>
      </c>
      <c r="G871">
        <v>33</v>
      </c>
      <c r="H871">
        <v>54</v>
      </c>
      <c r="I871" s="1" t="s">
        <v>64</v>
      </c>
      <c r="J871" s="1" t="s">
        <v>26</v>
      </c>
      <c r="K871" s="1" t="s">
        <v>47</v>
      </c>
      <c r="L871" s="1" t="s">
        <v>19</v>
      </c>
      <c r="M871" s="1" t="s">
        <v>52</v>
      </c>
      <c r="N871" s="1" t="s">
        <v>28</v>
      </c>
      <c r="O871" s="1" t="s">
        <v>22</v>
      </c>
    </row>
    <row r="872" spans="1:15" x14ac:dyDescent="0.25">
      <c r="A872">
        <v>871</v>
      </c>
      <c r="B872">
        <v>66</v>
      </c>
      <c r="C872" s="1" t="s">
        <v>2</v>
      </c>
      <c r="D872" s="1" t="s">
        <v>86</v>
      </c>
      <c r="E872" s="1" t="s">
        <v>4</v>
      </c>
      <c r="F872" s="2">
        <v>47032</v>
      </c>
      <c r="G872">
        <v>6</v>
      </c>
      <c r="H872">
        <v>66</v>
      </c>
      <c r="I872" s="1" t="s">
        <v>46</v>
      </c>
      <c r="J872" s="1" t="s">
        <v>26</v>
      </c>
      <c r="K872" s="1" t="s">
        <v>126</v>
      </c>
      <c r="L872" s="1" t="s">
        <v>39</v>
      </c>
      <c r="M872" s="1" t="s">
        <v>36</v>
      </c>
      <c r="N872" s="1" t="s">
        <v>57</v>
      </c>
      <c r="O872" s="1" t="s">
        <v>58</v>
      </c>
    </row>
    <row r="873" spans="1:15" x14ac:dyDescent="0.25">
      <c r="A873">
        <v>872</v>
      </c>
      <c r="B873">
        <v>47</v>
      </c>
      <c r="C873" s="1" t="s">
        <v>2</v>
      </c>
      <c r="D873" s="1" t="s">
        <v>48</v>
      </c>
      <c r="E873" s="1" t="s">
        <v>49</v>
      </c>
      <c r="F873" s="2">
        <v>47034</v>
      </c>
      <c r="G873">
        <v>45</v>
      </c>
      <c r="H873">
        <v>42</v>
      </c>
      <c r="I873" s="1" t="s">
        <v>59</v>
      </c>
      <c r="J873" s="1" t="s">
        <v>26</v>
      </c>
      <c r="K873" s="1" t="s">
        <v>43</v>
      </c>
      <c r="L873" s="1" t="s">
        <v>19</v>
      </c>
      <c r="M873" s="1" t="s">
        <v>27</v>
      </c>
      <c r="N873" s="1" t="s">
        <v>68</v>
      </c>
      <c r="O873" s="1" t="s">
        <v>40</v>
      </c>
    </row>
    <row r="874" spans="1:15" x14ac:dyDescent="0.25">
      <c r="A874">
        <v>873</v>
      </c>
      <c r="B874">
        <v>56</v>
      </c>
      <c r="C874" s="1" t="s">
        <v>2</v>
      </c>
      <c r="D874" s="1" t="s">
        <v>16</v>
      </c>
      <c r="E874" s="1" t="s">
        <v>4</v>
      </c>
      <c r="F874" s="2">
        <v>47036</v>
      </c>
      <c r="G874">
        <v>25</v>
      </c>
      <c r="H874">
        <v>33</v>
      </c>
      <c r="I874" s="1" t="s">
        <v>96</v>
      </c>
      <c r="J874" s="1" t="s">
        <v>26</v>
      </c>
      <c r="K874" s="1" t="s">
        <v>51</v>
      </c>
      <c r="L874" s="1" t="s">
        <v>19</v>
      </c>
      <c r="M874" s="1" t="s">
        <v>36</v>
      </c>
      <c r="N874" s="1" t="s">
        <v>15</v>
      </c>
      <c r="O874" s="1" t="s">
        <v>40</v>
      </c>
    </row>
    <row r="875" spans="1:15" x14ac:dyDescent="0.25">
      <c r="A875">
        <v>874</v>
      </c>
      <c r="B875">
        <v>51</v>
      </c>
      <c r="C875" s="1" t="s">
        <v>2</v>
      </c>
      <c r="D875" s="1" t="s">
        <v>119</v>
      </c>
      <c r="E875" s="1" t="s">
        <v>24</v>
      </c>
      <c r="F875" s="2">
        <v>47038</v>
      </c>
      <c r="G875">
        <v>24</v>
      </c>
      <c r="H875">
        <v>77</v>
      </c>
      <c r="I875" s="1" t="s">
        <v>73</v>
      </c>
      <c r="J875" s="1" t="s">
        <v>26</v>
      </c>
      <c r="K875" s="1" t="s">
        <v>51</v>
      </c>
      <c r="L875" s="1" t="s">
        <v>35</v>
      </c>
      <c r="M875" s="1" t="s">
        <v>20</v>
      </c>
      <c r="N875" s="1" t="s">
        <v>10</v>
      </c>
      <c r="O875" s="1" t="s">
        <v>40</v>
      </c>
    </row>
    <row r="876" spans="1:15" x14ac:dyDescent="0.25">
      <c r="A876">
        <v>875</v>
      </c>
      <c r="B876">
        <v>25</v>
      </c>
      <c r="C876" s="1" t="s">
        <v>2</v>
      </c>
      <c r="D876" s="1" t="s">
        <v>84</v>
      </c>
      <c r="E876" s="1" t="s">
        <v>45</v>
      </c>
      <c r="F876" s="2">
        <v>47040</v>
      </c>
      <c r="G876">
        <v>10</v>
      </c>
      <c r="H876">
        <v>65</v>
      </c>
      <c r="I876" s="1" t="s">
        <v>13</v>
      </c>
      <c r="J876" s="1" t="s">
        <v>26</v>
      </c>
      <c r="K876" s="1" t="s">
        <v>118</v>
      </c>
      <c r="L876" s="1" t="s">
        <v>39</v>
      </c>
      <c r="M876" s="1" t="s">
        <v>20</v>
      </c>
      <c r="N876" s="1" t="s">
        <v>10</v>
      </c>
      <c r="O876" s="1" t="s">
        <v>79</v>
      </c>
    </row>
    <row r="877" spans="1:15" x14ac:dyDescent="0.25">
      <c r="A877">
        <v>876</v>
      </c>
      <c r="B877">
        <v>37</v>
      </c>
      <c r="C877" s="1" t="s">
        <v>2</v>
      </c>
      <c r="D877" s="1" t="s">
        <v>23</v>
      </c>
      <c r="E877" s="1" t="s">
        <v>24</v>
      </c>
      <c r="F877" s="2">
        <v>47042</v>
      </c>
      <c r="G877">
        <v>7</v>
      </c>
      <c r="H877">
        <v>39</v>
      </c>
      <c r="I877" s="1" t="s">
        <v>96</v>
      </c>
      <c r="J877" s="1" t="s">
        <v>6</v>
      </c>
      <c r="K877" s="1" t="s">
        <v>7</v>
      </c>
      <c r="L877" s="1" t="s">
        <v>35</v>
      </c>
      <c r="M877" s="1" t="s">
        <v>20</v>
      </c>
      <c r="N877" s="1" t="s">
        <v>57</v>
      </c>
      <c r="O877" s="1" t="s">
        <v>79</v>
      </c>
    </row>
    <row r="878" spans="1:15" x14ac:dyDescent="0.25">
      <c r="A878">
        <v>877</v>
      </c>
      <c r="B878">
        <v>41</v>
      </c>
      <c r="C878" s="1" t="s">
        <v>2</v>
      </c>
      <c r="D878" s="1" t="s">
        <v>115</v>
      </c>
      <c r="E878" s="1" t="s">
        <v>49</v>
      </c>
      <c r="F878" s="2">
        <v>47044</v>
      </c>
      <c r="G878">
        <v>1</v>
      </c>
      <c r="H878">
        <v>51</v>
      </c>
      <c r="I878" s="1" t="s">
        <v>127</v>
      </c>
      <c r="J878" s="1" t="s">
        <v>6</v>
      </c>
      <c r="K878" s="1" t="s">
        <v>7</v>
      </c>
      <c r="L878" s="1" t="s">
        <v>35</v>
      </c>
      <c r="M878" s="1" t="s">
        <v>52</v>
      </c>
      <c r="N878" s="1" t="s">
        <v>68</v>
      </c>
      <c r="O878" s="1" t="s">
        <v>22</v>
      </c>
    </row>
    <row r="879" spans="1:15" x14ac:dyDescent="0.25">
      <c r="A879">
        <v>878</v>
      </c>
      <c r="B879">
        <v>64</v>
      </c>
      <c r="C879" s="1" t="s">
        <v>2</v>
      </c>
      <c r="D879" s="1" t="s">
        <v>48</v>
      </c>
      <c r="E879" s="1" t="s">
        <v>49</v>
      </c>
      <c r="F879" s="2">
        <v>47046</v>
      </c>
      <c r="G879">
        <v>45</v>
      </c>
      <c r="H879">
        <v>65</v>
      </c>
      <c r="I879" s="1" t="s">
        <v>127</v>
      </c>
      <c r="J879" s="1" t="s">
        <v>26</v>
      </c>
      <c r="K879" s="1" t="s">
        <v>103</v>
      </c>
      <c r="L879" s="1" t="s">
        <v>8</v>
      </c>
      <c r="M879" s="1" t="s">
        <v>27</v>
      </c>
      <c r="N879" s="1" t="s">
        <v>10</v>
      </c>
      <c r="O879" s="1" t="s">
        <v>79</v>
      </c>
    </row>
    <row r="880" spans="1:15" x14ac:dyDescent="0.25">
      <c r="A880">
        <v>879</v>
      </c>
      <c r="B880">
        <v>23</v>
      </c>
      <c r="C880" s="1" t="s">
        <v>2</v>
      </c>
      <c r="D880" s="1" t="s">
        <v>71</v>
      </c>
      <c r="E880" s="1" t="s">
        <v>49</v>
      </c>
      <c r="F880" s="2">
        <v>47048</v>
      </c>
      <c r="G880">
        <v>37</v>
      </c>
      <c r="H880">
        <v>89</v>
      </c>
      <c r="I880" s="1" t="s">
        <v>104</v>
      </c>
      <c r="J880" s="1" t="s">
        <v>18</v>
      </c>
      <c r="K880" s="1" t="s">
        <v>76</v>
      </c>
      <c r="L880" s="1" t="s">
        <v>35</v>
      </c>
      <c r="M880" s="1" t="s">
        <v>9</v>
      </c>
      <c r="N880" s="1" t="s">
        <v>68</v>
      </c>
      <c r="O880" s="1" t="s">
        <v>22</v>
      </c>
    </row>
    <row r="881" spans="1:15" x14ac:dyDescent="0.25">
      <c r="A881">
        <v>880</v>
      </c>
      <c r="B881">
        <v>62</v>
      </c>
      <c r="C881" s="1" t="s">
        <v>2</v>
      </c>
      <c r="D881" s="1" t="s">
        <v>69</v>
      </c>
      <c r="E881" s="1" t="s">
        <v>4</v>
      </c>
      <c r="F881" s="2">
        <v>47050</v>
      </c>
      <c r="G881">
        <v>14</v>
      </c>
      <c r="H881">
        <v>76</v>
      </c>
      <c r="I881" s="1" t="s">
        <v>33</v>
      </c>
      <c r="J881" s="1" t="s">
        <v>18</v>
      </c>
      <c r="K881" s="1" t="s">
        <v>75</v>
      </c>
      <c r="L881" s="1" t="s">
        <v>19</v>
      </c>
      <c r="M881" s="1" t="s">
        <v>20</v>
      </c>
      <c r="N881" s="1" t="s">
        <v>28</v>
      </c>
      <c r="O881" s="1" t="s">
        <v>40</v>
      </c>
    </row>
    <row r="882" spans="1:15" x14ac:dyDescent="0.25">
      <c r="A882">
        <v>881</v>
      </c>
      <c r="B882">
        <v>39</v>
      </c>
      <c r="C882" s="1" t="s">
        <v>2</v>
      </c>
      <c r="D882" s="1" t="s">
        <v>114</v>
      </c>
      <c r="E882" s="1" t="s">
        <v>49</v>
      </c>
      <c r="F882" s="2">
        <v>47052</v>
      </c>
      <c r="G882">
        <v>25</v>
      </c>
      <c r="H882">
        <v>75</v>
      </c>
      <c r="I882" s="1" t="s">
        <v>89</v>
      </c>
      <c r="J882" s="1" t="s">
        <v>6</v>
      </c>
      <c r="K882" s="1" t="s">
        <v>90</v>
      </c>
      <c r="L882" s="1" t="s">
        <v>19</v>
      </c>
      <c r="M882" s="1" t="s">
        <v>9</v>
      </c>
      <c r="N882" s="1" t="s">
        <v>68</v>
      </c>
      <c r="O882" s="1" t="s">
        <v>70</v>
      </c>
    </row>
    <row r="883" spans="1:15" x14ac:dyDescent="0.25">
      <c r="A883">
        <v>882</v>
      </c>
      <c r="B883">
        <v>52</v>
      </c>
      <c r="C883" s="1" t="s">
        <v>2</v>
      </c>
      <c r="D883" s="1" t="s">
        <v>23</v>
      </c>
      <c r="E883" s="1" t="s">
        <v>24</v>
      </c>
      <c r="F883" s="2">
        <v>47054</v>
      </c>
      <c r="G883">
        <v>18</v>
      </c>
      <c r="H883">
        <v>61</v>
      </c>
      <c r="I883" s="1" t="s">
        <v>113</v>
      </c>
      <c r="J883" s="1" t="s">
        <v>26</v>
      </c>
      <c r="K883" s="1" t="s">
        <v>47</v>
      </c>
      <c r="L883" s="1" t="s">
        <v>35</v>
      </c>
      <c r="M883" s="1" t="s">
        <v>27</v>
      </c>
      <c r="N883" s="1" t="s">
        <v>10</v>
      </c>
      <c r="O883" s="1" t="s">
        <v>31</v>
      </c>
    </row>
    <row r="884" spans="1:15" x14ac:dyDescent="0.25">
      <c r="A884">
        <v>883</v>
      </c>
      <c r="B884">
        <v>50</v>
      </c>
      <c r="C884" s="1" t="s">
        <v>2</v>
      </c>
      <c r="D884" s="1" t="s">
        <v>119</v>
      </c>
      <c r="E884" s="1" t="s">
        <v>24</v>
      </c>
      <c r="F884" s="2">
        <v>47056</v>
      </c>
      <c r="G884">
        <v>37</v>
      </c>
      <c r="H884">
        <v>35</v>
      </c>
      <c r="I884" s="1" t="s">
        <v>123</v>
      </c>
      <c r="J884" s="1" t="s">
        <v>26</v>
      </c>
      <c r="K884" s="1" t="s">
        <v>91</v>
      </c>
      <c r="L884" s="1" t="s">
        <v>39</v>
      </c>
      <c r="M884" s="1" t="s">
        <v>27</v>
      </c>
      <c r="N884" s="1" t="s">
        <v>15</v>
      </c>
      <c r="O884" s="1" t="s">
        <v>79</v>
      </c>
    </row>
    <row r="885" spans="1:15" x14ac:dyDescent="0.25">
      <c r="A885">
        <v>884</v>
      </c>
      <c r="B885">
        <v>28</v>
      </c>
      <c r="C885" s="1" t="s">
        <v>2</v>
      </c>
      <c r="D885" s="1" t="s">
        <v>32</v>
      </c>
      <c r="E885" s="1" t="s">
        <v>24</v>
      </c>
      <c r="F885" s="2">
        <v>47058</v>
      </c>
      <c r="G885">
        <v>30</v>
      </c>
      <c r="H885">
        <v>37</v>
      </c>
      <c r="I885" s="1" t="s">
        <v>120</v>
      </c>
      <c r="J885" s="1" t="s">
        <v>18</v>
      </c>
      <c r="K885" s="1" t="s">
        <v>62</v>
      </c>
      <c r="L885" s="1" t="s">
        <v>39</v>
      </c>
      <c r="M885" s="1" t="s">
        <v>20</v>
      </c>
      <c r="N885" s="1" t="s">
        <v>57</v>
      </c>
      <c r="O885" s="1" t="s">
        <v>70</v>
      </c>
    </row>
    <row r="886" spans="1:15" x14ac:dyDescent="0.25">
      <c r="A886">
        <v>885</v>
      </c>
      <c r="B886">
        <v>67</v>
      </c>
      <c r="C886" s="1" t="s">
        <v>2</v>
      </c>
      <c r="D886" s="1" t="s">
        <v>69</v>
      </c>
      <c r="E886" s="1" t="s">
        <v>4</v>
      </c>
      <c r="F886" s="2">
        <v>47060</v>
      </c>
      <c r="G886">
        <v>34</v>
      </c>
      <c r="H886">
        <v>91</v>
      </c>
      <c r="I886" s="1" t="s">
        <v>59</v>
      </c>
      <c r="J886" s="1" t="s">
        <v>6</v>
      </c>
      <c r="K886" s="1" t="s">
        <v>116</v>
      </c>
      <c r="L886" s="1" t="s">
        <v>8</v>
      </c>
      <c r="M886" s="1" t="s">
        <v>9</v>
      </c>
      <c r="N886" s="1" t="s">
        <v>57</v>
      </c>
      <c r="O886" s="1" t="s">
        <v>22</v>
      </c>
    </row>
    <row r="887" spans="1:15" x14ac:dyDescent="0.25">
      <c r="A887">
        <v>886</v>
      </c>
      <c r="B887">
        <v>41</v>
      </c>
      <c r="C887" s="1" t="s">
        <v>2</v>
      </c>
      <c r="D887" s="1" t="s">
        <v>63</v>
      </c>
      <c r="E887" s="1" t="s">
        <v>4</v>
      </c>
      <c r="F887" s="2">
        <v>47062</v>
      </c>
      <c r="G887">
        <v>49</v>
      </c>
      <c r="H887">
        <v>99</v>
      </c>
      <c r="I887" s="1" t="s">
        <v>105</v>
      </c>
      <c r="J887" s="1" t="s">
        <v>6</v>
      </c>
      <c r="K887" s="1" t="s">
        <v>55</v>
      </c>
      <c r="L887" s="1" t="s">
        <v>39</v>
      </c>
      <c r="M887" s="1" t="s">
        <v>20</v>
      </c>
      <c r="N887" s="1" t="s">
        <v>68</v>
      </c>
      <c r="O887" s="1" t="s">
        <v>79</v>
      </c>
    </row>
    <row r="888" spans="1:15" x14ac:dyDescent="0.25">
      <c r="A888">
        <v>887</v>
      </c>
      <c r="B888">
        <v>19</v>
      </c>
      <c r="C888" s="1" t="s">
        <v>2</v>
      </c>
      <c r="D888" s="1" t="s">
        <v>41</v>
      </c>
      <c r="E888" s="1" t="s">
        <v>4</v>
      </c>
      <c r="F888" s="2">
        <v>47064</v>
      </c>
      <c r="G888">
        <v>48</v>
      </c>
      <c r="H888">
        <v>54</v>
      </c>
      <c r="I888" s="1" t="s">
        <v>122</v>
      </c>
      <c r="J888" s="1" t="s">
        <v>18</v>
      </c>
      <c r="K888" s="1" t="s">
        <v>92</v>
      </c>
      <c r="L888" s="1" t="s">
        <v>35</v>
      </c>
      <c r="M888" s="1" t="s">
        <v>9</v>
      </c>
      <c r="N888" s="1" t="s">
        <v>57</v>
      </c>
      <c r="O888" s="1" t="s">
        <v>70</v>
      </c>
    </row>
    <row r="889" spans="1:15" x14ac:dyDescent="0.25">
      <c r="A889">
        <v>888</v>
      </c>
      <c r="B889">
        <v>70</v>
      </c>
      <c r="C889" s="1" t="s">
        <v>2</v>
      </c>
      <c r="D889" s="1" t="s">
        <v>48</v>
      </c>
      <c r="E889" s="1" t="s">
        <v>49</v>
      </c>
      <c r="F889" s="2">
        <v>47066</v>
      </c>
      <c r="G889">
        <v>33</v>
      </c>
      <c r="H889">
        <v>47</v>
      </c>
      <c r="I889" s="1" t="s">
        <v>130</v>
      </c>
      <c r="J889" s="1" t="s">
        <v>6</v>
      </c>
      <c r="K889" s="1" t="s">
        <v>30</v>
      </c>
      <c r="L889" s="1" t="s">
        <v>8</v>
      </c>
      <c r="M889" s="1" t="s">
        <v>52</v>
      </c>
      <c r="N889" s="1" t="s">
        <v>28</v>
      </c>
      <c r="O889" s="1" t="s">
        <v>11</v>
      </c>
    </row>
    <row r="890" spans="1:15" x14ac:dyDescent="0.25">
      <c r="A890">
        <v>889</v>
      </c>
      <c r="B890">
        <v>49</v>
      </c>
      <c r="C890" s="1" t="s">
        <v>2</v>
      </c>
      <c r="D890" s="1" t="s">
        <v>101</v>
      </c>
      <c r="E890" s="1" t="s">
        <v>49</v>
      </c>
      <c r="F890" s="2">
        <v>47068</v>
      </c>
      <c r="G890">
        <v>44</v>
      </c>
      <c r="H890">
        <v>77</v>
      </c>
      <c r="I890" s="1" t="s">
        <v>64</v>
      </c>
      <c r="J890" s="1" t="s">
        <v>18</v>
      </c>
      <c r="K890" s="1" t="s">
        <v>62</v>
      </c>
      <c r="L890" s="1" t="s">
        <v>19</v>
      </c>
      <c r="M890" s="1" t="s">
        <v>9</v>
      </c>
      <c r="N890" s="1" t="s">
        <v>15</v>
      </c>
      <c r="O890" s="1" t="s">
        <v>31</v>
      </c>
    </row>
    <row r="891" spans="1:15" x14ac:dyDescent="0.25">
      <c r="A891">
        <v>890</v>
      </c>
      <c r="B891">
        <v>59</v>
      </c>
      <c r="C891" s="1" t="s">
        <v>2</v>
      </c>
      <c r="D891" s="1" t="s">
        <v>115</v>
      </c>
      <c r="E891" s="1" t="s">
        <v>49</v>
      </c>
      <c r="F891" s="2">
        <v>47070</v>
      </c>
      <c r="G891">
        <v>50</v>
      </c>
      <c r="H891">
        <v>84</v>
      </c>
      <c r="I891" s="1" t="s">
        <v>99</v>
      </c>
      <c r="J891" s="1" t="s">
        <v>18</v>
      </c>
      <c r="K891" s="1" t="s">
        <v>60</v>
      </c>
      <c r="L891" s="1" t="s">
        <v>39</v>
      </c>
      <c r="M891" s="1" t="s">
        <v>20</v>
      </c>
      <c r="N891" s="1" t="s">
        <v>10</v>
      </c>
      <c r="O891" s="1" t="s">
        <v>22</v>
      </c>
    </row>
    <row r="892" spans="1:15" x14ac:dyDescent="0.25">
      <c r="A892">
        <v>891</v>
      </c>
      <c r="B892">
        <v>52</v>
      </c>
      <c r="C892" s="1" t="s">
        <v>2</v>
      </c>
      <c r="D892" s="1" t="s">
        <v>125</v>
      </c>
      <c r="E892" s="1" t="s">
        <v>49</v>
      </c>
      <c r="F892" s="2">
        <v>47072</v>
      </c>
      <c r="G892">
        <v>47</v>
      </c>
      <c r="H892">
        <v>51</v>
      </c>
      <c r="I892" s="1" t="s">
        <v>66</v>
      </c>
      <c r="J892" s="1" t="s">
        <v>18</v>
      </c>
      <c r="K892" s="1" t="s">
        <v>55</v>
      </c>
      <c r="L892" s="1" t="s">
        <v>19</v>
      </c>
      <c r="M892" s="1" t="s">
        <v>52</v>
      </c>
      <c r="N892" s="1" t="s">
        <v>21</v>
      </c>
      <c r="O892" s="1" t="s">
        <v>70</v>
      </c>
    </row>
    <row r="893" spans="1:15" x14ac:dyDescent="0.25">
      <c r="A893">
        <v>892</v>
      </c>
      <c r="B893">
        <v>20</v>
      </c>
      <c r="C893" s="1" t="s">
        <v>2</v>
      </c>
      <c r="D893" s="1" t="s">
        <v>69</v>
      </c>
      <c r="E893" s="1" t="s">
        <v>4</v>
      </c>
      <c r="F893" s="2">
        <v>47074</v>
      </c>
      <c r="G893">
        <v>24</v>
      </c>
      <c r="H893">
        <v>26</v>
      </c>
      <c r="I893" s="1" t="s">
        <v>120</v>
      </c>
      <c r="J893" s="1" t="s">
        <v>18</v>
      </c>
      <c r="K893" s="1" t="s">
        <v>75</v>
      </c>
      <c r="L893" s="1" t="s">
        <v>35</v>
      </c>
      <c r="M893" s="1" t="s">
        <v>56</v>
      </c>
      <c r="N893" s="1" t="s">
        <v>28</v>
      </c>
      <c r="O893" s="1" t="s">
        <v>79</v>
      </c>
    </row>
    <row r="894" spans="1:15" x14ac:dyDescent="0.25">
      <c r="A894">
        <v>893</v>
      </c>
      <c r="B894">
        <v>31</v>
      </c>
      <c r="C894" s="1" t="s">
        <v>2</v>
      </c>
      <c r="D894" s="1" t="s">
        <v>41</v>
      </c>
      <c r="E894" s="1" t="s">
        <v>4</v>
      </c>
      <c r="F894" s="2">
        <v>47076</v>
      </c>
      <c r="G894">
        <v>43</v>
      </c>
      <c r="H894">
        <v>64</v>
      </c>
      <c r="I894" s="1" t="s">
        <v>112</v>
      </c>
      <c r="J894" s="1" t="s">
        <v>6</v>
      </c>
      <c r="K894" s="1" t="s">
        <v>7</v>
      </c>
      <c r="L894" s="1" t="s">
        <v>35</v>
      </c>
      <c r="M894" s="1" t="s">
        <v>20</v>
      </c>
      <c r="N894" s="1" t="s">
        <v>68</v>
      </c>
      <c r="O894" s="1" t="s">
        <v>70</v>
      </c>
    </row>
    <row r="895" spans="1:15" x14ac:dyDescent="0.25">
      <c r="A895">
        <v>894</v>
      </c>
      <c r="B895">
        <v>33</v>
      </c>
      <c r="C895" s="1" t="s">
        <v>2</v>
      </c>
      <c r="D895" s="1" t="s">
        <v>114</v>
      </c>
      <c r="E895" s="1" t="s">
        <v>49</v>
      </c>
      <c r="F895" s="2">
        <v>47078</v>
      </c>
      <c r="G895">
        <v>14</v>
      </c>
      <c r="H895">
        <v>51</v>
      </c>
      <c r="I895" s="1" t="s">
        <v>127</v>
      </c>
      <c r="J895" s="1" t="s">
        <v>26</v>
      </c>
      <c r="K895" s="1" t="s">
        <v>90</v>
      </c>
      <c r="L895" s="1" t="s">
        <v>19</v>
      </c>
      <c r="M895" s="1" t="s">
        <v>9</v>
      </c>
      <c r="N895" s="1" t="s">
        <v>10</v>
      </c>
      <c r="O895" s="1" t="s">
        <v>70</v>
      </c>
    </row>
    <row r="896" spans="1:15" x14ac:dyDescent="0.25">
      <c r="A896">
        <v>895</v>
      </c>
      <c r="B896">
        <v>44</v>
      </c>
      <c r="C896" s="1" t="s">
        <v>2</v>
      </c>
      <c r="D896" s="1" t="s">
        <v>86</v>
      </c>
      <c r="E896" s="1" t="s">
        <v>4</v>
      </c>
      <c r="F896" s="2">
        <v>47080</v>
      </c>
      <c r="G896">
        <v>3</v>
      </c>
      <c r="H896">
        <v>60</v>
      </c>
      <c r="I896" s="1" t="s">
        <v>33</v>
      </c>
      <c r="J896" s="1" t="s">
        <v>6</v>
      </c>
      <c r="K896" s="1" t="s">
        <v>55</v>
      </c>
      <c r="L896" s="1" t="s">
        <v>19</v>
      </c>
      <c r="M896" s="1" t="s">
        <v>20</v>
      </c>
      <c r="N896" s="1" t="s">
        <v>68</v>
      </c>
      <c r="O896" s="1" t="s">
        <v>40</v>
      </c>
    </row>
    <row r="897" spans="1:15" x14ac:dyDescent="0.25">
      <c r="A897">
        <v>896</v>
      </c>
      <c r="B897">
        <v>40</v>
      </c>
      <c r="C897" s="1" t="s">
        <v>2</v>
      </c>
      <c r="D897" s="1" t="s">
        <v>106</v>
      </c>
      <c r="E897" s="1" t="s">
        <v>49</v>
      </c>
      <c r="F897" s="2">
        <v>47082</v>
      </c>
      <c r="G897">
        <v>33</v>
      </c>
      <c r="H897">
        <v>69</v>
      </c>
      <c r="I897" s="1" t="s">
        <v>73</v>
      </c>
      <c r="J897" s="1" t="s">
        <v>74</v>
      </c>
      <c r="K897" s="1" t="s">
        <v>60</v>
      </c>
      <c r="L897" s="1" t="s">
        <v>19</v>
      </c>
      <c r="M897" s="1" t="s">
        <v>27</v>
      </c>
      <c r="N897" s="1" t="s">
        <v>68</v>
      </c>
      <c r="O897" s="1" t="s">
        <v>40</v>
      </c>
    </row>
    <row r="898" spans="1:15" x14ac:dyDescent="0.25">
      <c r="A898">
        <v>897</v>
      </c>
      <c r="B898">
        <v>69</v>
      </c>
      <c r="C898" s="1" t="s">
        <v>2</v>
      </c>
      <c r="D898" s="1" t="s">
        <v>88</v>
      </c>
      <c r="E898" s="1" t="s">
        <v>49</v>
      </c>
      <c r="F898" s="2">
        <v>47084</v>
      </c>
      <c r="G898">
        <v>38</v>
      </c>
      <c r="H898">
        <v>29</v>
      </c>
      <c r="I898" s="1" t="s">
        <v>54</v>
      </c>
      <c r="J898" s="1" t="s">
        <v>26</v>
      </c>
      <c r="K898" s="1" t="s">
        <v>75</v>
      </c>
      <c r="L898" s="1" t="s">
        <v>19</v>
      </c>
      <c r="M898" s="1" t="s">
        <v>9</v>
      </c>
      <c r="N898" s="1" t="s">
        <v>15</v>
      </c>
      <c r="O898" s="1" t="s">
        <v>11</v>
      </c>
    </row>
    <row r="899" spans="1:15" x14ac:dyDescent="0.25">
      <c r="A899">
        <v>898</v>
      </c>
      <c r="B899">
        <v>29</v>
      </c>
      <c r="C899" s="1" t="s">
        <v>2</v>
      </c>
      <c r="D899" s="1" t="s">
        <v>37</v>
      </c>
      <c r="E899" s="1" t="s">
        <v>4</v>
      </c>
      <c r="F899" s="2">
        <v>47086</v>
      </c>
      <c r="G899">
        <v>46</v>
      </c>
      <c r="H899">
        <v>91</v>
      </c>
      <c r="I899" s="1" t="s">
        <v>97</v>
      </c>
      <c r="J899" s="1" t="s">
        <v>26</v>
      </c>
      <c r="K899" s="1" t="s">
        <v>7</v>
      </c>
      <c r="L899" s="1" t="s">
        <v>19</v>
      </c>
      <c r="M899" s="1" t="s">
        <v>9</v>
      </c>
      <c r="N899" s="1" t="s">
        <v>10</v>
      </c>
      <c r="O899" s="1" t="s">
        <v>22</v>
      </c>
    </row>
    <row r="900" spans="1:15" x14ac:dyDescent="0.25">
      <c r="A900">
        <v>899</v>
      </c>
      <c r="B900">
        <v>54</v>
      </c>
      <c r="C900" s="1" t="s">
        <v>2</v>
      </c>
      <c r="D900" s="1" t="s">
        <v>115</v>
      </c>
      <c r="E900" s="1" t="s">
        <v>49</v>
      </c>
      <c r="F900" s="2">
        <v>47088</v>
      </c>
      <c r="G900">
        <v>19</v>
      </c>
      <c r="H900">
        <v>70</v>
      </c>
      <c r="I900" s="1" t="s">
        <v>89</v>
      </c>
      <c r="J900" s="1" t="s">
        <v>6</v>
      </c>
      <c r="K900" s="1" t="s">
        <v>90</v>
      </c>
      <c r="L900" s="1" t="s">
        <v>19</v>
      </c>
      <c r="M900" s="1" t="s">
        <v>52</v>
      </c>
      <c r="N900" s="1" t="s">
        <v>57</v>
      </c>
      <c r="O900" s="1" t="s">
        <v>79</v>
      </c>
    </row>
    <row r="901" spans="1:15" x14ac:dyDescent="0.25">
      <c r="A901">
        <v>900</v>
      </c>
      <c r="B901">
        <v>65</v>
      </c>
      <c r="C901" s="1" t="s">
        <v>2</v>
      </c>
      <c r="D901" s="1" t="s">
        <v>12</v>
      </c>
      <c r="E901" s="1" t="s">
        <v>4</v>
      </c>
      <c r="F901" s="2">
        <v>47090</v>
      </c>
      <c r="G901">
        <v>20</v>
      </c>
      <c r="H901">
        <v>58</v>
      </c>
      <c r="I901" s="1" t="s">
        <v>25</v>
      </c>
      <c r="J901" s="1" t="s">
        <v>26</v>
      </c>
      <c r="K901" s="1" t="s">
        <v>82</v>
      </c>
      <c r="L901" s="1" t="s">
        <v>35</v>
      </c>
      <c r="M901" s="1" t="s">
        <v>36</v>
      </c>
      <c r="N901" s="1" t="s">
        <v>28</v>
      </c>
      <c r="O901" s="1" t="s">
        <v>31</v>
      </c>
    </row>
    <row r="902" spans="1:15" x14ac:dyDescent="0.25">
      <c r="A902">
        <v>901</v>
      </c>
      <c r="B902">
        <v>54</v>
      </c>
      <c r="C902" s="1" t="s">
        <v>2</v>
      </c>
      <c r="D902" s="1" t="s">
        <v>106</v>
      </c>
      <c r="E902" s="1" t="s">
        <v>49</v>
      </c>
      <c r="F902" s="2">
        <v>47092</v>
      </c>
      <c r="G902">
        <v>42</v>
      </c>
      <c r="H902">
        <v>98</v>
      </c>
      <c r="I902" s="1" t="s">
        <v>46</v>
      </c>
      <c r="J902" s="1" t="s">
        <v>6</v>
      </c>
      <c r="K902" s="1" t="s">
        <v>7</v>
      </c>
      <c r="L902" s="1" t="s">
        <v>39</v>
      </c>
      <c r="M902" s="1" t="s">
        <v>20</v>
      </c>
      <c r="N902" s="1" t="s">
        <v>57</v>
      </c>
      <c r="O902" s="1" t="s">
        <v>40</v>
      </c>
    </row>
    <row r="903" spans="1:15" x14ac:dyDescent="0.25">
      <c r="A903">
        <v>902</v>
      </c>
      <c r="B903">
        <v>60</v>
      </c>
      <c r="C903" s="1" t="s">
        <v>2</v>
      </c>
      <c r="D903" s="1" t="s">
        <v>101</v>
      </c>
      <c r="E903" s="1" t="s">
        <v>49</v>
      </c>
      <c r="F903" s="2">
        <v>47094</v>
      </c>
      <c r="G903">
        <v>34</v>
      </c>
      <c r="H903">
        <v>68</v>
      </c>
      <c r="I903" s="1" t="s">
        <v>50</v>
      </c>
      <c r="J903" s="1" t="s">
        <v>6</v>
      </c>
      <c r="K903" s="1" t="s">
        <v>65</v>
      </c>
      <c r="L903" s="1" t="s">
        <v>35</v>
      </c>
      <c r="M903" s="1" t="s">
        <v>52</v>
      </c>
      <c r="N903" s="1" t="s">
        <v>15</v>
      </c>
      <c r="O903" s="1" t="s">
        <v>70</v>
      </c>
    </row>
    <row r="904" spans="1:15" x14ac:dyDescent="0.25">
      <c r="A904">
        <v>903</v>
      </c>
      <c r="B904">
        <v>43</v>
      </c>
      <c r="C904" s="1" t="s">
        <v>2</v>
      </c>
      <c r="D904" s="1" t="s">
        <v>106</v>
      </c>
      <c r="E904" s="1" t="s">
        <v>49</v>
      </c>
      <c r="F904" s="2">
        <v>47096</v>
      </c>
      <c r="G904">
        <v>5</v>
      </c>
      <c r="H904">
        <v>44</v>
      </c>
      <c r="I904" s="1" t="s">
        <v>5</v>
      </c>
      <c r="J904" s="1" t="s">
        <v>26</v>
      </c>
      <c r="K904" s="1" t="s">
        <v>100</v>
      </c>
      <c r="L904" s="1" t="s">
        <v>35</v>
      </c>
      <c r="M904" s="1" t="s">
        <v>27</v>
      </c>
      <c r="N904" s="1" t="s">
        <v>15</v>
      </c>
      <c r="O904" s="1" t="s">
        <v>70</v>
      </c>
    </row>
    <row r="905" spans="1:15" x14ac:dyDescent="0.25">
      <c r="A905">
        <v>904</v>
      </c>
      <c r="B905">
        <v>44</v>
      </c>
      <c r="C905" s="1" t="s">
        <v>2</v>
      </c>
      <c r="D905" s="1" t="s">
        <v>84</v>
      </c>
      <c r="E905" s="1" t="s">
        <v>45</v>
      </c>
      <c r="F905" s="2">
        <v>47098</v>
      </c>
      <c r="G905">
        <v>3</v>
      </c>
      <c r="H905">
        <v>45</v>
      </c>
      <c r="I905" s="1" t="s">
        <v>131</v>
      </c>
      <c r="J905" s="1" t="s">
        <v>26</v>
      </c>
      <c r="K905" s="1" t="s">
        <v>126</v>
      </c>
      <c r="L905" s="1" t="s">
        <v>8</v>
      </c>
      <c r="M905" s="1" t="s">
        <v>9</v>
      </c>
      <c r="N905" s="1" t="s">
        <v>28</v>
      </c>
      <c r="O905" s="1" t="s">
        <v>40</v>
      </c>
    </row>
    <row r="906" spans="1:15" x14ac:dyDescent="0.25">
      <c r="A906">
        <v>905</v>
      </c>
      <c r="B906">
        <v>69</v>
      </c>
      <c r="C906" s="1" t="s">
        <v>2</v>
      </c>
      <c r="D906" s="1" t="s">
        <v>95</v>
      </c>
      <c r="E906" s="1" t="s">
        <v>4</v>
      </c>
      <c r="F906" s="2">
        <v>47100</v>
      </c>
      <c r="G906">
        <v>46</v>
      </c>
      <c r="H906">
        <v>99</v>
      </c>
      <c r="I906" s="1" t="s">
        <v>102</v>
      </c>
      <c r="J906" s="1" t="s">
        <v>6</v>
      </c>
      <c r="K906" s="1" t="s">
        <v>118</v>
      </c>
      <c r="L906" s="1" t="s">
        <v>19</v>
      </c>
      <c r="M906" s="1" t="s">
        <v>20</v>
      </c>
      <c r="N906" s="1" t="s">
        <v>28</v>
      </c>
      <c r="O906" s="1" t="s">
        <v>79</v>
      </c>
    </row>
    <row r="907" spans="1:15" x14ac:dyDescent="0.25">
      <c r="A907">
        <v>906</v>
      </c>
      <c r="B907">
        <v>46</v>
      </c>
      <c r="C907" s="1" t="s">
        <v>2</v>
      </c>
      <c r="D907" s="1" t="s">
        <v>63</v>
      </c>
      <c r="E907" s="1" t="s">
        <v>4</v>
      </c>
      <c r="F907" s="2">
        <v>47102</v>
      </c>
      <c r="G907">
        <v>16</v>
      </c>
      <c r="H907">
        <v>68</v>
      </c>
      <c r="I907" s="1" t="s">
        <v>73</v>
      </c>
      <c r="J907" s="1" t="s">
        <v>18</v>
      </c>
      <c r="K907" s="1" t="s">
        <v>91</v>
      </c>
      <c r="L907" s="1" t="s">
        <v>19</v>
      </c>
      <c r="M907" s="1" t="s">
        <v>36</v>
      </c>
      <c r="N907" s="1" t="s">
        <v>10</v>
      </c>
      <c r="O907" s="1" t="s">
        <v>31</v>
      </c>
    </row>
    <row r="908" spans="1:15" x14ac:dyDescent="0.25">
      <c r="A908">
        <v>907</v>
      </c>
      <c r="B908">
        <v>41</v>
      </c>
      <c r="C908" s="1" t="s">
        <v>2</v>
      </c>
      <c r="D908" s="1" t="s">
        <v>77</v>
      </c>
      <c r="E908" s="1" t="s">
        <v>4</v>
      </c>
      <c r="F908" s="2">
        <v>47104</v>
      </c>
      <c r="G908">
        <v>21</v>
      </c>
      <c r="H908">
        <v>56</v>
      </c>
      <c r="I908" s="1" t="s">
        <v>113</v>
      </c>
      <c r="J908" s="1" t="s">
        <v>26</v>
      </c>
      <c r="K908" s="1" t="s">
        <v>90</v>
      </c>
      <c r="L908" s="1" t="s">
        <v>19</v>
      </c>
      <c r="M908" s="1" t="s">
        <v>36</v>
      </c>
      <c r="N908" s="1" t="s">
        <v>68</v>
      </c>
      <c r="O908" s="1" t="s">
        <v>58</v>
      </c>
    </row>
    <row r="909" spans="1:15" x14ac:dyDescent="0.25">
      <c r="A909">
        <v>908</v>
      </c>
      <c r="B909">
        <v>32</v>
      </c>
      <c r="C909" s="1" t="s">
        <v>2</v>
      </c>
      <c r="D909" s="1" t="s">
        <v>12</v>
      </c>
      <c r="E909" s="1" t="s">
        <v>4</v>
      </c>
      <c r="F909" s="2">
        <v>47106</v>
      </c>
      <c r="G909">
        <v>34</v>
      </c>
      <c r="H909">
        <v>43</v>
      </c>
      <c r="I909" s="1" t="s">
        <v>50</v>
      </c>
      <c r="J909" s="1" t="s">
        <v>6</v>
      </c>
      <c r="K909" s="1" t="s">
        <v>91</v>
      </c>
      <c r="L909" s="1" t="s">
        <v>8</v>
      </c>
      <c r="M909" s="1" t="s">
        <v>9</v>
      </c>
      <c r="N909" s="1" t="s">
        <v>21</v>
      </c>
      <c r="O909" s="1" t="s">
        <v>58</v>
      </c>
    </row>
    <row r="910" spans="1:15" x14ac:dyDescent="0.25">
      <c r="A910">
        <v>909</v>
      </c>
      <c r="B910">
        <v>26</v>
      </c>
      <c r="C910" s="1" t="s">
        <v>2</v>
      </c>
      <c r="D910" s="1" t="s">
        <v>71</v>
      </c>
      <c r="E910" s="1" t="s">
        <v>49</v>
      </c>
      <c r="F910" s="2">
        <v>47108</v>
      </c>
      <c r="G910">
        <v>9</v>
      </c>
      <c r="H910">
        <v>99</v>
      </c>
      <c r="I910" s="1" t="s">
        <v>109</v>
      </c>
      <c r="J910" s="1" t="s">
        <v>26</v>
      </c>
      <c r="K910" s="1" t="s">
        <v>30</v>
      </c>
      <c r="L910" s="1" t="s">
        <v>8</v>
      </c>
      <c r="M910" s="1" t="s">
        <v>20</v>
      </c>
      <c r="N910" s="1" t="s">
        <v>28</v>
      </c>
      <c r="O910" s="1" t="s">
        <v>79</v>
      </c>
    </row>
    <row r="911" spans="1:15" x14ac:dyDescent="0.25">
      <c r="A911">
        <v>910</v>
      </c>
      <c r="B911">
        <v>61</v>
      </c>
      <c r="C911" s="1" t="s">
        <v>2</v>
      </c>
      <c r="D911" s="1" t="s">
        <v>115</v>
      </c>
      <c r="E911" s="1" t="s">
        <v>49</v>
      </c>
      <c r="F911" s="2">
        <v>47110</v>
      </c>
      <c r="G911">
        <v>36</v>
      </c>
      <c r="H911">
        <v>56</v>
      </c>
      <c r="I911" s="1" t="s">
        <v>42</v>
      </c>
      <c r="J911" s="1" t="s">
        <v>6</v>
      </c>
      <c r="K911" s="1" t="s">
        <v>47</v>
      </c>
      <c r="L911" s="1" t="s">
        <v>39</v>
      </c>
      <c r="M911" s="1" t="s">
        <v>9</v>
      </c>
      <c r="N911" s="1" t="s">
        <v>28</v>
      </c>
      <c r="O911" s="1" t="s">
        <v>22</v>
      </c>
    </row>
    <row r="912" spans="1:15" x14ac:dyDescent="0.25">
      <c r="A912">
        <v>911</v>
      </c>
      <c r="B912">
        <v>49</v>
      </c>
      <c r="C912" s="1" t="s">
        <v>2</v>
      </c>
      <c r="D912" s="1" t="s">
        <v>86</v>
      </c>
      <c r="E912" s="1" t="s">
        <v>4</v>
      </c>
      <c r="F912" s="2">
        <v>47112</v>
      </c>
      <c r="G912">
        <v>22</v>
      </c>
      <c r="H912">
        <v>25</v>
      </c>
      <c r="I912" s="1" t="s">
        <v>113</v>
      </c>
      <c r="J912" s="1" t="s">
        <v>18</v>
      </c>
      <c r="K912" s="1" t="s">
        <v>51</v>
      </c>
      <c r="L912" s="1" t="s">
        <v>19</v>
      </c>
      <c r="M912" s="1" t="s">
        <v>9</v>
      </c>
      <c r="N912" s="1" t="s">
        <v>21</v>
      </c>
      <c r="O912" s="1" t="s">
        <v>70</v>
      </c>
    </row>
    <row r="913" spans="1:15" x14ac:dyDescent="0.25">
      <c r="A913">
        <v>912</v>
      </c>
      <c r="B913">
        <v>53</v>
      </c>
      <c r="C913" s="1" t="s">
        <v>2</v>
      </c>
      <c r="D913" s="1" t="s">
        <v>77</v>
      </c>
      <c r="E913" s="1" t="s">
        <v>4</v>
      </c>
      <c r="F913" s="2">
        <v>47114</v>
      </c>
      <c r="G913">
        <v>2</v>
      </c>
      <c r="H913">
        <v>74</v>
      </c>
      <c r="I913" s="1" t="s">
        <v>111</v>
      </c>
      <c r="J913" s="1" t="s">
        <v>26</v>
      </c>
      <c r="K913" s="1" t="s">
        <v>76</v>
      </c>
      <c r="L913" s="1" t="s">
        <v>8</v>
      </c>
      <c r="M913" s="1" t="s">
        <v>52</v>
      </c>
      <c r="N913" s="1" t="s">
        <v>57</v>
      </c>
      <c r="O913" s="1" t="s">
        <v>40</v>
      </c>
    </row>
    <row r="914" spans="1:15" x14ac:dyDescent="0.25">
      <c r="A914">
        <v>913</v>
      </c>
      <c r="B914">
        <v>24</v>
      </c>
      <c r="C914" s="1" t="s">
        <v>2</v>
      </c>
      <c r="D914" s="1" t="s">
        <v>86</v>
      </c>
      <c r="E914" s="1" t="s">
        <v>4</v>
      </c>
      <c r="F914" s="2">
        <v>47116</v>
      </c>
      <c r="G914">
        <v>32</v>
      </c>
      <c r="H914">
        <v>56</v>
      </c>
      <c r="I914" s="1" t="s">
        <v>54</v>
      </c>
      <c r="J914" s="1" t="s">
        <v>26</v>
      </c>
      <c r="K914" s="1" t="s">
        <v>78</v>
      </c>
      <c r="L914" s="1" t="s">
        <v>8</v>
      </c>
      <c r="M914" s="1" t="s">
        <v>27</v>
      </c>
      <c r="N914" s="1" t="s">
        <v>57</v>
      </c>
      <c r="O914" s="1" t="s">
        <v>70</v>
      </c>
    </row>
    <row r="915" spans="1:15" x14ac:dyDescent="0.25">
      <c r="A915">
        <v>914</v>
      </c>
      <c r="B915">
        <v>37</v>
      </c>
      <c r="C915" s="1" t="s">
        <v>2</v>
      </c>
      <c r="D915" s="1" t="s">
        <v>32</v>
      </c>
      <c r="E915" s="1" t="s">
        <v>24</v>
      </c>
      <c r="F915" s="2">
        <v>47118</v>
      </c>
      <c r="G915">
        <v>29</v>
      </c>
      <c r="H915">
        <v>47</v>
      </c>
      <c r="I915" s="1" t="s">
        <v>122</v>
      </c>
      <c r="J915" s="1" t="s">
        <v>26</v>
      </c>
      <c r="K915" s="1" t="s">
        <v>116</v>
      </c>
      <c r="L915" s="1" t="s">
        <v>39</v>
      </c>
      <c r="M915" s="1" t="s">
        <v>27</v>
      </c>
      <c r="N915" s="1" t="s">
        <v>15</v>
      </c>
      <c r="O915" s="1" t="s">
        <v>79</v>
      </c>
    </row>
    <row r="916" spans="1:15" x14ac:dyDescent="0.25">
      <c r="A916">
        <v>915</v>
      </c>
      <c r="B916">
        <v>43</v>
      </c>
      <c r="C916" s="1" t="s">
        <v>2</v>
      </c>
      <c r="D916" s="1" t="s">
        <v>63</v>
      </c>
      <c r="E916" s="1" t="s">
        <v>4</v>
      </c>
      <c r="F916" s="2">
        <v>47120</v>
      </c>
      <c r="G916">
        <v>27</v>
      </c>
      <c r="H916">
        <v>67</v>
      </c>
      <c r="I916" s="1" t="s">
        <v>131</v>
      </c>
      <c r="J916" s="1" t="s">
        <v>6</v>
      </c>
      <c r="K916" s="1" t="s">
        <v>55</v>
      </c>
      <c r="L916" s="1" t="s">
        <v>35</v>
      </c>
      <c r="M916" s="1" t="s">
        <v>36</v>
      </c>
      <c r="N916" s="1" t="s">
        <v>10</v>
      </c>
      <c r="O916" s="1" t="s">
        <v>79</v>
      </c>
    </row>
    <row r="917" spans="1:15" x14ac:dyDescent="0.25">
      <c r="A917">
        <v>916</v>
      </c>
      <c r="B917">
        <v>31</v>
      </c>
      <c r="C917" s="1" t="s">
        <v>2</v>
      </c>
      <c r="D917" s="1" t="s">
        <v>63</v>
      </c>
      <c r="E917" s="1" t="s">
        <v>4</v>
      </c>
      <c r="F917" s="2">
        <v>47122</v>
      </c>
      <c r="G917">
        <v>33</v>
      </c>
      <c r="H917">
        <v>22</v>
      </c>
      <c r="I917" s="1" t="s">
        <v>25</v>
      </c>
      <c r="J917" s="1" t="s">
        <v>6</v>
      </c>
      <c r="K917" s="1" t="s">
        <v>55</v>
      </c>
      <c r="L917" s="1" t="s">
        <v>8</v>
      </c>
      <c r="M917" s="1" t="s">
        <v>56</v>
      </c>
      <c r="N917" s="1" t="s">
        <v>21</v>
      </c>
      <c r="O917" s="1" t="s">
        <v>11</v>
      </c>
    </row>
    <row r="918" spans="1:15" x14ac:dyDescent="0.25">
      <c r="A918">
        <v>917</v>
      </c>
      <c r="B918">
        <v>49</v>
      </c>
      <c r="C918" s="1" t="s">
        <v>2</v>
      </c>
      <c r="D918" s="1" t="s">
        <v>16</v>
      </c>
      <c r="E918" s="1" t="s">
        <v>4</v>
      </c>
      <c r="F918" s="2">
        <v>47124</v>
      </c>
      <c r="G918">
        <v>16</v>
      </c>
      <c r="H918">
        <v>34</v>
      </c>
      <c r="I918" s="1" t="s">
        <v>97</v>
      </c>
      <c r="J918" s="1" t="s">
        <v>18</v>
      </c>
      <c r="K918" s="1" t="s">
        <v>126</v>
      </c>
      <c r="L918" s="1" t="s">
        <v>19</v>
      </c>
      <c r="M918" s="1" t="s">
        <v>36</v>
      </c>
      <c r="N918" s="1" t="s">
        <v>10</v>
      </c>
      <c r="O918" s="1" t="s">
        <v>70</v>
      </c>
    </row>
    <row r="919" spans="1:15" x14ac:dyDescent="0.25">
      <c r="A919">
        <v>918</v>
      </c>
      <c r="B919">
        <v>69</v>
      </c>
      <c r="C919" s="1" t="s">
        <v>2</v>
      </c>
      <c r="D919" s="1" t="s">
        <v>12</v>
      </c>
      <c r="E919" s="1" t="s">
        <v>4</v>
      </c>
      <c r="F919" s="2">
        <v>47126</v>
      </c>
      <c r="G919">
        <v>11</v>
      </c>
      <c r="H919">
        <v>64</v>
      </c>
      <c r="I919" s="1" t="s">
        <v>50</v>
      </c>
      <c r="J919" s="1" t="s">
        <v>26</v>
      </c>
      <c r="K919" s="1" t="s">
        <v>14</v>
      </c>
      <c r="L919" s="1" t="s">
        <v>19</v>
      </c>
      <c r="M919" s="1" t="s">
        <v>36</v>
      </c>
      <c r="N919" s="1" t="s">
        <v>57</v>
      </c>
      <c r="O919" s="1" t="s">
        <v>40</v>
      </c>
    </row>
    <row r="920" spans="1:15" x14ac:dyDescent="0.25">
      <c r="A920">
        <v>919</v>
      </c>
      <c r="B920">
        <v>65</v>
      </c>
      <c r="C920" s="1" t="s">
        <v>2</v>
      </c>
      <c r="D920" s="1" t="s">
        <v>41</v>
      </c>
      <c r="E920" s="1" t="s">
        <v>4</v>
      </c>
      <c r="F920" s="2">
        <v>47128</v>
      </c>
      <c r="G920">
        <v>11</v>
      </c>
      <c r="H920">
        <v>42</v>
      </c>
      <c r="I920" s="1" t="s">
        <v>80</v>
      </c>
      <c r="J920" s="1" t="s">
        <v>26</v>
      </c>
      <c r="K920" s="1" t="s">
        <v>103</v>
      </c>
      <c r="L920" s="1" t="s">
        <v>19</v>
      </c>
      <c r="M920" s="1" t="s">
        <v>52</v>
      </c>
      <c r="N920" s="1" t="s">
        <v>15</v>
      </c>
      <c r="O920" s="1" t="s">
        <v>11</v>
      </c>
    </row>
    <row r="921" spans="1:15" x14ac:dyDescent="0.25">
      <c r="A921">
        <v>920</v>
      </c>
      <c r="B921">
        <v>41</v>
      </c>
      <c r="C921" s="1" t="s">
        <v>2</v>
      </c>
      <c r="D921" s="1" t="s">
        <v>37</v>
      </c>
      <c r="E921" s="1" t="s">
        <v>4</v>
      </c>
      <c r="F921" s="2">
        <v>47130</v>
      </c>
      <c r="G921">
        <v>17</v>
      </c>
      <c r="H921">
        <v>82</v>
      </c>
      <c r="I921" s="1" t="s">
        <v>17</v>
      </c>
      <c r="J921" s="1" t="s">
        <v>6</v>
      </c>
      <c r="K921" s="1" t="s">
        <v>78</v>
      </c>
      <c r="L921" s="1" t="s">
        <v>8</v>
      </c>
      <c r="M921" s="1" t="s">
        <v>52</v>
      </c>
      <c r="N921" s="1" t="s">
        <v>68</v>
      </c>
      <c r="O921" s="1" t="s">
        <v>58</v>
      </c>
    </row>
    <row r="922" spans="1:15" x14ac:dyDescent="0.25">
      <c r="A922">
        <v>921</v>
      </c>
      <c r="B922">
        <v>37</v>
      </c>
      <c r="C922" s="1" t="s">
        <v>2</v>
      </c>
      <c r="D922" s="1" t="s">
        <v>115</v>
      </c>
      <c r="E922" s="1" t="s">
        <v>49</v>
      </c>
      <c r="F922" s="2">
        <v>47132</v>
      </c>
      <c r="G922">
        <v>37</v>
      </c>
      <c r="H922">
        <v>81</v>
      </c>
      <c r="I922" s="1" t="s">
        <v>54</v>
      </c>
      <c r="J922" s="1" t="s">
        <v>74</v>
      </c>
      <c r="K922" s="1" t="s">
        <v>62</v>
      </c>
      <c r="L922" s="1" t="s">
        <v>35</v>
      </c>
      <c r="M922" s="1" t="s">
        <v>20</v>
      </c>
      <c r="N922" s="1" t="s">
        <v>15</v>
      </c>
      <c r="O922" s="1" t="s">
        <v>22</v>
      </c>
    </row>
    <row r="923" spans="1:15" x14ac:dyDescent="0.25">
      <c r="A923">
        <v>922</v>
      </c>
      <c r="B923">
        <v>70</v>
      </c>
      <c r="C923" s="1" t="s">
        <v>2</v>
      </c>
      <c r="D923" s="1" t="s">
        <v>44</v>
      </c>
      <c r="E923" s="1" t="s">
        <v>45</v>
      </c>
      <c r="F923" s="2">
        <v>47134</v>
      </c>
      <c r="G923">
        <v>18</v>
      </c>
      <c r="H923">
        <v>24</v>
      </c>
      <c r="I923" s="1" t="s">
        <v>129</v>
      </c>
      <c r="J923" s="1" t="s">
        <v>6</v>
      </c>
      <c r="K923" s="1" t="s">
        <v>47</v>
      </c>
      <c r="L923" s="1" t="s">
        <v>35</v>
      </c>
      <c r="M923" s="1" t="s">
        <v>9</v>
      </c>
      <c r="N923" s="1" t="s">
        <v>28</v>
      </c>
      <c r="O923" s="1" t="s">
        <v>22</v>
      </c>
    </row>
    <row r="924" spans="1:15" x14ac:dyDescent="0.25">
      <c r="A924">
        <v>923</v>
      </c>
      <c r="B924">
        <v>63</v>
      </c>
      <c r="C924" s="1" t="s">
        <v>2</v>
      </c>
      <c r="D924" s="1" t="s">
        <v>32</v>
      </c>
      <c r="E924" s="1" t="s">
        <v>24</v>
      </c>
      <c r="F924" s="2">
        <v>47136</v>
      </c>
      <c r="G924">
        <v>13</v>
      </c>
      <c r="H924">
        <v>60</v>
      </c>
      <c r="I924" s="1" t="s">
        <v>124</v>
      </c>
      <c r="J924" s="1" t="s">
        <v>26</v>
      </c>
      <c r="K924" s="1" t="s">
        <v>91</v>
      </c>
      <c r="L924" s="1" t="s">
        <v>39</v>
      </c>
      <c r="M924" s="1" t="s">
        <v>36</v>
      </c>
      <c r="N924" s="1" t="s">
        <v>21</v>
      </c>
      <c r="O924" s="1" t="s">
        <v>70</v>
      </c>
    </row>
    <row r="925" spans="1:15" x14ac:dyDescent="0.25">
      <c r="A925">
        <v>924</v>
      </c>
      <c r="B925">
        <v>55</v>
      </c>
      <c r="C925" s="1" t="s">
        <v>2</v>
      </c>
      <c r="D925" s="1" t="s">
        <v>37</v>
      </c>
      <c r="E925" s="1" t="s">
        <v>4</v>
      </c>
      <c r="F925" s="2">
        <v>47138</v>
      </c>
      <c r="G925">
        <v>7</v>
      </c>
      <c r="H925">
        <v>24</v>
      </c>
      <c r="I925" s="1" t="s">
        <v>54</v>
      </c>
      <c r="J925" s="1" t="s">
        <v>26</v>
      </c>
      <c r="K925" s="1" t="s">
        <v>47</v>
      </c>
      <c r="L925" s="1" t="s">
        <v>19</v>
      </c>
      <c r="M925" s="1" t="s">
        <v>52</v>
      </c>
      <c r="N925" s="1" t="s">
        <v>28</v>
      </c>
      <c r="O925" s="1" t="s">
        <v>22</v>
      </c>
    </row>
    <row r="926" spans="1:15" x14ac:dyDescent="0.25">
      <c r="A926">
        <v>925</v>
      </c>
      <c r="B926">
        <v>52</v>
      </c>
      <c r="C926" s="1" t="s">
        <v>2</v>
      </c>
      <c r="D926" s="1" t="s">
        <v>107</v>
      </c>
      <c r="E926" s="1" t="s">
        <v>4</v>
      </c>
      <c r="F926" s="2">
        <v>47140</v>
      </c>
      <c r="G926">
        <v>37</v>
      </c>
      <c r="H926">
        <v>78</v>
      </c>
      <c r="I926" s="1" t="s">
        <v>93</v>
      </c>
      <c r="J926" s="1" t="s">
        <v>74</v>
      </c>
      <c r="K926" s="1" t="s">
        <v>100</v>
      </c>
      <c r="L926" s="1" t="s">
        <v>8</v>
      </c>
      <c r="M926" s="1" t="s">
        <v>36</v>
      </c>
      <c r="N926" s="1" t="s">
        <v>15</v>
      </c>
      <c r="O926" s="1" t="s">
        <v>40</v>
      </c>
    </row>
    <row r="927" spans="1:15" x14ac:dyDescent="0.25">
      <c r="A927">
        <v>926</v>
      </c>
      <c r="B927">
        <v>22</v>
      </c>
      <c r="C927" s="1" t="s">
        <v>2</v>
      </c>
      <c r="D927" s="1" t="s">
        <v>16</v>
      </c>
      <c r="E927" s="1" t="s">
        <v>4</v>
      </c>
      <c r="F927" s="2">
        <v>47142</v>
      </c>
      <c r="G927">
        <v>8</v>
      </c>
      <c r="H927">
        <v>88</v>
      </c>
      <c r="I927" s="1" t="s">
        <v>99</v>
      </c>
      <c r="J927" s="1" t="s">
        <v>6</v>
      </c>
      <c r="K927" s="1" t="s">
        <v>67</v>
      </c>
      <c r="L927" s="1" t="s">
        <v>8</v>
      </c>
      <c r="M927" s="1" t="s">
        <v>9</v>
      </c>
      <c r="N927" s="1" t="s">
        <v>15</v>
      </c>
      <c r="O927" s="1" t="s">
        <v>70</v>
      </c>
    </row>
    <row r="928" spans="1:15" x14ac:dyDescent="0.25">
      <c r="A928">
        <v>927</v>
      </c>
      <c r="B928">
        <v>54</v>
      </c>
      <c r="C928" s="1" t="s">
        <v>2</v>
      </c>
      <c r="D928" s="1" t="s">
        <v>16</v>
      </c>
      <c r="E928" s="1" t="s">
        <v>4</v>
      </c>
      <c r="F928" s="2">
        <v>47144</v>
      </c>
      <c r="G928">
        <v>11</v>
      </c>
      <c r="H928">
        <v>63</v>
      </c>
      <c r="I928" s="1" t="s">
        <v>17</v>
      </c>
      <c r="J928" s="1" t="s">
        <v>74</v>
      </c>
      <c r="K928" s="1" t="s">
        <v>78</v>
      </c>
      <c r="L928" s="1" t="s">
        <v>19</v>
      </c>
      <c r="M928" s="1" t="s">
        <v>9</v>
      </c>
      <c r="N928" s="1" t="s">
        <v>15</v>
      </c>
      <c r="O928" s="1" t="s">
        <v>58</v>
      </c>
    </row>
    <row r="929" spans="1:15" x14ac:dyDescent="0.25">
      <c r="A929">
        <v>928</v>
      </c>
      <c r="B929">
        <v>28</v>
      </c>
      <c r="C929" s="1" t="s">
        <v>2</v>
      </c>
      <c r="D929" s="1" t="s">
        <v>32</v>
      </c>
      <c r="E929" s="1" t="s">
        <v>24</v>
      </c>
      <c r="F929" s="2">
        <v>47146</v>
      </c>
      <c r="G929">
        <v>8</v>
      </c>
      <c r="H929">
        <v>78</v>
      </c>
      <c r="I929" s="1" t="s">
        <v>112</v>
      </c>
      <c r="J929" s="1" t="s">
        <v>6</v>
      </c>
      <c r="K929" s="1" t="s">
        <v>76</v>
      </c>
      <c r="L929" s="1" t="s">
        <v>35</v>
      </c>
      <c r="M929" s="1" t="s">
        <v>36</v>
      </c>
      <c r="N929" s="1" t="s">
        <v>10</v>
      </c>
      <c r="O929" s="1" t="s">
        <v>58</v>
      </c>
    </row>
    <row r="930" spans="1:15" x14ac:dyDescent="0.25">
      <c r="A930">
        <v>929</v>
      </c>
      <c r="B930">
        <v>67</v>
      </c>
      <c r="C930" s="1" t="s">
        <v>2</v>
      </c>
      <c r="D930" s="1" t="s">
        <v>63</v>
      </c>
      <c r="E930" s="1" t="s">
        <v>4</v>
      </c>
      <c r="F930" s="2">
        <v>47148</v>
      </c>
      <c r="G930">
        <v>31</v>
      </c>
      <c r="H930">
        <v>37</v>
      </c>
      <c r="I930" s="1" t="s">
        <v>54</v>
      </c>
      <c r="J930" s="1" t="s">
        <v>74</v>
      </c>
      <c r="K930" s="1" t="s">
        <v>116</v>
      </c>
      <c r="L930" s="1" t="s">
        <v>8</v>
      </c>
      <c r="M930" s="1" t="s">
        <v>56</v>
      </c>
      <c r="N930" s="1" t="s">
        <v>15</v>
      </c>
      <c r="O930" s="1" t="s">
        <v>79</v>
      </c>
    </row>
    <row r="931" spans="1:15" x14ac:dyDescent="0.25">
      <c r="A931">
        <v>930</v>
      </c>
      <c r="B931">
        <v>59</v>
      </c>
      <c r="C931" s="1" t="s">
        <v>2</v>
      </c>
      <c r="D931" s="1" t="s">
        <v>119</v>
      </c>
      <c r="E931" s="1" t="s">
        <v>24</v>
      </c>
      <c r="F931" s="2">
        <v>47150</v>
      </c>
      <c r="G931">
        <v>26</v>
      </c>
      <c r="H931">
        <v>94</v>
      </c>
      <c r="I931" s="1" t="s">
        <v>127</v>
      </c>
      <c r="J931" s="1" t="s">
        <v>26</v>
      </c>
      <c r="K931" s="1" t="s">
        <v>34</v>
      </c>
      <c r="L931" s="1" t="s">
        <v>39</v>
      </c>
      <c r="M931" s="1" t="s">
        <v>52</v>
      </c>
      <c r="N931" s="1" t="s">
        <v>68</v>
      </c>
      <c r="O931" s="1" t="s">
        <v>11</v>
      </c>
    </row>
    <row r="932" spans="1:15" x14ac:dyDescent="0.25">
      <c r="A932">
        <v>931</v>
      </c>
      <c r="B932">
        <v>26</v>
      </c>
      <c r="C932" s="1" t="s">
        <v>2</v>
      </c>
      <c r="D932" s="1" t="s">
        <v>95</v>
      </c>
      <c r="E932" s="1" t="s">
        <v>4</v>
      </c>
      <c r="F932" s="2">
        <v>47152</v>
      </c>
      <c r="G932">
        <v>20</v>
      </c>
      <c r="H932">
        <v>78</v>
      </c>
      <c r="I932" s="1" t="s">
        <v>59</v>
      </c>
      <c r="J932" s="1" t="s">
        <v>6</v>
      </c>
      <c r="K932" s="1" t="s">
        <v>78</v>
      </c>
      <c r="L932" s="1" t="s">
        <v>39</v>
      </c>
      <c r="M932" s="1" t="s">
        <v>56</v>
      </c>
      <c r="N932" s="1" t="s">
        <v>21</v>
      </c>
      <c r="O932" s="1" t="s">
        <v>58</v>
      </c>
    </row>
    <row r="933" spans="1:15" x14ac:dyDescent="0.25">
      <c r="A933">
        <v>932</v>
      </c>
      <c r="B933">
        <v>24</v>
      </c>
      <c r="C933" s="1" t="s">
        <v>2</v>
      </c>
      <c r="D933" s="1" t="s">
        <v>44</v>
      </c>
      <c r="E933" s="1" t="s">
        <v>45</v>
      </c>
      <c r="F933" s="2">
        <v>47154</v>
      </c>
      <c r="G933">
        <v>24</v>
      </c>
      <c r="H933">
        <v>36</v>
      </c>
      <c r="I933" s="1" t="s">
        <v>127</v>
      </c>
      <c r="J933" s="1" t="s">
        <v>26</v>
      </c>
      <c r="K933" s="1" t="s">
        <v>47</v>
      </c>
      <c r="L933" s="1" t="s">
        <v>8</v>
      </c>
      <c r="M933" s="1" t="s">
        <v>36</v>
      </c>
      <c r="N933" s="1" t="s">
        <v>57</v>
      </c>
      <c r="O933" s="1" t="s">
        <v>11</v>
      </c>
    </row>
    <row r="934" spans="1:15" x14ac:dyDescent="0.25">
      <c r="A934">
        <v>933</v>
      </c>
      <c r="B934">
        <v>62</v>
      </c>
      <c r="C934" s="1" t="s">
        <v>2</v>
      </c>
      <c r="D934" s="1" t="s">
        <v>69</v>
      </c>
      <c r="E934" s="1" t="s">
        <v>4</v>
      </c>
      <c r="F934" s="2">
        <v>47156</v>
      </c>
      <c r="G934">
        <v>45</v>
      </c>
      <c r="H934">
        <v>24</v>
      </c>
      <c r="I934" s="1" t="s">
        <v>98</v>
      </c>
      <c r="J934" s="1" t="s">
        <v>6</v>
      </c>
      <c r="K934" s="1" t="s">
        <v>126</v>
      </c>
      <c r="L934" s="1" t="s">
        <v>8</v>
      </c>
      <c r="M934" s="1" t="s">
        <v>36</v>
      </c>
      <c r="N934" s="1" t="s">
        <v>68</v>
      </c>
      <c r="O934" s="1" t="s">
        <v>58</v>
      </c>
    </row>
    <row r="935" spans="1:15" x14ac:dyDescent="0.25">
      <c r="A935">
        <v>934</v>
      </c>
      <c r="B935">
        <v>70</v>
      </c>
      <c r="C935" s="1" t="s">
        <v>2</v>
      </c>
      <c r="D935" s="1" t="s">
        <v>32</v>
      </c>
      <c r="E935" s="1" t="s">
        <v>24</v>
      </c>
      <c r="F935" s="2">
        <v>47158</v>
      </c>
      <c r="G935">
        <v>33</v>
      </c>
      <c r="H935">
        <v>84</v>
      </c>
      <c r="I935" s="1" t="s">
        <v>94</v>
      </c>
      <c r="J935" s="1" t="s">
        <v>26</v>
      </c>
      <c r="K935" s="1" t="s">
        <v>118</v>
      </c>
      <c r="L935" s="1" t="s">
        <v>19</v>
      </c>
      <c r="M935" s="1" t="s">
        <v>56</v>
      </c>
      <c r="N935" s="1" t="s">
        <v>68</v>
      </c>
      <c r="O935" s="1" t="s">
        <v>70</v>
      </c>
    </row>
    <row r="936" spans="1:15" x14ac:dyDescent="0.25">
      <c r="A936">
        <v>935</v>
      </c>
      <c r="B936">
        <v>45</v>
      </c>
      <c r="C936" s="1" t="s">
        <v>2</v>
      </c>
      <c r="D936" s="1" t="s">
        <v>16</v>
      </c>
      <c r="E936" s="1" t="s">
        <v>4</v>
      </c>
      <c r="F936" s="2">
        <v>47160</v>
      </c>
      <c r="G936">
        <v>21</v>
      </c>
      <c r="H936">
        <v>47</v>
      </c>
      <c r="I936" s="1" t="s">
        <v>29</v>
      </c>
      <c r="J936" s="1" t="s">
        <v>18</v>
      </c>
      <c r="K936" s="1" t="s">
        <v>116</v>
      </c>
      <c r="L936" s="1" t="s">
        <v>19</v>
      </c>
      <c r="M936" s="1" t="s">
        <v>9</v>
      </c>
      <c r="N936" s="1" t="s">
        <v>57</v>
      </c>
      <c r="O936" s="1" t="s">
        <v>70</v>
      </c>
    </row>
    <row r="937" spans="1:15" x14ac:dyDescent="0.25">
      <c r="A937">
        <v>936</v>
      </c>
      <c r="B937">
        <v>58</v>
      </c>
      <c r="C937" s="1" t="s">
        <v>2</v>
      </c>
      <c r="D937" s="1" t="s">
        <v>86</v>
      </c>
      <c r="E937" s="1" t="s">
        <v>4</v>
      </c>
      <c r="F937" s="2">
        <v>47162</v>
      </c>
      <c r="G937">
        <v>2</v>
      </c>
      <c r="H937">
        <v>51</v>
      </c>
      <c r="I937" s="1" t="s">
        <v>105</v>
      </c>
      <c r="J937" s="1" t="s">
        <v>6</v>
      </c>
      <c r="K937" s="1" t="s">
        <v>34</v>
      </c>
      <c r="L937" s="1" t="s">
        <v>39</v>
      </c>
      <c r="M937" s="1" t="s">
        <v>56</v>
      </c>
      <c r="N937" s="1" t="s">
        <v>57</v>
      </c>
      <c r="O937" s="1" t="s">
        <v>11</v>
      </c>
    </row>
    <row r="938" spans="1:15" x14ac:dyDescent="0.25">
      <c r="A938">
        <v>937</v>
      </c>
      <c r="B938">
        <v>31</v>
      </c>
      <c r="C938" s="1" t="s">
        <v>2</v>
      </c>
      <c r="D938" s="1" t="s">
        <v>53</v>
      </c>
      <c r="E938" s="1" t="s">
        <v>24</v>
      </c>
      <c r="F938" s="2">
        <v>47164</v>
      </c>
      <c r="G938">
        <v>28</v>
      </c>
      <c r="H938">
        <v>84</v>
      </c>
      <c r="I938" s="1" t="s">
        <v>13</v>
      </c>
      <c r="J938" s="1" t="s">
        <v>26</v>
      </c>
      <c r="K938" s="1" t="s">
        <v>51</v>
      </c>
      <c r="L938" s="1" t="s">
        <v>35</v>
      </c>
      <c r="M938" s="1" t="s">
        <v>20</v>
      </c>
      <c r="N938" s="1" t="s">
        <v>15</v>
      </c>
      <c r="O938" s="1" t="s">
        <v>22</v>
      </c>
    </row>
    <row r="939" spans="1:15" x14ac:dyDescent="0.25">
      <c r="A939">
        <v>938</v>
      </c>
      <c r="B939">
        <v>32</v>
      </c>
      <c r="C939" s="1" t="s">
        <v>2</v>
      </c>
      <c r="D939" s="1" t="s">
        <v>41</v>
      </c>
      <c r="E939" s="1" t="s">
        <v>4</v>
      </c>
      <c r="F939" s="2">
        <v>47166</v>
      </c>
      <c r="G939">
        <v>18</v>
      </c>
      <c r="H939">
        <v>24</v>
      </c>
      <c r="I939" s="1" t="s">
        <v>128</v>
      </c>
      <c r="J939" s="1" t="s">
        <v>26</v>
      </c>
      <c r="K939" s="1" t="s">
        <v>118</v>
      </c>
      <c r="L939" s="1" t="s">
        <v>35</v>
      </c>
      <c r="M939" s="1" t="s">
        <v>9</v>
      </c>
      <c r="N939" s="1" t="s">
        <v>10</v>
      </c>
      <c r="O939" s="1" t="s">
        <v>40</v>
      </c>
    </row>
    <row r="940" spans="1:15" x14ac:dyDescent="0.25">
      <c r="A940">
        <v>939</v>
      </c>
      <c r="B940">
        <v>36</v>
      </c>
      <c r="C940" s="1" t="s">
        <v>2</v>
      </c>
      <c r="D940" s="1" t="s">
        <v>3</v>
      </c>
      <c r="E940" s="1" t="s">
        <v>4</v>
      </c>
      <c r="F940" s="2">
        <v>47168</v>
      </c>
      <c r="G940">
        <v>21</v>
      </c>
      <c r="H940">
        <v>97</v>
      </c>
      <c r="I940" s="1" t="s">
        <v>132</v>
      </c>
      <c r="J940" s="1" t="s">
        <v>18</v>
      </c>
      <c r="K940" s="1" t="s">
        <v>67</v>
      </c>
      <c r="L940" s="1" t="s">
        <v>39</v>
      </c>
      <c r="M940" s="1" t="s">
        <v>20</v>
      </c>
      <c r="N940" s="1" t="s">
        <v>68</v>
      </c>
      <c r="O940" s="1" t="s">
        <v>11</v>
      </c>
    </row>
    <row r="941" spans="1:15" x14ac:dyDescent="0.25">
      <c r="A941">
        <v>940</v>
      </c>
      <c r="B941">
        <v>25</v>
      </c>
      <c r="C941" s="1" t="s">
        <v>2</v>
      </c>
      <c r="D941" s="1" t="s">
        <v>95</v>
      </c>
      <c r="E941" s="1" t="s">
        <v>4</v>
      </c>
      <c r="F941" s="2">
        <v>47170</v>
      </c>
      <c r="G941">
        <v>24</v>
      </c>
      <c r="H941">
        <v>89</v>
      </c>
      <c r="I941" s="1" t="s">
        <v>66</v>
      </c>
      <c r="J941" s="1" t="s">
        <v>6</v>
      </c>
      <c r="K941" s="1" t="s">
        <v>108</v>
      </c>
      <c r="L941" s="1" t="s">
        <v>8</v>
      </c>
      <c r="M941" s="1" t="s">
        <v>27</v>
      </c>
      <c r="N941" s="1" t="s">
        <v>21</v>
      </c>
      <c r="O941" s="1" t="s">
        <v>70</v>
      </c>
    </row>
    <row r="942" spans="1:15" x14ac:dyDescent="0.25">
      <c r="A942">
        <v>941</v>
      </c>
      <c r="B942">
        <v>48</v>
      </c>
      <c r="C942" s="1" t="s">
        <v>2</v>
      </c>
      <c r="D942" s="1" t="s">
        <v>115</v>
      </c>
      <c r="E942" s="1" t="s">
        <v>49</v>
      </c>
      <c r="F942" s="2">
        <v>47172</v>
      </c>
      <c r="G942">
        <v>15</v>
      </c>
      <c r="H942">
        <v>44</v>
      </c>
      <c r="I942" s="1" t="s">
        <v>94</v>
      </c>
      <c r="J942" s="1" t="s">
        <v>18</v>
      </c>
      <c r="K942" s="1" t="s">
        <v>14</v>
      </c>
      <c r="L942" s="1" t="s">
        <v>19</v>
      </c>
      <c r="M942" s="1" t="s">
        <v>56</v>
      </c>
      <c r="N942" s="1" t="s">
        <v>28</v>
      </c>
      <c r="O942" s="1" t="s">
        <v>79</v>
      </c>
    </row>
    <row r="943" spans="1:15" x14ac:dyDescent="0.25">
      <c r="A943">
        <v>942</v>
      </c>
      <c r="B943">
        <v>39</v>
      </c>
      <c r="C943" s="1" t="s">
        <v>2</v>
      </c>
      <c r="D943" s="1" t="s">
        <v>48</v>
      </c>
      <c r="E943" s="1" t="s">
        <v>49</v>
      </c>
      <c r="F943" s="2">
        <v>47174</v>
      </c>
      <c r="G943">
        <v>38</v>
      </c>
      <c r="H943">
        <v>35</v>
      </c>
      <c r="I943" s="1" t="s">
        <v>97</v>
      </c>
      <c r="J943" s="1" t="s">
        <v>6</v>
      </c>
      <c r="K943" s="1" t="s">
        <v>76</v>
      </c>
      <c r="L943" s="1" t="s">
        <v>8</v>
      </c>
      <c r="M943" s="1" t="s">
        <v>52</v>
      </c>
      <c r="N943" s="1" t="s">
        <v>28</v>
      </c>
      <c r="O943" s="1" t="s">
        <v>79</v>
      </c>
    </row>
    <row r="944" spans="1:15" x14ac:dyDescent="0.25">
      <c r="A944">
        <v>943</v>
      </c>
      <c r="B944">
        <v>26</v>
      </c>
      <c r="C944" s="1" t="s">
        <v>2</v>
      </c>
      <c r="D944" s="1" t="s">
        <v>63</v>
      </c>
      <c r="E944" s="1" t="s">
        <v>4</v>
      </c>
      <c r="F944" s="2">
        <v>47176</v>
      </c>
      <c r="G944">
        <v>38</v>
      </c>
      <c r="H944">
        <v>91</v>
      </c>
      <c r="I944" s="1" t="s">
        <v>99</v>
      </c>
      <c r="J944" s="1" t="s">
        <v>26</v>
      </c>
      <c r="K944" s="1" t="s">
        <v>91</v>
      </c>
      <c r="L944" s="1" t="s">
        <v>8</v>
      </c>
      <c r="M944" s="1" t="s">
        <v>9</v>
      </c>
      <c r="N944" s="1" t="s">
        <v>28</v>
      </c>
      <c r="O944" s="1" t="s">
        <v>58</v>
      </c>
    </row>
    <row r="945" spans="1:15" x14ac:dyDescent="0.25">
      <c r="A945">
        <v>944</v>
      </c>
      <c r="B945">
        <v>32</v>
      </c>
      <c r="C945" s="1" t="s">
        <v>2</v>
      </c>
      <c r="D945" s="1" t="s">
        <v>106</v>
      </c>
      <c r="E945" s="1" t="s">
        <v>49</v>
      </c>
      <c r="F945" s="2">
        <v>47178</v>
      </c>
      <c r="G945">
        <v>13</v>
      </c>
      <c r="H945">
        <v>63</v>
      </c>
      <c r="I945" s="1" t="s">
        <v>83</v>
      </c>
      <c r="J945" s="1" t="s">
        <v>6</v>
      </c>
      <c r="K945" s="1" t="s">
        <v>91</v>
      </c>
      <c r="L945" s="1" t="s">
        <v>8</v>
      </c>
      <c r="M945" s="1" t="s">
        <v>27</v>
      </c>
      <c r="N945" s="1" t="s">
        <v>10</v>
      </c>
      <c r="O945" s="1" t="s">
        <v>11</v>
      </c>
    </row>
    <row r="946" spans="1:15" x14ac:dyDescent="0.25">
      <c r="A946">
        <v>945</v>
      </c>
      <c r="B946">
        <v>54</v>
      </c>
      <c r="C946" s="1" t="s">
        <v>2</v>
      </c>
      <c r="D946" s="1" t="s">
        <v>115</v>
      </c>
      <c r="E946" s="1" t="s">
        <v>49</v>
      </c>
      <c r="F946" s="2">
        <v>47180</v>
      </c>
      <c r="G946">
        <v>39</v>
      </c>
      <c r="H946">
        <v>97</v>
      </c>
      <c r="I946" s="1" t="s">
        <v>98</v>
      </c>
      <c r="J946" s="1" t="s">
        <v>18</v>
      </c>
      <c r="K946" s="1" t="s">
        <v>7</v>
      </c>
      <c r="L946" s="1" t="s">
        <v>19</v>
      </c>
      <c r="M946" s="1" t="s">
        <v>9</v>
      </c>
      <c r="N946" s="1" t="s">
        <v>15</v>
      </c>
      <c r="O946" s="1" t="s">
        <v>58</v>
      </c>
    </row>
    <row r="947" spans="1:15" x14ac:dyDescent="0.25">
      <c r="A947">
        <v>946</v>
      </c>
      <c r="B947">
        <v>38</v>
      </c>
      <c r="C947" s="1" t="s">
        <v>2</v>
      </c>
      <c r="D947" s="1" t="s">
        <v>119</v>
      </c>
      <c r="E947" s="1" t="s">
        <v>24</v>
      </c>
      <c r="F947" s="2">
        <v>47182</v>
      </c>
      <c r="G947">
        <v>8</v>
      </c>
      <c r="H947">
        <v>38</v>
      </c>
      <c r="I947" s="1" t="s">
        <v>130</v>
      </c>
      <c r="J947" s="1" t="s">
        <v>26</v>
      </c>
      <c r="K947" s="1" t="s">
        <v>65</v>
      </c>
      <c r="L947" s="1" t="s">
        <v>35</v>
      </c>
      <c r="M947" s="1" t="s">
        <v>56</v>
      </c>
      <c r="N947" s="1" t="s">
        <v>10</v>
      </c>
      <c r="O947" s="1" t="s">
        <v>79</v>
      </c>
    </row>
    <row r="948" spans="1:15" x14ac:dyDescent="0.25">
      <c r="A948">
        <v>947</v>
      </c>
      <c r="B948">
        <v>46</v>
      </c>
      <c r="C948" s="1" t="s">
        <v>2</v>
      </c>
      <c r="D948" s="1" t="s">
        <v>44</v>
      </c>
      <c r="E948" s="1" t="s">
        <v>45</v>
      </c>
      <c r="F948" s="2">
        <v>47184</v>
      </c>
      <c r="G948">
        <v>4</v>
      </c>
      <c r="H948">
        <v>24</v>
      </c>
      <c r="I948" s="1" t="s">
        <v>120</v>
      </c>
      <c r="J948" s="1" t="s">
        <v>74</v>
      </c>
      <c r="K948" s="1" t="s">
        <v>126</v>
      </c>
      <c r="L948" s="1" t="s">
        <v>19</v>
      </c>
      <c r="M948" s="1" t="s">
        <v>27</v>
      </c>
      <c r="N948" s="1" t="s">
        <v>28</v>
      </c>
      <c r="O948" s="1" t="s">
        <v>40</v>
      </c>
    </row>
    <row r="949" spans="1:15" x14ac:dyDescent="0.25">
      <c r="A949">
        <v>948</v>
      </c>
      <c r="B949">
        <v>57</v>
      </c>
      <c r="C949" s="1" t="s">
        <v>2</v>
      </c>
      <c r="D949" s="1" t="s">
        <v>3</v>
      </c>
      <c r="E949" s="1" t="s">
        <v>4</v>
      </c>
      <c r="F949" s="2">
        <v>47186</v>
      </c>
      <c r="G949">
        <v>6</v>
      </c>
      <c r="H949">
        <v>32</v>
      </c>
      <c r="I949" s="1" t="s">
        <v>98</v>
      </c>
      <c r="J949" s="1" t="s">
        <v>26</v>
      </c>
      <c r="K949" s="1" t="s">
        <v>43</v>
      </c>
      <c r="L949" s="1" t="s">
        <v>8</v>
      </c>
      <c r="M949" s="1" t="s">
        <v>56</v>
      </c>
      <c r="N949" s="1" t="s">
        <v>15</v>
      </c>
      <c r="O949" s="1" t="s">
        <v>79</v>
      </c>
    </row>
    <row r="950" spans="1:15" x14ac:dyDescent="0.25">
      <c r="A950">
        <v>949</v>
      </c>
      <c r="B950">
        <v>49</v>
      </c>
      <c r="C950" s="1" t="s">
        <v>2</v>
      </c>
      <c r="D950" s="1" t="s">
        <v>106</v>
      </c>
      <c r="E950" s="1" t="s">
        <v>49</v>
      </c>
      <c r="F950" s="2">
        <v>47188</v>
      </c>
      <c r="G950">
        <v>11</v>
      </c>
      <c r="H950">
        <v>90</v>
      </c>
      <c r="I950" s="1" t="s">
        <v>72</v>
      </c>
      <c r="J950" s="1" t="s">
        <v>6</v>
      </c>
      <c r="K950" s="1" t="s">
        <v>60</v>
      </c>
      <c r="L950" s="1" t="s">
        <v>35</v>
      </c>
      <c r="M950" s="1" t="s">
        <v>9</v>
      </c>
      <c r="N950" s="1" t="s">
        <v>10</v>
      </c>
      <c r="O950" s="1" t="s">
        <v>79</v>
      </c>
    </row>
    <row r="951" spans="1:15" x14ac:dyDescent="0.25">
      <c r="A951">
        <v>950</v>
      </c>
      <c r="B951">
        <v>33</v>
      </c>
      <c r="C951" s="1" t="s">
        <v>2</v>
      </c>
      <c r="D951" s="1" t="s">
        <v>16</v>
      </c>
      <c r="E951" s="1" t="s">
        <v>4</v>
      </c>
      <c r="F951" s="2">
        <v>47190</v>
      </c>
      <c r="G951">
        <v>49</v>
      </c>
      <c r="H951">
        <v>36</v>
      </c>
      <c r="I951" s="1" t="s">
        <v>38</v>
      </c>
      <c r="J951" s="1" t="s">
        <v>26</v>
      </c>
      <c r="K951" s="1" t="s">
        <v>60</v>
      </c>
      <c r="L951" s="1" t="s">
        <v>35</v>
      </c>
      <c r="M951" s="1" t="s">
        <v>36</v>
      </c>
      <c r="N951" s="1" t="s">
        <v>10</v>
      </c>
      <c r="O951" s="1" t="s">
        <v>70</v>
      </c>
    </row>
    <row r="952" spans="1:15" x14ac:dyDescent="0.25">
      <c r="A952">
        <v>951</v>
      </c>
      <c r="B952">
        <v>54</v>
      </c>
      <c r="C952" s="1" t="s">
        <v>2</v>
      </c>
      <c r="D952" s="1" t="s">
        <v>114</v>
      </c>
      <c r="E952" s="1" t="s">
        <v>49</v>
      </c>
      <c r="F952" s="2">
        <v>47192</v>
      </c>
      <c r="G952">
        <v>30</v>
      </c>
      <c r="H952">
        <v>37</v>
      </c>
      <c r="I952" s="1" t="s">
        <v>112</v>
      </c>
      <c r="J952" s="1" t="s">
        <v>74</v>
      </c>
      <c r="K952" s="1" t="s">
        <v>30</v>
      </c>
      <c r="L952" s="1" t="s">
        <v>8</v>
      </c>
      <c r="M952" s="1" t="s">
        <v>20</v>
      </c>
      <c r="N952" s="1" t="s">
        <v>28</v>
      </c>
      <c r="O952" s="1" t="s">
        <v>40</v>
      </c>
    </row>
    <row r="953" spans="1:15" x14ac:dyDescent="0.25">
      <c r="A953">
        <v>952</v>
      </c>
      <c r="B953">
        <v>47</v>
      </c>
      <c r="C953" s="1" t="s">
        <v>2</v>
      </c>
      <c r="D953" s="1" t="s">
        <v>63</v>
      </c>
      <c r="E953" s="1" t="s">
        <v>4</v>
      </c>
      <c r="F953" s="2">
        <v>47194</v>
      </c>
      <c r="G953">
        <v>34</v>
      </c>
      <c r="H953">
        <v>51</v>
      </c>
      <c r="I953" s="1" t="s">
        <v>102</v>
      </c>
      <c r="J953" s="1" t="s">
        <v>26</v>
      </c>
      <c r="K953" s="1" t="s">
        <v>91</v>
      </c>
      <c r="L953" s="1" t="s">
        <v>35</v>
      </c>
      <c r="M953" s="1" t="s">
        <v>9</v>
      </c>
      <c r="N953" s="1" t="s">
        <v>57</v>
      </c>
      <c r="O953" s="1" t="s">
        <v>70</v>
      </c>
    </row>
    <row r="954" spans="1:15" x14ac:dyDescent="0.25">
      <c r="A954">
        <v>953</v>
      </c>
      <c r="B954">
        <v>36</v>
      </c>
      <c r="C954" s="1" t="s">
        <v>2</v>
      </c>
      <c r="D954" s="1" t="s">
        <v>106</v>
      </c>
      <c r="E954" s="1" t="s">
        <v>49</v>
      </c>
      <c r="F954" s="2">
        <v>47196</v>
      </c>
      <c r="G954">
        <v>28</v>
      </c>
      <c r="H954">
        <v>71</v>
      </c>
      <c r="I954" s="1" t="s">
        <v>117</v>
      </c>
      <c r="J954" s="1" t="s">
        <v>18</v>
      </c>
      <c r="K954" s="1" t="s">
        <v>90</v>
      </c>
      <c r="L954" s="1" t="s">
        <v>39</v>
      </c>
      <c r="M954" s="1" t="s">
        <v>52</v>
      </c>
      <c r="N954" s="1" t="s">
        <v>28</v>
      </c>
      <c r="O954" s="1" t="s">
        <v>70</v>
      </c>
    </row>
    <row r="955" spans="1:15" x14ac:dyDescent="0.25">
      <c r="A955">
        <v>954</v>
      </c>
      <c r="B955">
        <v>68</v>
      </c>
      <c r="C955" s="1" t="s">
        <v>2</v>
      </c>
      <c r="D955" s="1" t="s">
        <v>71</v>
      </c>
      <c r="E955" s="1" t="s">
        <v>49</v>
      </c>
      <c r="F955" s="2">
        <v>47198</v>
      </c>
      <c r="G955">
        <v>36</v>
      </c>
      <c r="H955">
        <v>50</v>
      </c>
      <c r="I955" s="1" t="s">
        <v>122</v>
      </c>
      <c r="J955" s="1" t="s">
        <v>18</v>
      </c>
      <c r="K955" s="1" t="s">
        <v>91</v>
      </c>
      <c r="L955" s="1" t="s">
        <v>19</v>
      </c>
      <c r="M955" s="1" t="s">
        <v>52</v>
      </c>
      <c r="N955" s="1" t="s">
        <v>10</v>
      </c>
      <c r="O955" s="1" t="s">
        <v>40</v>
      </c>
    </row>
    <row r="956" spans="1:15" x14ac:dyDescent="0.25">
      <c r="A956">
        <v>955</v>
      </c>
      <c r="B956">
        <v>60</v>
      </c>
      <c r="C956" s="1" t="s">
        <v>2</v>
      </c>
      <c r="D956" s="1" t="s">
        <v>106</v>
      </c>
      <c r="E956" s="1" t="s">
        <v>49</v>
      </c>
      <c r="F956" s="2">
        <v>47200</v>
      </c>
      <c r="G956">
        <v>18</v>
      </c>
      <c r="H956">
        <v>74</v>
      </c>
      <c r="I956" s="1" t="s">
        <v>42</v>
      </c>
      <c r="J956" s="1" t="s">
        <v>18</v>
      </c>
      <c r="K956" s="1" t="s">
        <v>30</v>
      </c>
      <c r="L956" s="1" t="s">
        <v>39</v>
      </c>
      <c r="M956" s="1" t="s">
        <v>36</v>
      </c>
      <c r="N956" s="1" t="s">
        <v>21</v>
      </c>
      <c r="O956" s="1" t="s">
        <v>79</v>
      </c>
    </row>
    <row r="957" spans="1:15" x14ac:dyDescent="0.25">
      <c r="A957">
        <v>956</v>
      </c>
      <c r="B957">
        <v>55</v>
      </c>
      <c r="C957" s="1" t="s">
        <v>2</v>
      </c>
      <c r="D957" s="1" t="s">
        <v>63</v>
      </c>
      <c r="E957" s="1" t="s">
        <v>4</v>
      </c>
      <c r="F957" s="2">
        <v>47202</v>
      </c>
      <c r="G957">
        <v>4</v>
      </c>
      <c r="H957">
        <v>75</v>
      </c>
      <c r="I957" s="1" t="s">
        <v>73</v>
      </c>
      <c r="J957" s="1" t="s">
        <v>6</v>
      </c>
      <c r="K957" s="1" t="s">
        <v>75</v>
      </c>
      <c r="L957" s="1" t="s">
        <v>35</v>
      </c>
      <c r="M957" s="1" t="s">
        <v>20</v>
      </c>
      <c r="N957" s="1" t="s">
        <v>28</v>
      </c>
      <c r="O957" s="1" t="s">
        <v>70</v>
      </c>
    </row>
    <row r="958" spans="1:15" x14ac:dyDescent="0.25">
      <c r="A958">
        <v>957</v>
      </c>
      <c r="B958">
        <v>29</v>
      </c>
      <c r="C958" s="1" t="s">
        <v>2</v>
      </c>
      <c r="D958" s="1" t="s">
        <v>37</v>
      </c>
      <c r="E958" s="1" t="s">
        <v>4</v>
      </c>
      <c r="F958" s="2">
        <v>47204</v>
      </c>
      <c r="G958">
        <v>42</v>
      </c>
      <c r="H958">
        <v>99</v>
      </c>
      <c r="I958" s="1" t="s">
        <v>73</v>
      </c>
      <c r="J958" s="1" t="s">
        <v>74</v>
      </c>
      <c r="K958" s="1" t="s">
        <v>91</v>
      </c>
      <c r="L958" s="1" t="s">
        <v>19</v>
      </c>
      <c r="M958" s="1" t="s">
        <v>52</v>
      </c>
      <c r="N958" s="1" t="s">
        <v>68</v>
      </c>
      <c r="O958" s="1" t="s">
        <v>40</v>
      </c>
    </row>
    <row r="959" spans="1:15" x14ac:dyDescent="0.25">
      <c r="A959">
        <v>958</v>
      </c>
      <c r="B959">
        <v>38</v>
      </c>
      <c r="C959" s="1" t="s">
        <v>2</v>
      </c>
      <c r="D959" s="1" t="s">
        <v>101</v>
      </c>
      <c r="E959" s="1" t="s">
        <v>49</v>
      </c>
      <c r="F959" s="2">
        <v>47206</v>
      </c>
      <c r="G959">
        <v>11</v>
      </c>
      <c r="H959">
        <v>23</v>
      </c>
      <c r="I959" s="1" t="s">
        <v>98</v>
      </c>
      <c r="J959" s="1" t="s">
        <v>74</v>
      </c>
      <c r="K959" s="1" t="s">
        <v>65</v>
      </c>
      <c r="L959" s="1" t="s">
        <v>19</v>
      </c>
      <c r="M959" s="1" t="s">
        <v>56</v>
      </c>
      <c r="N959" s="1" t="s">
        <v>15</v>
      </c>
      <c r="O959" s="1" t="s">
        <v>40</v>
      </c>
    </row>
    <row r="960" spans="1:15" x14ac:dyDescent="0.25">
      <c r="A960">
        <v>959</v>
      </c>
      <c r="B960">
        <v>70</v>
      </c>
      <c r="C960" s="1" t="s">
        <v>2</v>
      </c>
      <c r="D960" s="1" t="s">
        <v>32</v>
      </c>
      <c r="E960" s="1" t="s">
        <v>24</v>
      </c>
      <c r="F960" s="2">
        <v>47208</v>
      </c>
      <c r="G960">
        <v>31</v>
      </c>
      <c r="H960">
        <v>53</v>
      </c>
      <c r="I960" s="1" t="s">
        <v>131</v>
      </c>
      <c r="J960" s="1" t="s">
        <v>74</v>
      </c>
      <c r="K960" s="1" t="s">
        <v>100</v>
      </c>
      <c r="L960" s="1" t="s">
        <v>8</v>
      </c>
      <c r="M960" s="1" t="s">
        <v>20</v>
      </c>
      <c r="N960" s="1" t="s">
        <v>21</v>
      </c>
      <c r="O960" s="1" t="s">
        <v>58</v>
      </c>
    </row>
    <row r="961" spans="1:15" x14ac:dyDescent="0.25">
      <c r="A961">
        <v>960</v>
      </c>
      <c r="B961">
        <v>36</v>
      </c>
      <c r="C961" s="1" t="s">
        <v>2</v>
      </c>
      <c r="D961" s="1" t="s">
        <v>69</v>
      </c>
      <c r="E961" s="1" t="s">
        <v>4</v>
      </c>
      <c r="F961" s="2">
        <v>47210</v>
      </c>
      <c r="G961">
        <v>12</v>
      </c>
      <c r="H961">
        <v>99</v>
      </c>
      <c r="I961" s="1" t="s">
        <v>89</v>
      </c>
      <c r="J961" s="1" t="s">
        <v>26</v>
      </c>
      <c r="K961" s="1" t="s">
        <v>91</v>
      </c>
      <c r="L961" s="1" t="s">
        <v>19</v>
      </c>
      <c r="M961" s="1" t="s">
        <v>36</v>
      </c>
      <c r="N961" s="1" t="s">
        <v>15</v>
      </c>
      <c r="O961" s="1" t="s">
        <v>11</v>
      </c>
    </row>
    <row r="962" spans="1:15" x14ac:dyDescent="0.25">
      <c r="A962">
        <v>961</v>
      </c>
      <c r="B962">
        <v>18</v>
      </c>
      <c r="C962" s="1" t="s">
        <v>2</v>
      </c>
      <c r="D962" s="1" t="s">
        <v>88</v>
      </c>
      <c r="E962" s="1" t="s">
        <v>49</v>
      </c>
      <c r="F962" s="2">
        <v>47212</v>
      </c>
      <c r="G962">
        <v>20</v>
      </c>
      <c r="H962">
        <v>48</v>
      </c>
      <c r="I962" s="1" t="s">
        <v>42</v>
      </c>
      <c r="J962" s="1" t="s">
        <v>74</v>
      </c>
      <c r="K962" s="1" t="s">
        <v>108</v>
      </c>
      <c r="L962" s="1" t="s">
        <v>19</v>
      </c>
      <c r="M962" s="1" t="s">
        <v>36</v>
      </c>
      <c r="N962" s="1" t="s">
        <v>10</v>
      </c>
      <c r="O962" s="1" t="s">
        <v>40</v>
      </c>
    </row>
    <row r="963" spans="1:15" x14ac:dyDescent="0.25">
      <c r="A963">
        <v>962</v>
      </c>
      <c r="B963">
        <v>62</v>
      </c>
      <c r="C963" s="1" t="s">
        <v>2</v>
      </c>
      <c r="D963" s="1" t="s">
        <v>119</v>
      </c>
      <c r="E963" s="1" t="s">
        <v>24</v>
      </c>
      <c r="F963" s="2">
        <v>47214</v>
      </c>
      <c r="G963">
        <v>37</v>
      </c>
      <c r="H963">
        <v>72</v>
      </c>
      <c r="I963" s="1" t="s">
        <v>120</v>
      </c>
      <c r="J963" s="1" t="s">
        <v>6</v>
      </c>
      <c r="K963" s="1" t="s">
        <v>60</v>
      </c>
      <c r="L963" s="1" t="s">
        <v>39</v>
      </c>
      <c r="M963" s="1" t="s">
        <v>27</v>
      </c>
      <c r="N963" s="1" t="s">
        <v>68</v>
      </c>
      <c r="O963" s="1" t="s">
        <v>40</v>
      </c>
    </row>
    <row r="964" spans="1:15" x14ac:dyDescent="0.25">
      <c r="A964">
        <v>963</v>
      </c>
      <c r="B964">
        <v>29</v>
      </c>
      <c r="C964" s="1" t="s">
        <v>2</v>
      </c>
      <c r="D964" s="1" t="s">
        <v>71</v>
      </c>
      <c r="E964" s="1" t="s">
        <v>49</v>
      </c>
      <c r="F964" s="2">
        <v>47216</v>
      </c>
      <c r="G964">
        <v>26</v>
      </c>
      <c r="H964">
        <v>64</v>
      </c>
      <c r="I964" s="1" t="s">
        <v>133</v>
      </c>
      <c r="J964" s="1" t="s">
        <v>6</v>
      </c>
      <c r="K964" s="1" t="s">
        <v>78</v>
      </c>
      <c r="L964" s="1" t="s">
        <v>19</v>
      </c>
      <c r="M964" s="1" t="s">
        <v>36</v>
      </c>
      <c r="N964" s="1" t="s">
        <v>68</v>
      </c>
      <c r="O964" s="1" t="s">
        <v>11</v>
      </c>
    </row>
    <row r="965" spans="1:15" x14ac:dyDescent="0.25">
      <c r="A965">
        <v>964</v>
      </c>
      <c r="B965">
        <v>21</v>
      </c>
      <c r="C965" s="1" t="s">
        <v>2</v>
      </c>
      <c r="D965" s="1" t="s">
        <v>119</v>
      </c>
      <c r="E965" s="1" t="s">
        <v>24</v>
      </c>
      <c r="F965" s="2">
        <v>47218</v>
      </c>
      <c r="G965">
        <v>14</v>
      </c>
      <c r="H965">
        <v>63</v>
      </c>
      <c r="I965" s="1" t="s">
        <v>113</v>
      </c>
      <c r="J965" s="1" t="s">
        <v>6</v>
      </c>
      <c r="K965" s="1" t="s">
        <v>78</v>
      </c>
      <c r="L965" s="1" t="s">
        <v>19</v>
      </c>
      <c r="M965" s="1" t="s">
        <v>52</v>
      </c>
      <c r="N965" s="1" t="s">
        <v>21</v>
      </c>
      <c r="O965" s="1" t="s">
        <v>22</v>
      </c>
    </row>
    <row r="966" spans="1:15" x14ac:dyDescent="0.25">
      <c r="A966">
        <v>965</v>
      </c>
      <c r="B966">
        <v>42</v>
      </c>
      <c r="C966" s="1" t="s">
        <v>2</v>
      </c>
      <c r="D966" s="1" t="s">
        <v>23</v>
      </c>
      <c r="E966" s="1" t="s">
        <v>24</v>
      </c>
      <c r="F966" s="2">
        <v>47220</v>
      </c>
      <c r="G966">
        <v>12</v>
      </c>
      <c r="H966">
        <v>51</v>
      </c>
      <c r="I966" s="1" t="s">
        <v>99</v>
      </c>
      <c r="J966" s="1" t="s">
        <v>26</v>
      </c>
      <c r="K966" s="1" t="s">
        <v>100</v>
      </c>
      <c r="L966" s="1" t="s">
        <v>19</v>
      </c>
      <c r="M966" s="1" t="s">
        <v>27</v>
      </c>
      <c r="N966" s="1" t="s">
        <v>10</v>
      </c>
      <c r="O966" s="1" t="s">
        <v>58</v>
      </c>
    </row>
    <row r="967" spans="1:15" x14ac:dyDescent="0.25">
      <c r="A967">
        <v>966</v>
      </c>
      <c r="B967">
        <v>43</v>
      </c>
      <c r="C967" s="1" t="s">
        <v>2</v>
      </c>
      <c r="D967" s="1" t="s">
        <v>119</v>
      </c>
      <c r="E967" s="1" t="s">
        <v>24</v>
      </c>
      <c r="F967" s="2">
        <v>47222</v>
      </c>
      <c r="G967">
        <v>10</v>
      </c>
      <c r="H967">
        <v>55</v>
      </c>
      <c r="I967" s="1" t="s">
        <v>61</v>
      </c>
      <c r="J967" s="1" t="s">
        <v>6</v>
      </c>
      <c r="K967" s="1" t="s">
        <v>76</v>
      </c>
      <c r="L967" s="1" t="s">
        <v>19</v>
      </c>
      <c r="M967" s="1" t="s">
        <v>56</v>
      </c>
      <c r="N967" s="1" t="s">
        <v>21</v>
      </c>
      <c r="O967" s="1" t="s">
        <v>31</v>
      </c>
    </row>
    <row r="968" spans="1:15" x14ac:dyDescent="0.25">
      <c r="A968">
        <v>967</v>
      </c>
      <c r="B968">
        <v>58</v>
      </c>
      <c r="C968" s="1" t="s">
        <v>2</v>
      </c>
      <c r="D968" s="1" t="s">
        <v>63</v>
      </c>
      <c r="E968" s="1" t="s">
        <v>4</v>
      </c>
      <c r="F968" s="2">
        <v>47224</v>
      </c>
      <c r="G968">
        <v>19</v>
      </c>
      <c r="H968">
        <v>55</v>
      </c>
      <c r="I968" s="1" t="s">
        <v>5</v>
      </c>
      <c r="J968" s="1" t="s">
        <v>26</v>
      </c>
      <c r="K968" s="1" t="s">
        <v>92</v>
      </c>
      <c r="L968" s="1" t="s">
        <v>19</v>
      </c>
      <c r="M968" s="1" t="s">
        <v>9</v>
      </c>
      <c r="N968" s="1" t="s">
        <v>15</v>
      </c>
      <c r="O968" s="1" t="s">
        <v>31</v>
      </c>
    </row>
    <row r="969" spans="1:15" x14ac:dyDescent="0.25">
      <c r="A969">
        <v>968</v>
      </c>
      <c r="B969">
        <v>27</v>
      </c>
      <c r="C969" s="1" t="s">
        <v>2</v>
      </c>
      <c r="D969" s="1" t="s">
        <v>86</v>
      </c>
      <c r="E969" s="1" t="s">
        <v>4</v>
      </c>
      <c r="F969" s="2">
        <v>47226</v>
      </c>
      <c r="G969">
        <v>4</v>
      </c>
      <c r="H969">
        <v>26</v>
      </c>
      <c r="I969" s="1" t="s">
        <v>124</v>
      </c>
      <c r="J969" s="1" t="s">
        <v>18</v>
      </c>
      <c r="K969" s="1" t="s">
        <v>47</v>
      </c>
      <c r="L969" s="1" t="s">
        <v>35</v>
      </c>
      <c r="M969" s="1" t="s">
        <v>56</v>
      </c>
      <c r="N969" s="1" t="s">
        <v>15</v>
      </c>
      <c r="O969" s="1" t="s">
        <v>22</v>
      </c>
    </row>
    <row r="970" spans="1:15" x14ac:dyDescent="0.25">
      <c r="A970">
        <v>969</v>
      </c>
      <c r="B970">
        <v>57</v>
      </c>
      <c r="C970" s="1" t="s">
        <v>2</v>
      </c>
      <c r="D970" s="1" t="s">
        <v>41</v>
      </c>
      <c r="E970" s="1" t="s">
        <v>4</v>
      </c>
      <c r="F970" s="2">
        <v>47228</v>
      </c>
      <c r="G970">
        <v>48</v>
      </c>
      <c r="H970">
        <v>67</v>
      </c>
      <c r="I970" s="1" t="s">
        <v>80</v>
      </c>
      <c r="J970" s="1" t="s">
        <v>6</v>
      </c>
      <c r="K970" s="1" t="s">
        <v>7</v>
      </c>
      <c r="L970" s="1" t="s">
        <v>35</v>
      </c>
      <c r="M970" s="1" t="s">
        <v>27</v>
      </c>
      <c r="N970" s="1" t="s">
        <v>57</v>
      </c>
      <c r="O970" s="1" t="s">
        <v>40</v>
      </c>
    </row>
    <row r="971" spans="1:15" x14ac:dyDescent="0.25">
      <c r="A971">
        <v>970</v>
      </c>
      <c r="B971">
        <v>40</v>
      </c>
      <c r="C971" s="1" t="s">
        <v>2</v>
      </c>
      <c r="D971" s="1" t="s">
        <v>44</v>
      </c>
      <c r="E971" s="1" t="s">
        <v>45</v>
      </c>
      <c r="F971" s="2">
        <v>47230</v>
      </c>
      <c r="G971">
        <v>37</v>
      </c>
      <c r="H971">
        <v>31</v>
      </c>
      <c r="I971" s="1" t="s">
        <v>81</v>
      </c>
      <c r="J971" s="1" t="s">
        <v>18</v>
      </c>
      <c r="K971" s="1" t="s">
        <v>51</v>
      </c>
      <c r="L971" s="1" t="s">
        <v>39</v>
      </c>
      <c r="M971" s="1" t="s">
        <v>9</v>
      </c>
      <c r="N971" s="1" t="s">
        <v>28</v>
      </c>
      <c r="O971" s="1" t="s">
        <v>70</v>
      </c>
    </row>
    <row r="972" spans="1:15" x14ac:dyDescent="0.25">
      <c r="A972">
        <v>971</v>
      </c>
      <c r="B972">
        <v>45</v>
      </c>
      <c r="C972" s="1" t="s">
        <v>2</v>
      </c>
      <c r="D972" s="1" t="s">
        <v>16</v>
      </c>
      <c r="E972" s="1" t="s">
        <v>4</v>
      </c>
      <c r="F972" s="2">
        <v>47232</v>
      </c>
      <c r="G972">
        <v>4</v>
      </c>
      <c r="H972">
        <v>66</v>
      </c>
      <c r="I972" s="1" t="s">
        <v>81</v>
      </c>
      <c r="J972" s="1" t="s">
        <v>18</v>
      </c>
      <c r="K972" s="1" t="s">
        <v>14</v>
      </c>
      <c r="L972" s="1" t="s">
        <v>8</v>
      </c>
      <c r="M972" s="1" t="s">
        <v>20</v>
      </c>
      <c r="N972" s="1" t="s">
        <v>15</v>
      </c>
      <c r="O972" s="1" t="s">
        <v>70</v>
      </c>
    </row>
    <row r="973" spans="1:15" x14ac:dyDescent="0.25">
      <c r="A973">
        <v>972</v>
      </c>
      <c r="B973">
        <v>47</v>
      </c>
      <c r="C973" s="1" t="s">
        <v>2</v>
      </c>
      <c r="D973" s="1" t="s">
        <v>71</v>
      </c>
      <c r="E973" s="1" t="s">
        <v>49</v>
      </c>
      <c r="F973" s="2">
        <v>47234</v>
      </c>
      <c r="G973">
        <v>15</v>
      </c>
      <c r="H973">
        <v>67</v>
      </c>
      <c r="I973" s="1" t="s">
        <v>98</v>
      </c>
      <c r="J973" s="1" t="s">
        <v>26</v>
      </c>
      <c r="K973" s="1" t="s">
        <v>91</v>
      </c>
      <c r="L973" s="1" t="s">
        <v>35</v>
      </c>
      <c r="M973" s="1" t="s">
        <v>27</v>
      </c>
      <c r="N973" s="1" t="s">
        <v>21</v>
      </c>
      <c r="O973" s="1" t="s">
        <v>22</v>
      </c>
    </row>
    <row r="974" spans="1:15" x14ac:dyDescent="0.25">
      <c r="A974">
        <v>973</v>
      </c>
      <c r="B974">
        <v>61</v>
      </c>
      <c r="C974" s="1" t="s">
        <v>2</v>
      </c>
      <c r="D974" s="1" t="s">
        <v>32</v>
      </c>
      <c r="E974" s="1" t="s">
        <v>24</v>
      </c>
      <c r="F974" s="2">
        <v>47236</v>
      </c>
      <c r="G974">
        <v>33</v>
      </c>
      <c r="H974">
        <v>61</v>
      </c>
      <c r="I974" s="1" t="s">
        <v>94</v>
      </c>
      <c r="J974" s="1" t="s">
        <v>6</v>
      </c>
      <c r="K974" s="1" t="s">
        <v>62</v>
      </c>
      <c r="L974" s="1" t="s">
        <v>8</v>
      </c>
      <c r="M974" s="1" t="s">
        <v>36</v>
      </c>
      <c r="N974" s="1" t="s">
        <v>21</v>
      </c>
      <c r="O974" s="1" t="s">
        <v>22</v>
      </c>
    </row>
    <row r="975" spans="1:15" x14ac:dyDescent="0.25">
      <c r="A975">
        <v>974</v>
      </c>
      <c r="B975">
        <v>60</v>
      </c>
      <c r="C975" s="1" t="s">
        <v>2</v>
      </c>
      <c r="D975" s="1" t="s">
        <v>84</v>
      </c>
      <c r="E975" s="1" t="s">
        <v>45</v>
      </c>
      <c r="F975" s="2">
        <v>47238</v>
      </c>
      <c r="G975">
        <v>30</v>
      </c>
      <c r="H975">
        <v>75</v>
      </c>
      <c r="I975" s="1" t="s">
        <v>94</v>
      </c>
      <c r="J975" s="1" t="s">
        <v>26</v>
      </c>
      <c r="K975" s="1" t="s">
        <v>67</v>
      </c>
      <c r="L975" s="1" t="s">
        <v>39</v>
      </c>
      <c r="M975" s="1" t="s">
        <v>52</v>
      </c>
      <c r="N975" s="1" t="s">
        <v>57</v>
      </c>
      <c r="O975" s="1" t="s">
        <v>40</v>
      </c>
    </row>
    <row r="976" spans="1:15" x14ac:dyDescent="0.25">
      <c r="A976">
        <v>975</v>
      </c>
      <c r="B976">
        <v>69</v>
      </c>
      <c r="C976" s="1" t="s">
        <v>2</v>
      </c>
      <c r="D976" s="1" t="s">
        <v>69</v>
      </c>
      <c r="E976" s="1" t="s">
        <v>4</v>
      </c>
      <c r="F976" s="2">
        <v>47240</v>
      </c>
      <c r="G976">
        <v>23</v>
      </c>
      <c r="H976">
        <v>90</v>
      </c>
      <c r="I976" s="1" t="s">
        <v>80</v>
      </c>
      <c r="J976" s="1" t="s">
        <v>26</v>
      </c>
      <c r="K976" s="1" t="s">
        <v>100</v>
      </c>
      <c r="L976" s="1" t="s">
        <v>19</v>
      </c>
      <c r="M976" s="1" t="s">
        <v>52</v>
      </c>
      <c r="N976" s="1" t="s">
        <v>57</v>
      </c>
      <c r="O976" s="1" t="s">
        <v>70</v>
      </c>
    </row>
    <row r="977" spans="1:15" x14ac:dyDescent="0.25">
      <c r="A977">
        <v>976</v>
      </c>
      <c r="B977">
        <v>58</v>
      </c>
      <c r="C977" s="1" t="s">
        <v>2</v>
      </c>
      <c r="D977" s="1" t="s">
        <v>12</v>
      </c>
      <c r="E977" s="1" t="s">
        <v>4</v>
      </c>
      <c r="F977" s="2">
        <v>47242</v>
      </c>
      <c r="G977">
        <v>2</v>
      </c>
      <c r="H977">
        <v>40</v>
      </c>
      <c r="I977" s="1" t="s">
        <v>131</v>
      </c>
      <c r="J977" s="1" t="s">
        <v>26</v>
      </c>
      <c r="K977" s="1" t="s">
        <v>60</v>
      </c>
      <c r="L977" s="1" t="s">
        <v>35</v>
      </c>
      <c r="M977" s="1" t="s">
        <v>52</v>
      </c>
      <c r="N977" s="1" t="s">
        <v>57</v>
      </c>
      <c r="O977" s="1" t="s">
        <v>22</v>
      </c>
    </row>
    <row r="978" spans="1:15" x14ac:dyDescent="0.25">
      <c r="A978">
        <v>977</v>
      </c>
      <c r="B978">
        <v>34</v>
      </c>
      <c r="C978" s="1" t="s">
        <v>2</v>
      </c>
      <c r="D978" s="1" t="s">
        <v>95</v>
      </c>
      <c r="E978" s="1" t="s">
        <v>4</v>
      </c>
      <c r="F978" s="2">
        <v>47244</v>
      </c>
      <c r="G978">
        <v>50</v>
      </c>
      <c r="H978">
        <v>90</v>
      </c>
      <c r="I978" s="1" t="s">
        <v>85</v>
      </c>
      <c r="J978" s="1" t="s">
        <v>26</v>
      </c>
      <c r="K978" s="1" t="s">
        <v>7</v>
      </c>
      <c r="L978" s="1" t="s">
        <v>39</v>
      </c>
      <c r="M978" s="1" t="s">
        <v>9</v>
      </c>
      <c r="N978" s="1" t="s">
        <v>21</v>
      </c>
      <c r="O978" s="1" t="s">
        <v>79</v>
      </c>
    </row>
    <row r="979" spans="1:15" x14ac:dyDescent="0.25">
      <c r="A979">
        <v>978</v>
      </c>
      <c r="B979">
        <v>20</v>
      </c>
      <c r="C979" s="1" t="s">
        <v>2</v>
      </c>
      <c r="D979" s="1" t="s">
        <v>115</v>
      </c>
      <c r="E979" s="1" t="s">
        <v>49</v>
      </c>
      <c r="F979" s="2">
        <v>47246</v>
      </c>
      <c r="G979">
        <v>34</v>
      </c>
      <c r="H979">
        <v>20</v>
      </c>
      <c r="I979" s="1" t="s">
        <v>131</v>
      </c>
      <c r="J979" s="1" t="s">
        <v>26</v>
      </c>
      <c r="K979" s="1" t="s">
        <v>76</v>
      </c>
      <c r="L979" s="1" t="s">
        <v>19</v>
      </c>
      <c r="M979" s="1" t="s">
        <v>9</v>
      </c>
      <c r="N979" s="1" t="s">
        <v>15</v>
      </c>
      <c r="O979" s="1" t="s">
        <v>58</v>
      </c>
    </row>
    <row r="980" spans="1:15" x14ac:dyDescent="0.25">
      <c r="A980">
        <v>979</v>
      </c>
      <c r="B980">
        <v>56</v>
      </c>
      <c r="C980" s="1" t="s">
        <v>2</v>
      </c>
      <c r="D980" s="1" t="s">
        <v>125</v>
      </c>
      <c r="E980" s="1" t="s">
        <v>49</v>
      </c>
      <c r="F980" s="2">
        <v>47248</v>
      </c>
      <c r="G980">
        <v>33</v>
      </c>
      <c r="H980">
        <v>40</v>
      </c>
      <c r="I980" s="1" t="s">
        <v>94</v>
      </c>
      <c r="J980" s="1" t="s">
        <v>26</v>
      </c>
      <c r="K980" s="1" t="s">
        <v>30</v>
      </c>
      <c r="L980" s="1" t="s">
        <v>35</v>
      </c>
      <c r="M980" s="1" t="s">
        <v>36</v>
      </c>
      <c r="N980" s="1" t="s">
        <v>21</v>
      </c>
      <c r="O980" s="1" t="s">
        <v>22</v>
      </c>
    </row>
    <row r="981" spans="1:15" x14ac:dyDescent="0.25">
      <c r="A981">
        <v>980</v>
      </c>
      <c r="B981">
        <v>64</v>
      </c>
      <c r="C981" s="1" t="s">
        <v>2</v>
      </c>
      <c r="D981" s="1" t="s">
        <v>106</v>
      </c>
      <c r="E981" s="1" t="s">
        <v>49</v>
      </c>
      <c r="F981" s="2">
        <v>47250</v>
      </c>
      <c r="G981">
        <v>34</v>
      </c>
      <c r="H981">
        <v>33</v>
      </c>
      <c r="I981" s="1" t="s">
        <v>64</v>
      </c>
      <c r="J981" s="1" t="s">
        <v>18</v>
      </c>
      <c r="K981" s="1" t="s">
        <v>92</v>
      </c>
      <c r="L981" s="1" t="s">
        <v>39</v>
      </c>
      <c r="M981" s="1" t="s">
        <v>56</v>
      </c>
      <c r="N981" s="1" t="s">
        <v>68</v>
      </c>
      <c r="O981" s="1" t="s">
        <v>70</v>
      </c>
    </row>
    <row r="982" spans="1:15" x14ac:dyDescent="0.25">
      <c r="A982">
        <v>981</v>
      </c>
      <c r="B982">
        <v>56</v>
      </c>
      <c r="C982" s="1" t="s">
        <v>2</v>
      </c>
      <c r="D982" s="1" t="s">
        <v>119</v>
      </c>
      <c r="E982" s="1" t="s">
        <v>24</v>
      </c>
      <c r="F982" s="2">
        <v>47252</v>
      </c>
      <c r="G982">
        <v>39</v>
      </c>
      <c r="H982">
        <v>98</v>
      </c>
      <c r="I982" s="1" t="s">
        <v>110</v>
      </c>
      <c r="J982" s="1" t="s">
        <v>18</v>
      </c>
      <c r="K982" s="1" t="s">
        <v>118</v>
      </c>
      <c r="L982" s="1" t="s">
        <v>19</v>
      </c>
      <c r="M982" s="1" t="s">
        <v>20</v>
      </c>
      <c r="N982" s="1" t="s">
        <v>28</v>
      </c>
      <c r="O982" s="1" t="s">
        <v>79</v>
      </c>
    </row>
    <row r="983" spans="1:15" x14ac:dyDescent="0.25">
      <c r="A983">
        <v>982</v>
      </c>
      <c r="B983">
        <v>27</v>
      </c>
      <c r="C983" s="1" t="s">
        <v>2</v>
      </c>
      <c r="D983" s="1" t="s">
        <v>115</v>
      </c>
      <c r="E983" s="1" t="s">
        <v>49</v>
      </c>
      <c r="F983" s="2">
        <v>47254</v>
      </c>
      <c r="G983">
        <v>47</v>
      </c>
      <c r="H983">
        <v>42</v>
      </c>
      <c r="I983" s="1" t="s">
        <v>110</v>
      </c>
      <c r="J983" s="1" t="s">
        <v>26</v>
      </c>
      <c r="K983" s="1" t="s">
        <v>47</v>
      </c>
      <c r="L983" s="1" t="s">
        <v>19</v>
      </c>
      <c r="M983" s="1" t="s">
        <v>27</v>
      </c>
      <c r="N983" s="1" t="s">
        <v>21</v>
      </c>
      <c r="O983" s="1" t="s">
        <v>40</v>
      </c>
    </row>
    <row r="984" spans="1:15" x14ac:dyDescent="0.25">
      <c r="A984">
        <v>983</v>
      </c>
      <c r="B984">
        <v>35</v>
      </c>
      <c r="C984" s="1" t="s">
        <v>2</v>
      </c>
      <c r="D984" s="1" t="s">
        <v>44</v>
      </c>
      <c r="E984" s="1" t="s">
        <v>45</v>
      </c>
      <c r="F984" s="2">
        <v>47256</v>
      </c>
      <c r="G984">
        <v>37</v>
      </c>
      <c r="H984">
        <v>62</v>
      </c>
      <c r="I984" s="1" t="s">
        <v>87</v>
      </c>
      <c r="J984" s="1" t="s">
        <v>18</v>
      </c>
      <c r="K984" s="1" t="s">
        <v>90</v>
      </c>
      <c r="L984" s="1" t="s">
        <v>35</v>
      </c>
      <c r="M984" s="1" t="s">
        <v>36</v>
      </c>
      <c r="N984" s="1" t="s">
        <v>28</v>
      </c>
      <c r="O984" s="1" t="s">
        <v>70</v>
      </c>
    </row>
    <row r="985" spans="1:15" x14ac:dyDescent="0.25">
      <c r="A985">
        <v>984</v>
      </c>
      <c r="B985">
        <v>24</v>
      </c>
      <c r="C985" s="1" t="s">
        <v>2</v>
      </c>
      <c r="D985" s="1" t="s">
        <v>106</v>
      </c>
      <c r="E985" s="1" t="s">
        <v>49</v>
      </c>
      <c r="F985" s="2">
        <v>47258</v>
      </c>
      <c r="G985">
        <v>40</v>
      </c>
      <c r="H985">
        <v>45</v>
      </c>
      <c r="I985" s="1" t="s">
        <v>112</v>
      </c>
      <c r="J985" s="1" t="s">
        <v>6</v>
      </c>
      <c r="K985" s="1" t="s">
        <v>108</v>
      </c>
      <c r="L985" s="1" t="s">
        <v>8</v>
      </c>
      <c r="M985" s="1" t="s">
        <v>20</v>
      </c>
      <c r="N985" s="1" t="s">
        <v>10</v>
      </c>
      <c r="O985" s="1" t="s">
        <v>58</v>
      </c>
    </row>
    <row r="986" spans="1:15" x14ac:dyDescent="0.25">
      <c r="A986">
        <v>985</v>
      </c>
      <c r="B986">
        <v>26</v>
      </c>
      <c r="C986" s="1" t="s">
        <v>2</v>
      </c>
      <c r="D986" s="1" t="s">
        <v>53</v>
      </c>
      <c r="E986" s="1" t="s">
        <v>24</v>
      </c>
      <c r="F986" s="2">
        <v>47260</v>
      </c>
      <c r="G986">
        <v>8</v>
      </c>
      <c r="H986">
        <v>78</v>
      </c>
      <c r="I986" s="1" t="s">
        <v>122</v>
      </c>
      <c r="J986" s="1" t="s">
        <v>26</v>
      </c>
      <c r="K986" s="1" t="s">
        <v>78</v>
      </c>
      <c r="L986" s="1" t="s">
        <v>35</v>
      </c>
      <c r="M986" s="1" t="s">
        <v>20</v>
      </c>
      <c r="N986" s="1" t="s">
        <v>21</v>
      </c>
      <c r="O986" s="1" t="s">
        <v>58</v>
      </c>
    </row>
    <row r="987" spans="1:15" x14ac:dyDescent="0.25">
      <c r="A987">
        <v>986</v>
      </c>
      <c r="B987">
        <v>32</v>
      </c>
      <c r="C987" s="1" t="s">
        <v>2</v>
      </c>
      <c r="D987" s="1" t="s">
        <v>48</v>
      </c>
      <c r="E987" s="1" t="s">
        <v>49</v>
      </c>
      <c r="F987" s="2">
        <v>47262</v>
      </c>
      <c r="G987">
        <v>12</v>
      </c>
      <c r="H987">
        <v>80</v>
      </c>
      <c r="I987" s="1" t="s">
        <v>46</v>
      </c>
      <c r="J987" s="1" t="s">
        <v>26</v>
      </c>
      <c r="K987" s="1" t="s">
        <v>7</v>
      </c>
      <c r="L987" s="1" t="s">
        <v>39</v>
      </c>
      <c r="M987" s="1" t="s">
        <v>9</v>
      </c>
      <c r="N987" s="1" t="s">
        <v>57</v>
      </c>
      <c r="O987" s="1" t="s">
        <v>31</v>
      </c>
    </row>
    <row r="988" spans="1:15" x14ac:dyDescent="0.25">
      <c r="A988">
        <v>987</v>
      </c>
      <c r="B988">
        <v>54</v>
      </c>
      <c r="C988" s="1" t="s">
        <v>2</v>
      </c>
      <c r="D988" s="1" t="s">
        <v>101</v>
      </c>
      <c r="E988" s="1" t="s">
        <v>49</v>
      </c>
      <c r="F988" s="2">
        <v>47264</v>
      </c>
      <c r="G988">
        <v>36</v>
      </c>
      <c r="H988">
        <v>96</v>
      </c>
      <c r="I988" s="1" t="s">
        <v>121</v>
      </c>
      <c r="J988" s="1" t="s">
        <v>18</v>
      </c>
      <c r="K988" s="1" t="s">
        <v>82</v>
      </c>
      <c r="L988" s="1" t="s">
        <v>19</v>
      </c>
      <c r="M988" s="1" t="s">
        <v>56</v>
      </c>
      <c r="N988" s="1" t="s">
        <v>57</v>
      </c>
      <c r="O988" s="1" t="s">
        <v>70</v>
      </c>
    </row>
    <row r="989" spans="1:15" x14ac:dyDescent="0.25">
      <c r="A989">
        <v>988</v>
      </c>
      <c r="B989">
        <v>62</v>
      </c>
      <c r="C989" s="1" t="s">
        <v>2</v>
      </c>
      <c r="D989" s="1" t="s">
        <v>48</v>
      </c>
      <c r="E989" s="1" t="s">
        <v>49</v>
      </c>
      <c r="F989" s="2">
        <v>47266</v>
      </c>
      <c r="G989">
        <v>48</v>
      </c>
      <c r="H989">
        <v>47</v>
      </c>
      <c r="I989" s="1" t="s">
        <v>46</v>
      </c>
      <c r="J989" s="1" t="s">
        <v>26</v>
      </c>
      <c r="K989" s="1" t="s">
        <v>43</v>
      </c>
      <c r="L989" s="1" t="s">
        <v>35</v>
      </c>
      <c r="M989" s="1" t="s">
        <v>9</v>
      </c>
      <c r="N989" s="1" t="s">
        <v>28</v>
      </c>
      <c r="O989" s="1" t="s">
        <v>22</v>
      </c>
    </row>
    <row r="990" spans="1:15" x14ac:dyDescent="0.25">
      <c r="A990">
        <v>989</v>
      </c>
      <c r="B990">
        <v>50</v>
      </c>
      <c r="C990" s="1" t="s">
        <v>2</v>
      </c>
      <c r="D990" s="1" t="s">
        <v>77</v>
      </c>
      <c r="E990" s="1" t="s">
        <v>4</v>
      </c>
      <c r="F990" s="2">
        <v>47268</v>
      </c>
      <c r="G990">
        <v>47</v>
      </c>
      <c r="H990">
        <v>84</v>
      </c>
      <c r="I990" s="1" t="s">
        <v>105</v>
      </c>
      <c r="J990" s="1" t="s">
        <v>26</v>
      </c>
      <c r="K990" s="1" t="s">
        <v>103</v>
      </c>
      <c r="L990" s="1" t="s">
        <v>8</v>
      </c>
      <c r="M990" s="1" t="s">
        <v>52</v>
      </c>
      <c r="N990" s="1" t="s">
        <v>28</v>
      </c>
      <c r="O990" s="1" t="s">
        <v>11</v>
      </c>
    </row>
    <row r="991" spans="1:15" x14ac:dyDescent="0.25">
      <c r="A991">
        <v>990</v>
      </c>
      <c r="B991">
        <v>70</v>
      </c>
      <c r="C991" s="1" t="s">
        <v>2</v>
      </c>
      <c r="D991" s="1" t="s">
        <v>53</v>
      </c>
      <c r="E991" s="1" t="s">
        <v>24</v>
      </c>
      <c r="F991" s="2">
        <v>47270</v>
      </c>
      <c r="G991">
        <v>2</v>
      </c>
      <c r="H991">
        <v>31</v>
      </c>
      <c r="I991" s="1" t="s">
        <v>87</v>
      </c>
      <c r="J991" s="1" t="s">
        <v>26</v>
      </c>
      <c r="K991" s="1" t="s">
        <v>100</v>
      </c>
      <c r="L991" s="1" t="s">
        <v>19</v>
      </c>
      <c r="M991" s="1" t="s">
        <v>56</v>
      </c>
      <c r="N991" s="1" t="s">
        <v>57</v>
      </c>
      <c r="O991" s="1" t="s">
        <v>70</v>
      </c>
    </row>
    <row r="992" spans="1:15" x14ac:dyDescent="0.25">
      <c r="A992">
        <v>991</v>
      </c>
      <c r="B992">
        <v>48</v>
      </c>
      <c r="C992" s="1" t="s">
        <v>2</v>
      </c>
      <c r="D992" s="1" t="s">
        <v>71</v>
      </c>
      <c r="E992" s="1" t="s">
        <v>49</v>
      </c>
      <c r="F992" s="2">
        <v>47272</v>
      </c>
      <c r="G992">
        <v>24</v>
      </c>
      <c r="H992">
        <v>63</v>
      </c>
      <c r="I992" s="1" t="s">
        <v>131</v>
      </c>
      <c r="J992" s="1" t="s">
        <v>18</v>
      </c>
      <c r="K992" s="1" t="s">
        <v>116</v>
      </c>
      <c r="L992" s="1" t="s">
        <v>19</v>
      </c>
      <c r="M992" s="1" t="s">
        <v>56</v>
      </c>
      <c r="N992" s="1" t="s">
        <v>15</v>
      </c>
      <c r="O992" s="1" t="s">
        <v>22</v>
      </c>
    </row>
    <row r="993" spans="1:15" x14ac:dyDescent="0.25">
      <c r="A993">
        <v>992</v>
      </c>
      <c r="B993">
        <v>20</v>
      </c>
      <c r="C993" s="1" t="s">
        <v>2</v>
      </c>
      <c r="D993" s="1" t="s">
        <v>41</v>
      </c>
      <c r="E993" s="1" t="s">
        <v>4</v>
      </c>
      <c r="F993" s="2">
        <v>47274</v>
      </c>
      <c r="G993">
        <v>40</v>
      </c>
      <c r="H993">
        <v>97</v>
      </c>
      <c r="I993" s="1" t="s">
        <v>132</v>
      </c>
      <c r="J993" s="1" t="s">
        <v>74</v>
      </c>
      <c r="K993" s="1" t="s">
        <v>34</v>
      </c>
      <c r="L993" s="1" t="s">
        <v>19</v>
      </c>
      <c r="M993" s="1" t="s">
        <v>36</v>
      </c>
      <c r="N993" s="1" t="s">
        <v>57</v>
      </c>
      <c r="O993" s="1" t="s">
        <v>58</v>
      </c>
    </row>
    <row r="994" spans="1:15" x14ac:dyDescent="0.25">
      <c r="A994">
        <v>993</v>
      </c>
      <c r="B994">
        <v>46</v>
      </c>
      <c r="C994" s="1" t="s">
        <v>2</v>
      </c>
      <c r="D994" s="1" t="s">
        <v>84</v>
      </c>
      <c r="E994" s="1" t="s">
        <v>45</v>
      </c>
      <c r="F994" s="2">
        <v>47276</v>
      </c>
      <c r="G994">
        <v>50</v>
      </c>
      <c r="H994">
        <v>99</v>
      </c>
      <c r="I994" s="1" t="s">
        <v>42</v>
      </c>
      <c r="J994" s="1" t="s">
        <v>26</v>
      </c>
      <c r="K994" s="1" t="s">
        <v>7</v>
      </c>
      <c r="L994" s="1" t="s">
        <v>8</v>
      </c>
      <c r="M994" s="1" t="s">
        <v>9</v>
      </c>
      <c r="N994" s="1" t="s">
        <v>68</v>
      </c>
      <c r="O994" s="1" t="s">
        <v>22</v>
      </c>
    </row>
    <row r="995" spans="1:15" x14ac:dyDescent="0.25">
      <c r="A995">
        <v>994</v>
      </c>
      <c r="B995">
        <v>51</v>
      </c>
      <c r="C995" s="1" t="s">
        <v>2</v>
      </c>
      <c r="D995" s="1" t="s">
        <v>23</v>
      </c>
      <c r="E995" s="1" t="s">
        <v>24</v>
      </c>
      <c r="F995" s="2">
        <v>47278</v>
      </c>
      <c r="G995">
        <v>25</v>
      </c>
      <c r="H995">
        <v>90</v>
      </c>
      <c r="I995" s="1" t="s">
        <v>128</v>
      </c>
      <c r="J995" s="1" t="s">
        <v>26</v>
      </c>
      <c r="K995" s="1" t="s">
        <v>82</v>
      </c>
      <c r="L995" s="1" t="s">
        <v>8</v>
      </c>
      <c r="M995" s="1" t="s">
        <v>56</v>
      </c>
      <c r="N995" s="1" t="s">
        <v>15</v>
      </c>
      <c r="O995" s="1" t="s">
        <v>22</v>
      </c>
    </row>
    <row r="996" spans="1:15" x14ac:dyDescent="0.25">
      <c r="A996">
        <v>995</v>
      </c>
      <c r="B996">
        <v>53</v>
      </c>
      <c r="C996" s="1" t="s">
        <v>2</v>
      </c>
      <c r="D996" s="1" t="s">
        <v>53</v>
      </c>
      <c r="E996" s="1" t="s">
        <v>24</v>
      </c>
      <c r="F996" s="2">
        <v>47280</v>
      </c>
      <c r="G996">
        <v>20</v>
      </c>
      <c r="H996">
        <v>68</v>
      </c>
      <c r="I996" s="1" t="s">
        <v>66</v>
      </c>
      <c r="J996" s="1" t="s">
        <v>6</v>
      </c>
      <c r="K996" s="1" t="s">
        <v>65</v>
      </c>
      <c r="L996" s="1" t="s">
        <v>39</v>
      </c>
      <c r="M996" s="1" t="s">
        <v>9</v>
      </c>
      <c r="N996" s="1" t="s">
        <v>68</v>
      </c>
      <c r="O996" s="1" t="s">
        <v>70</v>
      </c>
    </row>
    <row r="997" spans="1:15" x14ac:dyDescent="0.25">
      <c r="A997">
        <v>996</v>
      </c>
      <c r="B997">
        <v>44</v>
      </c>
      <c r="C997" s="1" t="s">
        <v>2</v>
      </c>
      <c r="D997" s="1" t="s">
        <v>88</v>
      </c>
      <c r="E997" s="1" t="s">
        <v>49</v>
      </c>
      <c r="F997" s="2">
        <v>47282</v>
      </c>
      <c r="G997">
        <v>10</v>
      </c>
      <c r="H997">
        <v>80</v>
      </c>
      <c r="I997" s="1" t="s">
        <v>117</v>
      </c>
      <c r="J997" s="1" t="s">
        <v>26</v>
      </c>
      <c r="K997" s="1" t="s">
        <v>118</v>
      </c>
      <c r="L997" s="1" t="s">
        <v>19</v>
      </c>
      <c r="M997" s="1" t="s">
        <v>52</v>
      </c>
      <c r="N997" s="1" t="s">
        <v>10</v>
      </c>
      <c r="O997" s="1" t="s">
        <v>22</v>
      </c>
    </row>
    <row r="998" spans="1:15" x14ac:dyDescent="0.25">
      <c r="A998">
        <v>997</v>
      </c>
      <c r="B998">
        <v>29</v>
      </c>
      <c r="C998" s="1" t="s">
        <v>2</v>
      </c>
      <c r="D998" s="1" t="s">
        <v>23</v>
      </c>
      <c r="E998" s="1" t="s">
        <v>24</v>
      </c>
      <c r="F998" s="2">
        <v>47284</v>
      </c>
      <c r="G998">
        <v>32</v>
      </c>
      <c r="H998">
        <v>91</v>
      </c>
      <c r="I998" s="1" t="s">
        <v>61</v>
      </c>
      <c r="J998" s="1" t="s">
        <v>6</v>
      </c>
      <c r="K998" s="1" t="s">
        <v>14</v>
      </c>
      <c r="L998" s="1" t="s">
        <v>35</v>
      </c>
      <c r="M998" s="1" t="s">
        <v>36</v>
      </c>
      <c r="N998" s="1" t="s">
        <v>57</v>
      </c>
      <c r="O998" s="1" t="s">
        <v>40</v>
      </c>
    </row>
    <row r="999" spans="1:15" x14ac:dyDescent="0.25">
      <c r="A999">
        <v>998</v>
      </c>
      <c r="B999">
        <v>64</v>
      </c>
      <c r="C999" s="1" t="s">
        <v>2</v>
      </c>
      <c r="D999" s="1" t="s">
        <v>77</v>
      </c>
      <c r="E999" s="1" t="s">
        <v>4</v>
      </c>
      <c r="F999" s="2">
        <v>47286</v>
      </c>
      <c r="G999">
        <v>31</v>
      </c>
      <c r="H999">
        <v>30</v>
      </c>
      <c r="I999" s="1" t="s">
        <v>5</v>
      </c>
      <c r="J999" s="1" t="s">
        <v>26</v>
      </c>
      <c r="K999" s="1" t="s">
        <v>91</v>
      </c>
      <c r="L999" s="1" t="s">
        <v>19</v>
      </c>
      <c r="M999" s="1" t="s">
        <v>9</v>
      </c>
      <c r="N999" s="1" t="s">
        <v>15</v>
      </c>
      <c r="O999" s="1" t="s">
        <v>11</v>
      </c>
    </row>
    <row r="1000" spans="1:15" x14ac:dyDescent="0.25">
      <c r="A1000">
        <v>999</v>
      </c>
      <c r="B1000">
        <v>51</v>
      </c>
      <c r="C1000" s="1" t="s">
        <v>2</v>
      </c>
      <c r="D1000" s="1" t="s">
        <v>53</v>
      </c>
      <c r="E1000" s="1" t="s">
        <v>24</v>
      </c>
      <c r="F1000" s="2">
        <v>47288</v>
      </c>
      <c r="G1000">
        <v>48</v>
      </c>
      <c r="H1000">
        <v>90</v>
      </c>
      <c r="I1000" s="1" t="s">
        <v>121</v>
      </c>
      <c r="J1000" s="1" t="s">
        <v>26</v>
      </c>
      <c r="K1000" s="1" t="s">
        <v>34</v>
      </c>
      <c r="L1000" s="1" t="s">
        <v>19</v>
      </c>
      <c r="M1000" s="1" t="s">
        <v>27</v>
      </c>
      <c r="N1000" s="1" t="s">
        <v>57</v>
      </c>
      <c r="O1000" s="1" t="s">
        <v>58</v>
      </c>
    </row>
    <row r="1001" spans="1:15" x14ac:dyDescent="0.25">
      <c r="A1001">
        <v>1000</v>
      </c>
      <c r="B1001">
        <v>50</v>
      </c>
      <c r="C1001" s="1" t="s">
        <v>2</v>
      </c>
      <c r="D1001" s="1" t="s">
        <v>107</v>
      </c>
      <c r="E1001" s="1" t="s">
        <v>4</v>
      </c>
      <c r="F1001" s="2">
        <v>47290</v>
      </c>
      <c r="G1001">
        <v>23</v>
      </c>
      <c r="H1001">
        <v>28</v>
      </c>
      <c r="I1001" s="1" t="s">
        <v>112</v>
      </c>
      <c r="J1001" s="1" t="s">
        <v>6</v>
      </c>
      <c r="K1001" s="1" t="s">
        <v>92</v>
      </c>
      <c r="L1001" s="1" t="s">
        <v>19</v>
      </c>
      <c r="M1001" s="1" t="s">
        <v>36</v>
      </c>
      <c r="N1001" s="1" t="s">
        <v>68</v>
      </c>
      <c r="O1001" s="1" t="s">
        <v>70</v>
      </c>
    </row>
    <row r="1002" spans="1:15" x14ac:dyDescent="0.25">
      <c r="A1002">
        <v>1001</v>
      </c>
      <c r="B1002">
        <v>43</v>
      </c>
      <c r="C1002" s="1" t="s">
        <v>2</v>
      </c>
      <c r="D1002" s="1" t="s">
        <v>107</v>
      </c>
      <c r="E1002" s="1" t="s">
        <v>4</v>
      </c>
      <c r="F1002" s="2">
        <v>47292</v>
      </c>
      <c r="G1002">
        <v>1</v>
      </c>
      <c r="H1002">
        <v>46</v>
      </c>
      <c r="I1002" s="1" t="s">
        <v>124</v>
      </c>
      <c r="J1002" s="1" t="s">
        <v>26</v>
      </c>
      <c r="K1002" s="1" t="s">
        <v>90</v>
      </c>
      <c r="L1002" s="1" t="s">
        <v>8</v>
      </c>
      <c r="M1002" s="1" t="s">
        <v>9</v>
      </c>
      <c r="N1002" s="1" t="s">
        <v>57</v>
      </c>
      <c r="O1002" s="1" t="s">
        <v>58</v>
      </c>
    </row>
    <row r="1003" spans="1:15" x14ac:dyDescent="0.25">
      <c r="A1003">
        <v>1002</v>
      </c>
      <c r="B1003">
        <v>61</v>
      </c>
      <c r="C1003" s="1" t="s">
        <v>2</v>
      </c>
      <c r="D1003" s="1" t="s">
        <v>63</v>
      </c>
      <c r="E1003" s="1" t="s">
        <v>4</v>
      </c>
      <c r="F1003" s="2">
        <v>47294</v>
      </c>
      <c r="G1003">
        <v>4</v>
      </c>
      <c r="H1003">
        <v>60</v>
      </c>
      <c r="I1003" s="1" t="s">
        <v>131</v>
      </c>
      <c r="J1003" s="1" t="s">
        <v>26</v>
      </c>
      <c r="K1003" s="1" t="s">
        <v>103</v>
      </c>
      <c r="L1003" s="1" t="s">
        <v>39</v>
      </c>
      <c r="M1003" s="1" t="s">
        <v>36</v>
      </c>
      <c r="N1003" s="1" t="s">
        <v>68</v>
      </c>
      <c r="O1003" s="1" t="s">
        <v>11</v>
      </c>
    </row>
    <row r="1004" spans="1:15" x14ac:dyDescent="0.25">
      <c r="A1004">
        <v>1003</v>
      </c>
      <c r="B1004">
        <v>55</v>
      </c>
      <c r="C1004" s="1" t="s">
        <v>2</v>
      </c>
      <c r="D1004" s="1" t="s">
        <v>53</v>
      </c>
      <c r="E1004" s="1" t="s">
        <v>24</v>
      </c>
      <c r="F1004" s="2">
        <v>47296</v>
      </c>
      <c r="G1004">
        <v>3</v>
      </c>
      <c r="H1004">
        <v>59</v>
      </c>
      <c r="I1004" s="1" t="s">
        <v>96</v>
      </c>
      <c r="J1004" s="1" t="s">
        <v>26</v>
      </c>
      <c r="K1004" s="1" t="s">
        <v>34</v>
      </c>
      <c r="L1004" s="1" t="s">
        <v>19</v>
      </c>
      <c r="M1004" s="1" t="s">
        <v>56</v>
      </c>
      <c r="N1004" s="1" t="s">
        <v>57</v>
      </c>
      <c r="O1004" s="1" t="s">
        <v>58</v>
      </c>
    </row>
    <row r="1005" spans="1:15" x14ac:dyDescent="0.25">
      <c r="A1005">
        <v>1004</v>
      </c>
      <c r="B1005">
        <v>56</v>
      </c>
      <c r="C1005" s="1" t="s">
        <v>2</v>
      </c>
      <c r="D1005" s="1" t="s">
        <v>106</v>
      </c>
      <c r="E1005" s="1" t="s">
        <v>49</v>
      </c>
      <c r="F1005" s="2">
        <v>47298</v>
      </c>
      <c r="G1005">
        <v>3</v>
      </c>
      <c r="H1005">
        <v>68</v>
      </c>
      <c r="I1005" s="1" t="s">
        <v>105</v>
      </c>
      <c r="J1005" s="1" t="s">
        <v>26</v>
      </c>
      <c r="K1005" s="1" t="s">
        <v>78</v>
      </c>
      <c r="L1005" s="1" t="s">
        <v>39</v>
      </c>
      <c r="M1005" s="1" t="s">
        <v>56</v>
      </c>
      <c r="N1005" s="1" t="s">
        <v>15</v>
      </c>
      <c r="O1005" s="1" t="s">
        <v>58</v>
      </c>
    </row>
    <row r="1006" spans="1:15" x14ac:dyDescent="0.25">
      <c r="A1006">
        <v>1005</v>
      </c>
      <c r="B1006">
        <v>33</v>
      </c>
      <c r="C1006" s="1" t="s">
        <v>2</v>
      </c>
      <c r="D1006" s="1" t="s">
        <v>114</v>
      </c>
      <c r="E1006" s="1" t="s">
        <v>49</v>
      </c>
      <c r="F1006" s="2">
        <v>47300</v>
      </c>
      <c r="G1006">
        <v>44</v>
      </c>
      <c r="H1006">
        <v>79</v>
      </c>
      <c r="I1006" s="1" t="s">
        <v>104</v>
      </c>
      <c r="J1006" s="1" t="s">
        <v>26</v>
      </c>
      <c r="K1006" s="1" t="s">
        <v>76</v>
      </c>
      <c r="L1006" s="1" t="s">
        <v>35</v>
      </c>
      <c r="M1006" s="1" t="s">
        <v>52</v>
      </c>
      <c r="N1006" s="1" t="s">
        <v>15</v>
      </c>
      <c r="O1006" s="1" t="s">
        <v>31</v>
      </c>
    </row>
    <row r="1007" spans="1:15" x14ac:dyDescent="0.25">
      <c r="A1007">
        <v>1006</v>
      </c>
      <c r="B1007">
        <v>43</v>
      </c>
      <c r="C1007" s="1" t="s">
        <v>2</v>
      </c>
      <c r="D1007" s="1" t="s">
        <v>114</v>
      </c>
      <c r="E1007" s="1" t="s">
        <v>49</v>
      </c>
      <c r="F1007" s="2">
        <v>47302</v>
      </c>
      <c r="G1007">
        <v>5</v>
      </c>
      <c r="H1007">
        <v>94</v>
      </c>
      <c r="I1007" s="1" t="s">
        <v>66</v>
      </c>
      <c r="J1007" s="1" t="s">
        <v>26</v>
      </c>
      <c r="K1007" s="1" t="s">
        <v>62</v>
      </c>
      <c r="L1007" s="1" t="s">
        <v>8</v>
      </c>
      <c r="M1007" s="1" t="s">
        <v>56</v>
      </c>
      <c r="N1007" s="1" t="s">
        <v>68</v>
      </c>
      <c r="O1007" s="1" t="s">
        <v>58</v>
      </c>
    </row>
    <row r="1008" spans="1:15" x14ac:dyDescent="0.25">
      <c r="A1008">
        <v>1007</v>
      </c>
      <c r="B1008">
        <v>21</v>
      </c>
      <c r="C1008" s="1" t="s">
        <v>2</v>
      </c>
      <c r="D1008" s="1" t="s">
        <v>77</v>
      </c>
      <c r="E1008" s="1" t="s">
        <v>4</v>
      </c>
      <c r="F1008" s="2">
        <v>47304</v>
      </c>
      <c r="G1008">
        <v>50</v>
      </c>
      <c r="H1008">
        <v>83</v>
      </c>
      <c r="I1008" s="1" t="s">
        <v>133</v>
      </c>
      <c r="J1008" s="1" t="s">
        <v>18</v>
      </c>
      <c r="K1008" s="1" t="s">
        <v>75</v>
      </c>
      <c r="L1008" s="1" t="s">
        <v>35</v>
      </c>
      <c r="M1008" s="1" t="s">
        <v>27</v>
      </c>
      <c r="N1008" s="1" t="s">
        <v>10</v>
      </c>
      <c r="O1008" s="1" t="s">
        <v>40</v>
      </c>
    </row>
    <row r="1009" spans="1:15" x14ac:dyDescent="0.25">
      <c r="A1009">
        <v>1008</v>
      </c>
      <c r="B1009">
        <v>58</v>
      </c>
      <c r="C1009" s="1" t="s">
        <v>2</v>
      </c>
      <c r="D1009" s="1" t="s">
        <v>125</v>
      </c>
      <c r="E1009" s="1" t="s">
        <v>49</v>
      </c>
      <c r="F1009" s="2">
        <v>47306</v>
      </c>
      <c r="G1009">
        <v>2</v>
      </c>
      <c r="H1009">
        <v>62</v>
      </c>
      <c r="I1009" s="1" t="s">
        <v>124</v>
      </c>
      <c r="J1009" s="1" t="s">
        <v>74</v>
      </c>
      <c r="K1009" s="1" t="s">
        <v>30</v>
      </c>
      <c r="L1009" s="1" t="s">
        <v>19</v>
      </c>
      <c r="M1009" s="1" t="s">
        <v>36</v>
      </c>
      <c r="N1009" s="1" t="s">
        <v>21</v>
      </c>
      <c r="O1009" s="1" t="s">
        <v>31</v>
      </c>
    </row>
    <row r="1010" spans="1:15" x14ac:dyDescent="0.25">
      <c r="A1010">
        <v>1009</v>
      </c>
      <c r="B1010">
        <v>41</v>
      </c>
      <c r="C1010" s="1" t="s">
        <v>2</v>
      </c>
      <c r="D1010" s="1" t="s">
        <v>101</v>
      </c>
      <c r="E1010" s="1" t="s">
        <v>49</v>
      </c>
      <c r="F1010" s="2">
        <v>47308</v>
      </c>
      <c r="G1010">
        <v>29</v>
      </c>
      <c r="H1010">
        <v>85</v>
      </c>
      <c r="I1010" s="1" t="s">
        <v>112</v>
      </c>
      <c r="J1010" s="1" t="s">
        <v>26</v>
      </c>
      <c r="K1010" s="1" t="s">
        <v>51</v>
      </c>
      <c r="L1010" s="1" t="s">
        <v>19</v>
      </c>
      <c r="M1010" s="1" t="s">
        <v>56</v>
      </c>
      <c r="N1010" s="1" t="s">
        <v>28</v>
      </c>
      <c r="O1010" s="1" t="s">
        <v>31</v>
      </c>
    </row>
    <row r="1011" spans="1:15" x14ac:dyDescent="0.25">
      <c r="A1011">
        <v>1010</v>
      </c>
      <c r="B1011">
        <v>39</v>
      </c>
      <c r="C1011" s="1" t="s">
        <v>2</v>
      </c>
      <c r="D1011" s="1" t="s">
        <v>86</v>
      </c>
      <c r="E1011" s="1" t="s">
        <v>4</v>
      </c>
      <c r="F1011" s="2">
        <v>47310</v>
      </c>
      <c r="G1011">
        <v>11</v>
      </c>
      <c r="H1011">
        <v>30</v>
      </c>
      <c r="I1011" s="1" t="s">
        <v>42</v>
      </c>
      <c r="J1011" s="1" t="s">
        <v>26</v>
      </c>
      <c r="K1011" s="1" t="s">
        <v>47</v>
      </c>
      <c r="L1011" s="1" t="s">
        <v>35</v>
      </c>
      <c r="M1011" s="1" t="s">
        <v>9</v>
      </c>
      <c r="N1011" s="1" t="s">
        <v>10</v>
      </c>
      <c r="O1011" s="1" t="s">
        <v>31</v>
      </c>
    </row>
    <row r="1012" spans="1:15" x14ac:dyDescent="0.25">
      <c r="A1012">
        <v>1011</v>
      </c>
      <c r="B1012">
        <v>54</v>
      </c>
      <c r="C1012" s="1" t="s">
        <v>2</v>
      </c>
      <c r="D1012" s="1" t="s">
        <v>16</v>
      </c>
      <c r="E1012" s="1" t="s">
        <v>4</v>
      </c>
      <c r="F1012" s="2">
        <v>47312</v>
      </c>
      <c r="G1012">
        <v>37</v>
      </c>
      <c r="H1012">
        <v>24</v>
      </c>
      <c r="I1012" s="1" t="s">
        <v>129</v>
      </c>
      <c r="J1012" s="1" t="s">
        <v>74</v>
      </c>
      <c r="K1012" s="1" t="s">
        <v>7</v>
      </c>
      <c r="L1012" s="1" t="s">
        <v>19</v>
      </c>
      <c r="M1012" s="1" t="s">
        <v>52</v>
      </c>
      <c r="N1012" s="1" t="s">
        <v>21</v>
      </c>
      <c r="O1012" s="1" t="s">
        <v>11</v>
      </c>
    </row>
    <row r="1013" spans="1:15" x14ac:dyDescent="0.25">
      <c r="A1013">
        <v>1012</v>
      </c>
      <c r="B1013">
        <v>43</v>
      </c>
      <c r="C1013" s="1" t="s">
        <v>2</v>
      </c>
      <c r="D1013" s="1" t="s">
        <v>114</v>
      </c>
      <c r="E1013" s="1" t="s">
        <v>49</v>
      </c>
      <c r="F1013" s="2">
        <v>47314</v>
      </c>
      <c r="G1013">
        <v>32</v>
      </c>
      <c r="H1013">
        <v>25</v>
      </c>
      <c r="I1013" s="1" t="s">
        <v>38</v>
      </c>
      <c r="J1013" s="1" t="s">
        <v>6</v>
      </c>
      <c r="K1013" s="1" t="s">
        <v>108</v>
      </c>
      <c r="L1013" s="1" t="s">
        <v>19</v>
      </c>
      <c r="M1013" s="1" t="s">
        <v>27</v>
      </c>
      <c r="N1013" s="1" t="s">
        <v>68</v>
      </c>
      <c r="O1013" s="1" t="s">
        <v>11</v>
      </c>
    </row>
    <row r="1014" spans="1:15" x14ac:dyDescent="0.25">
      <c r="A1014">
        <v>1013</v>
      </c>
      <c r="B1014">
        <v>28</v>
      </c>
      <c r="C1014" s="1" t="s">
        <v>2</v>
      </c>
      <c r="D1014" s="1" t="s">
        <v>23</v>
      </c>
      <c r="E1014" s="1" t="s">
        <v>24</v>
      </c>
      <c r="F1014" s="2">
        <v>47316</v>
      </c>
      <c r="G1014">
        <v>27</v>
      </c>
      <c r="H1014">
        <v>37</v>
      </c>
      <c r="I1014" s="1" t="s">
        <v>112</v>
      </c>
      <c r="J1014" s="1" t="s">
        <v>6</v>
      </c>
      <c r="K1014" s="1" t="s">
        <v>67</v>
      </c>
      <c r="L1014" s="1" t="s">
        <v>35</v>
      </c>
      <c r="M1014" s="1" t="s">
        <v>9</v>
      </c>
      <c r="N1014" s="1" t="s">
        <v>21</v>
      </c>
      <c r="O1014" s="1" t="s">
        <v>31</v>
      </c>
    </row>
    <row r="1015" spans="1:15" x14ac:dyDescent="0.25">
      <c r="A1015">
        <v>1014</v>
      </c>
      <c r="B1015">
        <v>59</v>
      </c>
      <c r="C1015" s="1" t="s">
        <v>2</v>
      </c>
      <c r="D1015" s="1" t="s">
        <v>115</v>
      </c>
      <c r="E1015" s="1" t="s">
        <v>49</v>
      </c>
      <c r="F1015" s="2">
        <v>47318</v>
      </c>
      <c r="G1015">
        <v>31</v>
      </c>
      <c r="H1015">
        <v>69</v>
      </c>
      <c r="I1015" s="1" t="s">
        <v>113</v>
      </c>
      <c r="J1015" s="1" t="s">
        <v>74</v>
      </c>
      <c r="K1015" s="1" t="s">
        <v>78</v>
      </c>
      <c r="L1015" s="1" t="s">
        <v>35</v>
      </c>
      <c r="M1015" s="1" t="s">
        <v>52</v>
      </c>
      <c r="N1015" s="1" t="s">
        <v>10</v>
      </c>
      <c r="O1015" s="1" t="s">
        <v>58</v>
      </c>
    </row>
    <row r="1016" spans="1:15" x14ac:dyDescent="0.25">
      <c r="A1016">
        <v>1015</v>
      </c>
      <c r="B1016">
        <v>28</v>
      </c>
      <c r="C1016" s="1" t="s">
        <v>2</v>
      </c>
      <c r="D1016" s="1" t="s">
        <v>53</v>
      </c>
      <c r="E1016" s="1" t="s">
        <v>24</v>
      </c>
      <c r="F1016" s="2">
        <v>47320</v>
      </c>
      <c r="G1016">
        <v>36</v>
      </c>
      <c r="H1016">
        <v>97</v>
      </c>
      <c r="I1016" s="1" t="s">
        <v>105</v>
      </c>
      <c r="J1016" s="1" t="s">
        <v>26</v>
      </c>
      <c r="K1016" s="1" t="s">
        <v>65</v>
      </c>
      <c r="L1016" s="1" t="s">
        <v>35</v>
      </c>
      <c r="M1016" s="1" t="s">
        <v>36</v>
      </c>
      <c r="N1016" s="1" t="s">
        <v>68</v>
      </c>
      <c r="O1016" s="1" t="s">
        <v>11</v>
      </c>
    </row>
    <row r="1017" spans="1:15" x14ac:dyDescent="0.25">
      <c r="A1017">
        <v>1016</v>
      </c>
      <c r="B1017">
        <v>68</v>
      </c>
      <c r="C1017" s="1" t="s">
        <v>2</v>
      </c>
      <c r="D1017" s="1" t="s">
        <v>125</v>
      </c>
      <c r="E1017" s="1" t="s">
        <v>49</v>
      </c>
      <c r="F1017" s="2">
        <v>47322</v>
      </c>
      <c r="G1017">
        <v>34</v>
      </c>
      <c r="H1017">
        <v>24</v>
      </c>
      <c r="I1017" s="1" t="s">
        <v>80</v>
      </c>
      <c r="J1017" s="1" t="s">
        <v>26</v>
      </c>
      <c r="K1017" s="1" t="s">
        <v>91</v>
      </c>
      <c r="L1017" s="1" t="s">
        <v>35</v>
      </c>
      <c r="M1017" s="1" t="s">
        <v>36</v>
      </c>
      <c r="N1017" s="1" t="s">
        <v>15</v>
      </c>
      <c r="O1017" s="1" t="s">
        <v>22</v>
      </c>
    </row>
    <row r="1018" spans="1:15" x14ac:dyDescent="0.25">
      <c r="A1018">
        <v>1017</v>
      </c>
      <c r="B1018">
        <v>20</v>
      </c>
      <c r="C1018" s="1" t="s">
        <v>2</v>
      </c>
      <c r="D1018" s="1" t="s">
        <v>115</v>
      </c>
      <c r="E1018" s="1" t="s">
        <v>49</v>
      </c>
      <c r="F1018" s="2">
        <v>47324</v>
      </c>
      <c r="G1018">
        <v>15</v>
      </c>
      <c r="H1018">
        <v>30</v>
      </c>
      <c r="I1018" s="1" t="s">
        <v>117</v>
      </c>
      <c r="J1018" s="1" t="s">
        <v>74</v>
      </c>
      <c r="K1018" s="1" t="s">
        <v>126</v>
      </c>
      <c r="L1018" s="1" t="s">
        <v>35</v>
      </c>
      <c r="M1018" s="1" t="s">
        <v>9</v>
      </c>
      <c r="N1018" s="1" t="s">
        <v>57</v>
      </c>
      <c r="O1018" s="1" t="s">
        <v>79</v>
      </c>
    </row>
    <row r="1019" spans="1:15" x14ac:dyDescent="0.25">
      <c r="A1019">
        <v>1018</v>
      </c>
      <c r="B1019">
        <v>21</v>
      </c>
      <c r="C1019" s="1" t="s">
        <v>2</v>
      </c>
      <c r="D1019" s="1" t="s">
        <v>84</v>
      </c>
      <c r="E1019" s="1" t="s">
        <v>45</v>
      </c>
      <c r="F1019" s="2">
        <v>47326</v>
      </c>
      <c r="G1019">
        <v>14</v>
      </c>
      <c r="H1019">
        <v>53</v>
      </c>
      <c r="I1019" s="1" t="s">
        <v>83</v>
      </c>
      <c r="J1019" s="1" t="s">
        <v>6</v>
      </c>
      <c r="K1019" s="1" t="s">
        <v>103</v>
      </c>
      <c r="L1019" s="1" t="s">
        <v>39</v>
      </c>
      <c r="M1019" s="1" t="s">
        <v>9</v>
      </c>
      <c r="N1019" s="1" t="s">
        <v>21</v>
      </c>
      <c r="O1019" s="1" t="s">
        <v>31</v>
      </c>
    </row>
    <row r="1020" spans="1:15" x14ac:dyDescent="0.25">
      <c r="A1020">
        <v>1019</v>
      </c>
      <c r="B1020">
        <v>50</v>
      </c>
      <c r="C1020" s="1" t="s">
        <v>2</v>
      </c>
      <c r="D1020" s="1" t="s">
        <v>63</v>
      </c>
      <c r="E1020" s="1" t="s">
        <v>4</v>
      </c>
      <c r="F1020" s="2">
        <v>47328</v>
      </c>
      <c r="G1020">
        <v>46</v>
      </c>
      <c r="H1020">
        <v>70</v>
      </c>
      <c r="I1020" s="1" t="s">
        <v>124</v>
      </c>
      <c r="J1020" s="1" t="s">
        <v>74</v>
      </c>
      <c r="K1020" s="1" t="s">
        <v>43</v>
      </c>
      <c r="L1020" s="1" t="s">
        <v>19</v>
      </c>
      <c r="M1020" s="1" t="s">
        <v>27</v>
      </c>
      <c r="N1020" s="1" t="s">
        <v>15</v>
      </c>
      <c r="O1020" s="1" t="s">
        <v>22</v>
      </c>
    </row>
    <row r="1021" spans="1:15" x14ac:dyDescent="0.25">
      <c r="A1021">
        <v>1020</v>
      </c>
      <c r="B1021">
        <v>32</v>
      </c>
      <c r="C1021" s="1" t="s">
        <v>2</v>
      </c>
      <c r="D1021" s="1" t="s">
        <v>37</v>
      </c>
      <c r="E1021" s="1" t="s">
        <v>4</v>
      </c>
      <c r="F1021" s="2">
        <v>47330</v>
      </c>
      <c r="G1021">
        <v>33</v>
      </c>
      <c r="H1021">
        <v>76</v>
      </c>
      <c r="I1021" s="1" t="s">
        <v>5</v>
      </c>
      <c r="J1021" s="1" t="s">
        <v>18</v>
      </c>
      <c r="K1021" s="1" t="s">
        <v>100</v>
      </c>
      <c r="L1021" s="1" t="s">
        <v>8</v>
      </c>
      <c r="M1021" s="1" t="s">
        <v>36</v>
      </c>
      <c r="N1021" s="1" t="s">
        <v>10</v>
      </c>
      <c r="O1021" s="1" t="s">
        <v>58</v>
      </c>
    </row>
    <row r="1022" spans="1:15" x14ac:dyDescent="0.25">
      <c r="A1022">
        <v>1021</v>
      </c>
      <c r="B1022">
        <v>24</v>
      </c>
      <c r="C1022" s="1" t="s">
        <v>2</v>
      </c>
      <c r="D1022" s="1" t="s">
        <v>101</v>
      </c>
      <c r="E1022" s="1" t="s">
        <v>49</v>
      </c>
      <c r="F1022" s="2">
        <v>47332</v>
      </c>
      <c r="G1022">
        <v>41</v>
      </c>
      <c r="H1022">
        <v>95</v>
      </c>
      <c r="I1022" s="1" t="s">
        <v>61</v>
      </c>
      <c r="J1022" s="1" t="s">
        <v>26</v>
      </c>
      <c r="K1022" s="1" t="s">
        <v>76</v>
      </c>
      <c r="L1022" s="1" t="s">
        <v>39</v>
      </c>
      <c r="M1022" s="1" t="s">
        <v>9</v>
      </c>
      <c r="N1022" s="1" t="s">
        <v>68</v>
      </c>
      <c r="O1022" s="1" t="s">
        <v>31</v>
      </c>
    </row>
    <row r="1023" spans="1:15" x14ac:dyDescent="0.25">
      <c r="A1023">
        <v>1022</v>
      </c>
      <c r="B1023">
        <v>55</v>
      </c>
      <c r="C1023" s="1" t="s">
        <v>2</v>
      </c>
      <c r="D1023" s="1" t="s">
        <v>44</v>
      </c>
      <c r="E1023" s="1" t="s">
        <v>45</v>
      </c>
      <c r="F1023" s="2">
        <v>47334</v>
      </c>
      <c r="G1023">
        <v>39</v>
      </c>
      <c r="H1023">
        <v>51</v>
      </c>
      <c r="I1023" s="1" t="s">
        <v>17</v>
      </c>
      <c r="J1023" s="1" t="s">
        <v>18</v>
      </c>
      <c r="K1023" s="1" t="s">
        <v>75</v>
      </c>
      <c r="L1023" s="1" t="s">
        <v>8</v>
      </c>
      <c r="M1023" s="1" t="s">
        <v>52</v>
      </c>
      <c r="N1023" s="1" t="s">
        <v>28</v>
      </c>
      <c r="O1023" s="1" t="s">
        <v>22</v>
      </c>
    </row>
    <row r="1024" spans="1:15" x14ac:dyDescent="0.25">
      <c r="A1024">
        <v>1023</v>
      </c>
      <c r="B1024">
        <v>61</v>
      </c>
      <c r="C1024" s="1" t="s">
        <v>2</v>
      </c>
      <c r="D1024" s="1" t="s">
        <v>48</v>
      </c>
      <c r="E1024" s="1" t="s">
        <v>49</v>
      </c>
      <c r="F1024" s="2">
        <v>47336</v>
      </c>
      <c r="G1024">
        <v>7</v>
      </c>
      <c r="H1024">
        <v>41</v>
      </c>
      <c r="I1024" s="1" t="s">
        <v>127</v>
      </c>
      <c r="J1024" s="1" t="s">
        <v>26</v>
      </c>
      <c r="K1024" s="1" t="s">
        <v>75</v>
      </c>
      <c r="L1024" s="1" t="s">
        <v>8</v>
      </c>
      <c r="M1024" s="1" t="s">
        <v>56</v>
      </c>
      <c r="N1024" s="1" t="s">
        <v>15</v>
      </c>
      <c r="O1024" s="1" t="s">
        <v>31</v>
      </c>
    </row>
    <row r="1025" spans="1:15" x14ac:dyDescent="0.25">
      <c r="A1025">
        <v>1024</v>
      </c>
      <c r="B1025">
        <v>61</v>
      </c>
      <c r="C1025" s="1" t="s">
        <v>2</v>
      </c>
      <c r="D1025" s="1" t="s">
        <v>71</v>
      </c>
      <c r="E1025" s="1" t="s">
        <v>49</v>
      </c>
      <c r="F1025" s="2">
        <v>47338</v>
      </c>
      <c r="G1025">
        <v>29</v>
      </c>
      <c r="H1025">
        <v>71</v>
      </c>
      <c r="I1025" s="1" t="s">
        <v>13</v>
      </c>
      <c r="J1025" s="1" t="s">
        <v>18</v>
      </c>
      <c r="K1025" s="1" t="s">
        <v>30</v>
      </c>
      <c r="L1025" s="1" t="s">
        <v>8</v>
      </c>
      <c r="M1025" s="1" t="s">
        <v>20</v>
      </c>
      <c r="N1025" s="1" t="s">
        <v>57</v>
      </c>
      <c r="O1025" s="1" t="s">
        <v>79</v>
      </c>
    </row>
    <row r="1026" spans="1:15" x14ac:dyDescent="0.25">
      <c r="A1026">
        <v>1025</v>
      </c>
      <c r="B1026">
        <v>28</v>
      </c>
      <c r="C1026" s="1" t="s">
        <v>2</v>
      </c>
      <c r="D1026" s="1" t="s">
        <v>95</v>
      </c>
      <c r="E1026" s="1" t="s">
        <v>4</v>
      </c>
      <c r="F1026" s="2">
        <v>47340</v>
      </c>
      <c r="G1026">
        <v>18</v>
      </c>
      <c r="H1026">
        <v>66</v>
      </c>
      <c r="I1026" s="1" t="s">
        <v>120</v>
      </c>
      <c r="J1026" s="1" t="s">
        <v>26</v>
      </c>
      <c r="K1026" s="1" t="s">
        <v>55</v>
      </c>
      <c r="L1026" s="1" t="s">
        <v>35</v>
      </c>
      <c r="M1026" s="1" t="s">
        <v>20</v>
      </c>
      <c r="N1026" s="1" t="s">
        <v>10</v>
      </c>
      <c r="O1026" s="1" t="s">
        <v>40</v>
      </c>
    </row>
    <row r="1027" spans="1:15" x14ac:dyDescent="0.25">
      <c r="A1027">
        <v>1026</v>
      </c>
      <c r="B1027">
        <v>60</v>
      </c>
      <c r="C1027" s="1" t="s">
        <v>2</v>
      </c>
      <c r="D1027" s="1" t="s">
        <v>37</v>
      </c>
      <c r="E1027" s="1" t="s">
        <v>4</v>
      </c>
      <c r="F1027" s="2">
        <v>47342</v>
      </c>
      <c r="G1027">
        <v>15</v>
      </c>
      <c r="H1027">
        <v>84</v>
      </c>
      <c r="I1027" s="1" t="s">
        <v>127</v>
      </c>
      <c r="J1027" s="1" t="s">
        <v>26</v>
      </c>
      <c r="K1027" s="1" t="s">
        <v>60</v>
      </c>
      <c r="L1027" s="1" t="s">
        <v>8</v>
      </c>
      <c r="M1027" s="1" t="s">
        <v>20</v>
      </c>
      <c r="N1027" s="1" t="s">
        <v>21</v>
      </c>
      <c r="O1027" s="1" t="s">
        <v>31</v>
      </c>
    </row>
    <row r="1028" spans="1:15" x14ac:dyDescent="0.25">
      <c r="A1028">
        <v>1027</v>
      </c>
      <c r="B1028">
        <v>49</v>
      </c>
      <c r="C1028" s="1" t="s">
        <v>2</v>
      </c>
      <c r="D1028" s="1" t="s">
        <v>48</v>
      </c>
      <c r="E1028" s="1" t="s">
        <v>49</v>
      </c>
      <c r="F1028" s="2">
        <v>47344</v>
      </c>
      <c r="G1028">
        <v>39</v>
      </c>
      <c r="H1028">
        <v>95</v>
      </c>
      <c r="I1028" s="1" t="s">
        <v>123</v>
      </c>
      <c r="J1028" s="1" t="s">
        <v>6</v>
      </c>
      <c r="K1028" s="1" t="s">
        <v>30</v>
      </c>
      <c r="L1028" s="1" t="s">
        <v>8</v>
      </c>
      <c r="M1028" s="1" t="s">
        <v>9</v>
      </c>
      <c r="N1028" s="1" t="s">
        <v>28</v>
      </c>
      <c r="O1028" s="1" t="s">
        <v>58</v>
      </c>
    </row>
    <row r="1029" spans="1:15" x14ac:dyDescent="0.25">
      <c r="A1029">
        <v>1028</v>
      </c>
      <c r="B1029">
        <v>33</v>
      </c>
      <c r="C1029" s="1" t="s">
        <v>2</v>
      </c>
      <c r="D1029" s="1" t="s">
        <v>88</v>
      </c>
      <c r="E1029" s="1" t="s">
        <v>49</v>
      </c>
      <c r="F1029" s="2">
        <v>47346</v>
      </c>
      <c r="G1029">
        <v>11</v>
      </c>
      <c r="H1029">
        <v>90</v>
      </c>
      <c r="I1029" s="1" t="s">
        <v>105</v>
      </c>
      <c r="J1029" s="1" t="s">
        <v>6</v>
      </c>
      <c r="K1029" s="1" t="s">
        <v>67</v>
      </c>
      <c r="L1029" s="1" t="s">
        <v>35</v>
      </c>
      <c r="M1029" s="1" t="s">
        <v>27</v>
      </c>
      <c r="N1029" s="1" t="s">
        <v>15</v>
      </c>
      <c r="O1029" s="1" t="s">
        <v>70</v>
      </c>
    </row>
    <row r="1030" spans="1:15" x14ac:dyDescent="0.25">
      <c r="A1030">
        <v>1029</v>
      </c>
      <c r="B1030">
        <v>45</v>
      </c>
      <c r="C1030" s="1" t="s">
        <v>2</v>
      </c>
      <c r="D1030" s="1" t="s">
        <v>86</v>
      </c>
      <c r="E1030" s="1" t="s">
        <v>4</v>
      </c>
      <c r="F1030" s="2">
        <v>47348</v>
      </c>
      <c r="G1030">
        <v>4</v>
      </c>
      <c r="H1030">
        <v>36</v>
      </c>
      <c r="I1030" s="1" t="s">
        <v>127</v>
      </c>
      <c r="J1030" s="1" t="s">
        <v>18</v>
      </c>
      <c r="K1030" s="1" t="s">
        <v>75</v>
      </c>
      <c r="L1030" s="1" t="s">
        <v>35</v>
      </c>
      <c r="M1030" s="1" t="s">
        <v>36</v>
      </c>
      <c r="N1030" s="1" t="s">
        <v>15</v>
      </c>
      <c r="O1030" s="1" t="s">
        <v>11</v>
      </c>
    </row>
    <row r="1031" spans="1:15" x14ac:dyDescent="0.25">
      <c r="A1031">
        <v>1030</v>
      </c>
      <c r="B1031">
        <v>29</v>
      </c>
      <c r="C1031" s="1" t="s">
        <v>2</v>
      </c>
      <c r="D1031" s="1" t="s">
        <v>125</v>
      </c>
      <c r="E1031" s="1" t="s">
        <v>49</v>
      </c>
      <c r="F1031" s="2">
        <v>47350</v>
      </c>
      <c r="G1031">
        <v>33</v>
      </c>
      <c r="H1031">
        <v>22</v>
      </c>
      <c r="I1031" s="1" t="s">
        <v>105</v>
      </c>
      <c r="J1031" s="1" t="s">
        <v>26</v>
      </c>
      <c r="K1031" s="1" t="s">
        <v>55</v>
      </c>
      <c r="L1031" s="1" t="s">
        <v>19</v>
      </c>
      <c r="M1031" s="1" t="s">
        <v>52</v>
      </c>
      <c r="N1031" s="1" t="s">
        <v>10</v>
      </c>
      <c r="O1031" s="1" t="s">
        <v>58</v>
      </c>
    </row>
    <row r="1032" spans="1:15" x14ac:dyDescent="0.25">
      <c r="A1032">
        <v>1031</v>
      </c>
      <c r="B1032">
        <v>58</v>
      </c>
      <c r="C1032" s="1" t="s">
        <v>2</v>
      </c>
      <c r="D1032" s="1" t="s">
        <v>44</v>
      </c>
      <c r="E1032" s="1" t="s">
        <v>45</v>
      </c>
      <c r="F1032" s="2">
        <v>47352</v>
      </c>
      <c r="G1032">
        <v>37</v>
      </c>
      <c r="H1032">
        <v>89</v>
      </c>
      <c r="I1032" s="1" t="s">
        <v>5</v>
      </c>
      <c r="J1032" s="1" t="s">
        <v>6</v>
      </c>
      <c r="K1032" s="1" t="s">
        <v>126</v>
      </c>
      <c r="L1032" s="1" t="s">
        <v>8</v>
      </c>
      <c r="M1032" s="1" t="s">
        <v>27</v>
      </c>
      <c r="N1032" s="1" t="s">
        <v>68</v>
      </c>
      <c r="O1032" s="1" t="s">
        <v>40</v>
      </c>
    </row>
    <row r="1033" spans="1:15" x14ac:dyDescent="0.25">
      <c r="A1033">
        <v>1032</v>
      </c>
      <c r="B1033">
        <v>22</v>
      </c>
      <c r="C1033" s="1" t="s">
        <v>2</v>
      </c>
      <c r="D1033" s="1" t="s">
        <v>23</v>
      </c>
      <c r="E1033" s="1" t="s">
        <v>24</v>
      </c>
      <c r="F1033" s="2">
        <v>47354</v>
      </c>
      <c r="G1033">
        <v>32</v>
      </c>
      <c r="H1033">
        <v>50</v>
      </c>
      <c r="I1033" s="1" t="s">
        <v>104</v>
      </c>
      <c r="J1033" s="1" t="s">
        <v>26</v>
      </c>
      <c r="K1033" s="1" t="s">
        <v>67</v>
      </c>
      <c r="L1033" s="1" t="s">
        <v>19</v>
      </c>
      <c r="M1033" s="1" t="s">
        <v>20</v>
      </c>
      <c r="N1033" s="1" t="s">
        <v>15</v>
      </c>
      <c r="O1033" s="1" t="s">
        <v>40</v>
      </c>
    </row>
    <row r="1034" spans="1:15" x14ac:dyDescent="0.25">
      <c r="A1034">
        <v>1033</v>
      </c>
      <c r="B1034">
        <v>55</v>
      </c>
      <c r="C1034" s="1" t="s">
        <v>2</v>
      </c>
      <c r="D1034" s="1" t="s">
        <v>119</v>
      </c>
      <c r="E1034" s="1" t="s">
        <v>24</v>
      </c>
      <c r="F1034" s="2">
        <v>47356</v>
      </c>
      <c r="G1034">
        <v>44</v>
      </c>
      <c r="H1034">
        <v>36</v>
      </c>
      <c r="I1034" s="1" t="s">
        <v>13</v>
      </c>
      <c r="J1034" s="1" t="s">
        <v>26</v>
      </c>
      <c r="K1034" s="1" t="s">
        <v>75</v>
      </c>
      <c r="L1034" s="1" t="s">
        <v>39</v>
      </c>
      <c r="M1034" s="1" t="s">
        <v>20</v>
      </c>
      <c r="N1034" s="1" t="s">
        <v>21</v>
      </c>
      <c r="O1034" s="1" t="s">
        <v>40</v>
      </c>
    </row>
    <row r="1035" spans="1:15" x14ac:dyDescent="0.25">
      <c r="A1035">
        <v>1034</v>
      </c>
      <c r="B1035">
        <v>19</v>
      </c>
      <c r="C1035" s="1" t="s">
        <v>2</v>
      </c>
      <c r="D1035" s="1" t="s">
        <v>77</v>
      </c>
      <c r="E1035" s="1" t="s">
        <v>4</v>
      </c>
      <c r="F1035" s="2">
        <v>47358</v>
      </c>
      <c r="G1035">
        <v>41</v>
      </c>
      <c r="H1035">
        <v>52</v>
      </c>
      <c r="I1035" s="1" t="s">
        <v>38</v>
      </c>
      <c r="J1035" s="1" t="s">
        <v>18</v>
      </c>
      <c r="K1035" s="1" t="s">
        <v>47</v>
      </c>
      <c r="L1035" s="1" t="s">
        <v>19</v>
      </c>
      <c r="M1035" s="1" t="s">
        <v>20</v>
      </c>
      <c r="N1035" s="1" t="s">
        <v>57</v>
      </c>
      <c r="O1035" s="1" t="s">
        <v>40</v>
      </c>
    </row>
    <row r="1036" spans="1:15" x14ac:dyDescent="0.25">
      <c r="A1036">
        <v>1035</v>
      </c>
      <c r="B1036">
        <v>68</v>
      </c>
      <c r="C1036" s="1" t="s">
        <v>2</v>
      </c>
      <c r="D1036" s="1" t="s">
        <v>107</v>
      </c>
      <c r="E1036" s="1" t="s">
        <v>4</v>
      </c>
      <c r="F1036" s="2">
        <v>47360</v>
      </c>
      <c r="G1036">
        <v>44</v>
      </c>
      <c r="H1036">
        <v>29</v>
      </c>
      <c r="I1036" s="1" t="s">
        <v>110</v>
      </c>
      <c r="J1036" s="1" t="s">
        <v>26</v>
      </c>
      <c r="K1036" s="1" t="s">
        <v>60</v>
      </c>
      <c r="L1036" s="1" t="s">
        <v>39</v>
      </c>
      <c r="M1036" s="1" t="s">
        <v>27</v>
      </c>
      <c r="N1036" s="1" t="s">
        <v>57</v>
      </c>
      <c r="O1036" s="1" t="s">
        <v>22</v>
      </c>
    </row>
    <row r="1037" spans="1:15" x14ac:dyDescent="0.25">
      <c r="A1037">
        <v>1036</v>
      </c>
      <c r="B1037">
        <v>61</v>
      </c>
      <c r="C1037" s="1" t="s">
        <v>2</v>
      </c>
      <c r="D1037" s="1" t="s">
        <v>3</v>
      </c>
      <c r="E1037" s="1" t="s">
        <v>4</v>
      </c>
      <c r="F1037" s="2">
        <v>47362</v>
      </c>
      <c r="G1037">
        <v>32</v>
      </c>
      <c r="H1037">
        <v>89</v>
      </c>
      <c r="I1037" s="1" t="s">
        <v>124</v>
      </c>
      <c r="J1037" s="1" t="s">
        <v>26</v>
      </c>
      <c r="K1037" s="1" t="s">
        <v>92</v>
      </c>
      <c r="L1037" s="1" t="s">
        <v>39</v>
      </c>
      <c r="M1037" s="1" t="s">
        <v>9</v>
      </c>
      <c r="N1037" s="1" t="s">
        <v>10</v>
      </c>
      <c r="O1037" s="1" t="s">
        <v>31</v>
      </c>
    </row>
    <row r="1038" spans="1:15" x14ac:dyDescent="0.25">
      <c r="A1038">
        <v>1037</v>
      </c>
      <c r="B1038">
        <v>68</v>
      </c>
      <c r="C1038" s="1" t="s">
        <v>2</v>
      </c>
      <c r="D1038" s="1" t="s">
        <v>48</v>
      </c>
      <c r="E1038" s="1" t="s">
        <v>49</v>
      </c>
      <c r="F1038" s="2">
        <v>47364</v>
      </c>
      <c r="G1038">
        <v>13</v>
      </c>
      <c r="H1038">
        <v>47</v>
      </c>
      <c r="I1038" s="1" t="s">
        <v>59</v>
      </c>
      <c r="J1038" s="1" t="s">
        <v>26</v>
      </c>
      <c r="K1038" s="1" t="s">
        <v>116</v>
      </c>
      <c r="L1038" s="1" t="s">
        <v>39</v>
      </c>
      <c r="M1038" s="1" t="s">
        <v>52</v>
      </c>
      <c r="N1038" s="1" t="s">
        <v>57</v>
      </c>
      <c r="O1038" s="1" t="s">
        <v>70</v>
      </c>
    </row>
    <row r="1039" spans="1:15" x14ac:dyDescent="0.25">
      <c r="A1039">
        <v>1038</v>
      </c>
      <c r="B1039">
        <v>52</v>
      </c>
      <c r="C1039" s="1" t="s">
        <v>2</v>
      </c>
      <c r="D1039" s="1" t="s">
        <v>88</v>
      </c>
      <c r="E1039" s="1" t="s">
        <v>49</v>
      </c>
      <c r="F1039" s="2">
        <v>47366</v>
      </c>
      <c r="G1039">
        <v>48</v>
      </c>
      <c r="H1039">
        <v>25</v>
      </c>
      <c r="I1039" s="1" t="s">
        <v>25</v>
      </c>
      <c r="J1039" s="1" t="s">
        <v>74</v>
      </c>
      <c r="K1039" s="1" t="s">
        <v>92</v>
      </c>
      <c r="L1039" s="1" t="s">
        <v>19</v>
      </c>
      <c r="M1039" s="1" t="s">
        <v>36</v>
      </c>
      <c r="N1039" s="1" t="s">
        <v>68</v>
      </c>
      <c r="O1039" s="1" t="s">
        <v>40</v>
      </c>
    </row>
    <row r="1040" spans="1:15" x14ac:dyDescent="0.25">
      <c r="A1040">
        <v>1039</v>
      </c>
      <c r="B1040">
        <v>41</v>
      </c>
      <c r="C1040" s="1" t="s">
        <v>2</v>
      </c>
      <c r="D1040" s="1" t="s">
        <v>77</v>
      </c>
      <c r="E1040" s="1" t="s">
        <v>4</v>
      </c>
      <c r="F1040" s="2">
        <v>47368</v>
      </c>
      <c r="G1040">
        <v>3</v>
      </c>
      <c r="H1040">
        <v>74</v>
      </c>
      <c r="I1040" s="1" t="s">
        <v>127</v>
      </c>
      <c r="J1040" s="1" t="s">
        <v>74</v>
      </c>
      <c r="K1040" s="1" t="s">
        <v>91</v>
      </c>
      <c r="L1040" s="1" t="s">
        <v>39</v>
      </c>
      <c r="M1040" s="1" t="s">
        <v>9</v>
      </c>
      <c r="N1040" s="1" t="s">
        <v>57</v>
      </c>
      <c r="O1040" s="1" t="s">
        <v>22</v>
      </c>
    </row>
    <row r="1041" spans="1:15" x14ac:dyDescent="0.25">
      <c r="A1041">
        <v>1040</v>
      </c>
      <c r="B1041">
        <v>29</v>
      </c>
      <c r="C1041" s="1" t="s">
        <v>2</v>
      </c>
      <c r="D1041" s="1" t="s">
        <v>115</v>
      </c>
      <c r="E1041" s="1" t="s">
        <v>49</v>
      </c>
      <c r="F1041" s="2">
        <v>47370</v>
      </c>
      <c r="G1041">
        <v>39</v>
      </c>
      <c r="H1041">
        <v>46</v>
      </c>
      <c r="I1041" s="1" t="s">
        <v>133</v>
      </c>
      <c r="J1041" s="1" t="s">
        <v>26</v>
      </c>
      <c r="K1041" s="1" t="s">
        <v>118</v>
      </c>
      <c r="L1041" s="1" t="s">
        <v>39</v>
      </c>
      <c r="M1041" s="1" t="s">
        <v>36</v>
      </c>
      <c r="N1041" s="1" t="s">
        <v>10</v>
      </c>
      <c r="O1041" s="1" t="s">
        <v>70</v>
      </c>
    </row>
    <row r="1042" spans="1:15" x14ac:dyDescent="0.25">
      <c r="A1042">
        <v>1041</v>
      </c>
      <c r="B1042">
        <v>68</v>
      </c>
      <c r="C1042" s="1" t="s">
        <v>2</v>
      </c>
      <c r="D1042" s="1" t="s">
        <v>16</v>
      </c>
      <c r="E1042" s="1" t="s">
        <v>4</v>
      </c>
      <c r="F1042" s="2">
        <v>47372</v>
      </c>
      <c r="G1042">
        <v>7</v>
      </c>
      <c r="H1042">
        <v>22</v>
      </c>
      <c r="I1042" s="1" t="s">
        <v>80</v>
      </c>
      <c r="J1042" s="1" t="s">
        <v>18</v>
      </c>
      <c r="K1042" s="1" t="s">
        <v>118</v>
      </c>
      <c r="L1042" s="1" t="s">
        <v>39</v>
      </c>
      <c r="M1042" s="1" t="s">
        <v>27</v>
      </c>
      <c r="N1042" s="1" t="s">
        <v>15</v>
      </c>
      <c r="O1042" s="1" t="s">
        <v>11</v>
      </c>
    </row>
    <row r="1043" spans="1:15" x14ac:dyDescent="0.25">
      <c r="A1043">
        <v>1042</v>
      </c>
      <c r="B1043">
        <v>36</v>
      </c>
      <c r="C1043" s="1" t="s">
        <v>2</v>
      </c>
      <c r="D1043" s="1" t="s">
        <v>37</v>
      </c>
      <c r="E1043" s="1" t="s">
        <v>4</v>
      </c>
      <c r="F1043" s="2">
        <v>47374</v>
      </c>
      <c r="G1043">
        <v>11</v>
      </c>
      <c r="H1043">
        <v>25</v>
      </c>
      <c r="I1043" s="1" t="s">
        <v>130</v>
      </c>
      <c r="J1043" s="1" t="s">
        <v>26</v>
      </c>
      <c r="K1043" s="1" t="s">
        <v>103</v>
      </c>
      <c r="L1043" s="1" t="s">
        <v>35</v>
      </c>
      <c r="M1043" s="1" t="s">
        <v>27</v>
      </c>
      <c r="N1043" s="1" t="s">
        <v>15</v>
      </c>
      <c r="O1043" s="1" t="s">
        <v>11</v>
      </c>
    </row>
    <row r="1044" spans="1:15" x14ac:dyDescent="0.25">
      <c r="A1044">
        <v>1043</v>
      </c>
      <c r="B1044">
        <v>55</v>
      </c>
      <c r="C1044" s="1" t="s">
        <v>2</v>
      </c>
      <c r="D1044" s="1" t="s">
        <v>115</v>
      </c>
      <c r="E1044" s="1" t="s">
        <v>49</v>
      </c>
      <c r="F1044" s="2">
        <v>47376</v>
      </c>
      <c r="G1044">
        <v>47</v>
      </c>
      <c r="H1044">
        <v>80</v>
      </c>
      <c r="I1044" s="1" t="s">
        <v>110</v>
      </c>
      <c r="J1044" s="1" t="s">
        <v>26</v>
      </c>
      <c r="K1044" s="1" t="s">
        <v>14</v>
      </c>
      <c r="L1044" s="1" t="s">
        <v>19</v>
      </c>
      <c r="M1044" s="1" t="s">
        <v>27</v>
      </c>
      <c r="N1044" s="1" t="s">
        <v>21</v>
      </c>
      <c r="O1044" s="1" t="s">
        <v>22</v>
      </c>
    </row>
    <row r="1045" spans="1:15" x14ac:dyDescent="0.25">
      <c r="A1045">
        <v>1044</v>
      </c>
      <c r="B1045">
        <v>28</v>
      </c>
      <c r="C1045" s="1" t="s">
        <v>2</v>
      </c>
      <c r="D1045" s="1" t="s">
        <v>16</v>
      </c>
      <c r="E1045" s="1" t="s">
        <v>4</v>
      </c>
      <c r="F1045" s="2">
        <v>47378</v>
      </c>
      <c r="G1045">
        <v>28</v>
      </c>
      <c r="H1045">
        <v>76</v>
      </c>
      <c r="I1045" s="1" t="s">
        <v>59</v>
      </c>
      <c r="J1045" s="1" t="s">
        <v>26</v>
      </c>
      <c r="K1045" s="1" t="s">
        <v>78</v>
      </c>
      <c r="L1045" s="1" t="s">
        <v>19</v>
      </c>
      <c r="M1045" s="1" t="s">
        <v>52</v>
      </c>
      <c r="N1045" s="1" t="s">
        <v>68</v>
      </c>
      <c r="O1045" s="1" t="s">
        <v>11</v>
      </c>
    </row>
    <row r="1046" spans="1:15" x14ac:dyDescent="0.25">
      <c r="A1046">
        <v>1045</v>
      </c>
      <c r="B1046">
        <v>39</v>
      </c>
      <c r="C1046" s="1" t="s">
        <v>2</v>
      </c>
      <c r="D1046" s="1" t="s">
        <v>16</v>
      </c>
      <c r="E1046" s="1" t="s">
        <v>4</v>
      </c>
      <c r="F1046" s="2">
        <v>47380</v>
      </c>
      <c r="G1046">
        <v>17</v>
      </c>
      <c r="H1046">
        <v>30</v>
      </c>
      <c r="I1046" s="1" t="s">
        <v>29</v>
      </c>
      <c r="J1046" s="1" t="s">
        <v>6</v>
      </c>
      <c r="K1046" s="1" t="s">
        <v>67</v>
      </c>
      <c r="L1046" s="1" t="s">
        <v>35</v>
      </c>
      <c r="M1046" s="1" t="s">
        <v>27</v>
      </c>
      <c r="N1046" s="1" t="s">
        <v>57</v>
      </c>
      <c r="O1046" s="1" t="s">
        <v>79</v>
      </c>
    </row>
    <row r="1047" spans="1:15" x14ac:dyDescent="0.25">
      <c r="A1047">
        <v>1046</v>
      </c>
      <c r="B1047">
        <v>54</v>
      </c>
      <c r="C1047" s="1" t="s">
        <v>2</v>
      </c>
      <c r="D1047" s="1" t="s">
        <v>12</v>
      </c>
      <c r="E1047" s="1" t="s">
        <v>4</v>
      </c>
      <c r="F1047" s="2">
        <v>47382</v>
      </c>
      <c r="G1047">
        <v>11</v>
      </c>
      <c r="H1047">
        <v>79</v>
      </c>
      <c r="I1047" s="1" t="s">
        <v>112</v>
      </c>
      <c r="J1047" s="1" t="s">
        <v>6</v>
      </c>
      <c r="K1047" s="1" t="s">
        <v>76</v>
      </c>
      <c r="L1047" s="1" t="s">
        <v>39</v>
      </c>
      <c r="M1047" s="1" t="s">
        <v>52</v>
      </c>
      <c r="N1047" s="1" t="s">
        <v>28</v>
      </c>
      <c r="O1047" s="1" t="s">
        <v>58</v>
      </c>
    </row>
    <row r="1048" spans="1:15" x14ac:dyDescent="0.25">
      <c r="A1048">
        <v>1047</v>
      </c>
      <c r="B1048">
        <v>40</v>
      </c>
      <c r="C1048" s="1" t="s">
        <v>2</v>
      </c>
      <c r="D1048" s="1" t="s">
        <v>32</v>
      </c>
      <c r="E1048" s="1" t="s">
        <v>24</v>
      </c>
      <c r="F1048" s="2">
        <v>47384</v>
      </c>
      <c r="G1048">
        <v>12</v>
      </c>
      <c r="H1048">
        <v>22</v>
      </c>
      <c r="I1048" s="1" t="s">
        <v>97</v>
      </c>
      <c r="J1048" s="1" t="s">
        <v>26</v>
      </c>
      <c r="K1048" s="1" t="s">
        <v>118</v>
      </c>
      <c r="L1048" s="1" t="s">
        <v>8</v>
      </c>
      <c r="M1048" s="1" t="s">
        <v>36</v>
      </c>
      <c r="N1048" s="1" t="s">
        <v>10</v>
      </c>
      <c r="O1048" s="1" t="s">
        <v>31</v>
      </c>
    </row>
    <row r="1049" spans="1:15" x14ac:dyDescent="0.25">
      <c r="A1049">
        <v>1048</v>
      </c>
      <c r="B1049">
        <v>31</v>
      </c>
      <c r="C1049" s="1" t="s">
        <v>2</v>
      </c>
      <c r="D1049" s="1" t="s">
        <v>107</v>
      </c>
      <c r="E1049" s="1" t="s">
        <v>4</v>
      </c>
      <c r="F1049" s="2">
        <v>47386</v>
      </c>
      <c r="G1049">
        <v>7</v>
      </c>
      <c r="H1049">
        <v>36</v>
      </c>
      <c r="I1049" s="1" t="s">
        <v>122</v>
      </c>
      <c r="J1049" s="1" t="s">
        <v>18</v>
      </c>
      <c r="K1049" s="1" t="s">
        <v>60</v>
      </c>
      <c r="L1049" s="1" t="s">
        <v>39</v>
      </c>
      <c r="M1049" s="1" t="s">
        <v>36</v>
      </c>
      <c r="N1049" s="1" t="s">
        <v>21</v>
      </c>
      <c r="O1049" s="1" t="s">
        <v>11</v>
      </c>
    </row>
    <row r="1050" spans="1:15" x14ac:dyDescent="0.25">
      <c r="A1050">
        <v>1049</v>
      </c>
      <c r="B1050">
        <v>30</v>
      </c>
      <c r="C1050" s="1" t="s">
        <v>2</v>
      </c>
      <c r="D1050" s="1" t="s">
        <v>107</v>
      </c>
      <c r="E1050" s="1" t="s">
        <v>4</v>
      </c>
      <c r="F1050" s="2">
        <v>47388</v>
      </c>
      <c r="G1050">
        <v>19</v>
      </c>
      <c r="H1050">
        <v>77</v>
      </c>
      <c r="I1050" s="1" t="s">
        <v>13</v>
      </c>
      <c r="J1050" s="1" t="s">
        <v>6</v>
      </c>
      <c r="K1050" s="1" t="s">
        <v>116</v>
      </c>
      <c r="L1050" s="1" t="s">
        <v>39</v>
      </c>
      <c r="M1050" s="1" t="s">
        <v>36</v>
      </c>
      <c r="N1050" s="1" t="s">
        <v>10</v>
      </c>
      <c r="O1050" s="1" t="s">
        <v>11</v>
      </c>
    </row>
    <row r="1051" spans="1:15" x14ac:dyDescent="0.25">
      <c r="A1051">
        <v>1050</v>
      </c>
      <c r="B1051">
        <v>45</v>
      </c>
      <c r="C1051" s="1" t="s">
        <v>2</v>
      </c>
      <c r="D1051" s="1" t="s">
        <v>71</v>
      </c>
      <c r="E1051" s="1" t="s">
        <v>49</v>
      </c>
      <c r="F1051" s="2">
        <v>47390</v>
      </c>
      <c r="G1051">
        <v>24</v>
      </c>
      <c r="H1051">
        <v>33</v>
      </c>
      <c r="I1051" s="1" t="s">
        <v>123</v>
      </c>
      <c r="J1051" s="1" t="s">
        <v>18</v>
      </c>
      <c r="K1051" s="1" t="s">
        <v>55</v>
      </c>
      <c r="L1051" s="1" t="s">
        <v>39</v>
      </c>
      <c r="M1051" s="1" t="s">
        <v>56</v>
      </c>
      <c r="N1051" s="1" t="s">
        <v>15</v>
      </c>
      <c r="O1051" s="1" t="s">
        <v>40</v>
      </c>
    </row>
    <row r="1052" spans="1:15" x14ac:dyDescent="0.25">
      <c r="A1052">
        <v>1051</v>
      </c>
      <c r="B1052">
        <v>48</v>
      </c>
      <c r="C1052" s="1" t="s">
        <v>2</v>
      </c>
      <c r="D1052" s="1" t="s">
        <v>32</v>
      </c>
      <c r="E1052" s="1" t="s">
        <v>24</v>
      </c>
      <c r="F1052" s="2">
        <v>47392</v>
      </c>
      <c r="G1052">
        <v>19</v>
      </c>
      <c r="H1052">
        <v>64</v>
      </c>
      <c r="I1052" s="1" t="s">
        <v>85</v>
      </c>
      <c r="J1052" s="1" t="s">
        <v>26</v>
      </c>
      <c r="K1052" s="1" t="s">
        <v>100</v>
      </c>
      <c r="L1052" s="1" t="s">
        <v>8</v>
      </c>
      <c r="M1052" s="1" t="s">
        <v>27</v>
      </c>
      <c r="N1052" s="1" t="s">
        <v>10</v>
      </c>
      <c r="O1052" s="1" t="s">
        <v>70</v>
      </c>
    </row>
    <row r="1053" spans="1:15" x14ac:dyDescent="0.25">
      <c r="A1053">
        <v>1052</v>
      </c>
      <c r="B1053">
        <v>45</v>
      </c>
      <c r="C1053" s="1" t="s">
        <v>2</v>
      </c>
      <c r="D1053" s="1" t="s">
        <v>107</v>
      </c>
      <c r="E1053" s="1" t="s">
        <v>4</v>
      </c>
      <c r="F1053" s="2">
        <v>47394</v>
      </c>
      <c r="G1053">
        <v>39</v>
      </c>
      <c r="H1053">
        <v>53</v>
      </c>
      <c r="I1053" s="1" t="s">
        <v>105</v>
      </c>
      <c r="J1053" s="1" t="s">
        <v>26</v>
      </c>
      <c r="K1053" s="1" t="s">
        <v>108</v>
      </c>
      <c r="L1053" s="1" t="s">
        <v>39</v>
      </c>
      <c r="M1053" s="1" t="s">
        <v>20</v>
      </c>
      <c r="N1053" s="1" t="s">
        <v>28</v>
      </c>
      <c r="O1053" s="1" t="s">
        <v>31</v>
      </c>
    </row>
    <row r="1054" spans="1:15" x14ac:dyDescent="0.25">
      <c r="A1054">
        <v>1053</v>
      </c>
      <c r="B1054">
        <v>60</v>
      </c>
      <c r="C1054" s="1" t="s">
        <v>2</v>
      </c>
      <c r="D1054" s="1" t="s">
        <v>53</v>
      </c>
      <c r="E1054" s="1" t="s">
        <v>24</v>
      </c>
      <c r="F1054" s="2">
        <v>47396</v>
      </c>
      <c r="G1054">
        <v>1</v>
      </c>
      <c r="H1054">
        <v>36</v>
      </c>
      <c r="I1054" s="1" t="s">
        <v>123</v>
      </c>
      <c r="J1054" s="1" t="s">
        <v>74</v>
      </c>
      <c r="K1054" s="1" t="s">
        <v>51</v>
      </c>
      <c r="L1054" s="1" t="s">
        <v>39</v>
      </c>
      <c r="M1054" s="1" t="s">
        <v>52</v>
      </c>
      <c r="N1054" s="1" t="s">
        <v>21</v>
      </c>
      <c r="O1054" s="1" t="s">
        <v>11</v>
      </c>
    </row>
    <row r="1055" spans="1:15" x14ac:dyDescent="0.25">
      <c r="A1055">
        <v>1054</v>
      </c>
      <c r="B1055">
        <v>59</v>
      </c>
      <c r="C1055" s="1" t="s">
        <v>2</v>
      </c>
      <c r="D1055" s="1" t="s">
        <v>3</v>
      </c>
      <c r="E1055" s="1" t="s">
        <v>4</v>
      </c>
      <c r="F1055" s="2">
        <v>47398</v>
      </c>
      <c r="G1055">
        <v>10</v>
      </c>
      <c r="H1055">
        <v>70</v>
      </c>
      <c r="I1055" s="1" t="s">
        <v>93</v>
      </c>
      <c r="J1055" s="1" t="s">
        <v>26</v>
      </c>
      <c r="K1055" s="1" t="s">
        <v>126</v>
      </c>
      <c r="L1055" s="1" t="s">
        <v>19</v>
      </c>
      <c r="M1055" s="1" t="s">
        <v>52</v>
      </c>
      <c r="N1055" s="1" t="s">
        <v>68</v>
      </c>
      <c r="O1055" s="1" t="s">
        <v>58</v>
      </c>
    </row>
    <row r="1056" spans="1:15" x14ac:dyDescent="0.25">
      <c r="A1056">
        <v>1055</v>
      </c>
      <c r="B1056">
        <v>18</v>
      </c>
      <c r="C1056" s="1" t="s">
        <v>2</v>
      </c>
      <c r="D1056" s="1" t="s">
        <v>41</v>
      </c>
      <c r="E1056" s="1" t="s">
        <v>4</v>
      </c>
      <c r="F1056" s="2">
        <v>47400</v>
      </c>
      <c r="G1056">
        <v>48</v>
      </c>
      <c r="H1056">
        <v>96</v>
      </c>
      <c r="I1056" s="1" t="s">
        <v>54</v>
      </c>
      <c r="J1056" s="1" t="s">
        <v>6</v>
      </c>
      <c r="K1056" s="1" t="s">
        <v>91</v>
      </c>
      <c r="L1056" s="1" t="s">
        <v>8</v>
      </c>
      <c r="M1056" s="1" t="s">
        <v>9</v>
      </c>
      <c r="N1056" s="1" t="s">
        <v>28</v>
      </c>
      <c r="O1056" s="1" t="s">
        <v>40</v>
      </c>
    </row>
    <row r="1057" spans="1:15" x14ac:dyDescent="0.25">
      <c r="A1057">
        <v>1056</v>
      </c>
      <c r="B1057">
        <v>70</v>
      </c>
      <c r="C1057" s="1" t="s">
        <v>2</v>
      </c>
      <c r="D1057" s="1" t="s">
        <v>84</v>
      </c>
      <c r="E1057" s="1" t="s">
        <v>45</v>
      </c>
      <c r="F1057" s="2">
        <v>47402</v>
      </c>
      <c r="G1057">
        <v>24</v>
      </c>
      <c r="H1057">
        <v>27</v>
      </c>
      <c r="I1057" s="1" t="s">
        <v>17</v>
      </c>
      <c r="J1057" s="1" t="s">
        <v>26</v>
      </c>
      <c r="K1057" s="1" t="s">
        <v>103</v>
      </c>
      <c r="L1057" s="1" t="s">
        <v>19</v>
      </c>
      <c r="M1057" s="1" t="s">
        <v>27</v>
      </c>
      <c r="N1057" s="1" t="s">
        <v>68</v>
      </c>
      <c r="O1057" s="1" t="s">
        <v>31</v>
      </c>
    </row>
    <row r="1058" spans="1:15" x14ac:dyDescent="0.25">
      <c r="A1058">
        <v>1057</v>
      </c>
      <c r="B1058">
        <v>20</v>
      </c>
      <c r="C1058" s="1" t="s">
        <v>2</v>
      </c>
      <c r="D1058" s="1" t="s">
        <v>12</v>
      </c>
      <c r="E1058" s="1" t="s">
        <v>4</v>
      </c>
      <c r="F1058" s="2">
        <v>47404</v>
      </c>
      <c r="G1058">
        <v>42</v>
      </c>
      <c r="H1058">
        <v>64</v>
      </c>
      <c r="I1058" s="1" t="s">
        <v>117</v>
      </c>
      <c r="J1058" s="1" t="s">
        <v>6</v>
      </c>
      <c r="K1058" s="1" t="s">
        <v>76</v>
      </c>
      <c r="L1058" s="1" t="s">
        <v>8</v>
      </c>
      <c r="M1058" s="1" t="s">
        <v>52</v>
      </c>
      <c r="N1058" s="1" t="s">
        <v>10</v>
      </c>
      <c r="O1058" s="1" t="s">
        <v>11</v>
      </c>
    </row>
    <row r="1059" spans="1:15" x14ac:dyDescent="0.25">
      <c r="A1059">
        <v>1058</v>
      </c>
      <c r="B1059">
        <v>65</v>
      </c>
      <c r="C1059" s="1" t="s">
        <v>2</v>
      </c>
      <c r="D1059" s="1" t="s">
        <v>84</v>
      </c>
      <c r="E1059" s="1" t="s">
        <v>45</v>
      </c>
      <c r="F1059" s="2">
        <v>47406</v>
      </c>
      <c r="G1059">
        <v>20</v>
      </c>
      <c r="H1059">
        <v>23</v>
      </c>
      <c r="I1059" s="1" t="s">
        <v>132</v>
      </c>
      <c r="J1059" s="1" t="s">
        <v>18</v>
      </c>
      <c r="K1059" s="1" t="s">
        <v>14</v>
      </c>
      <c r="L1059" s="1" t="s">
        <v>19</v>
      </c>
      <c r="M1059" s="1" t="s">
        <v>52</v>
      </c>
      <c r="N1059" s="1" t="s">
        <v>21</v>
      </c>
      <c r="O1059" s="1" t="s">
        <v>22</v>
      </c>
    </row>
    <row r="1060" spans="1:15" x14ac:dyDescent="0.25">
      <c r="A1060">
        <v>1059</v>
      </c>
      <c r="B1060">
        <v>29</v>
      </c>
      <c r="C1060" s="1" t="s">
        <v>2</v>
      </c>
      <c r="D1060" s="1" t="s">
        <v>101</v>
      </c>
      <c r="E1060" s="1" t="s">
        <v>49</v>
      </c>
      <c r="F1060" s="2">
        <v>47408</v>
      </c>
      <c r="G1060">
        <v>49</v>
      </c>
      <c r="H1060">
        <v>33</v>
      </c>
      <c r="I1060" s="1" t="s">
        <v>112</v>
      </c>
      <c r="J1060" s="1" t="s">
        <v>6</v>
      </c>
      <c r="K1060" s="1" t="s">
        <v>65</v>
      </c>
      <c r="L1060" s="1" t="s">
        <v>35</v>
      </c>
      <c r="M1060" s="1" t="s">
        <v>27</v>
      </c>
      <c r="N1060" s="1" t="s">
        <v>57</v>
      </c>
      <c r="O1060" s="1" t="s">
        <v>79</v>
      </c>
    </row>
    <row r="1061" spans="1:15" x14ac:dyDescent="0.25">
      <c r="A1061">
        <v>1060</v>
      </c>
      <c r="B1061">
        <v>22</v>
      </c>
      <c r="C1061" s="1" t="s">
        <v>2</v>
      </c>
      <c r="D1061" s="1" t="s">
        <v>84</v>
      </c>
      <c r="E1061" s="1" t="s">
        <v>45</v>
      </c>
      <c r="F1061" s="2">
        <v>47410</v>
      </c>
      <c r="G1061">
        <v>25</v>
      </c>
      <c r="H1061">
        <v>34</v>
      </c>
      <c r="I1061" s="1" t="s">
        <v>80</v>
      </c>
      <c r="J1061" s="1" t="s">
        <v>26</v>
      </c>
      <c r="K1061" s="1" t="s">
        <v>100</v>
      </c>
      <c r="L1061" s="1" t="s">
        <v>8</v>
      </c>
      <c r="M1061" s="1" t="s">
        <v>36</v>
      </c>
      <c r="N1061" s="1" t="s">
        <v>68</v>
      </c>
      <c r="O1061" s="1" t="s">
        <v>70</v>
      </c>
    </row>
    <row r="1062" spans="1:15" x14ac:dyDescent="0.25">
      <c r="A1062">
        <v>1061</v>
      </c>
      <c r="B1062">
        <v>27</v>
      </c>
      <c r="C1062" s="1" t="s">
        <v>2</v>
      </c>
      <c r="D1062" s="1" t="s">
        <v>12</v>
      </c>
      <c r="E1062" s="1" t="s">
        <v>4</v>
      </c>
      <c r="F1062" s="2">
        <v>47412</v>
      </c>
      <c r="G1062">
        <v>21</v>
      </c>
      <c r="H1062">
        <v>35</v>
      </c>
      <c r="I1062" s="1" t="s">
        <v>128</v>
      </c>
      <c r="J1062" s="1" t="s">
        <v>18</v>
      </c>
      <c r="K1062" s="1" t="s">
        <v>7</v>
      </c>
      <c r="L1062" s="1" t="s">
        <v>35</v>
      </c>
      <c r="M1062" s="1" t="s">
        <v>27</v>
      </c>
      <c r="N1062" s="1" t="s">
        <v>68</v>
      </c>
      <c r="O1062" s="1" t="s">
        <v>79</v>
      </c>
    </row>
    <row r="1063" spans="1:15" x14ac:dyDescent="0.25">
      <c r="A1063">
        <v>1062</v>
      </c>
      <c r="B1063">
        <v>36</v>
      </c>
      <c r="C1063" s="1" t="s">
        <v>2</v>
      </c>
      <c r="D1063" s="1" t="s">
        <v>44</v>
      </c>
      <c r="E1063" s="1" t="s">
        <v>45</v>
      </c>
      <c r="F1063" s="2">
        <v>47414</v>
      </c>
      <c r="G1063">
        <v>12</v>
      </c>
      <c r="H1063">
        <v>62</v>
      </c>
      <c r="I1063" s="1" t="s">
        <v>117</v>
      </c>
      <c r="J1063" s="1" t="s">
        <v>26</v>
      </c>
      <c r="K1063" s="1" t="s">
        <v>7</v>
      </c>
      <c r="L1063" s="1" t="s">
        <v>35</v>
      </c>
      <c r="M1063" s="1" t="s">
        <v>20</v>
      </c>
      <c r="N1063" s="1" t="s">
        <v>10</v>
      </c>
      <c r="O1063" s="1" t="s">
        <v>79</v>
      </c>
    </row>
    <row r="1064" spans="1:15" x14ac:dyDescent="0.25">
      <c r="A1064">
        <v>1063</v>
      </c>
      <c r="B1064">
        <v>59</v>
      </c>
      <c r="C1064" s="1" t="s">
        <v>2</v>
      </c>
      <c r="D1064" s="1" t="s">
        <v>119</v>
      </c>
      <c r="E1064" s="1" t="s">
        <v>24</v>
      </c>
      <c r="F1064" s="2">
        <v>47416</v>
      </c>
      <c r="G1064">
        <v>21</v>
      </c>
      <c r="H1064">
        <v>75</v>
      </c>
      <c r="I1064" s="1" t="s">
        <v>105</v>
      </c>
      <c r="J1064" s="1" t="s">
        <v>26</v>
      </c>
      <c r="K1064" s="1" t="s">
        <v>92</v>
      </c>
      <c r="L1064" s="1" t="s">
        <v>39</v>
      </c>
      <c r="M1064" s="1" t="s">
        <v>27</v>
      </c>
      <c r="N1064" s="1" t="s">
        <v>68</v>
      </c>
      <c r="O1064" s="1" t="s">
        <v>79</v>
      </c>
    </row>
    <row r="1065" spans="1:15" x14ac:dyDescent="0.25">
      <c r="A1065">
        <v>1064</v>
      </c>
      <c r="B1065">
        <v>62</v>
      </c>
      <c r="C1065" s="1" t="s">
        <v>2</v>
      </c>
      <c r="D1065" s="1" t="s">
        <v>86</v>
      </c>
      <c r="E1065" s="1" t="s">
        <v>4</v>
      </c>
      <c r="F1065" s="2">
        <v>47418</v>
      </c>
      <c r="G1065">
        <v>35</v>
      </c>
      <c r="H1065">
        <v>29</v>
      </c>
      <c r="I1065" s="1" t="s">
        <v>72</v>
      </c>
      <c r="J1065" s="1" t="s">
        <v>18</v>
      </c>
      <c r="K1065" s="1" t="s">
        <v>108</v>
      </c>
      <c r="L1065" s="1" t="s">
        <v>35</v>
      </c>
      <c r="M1065" s="1" t="s">
        <v>20</v>
      </c>
      <c r="N1065" s="1" t="s">
        <v>15</v>
      </c>
      <c r="O1065" s="1" t="s">
        <v>70</v>
      </c>
    </row>
    <row r="1066" spans="1:15" x14ac:dyDescent="0.25">
      <c r="A1066">
        <v>1065</v>
      </c>
      <c r="B1066">
        <v>34</v>
      </c>
      <c r="C1066" s="1" t="s">
        <v>2</v>
      </c>
      <c r="D1066" s="1" t="s">
        <v>106</v>
      </c>
      <c r="E1066" s="1" t="s">
        <v>49</v>
      </c>
      <c r="F1066" s="2">
        <v>47420</v>
      </c>
      <c r="G1066">
        <v>42</v>
      </c>
      <c r="H1066">
        <v>28</v>
      </c>
      <c r="I1066" s="1" t="s">
        <v>33</v>
      </c>
      <c r="J1066" s="1" t="s">
        <v>26</v>
      </c>
      <c r="K1066" s="1" t="s">
        <v>65</v>
      </c>
      <c r="L1066" s="1" t="s">
        <v>19</v>
      </c>
      <c r="M1066" s="1" t="s">
        <v>9</v>
      </c>
      <c r="N1066" s="1" t="s">
        <v>21</v>
      </c>
      <c r="O1066" s="1" t="s">
        <v>79</v>
      </c>
    </row>
    <row r="1067" spans="1:15" x14ac:dyDescent="0.25">
      <c r="A1067">
        <v>1066</v>
      </c>
      <c r="B1067">
        <v>59</v>
      </c>
      <c r="C1067" s="1" t="s">
        <v>2</v>
      </c>
      <c r="D1067" s="1" t="s">
        <v>95</v>
      </c>
      <c r="E1067" s="1" t="s">
        <v>4</v>
      </c>
      <c r="F1067" s="2">
        <v>47422</v>
      </c>
      <c r="G1067">
        <v>3</v>
      </c>
      <c r="H1067">
        <v>20</v>
      </c>
      <c r="I1067" s="1" t="s">
        <v>72</v>
      </c>
      <c r="J1067" s="1" t="s">
        <v>74</v>
      </c>
      <c r="K1067" s="1" t="s">
        <v>126</v>
      </c>
      <c r="L1067" s="1" t="s">
        <v>19</v>
      </c>
      <c r="M1067" s="1" t="s">
        <v>56</v>
      </c>
      <c r="N1067" s="1" t="s">
        <v>28</v>
      </c>
      <c r="O1067" s="1" t="s">
        <v>79</v>
      </c>
    </row>
    <row r="1068" spans="1:15" x14ac:dyDescent="0.25">
      <c r="A1068">
        <v>1067</v>
      </c>
      <c r="B1068">
        <v>49</v>
      </c>
      <c r="C1068" s="1" t="s">
        <v>2</v>
      </c>
      <c r="D1068" s="1" t="s">
        <v>44</v>
      </c>
      <c r="E1068" s="1" t="s">
        <v>45</v>
      </c>
      <c r="F1068" s="2">
        <v>47424</v>
      </c>
      <c r="G1068">
        <v>11</v>
      </c>
      <c r="H1068">
        <v>96</v>
      </c>
      <c r="I1068" s="1" t="s">
        <v>73</v>
      </c>
      <c r="J1068" s="1" t="s">
        <v>26</v>
      </c>
      <c r="K1068" s="1" t="s">
        <v>90</v>
      </c>
      <c r="L1068" s="1" t="s">
        <v>8</v>
      </c>
      <c r="M1068" s="1" t="s">
        <v>56</v>
      </c>
      <c r="N1068" s="1" t="s">
        <v>28</v>
      </c>
      <c r="O1068" s="1" t="s">
        <v>58</v>
      </c>
    </row>
    <row r="1069" spans="1:15" x14ac:dyDescent="0.25">
      <c r="A1069">
        <v>1068</v>
      </c>
      <c r="B1069">
        <v>18</v>
      </c>
      <c r="C1069" s="1" t="s">
        <v>2</v>
      </c>
      <c r="D1069" s="1" t="s">
        <v>63</v>
      </c>
      <c r="E1069" s="1" t="s">
        <v>4</v>
      </c>
      <c r="F1069" s="2">
        <v>47426</v>
      </c>
      <c r="G1069">
        <v>22</v>
      </c>
      <c r="H1069">
        <v>43</v>
      </c>
      <c r="I1069" s="1" t="s">
        <v>120</v>
      </c>
      <c r="J1069" s="1" t="s">
        <v>18</v>
      </c>
      <c r="K1069" s="1" t="s">
        <v>82</v>
      </c>
      <c r="L1069" s="1" t="s">
        <v>35</v>
      </c>
      <c r="M1069" s="1" t="s">
        <v>52</v>
      </c>
      <c r="N1069" s="1" t="s">
        <v>28</v>
      </c>
      <c r="O1069" s="1" t="s">
        <v>40</v>
      </c>
    </row>
    <row r="1070" spans="1:15" x14ac:dyDescent="0.25">
      <c r="A1070">
        <v>1069</v>
      </c>
      <c r="B1070">
        <v>55</v>
      </c>
      <c r="C1070" s="1" t="s">
        <v>2</v>
      </c>
      <c r="D1070" s="1" t="s">
        <v>37</v>
      </c>
      <c r="E1070" s="1" t="s">
        <v>4</v>
      </c>
      <c r="F1070" s="2">
        <v>47428</v>
      </c>
      <c r="G1070">
        <v>47</v>
      </c>
      <c r="H1070">
        <v>94</v>
      </c>
      <c r="I1070" s="1" t="s">
        <v>33</v>
      </c>
      <c r="J1070" s="1" t="s">
        <v>26</v>
      </c>
      <c r="K1070" s="1" t="s">
        <v>60</v>
      </c>
      <c r="L1070" s="1" t="s">
        <v>39</v>
      </c>
      <c r="M1070" s="1" t="s">
        <v>36</v>
      </c>
      <c r="N1070" s="1" t="s">
        <v>21</v>
      </c>
      <c r="O1070" s="1" t="s">
        <v>22</v>
      </c>
    </row>
    <row r="1071" spans="1:15" x14ac:dyDescent="0.25">
      <c r="A1071">
        <v>1070</v>
      </c>
      <c r="B1071">
        <v>38</v>
      </c>
      <c r="C1071" s="1" t="s">
        <v>2</v>
      </c>
      <c r="D1071" s="1" t="s">
        <v>69</v>
      </c>
      <c r="E1071" s="1" t="s">
        <v>4</v>
      </c>
      <c r="F1071" s="2">
        <v>47430</v>
      </c>
      <c r="G1071">
        <v>33</v>
      </c>
      <c r="H1071">
        <v>81</v>
      </c>
      <c r="I1071" s="1" t="s">
        <v>110</v>
      </c>
      <c r="J1071" s="1" t="s">
        <v>74</v>
      </c>
      <c r="K1071" s="1" t="s">
        <v>34</v>
      </c>
      <c r="L1071" s="1" t="s">
        <v>39</v>
      </c>
      <c r="M1071" s="1" t="s">
        <v>27</v>
      </c>
      <c r="N1071" s="1" t="s">
        <v>10</v>
      </c>
      <c r="O1071" s="1" t="s">
        <v>79</v>
      </c>
    </row>
    <row r="1072" spans="1:15" x14ac:dyDescent="0.25">
      <c r="A1072">
        <v>1071</v>
      </c>
      <c r="B1072">
        <v>50</v>
      </c>
      <c r="C1072" s="1" t="s">
        <v>2</v>
      </c>
      <c r="D1072" s="1" t="s">
        <v>88</v>
      </c>
      <c r="E1072" s="1" t="s">
        <v>49</v>
      </c>
      <c r="F1072" s="2">
        <v>47432</v>
      </c>
      <c r="G1072">
        <v>50</v>
      </c>
      <c r="H1072">
        <v>75</v>
      </c>
      <c r="I1072" s="1" t="s">
        <v>80</v>
      </c>
      <c r="J1072" s="1" t="s">
        <v>26</v>
      </c>
      <c r="K1072" s="1" t="s">
        <v>118</v>
      </c>
      <c r="L1072" s="1" t="s">
        <v>35</v>
      </c>
      <c r="M1072" s="1" t="s">
        <v>20</v>
      </c>
      <c r="N1072" s="1" t="s">
        <v>68</v>
      </c>
      <c r="O1072" s="1" t="s">
        <v>22</v>
      </c>
    </row>
    <row r="1073" spans="1:15" x14ac:dyDescent="0.25">
      <c r="A1073">
        <v>1072</v>
      </c>
      <c r="B1073">
        <v>61</v>
      </c>
      <c r="C1073" s="1" t="s">
        <v>2</v>
      </c>
      <c r="D1073" s="1" t="s">
        <v>106</v>
      </c>
      <c r="E1073" s="1" t="s">
        <v>49</v>
      </c>
      <c r="F1073" s="2">
        <v>47434</v>
      </c>
      <c r="G1073">
        <v>46</v>
      </c>
      <c r="H1073">
        <v>81</v>
      </c>
      <c r="I1073" s="1" t="s">
        <v>120</v>
      </c>
      <c r="J1073" s="1" t="s">
        <v>26</v>
      </c>
      <c r="K1073" s="1" t="s">
        <v>100</v>
      </c>
      <c r="L1073" s="1" t="s">
        <v>35</v>
      </c>
      <c r="M1073" s="1" t="s">
        <v>9</v>
      </c>
      <c r="N1073" s="1" t="s">
        <v>21</v>
      </c>
      <c r="O1073" s="1" t="s">
        <v>70</v>
      </c>
    </row>
    <row r="1074" spans="1:15" x14ac:dyDescent="0.25">
      <c r="A1074">
        <v>1073</v>
      </c>
      <c r="B1074">
        <v>48</v>
      </c>
      <c r="C1074" s="1" t="s">
        <v>2</v>
      </c>
      <c r="D1074" s="1" t="s">
        <v>41</v>
      </c>
      <c r="E1074" s="1" t="s">
        <v>4</v>
      </c>
      <c r="F1074" s="2">
        <v>47436</v>
      </c>
      <c r="G1074">
        <v>34</v>
      </c>
      <c r="H1074">
        <v>92</v>
      </c>
      <c r="I1074" s="1" t="s">
        <v>117</v>
      </c>
      <c r="J1074" s="1" t="s">
        <v>6</v>
      </c>
      <c r="K1074" s="1" t="s">
        <v>62</v>
      </c>
      <c r="L1074" s="1" t="s">
        <v>39</v>
      </c>
      <c r="M1074" s="1" t="s">
        <v>9</v>
      </c>
      <c r="N1074" s="1" t="s">
        <v>68</v>
      </c>
      <c r="O1074" s="1" t="s">
        <v>11</v>
      </c>
    </row>
    <row r="1075" spans="1:15" x14ac:dyDescent="0.25">
      <c r="A1075">
        <v>1074</v>
      </c>
      <c r="B1075">
        <v>22</v>
      </c>
      <c r="C1075" s="1" t="s">
        <v>2</v>
      </c>
      <c r="D1075" s="1" t="s">
        <v>101</v>
      </c>
      <c r="E1075" s="1" t="s">
        <v>49</v>
      </c>
      <c r="F1075" s="2">
        <v>47438</v>
      </c>
      <c r="G1075">
        <v>33</v>
      </c>
      <c r="H1075">
        <v>96</v>
      </c>
      <c r="I1075" s="1" t="s">
        <v>81</v>
      </c>
      <c r="J1075" s="1" t="s">
        <v>74</v>
      </c>
      <c r="K1075" s="1" t="s">
        <v>55</v>
      </c>
      <c r="L1075" s="1" t="s">
        <v>19</v>
      </c>
      <c r="M1075" s="1" t="s">
        <v>56</v>
      </c>
      <c r="N1075" s="1" t="s">
        <v>21</v>
      </c>
      <c r="O1075" s="1" t="s">
        <v>70</v>
      </c>
    </row>
    <row r="1076" spans="1:15" x14ac:dyDescent="0.25">
      <c r="A1076">
        <v>1075</v>
      </c>
      <c r="B1076">
        <v>48</v>
      </c>
      <c r="C1076" s="1" t="s">
        <v>2</v>
      </c>
      <c r="D1076" s="1" t="s">
        <v>88</v>
      </c>
      <c r="E1076" s="1" t="s">
        <v>49</v>
      </c>
      <c r="F1076" s="2">
        <v>47440</v>
      </c>
      <c r="G1076">
        <v>45</v>
      </c>
      <c r="H1076">
        <v>71</v>
      </c>
      <c r="I1076" s="1" t="s">
        <v>104</v>
      </c>
      <c r="J1076" s="1" t="s">
        <v>18</v>
      </c>
      <c r="K1076" s="1" t="s">
        <v>34</v>
      </c>
      <c r="L1076" s="1" t="s">
        <v>39</v>
      </c>
      <c r="M1076" s="1" t="s">
        <v>36</v>
      </c>
      <c r="N1076" s="1" t="s">
        <v>57</v>
      </c>
      <c r="O1076" s="1" t="s">
        <v>11</v>
      </c>
    </row>
    <row r="1077" spans="1:15" x14ac:dyDescent="0.25">
      <c r="A1077">
        <v>1076</v>
      </c>
      <c r="B1077">
        <v>57</v>
      </c>
      <c r="C1077" s="1" t="s">
        <v>2</v>
      </c>
      <c r="D1077" s="1" t="s">
        <v>71</v>
      </c>
      <c r="E1077" s="1" t="s">
        <v>49</v>
      </c>
      <c r="F1077" s="2">
        <v>47442</v>
      </c>
      <c r="G1077">
        <v>32</v>
      </c>
      <c r="H1077">
        <v>50</v>
      </c>
      <c r="I1077" s="1" t="s">
        <v>50</v>
      </c>
      <c r="J1077" s="1" t="s">
        <v>6</v>
      </c>
      <c r="K1077" s="1" t="s">
        <v>108</v>
      </c>
      <c r="L1077" s="1" t="s">
        <v>35</v>
      </c>
      <c r="M1077" s="1" t="s">
        <v>27</v>
      </c>
      <c r="N1077" s="1" t="s">
        <v>68</v>
      </c>
      <c r="O1077" s="1" t="s">
        <v>58</v>
      </c>
    </row>
    <row r="1078" spans="1:15" x14ac:dyDescent="0.25">
      <c r="A1078">
        <v>1077</v>
      </c>
      <c r="B1078">
        <v>33</v>
      </c>
      <c r="C1078" s="1" t="s">
        <v>2</v>
      </c>
      <c r="D1078" s="1" t="s">
        <v>44</v>
      </c>
      <c r="E1078" s="1" t="s">
        <v>45</v>
      </c>
      <c r="F1078" s="2">
        <v>47444</v>
      </c>
      <c r="G1078">
        <v>47</v>
      </c>
      <c r="H1078">
        <v>72</v>
      </c>
      <c r="I1078" s="1" t="s">
        <v>96</v>
      </c>
      <c r="J1078" s="1" t="s">
        <v>6</v>
      </c>
      <c r="K1078" s="1" t="s">
        <v>43</v>
      </c>
      <c r="L1078" s="1" t="s">
        <v>19</v>
      </c>
      <c r="M1078" s="1" t="s">
        <v>36</v>
      </c>
      <c r="N1078" s="1" t="s">
        <v>10</v>
      </c>
      <c r="O1078" s="1" t="s">
        <v>58</v>
      </c>
    </row>
    <row r="1079" spans="1:15" x14ac:dyDescent="0.25">
      <c r="A1079">
        <v>1078</v>
      </c>
      <c r="B1079">
        <v>58</v>
      </c>
      <c r="C1079" s="1" t="s">
        <v>2</v>
      </c>
      <c r="D1079" s="1" t="s">
        <v>84</v>
      </c>
      <c r="E1079" s="1" t="s">
        <v>45</v>
      </c>
      <c r="F1079" s="2">
        <v>47446</v>
      </c>
      <c r="G1079">
        <v>5</v>
      </c>
      <c r="H1079">
        <v>28</v>
      </c>
      <c r="I1079" s="1" t="s">
        <v>46</v>
      </c>
      <c r="J1079" s="1" t="s">
        <v>26</v>
      </c>
      <c r="K1079" s="1" t="s">
        <v>51</v>
      </c>
      <c r="L1079" s="1" t="s">
        <v>8</v>
      </c>
      <c r="M1079" s="1" t="s">
        <v>36</v>
      </c>
      <c r="N1079" s="1" t="s">
        <v>28</v>
      </c>
      <c r="O1079" s="1" t="s">
        <v>40</v>
      </c>
    </row>
    <row r="1080" spans="1:15" x14ac:dyDescent="0.25">
      <c r="A1080">
        <v>1079</v>
      </c>
      <c r="B1080">
        <v>37</v>
      </c>
      <c r="C1080" s="1" t="s">
        <v>2</v>
      </c>
      <c r="D1080" s="1" t="s">
        <v>12</v>
      </c>
      <c r="E1080" s="1" t="s">
        <v>4</v>
      </c>
      <c r="F1080" s="2">
        <v>47448</v>
      </c>
      <c r="G1080">
        <v>49</v>
      </c>
      <c r="H1080">
        <v>59</v>
      </c>
      <c r="I1080" s="1" t="s">
        <v>99</v>
      </c>
      <c r="J1080" s="1" t="s">
        <v>26</v>
      </c>
      <c r="K1080" s="1" t="s">
        <v>47</v>
      </c>
      <c r="L1080" s="1" t="s">
        <v>39</v>
      </c>
      <c r="M1080" s="1" t="s">
        <v>9</v>
      </c>
      <c r="N1080" s="1" t="s">
        <v>21</v>
      </c>
      <c r="O1080" s="1" t="s">
        <v>11</v>
      </c>
    </row>
    <row r="1081" spans="1:15" x14ac:dyDescent="0.25">
      <c r="A1081">
        <v>1080</v>
      </c>
      <c r="B1081">
        <v>18</v>
      </c>
      <c r="C1081" s="1" t="s">
        <v>2</v>
      </c>
      <c r="D1081" s="1" t="s">
        <v>44</v>
      </c>
      <c r="E1081" s="1" t="s">
        <v>45</v>
      </c>
      <c r="F1081" s="2">
        <v>47450</v>
      </c>
      <c r="G1081">
        <v>48</v>
      </c>
      <c r="H1081">
        <v>33</v>
      </c>
      <c r="I1081" s="1" t="s">
        <v>83</v>
      </c>
      <c r="J1081" s="1" t="s">
        <v>18</v>
      </c>
      <c r="K1081" s="1" t="s">
        <v>126</v>
      </c>
      <c r="L1081" s="1" t="s">
        <v>35</v>
      </c>
      <c r="M1081" s="1" t="s">
        <v>20</v>
      </c>
      <c r="N1081" s="1" t="s">
        <v>57</v>
      </c>
      <c r="O1081" s="1" t="s">
        <v>70</v>
      </c>
    </row>
    <row r="1082" spans="1:15" x14ac:dyDescent="0.25">
      <c r="A1082">
        <v>1081</v>
      </c>
      <c r="B1082">
        <v>65</v>
      </c>
      <c r="C1082" s="1" t="s">
        <v>2</v>
      </c>
      <c r="D1082" s="1" t="s">
        <v>101</v>
      </c>
      <c r="E1082" s="1" t="s">
        <v>49</v>
      </c>
      <c r="F1082" s="2">
        <v>47452</v>
      </c>
      <c r="G1082">
        <v>22</v>
      </c>
      <c r="H1082">
        <v>59</v>
      </c>
      <c r="I1082" s="1" t="s">
        <v>120</v>
      </c>
      <c r="J1082" s="1" t="s">
        <v>6</v>
      </c>
      <c r="K1082" s="1" t="s">
        <v>126</v>
      </c>
      <c r="L1082" s="1" t="s">
        <v>39</v>
      </c>
      <c r="M1082" s="1" t="s">
        <v>9</v>
      </c>
      <c r="N1082" s="1" t="s">
        <v>15</v>
      </c>
      <c r="O1082" s="1" t="s">
        <v>79</v>
      </c>
    </row>
    <row r="1083" spans="1:15" x14ac:dyDescent="0.25">
      <c r="A1083">
        <v>1082</v>
      </c>
      <c r="B1083">
        <v>62</v>
      </c>
      <c r="C1083" s="1" t="s">
        <v>2</v>
      </c>
      <c r="D1083" s="1" t="s">
        <v>115</v>
      </c>
      <c r="E1083" s="1" t="s">
        <v>49</v>
      </c>
      <c r="F1083" s="2">
        <v>47454</v>
      </c>
      <c r="G1083">
        <v>45</v>
      </c>
      <c r="H1083">
        <v>30</v>
      </c>
      <c r="I1083" s="1" t="s">
        <v>117</v>
      </c>
      <c r="J1083" s="1" t="s">
        <v>74</v>
      </c>
      <c r="K1083" s="1" t="s">
        <v>92</v>
      </c>
      <c r="L1083" s="1" t="s">
        <v>19</v>
      </c>
      <c r="M1083" s="1" t="s">
        <v>36</v>
      </c>
      <c r="N1083" s="1" t="s">
        <v>21</v>
      </c>
      <c r="O1083" s="1" t="s">
        <v>31</v>
      </c>
    </row>
    <row r="1084" spans="1:15" x14ac:dyDescent="0.25">
      <c r="A1084">
        <v>1083</v>
      </c>
      <c r="B1084">
        <v>54</v>
      </c>
      <c r="C1084" s="1" t="s">
        <v>2</v>
      </c>
      <c r="D1084" s="1" t="s">
        <v>106</v>
      </c>
      <c r="E1084" s="1" t="s">
        <v>49</v>
      </c>
      <c r="F1084" s="2">
        <v>47456</v>
      </c>
      <c r="G1084">
        <v>30</v>
      </c>
      <c r="H1084">
        <v>85</v>
      </c>
      <c r="I1084" s="1" t="s">
        <v>113</v>
      </c>
      <c r="J1084" s="1" t="s">
        <v>74</v>
      </c>
      <c r="K1084" s="1" t="s">
        <v>91</v>
      </c>
      <c r="L1084" s="1" t="s">
        <v>8</v>
      </c>
      <c r="M1084" s="1" t="s">
        <v>27</v>
      </c>
      <c r="N1084" s="1" t="s">
        <v>10</v>
      </c>
      <c r="O1084" s="1" t="s">
        <v>40</v>
      </c>
    </row>
    <row r="1085" spans="1:15" x14ac:dyDescent="0.25">
      <c r="A1085">
        <v>1084</v>
      </c>
      <c r="B1085">
        <v>35</v>
      </c>
      <c r="C1085" s="1" t="s">
        <v>2</v>
      </c>
      <c r="D1085" s="1" t="s">
        <v>114</v>
      </c>
      <c r="E1085" s="1" t="s">
        <v>49</v>
      </c>
      <c r="F1085" s="2">
        <v>47458</v>
      </c>
      <c r="G1085">
        <v>43</v>
      </c>
      <c r="H1085">
        <v>97</v>
      </c>
      <c r="I1085" s="1" t="s">
        <v>131</v>
      </c>
      <c r="J1085" s="1" t="s">
        <v>6</v>
      </c>
      <c r="K1085" s="1" t="s">
        <v>67</v>
      </c>
      <c r="L1085" s="1" t="s">
        <v>35</v>
      </c>
      <c r="M1085" s="1" t="s">
        <v>56</v>
      </c>
      <c r="N1085" s="1" t="s">
        <v>15</v>
      </c>
      <c r="O1085" s="1" t="s">
        <v>22</v>
      </c>
    </row>
    <row r="1086" spans="1:15" x14ac:dyDescent="0.25">
      <c r="A1086">
        <v>1085</v>
      </c>
      <c r="B1086">
        <v>34</v>
      </c>
      <c r="C1086" s="1" t="s">
        <v>2</v>
      </c>
      <c r="D1086" s="1" t="s">
        <v>95</v>
      </c>
      <c r="E1086" s="1" t="s">
        <v>4</v>
      </c>
      <c r="F1086" s="2">
        <v>47460</v>
      </c>
      <c r="G1086">
        <v>48</v>
      </c>
      <c r="H1086">
        <v>36</v>
      </c>
      <c r="I1086" s="1" t="s">
        <v>54</v>
      </c>
      <c r="J1086" s="1" t="s">
        <v>18</v>
      </c>
      <c r="K1086" s="1" t="s">
        <v>55</v>
      </c>
      <c r="L1086" s="1" t="s">
        <v>39</v>
      </c>
      <c r="M1086" s="1" t="s">
        <v>27</v>
      </c>
      <c r="N1086" s="1" t="s">
        <v>15</v>
      </c>
      <c r="O1086" s="1" t="s">
        <v>40</v>
      </c>
    </row>
    <row r="1087" spans="1:15" x14ac:dyDescent="0.25">
      <c r="A1087">
        <v>1086</v>
      </c>
      <c r="B1087">
        <v>25</v>
      </c>
      <c r="C1087" s="1" t="s">
        <v>2</v>
      </c>
      <c r="D1087" s="1" t="s">
        <v>88</v>
      </c>
      <c r="E1087" s="1" t="s">
        <v>49</v>
      </c>
      <c r="F1087" s="2">
        <v>47462</v>
      </c>
      <c r="G1087">
        <v>23</v>
      </c>
      <c r="H1087">
        <v>85</v>
      </c>
      <c r="I1087" s="1" t="s">
        <v>122</v>
      </c>
      <c r="J1087" s="1" t="s">
        <v>26</v>
      </c>
      <c r="K1087" s="1" t="s">
        <v>30</v>
      </c>
      <c r="L1087" s="1" t="s">
        <v>8</v>
      </c>
      <c r="M1087" s="1" t="s">
        <v>56</v>
      </c>
      <c r="N1087" s="1" t="s">
        <v>10</v>
      </c>
      <c r="O1087" s="1" t="s">
        <v>11</v>
      </c>
    </row>
    <row r="1088" spans="1:15" x14ac:dyDescent="0.25">
      <c r="A1088">
        <v>1087</v>
      </c>
      <c r="B1088">
        <v>53</v>
      </c>
      <c r="C1088" s="1" t="s">
        <v>2</v>
      </c>
      <c r="D1088" s="1" t="s">
        <v>71</v>
      </c>
      <c r="E1088" s="1" t="s">
        <v>49</v>
      </c>
      <c r="F1088" s="2">
        <v>47464</v>
      </c>
      <c r="G1088">
        <v>27</v>
      </c>
      <c r="H1088">
        <v>62</v>
      </c>
      <c r="I1088" s="1" t="s">
        <v>102</v>
      </c>
      <c r="J1088" s="1" t="s">
        <v>26</v>
      </c>
      <c r="K1088" s="1" t="s">
        <v>60</v>
      </c>
      <c r="L1088" s="1" t="s">
        <v>8</v>
      </c>
      <c r="M1088" s="1" t="s">
        <v>20</v>
      </c>
      <c r="N1088" s="1" t="s">
        <v>28</v>
      </c>
      <c r="O1088" s="1" t="s">
        <v>58</v>
      </c>
    </row>
    <row r="1089" spans="1:15" x14ac:dyDescent="0.25">
      <c r="A1089">
        <v>1088</v>
      </c>
      <c r="B1089">
        <v>45</v>
      </c>
      <c r="C1089" s="1" t="s">
        <v>2</v>
      </c>
      <c r="D1089" s="1" t="s">
        <v>16</v>
      </c>
      <c r="E1089" s="1" t="s">
        <v>4</v>
      </c>
      <c r="F1089" s="2">
        <v>47466</v>
      </c>
      <c r="G1089">
        <v>7</v>
      </c>
      <c r="H1089">
        <v>71</v>
      </c>
      <c r="I1089" s="1" t="s">
        <v>46</v>
      </c>
      <c r="J1089" s="1" t="s">
        <v>18</v>
      </c>
      <c r="K1089" s="1" t="s">
        <v>34</v>
      </c>
      <c r="L1089" s="1" t="s">
        <v>8</v>
      </c>
      <c r="M1089" s="1" t="s">
        <v>27</v>
      </c>
      <c r="N1089" s="1" t="s">
        <v>57</v>
      </c>
      <c r="O1089" s="1" t="s">
        <v>70</v>
      </c>
    </row>
    <row r="1090" spans="1:15" x14ac:dyDescent="0.25">
      <c r="A1090">
        <v>1089</v>
      </c>
      <c r="B1090">
        <v>49</v>
      </c>
      <c r="C1090" s="1" t="s">
        <v>2</v>
      </c>
      <c r="D1090" s="1" t="s">
        <v>77</v>
      </c>
      <c r="E1090" s="1" t="s">
        <v>4</v>
      </c>
      <c r="F1090" s="2">
        <v>47468</v>
      </c>
      <c r="G1090">
        <v>2</v>
      </c>
      <c r="H1090">
        <v>21</v>
      </c>
      <c r="I1090" s="1" t="s">
        <v>42</v>
      </c>
      <c r="J1090" s="1" t="s">
        <v>26</v>
      </c>
      <c r="K1090" s="1" t="s">
        <v>30</v>
      </c>
      <c r="L1090" s="1" t="s">
        <v>8</v>
      </c>
      <c r="M1090" s="1" t="s">
        <v>20</v>
      </c>
      <c r="N1090" s="1" t="s">
        <v>28</v>
      </c>
      <c r="O1090" s="1" t="s">
        <v>22</v>
      </c>
    </row>
    <row r="1091" spans="1:15" x14ac:dyDescent="0.25">
      <c r="A1091">
        <v>1090</v>
      </c>
      <c r="B1091">
        <v>40</v>
      </c>
      <c r="C1091" s="1" t="s">
        <v>2</v>
      </c>
      <c r="D1091" s="1" t="s">
        <v>114</v>
      </c>
      <c r="E1091" s="1" t="s">
        <v>49</v>
      </c>
      <c r="F1091" s="2">
        <v>47470</v>
      </c>
      <c r="G1091">
        <v>33</v>
      </c>
      <c r="H1091">
        <v>61</v>
      </c>
      <c r="I1091" s="1" t="s">
        <v>99</v>
      </c>
      <c r="J1091" s="1" t="s">
        <v>26</v>
      </c>
      <c r="K1091" s="1" t="s">
        <v>47</v>
      </c>
      <c r="L1091" s="1" t="s">
        <v>19</v>
      </c>
      <c r="M1091" s="1" t="s">
        <v>27</v>
      </c>
      <c r="N1091" s="1" t="s">
        <v>28</v>
      </c>
      <c r="O1091" s="1" t="s">
        <v>58</v>
      </c>
    </row>
    <row r="1092" spans="1:15" x14ac:dyDescent="0.25">
      <c r="A1092">
        <v>1091</v>
      </c>
      <c r="B1092">
        <v>38</v>
      </c>
      <c r="C1092" s="1" t="s">
        <v>2</v>
      </c>
      <c r="D1092" s="1" t="s">
        <v>101</v>
      </c>
      <c r="E1092" s="1" t="s">
        <v>49</v>
      </c>
      <c r="F1092" s="2">
        <v>47472</v>
      </c>
      <c r="G1092">
        <v>27</v>
      </c>
      <c r="H1092">
        <v>58</v>
      </c>
      <c r="I1092" s="1" t="s">
        <v>121</v>
      </c>
      <c r="J1092" s="1" t="s">
        <v>26</v>
      </c>
      <c r="K1092" s="1" t="s">
        <v>65</v>
      </c>
      <c r="L1092" s="1" t="s">
        <v>19</v>
      </c>
      <c r="M1092" s="1" t="s">
        <v>56</v>
      </c>
      <c r="N1092" s="1" t="s">
        <v>15</v>
      </c>
      <c r="O1092" s="1" t="s">
        <v>11</v>
      </c>
    </row>
    <row r="1093" spans="1:15" x14ac:dyDescent="0.25">
      <c r="A1093">
        <v>1092</v>
      </c>
      <c r="B1093">
        <v>44</v>
      </c>
      <c r="C1093" s="1" t="s">
        <v>2</v>
      </c>
      <c r="D1093" s="1" t="s">
        <v>12</v>
      </c>
      <c r="E1093" s="1" t="s">
        <v>4</v>
      </c>
      <c r="F1093" s="2">
        <v>47474</v>
      </c>
      <c r="G1093">
        <v>6</v>
      </c>
      <c r="H1093">
        <v>80</v>
      </c>
      <c r="I1093" s="1" t="s">
        <v>80</v>
      </c>
      <c r="J1093" s="1" t="s">
        <v>6</v>
      </c>
      <c r="K1093" s="1" t="s">
        <v>75</v>
      </c>
      <c r="L1093" s="1" t="s">
        <v>19</v>
      </c>
      <c r="M1093" s="1" t="s">
        <v>56</v>
      </c>
      <c r="N1093" s="1" t="s">
        <v>21</v>
      </c>
      <c r="O1093" s="1" t="s">
        <v>11</v>
      </c>
    </row>
    <row r="1094" spans="1:15" x14ac:dyDescent="0.25">
      <c r="A1094">
        <v>1093</v>
      </c>
      <c r="B1094">
        <v>68</v>
      </c>
      <c r="C1094" s="1" t="s">
        <v>2</v>
      </c>
      <c r="D1094" s="1" t="s">
        <v>88</v>
      </c>
      <c r="E1094" s="1" t="s">
        <v>49</v>
      </c>
      <c r="F1094" s="2">
        <v>47476</v>
      </c>
      <c r="G1094">
        <v>20</v>
      </c>
      <c r="H1094">
        <v>50</v>
      </c>
      <c r="I1094" s="1" t="s">
        <v>129</v>
      </c>
      <c r="J1094" s="1" t="s">
        <v>6</v>
      </c>
      <c r="K1094" s="1" t="s">
        <v>118</v>
      </c>
      <c r="L1094" s="1" t="s">
        <v>19</v>
      </c>
      <c r="M1094" s="1" t="s">
        <v>52</v>
      </c>
      <c r="N1094" s="1" t="s">
        <v>10</v>
      </c>
      <c r="O1094" s="1" t="s">
        <v>40</v>
      </c>
    </row>
    <row r="1095" spans="1:15" x14ac:dyDescent="0.25">
      <c r="A1095">
        <v>1094</v>
      </c>
      <c r="B1095">
        <v>60</v>
      </c>
      <c r="C1095" s="1" t="s">
        <v>2</v>
      </c>
      <c r="D1095" s="1" t="s">
        <v>32</v>
      </c>
      <c r="E1095" s="1" t="s">
        <v>24</v>
      </c>
      <c r="F1095" s="2">
        <v>47478</v>
      </c>
      <c r="G1095">
        <v>46</v>
      </c>
      <c r="H1095">
        <v>48</v>
      </c>
      <c r="I1095" s="1" t="s">
        <v>61</v>
      </c>
      <c r="J1095" s="1" t="s">
        <v>18</v>
      </c>
      <c r="K1095" s="1" t="s">
        <v>108</v>
      </c>
      <c r="L1095" s="1" t="s">
        <v>8</v>
      </c>
      <c r="M1095" s="1" t="s">
        <v>52</v>
      </c>
      <c r="N1095" s="1" t="s">
        <v>10</v>
      </c>
      <c r="O1095" s="1" t="s">
        <v>79</v>
      </c>
    </row>
    <row r="1096" spans="1:15" x14ac:dyDescent="0.25">
      <c r="A1096">
        <v>1095</v>
      </c>
      <c r="B1096">
        <v>25</v>
      </c>
      <c r="C1096" s="1" t="s">
        <v>2</v>
      </c>
      <c r="D1096" s="1" t="s">
        <v>88</v>
      </c>
      <c r="E1096" s="1" t="s">
        <v>49</v>
      </c>
      <c r="F1096" s="2">
        <v>47480</v>
      </c>
      <c r="G1096">
        <v>25</v>
      </c>
      <c r="H1096">
        <v>40</v>
      </c>
      <c r="I1096" s="1" t="s">
        <v>121</v>
      </c>
      <c r="J1096" s="1" t="s">
        <v>26</v>
      </c>
      <c r="K1096" s="1" t="s">
        <v>76</v>
      </c>
      <c r="L1096" s="1" t="s">
        <v>8</v>
      </c>
      <c r="M1096" s="1" t="s">
        <v>27</v>
      </c>
      <c r="N1096" s="1" t="s">
        <v>15</v>
      </c>
      <c r="O1096" s="1" t="s">
        <v>40</v>
      </c>
    </row>
    <row r="1097" spans="1:15" x14ac:dyDescent="0.25">
      <c r="A1097">
        <v>1096</v>
      </c>
      <c r="B1097">
        <v>19</v>
      </c>
      <c r="C1097" s="1" t="s">
        <v>2</v>
      </c>
      <c r="D1097" s="1" t="s">
        <v>44</v>
      </c>
      <c r="E1097" s="1" t="s">
        <v>45</v>
      </c>
      <c r="F1097" s="2">
        <v>47482</v>
      </c>
      <c r="G1097">
        <v>30</v>
      </c>
      <c r="H1097">
        <v>34</v>
      </c>
      <c r="I1097" s="1" t="s">
        <v>104</v>
      </c>
      <c r="J1097" s="1" t="s">
        <v>18</v>
      </c>
      <c r="K1097" s="1" t="s">
        <v>82</v>
      </c>
      <c r="L1097" s="1" t="s">
        <v>35</v>
      </c>
      <c r="M1097" s="1" t="s">
        <v>20</v>
      </c>
      <c r="N1097" s="1" t="s">
        <v>57</v>
      </c>
      <c r="O1097" s="1" t="s">
        <v>40</v>
      </c>
    </row>
    <row r="1098" spans="1:15" x14ac:dyDescent="0.25">
      <c r="A1098">
        <v>1097</v>
      </c>
      <c r="B1098">
        <v>57</v>
      </c>
      <c r="C1098" s="1" t="s">
        <v>2</v>
      </c>
      <c r="D1098" s="1" t="s">
        <v>44</v>
      </c>
      <c r="E1098" s="1" t="s">
        <v>45</v>
      </c>
      <c r="F1098" s="2">
        <v>47484</v>
      </c>
      <c r="G1098">
        <v>48</v>
      </c>
      <c r="H1098">
        <v>46</v>
      </c>
      <c r="I1098" s="1" t="s">
        <v>64</v>
      </c>
      <c r="J1098" s="1" t="s">
        <v>18</v>
      </c>
      <c r="K1098" s="1" t="s">
        <v>100</v>
      </c>
      <c r="L1098" s="1" t="s">
        <v>39</v>
      </c>
      <c r="M1098" s="1" t="s">
        <v>36</v>
      </c>
      <c r="N1098" s="1" t="s">
        <v>21</v>
      </c>
      <c r="O1098" s="1" t="s">
        <v>31</v>
      </c>
    </row>
    <row r="1099" spans="1:15" x14ac:dyDescent="0.25">
      <c r="A1099">
        <v>1098</v>
      </c>
      <c r="B1099">
        <v>58</v>
      </c>
      <c r="C1099" s="1" t="s">
        <v>2</v>
      </c>
      <c r="D1099" s="1" t="s">
        <v>71</v>
      </c>
      <c r="E1099" s="1" t="s">
        <v>49</v>
      </c>
      <c r="F1099" s="2">
        <v>47486</v>
      </c>
      <c r="G1099">
        <v>47</v>
      </c>
      <c r="H1099">
        <v>27</v>
      </c>
      <c r="I1099" s="1" t="s">
        <v>111</v>
      </c>
      <c r="J1099" s="1" t="s">
        <v>26</v>
      </c>
      <c r="K1099" s="1" t="s">
        <v>76</v>
      </c>
      <c r="L1099" s="1" t="s">
        <v>35</v>
      </c>
      <c r="M1099" s="1" t="s">
        <v>56</v>
      </c>
      <c r="N1099" s="1" t="s">
        <v>57</v>
      </c>
      <c r="O1099" s="1" t="s">
        <v>22</v>
      </c>
    </row>
    <row r="1100" spans="1:15" x14ac:dyDescent="0.25">
      <c r="A1100">
        <v>1099</v>
      </c>
      <c r="B1100">
        <v>49</v>
      </c>
      <c r="C1100" s="1" t="s">
        <v>2</v>
      </c>
      <c r="D1100" s="1" t="s">
        <v>48</v>
      </c>
      <c r="E1100" s="1" t="s">
        <v>49</v>
      </c>
      <c r="F1100" s="2">
        <v>47488</v>
      </c>
      <c r="G1100">
        <v>27</v>
      </c>
      <c r="H1100">
        <v>98</v>
      </c>
      <c r="I1100" s="1" t="s">
        <v>117</v>
      </c>
      <c r="J1100" s="1" t="s">
        <v>18</v>
      </c>
      <c r="K1100" s="1" t="s">
        <v>30</v>
      </c>
      <c r="L1100" s="1" t="s">
        <v>19</v>
      </c>
      <c r="M1100" s="1" t="s">
        <v>27</v>
      </c>
      <c r="N1100" s="1" t="s">
        <v>21</v>
      </c>
      <c r="O1100" s="1" t="s">
        <v>22</v>
      </c>
    </row>
    <row r="1101" spans="1:15" x14ac:dyDescent="0.25">
      <c r="A1101">
        <v>1100</v>
      </c>
      <c r="B1101">
        <v>19</v>
      </c>
      <c r="C1101" s="1" t="s">
        <v>2</v>
      </c>
      <c r="D1101" s="1" t="s">
        <v>12</v>
      </c>
      <c r="E1101" s="1" t="s">
        <v>4</v>
      </c>
      <c r="F1101" s="2">
        <v>47490</v>
      </c>
      <c r="G1101">
        <v>45</v>
      </c>
      <c r="H1101">
        <v>73</v>
      </c>
      <c r="I1101" s="1" t="s">
        <v>80</v>
      </c>
      <c r="J1101" s="1" t="s">
        <v>26</v>
      </c>
      <c r="K1101" s="1" t="s">
        <v>82</v>
      </c>
      <c r="L1101" s="1" t="s">
        <v>39</v>
      </c>
      <c r="M1101" s="1" t="s">
        <v>27</v>
      </c>
      <c r="N1101" s="1" t="s">
        <v>57</v>
      </c>
      <c r="O1101" s="1" t="s">
        <v>11</v>
      </c>
    </row>
    <row r="1102" spans="1:15" x14ac:dyDescent="0.25">
      <c r="A1102">
        <v>1101</v>
      </c>
      <c r="B1102">
        <v>50</v>
      </c>
      <c r="C1102" s="1" t="s">
        <v>2</v>
      </c>
      <c r="D1102" s="1" t="s">
        <v>77</v>
      </c>
      <c r="E1102" s="1" t="s">
        <v>4</v>
      </c>
      <c r="F1102" s="2">
        <v>47492</v>
      </c>
      <c r="G1102">
        <v>2</v>
      </c>
      <c r="H1102">
        <v>28</v>
      </c>
      <c r="I1102" s="1" t="s">
        <v>89</v>
      </c>
      <c r="J1102" s="1" t="s">
        <v>6</v>
      </c>
      <c r="K1102" s="1" t="s">
        <v>62</v>
      </c>
      <c r="L1102" s="1" t="s">
        <v>19</v>
      </c>
      <c r="M1102" s="1" t="s">
        <v>9</v>
      </c>
      <c r="N1102" s="1" t="s">
        <v>21</v>
      </c>
      <c r="O1102" s="1" t="s">
        <v>22</v>
      </c>
    </row>
    <row r="1103" spans="1:15" x14ac:dyDescent="0.25">
      <c r="A1103">
        <v>1102</v>
      </c>
      <c r="B1103">
        <v>30</v>
      </c>
      <c r="C1103" s="1" t="s">
        <v>2</v>
      </c>
      <c r="D1103" s="1" t="s">
        <v>125</v>
      </c>
      <c r="E1103" s="1" t="s">
        <v>49</v>
      </c>
      <c r="F1103" s="2">
        <v>47494</v>
      </c>
      <c r="G1103">
        <v>39</v>
      </c>
      <c r="H1103">
        <v>76</v>
      </c>
      <c r="I1103" s="1" t="s">
        <v>61</v>
      </c>
      <c r="J1103" s="1" t="s">
        <v>74</v>
      </c>
      <c r="K1103" s="1" t="s">
        <v>47</v>
      </c>
      <c r="L1103" s="1" t="s">
        <v>39</v>
      </c>
      <c r="M1103" s="1" t="s">
        <v>20</v>
      </c>
      <c r="N1103" s="1" t="s">
        <v>15</v>
      </c>
      <c r="O1103" s="1" t="s">
        <v>11</v>
      </c>
    </row>
    <row r="1104" spans="1:15" x14ac:dyDescent="0.25">
      <c r="A1104">
        <v>1103</v>
      </c>
      <c r="B1104">
        <v>52</v>
      </c>
      <c r="C1104" s="1" t="s">
        <v>2</v>
      </c>
      <c r="D1104" s="1" t="s">
        <v>12</v>
      </c>
      <c r="E1104" s="1" t="s">
        <v>4</v>
      </c>
      <c r="F1104" s="2">
        <v>47496</v>
      </c>
      <c r="G1104">
        <v>24</v>
      </c>
      <c r="H1104">
        <v>83</v>
      </c>
      <c r="I1104" s="1" t="s">
        <v>87</v>
      </c>
      <c r="J1104" s="1" t="s">
        <v>26</v>
      </c>
      <c r="K1104" s="1" t="s">
        <v>82</v>
      </c>
      <c r="L1104" s="1" t="s">
        <v>39</v>
      </c>
      <c r="M1104" s="1" t="s">
        <v>9</v>
      </c>
      <c r="N1104" s="1" t="s">
        <v>15</v>
      </c>
      <c r="O1104" s="1" t="s">
        <v>11</v>
      </c>
    </row>
    <row r="1105" spans="1:15" x14ac:dyDescent="0.25">
      <c r="A1105">
        <v>1104</v>
      </c>
      <c r="B1105">
        <v>35</v>
      </c>
      <c r="C1105" s="1" t="s">
        <v>2</v>
      </c>
      <c r="D1105" s="1" t="s">
        <v>86</v>
      </c>
      <c r="E1105" s="1" t="s">
        <v>4</v>
      </c>
      <c r="F1105" s="2">
        <v>47498</v>
      </c>
      <c r="G1105">
        <v>8</v>
      </c>
      <c r="H1105">
        <v>23</v>
      </c>
      <c r="I1105" s="1" t="s">
        <v>104</v>
      </c>
      <c r="J1105" s="1" t="s">
        <v>18</v>
      </c>
      <c r="K1105" s="1" t="s">
        <v>43</v>
      </c>
      <c r="L1105" s="1" t="s">
        <v>19</v>
      </c>
      <c r="M1105" s="1" t="s">
        <v>20</v>
      </c>
      <c r="N1105" s="1" t="s">
        <v>68</v>
      </c>
      <c r="O1105" s="1" t="s">
        <v>58</v>
      </c>
    </row>
    <row r="1106" spans="1:15" x14ac:dyDescent="0.25">
      <c r="A1106">
        <v>1105</v>
      </c>
      <c r="B1106">
        <v>35</v>
      </c>
      <c r="C1106" s="1" t="s">
        <v>2</v>
      </c>
      <c r="D1106" s="1" t="s">
        <v>106</v>
      </c>
      <c r="E1106" s="1" t="s">
        <v>49</v>
      </c>
      <c r="F1106" s="2">
        <v>47500</v>
      </c>
      <c r="G1106">
        <v>8</v>
      </c>
      <c r="H1106">
        <v>28</v>
      </c>
      <c r="I1106" s="1" t="s">
        <v>61</v>
      </c>
      <c r="J1106" s="1" t="s">
        <v>26</v>
      </c>
      <c r="K1106" s="1" t="s">
        <v>100</v>
      </c>
      <c r="L1106" s="1" t="s">
        <v>39</v>
      </c>
      <c r="M1106" s="1" t="s">
        <v>9</v>
      </c>
      <c r="N1106" s="1" t="s">
        <v>57</v>
      </c>
      <c r="O1106" s="1" t="s">
        <v>40</v>
      </c>
    </row>
    <row r="1107" spans="1:15" x14ac:dyDescent="0.25">
      <c r="A1107">
        <v>1106</v>
      </c>
      <c r="B1107">
        <v>33</v>
      </c>
      <c r="C1107" s="1" t="s">
        <v>2</v>
      </c>
      <c r="D1107" s="1" t="s">
        <v>95</v>
      </c>
      <c r="E1107" s="1" t="s">
        <v>4</v>
      </c>
      <c r="F1107" s="2">
        <v>47502</v>
      </c>
      <c r="G1107">
        <v>6</v>
      </c>
      <c r="H1107">
        <v>83</v>
      </c>
      <c r="I1107" s="1" t="s">
        <v>17</v>
      </c>
      <c r="J1107" s="1" t="s">
        <v>18</v>
      </c>
      <c r="K1107" s="1" t="s">
        <v>60</v>
      </c>
      <c r="L1107" s="1" t="s">
        <v>19</v>
      </c>
      <c r="M1107" s="1" t="s">
        <v>27</v>
      </c>
      <c r="N1107" s="1" t="s">
        <v>10</v>
      </c>
      <c r="O1107" s="1" t="s">
        <v>79</v>
      </c>
    </row>
    <row r="1108" spans="1:15" x14ac:dyDescent="0.25">
      <c r="A1108">
        <v>1107</v>
      </c>
      <c r="B1108">
        <v>52</v>
      </c>
      <c r="C1108" s="1" t="s">
        <v>2</v>
      </c>
      <c r="D1108" s="1" t="s">
        <v>69</v>
      </c>
      <c r="E1108" s="1" t="s">
        <v>4</v>
      </c>
      <c r="F1108" s="2">
        <v>47504</v>
      </c>
      <c r="G1108">
        <v>12</v>
      </c>
      <c r="H1108">
        <v>96</v>
      </c>
      <c r="I1108" s="1" t="s">
        <v>130</v>
      </c>
      <c r="J1108" s="1" t="s">
        <v>6</v>
      </c>
      <c r="K1108" s="1" t="s">
        <v>65</v>
      </c>
      <c r="L1108" s="1" t="s">
        <v>8</v>
      </c>
      <c r="M1108" s="1" t="s">
        <v>56</v>
      </c>
      <c r="N1108" s="1" t="s">
        <v>10</v>
      </c>
      <c r="O1108" s="1" t="s">
        <v>11</v>
      </c>
    </row>
    <row r="1109" spans="1:15" x14ac:dyDescent="0.25">
      <c r="A1109">
        <v>1108</v>
      </c>
      <c r="B1109">
        <v>69</v>
      </c>
      <c r="C1109" s="1" t="s">
        <v>2</v>
      </c>
      <c r="D1109" s="1" t="s">
        <v>32</v>
      </c>
      <c r="E1109" s="1" t="s">
        <v>24</v>
      </c>
      <c r="F1109" s="2">
        <v>47506</v>
      </c>
      <c r="G1109">
        <v>26</v>
      </c>
      <c r="H1109">
        <v>62</v>
      </c>
      <c r="I1109" s="1" t="s">
        <v>87</v>
      </c>
      <c r="J1109" s="1" t="s">
        <v>26</v>
      </c>
      <c r="K1109" s="1" t="s">
        <v>82</v>
      </c>
      <c r="L1109" s="1" t="s">
        <v>39</v>
      </c>
      <c r="M1109" s="1" t="s">
        <v>56</v>
      </c>
      <c r="N1109" s="1" t="s">
        <v>57</v>
      </c>
      <c r="O1109" s="1" t="s">
        <v>22</v>
      </c>
    </row>
    <row r="1110" spans="1:15" x14ac:dyDescent="0.25">
      <c r="A1110">
        <v>1109</v>
      </c>
      <c r="B1110">
        <v>27</v>
      </c>
      <c r="C1110" s="1" t="s">
        <v>2</v>
      </c>
      <c r="D1110" s="1" t="s">
        <v>41</v>
      </c>
      <c r="E1110" s="1" t="s">
        <v>4</v>
      </c>
      <c r="F1110" s="2">
        <v>47508</v>
      </c>
      <c r="G1110">
        <v>50</v>
      </c>
      <c r="H1110">
        <v>25</v>
      </c>
      <c r="I1110" s="1" t="s">
        <v>127</v>
      </c>
      <c r="J1110" s="1" t="s">
        <v>26</v>
      </c>
      <c r="K1110" s="1" t="s">
        <v>67</v>
      </c>
      <c r="L1110" s="1" t="s">
        <v>39</v>
      </c>
      <c r="M1110" s="1" t="s">
        <v>36</v>
      </c>
      <c r="N1110" s="1" t="s">
        <v>15</v>
      </c>
      <c r="O1110" s="1" t="s">
        <v>11</v>
      </c>
    </row>
    <row r="1111" spans="1:15" x14ac:dyDescent="0.25">
      <c r="A1111">
        <v>1110</v>
      </c>
      <c r="B1111">
        <v>66</v>
      </c>
      <c r="C1111" s="1" t="s">
        <v>2</v>
      </c>
      <c r="D1111" s="1" t="s">
        <v>86</v>
      </c>
      <c r="E1111" s="1" t="s">
        <v>4</v>
      </c>
      <c r="F1111" s="2">
        <v>47510</v>
      </c>
      <c r="G1111">
        <v>2</v>
      </c>
      <c r="H1111">
        <v>97</v>
      </c>
      <c r="I1111" s="1" t="s">
        <v>83</v>
      </c>
      <c r="J1111" s="1" t="s">
        <v>6</v>
      </c>
      <c r="K1111" s="1" t="s">
        <v>65</v>
      </c>
      <c r="L1111" s="1" t="s">
        <v>8</v>
      </c>
      <c r="M1111" s="1" t="s">
        <v>27</v>
      </c>
      <c r="N1111" s="1" t="s">
        <v>10</v>
      </c>
      <c r="O1111" s="1" t="s">
        <v>22</v>
      </c>
    </row>
    <row r="1112" spans="1:15" x14ac:dyDescent="0.25">
      <c r="A1112">
        <v>1111</v>
      </c>
      <c r="B1112">
        <v>28</v>
      </c>
      <c r="C1112" s="1" t="s">
        <v>2</v>
      </c>
      <c r="D1112" s="1" t="s">
        <v>86</v>
      </c>
      <c r="E1112" s="1" t="s">
        <v>4</v>
      </c>
      <c r="F1112" s="2">
        <v>47512</v>
      </c>
      <c r="G1112">
        <v>31</v>
      </c>
      <c r="H1112">
        <v>61</v>
      </c>
      <c r="I1112" s="1" t="s">
        <v>87</v>
      </c>
      <c r="J1112" s="1" t="s">
        <v>6</v>
      </c>
      <c r="K1112" s="1" t="s">
        <v>91</v>
      </c>
      <c r="L1112" s="1" t="s">
        <v>39</v>
      </c>
      <c r="M1112" s="1" t="s">
        <v>36</v>
      </c>
      <c r="N1112" s="1" t="s">
        <v>15</v>
      </c>
      <c r="O1112" s="1" t="s">
        <v>58</v>
      </c>
    </row>
    <row r="1113" spans="1:15" x14ac:dyDescent="0.25">
      <c r="A1113">
        <v>1112</v>
      </c>
      <c r="B1113">
        <v>22</v>
      </c>
      <c r="C1113" s="1" t="s">
        <v>2</v>
      </c>
      <c r="D1113" s="1" t="s">
        <v>53</v>
      </c>
      <c r="E1113" s="1" t="s">
        <v>24</v>
      </c>
      <c r="F1113" s="2">
        <v>47514</v>
      </c>
      <c r="G1113">
        <v>4</v>
      </c>
      <c r="H1113">
        <v>66</v>
      </c>
      <c r="I1113" s="1" t="s">
        <v>66</v>
      </c>
      <c r="J1113" s="1" t="s">
        <v>18</v>
      </c>
      <c r="K1113" s="1" t="s">
        <v>60</v>
      </c>
      <c r="L1113" s="1" t="s">
        <v>35</v>
      </c>
      <c r="M1113" s="1" t="s">
        <v>27</v>
      </c>
      <c r="N1113" s="1" t="s">
        <v>21</v>
      </c>
      <c r="O1113" s="1" t="s">
        <v>58</v>
      </c>
    </row>
    <row r="1114" spans="1:15" x14ac:dyDescent="0.25">
      <c r="A1114">
        <v>1113</v>
      </c>
      <c r="B1114">
        <v>69</v>
      </c>
      <c r="C1114" s="1" t="s">
        <v>2</v>
      </c>
      <c r="D1114" s="1" t="s">
        <v>86</v>
      </c>
      <c r="E1114" s="1" t="s">
        <v>4</v>
      </c>
      <c r="F1114" s="2">
        <v>47516</v>
      </c>
      <c r="G1114">
        <v>32</v>
      </c>
      <c r="H1114">
        <v>67</v>
      </c>
      <c r="I1114" s="1" t="s">
        <v>131</v>
      </c>
      <c r="J1114" s="1" t="s">
        <v>74</v>
      </c>
      <c r="K1114" s="1" t="s">
        <v>51</v>
      </c>
      <c r="L1114" s="1" t="s">
        <v>19</v>
      </c>
      <c r="M1114" s="1" t="s">
        <v>20</v>
      </c>
      <c r="N1114" s="1" t="s">
        <v>28</v>
      </c>
      <c r="O1114" s="1" t="s">
        <v>40</v>
      </c>
    </row>
    <row r="1115" spans="1:15" x14ac:dyDescent="0.25">
      <c r="A1115">
        <v>1114</v>
      </c>
      <c r="B1115">
        <v>28</v>
      </c>
      <c r="C1115" s="1" t="s">
        <v>2</v>
      </c>
      <c r="D1115" s="1" t="s">
        <v>71</v>
      </c>
      <c r="E1115" s="1" t="s">
        <v>49</v>
      </c>
      <c r="F1115" s="2">
        <v>47518</v>
      </c>
      <c r="G1115">
        <v>11</v>
      </c>
      <c r="H1115">
        <v>80</v>
      </c>
      <c r="I1115" s="1" t="s">
        <v>110</v>
      </c>
      <c r="J1115" s="1" t="s">
        <v>26</v>
      </c>
      <c r="K1115" s="1" t="s">
        <v>55</v>
      </c>
      <c r="L1115" s="1" t="s">
        <v>35</v>
      </c>
      <c r="M1115" s="1" t="s">
        <v>27</v>
      </c>
      <c r="N1115" s="1" t="s">
        <v>28</v>
      </c>
      <c r="O1115" s="1" t="s">
        <v>58</v>
      </c>
    </row>
    <row r="1116" spans="1:15" x14ac:dyDescent="0.25">
      <c r="A1116">
        <v>1115</v>
      </c>
      <c r="B1116">
        <v>55</v>
      </c>
      <c r="C1116" s="1" t="s">
        <v>2</v>
      </c>
      <c r="D1116" s="1" t="s">
        <v>69</v>
      </c>
      <c r="E1116" s="1" t="s">
        <v>4</v>
      </c>
      <c r="F1116" s="2">
        <v>47520</v>
      </c>
      <c r="G1116">
        <v>47</v>
      </c>
      <c r="H1116">
        <v>25</v>
      </c>
      <c r="I1116" s="1" t="s">
        <v>64</v>
      </c>
      <c r="J1116" s="1" t="s">
        <v>6</v>
      </c>
      <c r="K1116" s="1" t="s">
        <v>65</v>
      </c>
      <c r="L1116" s="1" t="s">
        <v>39</v>
      </c>
      <c r="M1116" s="1" t="s">
        <v>27</v>
      </c>
      <c r="N1116" s="1" t="s">
        <v>57</v>
      </c>
      <c r="O1116" s="1" t="s">
        <v>79</v>
      </c>
    </row>
    <row r="1117" spans="1:15" x14ac:dyDescent="0.25">
      <c r="A1117">
        <v>1116</v>
      </c>
      <c r="B1117">
        <v>30</v>
      </c>
      <c r="C1117" s="1" t="s">
        <v>2</v>
      </c>
      <c r="D1117" s="1" t="s">
        <v>106</v>
      </c>
      <c r="E1117" s="1" t="s">
        <v>49</v>
      </c>
      <c r="F1117" s="2">
        <v>47522</v>
      </c>
      <c r="G1117">
        <v>37</v>
      </c>
      <c r="H1117">
        <v>58</v>
      </c>
      <c r="I1117" s="1" t="s">
        <v>66</v>
      </c>
      <c r="J1117" s="1" t="s">
        <v>18</v>
      </c>
      <c r="K1117" s="1" t="s">
        <v>82</v>
      </c>
      <c r="L1117" s="1" t="s">
        <v>39</v>
      </c>
      <c r="M1117" s="1" t="s">
        <v>52</v>
      </c>
      <c r="N1117" s="1" t="s">
        <v>15</v>
      </c>
      <c r="O1117" s="1" t="s">
        <v>22</v>
      </c>
    </row>
    <row r="1118" spans="1:15" x14ac:dyDescent="0.25">
      <c r="A1118">
        <v>1117</v>
      </c>
      <c r="B1118">
        <v>67</v>
      </c>
      <c r="C1118" s="1" t="s">
        <v>2</v>
      </c>
      <c r="D1118" s="1" t="s">
        <v>114</v>
      </c>
      <c r="E1118" s="1" t="s">
        <v>49</v>
      </c>
      <c r="F1118" s="2">
        <v>47524</v>
      </c>
      <c r="G1118">
        <v>39</v>
      </c>
      <c r="H1118">
        <v>96</v>
      </c>
      <c r="I1118" s="1" t="s">
        <v>59</v>
      </c>
      <c r="J1118" s="1" t="s">
        <v>26</v>
      </c>
      <c r="K1118" s="1" t="s">
        <v>43</v>
      </c>
      <c r="L1118" s="1" t="s">
        <v>8</v>
      </c>
      <c r="M1118" s="1" t="s">
        <v>9</v>
      </c>
      <c r="N1118" s="1" t="s">
        <v>28</v>
      </c>
      <c r="O1118" s="1" t="s">
        <v>11</v>
      </c>
    </row>
    <row r="1119" spans="1:15" x14ac:dyDescent="0.25">
      <c r="A1119">
        <v>1118</v>
      </c>
      <c r="B1119">
        <v>25</v>
      </c>
      <c r="C1119" s="1" t="s">
        <v>2</v>
      </c>
      <c r="D1119" s="1" t="s">
        <v>71</v>
      </c>
      <c r="E1119" s="1" t="s">
        <v>49</v>
      </c>
      <c r="F1119" s="2">
        <v>47526</v>
      </c>
      <c r="G1119">
        <v>24</v>
      </c>
      <c r="H1119">
        <v>77</v>
      </c>
      <c r="I1119" s="1" t="s">
        <v>81</v>
      </c>
      <c r="J1119" s="1" t="s">
        <v>6</v>
      </c>
      <c r="K1119" s="1" t="s">
        <v>75</v>
      </c>
      <c r="L1119" s="1" t="s">
        <v>19</v>
      </c>
      <c r="M1119" s="1" t="s">
        <v>56</v>
      </c>
      <c r="N1119" s="1" t="s">
        <v>21</v>
      </c>
      <c r="O1119" s="1" t="s">
        <v>70</v>
      </c>
    </row>
    <row r="1120" spans="1:15" x14ac:dyDescent="0.25">
      <c r="A1120">
        <v>1119</v>
      </c>
      <c r="B1120">
        <v>49</v>
      </c>
      <c r="C1120" s="1" t="s">
        <v>2</v>
      </c>
      <c r="D1120" s="1" t="s">
        <v>115</v>
      </c>
      <c r="E1120" s="1" t="s">
        <v>49</v>
      </c>
      <c r="F1120" s="2">
        <v>47528</v>
      </c>
      <c r="G1120">
        <v>11</v>
      </c>
      <c r="H1120">
        <v>65</v>
      </c>
      <c r="I1120" s="1" t="s">
        <v>98</v>
      </c>
      <c r="J1120" s="1" t="s">
        <v>26</v>
      </c>
      <c r="K1120" s="1" t="s">
        <v>55</v>
      </c>
      <c r="L1120" s="1" t="s">
        <v>35</v>
      </c>
      <c r="M1120" s="1" t="s">
        <v>36</v>
      </c>
      <c r="N1120" s="1" t="s">
        <v>28</v>
      </c>
      <c r="O1120" s="1" t="s">
        <v>79</v>
      </c>
    </row>
    <row r="1121" spans="1:15" x14ac:dyDescent="0.25">
      <c r="A1121">
        <v>1120</v>
      </c>
      <c r="B1121">
        <v>34</v>
      </c>
      <c r="C1121" s="1" t="s">
        <v>2</v>
      </c>
      <c r="D1121" s="1" t="s">
        <v>88</v>
      </c>
      <c r="E1121" s="1" t="s">
        <v>49</v>
      </c>
      <c r="F1121" s="2">
        <v>47530</v>
      </c>
      <c r="G1121">
        <v>36</v>
      </c>
      <c r="H1121">
        <v>36</v>
      </c>
      <c r="I1121" s="1" t="s">
        <v>42</v>
      </c>
      <c r="J1121" s="1" t="s">
        <v>26</v>
      </c>
      <c r="K1121" s="1" t="s">
        <v>108</v>
      </c>
      <c r="L1121" s="1" t="s">
        <v>19</v>
      </c>
      <c r="M1121" s="1" t="s">
        <v>36</v>
      </c>
      <c r="N1121" s="1" t="s">
        <v>21</v>
      </c>
      <c r="O1121" s="1" t="s">
        <v>22</v>
      </c>
    </row>
    <row r="1122" spans="1:15" x14ac:dyDescent="0.25">
      <c r="A1122">
        <v>1121</v>
      </c>
      <c r="B1122">
        <v>22</v>
      </c>
      <c r="C1122" s="1" t="s">
        <v>2</v>
      </c>
      <c r="D1122" s="1" t="s">
        <v>32</v>
      </c>
      <c r="E1122" s="1" t="s">
        <v>24</v>
      </c>
      <c r="F1122" s="2">
        <v>47532</v>
      </c>
      <c r="G1122">
        <v>40</v>
      </c>
      <c r="H1122">
        <v>84</v>
      </c>
      <c r="I1122" s="1" t="s">
        <v>120</v>
      </c>
      <c r="J1122" s="1" t="s">
        <v>26</v>
      </c>
      <c r="K1122" s="1" t="s">
        <v>118</v>
      </c>
      <c r="L1122" s="1" t="s">
        <v>8</v>
      </c>
      <c r="M1122" s="1" t="s">
        <v>27</v>
      </c>
      <c r="N1122" s="1" t="s">
        <v>68</v>
      </c>
      <c r="O1122" s="1" t="s">
        <v>70</v>
      </c>
    </row>
    <row r="1123" spans="1:15" x14ac:dyDescent="0.25">
      <c r="A1123">
        <v>1122</v>
      </c>
      <c r="B1123">
        <v>63</v>
      </c>
      <c r="C1123" s="1" t="s">
        <v>2</v>
      </c>
      <c r="D1123" s="1" t="s">
        <v>95</v>
      </c>
      <c r="E1123" s="1" t="s">
        <v>4</v>
      </c>
      <c r="F1123" s="2">
        <v>47534</v>
      </c>
      <c r="G1123">
        <v>25</v>
      </c>
      <c r="H1123">
        <v>58</v>
      </c>
      <c r="I1123" s="1" t="s">
        <v>85</v>
      </c>
      <c r="J1123" s="1" t="s">
        <v>74</v>
      </c>
      <c r="K1123" s="1" t="s">
        <v>82</v>
      </c>
      <c r="L1123" s="1" t="s">
        <v>39</v>
      </c>
      <c r="M1123" s="1" t="s">
        <v>9</v>
      </c>
      <c r="N1123" s="1" t="s">
        <v>15</v>
      </c>
      <c r="O1123" s="1" t="s">
        <v>40</v>
      </c>
    </row>
    <row r="1124" spans="1:15" x14ac:dyDescent="0.25">
      <c r="A1124">
        <v>1123</v>
      </c>
      <c r="B1124">
        <v>70</v>
      </c>
      <c r="C1124" s="1" t="s">
        <v>2</v>
      </c>
      <c r="D1124" s="1" t="s">
        <v>48</v>
      </c>
      <c r="E1124" s="1" t="s">
        <v>49</v>
      </c>
      <c r="F1124" s="2">
        <v>47536</v>
      </c>
      <c r="G1124">
        <v>12</v>
      </c>
      <c r="H1124">
        <v>62</v>
      </c>
      <c r="I1124" s="1" t="s">
        <v>80</v>
      </c>
      <c r="J1124" s="1" t="s">
        <v>18</v>
      </c>
      <c r="K1124" s="1" t="s">
        <v>43</v>
      </c>
      <c r="L1124" s="1" t="s">
        <v>19</v>
      </c>
      <c r="M1124" s="1" t="s">
        <v>52</v>
      </c>
      <c r="N1124" s="1" t="s">
        <v>21</v>
      </c>
      <c r="O1124" s="1" t="s">
        <v>31</v>
      </c>
    </row>
    <row r="1125" spans="1:15" x14ac:dyDescent="0.25">
      <c r="A1125">
        <v>1124</v>
      </c>
      <c r="B1125">
        <v>36</v>
      </c>
      <c r="C1125" s="1" t="s">
        <v>2</v>
      </c>
      <c r="D1125" s="1" t="s">
        <v>106</v>
      </c>
      <c r="E1125" s="1" t="s">
        <v>49</v>
      </c>
      <c r="F1125" s="2">
        <v>47538</v>
      </c>
      <c r="G1125">
        <v>38</v>
      </c>
      <c r="H1125">
        <v>67</v>
      </c>
      <c r="I1125" s="1" t="s">
        <v>17</v>
      </c>
      <c r="J1125" s="1" t="s">
        <v>18</v>
      </c>
      <c r="K1125" s="1" t="s">
        <v>55</v>
      </c>
      <c r="L1125" s="1" t="s">
        <v>39</v>
      </c>
      <c r="M1125" s="1" t="s">
        <v>56</v>
      </c>
      <c r="N1125" s="1" t="s">
        <v>15</v>
      </c>
      <c r="O1125" s="1" t="s">
        <v>70</v>
      </c>
    </row>
    <row r="1126" spans="1:15" x14ac:dyDescent="0.25">
      <c r="A1126">
        <v>1125</v>
      </c>
      <c r="B1126">
        <v>42</v>
      </c>
      <c r="C1126" s="1" t="s">
        <v>2</v>
      </c>
      <c r="D1126" s="1" t="s">
        <v>12</v>
      </c>
      <c r="E1126" s="1" t="s">
        <v>4</v>
      </c>
      <c r="F1126" s="2">
        <v>47540</v>
      </c>
      <c r="G1126">
        <v>40</v>
      </c>
      <c r="H1126">
        <v>20</v>
      </c>
      <c r="I1126" s="1" t="s">
        <v>128</v>
      </c>
      <c r="J1126" s="1" t="s">
        <v>26</v>
      </c>
      <c r="K1126" s="1" t="s">
        <v>103</v>
      </c>
      <c r="L1126" s="1" t="s">
        <v>19</v>
      </c>
      <c r="M1126" s="1" t="s">
        <v>9</v>
      </c>
      <c r="N1126" s="1" t="s">
        <v>15</v>
      </c>
      <c r="O1126" s="1" t="s">
        <v>40</v>
      </c>
    </row>
    <row r="1127" spans="1:15" x14ac:dyDescent="0.25">
      <c r="A1127">
        <v>1126</v>
      </c>
      <c r="B1127">
        <v>27</v>
      </c>
      <c r="C1127" s="1" t="s">
        <v>2</v>
      </c>
      <c r="D1127" s="1" t="s">
        <v>23</v>
      </c>
      <c r="E1127" s="1" t="s">
        <v>24</v>
      </c>
      <c r="F1127" s="2">
        <v>47542</v>
      </c>
      <c r="G1127">
        <v>10</v>
      </c>
      <c r="H1127">
        <v>90</v>
      </c>
      <c r="I1127" s="1" t="s">
        <v>96</v>
      </c>
      <c r="J1127" s="1" t="s">
        <v>26</v>
      </c>
      <c r="K1127" s="1" t="s">
        <v>75</v>
      </c>
      <c r="L1127" s="1" t="s">
        <v>35</v>
      </c>
      <c r="M1127" s="1" t="s">
        <v>52</v>
      </c>
      <c r="N1127" s="1" t="s">
        <v>57</v>
      </c>
      <c r="O1127" s="1" t="s">
        <v>22</v>
      </c>
    </row>
    <row r="1128" spans="1:15" x14ac:dyDescent="0.25">
      <c r="A1128">
        <v>1127</v>
      </c>
      <c r="B1128">
        <v>23</v>
      </c>
      <c r="C1128" s="1" t="s">
        <v>2</v>
      </c>
      <c r="D1128" s="1" t="s">
        <v>101</v>
      </c>
      <c r="E1128" s="1" t="s">
        <v>49</v>
      </c>
      <c r="F1128" s="2">
        <v>47544</v>
      </c>
      <c r="G1128">
        <v>47</v>
      </c>
      <c r="H1128">
        <v>58</v>
      </c>
      <c r="I1128" s="1" t="s">
        <v>128</v>
      </c>
      <c r="J1128" s="1" t="s">
        <v>6</v>
      </c>
      <c r="K1128" s="1" t="s">
        <v>100</v>
      </c>
      <c r="L1128" s="1" t="s">
        <v>8</v>
      </c>
      <c r="M1128" s="1" t="s">
        <v>36</v>
      </c>
      <c r="N1128" s="1" t="s">
        <v>10</v>
      </c>
      <c r="O1128" s="1" t="s">
        <v>11</v>
      </c>
    </row>
    <row r="1129" spans="1:15" x14ac:dyDescent="0.25">
      <c r="A1129">
        <v>1128</v>
      </c>
      <c r="B1129">
        <v>50</v>
      </c>
      <c r="C1129" s="1" t="s">
        <v>2</v>
      </c>
      <c r="D1129" s="1" t="s">
        <v>37</v>
      </c>
      <c r="E1129" s="1" t="s">
        <v>4</v>
      </c>
      <c r="F1129" s="2">
        <v>47546</v>
      </c>
      <c r="G1129">
        <v>22</v>
      </c>
      <c r="H1129">
        <v>53</v>
      </c>
      <c r="I1129" s="1" t="s">
        <v>61</v>
      </c>
      <c r="J1129" s="1" t="s">
        <v>74</v>
      </c>
      <c r="K1129" s="1" t="s">
        <v>14</v>
      </c>
      <c r="L1129" s="1" t="s">
        <v>19</v>
      </c>
      <c r="M1129" s="1" t="s">
        <v>56</v>
      </c>
      <c r="N1129" s="1" t="s">
        <v>68</v>
      </c>
      <c r="O1129" s="1" t="s">
        <v>70</v>
      </c>
    </row>
    <row r="1130" spans="1:15" x14ac:dyDescent="0.25">
      <c r="A1130">
        <v>1129</v>
      </c>
      <c r="B1130">
        <v>56</v>
      </c>
      <c r="C1130" s="1" t="s">
        <v>2</v>
      </c>
      <c r="D1130" s="1" t="s">
        <v>125</v>
      </c>
      <c r="E1130" s="1" t="s">
        <v>49</v>
      </c>
      <c r="F1130" s="2">
        <v>47548</v>
      </c>
      <c r="G1130">
        <v>35</v>
      </c>
      <c r="H1130">
        <v>30</v>
      </c>
      <c r="I1130" s="1" t="s">
        <v>66</v>
      </c>
      <c r="J1130" s="1" t="s">
        <v>6</v>
      </c>
      <c r="K1130" s="1" t="s">
        <v>43</v>
      </c>
      <c r="L1130" s="1" t="s">
        <v>8</v>
      </c>
      <c r="M1130" s="1" t="s">
        <v>27</v>
      </c>
      <c r="N1130" s="1" t="s">
        <v>68</v>
      </c>
      <c r="O1130" s="1" t="s">
        <v>70</v>
      </c>
    </row>
    <row r="1131" spans="1:15" x14ac:dyDescent="0.25">
      <c r="A1131">
        <v>1130</v>
      </c>
      <c r="B1131">
        <v>37</v>
      </c>
      <c r="C1131" s="1" t="s">
        <v>2</v>
      </c>
      <c r="D1131" s="1" t="s">
        <v>86</v>
      </c>
      <c r="E1131" s="1" t="s">
        <v>4</v>
      </c>
      <c r="F1131" s="2">
        <v>47550</v>
      </c>
      <c r="G1131">
        <v>46</v>
      </c>
      <c r="H1131">
        <v>65</v>
      </c>
      <c r="I1131" s="1" t="s">
        <v>64</v>
      </c>
      <c r="J1131" s="1" t="s">
        <v>74</v>
      </c>
      <c r="K1131" s="1" t="s">
        <v>34</v>
      </c>
      <c r="L1131" s="1" t="s">
        <v>8</v>
      </c>
      <c r="M1131" s="1" t="s">
        <v>9</v>
      </c>
      <c r="N1131" s="1" t="s">
        <v>10</v>
      </c>
      <c r="O1131" s="1" t="s">
        <v>11</v>
      </c>
    </row>
    <row r="1132" spans="1:15" x14ac:dyDescent="0.25">
      <c r="A1132">
        <v>1131</v>
      </c>
      <c r="B1132">
        <v>67</v>
      </c>
      <c r="C1132" s="1" t="s">
        <v>2</v>
      </c>
      <c r="D1132" s="1" t="s">
        <v>88</v>
      </c>
      <c r="E1132" s="1" t="s">
        <v>49</v>
      </c>
      <c r="F1132" s="2">
        <v>47552</v>
      </c>
      <c r="G1132">
        <v>30</v>
      </c>
      <c r="H1132">
        <v>41</v>
      </c>
      <c r="I1132" s="1" t="s">
        <v>5</v>
      </c>
      <c r="J1132" s="1" t="s">
        <v>26</v>
      </c>
      <c r="K1132" s="1" t="s">
        <v>75</v>
      </c>
      <c r="L1132" s="1" t="s">
        <v>35</v>
      </c>
      <c r="M1132" s="1" t="s">
        <v>36</v>
      </c>
      <c r="N1132" s="1" t="s">
        <v>28</v>
      </c>
      <c r="O1132" s="1" t="s">
        <v>58</v>
      </c>
    </row>
    <row r="1133" spans="1:15" x14ac:dyDescent="0.25">
      <c r="A1133">
        <v>1132</v>
      </c>
      <c r="B1133">
        <v>67</v>
      </c>
      <c r="C1133" s="1" t="s">
        <v>2</v>
      </c>
      <c r="D1133" s="1" t="s">
        <v>37</v>
      </c>
      <c r="E1133" s="1" t="s">
        <v>4</v>
      </c>
      <c r="F1133" s="2">
        <v>47554</v>
      </c>
      <c r="G1133">
        <v>20</v>
      </c>
      <c r="H1133">
        <v>73</v>
      </c>
      <c r="I1133" s="1" t="s">
        <v>97</v>
      </c>
      <c r="J1133" s="1" t="s">
        <v>26</v>
      </c>
      <c r="K1133" s="1" t="s">
        <v>76</v>
      </c>
      <c r="L1133" s="1" t="s">
        <v>19</v>
      </c>
      <c r="M1133" s="1" t="s">
        <v>9</v>
      </c>
      <c r="N1133" s="1" t="s">
        <v>57</v>
      </c>
      <c r="O1133" s="1" t="s">
        <v>70</v>
      </c>
    </row>
    <row r="1134" spans="1:15" x14ac:dyDescent="0.25">
      <c r="A1134">
        <v>1133</v>
      </c>
      <c r="B1134">
        <v>50</v>
      </c>
      <c r="C1134" s="1" t="s">
        <v>2</v>
      </c>
      <c r="D1134" s="1" t="s">
        <v>86</v>
      </c>
      <c r="E1134" s="1" t="s">
        <v>4</v>
      </c>
      <c r="F1134" s="2">
        <v>47556</v>
      </c>
      <c r="G1134">
        <v>25</v>
      </c>
      <c r="H1134">
        <v>98</v>
      </c>
      <c r="I1134" s="1" t="s">
        <v>80</v>
      </c>
      <c r="J1134" s="1" t="s">
        <v>18</v>
      </c>
      <c r="K1134" s="1" t="s">
        <v>67</v>
      </c>
      <c r="L1134" s="1" t="s">
        <v>19</v>
      </c>
      <c r="M1134" s="1" t="s">
        <v>56</v>
      </c>
      <c r="N1134" s="1" t="s">
        <v>15</v>
      </c>
      <c r="O1134" s="1" t="s">
        <v>11</v>
      </c>
    </row>
    <row r="1135" spans="1:15" x14ac:dyDescent="0.25">
      <c r="A1135">
        <v>1134</v>
      </c>
      <c r="B1135">
        <v>36</v>
      </c>
      <c r="C1135" s="1" t="s">
        <v>2</v>
      </c>
      <c r="D1135" s="1" t="s">
        <v>53</v>
      </c>
      <c r="E1135" s="1" t="s">
        <v>24</v>
      </c>
      <c r="F1135" s="2">
        <v>47558</v>
      </c>
      <c r="G1135">
        <v>29</v>
      </c>
      <c r="H1135">
        <v>36</v>
      </c>
      <c r="I1135" s="1" t="s">
        <v>121</v>
      </c>
      <c r="J1135" s="1" t="s">
        <v>74</v>
      </c>
      <c r="K1135" s="1" t="s">
        <v>118</v>
      </c>
      <c r="L1135" s="1" t="s">
        <v>8</v>
      </c>
      <c r="M1135" s="1" t="s">
        <v>52</v>
      </c>
      <c r="N1135" s="1" t="s">
        <v>15</v>
      </c>
      <c r="O1135" s="1" t="s">
        <v>22</v>
      </c>
    </row>
    <row r="1136" spans="1:15" x14ac:dyDescent="0.25">
      <c r="A1136">
        <v>1135</v>
      </c>
      <c r="B1136">
        <v>62</v>
      </c>
      <c r="C1136" s="1" t="s">
        <v>2</v>
      </c>
      <c r="D1136" s="1" t="s">
        <v>95</v>
      </c>
      <c r="E1136" s="1" t="s">
        <v>4</v>
      </c>
      <c r="F1136" s="2">
        <v>47560</v>
      </c>
      <c r="G1136">
        <v>2</v>
      </c>
      <c r="H1136">
        <v>81</v>
      </c>
      <c r="I1136" s="1" t="s">
        <v>132</v>
      </c>
      <c r="J1136" s="1" t="s">
        <v>26</v>
      </c>
      <c r="K1136" s="1" t="s">
        <v>92</v>
      </c>
      <c r="L1136" s="1" t="s">
        <v>35</v>
      </c>
      <c r="M1136" s="1" t="s">
        <v>9</v>
      </c>
      <c r="N1136" s="1" t="s">
        <v>10</v>
      </c>
      <c r="O1136" s="1" t="s">
        <v>79</v>
      </c>
    </row>
    <row r="1137" spans="1:15" x14ac:dyDescent="0.25">
      <c r="A1137">
        <v>1136</v>
      </c>
      <c r="B1137">
        <v>65</v>
      </c>
      <c r="C1137" s="1" t="s">
        <v>2</v>
      </c>
      <c r="D1137" s="1" t="s">
        <v>69</v>
      </c>
      <c r="E1137" s="1" t="s">
        <v>4</v>
      </c>
      <c r="F1137" s="2">
        <v>47562</v>
      </c>
      <c r="G1137">
        <v>32</v>
      </c>
      <c r="H1137">
        <v>90</v>
      </c>
      <c r="I1137" s="1" t="s">
        <v>17</v>
      </c>
      <c r="J1137" s="1" t="s">
        <v>6</v>
      </c>
      <c r="K1137" s="1" t="s">
        <v>82</v>
      </c>
      <c r="L1137" s="1" t="s">
        <v>8</v>
      </c>
      <c r="M1137" s="1" t="s">
        <v>52</v>
      </c>
      <c r="N1137" s="1" t="s">
        <v>57</v>
      </c>
      <c r="O1137" s="1" t="s">
        <v>40</v>
      </c>
    </row>
    <row r="1138" spans="1:15" x14ac:dyDescent="0.25">
      <c r="A1138">
        <v>1137</v>
      </c>
      <c r="B1138">
        <v>23</v>
      </c>
      <c r="C1138" s="1" t="s">
        <v>2</v>
      </c>
      <c r="D1138" s="1" t="s">
        <v>48</v>
      </c>
      <c r="E1138" s="1" t="s">
        <v>49</v>
      </c>
      <c r="F1138" s="2">
        <v>47564</v>
      </c>
      <c r="G1138">
        <v>37</v>
      </c>
      <c r="H1138">
        <v>83</v>
      </c>
      <c r="I1138" s="1" t="s">
        <v>97</v>
      </c>
      <c r="J1138" s="1" t="s">
        <v>18</v>
      </c>
      <c r="K1138" s="1" t="s">
        <v>91</v>
      </c>
      <c r="L1138" s="1" t="s">
        <v>35</v>
      </c>
      <c r="M1138" s="1" t="s">
        <v>20</v>
      </c>
      <c r="N1138" s="1" t="s">
        <v>15</v>
      </c>
      <c r="O1138" s="1" t="s">
        <v>70</v>
      </c>
    </row>
    <row r="1139" spans="1:15" x14ac:dyDescent="0.25">
      <c r="A1139">
        <v>1138</v>
      </c>
      <c r="B1139">
        <v>46</v>
      </c>
      <c r="C1139" s="1" t="s">
        <v>2</v>
      </c>
      <c r="D1139" s="1" t="s">
        <v>37</v>
      </c>
      <c r="E1139" s="1" t="s">
        <v>4</v>
      </c>
      <c r="F1139" s="2">
        <v>47566</v>
      </c>
      <c r="G1139">
        <v>16</v>
      </c>
      <c r="H1139">
        <v>91</v>
      </c>
      <c r="I1139" s="1" t="s">
        <v>112</v>
      </c>
      <c r="J1139" s="1" t="s">
        <v>74</v>
      </c>
      <c r="K1139" s="1" t="s">
        <v>51</v>
      </c>
      <c r="L1139" s="1" t="s">
        <v>8</v>
      </c>
      <c r="M1139" s="1" t="s">
        <v>52</v>
      </c>
      <c r="N1139" s="1" t="s">
        <v>57</v>
      </c>
      <c r="O1139" s="1" t="s">
        <v>79</v>
      </c>
    </row>
    <row r="1140" spans="1:15" x14ac:dyDescent="0.25">
      <c r="A1140">
        <v>1139</v>
      </c>
      <c r="B1140">
        <v>18</v>
      </c>
      <c r="C1140" s="1" t="s">
        <v>2</v>
      </c>
      <c r="D1140" s="1" t="s">
        <v>77</v>
      </c>
      <c r="E1140" s="1" t="s">
        <v>4</v>
      </c>
      <c r="F1140" s="2">
        <v>47568</v>
      </c>
      <c r="G1140">
        <v>32</v>
      </c>
      <c r="H1140">
        <v>36</v>
      </c>
      <c r="I1140" s="1" t="s">
        <v>128</v>
      </c>
      <c r="J1140" s="1" t="s">
        <v>26</v>
      </c>
      <c r="K1140" s="1" t="s">
        <v>55</v>
      </c>
      <c r="L1140" s="1" t="s">
        <v>35</v>
      </c>
      <c r="M1140" s="1" t="s">
        <v>9</v>
      </c>
      <c r="N1140" s="1" t="s">
        <v>10</v>
      </c>
      <c r="O1140" s="1" t="s">
        <v>11</v>
      </c>
    </row>
    <row r="1141" spans="1:15" x14ac:dyDescent="0.25">
      <c r="A1141">
        <v>1140</v>
      </c>
      <c r="B1141">
        <v>58</v>
      </c>
      <c r="C1141" s="1" t="s">
        <v>2</v>
      </c>
      <c r="D1141" s="1" t="s">
        <v>44</v>
      </c>
      <c r="E1141" s="1" t="s">
        <v>45</v>
      </c>
      <c r="F1141" s="2">
        <v>47570</v>
      </c>
      <c r="G1141">
        <v>42</v>
      </c>
      <c r="H1141">
        <v>53</v>
      </c>
      <c r="I1141" s="1" t="s">
        <v>72</v>
      </c>
      <c r="J1141" s="1" t="s">
        <v>6</v>
      </c>
      <c r="K1141" s="1" t="s">
        <v>55</v>
      </c>
      <c r="L1141" s="1" t="s">
        <v>19</v>
      </c>
      <c r="M1141" s="1" t="s">
        <v>36</v>
      </c>
      <c r="N1141" s="1" t="s">
        <v>68</v>
      </c>
      <c r="O1141" s="1" t="s">
        <v>58</v>
      </c>
    </row>
    <row r="1142" spans="1:15" x14ac:dyDescent="0.25">
      <c r="A1142">
        <v>1141</v>
      </c>
      <c r="B1142">
        <v>31</v>
      </c>
      <c r="C1142" s="1" t="s">
        <v>2</v>
      </c>
      <c r="D1142" s="1" t="s">
        <v>16</v>
      </c>
      <c r="E1142" s="1" t="s">
        <v>4</v>
      </c>
      <c r="F1142" s="2">
        <v>47572</v>
      </c>
      <c r="G1142">
        <v>6</v>
      </c>
      <c r="H1142">
        <v>39</v>
      </c>
      <c r="I1142" s="1" t="s">
        <v>110</v>
      </c>
      <c r="J1142" s="1" t="s">
        <v>26</v>
      </c>
      <c r="K1142" s="1" t="s">
        <v>34</v>
      </c>
      <c r="L1142" s="1" t="s">
        <v>8</v>
      </c>
      <c r="M1142" s="1" t="s">
        <v>56</v>
      </c>
      <c r="N1142" s="1" t="s">
        <v>21</v>
      </c>
      <c r="O1142" s="1" t="s">
        <v>79</v>
      </c>
    </row>
    <row r="1143" spans="1:15" x14ac:dyDescent="0.25">
      <c r="A1143">
        <v>1142</v>
      </c>
      <c r="B1143">
        <v>39</v>
      </c>
      <c r="C1143" s="1" t="s">
        <v>2</v>
      </c>
      <c r="D1143" s="1" t="s">
        <v>125</v>
      </c>
      <c r="E1143" s="1" t="s">
        <v>49</v>
      </c>
      <c r="F1143" s="2">
        <v>47574</v>
      </c>
      <c r="G1143">
        <v>23</v>
      </c>
      <c r="H1143">
        <v>33</v>
      </c>
      <c r="I1143" s="1" t="s">
        <v>105</v>
      </c>
      <c r="J1143" s="1" t="s">
        <v>18</v>
      </c>
      <c r="K1143" s="1" t="s">
        <v>47</v>
      </c>
      <c r="L1143" s="1" t="s">
        <v>8</v>
      </c>
      <c r="M1143" s="1" t="s">
        <v>27</v>
      </c>
      <c r="N1143" s="1" t="s">
        <v>28</v>
      </c>
      <c r="O1143" s="1" t="s">
        <v>11</v>
      </c>
    </row>
    <row r="1144" spans="1:15" x14ac:dyDescent="0.25">
      <c r="A1144">
        <v>1143</v>
      </c>
      <c r="B1144">
        <v>69</v>
      </c>
      <c r="C1144" s="1" t="s">
        <v>2</v>
      </c>
      <c r="D1144" s="1" t="s">
        <v>95</v>
      </c>
      <c r="E1144" s="1" t="s">
        <v>4</v>
      </c>
      <c r="F1144" s="2">
        <v>47576</v>
      </c>
      <c r="G1144">
        <v>27</v>
      </c>
      <c r="H1144">
        <v>76</v>
      </c>
      <c r="I1144" s="1" t="s">
        <v>105</v>
      </c>
      <c r="J1144" s="1" t="s">
        <v>6</v>
      </c>
      <c r="K1144" s="1" t="s">
        <v>78</v>
      </c>
      <c r="L1144" s="1" t="s">
        <v>19</v>
      </c>
      <c r="M1144" s="1" t="s">
        <v>56</v>
      </c>
      <c r="N1144" s="1" t="s">
        <v>10</v>
      </c>
      <c r="O1144" s="1" t="s">
        <v>58</v>
      </c>
    </row>
    <row r="1145" spans="1:15" x14ac:dyDescent="0.25">
      <c r="A1145">
        <v>1144</v>
      </c>
      <c r="B1145">
        <v>68</v>
      </c>
      <c r="C1145" s="1" t="s">
        <v>2</v>
      </c>
      <c r="D1145" s="1" t="s">
        <v>119</v>
      </c>
      <c r="E1145" s="1" t="s">
        <v>24</v>
      </c>
      <c r="F1145" s="2">
        <v>47578</v>
      </c>
      <c r="G1145">
        <v>43</v>
      </c>
      <c r="H1145">
        <v>23</v>
      </c>
      <c r="I1145" s="1" t="s">
        <v>89</v>
      </c>
      <c r="J1145" s="1" t="s">
        <v>6</v>
      </c>
      <c r="K1145" s="1" t="s">
        <v>67</v>
      </c>
      <c r="L1145" s="1" t="s">
        <v>8</v>
      </c>
      <c r="M1145" s="1" t="s">
        <v>36</v>
      </c>
      <c r="N1145" s="1" t="s">
        <v>28</v>
      </c>
      <c r="O1145" s="1" t="s">
        <v>40</v>
      </c>
    </row>
    <row r="1146" spans="1:15" x14ac:dyDescent="0.25">
      <c r="A1146">
        <v>1145</v>
      </c>
      <c r="B1146">
        <v>41</v>
      </c>
      <c r="C1146" s="1" t="s">
        <v>2</v>
      </c>
      <c r="D1146" s="1" t="s">
        <v>16</v>
      </c>
      <c r="E1146" s="1" t="s">
        <v>4</v>
      </c>
      <c r="F1146" s="2">
        <v>47580</v>
      </c>
      <c r="G1146">
        <v>25</v>
      </c>
      <c r="H1146">
        <v>54</v>
      </c>
      <c r="I1146" s="1" t="s">
        <v>113</v>
      </c>
      <c r="J1146" s="1" t="s">
        <v>18</v>
      </c>
      <c r="K1146" s="1" t="s">
        <v>108</v>
      </c>
      <c r="L1146" s="1" t="s">
        <v>39</v>
      </c>
      <c r="M1146" s="1" t="s">
        <v>52</v>
      </c>
      <c r="N1146" s="1" t="s">
        <v>57</v>
      </c>
      <c r="O1146" s="1" t="s">
        <v>11</v>
      </c>
    </row>
    <row r="1147" spans="1:15" x14ac:dyDescent="0.25">
      <c r="A1147">
        <v>1146</v>
      </c>
      <c r="B1147">
        <v>31</v>
      </c>
      <c r="C1147" s="1" t="s">
        <v>2</v>
      </c>
      <c r="D1147" s="1" t="s">
        <v>32</v>
      </c>
      <c r="E1147" s="1" t="s">
        <v>24</v>
      </c>
      <c r="F1147" s="2">
        <v>47582</v>
      </c>
      <c r="G1147">
        <v>30</v>
      </c>
      <c r="H1147">
        <v>89</v>
      </c>
      <c r="I1147" s="1" t="s">
        <v>89</v>
      </c>
      <c r="J1147" s="1" t="s">
        <v>6</v>
      </c>
      <c r="K1147" s="1" t="s">
        <v>51</v>
      </c>
      <c r="L1147" s="1" t="s">
        <v>35</v>
      </c>
      <c r="M1147" s="1" t="s">
        <v>9</v>
      </c>
      <c r="N1147" s="1" t="s">
        <v>15</v>
      </c>
      <c r="O1147" s="1" t="s">
        <v>79</v>
      </c>
    </row>
    <row r="1148" spans="1:15" x14ac:dyDescent="0.25">
      <c r="A1148">
        <v>1147</v>
      </c>
      <c r="B1148">
        <v>48</v>
      </c>
      <c r="C1148" s="1" t="s">
        <v>2</v>
      </c>
      <c r="D1148" s="1" t="s">
        <v>32</v>
      </c>
      <c r="E1148" s="1" t="s">
        <v>24</v>
      </c>
      <c r="F1148" s="2">
        <v>47584</v>
      </c>
      <c r="G1148">
        <v>7</v>
      </c>
      <c r="H1148">
        <v>38</v>
      </c>
      <c r="I1148" s="1" t="s">
        <v>132</v>
      </c>
      <c r="J1148" s="1" t="s">
        <v>26</v>
      </c>
      <c r="K1148" s="1" t="s">
        <v>108</v>
      </c>
      <c r="L1148" s="1" t="s">
        <v>35</v>
      </c>
      <c r="M1148" s="1" t="s">
        <v>36</v>
      </c>
      <c r="N1148" s="1" t="s">
        <v>57</v>
      </c>
      <c r="O1148" s="1" t="s">
        <v>79</v>
      </c>
    </row>
    <row r="1149" spans="1:15" x14ac:dyDescent="0.25">
      <c r="A1149">
        <v>1148</v>
      </c>
      <c r="B1149">
        <v>59</v>
      </c>
      <c r="C1149" s="1" t="s">
        <v>2</v>
      </c>
      <c r="D1149" s="1" t="s">
        <v>106</v>
      </c>
      <c r="E1149" s="1" t="s">
        <v>49</v>
      </c>
      <c r="F1149" s="2">
        <v>47586</v>
      </c>
      <c r="G1149">
        <v>17</v>
      </c>
      <c r="H1149">
        <v>36</v>
      </c>
      <c r="I1149" s="1" t="s">
        <v>104</v>
      </c>
      <c r="J1149" s="1" t="s">
        <v>74</v>
      </c>
      <c r="K1149" s="1" t="s">
        <v>90</v>
      </c>
      <c r="L1149" s="1" t="s">
        <v>8</v>
      </c>
      <c r="M1149" s="1" t="s">
        <v>27</v>
      </c>
      <c r="N1149" s="1" t="s">
        <v>68</v>
      </c>
      <c r="O1149" s="1" t="s">
        <v>31</v>
      </c>
    </row>
    <row r="1150" spans="1:15" x14ac:dyDescent="0.25">
      <c r="A1150">
        <v>1149</v>
      </c>
      <c r="B1150">
        <v>34</v>
      </c>
      <c r="C1150" s="1" t="s">
        <v>2</v>
      </c>
      <c r="D1150" s="1" t="s">
        <v>77</v>
      </c>
      <c r="E1150" s="1" t="s">
        <v>4</v>
      </c>
      <c r="F1150" s="2">
        <v>47588</v>
      </c>
      <c r="G1150">
        <v>10</v>
      </c>
      <c r="H1150">
        <v>66</v>
      </c>
      <c r="I1150" s="1" t="s">
        <v>85</v>
      </c>
      <c r="J1150" s="1" t="s">
        <v>26</v>
      </c>
      <c r="K1150" s="1" t="s">
        <v>65</v>
      </c>
      <c r="L1150" s="1" t="s">
        <v>19</v>
      </c>
      <c r="M1150" s="1" t="s">
        <v>56</v>
      </c>
      <c r="N1150" s="1" t="s">
        <v>28</v>
      </c>
      <c r="O1150" s="1" t="s">
        <v>11</v>
      </c>
    </row>
    <row r="1151" spans="1:15" x14ac:dyDescent="0.25">
      <c r="A1151">
        <v>1150</v>
      </c>
      <c r="B1151">
        <v>21</v>
      </c>
      <c r="C1151" s="1" t="s">
        <v>2</v>
      </c>
      <c r="D1151" s="1" t="s">
        <v>88</v>
      </c>
      <c r="E1151" s="1" t="s">
        <v>49</v>
      </c>
      <c r="F1151" s="2">
        <v>47590</v>
      </c>
      <c r="G1151">
        <v>40</v>
      </c>
      <c r="H1151">
        <v>42</v>
      </c>
      <c r="I1151" s="1" t="s">
        <v>124</v>
      </c>
      <c r="J1151" s="1" t="s">
        <v>6</v>
      </c>
      <c r="K1151" s="1" t="s">
        <v>91</v>
      </c>
      <c r="L1151" s="1" t="s">
        <v>19</v>
      </c>
      <c r="M1151" s="1" t="s">
        <v>56</v>
      </c>
      <c r="N1151" s="1" t="s">
        <v>10</v>
      </c>
      <c r="O1151" s="1" t="s">
        <v>31</v>
      </c>
    </row>
    <row r="1152" spans="1:15" x14ac:dyDescent="0.25">
      <c r="A1152">
        <v>1151</v>
      </c>
      <c r="B1152">
        <v>29</v>
      </c>
      <c r="C1152" s="1" t="s">
        <v>2</v>
      </c>
      <c r="D1152" s="1" t="s">
        <v>88</v>
      </c>
      <c r="E1152" s="1" t="s">
        <v>49</v>
      </c>
      <c r="F1152" s="2">
        <v>47592</v>
      </c>
      <c r="G1152">
        <v>50</v>
      </c>
      <c r="H1152">
        <v>36</v>
      </c>
      <c r="I1152" s="1" t="s">
        <v>5</v>
      </c>
      <c r="J1152" s="1" t="s">
        <v>18</v>
      </c>
      <c r="K1152" s="1" t="s">
        <v>90</v>
      </c>
      <c r="L1152" s="1" t="s">
        <v>8</v>
      </c>
      <c r="M1152" s="1" t="s">
        <v>27</v>
      </c>
      <c r="N1152" s="1" t="s">
        <v>10</v>
      </c>
      <c r="O1152" s="1" t="s">
        <v>58</v>
      </c>
    </row>
    <row r="1153" spans="1:15" x14ac:dyDescent="0.25">
      <c r="A1153">
        <v>1152</v>
      </c>
      <c r="B1153">
        <v>41</v>
      </c>
      <c r="C1153" s="1" t="s">
        <v>2</v>
      </c>
      <c r="D1153" s="1" t="s">
        <v>3</v>
      </c>
      <c r="E1153" s="1" t="s">
        <v>4</v>
      </c>
      <c r="F1153" s="2">
        <v>47594</v>
      </c>
      <c r="G1153">
        <v>24</v>
      </c>
      <c r="H1153">
        <v>86</v>
      </c>
      <c r="I1153" s="1" t="s">
        <v>105</v>
      </c>
      <c r="J1153" s="1" t="s">
        <v>26</v>
      </c>
      <c r="K1153" s="1" t="s">
        <v>7</v>
      </c>
      <c r="L1153" s="1" t="s">
        <v>19</v>
      </c>
      <c r="M1153" s="1" t="s">
        <v>9</v>
      </c>
      <c r="N1153" s="1" t="s">
        <v>21</v>
      </c>
      <c r="O1153" s="1" t="s">
        <v>22</v>
      </c>
    </row>
    <row r="1154" spans="1:15" x14ac:dyDescent="0.25">
      <c r="A1154">
        <v>1153</v>
      </c>
      <c r="B1154">
        <v>62</v>
      </c>
      <c r="C1154" s="1" t="s">
        <v>2</v>
      </c>
      <c r="D1154" s="1" t="s">
        <v>48</v>
      </c>
      <c r="E1154" s="1" t="s">
        <v>49</v>
      </c>
      <c r="F1154" s="2">
        <v>47596</v>
      </c>
      <c r="G1154">
        <v>8</v>
      </c>
      <c r="H1154">
        <v>49</v>
      </c>
      <c r="I1154" s="1" t="s">
        <v>121</v>
      </c>
      <c r="J1154" s="1" t="s">
        <v>26</v>
      </c>
      <c r="K1154" s="1" t="s">
        <v>62</v>
      </c>
      <c r="L1154" s="1" t="s">
        <v>39</v>
      </c>
      <c r="M1154" s="1" t="s">
        <v>36</v>
      </c>
      <c r="N1154" s="1" t="s">
        <v>28</v>
      </c>
      <c r="O1154" s="1" t="s">
        <v>79</v>
      </c>
    </row>
    <row r="1155" spans="1:15" x14ac:dyDescent="0.25">
      <c r="A1155">
        <v>1154</v>
      </c>
      <c r="B1155">
        <v>27</v>
      </c>
      <c r="C1155" s="1" t="s">
        <v>2</v>
      </c>
      <c r="D1155" s="1" t="s">
        <v>37</v>
      </c>
      <c r="E1155" s="1" t="s">
        <v>4</v>
      </c>
      <c r="F1155" s="2">
        <v>47598</v>
      </c>
      <c r="G1155">
        <v>6</v>
      </c>
      <c r="H1155">
        <v>41</v>
      </c>
      <c r="I1155" s="1" t="s">
        <v>117</v>
      </c>
      <c r="J1155" s="1" t="s">
        <v>26</v>
      </c>
      <c r="K1155" s="1" t="s">
        <v>51</v>
      </c>
      <c r="L1155" s="1" t="s">
        <v>35</v>
      </c>
      <c r="M1155" s="1" t="s">
        <v>20</v>
      </c>
      <c r="N1155" s="1" t="s">
        <v>57</v>
      </c>
      <c r="O1155" s="1" t="s">
        <v>40</v>
      </c>
    </row>
    <row r="1156" spans="1:15" x14ac:dyDescent="0.25">
      <c r="A1156">
        <v>1155</v>
      </c>
      <c r="B1156">
        <v>49</v>
      </c>
      <c r="C1156" s="1" t="s">
        <v>2</v>
      </c>
      <c r="D1156" s="1" t="s">
        <v>63</v>
      </c>
      <c r="E1156" s="1" t="s">
        <v>4</v>
      </c>
      <c r="F1156" s="2">
        <v>47600</v>
      </c>
      <c r="G1156">
        <v>44</v>
      </c>
      <c r="H1156">
        <v>82</v>
      </c>
      <c r="I1156" s="1" t="s">
        <v>124</v>
      </c>
      <c r="J1156" s="1" t="s">
        <v>6</v>
      </c>
      <c r="K1156" s="1" t="s">
        <v>91</v>
      </c>
      <c r="L1156" s="1" t="s">
        <v>19</v>
      </c>
      <c r="M1156" s="1" t="s">
        <v>52</v>
      </c>
      <c r="N1156" s="1" t="s">
        <v>21</v>
      </c>
      <c r="O1156" s="1" t="s">
        <v>58</v>
      </c>
    </row>
    <row r="1157" spans="1:15" x14ac:dyDescent="0.25">
      <c r="A1157">
        <v>1156</v>
      </c>
      <c r="B1157">
        <v>67</v>
      </c>
      <c r="C1157" s="1" t="s">
        <v>2</v>
      </c>
      <c r="D1157" s="1" t="s">
        <v>95</v>
      </c>
      <c r="E1157" s="1" t="s">
        <v>4</v>
      </c>
      <c r="F1157" s="2">
        <v>47602</v>
      </c>
      <c r="G1157">
        <v>47</v>
      </c>
      <c r="H1157">
        <v>53</v>
      </c>
      <c r="I1157" s="1" t="s">
        <v>104</v>
      </c>
      <c r="J1157" s="1" t="s">
        <v>18</v>
      </c>
      <c r="K1157" s="1" t="s">
        <v>90</v>
      </c>
      <c r="L1157" s="1" t="s">
        <v>39</v>
      </c>
      <c r="M1157" s="1" t="s">
        <v>9</v>
      </c>
      <c r="N1157" s="1" t="s">
        <v>28</v>
      </c>
      <c r="O1157" s="1" t="s">
        <v>40</v>
      </c>
    </row>
    <row r="1158" spans="1:15" x14ac:dyDescent="0.25">
      <c r="A1158">
        <v>1157</v>
      </c>
      <c r="B1158">
        <v>20</v>
      </c>
      <c r="C1158" s="1" t="s">
        <v>2</v>
      </c>
      <c r="D1158" s="1" t="s">
        <v>53</v>
      </c>
      <c r="E1158" s="1" t="s">
        <v>24</v>
      </c>
      <c r="F1158" s="2">
        <v>47604</v>
      </c>
      <c r="G1158">
        <v>6</v>
      </c>
      <c r="H1158">
        <v>21</v>
      </c>
      <c r="I1158" s="1" t="s">
        <v>59</v>
      </c>
      <c r="J1158" s="1" t="s">
        <v>26</v>
      </c>
      <c r="K1158" s="1" t="s">
        <v>62</v>
      </c>
      <c r="L1158" s="1" t="s">
        <v>35</v>
      </c>
      <c r="M1158" s="1" t="s">
        <v>9</v>
      </c>
      <c r="N1158" s="1" t="s">
        <v>10</v>
      </c>
      <c r="O1158" s="1" t="s">
        <v>79</v>
      </c>
    </row>
    <row r="1159" spans="1:15" x14ac:dyDescent="0.25">
      <c r="A1159">
        <v>1158</v>
      </c>
      <c r="B1159">
        <v>37</v>
      </c>
      <c r="C1159" s="1" t="s">
        <v>2</v>
      </c>
      <c r="D1159" s="1" t="s">
        <v>115</v>
      </c>
      <c r="E1159" s="1" t="s">
        <v>49</v>
      </c>
      <c r="F1159" s="2">
        <v>47606</v>
      </c>
      <c r="G1159">
        <v>11</v>
      </c>
      <c r="H1159">
        <v>66</v>
      </c>
      <c r="I1159" s="1" t="s">
        <v>110</v>
      </c>
      <c r="J1159" s="1" t="s">
        <v>26</v>
      </c>
      <c r="K1159" s="1" t="s">
        <v>43</v>
      </c>
      <c r="L1159" s="1" t="s">
        <v>39</v>
      </c>
      <c r="M1159" s="1" t="s">
        <v>36</v>
      </c>
      <c r="N1159" s="1" t="s">
        <v>15</v>
      </c>
      <c r="O1159" s="1" t="s">
        <v>40</v>
      </c>
    </row>
    <row r="1160" spans="1:15" x14ac:dyDescent="0.25">
      <c r="A1160">
        <v>1159</v>
      </c>
      <c r="B1160">
        <v>69</v>
      </c>
      <c r="C1160" s="1" t="s">
        <v>2</v>
      </c>
      <c r="D1160" s="1" t="s">
        <v>115</v>
      </c>
      <c r="E1160" s="1" t="s">
        <v>49</v>
      </c>
      <c r="F1160" s="2">
        <v>47608</v>
      </c>
      <c r="G1160">
        <v>41</v>
      </c>
      <c r="H1160">
        <v>89</v>
      </c>
      <c r="I1160" s="1" t="s">
        <v>89</v>
      </c>
      <c r="J1160" s="1" t="s">
        <v>6</v>
      </c>
      <c r="K1160" s="1" t="s">
        <v>103</v>
      </c>
      <c r="L1160" s="1" t="s">
        <v>35</v>
      </c>
      <c r="M1160" s="1" t="s">
        <v>52</v>
      </c>
      <c r="N1160" s="1" t="s">
        <v>57</v>
      </c>
      <c r="O1160" s="1" t="s">
        <v>31</v>
      </c>
    </row>
    <row r="1161" spans="1:15" x14ac:dyDescent="0.25">
      <c r="A1161">
        <v>1160</v>
      </c>
      <c r="B1161">
        <v>66</v>
      </c>
      <c r="C1161" s="1" t="s">
        <v>2</v>
      </c>
      <c r="D1161" s="1" t="s">
        <v>48</v>
      </c>
      <c r="E1161" s="1" t="s">
        <v>49</v>
      </c>
      <c r="F1161" s="2">
        <v>47610</v>
      </c>
      <c r="G1161">
        <v>46</v>
      </c>
      <c r="H1161">
        <v>55</v>
      </c>
      <c r="I1161" s="1" t="s">
        <v>64</v>
      </c>
      <c r="J1161" s="1" t="s">
        <v>6</v>
      </c>
      <c r="K1161" s="1" t="s">
        <v>126</v>
      </c>
      <c r="L1161" s="1" t="s">
        <v>39</v>
      </c>
      <c r="M1161" s="1" t="s">
        <v>52</v>
      </c>
      <c r="N1161" s="1" t="s">
        <v>10</v>
      </c>
      <c r="O1161" s="1" t="s">
        <v>79</v>
      </c>
    </row>
    <row r="1162" spans="1:15" x14ac:dyDescent="0.25">
      <c r="A1162">
        <v>1161</v>
      </c>
      <c r="B1162">
        <v>37</v>
      </c>
      <c r="C1162" s="1" t="s">
        <v>2</v>
      </c>
      <c r="D1162" s="1" t="s">
        <v>101</v>
      </c>
      <c r="E1162" s="1" t="s">
        <v>49</v>
      </c>
      <c r="F1162" s="2">
        <v>47612</v>
      </c>
      <c r="G1162">
        <v>9</v>
      </c>
      <c r="H1162">
        <v>42</v>
      </c>
      <c r="I1162" s="1" t="s">
        <v>96</v>
      </c>
      <c r="J1162" s="1" t="s">
        <v>18</v>
      </c>
      <c r="K1162" s="1" t="s">
        <v>126</v>
      </c>
      <c r="L1162" s="1" t="s">
        <v>35</v>
      </c>
      <c r="M1162" s="1" t="s">
        <v>27</v>
      </c>
      <c r="N1162" s="1" t="s">
        <v>10</v>
      </c>
      <c r="O1162" s="1" t="s">
        <v>58</v>
      </c>
    </row>
    <row r="1163" spans="1:15" x14ac:dyDescent="0.25">
      <c r="A1163">
        <v>1162</v>
      </c>
      <c r="B1163">
        <v>63</v>
      </c>
      <c r="C1163" s="1" t="s">
        <v>2</v>
      </c>
      <c r="D1163" s="1" t="s">
        <v>41</v>
      </c>
      <c r="E1163" s="1" t="s">
        <v>4</v>
      </c>
      <c r="F1163" s="2">
        <v>47614</v>
      </c>
      <c r="G1163">
        <v>37</v>
      </c>
      <c r="H1163">
        <v>52</v>
      </c>
      <c r="I1163" s="1" t="s">
        <v>83</v>
      </c>
      <c r="J1163" s="1" t="s">
        <v>18</v>
      </c>
      <c r="K1163" s="1" t="s">
        <v>103</v>
      </c>
      <c r="L1163" s="1" t="s">
        <v>39</v>
      </c>
      <c r="M1163" s="1" t="s">
        <v>52</v>
      </c>
      <c r="N1163" s="1" t="s">
        <v>28</v>
      </c>
      <c r="O1163" s="1" t="s">
        <v>70</v>
      </c>
    </row>
    <row r="1164" spans="1:15" x14ac:dyDescent="0.25">
      <c r="A1164">
        <v>1163</v>
      </c>
      <c r="B1164">
        <v>47</v>
      </c>
      <c r="C1164" s="1" t="s">
        <v>2</v>
      </c>
      <c r="D1164" s="1" t="s">
        <v>23</v>
      </c>
      <c r="E1164" s="1" t="s">
        <v>24</v>
      </c>
      <c r="F1164" s="2">
        <v>47616</v>
      </c>
      <c r="G1164">
        <v>13</v>
      </c>
      <c r="H1164">
        <v>92</v>
      </c>
      <c r="I1164" s="1" t="s">
        <v>80</v>
      </c>
      <c r="J1164" s="1" t="s">
        <v>26</v>
      </c>
      <c r="K1164" s="1" t="s">
        <v>126</v>
      </c>
      <c r="L1164" s="1" t="s">
        <v>8</v>
      </c>
      <c r="M1164" s="1" t="s">
        <v>9</v>
      </c>
      <c r="N1164" s="1" t="s">
        <v>28</v>
      </c>
      <c r="O1164" s="1" t="s">
        <v>22</v>
      </c>
    </row>
    <row r="1165" spans="1:15" x14ac:dyDescent="0.25">
      <c r="A1165">
        <v>1164</v>
      </c>
      <c r="B1165">
        <v>26</v>
      </c>
      <c r="C1165" s="1" t="s">
        <v>2</v>
      </c>
      <c r="D1165" s="1" t="s">
        <v>77</v>
      </c>
      <c r="E1165" s="1" t="s">
        <v>4</v>
      </c>
      <c r="F1165" s="2">
        <v>47618</v>
      </c>
      <c r="G1165">
        <v>24</v>
      </c>
      <c r="H1165">
        <v>56</v>
      </c>
      <c r="I1165" s="1" t="s">
        <v>104</v>
      </c>
      <c r="J1165" s="1" t="s">
        <v>6</v>
      </c>
      <c r="K1165" s="1" t="s">
        <v>34</v>
      </c>
      <c r="L1165" s="1" t="s">
        <v>35</v>
      </c>
      <c r="M1165" s="1" t="s">
        <v>52</v>
      </c>
      <c r="N1165" s="1" t="s">
        <v>68</v>
      </c>
      <c r="O1165" s="1" t="s">
        <v>70</v>
      </c>
    </row>
    <row r="1166" spans="1:15" x14ac:dyDescent="0.25">
      <c r="A1166">
        <v>1165</v>
      </c>
      <c r="B1166">
        <v>68</v>
      </c>
      <c r="C1166" s="1" t="s">
        <v>2</v>
      </c>
      <c r="D1166" s="1" t="s">
        <v>63</v>
      </c>
      <c r="E1166" s="1" t="s">
        <v>4</v>
      </c>
      <c r="F1166" s="2">
        <v>47620</v>
      </c>
      <c r="G1166">
        <v>47</v>
      </c>
      <c r="H1166">
        <v>96</v>
      </c>
      <c r="I1166" s="1" t="s">
        <v>38</v>
      </c>
      <c r="J1166" s="1" t="s">
        <v>26</v>
      </c>
      <c r="K1166" s="1" t="s">
        <v>78</v>
      </c>
      <c r="L1166" s="1" t="s">
        <v>8</v>
      </c>
      <c r="M1166" s="1" t="s">
        <v>36</v>
      </c>
      <c r="N1166" s="1" t="s">
        <v>28</v>
      </c>
      <c r="O1166" s="1" t="s">
        <v>40</v>
      </c>
    </row>
    <row r="1167" spans="1:15" x14ac:dyDescent="0.25">
      <c r="A1167">
        <v>1166</v>
      </c>
      <c r="B1167">
        <v>51</v>
      </c>
      <c r="C1167" s="1" t="s">
        <v>2</v>
      </c>
      <c r="D1167" s="1" t="s">
        <v>95</v>
      </c>
      <c r="E1167" s="1" t="s">
        <v>4</v>
      </c>
      <c r="F1167" s="2">
        <v>47622</v>
      </c>
      <c r="G1167">
        <v>21</v>
      </c>
      <c r="H1167">
        <v>64</v>
      </c>
      <c r="I1167" s="1" t="s">
        <v>132</v>
      </c>
      <c r="J1167" s="1" t="s">
        <v>26</v>
      </c>
      <c r="K1167" s="1" t="s">
        <v>47</v>
      </c>
      <c r="L1167" s="1" t="s">
        <v>8</v>
      </c>
      <c r="M1167" s="1" t="s">
        <v>27</v>
      </c>
      <c r="N1167" s="1" t="s">
        <v>10</v>
      </c>
      <c r="O1167" s="1" t="s">
        <v>79</v>
      </c>
    </row>
    <row r="1168" spans="1:15" x14ac:dyDescent="0.25">
      <c r="A1168">
        <v>1167</v>
      </c>
      <c r="B1168">
        <v>48</v>
      </c>
      <c r="C1168" s="1" t="s">
        <v>2</v>
      </c>
      <c r="D1168" s="1" t="s">
        <v>63</v>
      </c>
      <c r="E1168" s="1" t="s">
        <v>4</v>
      </c>
      <c r="F1168" s="2">
        <v>47624</v>
      </c>
      <c r="G1168">
        <v>22</v>
      </c>
      <c r="H1168">
        <v>48</v>
      </c>
      <c r="I1168" s="1" t="s">
        <v>121</v>
      </c>
      <c r="J1168" s="1" t="s">
        <v>18</v>
      </c>
      <c r="K1168" s="1" t="s">
        <v>75</v>
      </c>
      <c r="L1168" s="1" t="s">
        <v>8</v>
      </c>
      <c r="M1168" s="1" t="s">
        <v>56</v>
      </c>
      <c r="N1168" s="1" t="s">
        <v>10</v>
      </c>
      <c r="O1168" s="1" t="s">
        <v>11</v>
      </c>
    </row>
    <row r="1169" spans="1:15" x14ac:dyDescent="0.25">
      <c r="A1169">
        <v>1168</v>
      </c>
      <c r="B1169">
        <v>60</v>
      </c>
      <c r="C1169" s="1" t="s">
        <v>2</v>
      </c>
      <c r="D1169" s="1" t="s">
        <v>107</v>
      </c>
      <c r="E1169" s="1" t="s">
        <v>4</v>
      </c>
      <c r="F1169" s="2">
        <v>47626</v>
      </c>
      <c r="G1169">
        <v>16</v>
      </c>
      <c r="H1169">
        <v>83</v>
      </c>
      <c r="I1169" s="1" t="s">
        <v>109</v>
      </c>
      <c r="J1169" s="1" t="s">
        <v>74</v>
      </c>
      <c r="K1169" s="1" t="s">
        <v>100</v>
      </c>
      <c r="L1169" s="1" t="s">
        <v>35</v>
      </c>
      <c r="M1169" s="1" t="s">
        <v>20</v>
      </c>
      <c r="N1169" s="1" t="s">
        <v>28</v>
      </c>
      <c r="O1169" s="1" t="s">
        <v>40</v>
      </c>
    </row>
    <row r="1170" spans="1:15" x14ac:dyDescent="0.25">
      <c r="A1170">
        <v>1169</v>
      </c>
      <c r="B1170">
        <v>68</v>
      </c>
      <c r="C1170" s="1" t="s">
        <v>2</v>
      </c>
      <c r="D1170" s="1" t="s">
        <v>101</v>
      </c>
      <c r="E1170" s="1" t="s">
        <v>49</v>
      </c>
      <c r="F1170" s="2">
        <v>47628</v>
      </c>
      <c r="G1170">
        <v>37</v>
      </c>
      <c r="H1170">
        <v>91</v>
      </c>
      <c r="I1170" s="1" t="s">
        <v>73</v>
      </c>
      <c r="J1170" s="1" t="s">
        <v>6</v>
      </c>
      <c r="K1170" s="1" t="s">
        <v>65</v>
      </c>
      <c r="L1170" s="1" t="s">
        <v>35</v>
      </c>
      <c r="M1170" s="1" t="s">
        <v>36</v>
      </c>
      <c r="N1170" s="1" t="s">
        <v>68</v>
      </c>
      <c r="O1170" s="1" t="s">
        <v>11</v>
      </c>
    </row>
    <row r="1171" spans="1:15" x14ac:dyDescent="0.25">
      <c r="A1171">
        <v>1170</v>
      </c>
      <c r="B1171">
        <v>25</v>
      </c>
      <c r="C1171" s="1" t="s">
        <v>2</v>
      </c>
      <c r="D1171" s="1" t="s">
        <v>114</v>
      </c>
      <c r="E1171" s="1" t="s">
        <v>49</v>
      </c>
      <c r="F1171" s="2">
        <v>47630</v>
      </c>
      <c r="G1171">
        <v>3</v>
      </c>
      <c r="H1171">
        <v>94</v>
      </c>
      <c r="I1171" s="1" t="s">
        <v>33</v>
      </c>
      <c r="J1171" s="1" t="s">
        <v>18</v>
      </c>
      <c r="K1171" s="1" t="s">
        <v>7</v>
      </c>
      <c r="L1171" s="1" t="s">
        <v>39</v>
      </c>
      <c r="M1171" s="1" t="s">
        <v>52</v>
      </c>
      <c r="N1171" s="1" t="s">
        <v>15</v>
      </c>
      <c r="O1171" s="1" t="s">
        <v>31</v>
      </c>
    </row>
    <row r="1172" spans="1:15" x14ac:dyDescent="0.25">
      <c r="A1172">
        <v>1171</v>
      </c>
      <c r="B1172">
        <v>57</v>
      </c>
      <c r="C1172" s="1" t="s">
        <v>2</v>
      </c>
      <c r="D1172" s="1" t="s">
        <v>69</v>
      </c>
      <c r="E1172" s="1" t="s">
        <v>4</v>
      </c>
      <c r="F1172" s="2">
        <v>47632</v>
      </c>
      <c r="G1172">
        <v>33</v>
      </c>
      <c r="H1172">
        <v>62</v>
      </c>
      <c r="I1172" s="1" t="s">
        <v>97</v>
      </c>
      <c r="J1172" s="1" t="s">
        <v>18</v>
      </c>
      <c r="K1172" s="1" t="s">
        <v>90</v>
      </c>
      <c r="L1172" s="1" t="s">
        <v>19</v>
      </c>
      <c r="M1172" s="1" t="s">
        <v>9</v>
      </c>
      <c r="N1172" s="1" t="s">
        <v>15</v>
      </c>
      <c r="O1172" s="1" t="s">
        <v>58</v>
      </c>
    </row>
    <row r="1173" spans="1:15" x14ac:dyDescent="0.25">
      <c r="A1173">
        <v>1172</v>
      </c>
      <c r="B1173">
        <v>41</v>
      </c>
      <c r="C1173" s="1" t="s">
        <v>2</v>
      </c>
      <c r="D1173" s="1" t="s">
        <v>107</v>
      </c>
      <c r="E1173" s="1" t="s">
        <v>4</v>
      </c>
      <c r="F1173" s="2">
        <v>47634</v>
      </c>
      <c r="G1173">
        <v>15</v>
      </c>
      <c r="H1173">
        <v>55</v>
      </c>
      <c r="I1173" s="1" t="s">
        <v>42</v>
      </c>
      <c r="J1173" s="1" t="s">
        <v>26</v>
      </c>
      <c r="K1173" s="1" t="s">
        <v>75</v>
      </c>
      <c r="L1173" s="1" t="s">
        <v>19</v>
      </c>
      <c r="M1173" s="1" t="s">
        <v>27</v>
      </c>
      <c r="N1173" s="1" t="s">
        <v>68</v>
      </c>
      <c r="O1173" s="1" t="s">
        <v>31</v>
      </c>
    </row>
    <row r="1174" spans="1:15" x14ac:dyDescent="0.25">
      <c r="A1174">
        <v>1173</v>
      </c>
      <c r="B1174">
        <v>59</v>
      </c>
      <c r="C1174" s="1" t="s">
        <v>2</v>
      </c>
      <c r="D1174" s="1" t="s">
        <v>44</v>
      </c>
      <c r="E1174" s="1" t="s">
        <v>45</v>
      </c>
      <c r="F1174" s="2">
        <v>47636</v>
      </c>
      <c r="G1174">
        <v>42</v>
      </c>
      <c r="H1174">
        <v>68</v>
      </c>
      <c r="I1174" s="1" t="s">
        <v>29</v>
      </c>
      <c r="J1174" s="1" t="s">
        <v>6</v>
      </c>
      <c r="K1174" s="1" t="s">
        <v>82</v>
      </c>
      <c r="L1174" s="1" t="s">
        <v>19</v>
      </c>
      <c r="M1174" s="1" t="s">
        <v>56</v>
      </c>
      <c r="N1174" s="1" t="s">
        <v>57</v>
      </c>
      <c r="O1174" s="1" t="s">
        <v>58</v>
      </c>
    </row>
    <row r="1175" spans="1:15" x14ac:dyDescent="0.25">
      <c r="A1175">
        <v>1174</v>
      </c>
      <c r="B1175">
        <v>44</v>
      </c>
      <c r="C1175" s="1" t="s">
        <v>2</v>
      </c>
      <c r="D1175" s="1" t="s">
        <v>88</v>
      </c>
      <c r="E1175" s="1" t="s">
        <v>49</v>
      </c>
      <c r="F1175" s="2">
        <v>47638</v>
      </c>
      <c r="G1175">
        <v>42</v>
      </c>
      <c r="H1175">
        <v>76</v>
      </c>
      <c r="I1175" s="1" t="s">
        <v>129</v>
      </c>
      <c r="J1175" s="1" t="s">
        <v>26</v>
      </c>
      <c r="K1175" s="1" t="s">
        <v>108</v>
      </c>
      <c r="L1175" s="1" t="s">
        <v>8</v>
      </c>
      <c r="M1175" s="1" t="s">
        <v>9</v>
      </c>
      <c r="N1175" s="1" t="s">
        <v>15</v>
      </c>
      <c r="O1175" s="1" t="s">
        <v>58</v>
      </c>
    </row>
    <row r="1176" spans="1:15" x14ac:dyDescent="0.25">
      <c r="A1176">
        <v>1175</v>
      </c>
      <c r="B1176">
        <v>42</v>
      </c>
      <c r="C1176" s="1" t="s">
        <v>2</v>
      </c>
      <c r="D1176" s="1" t="s">
        <v>114</v>
      </c>
      <c r="E1176" s="1" t="s">
        <v>49</v>
      </c>
      <c r="F1176" s="2">
        <v>47640</v>
      </c>
      <c r="G1176">
        <v>19</v>
      </c>
      <c r="H1176">
        <v>31</v>
      </c>
      <c r="I1176" s="1" t="s">
        <v>133</v>
      </c>
      <c r="J1176" s="1" t="s">
        <v>26</v>
      </c>
      <c r="K1176" s="1" t="s">
        <v>76</v>
      </c>
      <c r="L1176" s="1" t="s">
        <v>8</v>
      </c>
      <c r="M1176" s="1" t="s">
        <v>9</v>
      </c>
      <c r="N1176" s="1" t="s">
        <v>57</v>
      </c>
      <c r="O1176" s="1" t="s">
        <v>58</v>
      </c>
    </row>
    <row r="1177" spans="1:15" x14ac:dyDescent="0.25">
      <c r="A1177">
        <v>1176</v>
      </c>
      <c r="B1177">
        <v>35</v>
      </c>
      <c r="C1177" s="1" t="s">
        <v>2</v>
      </c>
      <c r="D1177" s="1" t="s">
        <v>115</v>
      </c>
      <c r="E1177" s="1" t="s">
        <v>49</v>
      </c>
      <c r="F1177" s="2">
        <v>47642</v>
      </c>
      <c r="G1177">
        <v>26</v>
      </c>
      <c r="H1177">
        <v>81</v>
      </c>
      <c r="I1177" s="1" t="s">
        <v>109</v>
      </c>
      <c r="J1177" s="1" t="s">
        <v>26</v>
      </c>
      <c r="K1177" s="1" t="s">
        <v>100</v>
      </c>
      <c r="L1177" s="1" t="s">
        <v>19</v>
      </c>
      <c r="M1177" s="1" t="s">
        <v>56</v>
      </c>
      <c r="N1177" s="1" t="s">
        <v>28</v>
      </c>
      <c r="O1177" s="1" t="s">
        <v>40</v>
      </c>
    </row>
    <row r="1178" spans="1:15" x14ac:dyDescent="0.25">
      <c r="A1178">
        <v>1177</v>
      </c>
      <c r="B1178">
        <v>36</v>
      </c>
      <c r="C1178" s="1" t="s">
        <v>2</v>
      </c>
      <c r="D1178" s="1" t="s">
        <v>63</v>
      </c>
      <c r="E1178" s="1" t="s">
        <v>4</v>
      </c>
      <c r="F1178" s="2">
        <v>47644</v>
      </c>
      <c r="G1178">
        <v>39</v>
      </c>
      <c r="H1178">
        <v>83</v>
      </c>
      <c r="I1178" s="1" t="s">
        <v>29</v>
      </c>
      <c r="J1178" s="1" t="s">
        <v>26</v>
      </c>
      <c r="K1178" s="1" t="s">
        <v>90</v>
      </c>
      <c r="L1178" s="1" t="s">
        <v>8</v>
      </c>
      <c r="M1178" s="1" t="s">
        <v>20</v>
      </c>
      <c r="N1178" s="1" t="s">
        <v>28</v>
      </c>
      <c r="O1178" s="1" t="s">
        <v>40</v>
      </c>
    </row>
    <row r="1179" spans="1:15" x14ac:dyDescent="0.25">
      <c r="A1179">
        <v>1178</v>
      </c>
      <c r="B1179">
        <v>54</v>
      </c>
      <c r="C1179" s="1" t="s">
        <v>2</v>
      </c>
      <c r="D1179" s="1" t="s">
        <v>69</v>
      </c>
      <c r="E1179" s="1" t="s">
        <v>4</v>
      </c>
      <c r="F1179" s="2">
        <v>47646</v>
      </c>
      <c r="G1179">
        <v>24</v>
      </c>
      <c r="H1179">
        <v>21</v>
      </c>
      <c r="I1179" s="1" t="s">
        <v>128</v>
      </c>
      <c r="J1179" s="1" t="s">
        <v>26</v>
      </c>
      <c r="K1179" s="1" t="s">
        <v>76</v>
      </c>
      <c r="L1179" s="1" t="s">
        <v>19</v>
      </c>
      <c r="M1179" s="1" t="s">
        <v>36</v>
      </c>
      <c r="N1179" s="1" t="s">
        <v>68</v>
      </c>
      <c r="O1179" s="1" t="s">
        <v>70</v>
      </c>
    </row>
    <row r="1180" spans="1:15" x14ac:dyDescent="0.25">
      <c r="A1180">
        <v>1179</v>
      </c>
      <c r="B1180">
        <v>37</v>
      </c>
      <c r="C1180" s="1" t="s">
        <v>2</v>
      </c>
      <c r="D1180" s="1" t="s">
        <v>63</v>
      </c>
      <c r="E1180" s="1" t="s">
        <v>4</v>
      </c>
      <c r="F1180" s="2">
        <v>47648</v>
      </c>
      <c r="G1180">
        <v>23</v>
      </c>
      <c r="H1180">
        <v>22</v>
      </c>
      <c r="I1180" s="1" t="s">
        <v>113</v>
      </c>
      <c r="J1180" s="1" t="s">
        <v>26</v>
      </c>
      <c r="K1180" s="1" t="s">
        <v>67</v>
      </c>
      <c r="L1180" s="1" t="s">
        <v>19</v>
      </c>
      <c r="M1180" s="1" t="s">
        <v>9</v>
      </c>
      <c r="N1180" s="1" t="s">
        <v>68</v>
      </c>
      <c r="O1180" s="1" t="s">
        <v>31</v>
      </c>
    </row>
    <row r="1181" spans="1:15" x14ac:dyDescent="0.25">
      <c r="A1181">
        <v>1180</v>
      </c>
      <c r="B1181">
        <v>20</v>
      </c>
      <c r="C1181" s="1" t="s">
        <v>2</v>
      </c>
      <c r="D1181" s="1" t="s">
        <v>95</v>
      </c>
      <c r="E1181" s="1" t="s">
        <v>4</v>
      </c>
      <c r="F1181" s="2">
        <v>47650</v>
      </c>
      <c r="G1181">
        <v>44</v>
      </c>
      <c r="H1181">
        <v>33</v>
      </c>
      <c r="I1181" s="1" t="s">
        <v>98</v>
      </c>
      <c r="J1181" s="1" t="s">
        <v>26</v>
      </c>
      <c r="K1181" s="1" t="s">
        <v>126</v>
      </c>
      <c r="L1181" s="1" t="s">
        <v>35</v>
      </c>
      <c r="M1181" s="1" t="s">
        <v>20</v>
      </c>
      <c r="N1181" s="1" t="s">
        <v>57</v>
      </c>
      <c r="O1181" s="1" t="s">
        <v>31</v>
      </c>
    </row>
    <row r="1182" spans="1:15" x14ac:dyDescent="0.25">
      <c r="A1182">
        <v>1181</v>
      </c>
      <c r="B1182">
        <v>23</v>
      </c>
      <c r="C1182" s="1" t="s">
        <v>2</v>
      </c>
      <c r="D1182" s="1" t="s">
        <v>69</v>
      </c>
      <c r="E1182" s="1" t="s">
        <v>4</v>
      </c>
      <c r="F1182" s="2">
        <v>47652</v>
      </c>
      <c r="G1182">
        <v>34</v>
      </c>
      <c r="H1182">
        <v>23</v>
      </c>
      <c r="I1182" s="1" t="s">
        <v>29</v>
      </c>
      <c r="J1182" s="1" t="s">
        <v>18</v>
      </c>
      <c r="K1182" s="1" t="s">
        <v>100</v>
      </c>
      <c r="L1182" s="1" t="s">
        <v>19</v>
      </c>
      <c r="M1182" s="1" t="s">
        <v>36</v>
      </c>
      <c r="N1182" s="1" t="s">
        <v>15</v>
      </c>
      <c r="O1182" s="1" t="s">
        <v>70</v>
      </c>
    </row>
    <row r="1183" spans="1:15" x14ac:dyDescent="0.25">
      <c r="A1183">
        <v>1182</v>
      </c>
      <c r="B1183">
        <v>61</v>
      </c>
      <c r="C1183" s="1" t="s">
        <v>2</v>
      </c>
      <c r="D1183" s="1" t="s">
        <v>41</v>
      </c>
      <c r="E1183" s="1" t="s">
        <v>4</v>
      </c>
      <c r="F1183" s="2">
        <v>47654</v>
      </c>
      <c r="G1183">
        <v>43</v>
      </c>
      <c r="H1183">
        <v>96</v>
      </c>
      <c r="I1183" s="1" t="s">
        <v>66</v>
      </c>
      <c r="J1183" s="1" t="s">
        <v>6</v>
      </c>
      <c r="K1183" s="1" t="s">
        <v>67</v>
      </c>
      <c r="L1183" s="1" t="s">
        <v>35</v>
      </c>
      <c r="M1183" s="1" t="s">
        <v>20</v>
      </c>
      <c r="N1183" s="1" t="s">
        <v>57</v>
      </c>
      <c r="O1183" s="1" t="s">
        <v>40</v>
      </c>
    </row>
    <row r="1184" spans="1:15" x14ac:dyDescent="0.25">
      <c r="A1184">
        <v>1183</v>
      </c>
      <c r="B1184">
        <v>37</v>
      </c>
      <c r="C1184" s="1" t="s">
        <v>2</v>
      </c>
      <c r="D1184" s="1" t="s">
        <v>88</v>
      </c>
      <c r="E1184" s="1" t="s">
        <v>49</v>
      </c>
      <c r="F1184" s="2">
        <v>47656</v>
      </c>
      <c r="G1184">
        <v>45</v>
      </c>
      <c r="H1184">
        <v>21</v>
      </c>
      <c r="I1184" s="1" t="s">
        <v>112</v>
      </c>
      <c r="J1184" s="1" t="s">
        <v>26</v>
      </c>
      <c r="K1184" s="1" t="s">
        <v>14</v>
      </c>
      <c r="L1184" s="1" t="s">
        <v>19</v>
      </c>
      <c r="M1184" s="1" t="s">
        <v>9</v>
      </c>
      <c r="N1184" s="1" t="s">
        <v>28</v>
      </c>
      <c r="O1184" s="1" t="s">
        <v>40</v>
      </c>
    </row>
    <row r="1185" spans="1:15" x14ac:dyDescent="0.25">
      <c r="A1185">
        <v>1184</v>
      </c>
      <c r="B1185">
        <v>23</v>
      </c>
      <c r="C1185" s="1" t="s">
        <v>2</v>
      </c>
      <c r="D1185" s="1" t="s">
        <v>77</v>
      </c>
      <c r="E1185" s="1" t="s">
        <v>4</v>
      </c>
      <c r="F1185" s="2">
        <v>47658</v>
      </c>
      <c r="G1185">
        <v>4</v>
      </c>
      <c r="H1185">
        <v>39</v>
      </c>
      <c r="I1185" s="1" t="s">
        <v>42</v>
      </c>
      <c r="J1185" s="1" t="s">
        <v>26</v>
      </c>
      <c r="K1185" s="1" t="s">
        <v>116</v>
      </c>
      <c r="L1185" s="1" t="s">
        <v>19</v>
      </c>
      <c r="M1185" s="1" t="s">
        <v>52</v>
      </c>
      <c r="N1185" s="1" t="s">
        <v>21</v>
      </c>
      <c r="O1185" s="1" t="s">
        <v>22</v>
      </c>
    </row>
    <row r="1186" spans="1:15" x14ac:dyDescent="0.25">
      <c r="A1186">
        <v>1185</v>
      </c>
      <c r="B1186">
        <v>63</v>
      </c>
      <c r="C1186" s="1" t="s">
        <v>2</v>
      </c>
      <c r="D1186" s="1" t="s">
        <v>115</v>
      </c>
      <c r="E1186" s="1" t="s">
        <v>49</v>
      </c>
      <c r="F1186" s="2">
        <v>47660</v>
      </c>
      <c r="G1186">
        <v>19</v>
      </c>
      <c r="H1186">
        <v>73</v>
      </c>
      <c r="I1186" s="1" t="s">
        <v>113</v>
      </c>
      <c r="J1186" s="1" t="s">
        <v>18</v>
      </c>
      <c r="K1186" s="1" t="s">
        <v>108</v>
      </c>
      <c r="L1186" s="1" t="s">
        <v>39</v>
      </c>
      <c r="M1186" s="1" t="s">
        <v>9</v>
      </c>
      <c r="N1186" s="1" t="s">
        <v>21</v>
      </c>
      <c r="O1186" s="1" t="s">
        <v>31</v>
      </c>
    </row>
    <row r="1187" spans="1:15" x14ac:dyDescent="0.25">
      <c r="A1187">
        <v>1186</v>
      </c>
      <c r="B1187">
        <v>47</v>
      </c>
      <c r="C1187" s="1" t="s">
        <v>2</v>
      </c>
      <c r="D1187" s="1" t="s">
        <v>16</v>
      </c>
      <c r="E1187" s="1" t="s">
        <v>4</v>
      </c>
      <c r="F1187" s="2">
        <v>47662</v>
      </c>
      <c r="G1187">
        <v>29</v>
      </c>
      <c r="H1187">
        <v>64</v>
      </c>
      <c r="I1187" s="1" t="s">
        <v>13</v>
      </c>
      <c r="J1187" s="1" t="s">
        <v>26</v>
      </c>
      <c r="K1187" s="1" t="s">
        <v>118</v>
      </c>
      <c r="L1187" s="1" t="s">
        <v>19</v>
      </c>
      <c r="M1187" s="1" t="s">
        <v>36</v>
      </c>
      <c r="N1187" s="1" t="s">
        <v>21</v>
      </c>
      <c r="O1187" s="1" t="s">
        <v>70</v>
      </c>
    </row>
    <row r="1188" spans="1:15" x14ac:dyDescent="0.25">
      <c r="A1188">
        <v>1187</v>
      </c>
      <c r="B1188">
        <v>63</v>
      </c>
      <c r="C1188" s="1" t="s">
        <v>2</v>
      </c>
      <c r="D1188" s="1" t="s">
        <v>16</v>
      </c>
      <c r="E1188" s="1" t="s">
        <v>4</v>
      </c>
      <c r="F1188" s="2">
        <v>47664</v>
      </c>
      <c r="G1188">
        <v>27</v>
      </c>
      <c r="H1188">
        <v>68</v>
      </c>
      <c r="I1188" s="1" t="s">
        <v>98</v>
      </c>
      <c r="J1188" s="1" t="s">
        <v>26</v>
      </c>
      <c r="K1188" s="1" t="s">
        <v>100</v>
      </c>
      <c r="L1188" s="1" t="s">
        <v>35</v>
      </c>
      <c r="M1188" s="1" t="s">
        <v>52</v>
      </c>
      <c r="N1188" s="1" t="s">
        <v>21</v>
      </c>
      <c r="O1188" s="1" t="s">
        <v>31</v>
      </c>
    </row>
    <row r="1189" spans="1:15" x14ac:dyDescent="0.25">
      <c r="A1189">
        <v>1188</v>
      </c>
      <c r="B1189">
        <v>56</v>
      </c>
      <c r="C1189" s="1" t="s">
        <v>2</v>
      </c>
      <c r="D1189" s="1" t="s">
        <v>106</v>
      </c>
      <c r="E1189" s="1" t="s">
        <v>49</v>
      </c>
      <c r="F1189" s="2">
        <v>47666</v>
      </c>
      <c r="G1189">
        <v>37</v>
      </c>
      <c r="H1189">
        <v>89</v>
      </c>
      <c r="I1189" s="1" t="s">
        <v>128</v>
      </c>
      <c r="J1189" s="1" t="s">
        <v>6</v>
      </c>
      <c r="K1189" s="1" t="s">
        <v>14</v>
      </c>
      <c r="L1189" s="1" t="s">
        <v>39</v>
      </c>
      <c r="M1189" s="1" t="s">
        <v>9</v>
      </c>
      <c r="N1189" s="1" t="s">
        <v>21</v>
      </c>
      <c r="O1189" s="1" t="s">
        <v>79</v>
      </c>
    </row>
    <row r="1190" spans="1:15" x14ac:dyDescent="0.25">
      <c r="A1190">
        <v>1189</v>
      </c>
      <c r="B1190">
        <v>68</v>
      </c>
      <c r="C1190" s="1" t="s">
        <v>2</v>
      </c>
      <c r="D1190" s="1" t="s">
        <v>3</v>
      </c>
      <c r="E1190" s="1" t="s">
        <v>4</v>
      </c>
      <c r="F1190" s="2">
        <v>47668</v>
      </c>
      <c r="G1190">
        <v>11</v>
      </c>
      <c r="H1190">
        <v>29</v>
      </c>
      <c r="I1190" s="1" t="s">
        <v>73</v>
      </c>
      <c r="J1190" s="1" t="s">
        <v>26</v>
      </c>
      <c r="K1190" s="1" t="s">
        <v>118</v>
      </c>
      <c r="L1190" s="1" t="s">
        <v>35</v>
      </c>
      <c r="M1190" s="1" t="s">
        <v>27</v>
      </c>
      <c r="N1190" s="1" t="s">
        <v>21</v>
      </c>
      <c r="O1190" s="1" t="s">
        <v>22</v>
      </c>
    </row>
    <row r="1191" spans="1:15" x14ac:dyDescent="0.25">
      <c r="A1191">
        <v>1190</v>
      </c>
      <c r="B1191">
        <v>64</v>
      </c>
      <c r="C1191" s="1" t="s">
        <v>2</v>
      </c>
      <c r="D1191" s="1" t="s">
        <v>37</v>
      </c>
      <c r="E1191" s="1" t="s">
        <v>4</v>
      </c>
      <c r="F1191" s="2">
        <v>47670</v>
      </c>
      <c r="G1191">
        <v>28</v>
      </c>
      <c r="H1191">
        <v>97</v>
      </c>
      <c r="I1191" s="1" t="s">
        <v>54</v>
      </c>
      <c r="J1191" s="1" t="s">
        <v>74</v>
      </c>
      <c r="K1191" s="1" t="s">
        <v>67</v>
      </c>
      <c r="L1191" s="1" t="s">
        <v>35</v>
      </c>
      <c r="M1191" s="1" t="s">
        <v>20</v>
      </c>
      <c r="N1191" s="1" t="s">
        <v>68</v>
      </c>
      <c r="O1191" s="1" t="s">
        <v>31</v>
      </c>
    </row>
    <row r="1192" spans="1:15" x14ac:dyDescent="0.25">
      <c r="A1192">
        <v>1191</v>
      </c>
      <c r="B1192">
        <v>62</v>
      </c>
      <c r="C1192" s="1" t="s">
        <v>2</v>
      </c>
      <c r="D1192" s="1" t="s">
        <v>37</v>
      </c>
      <c r="E1192" s="1" t="s">
        <v>4</v>
      </c>
      <c r="F1192" s="2">
        <v>47672</v>
      </c>
      <c r="G1192">
        <v>31</v>
      </c>
      <c r="H1192">
        <v>45</v>
      </c>
      <c r="I1192" s="1" t="s">
        <v>113</v>
      </c>
      <c r="J1192" s="1" t="s">
        <v>26</v>
      </c>
      <c r="K1192" s="1" t="s">
        <v>103</v>
      </c>
      <c r="L1192" s="1" t="s">
        <v>8</v>
      </c>
      <c r="M1192" s="1" t="s">
        <v>27</v>
      </c>
      <c r="N1192" s="1" t="s">
        <v>21</v>
      </c>
      <c r="O1192" s="1" t="s">
        <v>22</v>
      </c>
    </row>
    <row r="1193" spans="1:15" x14ac:dyDescent="0.25">
      <c r="A1193">
        <v>1192</v>
      </c>
      <c r="B1193">
        <v>34</v>
      </c>
      <c r="C1193" s="1" t="s">
        <v>2</v>
      </c>
      <c r="D1193" s="1" t="s">
        <v>95</v>
      </c>
      <c r="E1193" s="1" t="s">
        <v>4</v>
      </c>
      <c r="F1193" s="2">
        <v>47674</v>
      </c>
      <c r="G1193">
        <v>50</v>
      </c>
      <c r="H1193">
        <v>70</v>
      </c>
      <c r="I1193" s="1" t="s">
        <v>98</v>
      </c>
      <c r="J1193" s="1" t="s">
        <v>6</v>
      </c>
      <c r="K1193" s="1" t="s">
        <v>43</v>
      </c>
      <c r="L1193" s="1" t="s">
        <v>8</v>
      </c>
      <c r="M1193" s="1" t="s">
        <v>20</v>
      </c>
      <c r="N1193" s="1" t="s">
        <v>10</v>
      </c>
      <c r="O1193" s="1" t="s">
        <v>40</v>
      </c>
    </row>
    <row r="1194" spans="1:15" x14ac:dyDescent="0.25">
      <c r="A1194">
        <v>1193</v>
      </c>
      <c r="B1194">
        <v>49</v>
      </c>
      <c r="C1194" s="1" t="s">
        <v>2</v>
      </c>
      <c r="D1194" s="1" t="s">
        <v>44</v>
      </c>
      <c r="E1194" s="1" t="s">
        <v>45</v>
      </c>
      <c r="F1194" s="2">
        <v>47676</v>
      </c>
      <c r="G1194">
        <v>42</v>
      </c>
      <c r="H1194">
        <v>56</v>
      </c>
      <c r="I1194" s="1" t="s">
        <v>85</v>
      </c>
      <c r="J1194" s="1" t="s">
        <v>26</v>
      </c>
      <c r="K1194" s="1" t="s">
        <v>30</v>
      </c>
      <c r="L1194" s="1" t="s">
        <v>35</v>
      </c>
      <c r="M1194" s="1" t="s">
        <v>52</v>
      </c>
      <c r="N1194" s="1" t="s">
        <v>10</v>
      </c>
      <c r="O1194" s="1" t="s">
        <v>40</v>
      </c>
    </row>
    <row r="1195" spans="1:15" x14ac:dyDescent="0.25">
      <c r="A1195">
        <v>1194</v>
      </c>
      <c r="B1195">
        <v>40</v>
      </c>
      <c r="C1195" s="1" t="s">
        <v>2</v>
      </c>
      <c r="D1195" s="1" t="s">
        <v>84</v>
      </c>
      <c r="E1195" s="1" t="s">
        <v>45</v>
      </c>
      <c r="F1195" s="2">
        <v>47678</v>
      </c>
      <c r="G1195">
        <v>18</v>
      </c>
      <c r="H1195">
        <v>55</v>
      </c>
      <c r="I1195" s="1" t="s">
        <v>102</v>
      </c>
      <c r="J1195" s="1" t="s">
        <v>6</v>
      </c>
      <c r="K1195" s="1" t="s">
        <v>51</v>
      </c>
      <c r="L1195" s="1" t="s">
        <v>39</v>
      </c>
      <c r="M1195" s="1" t="s">
        <v>52</v>
      </c>
      <c r="N1195" s="1" t="s">
        <v>21</v>
      </c>
      <c r="O1195" s="1" t="s">
        <v>11</v>
      </c>
    </row>
    <row r="1196" spans="1:15" x14ac:dyDescent="0.25">
      <c r="A1196">
        <v>1195</v>
      </c>
      <c r="B1196">
        <v>50</v>
      </c>
      <c r="C1196" s="1" t="s">
        <v>2</v>
      </c>
      <c r="D1196" s="1" t="s">
        <v>86</v>
      </c>
      <c r="E1196" s="1" t="s">
        <v>4</v>
      </c>
      <c r="F1196" s="2">
        <v>47680</v>
      </c>
      <c r="G1196">
        <v>6</v>
      </c>
      <c r="H1196">
        <v>46</v>
      </c>
      <c r="I1196" s="1" t="s">
        <v>66</v>
      </c>
      <c r="J1196" s="1" t="s">
        <v>18</v>
      </c>
      <c r="K1196" s="1" t="s">
        <v>67</v>
      </c>
      <c r="L1196" s="1" t="s">
        <v>8</v>
      </c>
      <c r="M1196" s="1" t="s">
        <v>52</v>
      </c>
      <c r="N1196" s="1" t="s">
        <v>21</v>
      </c>
      <c r="O1196" s="1" t="s">
        <v>11</v>
      </c>
    </row>
    <row r="1197" spans="1:15" x14ac:dyDescent="0.25">
      <c r="A1197">
        <v>1196</v>
      </c>
      <c r="B1197">
        <v>25</v>
      </c>
      <c r="C1197" s="1" t="s">
        <v>2</v>
      </c>
      <c r="D1197" s="1" t="s">
        <v>101</v>
      </c>
      <c r="E1197" s="1" t="s">
        <v>49</v>
      </c>
      <c r="F1197" s="2">
        <v>47682</v>
      </c>
      <c r="G1197">
        <v>33</v>
      </c>
      <c r="H1197">
        <v>95</v>
      </c>
      <c r="I1197" s="1" t="s">
        <v>87</v>
      </c>
      <c r="J1197" s="1" t="s">
        <v>26</v>
      </c>
      <c r="K1197" s="1" t="s">
        <v>34</v>
      </c>
      <c r="L1197" s="1" t="s">
        <v>8</v>
      </c>
      <c r="M1197" s="1" t="s">
        <v>52</v>
      </c>
      <c r="N1197" s="1" t="s">
        <v>10</v>
      </c>
      <c r="O1197" s="1" t="s">
        <v>70</v>
      </c>
    </row>
    <row r="1198" spans="1:15" x14ac:dyDescent="0.25">
      <c r="A1198">
        <v>1197</v>
      </c>
      <c r="B1198">
        <v>30</v>
      </c>
      <c r="C1198" s="1" t="s">
        <v>2</v>
      </c>
      <c r="D1198" s="1" t="s">
        <v>115</v>
      </c>
      <c r="E1198" s="1" t="s">
        <v>49</v>
      </c>
      <c r="F1198" s="2">
        <v>47684</v>
      </c>
      <c r="G1198">
        <v>13</v>
      </c>
      <c r="H1198">
        <v>88</v>
      </c>
      <c r="I1198" s="1" t="s">
        <v>96</v>
      </c>
      <c r="J1198" s="1" t="s">
        <v>26</v>
      </c>
      <c r="K1198" s="1" t="s">
        <v>14</v>
      </c>
      <c r="L1198" s="1" t="s">
        <v>8</v>
      </c>
      <c r="M1198" s="1" t="s">
        <v>52</v>
      </c>
      <c r="N1198" s="1" t="s">
        <v>57</v>
      </c>
      <c r="O1198" s="1" t="s">
        <v>58</v>
      </c>
    </row>
    <row r="1199" spans="1:15" x14ac:dyDescent="0.25">
      <c r="A1199">
        <v>1198</v>
      </c>
      <c r="B1199">
        <v>54</v>
      </c>
      <c r="C1199" s="1" t="s">
        <v>2</v>
      </c>
      <c r="D1199" s="1" t="s">
        <v>32</v>
      </c>
      <c r="E1199" s="1" t="s">
        <v>24</v>
      </c>
      <c r="F1199" s="2">
        <v>47686</v>
      </c>
      <c r="G1199">
        <v>26</v>
      </c>
      <c r="H1199">
        <v>92</v>
      </c>
      <c r="I1199" s="1" t="s">
        <v>111</v>
      </c>
      <c r="J1199" s="1" t="s">
        <v>6</v>
      </c>
      <c r="K1199" s="1" t="s">
        <v>65</v>
      </c>
      <c r="L1199" s="1" t="s">
        <v>39</v>
      </c>
      <c r="M1199" s="1" t="s">
        <v>36</v>
      </c>
      <c r="N1199" s="1" t="s">
        <v>28</v>
      </c>
      <c r="O1199" s="1" t="s">
        <v>31</v>
      </c>
    </row>
    <row r="1200" spans="1:15" x14ac:dyDescent="0.25">
      <c r="A1200">
        <v>1199</v>
      </c>
      <c r="B1200">
        <v>40</v>
      </c>
      <c r="C1200" s="1" t="s">
        <v>2</v>
      </c>
      <c r="D1200" s="1" t="s">
        <v>107</v>
      </c>
      <c r="E1200" s="1" t="s">
        <v>4</v>
      </c>
      <c r="F1200" s="2">
        <v>47688</v>
      </c>
      <c r="G1200">
        <v>17</v>
      </c>
      <c r="H1200">
        <v>49</v>
      </c>
      <c r="I1200" s="1" t="s">
        <v>109</v>
      </c>
      <c r="J1200" s="1" t="s">
        <v>26</v>
      </c>
      <c r="K1200" s="1" t="s">
        <v>92</v>
      </c>
      <c r="L1200" s="1" t="s">
        <v>35</v>
      </c>
      <c r="M1200" s="1" t="s">
        <v>52</v>
      </c>
      <c r="N1200" s="1" t="s">
        <v>15</v>
      </c>
      <c r="O1200" s="1" t="s">
        <v>31</v>
      </c>
    </row>
    <row r="1201" spans="1:15" x14ac:dyDescent="0.25">
      <c r="A1201">
        <v>1200</v>
      </c>
      <c r="B1201">
        <v>49</v>
      </c>
      <c r="C1201" s="1" t="s">
        <v>2</v>
      </c>
      <c r="D1201" s="1" t="s">
        <v>23</v>
      </c>
      <c r="E1201" s="1" t="s">
        <v>24</v>
      </c>
      <c r="F1201" s="2">
        <v>47690</v>
      </c>
      <c r="G1201">
        <v>3</v>
      </c>
      <c r="H1201">
        <v>89</v>
      </c>
      <c r="I1201" s="1" t="s">
        <v>110</v>
      </c>
      <c r="J1201" s="1" t="s">
        <v>26</v>
      </c>
      <c r="K1201" s="1" t="s">
        <v>108</v>
      </c>
      <c r="L1201" s="1" t="s">
        <v>39</v>
      </c>
      <c r="M1201" s="1" t="s">
        <v>20</v>
      </c>
      <c r="N1201" s="1" t="s">
        <v>68</v>
      </c>
      <c r="O1201" s="1" t="s">
        <v>22</v>
      </c>
    </row>
    <row r="1202" spans="1:15" x14ac:dyDescent="0.25">
      <c r="A1202">
        <v>1201</v>
      </c>
      <c r="B1202">
        <v>27</v>
      </c>
      <c r="C1202" s="1" t="s">
        <v>2</v>
      </c>
      <c r="D1202" s="1" t="s">
        <v>44</v>
      </c>
      <c r="E1202" s="1" t="s">
        <v>45</v>
      </c>
      <c r="F1202" s="2">
        <v>47692</v>
      </c>
      <c r="G1202">
        <v>7</v>
      </c>
      <c r="H1202">
        <v>22</v>
      </c>
      <c r="I1202" s="1" t="s">
        <v>121</v>
      </c>
      <c r="J1202" s="1" t="s">
        <v>74</v>
      </c>
      <c r="K1202" s="1" t="s">
        <v>76</v>
      </c>
      <c r="L1202" s="1" t="s">
        <v>8</v>
      </c>
      <c r="M1202" s="1" t="s">
        <v>56</v>
      </c>
      <c r="N1202" s="1" t="s">
        <v>28</v>
      </c>
      <c r="O1202" s="1" t="s">
        <v>22</v>
      </c>
    </row>
    <row r="1203" spans="1:15" x14ac:dyDescent="0.25">
      <c r="A1203">
        <v>1202</v>
      </c>
      <c r="B1203">
        <v>27</v>
      </c>
      <c r="C1203" s="1" t="s">
        <v>2</v>
      </c>
      <c r="D1203" s="1" t="s">
        <v>53</v>
      </c>
      <c r="E1203" s="1" t="s">
        <v>24</v>
      </c>
      <c r="F1203" s="2">
        <v>47694</v>
      </c>
      <c r="G1203">
        <v>46</v>
      </c>
      <c r="H1203">
        <v>61</v>
      </c>
      <c r="I1203" s="1" t="s">
        <v>97</v>
      </c>
      <c r="J1203" s="1" t="s">
        <v>74</v>
      </c>
      <c r="K1203" s="1" t="s">
        <v>76</v>
      </c>
      <c r="L1203" s="1" t="s">
        <v>35</v>
      </c>
      <c r="M1203" s="1" t="s">
        <v>52</v>
      </c>
      <c r="N1203" s="1" t="s">
        <v>10</v>
      </c>
      <c r="O1203" s="1" t="s">
        <v>11</v>
      </c>
    </row>
    <row r="1204" spans="1:15" x14ac:dyDescent="0.25">
      <c r="A1204">
        <v>1203</v>
      </c>
      <c r="B1204">
        <v>48</v>
      </c>
      <c r="C1204" s="1" t="s">
        <v>2</v>
      </c>
      <c r="D1204" s="1" t="s">
        <v>101</v>
      </c>
      <c r="E1204" s="1" t="s">
        <v>49</v>
      </c>
      <c r="F1204" s="2">
        <v>47696</v>
      </c>
      <c r="G1204">
        <v>14</v>
      </c>
      <c r="H1204">
        <v>29</v>
      </c>
      <c r="I1204" s="1" t="s">
        <v>110</v>
      </c>
      <c r="J1204" s="1" t="s">
        <v>18</v>
      </c>
      <c r="K1204" s="1" t="s">
        <v>60</v>
      </c>
      <c r="L1204" s="1" t="s">
        <v>19</v>
      </c>
      <c r="M1204" s="1" t="s">
        <v>36</v>
      </c>
      <c r="N1204" s="1" t="s">
        <v>10</v>
      </c>
      <c r="O1204" s="1" t="s">
        <v>79</v>
      </c>
    </row>
    <row r="1205" spans="1:15" x14ac:dyDescent="0.25">
      <c r="A1205">
        <v>1204</v>
      </c>
      <c r="B1205">
        <v>40</v>
      </c>
      <c r="C1205" s="1" t="s">
        <v>2</v>
      </c>
      <c r="D1205" s="1" t="s">
        <v>32</v>
      </c>
      <c r="E1205" s="1" t="s">
        <v>24</v>
      </c>
      <c r="F1205" s="2">
        <v>47698</v>
      </c>
      <c r="G1205">
        <v>23</v>
      </c>
      <c r="H1205">
        <v>82</v>
      </c>
      <c r="I1205" s="1" t="s">
        <v>130</v>
      </c>
      <c r="J1205" s="1" t="s">
        <v>26</v>
      </c>
      <c r="K1205" s="1" t="s">
        <v>103</v>
      </c>
      <c r="L1205" s="1" t="s">
        <v>8</v>
      </c>
      <c r="M1205" s="1" t="s">
        <v>20</v>
      </c>
      <c r="N1205" s="1" t="s">
        <v>57</v>
      </c>
      <c r="O1205" s="1" t="s">
        <v>31</v>
      </c>
    </row>
    <row r="1206" spans="1:15" x14ac:dyDescent="0.25">
      <c r="A1206">
        <v>1205</v>
      </c>
      <c r="B1206">
        <v>67</v>
      </c>
      <c r="C1206" s="1" t="s">
        <v>2</v>
      </c>
      <c r="D1206" s="1" t="s">
        <v>115</v>
      </c>
      <c r="E1206" s="1" t="s">
        <v>49</v>
      </c>
      <c r="F1206" s="2">
        <v>47700</v>
      </c>
      <c r="G1206">
        <v>20</v>
      </c>
      <c r="H1206">
        <v>94</v>
      </c>
      <c r="I1206" s="1" t="s">
        <v>85</v>
      </c>
      <c r="J1206" s="1" t="s">
        <v>26</v>
      </c>
      <c r="K1206" s="1" t="s">
        <v>51</v>
      </c>
      <c r="L1206" s="1" t="s">
        <v>19</v>
      </c>
      <c r="M1206" s="1" t="s">
        <v>52</v>
      </c>
      <c r="N1206" s="1" t="s">
        <v>21</v>
      </c>
      <c r="O1206" s="1" t="s">
        <v>79</v>
      </c>
    </row>
    <row r="1207" spans="1:15" x14ac:dyDescent="0.25">
      <c r="A1207">
        <v>1206</v>
      </c>
      <c r="B1207">
        <v>52</v>
      </c>
      <c r="C1207" s="1" t="s">
        <v>2</v>
      </c>
      <c r="D1207" s="1" t="s">
        <v>48</v>
      </c>
      <c r="E1207" s="1" t="s">
        <v>49</v>
      </c>
      <c r="F1207" s="2">
        <v>47702</v>
      </c>
      <c r="G1207">
        <v>38</v>
      </c>
      <c r="H1207">
        <v>99</v>
      </c>
      <c r="I1207" s="1" t="s">
        <v>81</v>
      </c>
      <c r="J1207" s="1" t="s">
        <v>26</v>
      </c>
      <c r="K1207" s="1" t="s">
        <v>60</v>
      </c>
      <c r="L1207" s="1" t="s">
        <v>19</v>
      </c>
      <c r="M1207" s="1" t="s">
        <v>36</v>
      </c>
      <c r="N1207" s="1" t="s">
        <v>57</v>
      </c>
      <c r="O1207" s="1" t="s">
        <v>11</v>
      </c>
    </row>
    <row r="1208" spans="1:15" x14ac:dyDescent="0.25">
      <c r="A1208">
        <v>1207</v>
      </c>
      <c r="B1208">
        <v>22</v>
      </c>
      <c r="C1208" s="1" t="s">
        <v>2</v>
      </c>
      <c r="D1208" s="1" t="s">
        <v>48</v>
      </c>
      <c r="E1208" s="1" t="s">
        <v>49</v>
      </c>
      <c r="F1208" s="2">
        <v>47704</v>
      </c>
      <c r="G1208">
        <v>16</v>
      </c>
      <c r="H1208">
        <v>59</v>
      </c>
      <c r="I1208" s="1" t="s">
        <v>73</v>
      </c>
      <c r="J1208" s="1" t="s">
        <v>18</v>
      </c>
      <c r="K1208" s="1" t="s">
        <v>91</v>
      </c>
      <c r="L1208" s="1" t="s">
        <v>39</v>
      </c>
      <c r="M1208" s="1" t="s">
        <v>20</v>
      </c>
      <c r="N1208" s="1" t="s">
        <v>10</v>
      </c>
      <c r="O1208" s="1" t="s">
        <v>79</v>
      </c>
    </row>
    <row r="1209" spans="1:15" x14ac:dyDescent="0.25">
      <c r="A1209">
        <v>1208</v>
      </c>
      <c r="B1209">
        <v>62</v>
      </c>
      <c r="C1209" s="1" t="s">
        <v>2</v>
      </c>
      <c r="D1209" s="1" t="s">
        <v>119</v>
      </c>
      <c r="E1209" s="1" t="s">
        <v>24</v>
      </c>
      <c r="F1209" s="2">
        <v>47706</v>
      </c>
      <c r="G1209">
        <v>48</v>
      </c>
      <c r="H1209">
        <v>90</v>
      </c>
      <c r="I1209" s="1" t="s">
        <v>131</v>
      </c>
      <c r="J1209" s="1" t="s">
        <v>26</v>
      </c>
      <c r="K1209" s="1" t="s">
        <v>34</v>
      </c>
      <c r="L1209" s="1" t="s">
        <v>35</v>
      </c>
      <c r="M1209" s="1" t="s">
        <v>27</v>
      </c>
      <c r="N1209" s="1" t="s">
        <v>21</v>
      </c>
      <c r="O1209" s="1" t="s">
        <v>79</v>
      </c>
    </row>
    <row r="1210" spans="1:15" x14ac:dyDescent="0.25">
      <c r="A1210">
        <v>1209</v>
      </c>
      <c r="B1210">
        <v>20</v>
      </c>
      <c r="C1210" s="1" t="s">
        <v>2</v>
      </c>
      <c r="D1210" s="1" t="s">
        <v>119</v>
      </c>
      <c r="E1210" s="1" t="s">
        <v>24</v>
      </c>
      <c r="F1210" s="2">
        <v>47708</v>
      </c>
      <c r="G1210">
        <v>8</v>
      </c>
      <c r="H1210">
        <v>100</v>
      </c>
      <c r="I1210" s="1" t="s">
        <v>132</v>
      </c>
      <c r="J1210" s="1" t="s">
        <v>18</v>
      </c>
      <c r="K1210" s="1" t="s">
        <v>90</v>
      </c>
      <c r="L1210" s="1" t="s">
        <v>8</v>
      </c>
      <c r="M1210" s="1" t="s">
        <v>52</v>
      </c>
      <c r="N1210" s="1" t="s">
        <v>68</v>
      </c>
      <c r="O1210" s="1" t="s">
        <v>31</v>
      </c>
    </row>
    <row r="1211" spans="1:15" x14ac:dyDescent="0.25">
      <c r="A1211">
        <v>1210</v>
      </c>
      <c r="B1211">
        <v>41</v>
      </c>
      <c r="C1211" s="1" t="s">
        <v>2</v>
      </c>
      <c r="D1211" s="1" t="s">
        <v>77</v>
      </c>
      <c r="E1211" s="1" t="s">
        <v>4</v>
      </c>
      <c r="F1211" s="2">
        <v>47710</v>
      </c>
      <c r="G1211">
        <v>16</v>
      </c>
      <c r="H1211">
        <v>62</v>
      </c>
      <c r="I1211" s="1" t="s">
        <v>120</v>
      </c>
      <c r="J1211" s="1" t="s">
        <v>26</v>
      </c>
      <c r="K1211" s="1" t="s">
        <v>126</v>
      </c>
      <c r="L1211" s="1" t="s">
        <v>8</v>
      </c>
      <c r="M1211" s="1" t="s">
        <v>27</v>
      </c>
      <c r="N1211" s="1" t="s">
        <v>57</v>
      </c>
      <c r="O1211" s="1" t="s">
        <v>70</v>
      </c>
    </row>
    <row r="1212" spans="1:15" x14ac:dyDescent="0.25">
      <c r="A1212">
        <v>1211</v>
      </c>
      <c r="B1212">
        <v>34</v>
      </c>
      <c r="C1212" s="1" t="s">
        <v>2</v>
      </c>
      <c r="D1212" s="1" t="s">
        <v>71</v>
      </c>
      <c r="E1212" s="1" t="s">
        <v>49</v>
      </c>
      <c r="F1212" s="2">
        <v>47712</v>
      </c>
      <c r="G1212">
        <v>5</v>
      </c>
      <c r="H1212">
        <v>78</v>
      </c>
      <c r="I1212" s="1" t="s">
        <v>50</v>
      </c>
      <c r="J1212" s="1" t="s">
        <v>26</v>
      </c>
      <c r="K1212" s="1" t="s">
        <v>60</v>
      </c>
      <c r="L1212" s="1" t="s">
        <v>39</v>
      </c>
      <c r="M1212" s="1" t="s">
        <v>27</v>
      </c>
      <c r="N1212" s="1" t="s">
        <v>15</v>
      </c>
      <c r="O1212" s="1" t="s">
        <v>40</v>
      </c>
    </row>
    <row r="1213" spans="1:15" x14ac:dyDescent="0.25">
      <c r="A1213">
        <v>1212</v>
      </c>
      <c r="B1213">
        <v>23</v>
      </c>
      <c r="C1213" s="1" t="s">
        <v>2</v>
      </c>
      <c r="D1213" s="1" t="s">
        <v>86</v>
      </c>
      <c r="E1213" s="1" t="s">
        <v>4</v>
      </c>
      <c r="F1213" s="2">
        <v>47714</v>
      </c>
      <c r="G1213">
        <v>14</v>
      </c>
      <c r="H1213">
        <v>94</v>
      </c>
      <c r="I1213" s="1" t="s">
        <v>83</v>
      </c>
      <c r="J1213" s="1" t="s">
        <v>26</v>
      </c>
      <c r="K1213" s="1" t="s">
        <v>78</v>
      </c>
      <c r="L1213" s="1" t="s">
        <v>19</v>
      </c>
      <c r="M1213" s="1" t="s">
        <v>56</v>
      </c>
      <c r="N1213" s="1" t="s">
        <v>10</v>
      </c>
      <c r="O1213" s="1" t="s">
        <v>79</v>
      </c>
    </row>
    <row r="1214" spans="1:15" x14ac:dyDescent="0.25">
      <c r="A1214">
        <v>1213</v>
      </c>
      <c r="B1214">
        <v>32</v>
      </c>
      <c r="C1214" s="1" t="s">
        <v>2</v>
      </c>
      <c r="D1214" s="1" t="s">
        <v>53</v>
      </c>
      <c r="E1214" s="1" t="s">
        <v>24</v>
      </c>
      <c r="F1214" s="2">
        <v>47716</v>
      </c>
      <c r="G1214">
        <v>18</v>
      </c>
      <c r="H1214">
        <v>74</v>
      </c>
      <c r="I1214" s="1" t="s">
        <v>120</v>
      </c>
      <c r="J1214" s="1" t="s">
        <v>26</v>
      </c>
      <c r="K1214" s="1" t="s">
        <v>116</v>
      </c>
      <c r="L1214" s="1" t="s">
        <v>35</v>
      </c>
      <c r="M1214" s="1" t="s">
        <v>20</v>
      </c>
      <c r="N1214" s="1" t="s">
        <v>21</v>
      </c>
      <c r="O1214" s="1" t="s">
        <v>22</v>
      </c>
    </row>
    <row r="1215" spans="1:15" x14ac:dyDescent="0.25">
      <c r="A1215">
        <v>1214</v>
      </c>
      <c r="B1215">
        <v>68</v>
      </c>
      <c r="C1215" s="1" t="s">
        <v>2</v>
      </c>
      <c r="D1215" s="1" t="s">
        <v>48</v>
      </c>
      <c r="E1215" s="1" t="s">
        <v>49</v>
      </c>
      <c r="F1215" s="2">
        <v>47718</v>
      </c>
      <c r="G1215">
        <v>14</v>
      </c>
      <c r="H1215">
        <v>52</v>
      </c>
      <c r="I1215" s="1" t="s">
        <v>5</v>
      </c>
      <c r="J1215" s="1" t="s">
        <v>74</v>
      </c>
      <c r="K1215" s="1" t="s">
        <v>76</v>
      </c>
      <c r="L1215" s="1" t="s">
        <v>19</v>
      </c>
      <c r="M1215" s="1" t="s">
        <v>9</v>
      </c>
      <c r="N1215" s="1" t="s">
        <v>68</v>
      </c>
      <c r="O1215" s="1" t="s">
        <v>79</v>
      </c>
    </row>
    <row r="1216" spans="1:15" x14ac:dyDescent="0.25">
      <c r="A1216">
        <v>1215</v>
      </c>
      <c r="B1216">
        <v>30</v>
      </c>
      <c r="C1216" s="1" t="s">
        <v>2</v>
      </c>
      <c r="D1216" s="1" t="s">
        <v>84</v>
      </c>
      <c r="E1216" s="1" t="s">
        <v>45</v>
      </c>
      <c r="F1216" s="2">
        <v>47720</v>
      </c>
      <c r="G1216">
        <v>5</v>
      </c>
      <c r="H1216">
        <v>81</v>
      </c>
      <c r="I1216" s="1" t="s">
        <v>111</v>
      </c>
      <c r="J1216" s="1" t="s">
        <v>26</v>
      </c>
      <c r="K1216" s="1" t="s">
        <v>126</v>
      </c>
      <c r="L1216" s="1" t="s">
        <v>39</v>
      </c>
      <c r="M1216" s="1" t="s">
        <v>20</v>
      </c>
      <c r="N1216" s="1" t="s">
        <v>15</v>
      </c>
      <c r="O1216" s="1" t="s">
        <v>79</v>
      </c>
    </row>
    <row r="1217" spans="1:15" x14ac:dyDescent="0.25">
      <c r="A1217">
        <v>1216</v>
      </c>
      <c r="B1217">
        <v>66</v>
      </c>
      <c r="C1217" s="1" t="s">
        <v>2</v>
      </c>
      <c r="D1217" s="1" t="s">
        <v>3</v>
      </c>
      <c r="E1217" s="1" t="s">
        <v>4</v>
      </c>
      <c r="F1217" s="2">
        <v>47722</v>
      </c>
      <c r="G1217">
        <v>15</v>
      </c>
      <c r="H1217">
        <v>20</v>
      </c>
      <c r="I1217" s="1" t="s">
        <v>29</v>
      </c>
      <c r="J1217" s="1" t="s">
        <v>6</v>
      </c>
      <c r="K1217" s="1" t="s">
        <v>51</v>
      </c>
      <c r="L1217" s="1" t="s">
        <v>8</v>
      </c>
      <c r="M1217" s="1" t="s">
        <v>52</v>
      </c>
      <c r="N1217" s="1" t="s">
        <v>21</v>
      </c>
      <c r="O1217" s="1" t="s">
        <v>79</v>
      </c>
    </row>
    <row r="1218" spans="1:15" x14ac:dyDescent="0.25">
      <c r="A1218">
        <v>1217</v>
      </c>
      <c r="B1218">
        <v>62</v>
      </c>
      <c r="C1218" s="1" t="s">
        <v>2</v>
      </c>
      <c r="D1218" s="1" t="s">
        <v>77</v>
      </c>
      <c r="E1218" s="1" t="s">
        <v>4</v>
      </c>
      <c r="F1218" s="2">
        <v>47724</v>
      </c>
      <c r="G1218">
        <v>3</v>
      </c>
      <c r="H1218">
        <v>32</v>
      </c>
      <c r="I1218" s="1" t="s">
        <v>122</v>
      </c>
      <c r="J1218" s="1" t="s">
        <v>74</v>
      </c>
      <c r="K1218" s="1" t="s">
        <v>75</v>
      </c>
      <c r="L1218" s="1" t="s">
        <v>35</v>
      </c>
      <c r="M1218" s="1" t="s">
        <v>20</v>
      </c>
      <c r="N1218" s="1" t="s">
        <v>10</v>
      </c>
      <c r="O1218" s="1" t="s">
        <v>79</v>
      </c>
    </row>
    <row r="1219" spans="1:15" x14ac:dyDescent="0.25">
      <c r="A1219">
        <v>1218</v>
      </c>
      <c r="B1219">
        <v>50</v>
      </c>
      <c r="C1219" s="1" t="s">
        <v>2</v>
      </c>
      <c r="D1219" s="1" t="s">
        <v>119</v>
      </c>
      <c r="E1219" s="1" t="s">
        <v>24</v>
      </c>
      <c r="F1219" s="2">
        <v>47726</v>
      </c>
      <c r="G1219">
        <v>12</v>
      </c>
      <c r="H1219">
        <v>63</v>
      </c>
      <c r="I1219" s="1" t="s">
        <v>127</v>
      </c>
      <c r="J1219" s="1" t="s">
        <v>74</v>
      </c>
      <c r="K1219" s="1" t="s">
        <v>91</v>
      </c>
      <c r="L1219" s="1" t="s">
        <v>39</v>
      </c>
      <c r="M1219" s="1" t="s">
        <v>20</v>
      </c>
      <c r="N1219" s="1" t="s">
        <v>15</v>
      </c>
      <c r="O1219" s="1" t="s">
        <v>79</v>
      </c>
    </row>
    <row r="1220" spans="1:15" x14ac:dyDescent="0.25">
      <c r="A1220">
        <v>1219</v>
      </c>
      <c r="B1220">
        <v>55</v>
      </c>
      <c r="C1220" s="1" t="s">
        <v>2</v>
      </c>
      <c r="D1220" s="1" t="s">
        <v>119</v>
      </c>
      <c r="E1220" s="1" t="s">
        <v>24</v>
      </c>
      <c r="F1220" s="2">
        <v>47728</v>
      </c>
      <c r="G1220">
        <v>43</v>
      </c>
      <c r="H1220">
        <v>79</v>
      </c>
      <c r="I1220" s="1" t="s">
        <v>120</v>
      </c>
      <c r="J1220" s="1" t="s">
        <v>26</v>
      </c>
      <c r="K1220" s="1" t="s">
        <v>91</v>
      </c>
      <c r="L1220" s="1" t="s">
        <v>19</v>
      </c>
      <c r="M1220" s="1" t="s">
        <v>56</v>
      </c>
      <c r="N1220" s="1" t="s">
        <v>15</v>
      </c>
      <c r="O1220" s="1" t="s">
        <v>79</v>
      </c>
    </row>
    <row r="1221" spans="1:15" x14ac:dyDescent="0.25">
      <c r="A1221">
        <v>1220</v>
      </c>
      <c r="B1221">
        <v>19</v>
      </c>
      <c r="C1221" s="1" t="s">
        <v>2</v>
      </c>
      <c r="D1221" s="1" t="s">
        <v>12</v>
      </c>
      <c r="E1221" s="1" t="s">
        <v>4</v>
      </c>
      <c r="F1221" s="2">
        <v>47730</v>
      </c>
      <c r="G1221">
        <v>35</v>
      </c>
      <c r="H1221">
        <v>23</v>
      </c>
      <c r="I1221" s="1" t="s">
        <v>111</v>
      </c>
      <c r="J1221" s="1" t="s">
        <v>26</v>
      </c>
      <c r="K1221" s="1" t="s">
        <v>62</v>
      </c>
      <c r="L1221" s="1" t="s">
        <v>8</v>
      </c>
      <c r="M1221" s="1" t="s">
        <v>27</v>
      </c>
      <c r="N1221" s="1" t="s">
        <v>21</v>
      </c>
      <c r="O1221" s="1" t="s">
        <v>58</v>
      </c>
    </row>
    <row r="1222" spans="1:15" x14ac:dyDescent="0.25">
      <c r="A1222">
        <v>1221</v>
      </c>
      <c r="B1222">
        <v>67</v>
      </c>
      <c r="C1222" s="1" t="s">
        <v>2</v>
      </c>
      <c r="D1222" s="1" t="s">
        <v>125</v>
      </c>
      <c r="E1222" s="1" t="s">
        <v>49</v>
      </c>
      <c r="F1222" s="2">
        <v>47732</v>
      </c>
      <c r="G1222">
        <v>36</v>
      </c>
      <c r="H1222">
        <v>64</v>
      </c>
      <c r="I1222" s="1" t="s">
        <v>5</v>
      </c>
      <c r="J1222" s="1" t="s">
        <v>26</v>
      </c>
      <c r="K1222" s="1" t="s">
        <v>78</v>
      </c>
      <c r="L1222" s="1" t="s">
        <v>8</v>
      </c>
      <c r="M1222" s="1" t="s">
        <v>9</v>
      </c>
      <c r="N1222" s="1" t="s">
        <v>57</v>
      </c>
      <c r="O1222" s="1" t="s">
        <v>40</v>
      </c>
    </row>
    <row r="1223" spans="1:15" x14ac:dyDescent="0.25">
      <c r="A1223">
        <v>1222</v>
      </c>
      <c r="B1223">
        <v>18</v>
      </c>
      <c r="C1223" s="1" t="s">
        <v>2</v>
      </c>
      <c r="D1223" s="1" t="s">
        <v>107</v>
      </c>
      <c r="E1223" s="1" t="s">
        <v>4</v>
      </c>
      <c r="F1223" s="2">
        <v>47734</v>
      </c>
      <c r="G1223">
        <v>3</v>
      </c>
      <c r="H1223">
        <v>69</v>
      </c>
      <c r="I1223" s="1" t="s">
        <v>128</v>
      </c>
      <c r="J1223" s="1" t="s">
        <v>26</v>
      </c>
      <c r="K1223" s="1" t="s">
        <v>90</v>
      </c>
      <c r="L1223" s="1" t="s">
        <v>8</v>
      </c>
      <c r="M1223" s="1" t="s">
        <v>36</v>
      </c>
      <c r="N1223" s="1" t="s">
        <v>15</v>
      </c>
      <c r="O1223" s="1" t="s">
        <v>40</v>
      </c>
    </row>
    <row r="1224" spans="1:15" x14ac:dyDescent="0.25">
      <c r="A1224">
        <v>1223</v>
      </c>
      <c r="B1224">
        <v>58</v>
      </c>
      <c r="C1224" s="1" t="s">
        <v>2</v>
      </c>
      <c r="D1224" s="1" t="s">
        <v>16</v>
      </c>
      <c r="E1224" s="1" t="s">
        <v>4</v>
      </c>
      <c r="F1224" s="2">
        <v>47736</v>
      </c>
      <c r="G1224">
        <v>27</v>
      </c>
      <c r="H1224">
        <v>69</v>
      </c>
      <c r="I1224" s="1" t="s">
        <v>98</v>
      </c>
      <c r="J1224" s="1" t="s">
        <v>6</v>
      </c>
      <c r="K1224" s="1" t="s">
        <v>118</v>
      </c>
      <c r="L1224" s="1" t="s">
        <v>39</v>
      </c>
      <c r="M1224" s="1" t="s">
        <v>56</v>
      </c>
      <c r="N1224" s="1" t="s">
        <v>57</v>
      </c>
      <c r="O1224" s="1" t="s">
        <v>31</v>
      </c>
    </row>
    <row r="1225" spans="1:15" x14ac:dyDescent="0.25">
      <c r="A1225">
        <v>1224</v>
      </c>
      <c r="B1225">
        <v>69</v>
      </c>
      <c r="C1225" s="1" t="s">
        <v>2</v>
      </c>
      <c r="D1225" s="1" t="s">
        <v>77</v>
      </c>
      <c r="E1225" s="1" t="s">
        <v>4</v>
      </c>
      <c r="F1225" s="2">
        <v>47738</v>
      </c>
      <c r="G1225">
        <v>21</v>
      </c>
      <c r="H1225">
        <v>24</v>
      </c>
      <c r="I1225" s="1" t="s">
        <v>93</v>
      </c>
      <c r="J1225" s="1" t="s">
        <v>6</v>
      </c>
      <c r="K1225" s="1" t="s">
        <v>90</v>
      </c>
      <c r="L1225" s="1" t="s">
        <v>8</v>
      </c>
      <c r="M1225" s="1" t="s">
        <v>20</v>
      </c>
      <c r="N1225" s="1" t="s">
        <v>57</v>
      </c>
      <c r="O1225" s="1" t="s">
        <v>22</v>
      </c>
    </row>
    <row r="1226" spans="1:15" x14ac:dyDescent="0.25">
      <c r="A1226">
        <v>1225</v>
      </c>
      <c r="B1226">
        <v>62</v>
      </c>
      <c r="C1226" s="1" t="s">
        <v>2</v>
      </c>
      <c r="D1226" s="1" t="s">
        <v>41</v>
      </c>
      <c r="E1226" s="1" t="s">
        <v>4</v>
      </c>
      <c r="F1226" s="2">
        <v>47740</v>
      </c>
      <c r="G1226">
        <v>18</v>
      </c>
      <c r="H1226">
        <v>50</v>
      </c>
      <c r="I1226" s="1" t="s">
        <v>97</v>
      </c>
      <c r="J1226" s="1" t="s">
        <v>26</v>
      </c>
      <c r="K1226" s="1" t="s">
        <v>116</v>
      </c>
      <c r="L1226" s="1" t="s">
        <v>35</v>
      </c>
      <c r="M1226" s="1" t="s">
        <v>56</v>
      </c>
      <c r="N1226" s="1" t="s">
        <v>10</v>
      </c>
      <c r="O1226" s="1" t="s">
        <v>22</v>
      </c>
    </row>
    <row r="1227" spans="1:15" x14ac:dyDescent="0.25">
      <c r="A1227">
        <v>1226</v>
      </c>
      <c r="B1227">
        <v>28</v>
      </c>
      <c r="C1227" s="1" t="s">
        <v>2</v>
      </c>
      <c r="D1227" s="1" t="s">
        <v>125</v>
      </c>
      <c r="E1227" s="1" t="s">
        <v>49</v>
      </c>
      <c r="F1227" s="2">
        <v>47742</v>
      </c>
      <c r="G1227">
        <v>16</v>
      </c>
      <c r="H1227">
        <v>97</v>
      </c>
      <c r="I1227" s="1" t="s">
        <v>80</v>
      </c>
      <c r="J1227" s="1" t="s">
        <v>18</v>
      </c>
      <c r="K1227" s="1" t="s">
        <v>30</v>
      </c>
      <c r="L1227" s="1" t="s">
        <v>39</v>
      </c>
      <c r="M1227" s="1" t="s">
        <v>20</v>
      </c>
      <c r="N1227" s="1" t="s">
        <v>68</v>
      </c>
      <c r="O1227" s="1" t="s">
        <v>22</v>
      </c>
    </row>
    <row r="1228" spans="1:15" x14ac:dyDescent="0.25">
      <c r="A1228">
        <v>1227</v>
      </c>
      <c r="B1228">
        <v>53</v>
      </c>
      <c r="C1228" s="1" t="s">
        <v>2</v>
      </c>
      <c r="D1228" s="1" t="s">
        <v>23</v>
      </c>
      <c r="E1228" s="1" t="s">
        <v>24</v>
      </c>
      <c r="F1228" s="2">
        <v>47744</v>
      </c>
      <c r="G1228">
        <v>18</v>
      </c>
      <c r="H1228">
        <v>91</v>
      </c>
      <c r="I1228" s="1" t="s">
        <v>105</v>
      </c>
      <c r="J1228" s="1" t="s">
        <v>18</v>
      </c>
      <c r="K1228" s="1" t="s">
        <v>91</v>
      </c>
      <c r="L1228" s="1" t="s">
        <v>39</v>
      </c>
      <c r="M1228" s="1" t="s">
        <v>56</v>
      </c>
      <c r="N1228" s="1" t="s">
        <v>10</v>
      </c>
      <c r="O1228" s="1" t="s">
        <v>58</v>
      </c>
    </row>
    <row r="1229" spans="1:15" x14ac:dyDescent="0.25">
      <c r="A1229">
        <v>1228</v>
      </c>
      <c r="B1229">
        <v>27</v>
      </c>
      <c r="C1229" s="1" t="s">
        <v>2</v>
      </c>
      <c r="D1229" s="1" t="s">
        <v>3</v>
      </c>
      <c r="E1229" s="1" t="s">
        <v>4</v>
      </c>
      <c r="F1229" s="2">
        <v>47746</v>
      </c>
      <c r="G1229">
        <v>19</v>
      </c>
      <c r="H1229">
        <v>37</v>
      </c>
      <c r="I1229" s="1" t="s">
        <v>97</v>
      </c>
      <c r="J1229" s="1" t="s">
        <v>6</v>
      </c>
      <c r="K1229" s="1" t="s">
        <v>116</v>
      </c>
      <c r="L1229" s="1" t="s">
        <v>19</v>
      </c>
      <c r="M1229" s="1" t="s">
        <v>56</v>
      </c>
      <c r="N1229" s="1" t="s">
        <v>57</v>
      </c>
      <c r="O1229" s="1" t="s">
        <v>58</v>
      </c>
    </row>
    <row r="1230" spans="1:15" x14ac:dyDescent="0.25">
      <c r="A1230">
        <v>1229</v>
      </c>
      <c r="B1230">
        <v>55</v>
      </c>
      <c r="C1230" s="1" t="s">
        <v>2</v>
      </c>
      <c r="D1230" s="1" t="s">
        <v>84</v>
      </c>
      <c r="E1230" s="1" t="s">
        <v>45</v>
      </c>
      <c r="F1230" s="2">
        <v>47748</v>
      </c>
      <c r="G1230">
        <v>1</v>
      </c>
      <c r="H1230">
        <v>55</v>
      </c>
      <c r="I1230" s="1" t="s">
        <v>98</v>
      </c>
      <c r="J1230" s="1" t="s">
        <v>18</v>
      </c>
      <c r="K1230" s="1" t="s">
        <v>116</v>
      </c>
      <c r="L1230" s="1" t="s">
        <v>8</v>
      </c>
      <c r="M1230" s="1" t="s">
        <v>9</v>
      </c>
      <c r="N1230" s="1" t="s">
        <v>15</v>
      </c>
      <c r="O1230" s="1" t="s">
        <v>31</v>
      </c>
    </row>
    <row r="1231" spans="1:15" x14ac:dyDescent="0.25">
      <c r="A1231">
        <v>1230</v>
      </c>
      <c r="B1231">
        <v>34</v>
      </c>
      <c r="C1231" s="1" t="s">
        <v>2</v>
      </c>
      <c r="D1231" s="1" t="s">
        <v>88</v>
      </c>
      <c r="E1231" s="1" t="s">
        <v>49</v>
      </c>
      <c r="F1231" s="2">
        <v>47750</v>
      </c>
      <c r="G1231">
        <v>39</v>
      </c>
      <c r="H1231">
        <v>52</v>
      </c>
      <c r="I1231" s="1" t="s">
        <v>93</v>
      </c>
      <c r="J1231" s="1" t="s">
        <v>74</v>
      </c>
      <c r="K1231" s="1" t="s">
        <v>14</v>
      </c>
      <c r="L1231" s="1" t="s">
        <v>8</v>
      </c>
      <c r="M1231" s="1" t="s">
        <v>9</v>
      </c>
      <c r="N1231" s="1" t="s">
        <v>57</v>
      </c>
      <c r="O1231" s="1" t="s">
        <v>31</v>
      </c>
    </row>
    <row r="1232" spans="1:15" x14ac:dyDescent="0.25">
      <c r="A1232">
        <v>1231</v>
      </c>
      <c r="B1232">
        <v>25</v>
      </c>
      <c r="C1232" s="1" t="s">
        <v>2</v>
      </c>
      <c r="D1232" s="1" t="s">
        <v>106</v>
      </c>
      <c r="E1232" s="1" t="s">
        <v>49</v>
      </c>
      <c r="F1232" s="2">
        <v>47752</v>
      </c>
      <c r="G1232">
        <v>49</v>
      </c>
      <c r="H1232">
        <v>80</v>
      </c>
      <c r="I1232" s="1" t="s">
        <v>97</v>
      </c>
      <c r="J1232" s="1" t="s">
        <v>6</v>
      </c>
      <c r="K1232" s="1" t="s">
        <v>92</v>
      </c>
      <c r="L1232" s="1" t="s">
        <v>19</v>
      </c>
      <c r="M1232" s="1" t="s">
        <v>36</v>
      </c>
      <c r="N1232" s="1" t="s">
        <v>10</v>
      </c>
      <c r="O1232" s="1" t="s">
        <v>70</v>
      </c>
    </row>
    <row r="1233" spans="1:15" x14ac:dyDescent="0.25">
      <c r="A1233">
        <v>1232</v>
      </c>
      <c r="B1233">
        <v>66</v>
      </c>
      <c r="C1233" s="1" t="s">
        <v>2</v>
      </c>
      <c r="D1233" s="1" t="s">
        <v>107</v>
      </c>
      <c r="E1233" s="1" t="s">
        <v>4</v>
      </c>
      <c r="F1233" s="2">
        <v>47754</v>
      </c>
      <c r="G1233">
        <v>43</v>
      </c>
      <c r="H1233">
        <v>79</v>
      </c>
      <c r="I1233" s="1" t="s">
        <v>120</v>
      </c>
      <c r="J1233" s="1" t="s">
        <v>26</v>
      </c>
      <c r="K1233" s="1" t="s">
        <v>62</v>
      </c>
      <c r="L1233" s="1" t="s">
        <v>19</v>
      </c>
      <c r="M1233" s="1" t="s">
        <v>52</v>
      </c>
      <c r="N1233" s="1" t="s">
        <v>21</v>
      </c>
      <c r="O1233" s="1" t="s">
        <v>11</v>
      </c>
    </row>
    <row r="1234" spans="1:15" x14ac:dyDescent="0.25">
      <c r="A1234">
        <v>1233</v>
      </c>
      <c r="B1234">
        <v>57</v>
      </c>
      <c r="C1234" s="1" t="s">
        <v>2</v>
      </c>
      <c r="D1234" s="1" t="s">
        <v>48</v>
      </c>
      <c r="E1234" s="1" t="s">
        <v>49</v>
      </c>
      <c r="F1234" s="2">
        <v>47756</v>
      </c>
      <c r="G1234">
        <v>31</v>
      </c>
      <c r="H1234">
        <v>23</v>
      </c>
      <c r="I1234" s="1" t="s">
        <v>66</v>
      </c>
      <c r="J1234" s="1" t="s">
        <v>26</v>
      </c>
      <c r="K1234" s="1" t="s">
        <v>43</v>
      </c>
      <c r="L1234" s="1" t="s">
        <v>35</v>
      </c>
      <c r="M1234" s="1" t="s">
        <v>20</v>
      </c>
      <c r="N1234" s="1" t="s">
        <v>68</v>
      </c>
      <c r="O1234" s="1" t="s">
        <v>79</v>
      </c>
    </row>
    <row r="1235" spans="1:15" x14ac:dyDescent="0.25">
      <c r="A1235">
        <v>1234</v>
      </c>
      <c r="B1235">
        <v>46</v>
      </c>
      <c r="C1235" s="1" t="s">
        <v>2</v>
      </c>
      <c r="D1235" s="1" t="s">
        <v>77</v>
      </c>
      <c r="E1235" s="1" t="s">
        <v>4</v>
      </c>
      <c r="F1235" s="2">
        <v>47758</v>
      </c>
      <c r="G1235">
        <v>40</v>
      </c>
      <c r="H1235">
        <v>73</v>
      </c>
      <c r="I1235" s="1" t="s">
        <v>122</v>
      </c>
      <c r="J1235" s="1" t="s">
        <v>6</v>
      </c>
      <c r="K1235" s="1" t="s">
        <v>100</v>
      </c>
      <c r="L1235" s="1" t="s">
        <v>8</v>
      </c>
      <c r="M1235" s="1" t="s">
        <v>27</v>
      </c>
      <c r="N1235" s="1" t="s">
        <v>10</v>
      </c>
      <c r="O1235" s="1" t="s">
        <v>79</v>
      </c>
    </row>
    <row r="1236" spans="1:15" x14ac:dyDescent="0.25">
      <c r="A1236">
        <v>1235</v>
      </c>
      <c r="B1236">
        <v>38</v>
      </c>
      <c r="C1236" s="1" t="s">
        <v>2</v>
      </c>
      <c r="D1236" s="1" t="s">
        <v>125</v>
      </c>
      <c r="E1236" s="1" t="s">
        <v>49</v>
      </c>
      <c r="F1236" s="2">
        <v>47760</v>
      </c>
      <c r="G1236">
        <v>2</v>
      </c>
      <c r="H1236">
        <v>99</v>
      </c>
      <c r="I1236" s="1" t="s">
        <v>109</v>
      </c>
      <c r="J1236" s="1" t="s">
        <v>26</v>
      </c>
      <c r="K1236" s="1" t="s">
        <v>108</v>
      </c>
      <c r="L1236" s="1" t="s">
        <v>39</v>
      </c>
      <c r="M1236" s="1" t="s">
        <v>56</v>
      </c>
      <c r="N1236" s="1" t="s">
        <v>57</v>
      </c>
      <c r="O1236" s="1" t="s">
        <v>58</v>
      </c>
    </row>
    <row r="1237" spans="1:15" x14ac:dyDescent="0.25">
      <c r="A1237">
        <v>1236</v>
      </c>
      <c r="B1237">
        <v>23</v>
      </c>
      <c r="C1237" s="1" t="s">
        <v>2</v>
      </c>
      <c r="D1237" s="1" t="s">
        <v>12</v>
      </c>
      <c r="E1237" s="1" t="s">
        <v>4</v>
      </c>
      <c r="F1237" s="2">
        <v>47762</v>
      </c>
      <c r="G1237">
        <v>46</v>
      </c>
      <c r="H1237">
        <v>22</v>
      </c>
      <c r="I1237" s="1" t="s">
        <v>117</v>
      </c>
      <c r="J1237" s="1" t="s">
        <v>26</v>
      </c>
      <c r="K1237" s="1" t="s">
        <v>90</v>
      </c>
      <c r="L1237" s="1" t="s">
        <v>19</v>
      </c>
      <c r="M1237" s="1" t="s">
        <v>56</v>
      </c>
      <c r="N1237" s="1" t="s">
        <v>28</v>
      </c>
      <c r="O1237" s="1" t="s">
        <v>79</v>
      </c>
    </row>
    <row r="1238" spans="1:15" x14ac:dyDescent="0.25">
      <c r="A1238">
        <v>1237</v>
      </c>
      <c r="B1238">
        <v>42</v>
      </c>
      <c r="C1238" s="1" t="s">
        <v>2</v>
      </c>
      <c r="D1238" s="1" t="s">
        <v>106</v>
      </c>
      <c r="E1238" s="1" t="s">
        <v>49</v>
      </c>
      <c r="F1238" s="2">
        <v>47764</v>
      </c>
      <c r="G1238">
        <v>35</v>
      </c>
      <c r="H1238">
        <v>68</v>
      </c>
      <c r="I1238" s="1" t="s">
        <v>112</v>
      </c>
      <c r="J1238" s="1" t="s">
        <v>26</v>
      </c>
      <c r="K1238" s="1" t="s">
        <v>34</v>
      </c>
      <c r="L1238" s="1" t="s">
        <v>35</v>
      </c>
      <c r="M1238" s="1" t="s">
        <v>56</v>
      </c>
      <c r="N1238" s="1" t="s">
        <v>68</v>
      </c>
      <c r="O1238" s="1" t="s">
        <v>79</v>
      </c>
    </row>
    <row r="1239" spans="1:15" x14ac:dyDescent="0.25">
      <c r="A1239">
        <v>1238</v>
      </c>
      <c r="B1239">
        <v>25</v>
      </c>
      <c r="C1239" s="1" t="s">
        <v>2</v>
      </c>
      <c r="D1239" s="1" t="s">
        <v>63</v>
      </c>
      <c r="E1239" s="1" t="s">
        <v>4</v>
      </c>
      <c r="F1239" s="2">
        <v>47766</v>
      </c>
      <c r="G1239">
        <v>42</v>
      </c>
      <c r="H1239">
        <v>92</v>
      </c>
      <c r="I1239" s="1" t="s">
        <v>133</v>
      </c>
      <c r="J1239" s="1" t="s">
        <v>18</v>
      </c>
      <c r="K1239" s="1" t="s">
        <v>43</v>
      </c>
      <c r="L1239" s="1" t="s">
        <v>19</v>
      </c>
      <c r="M1239" s="1" t="s">
        <v>52</v>
      </c>
      <c r="N1239" s="1" t="s">
        <v>21</v>
      </c>
      <c r="O1239" s="1" t="s">
        <v>40</v>
      </c>
    </row>
    <row r="1240" spans="1:15" x14ac:dyDescent="0.25">
      <c r="A1240">
        <v>1239</v>
      </c>
      <c r="B1240">
        <v>55</v>
      </c>
      <c r="C1240" s="1" t="s">
        <v>2</v>
      </c>
      <c r="D1240" s="1" t="s">
        <v>77</v>
      </c>
      <c r="E1240" s="1" t="s">
        <v>4</v>
      </c>
      <c r="F1240" s="2">
        <v>47768</v>
      </c>
      <c r="G1240">
        <v>3</v>
      </c>
      <c r="H1240">
        <v>77</v>
      </c>
      <c r="I1240" s="1" t="s">
        <v>33</v>
      </c>
      <c r="J1240" s="1" t="s">
        <v>26</v>
      </c>
      <c r="K1240" s="1" t="s">
        <v>65</v>
      </c>
      <c r="L1240" s="1" t="s">
        <v>8</v>
      </c>
      <c r="M1240" s="1" t="s">
        <v>9</v>
      </c>
      <c r="N1240" s="1" t="s">
        <v>10</v>
      </c>
      <c r="O1240" s="1" t="s">
        <v>11</v>
      </c>
    </row>
    <row r="1241" spans="1:15" x14ac:dyDescent="0.25">
      <c r="A1241">
        <v>1240</v>
      </c>
      <c r="B1241">
        <v>62</v>
      </c>
      <c r="C1241" s="1" t="s">
        <v>2</v>
      </c>
      <c r="D1241" s="1" t="s">
        <v>44</v>
      </c>
      <c r="E1241" s="1" t="s">
        <v>45</v>
      </c>
      <c r="F1241" s="2">
        <v>47770</v>
      </c>
      <c r="G1241">
        <v>32</v>
      </c>
      <c r="H1241">
        <v>37</v>
      </c>
      <c r="I1241" s="1" t="s">
        <v>109</v>
      </c>
      <c r="J1241" s="1" t="s">
        <v>74</v>
      </c>
      <c r="K1241" s="1" t="s">
        <v>118</v>
      </c>
      <c r="L1241" s="1" t="s">
        <v>19</v>
      </c>
      <c r="M1241" s="1" t="s">
        <v>36</v>
      </c>
      <c r="N1241" s="1" t="s">
        <v>68</v>
      </c>
      <c r="O1241" s="1" t="s">
        <v>79</v>
      </c>
    </row>
    <row r="1242" spans="1:15" x14ac:dyDescent="0.25">
      <c r="A1242">
        <v>1241</v>
      </c>
      <c r="B1242">
        <v>41</v>
      </c>
      <c r="C1242" s="1" t="s">
        <v>2</v>
      </c>
      <c r="D1242" s="1" t="s">
        <v>101</v>
      </c>
      <c r="E1242" s="1" t="s">
        <v>49</v>
      </c>
      <c r="F1242" s="2">
        <v>47772</v>
      </c>
      <c r="G1242">
        <v>48</v>
      </c>
      <c r="H1242">
        <v>79</v>
      </c>
      <c r="I1242" s="1" t="s">
        <v>109</v>
      </c>
      <c r="J1242" s="1" t="s">
        <v>6</v>
      </c>
      <c r="K1242" s="1" t="s">
        <v>34</v>
      </c>
      <c r="L1242" s="1" t="s">
        <v>8</v>
      </c>
      <c r="M1242" s="1" t="s">
        <v>56</v>
      </c>
      <c r="N1242" s="1" t="s">
        <v>68</v>
      </c>
      <c r="O1242" s="1" t="s">
        <v>31</v>
      </c>
    </row>
    <row r="1243" spans="1:15" x14ac:dyDescent="0.25">
      <c r="A1243">
        <v>1242</v>
      </c>
      <c r="B1243">
        <v>58</v>
      </c>
      <c r="C1243" s="1" t="s">
        <v>2</v>
      </c>
      <c r="D1243" s="1" t="s">
        <v>86</v>
      </c>
      <c r="E1243" s="1" t="s">
        <v>4</v>
      </c>
      <c r="F1243" s="2">
        <v>47774</v>
      </c>
      <c r="G1243">
        <v>34</v>
      </c>
      <c r="H1243">
        <v>51</v>
      </c>
      <c r="I1243" s="1" t="s">
        <v>59</v>
      </c>
      <c r="J1243" s="1" t="s">
        <v>74</v>
      </c>
      <c r="K1243" s="1" t="s">
        <v>51</v>
      </c>
      <c r="L1243" s="1" t="s">
        <v>8</v>
      </c>
      <c r="M1243" s="1" t="s">
        <v>9</v>
      </c>
      <c r="N1243" s="1" t="s">
        <v>21</v>
      </c>
      <c r="O1243" s="1" t="s">
        <v>22</v>
      </c>
    </row>
    <row r="1244" spans="1:15" x14ac:dyDescent="0.25">
      <c r="A1244">
        <v>1243</v>
      </c>
      <c r="B1244">
        <v>56</v>
      </c>
      <c r="C1244" s="1" t="s">
        <v>2</v>
      </c>
      <c r="D1244" s="1" t="s">
        <v>107</v>
      </c>
      <c r="E1244" s="1" t="s">
        <v>4</v>
      </c>
      <c r="F1244" s="2">
        <v>47776</v>
      </c>
      <c r="G1244">
        <v>15</v>
      </c>
      <c r="H1244">
        <v>27</v>
      </c>
      <c r="I1244" s="1" t="s">
        <v>89</v>
      </c>
      <c r="J1244" s="1" t="s">
        <v>26</v>
      </c>
      <c r="K1244" s="1" t="s">
        <v>75</v>
      </c>
      <c r="L1244" s="1" t="s">
        <v>35</v>
      </c>
      <c r="M1244" s="1" t="s">
        <v>27</v>
      </c>
      <c r="N1244" s="1" t="s">
        <v>57</v>
      </c>
      <c r="O1244" s="1" t="s">
        <v>40</v>
      </c>
    </row>
    <row r="1245" spans="1:15" x14ac:dyDescent="0.25">
      <c r="A1245">
        <v>1244</v>
      </c>
      <c r="B1245">
        <v>25</v>
      </c>
      <c r="C1245" s="1" t="s">
        <v>2</v>
      </c>
      <c r="D1245" s="1" t="s">
        <v>3</v>
      </c>
      <c r="E1245" s="1" t="s">
        <v>4</v>
      </c>
      <c r="F1245" s="2">
        <v>47778</v>
      </c>
      <c r="G1245">
        <v>22</v>
      </c>
      <c r="H1245">
        <v>23</v>
      </c>
      <c r="I1245" s="1" t="s">
        <v>64</v>
      </c>
      <c r="J1245" s="1" t="s">
        <v>18</v>
      </c>
      <c r="K1245" s="1" t="s">
        <v>51</v>
      </c>
      <c r="L1245" s="1" t="s">
        <v>19</v>
      </c>
      <c r="M1245" s="1" t="s">
        <v>56</v>
      </c>
      <c r="N1245" s="1" t="s">
        <v>68</v>
      </c>
      <c r="O1245" s="1" t="s">
        <v>31</v>
      </c>
    </row>
    <row r="1246" spans="1:15" x14ac:dyDescent="0.25">
      <c r="A1246">
        <v>1245</v>
      </c>
      <c r="B1246">
        <v>70</v>
      </c>
      <c r="C1246" s="1" t="s">
        <v>2</v>
      </c>
      <c r="D1246" s="1" t="s">
        <v>107</v>
      </c>
      <c r="E1246" s="1" t="s">
        <v>4</v>
      </c>
      <c r="F1246" s="2">
        <v>47780</v>
      </c>
      <c r="G1246">
        <v>2</v>
      </c>
      <c r="H1246">
        <v>76</v>
      </c>
      <c r="I1246" s="1" t="s">
        <v>98</v>
      </c>
      <c r="J1246" s="1" t="s">
        <v>18</v>
      </c>
      <c r="K1246" s="1" t="s">
        <v>47</v>
      </c>
      <c r="L1246" s="1" t="s">
        <v>35</v>
      </c>
      <c r="M1246" s="1" t="s">
        <v>52</v>
      </c>
      <c r="N1246" s="1" t="s">
        <v>15</v>
      </c>
      <c r="O1246" s="1" t="s">
        <v>70</v>
      </c>
    </row>
    <row r="1247" spans="1:15" x14ac:dyDescent="0.25">
      <c r="A1247">
        <v>1246</v>
      </c>
      <c r="B1247">
        <v>42</v>
      </c>
      <c r="C1247" s="1" t="s">
        <v>2</v>
      </c>
      <c r="D1247" s="1" t="s">
        <v>63</v>
      </c>
      <c r="E1247" s="1" t="s">
        <v>4</v>
      </c>
      <c r="F1247" s="2">
        <v>47782</v>
      </c>
      <c r="G1247">
        <v>30</v>
      </c>
      <c r="H1247">
        <v>31</v>
      </c>
      <c r="I1247" s="1" t="s">
        <v>66</v>
      </c>
      <c r="J1247" s="1" t="s">
        <v>26</v>
      </c>
      <c r="K1247" s="1" t="s">
        <v>65</v>
      </c>
      <c r="L1247" s="1" t="s">
        <v>39</v>
      </c>
      <c r="M1247" s="1" t="s">
        <v>36</v>
      </c>
      <c r="N1247" s="1" t="s">
        <v>57</v>
      </c>
      <c r="O1247" s="1" t="s">
        <v>22</v>
      </c>
    </row>
    <row r="1248" spans="1:15" x14ac:dyDescent="0.25">
      <c r="A1248">
        <v>1247</v>
      </c>
      <c r="B1248">
        <v>27</v>
      </c>
      <c r="C1248" s="1" t="s">
        <v>2</v>
      </c>
      <c r="D1248" s="1" t="s">
        <v>86</v>
      </c>
      <c r="E1248" s="1" t="s">
        <v>4</v>
      </c>
      <c r="F1248" s="2">
        <v>47784</v>
      </c>
      <c r="G1248">
        <v>27</v>
      </c>
      <c r="H1248">
        <v>60</v>
      </c>
      <c r="I1248" s="1" t="s">
        <v>42</v>
      </c>
      <c r="J1248" s="1" t="s">
        <v>26</v>
      </c>
      <c r="K1248" s="1" t="s">
        <v>43</v>
      </c>
      <c r="L1248" s="1" t="s">
        <v>8</v>
      </c>
      <c r="M1248" s="1" t="s">
        <v>36</v>
      </c>
      <c r="N1248" s="1" t="s">
        <v>15</v>
      </c>
      <c r="O1248" s="1" t="s">
        <v>70</v>
      </c>
    </row>
    <row r="1249" spans="1:15" x14ac:dyDescent="0.25">
      <c r="A1249">
        <v>1248</v>
      </c>
      <c r="B1249">
        <v>65</v>
      </c>
      <c r="C1249" s="1" t="s">
        <v>2</v>
      </c>
      <c r="D1249" s="1" t="s">
        <v>95</v>
      </c>
      <c r="E1249" s="1" t="s">
        <v>4</v>
      </c>
      <c r="F1249" s="2">
        <v>47786</v>
      </c>
      <c r="G1249">
        <v>18</v>
      </c>
      <c r="H1249">
        <v>99</v>
      </c>
      <c r="I1249" s="1" t="s">
        <v>123</v>
      </c>
      <c r="J1249" s="1" t="s">
        <v>26</v>
      </c>
      <c r="K1249" s="1" t="s">
        <v>43</v>
      </c>
      <c r="L1249" s="1" t="s">
        <v>19</v>
      </c>
      <c r="M1249" s="1" t="s">
        <v>9</v>
      </c>
      <c r="N1249" s="1" t="s">
        <v>10</v>
      </c>
      <c r="O1249" s="1" t="s">
        <v>58</v>
      </c>
    </row>
    <row r="1250" spans="1:15" x14ac:dyDescent="0.25">
      <c r="A1250">
        <v>1249</v>
      </c>
      <c r="B1250">
        <v>62</v>
      </c>
      <c r="C1250" s="1" t="s">
        <v>2</v>
      </c>
      <c r="D1250" s="1" t="s">
        <v>106</v>
      </c>
      <c r="E1250" s="1" t="s">
        <v>49</v>
      </c>
      <c r="F1250" s="2">
        <v>47788</v>
      </c>
      <c r="G1250">
        <v>8</v>
      </c>
      <c r="H1250">
        <v>37</v>
      </c>
      <c r="I1250" s="1" t="s">
        <v>132</v>
      </c>
      <c r="J1250" s="1" t="s">
        <v>74</v>
      </c>
      <c r="K1250" s="1" t="s">
        <v>90</v>
      </c>
      <c r="L1250" s="1" t="s">
        <v>8</v>
      </c>
      <c r="M1250" s="1" t="s">
        <v>20</v>
      </c>
      <c r="N1250" s="1" t="s">
        <v>21</v>
      </c>
      <c r="O1250" s="1" t="s">
        <v>31</v>
      </c>
    </row>
    <row r="1251" spans="1:15" x14ac:dyDescent="0.25">
      <c r="A1251">
        <v>1250</v>
      </c>
      <c r="B1251">
        <v>62</v>
      </c>
      <c r="C1251" s="1" t="s">
        <v>2</v>
      </c>
      <c r="D1251" s="1" t="s">
        <v>119</v>
      </c>
      <c r="E1251" s="1" t="s">
        <v>24</v>
      </c>
      <c r="F1251" s="2">
        <v>47790</v>
      </c>
      <c r="G1251">
        <v>48</v>
      </c>
      <c r="H1251">
        <v>50</v>
      </c>
      <c r="I1251" s="1" t="s">
        <v>29</v>
      </c>
      <c r="J1251" s="1" t="s">
        <v>26</v>
      </c>
      <c r="K1251" s="1" t="s">
        <v>82</v>
      </c>
      <c r="L1251" s="1" t="s">
        <v>8</v>
      </c>
      <c r="M1251" s="1" t="s">
        <v>9</v>
      </c>
      <c r="N1251" s="1" t="s">
        <v>10</v>
      </c>
      <c r="O1251" s="1" t="s">
        <v>11</v>
      </c>
    </row>
    <row r="1252" spans="1:15" x14ac:dyDescent="0.25">
      <c r="A1252">
        <v>1251</v>
      </c>
      <c r="B1252">
        <v>52</v>
      </c>
      <c r="C1252" s="1" t="s">
        <v>2</v>
      </c>
      <c r="D1252" s="1" t="s">
        <v>16</v>
      </c>
      <c r="E1252" s="1" t="s">
        <v>4</v>
      </c>
      <c r="F1252" s="2">
        <v>47792</v>
      </c>
      <c r="G1252">
        <v>24</v>
      </c>
      <c r="H1252">
        <v>26</v>
      </c>
      <c r="I1252" s="1" t="s">
        <v>64</v>
      </c>
      <c r="J1252" s="1" t="s">
        <v>74</v>
      </c>
      <c r="K1252" s="1" t="s">
        <v>55</v>
      </c>
      <c r="L1252" s="1" t="s">
        <v>8</v>
      </c>
      <c r="M1252" s="1" t="s">
        <v>20</v>
      </c>
      <c r="N1252" s="1" t="s">
        <v>15</v>
      </c>
      <c r="O1252" s="1" t="s">
        <v>70</v>
      </c>
    </row>
    <row r="1253" spans="1:15" x14ac:dyDescent="0.25">
      <c r="A1253">
        <v>1252</v>
      </c>
      <c r="B1253">
        <v>56</v>
      </c>
      <c r="C1253" s="1" t="s">
        <v>2</v>
      </c>
      <c r="D1253" s="1" t="s">
        <v>41</v>
      </c>
      <c r="E1253" s="1" t="s">
        <v>4</v>
      </c>
      <c r="F1253" s="2">
        <v>47794</v>
      </c>
      <c r="G1253">
        <v>43</v>
      </c>
      <c r="H1253">
        <v>86</v>
      </c>
      <c r="I1253" s="1" t="s">
        <v>98</v>
      </c>
      <c r="J1253" s="1" t="s">
        <v>74</v>
      </c>
      <c r="K1253" s="1" t="s">
        <v>103</v>
      </c>
      <c r="L1253" s="1" t="s">
        <v>19</v>
      </c>
      <c r="M1253" s="1" t="s">
        <v>27</v>
      </c>
      <c r="N1253" s="1" t="s">
        <v>21</v>
      </c>
      <c r="O1253" s="1" t="s">
        <v>70</v>
      </c>
    </row>
    <row r="1254" spans="1:15" x14ac:dyDescent="0.25">
      <c r="A1254">
        <v>1253</v>
      </c>
      <c r="B1254">
        <v>28</v>
      </c>
      <c r="C1254" s="1" t="s">
        <v>2</v>
      </c>
      <c r="D1254" s="1" t="s">
        <v>23</v>
      </c>
      <c r="E1254" s="1" t="s">
        <v>24</v>
      </c>
      <c r="F1254" s="2">
        <v>47796</v>
      </c>
      <c r="G1254">
        <v>8</v>
      </c>
      <c r="H1254">
        <v>41</v>
      </c>
      <c r="I1254" s="1" t="s">
        <v>17</v>
      </c>
      <c r="J1254" s="1" t="s">
        <v>6</v>
      </c>
      <c r="K1254" s="1" t="s">
        <v>118</v>
      </c>
      <c r="L1254" s="1" t="s">
        <v>39</v>
      </c>
      <c r="M1254" s="1" t="s">
        <v>36</v>
      </c>
      <c r="N1254" s="1" t="s">
        <v>15</v>
      </c>
      <c r="O1254" s="1" t="s">
        <v>40</v>
      </c>
    </row>
    <row r="1255" spans="1:15" x14ac:dyDescent="0.25">
      <c r="A1255">
        <v>1254</v>
      </c>
      <c r="B1255">
        <v>39</v>
      </c>
      <c r="C1255" s="1" t="s">
        <v>2</v>
      </c>
      <c r="D1255" s="1" t="s">
        <v>23</v>
      </c>
      <c r="E1255" s="1" t="s">
        <v>24</v>
      </c>
      <c r="F1255" s="2">
        <v>47798</v>
      </c>
      <c r="G1255">
        <v>49</v>
      </c>
      <c r="H1255">
        <v>23</v>
      </c>
      <c r="I1255" s="1" t="s">
        <v>38</v>
      </c>
      <c r="J1255" s="1" t="s">
        <v>74</v>
      </c>
      <c r="K1255" s="1" t="s">
        <v>90</v>
      </c>
      <c r="L1255" s="1" t="s">
        <v>8</v>
      </c>
      <c r="M1255" s="1" t="s">
        <v>9</v>
      </c>
      <c r="N1255" s="1" t="s">
        <v>28</v>
      </c>
      <c r="O1255" s="1" t="s">
        <v>31</v>
      </c>
    </row>
    <row r="1256" spans="1:15" x14ac:dyDescent="0.25">
      <c r="A1256">
        <v>1255</v>
      </c>
      <c r="B1256">
        <v>54</v>
      </c>
      <c r="C1256" s="1" t="s">
        <v>2</v>
      </c>
      <c r="D1256" s="1" t="s">
        <v>32</v>
      </c>
      <c r="E1256" s="1" t="s">
        <v>24</v>
      </c>
      <c r="F1256" s="2">
        <v>47800</v>
      </c>
      <c r="G1256">
        <v>2</v>
      </c>
      <c r="H1256">
        <v>56</v>
      </c>
      <c r="I1256" s="1" t="s">
        <v>81</v>
      </c>
      <c r="J1256" s="1" t="s">
        <v>74</v>
      </c>
      <c r="K1256" s="1" t="s">
        <v>76</v>
      </c>
      <c r="L1256" s="1" t="s">
        <v>19</v>
      </c>
      <c r="M1256" s="1" t="s">
        <v>52</v>
      </c>
      <c r="N1256" s="1" t="s">
        <v>21</v>
      </c>
      <c r="O1256" s="1" t="s">
        <v>58</v>
      </c>
    </row>
    <row r="1257" spans="1:15" x14ac:dyDescent="0.25">
      <c r="A1257">
        <v>1256</v>
      </c>
      <c r="B1257">
        <v>30</v>
      </c>
      <c r="C1257" s="1" t="s">
        <v>2</v>
      </c>
      <c r="D1257" s="1" t="s">
        <v>106</v>
      </c>
      <c r="E1257" s="1" t="s">
        <v>49</v>
      </c>
      <c r="F1257" s="2">
        <v>47802</v>
      </c>
      <c r="G1257">
        <v>38</v>
      </c>
      <c r="H1257">
        <v>68</v>
      </c>
      <c r="I1257" s="1" t="s">
        <v>98</v>
      </c>
      <c r="J1257" s="1" t="s">
        <v>26</v>
      </c>
      <c r="K1257" s="1" t="s">
        <v>82</v>
      </c>
      <c r="L1257" s="1" t="s">
        <v>39</v>
      </c>
      <c r="M1257" s="1" t="s">
        <v>36</v>
      </c>
      <c r="N1257" s="1" t="s">
        <v>15</v>
      </c>
      <c r="O1257" s="1" t="s">
        <v>11</v>
      </c>
    </row>
    <row r="1258" spans="1:15" x14ac:dyDescent="0.25">
      <c r="A1258">
        <v>1257</v>
      </c>
      <c r="B1258">
        <v>45</v>
      </c>
      <c r="C1258" s="1" t="s">
        <v>2</v>
      </c>
      <c r="D1258" s="1" t="s">
        <v>44</v>
      </c>
      <c r="E1258" s="1" t="s">
        <v>45</v>
      </c>
      <c r="F1258" s="2">
        <v>47804</v>
      </c>
      <c r="G1258">
        <v>4</v>
      </c>
      <c r="H1258">
        <v>48</v>
      </c>
      <c r="I1258" s="1" t="s">
        <v>46</v>
      </c>
      <c r="J1258" s="1" t="s">
        <v>18</v>
      </c>
      <c r="K1258" s="1" t="s">
        <v>60</v>
      </c>
      <c r="L1258" s="1" t="s">
        <v>8</v>
      </c>
      <c r="M1258" s="1" t="s">
        <v>9</v>
      </c>
      <c r="N1258" s="1" t="s">
        <v>15</v>
      </c>
      <c r="O1258" s="1" t="s">
        <v>11</v>
      </c>
    </row>
    <row r="1259" spans="1:15" x14ac:dyDescent="0.25">
      <c r="A1259">
        <v>1258</v>
      </c>
      <c r="B1259">
        <v>68</v>
      </c>
      <c r="C1259" s="1" t="s">
        <v>2</v>
      </c>
      <c r="D1259" s="1" t="s">
        <v>63</v>
      </c>
      <c r="E1259" s="1" t="s">
        <v>4</v>
      </c>
      <c r="F1259" s="2">
        <v>47806</v>
      </c>
      <c r="G1259">
        <v>31</v>
      </c>
      <c r="H1259">
        <v>67</v>
      </c>
      <c r="I1259" s="1" t="s">
        <v>130</v>
      </c>
      <c r="J1259" s="1" t="s">
        <v>6</v>
      </c>
      <c r="K1259" s="1" t="s">
        <v>62</v>
      </c>
      <c r="L1259" s="1" t="s">
        <v>19</v>
      </c>
      <c r="M1259" s="1" t="s">
        <v>20</v>
      </c>
      <c r="N1259" s="1" t="s">
        <v>15</v>
      </c>
      <c r="O1259" s="1" t="s">
        <v>79</v>
      </c>
    </row>
    <row r="1260" spans="1:15" x14ac:dyDescent="0.25">
      <c r="A1260">
        <v>1259</v>
      </c>
      <c r="B1260">
        <v>47</v>
      </c>
      <c r="C1260" s="1" t="s">
        <v>2</v>
      </c>
      <c r="D1260" s="1" t="s">
        <v>119</v>
      </c>
      <c r="E1260" s="1" t="s">
        <v>24</v>
      </c>
      <c r="F1260" s="2">
        <v>47808</v>
      </c>
      <c r="G1260">
        <v>34</v>
      </c>
      <c r="H1260">
        <v>87</v>
      </c>
      <c r="I1260" s="1" t="s">
        <v>105</v>
      </c>
      <c r="J1260" s="1" t="s">
        <v>74</v>
      </c>
      <c r="K1260" s="1" t="s">
        <v>62</v>
      </c>
      <c r="L1260" s="1" t="s">
        <v>19</v>
      </c>
      <c r="M1260" s="1" t="s">
        <v>52</v>
      </c>
      <c r="N1260" s="1" t="s">
        <v>68</v>
      </c>
      <c r="O1260" s="1" t="s">
        <v>79</v>
      </c>
    </row>
    <row r="1261" spans="1:15" x14ac:dyDescent="0.25">
      <c r="A1261">
        <v>1260</v>
      </c>
      <c r="B1261">
        <v>68</v>
      </c>
      <c r="C1261" s="1" t="s">
        <v>2</v>
      </c>
      <c r="D1261" s="1" t="s">
        <v>69</v>
      </c>
      <c r="E1261" s="1" t="s">
        <v>4</v>
      </c>
      <c r="F1261" s="2">
        <v>47810</v>
      </c>
      <c r="G1261">
        <v>45</v>
      </c>
      <c r="H1261">
        <v>64</v>
      </c>
      <c r="I1261" s="1" t="s">
        <v>130</v>
      </c>
      <c r="J1261" s="1" t="s">
        <v>26</v>
      </c>
      <c r="K1261" s="1" t="s">
        <v>30</v>
      </c>
      <c r="L1261" s="1" t="s">
        <v>39</v>
      </c>
      <c r="M1261" s="1" t="s">
        <v>36</v>
      </c>
      <c r="N1261" s="1" t="s">
        <v>21</v>
      </c>
      <c r="O1261" s="1" t="s">
        <v>70</v>
      </c>
    </row>
    <row r="1262" spans="1:15" x14ac:dyDescent="0.25">
      <c r="A1262">
        <v>1261</v>
      </c>
      <c r="B1262">
        <v>63</v>
      </c>
      <c r="C1262" s="1" t="s">
        <v>2</v>
      </c>
      <c r="D1262" s="1" t="s">
        <v>37</v>
      </c>
      <c r="E1262" s="1" t="s">
        <v>4</v>
      </c>
      <c r="F1262" s="2">
        <v>47812</v>
      </c>
      <c r="G1262">
        <v>30</v>
      </c>
      <c r="H1262">
        <v>93</v>
      </c>
      <c r="I1262" s="1" t="s">
        <v>123</v>
      </c>
      <c r="J1262" s="1" t="s">
        <v>74</v>
      </c>
      <c r="K1262" s="1" t="s">
        <v>78</v>
      </c>
      <c r="L1262" s="1" t="s">
        <v>19</v>
      </c>
      <c r="M1262" s="1" t="s">
        <v>56</v>
      </c>
      <c r="N1262" s="1" t="s">
        <v>68</v>
      </c>
      <c r="O1262" s="1" t="s">
        <v>40</v>
      </c>
    </row>
    <row r="1263" spans="1:15" x14ac:dyDescent="0.25">
      <c r="A1263">
        <v>1262</v>
      </c>
      <c r="B1263">
        <v>20</v>
      </c>
      <c r="C1263" s="1" t="s">
        <v>2</v>
      </c>
      <c r="D1263" s="1" t="s">
        <v>37</v>
      </c>
      <c r="E1263" s="1" t="s">
        <v>4</v>
      </c>
      <c r="F1263" s="2">
        <v>47814</v>
      </c>
      <c r="G1263">
        <v>2</v>
      </c>
      <c r="H1263">
        <v>29</v>
      </c>
      <c r="I1263" s="1" t="s">
        <v>121</v>
      </c>
      <c r="J1263" s="1" t="s">
        <v>6</v>
      </c>
      <c r="K1263" s="1" t="s">
        <v>14</v>
      </c>
      <c r="L1263" s="1" t="s">
        <v>35</v>
      </c>
      <c r="M1263" s="1" t="s">
        <v>27</v>
      </c>
      <c r="N1263" s="1" t="s">
        <v>21</v>
      </c>
      <c r="O1263" s="1" t="s">
        <v>11</v>
      </c>
    </row>
    <row r="1264" spans="1:15" x14ac:dyDescent="0.25">
      <c r="A1264">
        <v>1263</v>
      </c>
      <c r="B1264">
        <v>29</v>
      </c>
      <c r="C1264" s="1" t="s">
        <v>2</v>
      </c>
      <c r="D1264" s="1" t="s">
        <v>119</v>
      </c>
      <c r="E1264" s="1" t="s">
        <v>24</v>
      </c>
      <c r="F1264" s="2">
        <v>47816</v>
      </c>
      <c r="G1264">
        <v>44</v>
      </c>
      <c r="H1264">
        <v>62</v>
      </c>
      <c r="I1264" s="1" t="s">
        <v>104</v>
      </c>
      <c r="J1264" s="1" t="s">
        <v>6</v>
      </c>
      <c r="K1264" s="1" t="s">
        <v>92</v>
      </c>
      <c r="L1264" s="1" t="s">
        <v>8</v>
      </c>
      <c r="M1264" s="1" t="s">
        <v>56</v>
      </c>
      <c r="N1264" s="1" t="s">
        <v>10</v>
      </c>
      <c r="O1264" s="1" t="s">
        <v>70</v>
      </c>
    </row>
    <row r="1265" spans="1:15" x14ac:dyDescent="0.25">
      <c r="A1265">
        <v>1264</v>
      </c>
      <c r="B1265">
        <v>41</v>
      </c>
      <c r="C1265" s="1" t="s">
        <v>2</v>
      </c>
      <c r="D1265" s="1" t="s">
        <v>86</v>
      </c>
      <c r="E1265" s="1" t="s">
        <v>4</v>
      </c>
      <c r="F1265" s="2">
        <v>47818</v>
      </c>
      <c r="G1265">
        <v>1</v>
      </c>
      <c r="H1265">
        <v>70</v>
      </c>
      <c r="I1265" s="1" t="s">
        <v>61</v>
      </c>
      <c r="J1265" s="1" t="s">
        <v>6</v>
      </c>
      <c r="K1265" s="1" t="s">
        <v>92</v>
      </c>
      <c r="L1265" s="1" t="s">
        <v>8</v>
      </c>
      <c r="M1265" s="1" t="s">
        <v>52</v>
      </c>
      <c r="N1265" s="1" t="s">
        <v>21</v>
      </c>
      <c r="O1265" s="1" t="s">
        <v>58</v>
      </c>
    </row>
    <row r="1266" spans="1:15" x14ac:dyDescent="0.25">
      <c r="A1266">
        <v>1265</v>
      </c>
      <c r="B1266">
        <v>52</v>
      </c>
      <c r="C1266" s="1" t="s">
        <v>2</v>
      </c>
      <c r="D1266" s="1" t="s">
        <v>12</v>
      </c>
      <c r="E1266" s="1" t="s">
        <v>4</v>
      </c>
      <c r="F1266" s="2">
        <v>47820</v>
      </c>
      <c r="G1266">
        <v>1</v>
      </c>
      <c r="H1266">
        <v>92</v>
      </c>
      <c r="I1266" s="1" t="s">
        <v>111</v>
      </c>
      <c r="J1266" s="1" t="s">
        <v>18</v>
      </c>
      <c r="K1266" s="1" t="s">
        <v>126</v>
      </c>
      <c r="L1266" s="1" t="s">
        <v>8</v>
      </c>
      <c r="M1266" s="1" t="s">
        <v>27</v>
      </c>
      <c r="N1266" s="1" t="s">
        <v>10</v>
      </c>
      <c r="O1266" s="1" t="s">
        <v>58</v>
      </c>
    </row>
    <row r="1267" spans="1:15" x14ac:dyDescent="0.25">
      <c r="A1267">
        <v>1266</v>
      </c>
      <c r="B1267">
        <v>32</v>
      </c>
      <c r="C1267" s="1" t="s">
        <v>2</v>
      </c>
      <c r="D1267" s="1" t="s">
        <v>37</v>
      </c>
      <c r="E1267" s="1" t="s">
        <v>4</v>
      </c>
      <c r="F1267" s="2">
        <v>47822</v>
      </c>
      <c r="G1267">
        <v>27</v>
      </c>
      <c r="H1267">
        <v>79</v>
      </c>
      <c r="I1267" s="1" t="s">
        <v>42</v>
      </c>
      <c r="J1267" s="1" t="s">
        <v>26</v>
      </c>
      <c r="K1267" s="1" t="s">
        <v>75</v>
      </c>
      <c r="L1267" s="1" t="s">
        <v>19</v>
      </c>
      <c r="M1267" s="1" t="s">
        <v>27</v>
      </c>
      <c r="N1267" s="1" t="s">
        <v>57</v>
      </c>
      <c r="O1267" s="1" t="s">
        <v>22</v>
      </c>
    </row>
    <row r="1268" spans="1:15" x14ac:dyDescent="0.25">
      <c r="A1268">
        <v>1267</v>
      </c>
      <c r="B1268">
        <v>20</v>
      </c>
      <c r="C1268" s="1" t="s">
        <v>2</v>
      </c>
      <c r="D1268" s="1" t="s">
        <v>3</v>
      </c>
      <c r="E1268" s="1" t="s">
        <v>4</v>
      </c>
      <c r="F1268" s="2">
        <v>47824</v>
      </c>
      <c r="G1268">
        <v>14</v>
      </c>
      <c r="H1268">
        <v>31</v>
      </c>
      <c r="I1268" s="1" t="s">
        <v>96</v>
      </c>
      <c r="J1268" s="1" t="s">
        <v>26</v>
      </c>
      <c r="K1268" s="1" t="s">
        <v>82</v>
      </c>
      <c r="L1268" s="1" t="s">
        <v>39</v>
      </c>
      <c r="M1268" s="1" t="s">
        <v>36</v>
      </c>
      <c r="N1268" s="1" t="s">
        <v>68</v>
      </c>
      <c r="O1268" s="1" t="s">
        <v>79</v>
      </c>
    </row>
    <row r="1269" spans="1:15" x14ac:dyDescent="0.25">
      <c r="A1269">
        <v>1268</v>
      </c>
      <c r="B1269">
        <v>47</v>
      </c>
      <c r="C1269" s="1" t="s">
        <v>2</v>
      </c>
      <c r="D1269" s="1" t="s">
        <v>95</v>
      </c>
      <c r="E1269" s="1" t="s">
        <v>4</v>
      </c>
      <c r="F1269" s="2">
        <v>47826</v>
      </c>
      <c r="G1269">
        <v>41</v>
      </c>
      <c r="H1269">
        <v>83</v>
      </c>
      <c r="I1269" s="1" t="s">
        <v>29</v>
      </c>
      <c r="J1269" s="1" t="s">
        <v>18</v>
      </c>
      <c r="K1269" s="1" t="s">
        <v>7</v>
      </c>
      <c r="L1269" s="1" t="s">
        <v>19</v>
      </c>
      <c r="M1269" s="1" t="s">
        <v>36</v>
      </c>
      <c r="N1269" s="1" t="s">
        <v>15</v>
      </c>
      <c r="O1269" s="1" t="s">
        <v>22</v>
      </c>
    </row>
    <row r="1270" spans="1:15" x14ac:dyDescent="0.25">
      <c r="A1270">
        <v>1269</v>
      </c>
      <c r="B1270">
        <v>23</v>
      </c>
      <c r="C1270" s="1" t="s">
        <v>2</v>
      </c>
      <c r="D1270" s="1" t="s">
        <v>84</v>
      </c>
      <c r="E1270" s="1" t="s">
        <v>45</v>
      </c>
      <c r="F1270" s="2">
        <v>47828</v>
      </c>
      <c r="G1270">
        <v>25</v>
      </c>
      <c r="H1270">
        <v>88</v>
      </c>
      <c r="I1270" s="1" t="s">
        <v>117</v>
      </c>
      <c r="J1270" s="1" t="s">
        <v>74</v>
      </c>
      <c r="K1270" s="1" t="s">
        <v>43</v>
      </c>
      <c r="L1270" s="1" t="s">
        <v>8</v>
      </c>
      <c r="M1270" s="1" t="s">
        <v>27</v>
      </c>
      <c r="N1270" s="1" t="s">
        <v>68</v>
      </c>
      <c r="O1270" s="1" t="s">
        <v>58</v>
      </c>
    </row>
    <row r="1271" spans="1:15" x14ac:dyDescent="0.25">
      <c r="A1271">
        <v>1270</v>
      </c>
      <c r="B1271">
        <v>43</v>
      </c>
      <c r="C1271" s="1" t="s">
        <v>2</v>
      </c>
      <c r="D1271" s="1" t="s">
        <v>88</v>
      </c>
      <c r="E1271" s="1" t="s">
        <v>49</v>
      </c>
      <c r="F1271" s="2">
        <v>47830</v>
      </c>
      <c r="G1271">
        <v>47</v>
      </c>
      <c r="H1271">
        <v>53</v>
      </c>
      <c r="I1271" s="1" t="s">
        <v>111</v>
      </c>
      <c r="J1271" s="1" t="s">
        <v>26</v>
      </c>
      <c r="K1271" s="1" t="s">
        <v>75</v>
      </c>
      <c r="L1271" s="1" t="s">
        <v>19</v>
      </c>
      <c r="M1271" s="1" t="s">
        <v>36</v>
      </c>
      <c r="N1271" s="1" t="s">
        <v>28</v>
      </c>
      <c r="O1271" s="1" t="s">
        <v>40</v>
      </c>
    </row>
    <row r="1272" spans="1:15" x14ac:dyDescent="0.25">
      <c r="A1272">
        <v>1271</v>
      </c>
      <c r="B1272">
        <v>67</v>
      </c>
      <c r="C1272" s="1" t="s">
        <v>2</v>
      </c>
      <c r="D1272" s="1" t="s">
        <v>86</v>
      </c>
      <c r="E1272" s="1" t="s">
        <v>4</v>
      </c>
      <c r="F1272" s="2">
        <v>47832</v>
      </c>
      <c r="G1272">
        <v>20</v>
      </c>
      <c r="H1272">
        <v>98</v>
      </c>
      <c r="I1272" s="1" t="s">
        <v>46</v>
      </c>
      <c r="J1272" s="1" t="s">
        <v>26</v>
      </c>
      <c r="K1272" s="1" t="s">
        <v>78</v>
      </c>
      <c r="L1272" s="1" t="s">
        <v>39</v>
      </c>
      <c r="M1272" s="1" t="s">
        <v>36</v>
      </c>
      <c r="N1272" s="1" t="s">
        <v>15</v>
      </c>
      <c r="O1272" s="1" t="s">
        <v>31</v>
      </c>
    </row>
    <row r="1273" spans="1:15" x14ac:dyDescent="0.25">
      <c r="A1273">
        <v>1272</v>
      </c>
      <c r="B1273">
        <v>70</v>
      </c>
      <c r="C1273" s="1" t="s">
        <v>2</v>
      </c>
      <c r="D1273" s="1" t="s">
        <v>88</v>
      </c>
      <c r="E1273" s="1" t="s">
        <v>49</v>
      </c>
      <c r="F1273" s="2">
        <v>47834</v>
      </c>
      <c r="G1273">
        <v>42</v>
      </c>
      <c r="H1273">
        <v>57</v>
      </c>
      <c r="I1273" s="1" t="s">
        <v>5</v>
      </c>
      <c r="J1273" s="1" t="s">
        <v>18</v>
      </c>
      <c r="K1273" s="1" t="s">
        <v>7</v>
      </c>
      <c r="L1273" s="1" t="s">
        <v>19</v>
      </c>
      <c r="M1273" s="1" t="s">
        <v>56</v>
      </c>
      <c r="N1273" s="1" t="s">
        <v>28</v>
      </c>
      <c r="O1273" s="1" t="s">
        <v>31</v>
      </c>
    </row>
    <row r="1274" spans="1:15" x14ac:dyDescent="0.25">
      <c r="A1274">
        <v>1273</v>
      </c>
      <c r="B1274">
        <v>35</v>
      </c>
      <c r="C1274" s="1" t="s">
        <v>2</v>
      </c>
      <c r="D1274" s="1" t="s">
        <v>23</v>
      </c>
      <c r="E1274" s="1" t="s">
        <v>24</v>
      </c>
      <c r="F1274" s="2">
        <v>47836</v>
      </c>
      <c r="G1274">
        <v>16</v>
      </c>
      <c r="H1274">
        <v>80</v>
      </c>
      <c r="I1274" s="1" t="s">
        <v>132</v>
      </c>
      <c r="J1274" s="1" t="s">
        <v>26</v>
      </c>
      <c r="K1274" s="1" t="s">
        <v>103</v>
      </c>
      <c r="L1274" s="1" t="s">
        <v>8</v>
      </c>
      <c r="M1274" s="1" t="s">
        <v>9</v>
      </c>
      <c r="N1274" s="1" t="s">
        <v>57</v>
      </c>
      <c r="O1274" s="1" t="s">
        <v>70</v>
      </c>
    </row>
    <row r="1275" spans="1:15" x14ac:dyDescent="0.25">
      <c r="A1275">
        <v>1274</v>
      </c>
      <c r="B1275">
        <v>41</v>
      </c>
      <c r="C1275" s="1" t="s">
        <v>2</v>
      </c>
      <c r="D1275" s="1" t="s">
        <v>16</v>
      </c>
      <c r="E1275" s="1" t="s">
        <v>4</v>
      </c>
      <c r="F1275" s="2">
        <v>47838</v>
      </c>
      <c r="G1275">
        <v>32</v>
      </c>
      <c r="H1275">
        <v>29</v>
      </c>
      <c r="I1275" s="1" t="s">
        <v>73</v>
      </c>
      <c r="J1275" s="1" t="s">
        <v>6</v>
      </c>
      <c r="K1275" s="1" t="s">
        <v>47</v>
      </c>
      <c r="L1275" s="1" t="s">
        <v>19</v>
      </c>
      <c r="M1275" s="1" t="s">
        <v>27</v>
      </c>
      <c r="N1275" s="1" t="s">
        <v>21</v>
      </c>
      <c r="O1275" s="1" t="s">
        <v>79</v>
      </c>
    </row>
    <row r="1276" spans="1:15" x14ac:dyDescent="0.25">
      <c r="A1276">
        <v>1275</v>
      </c>
      <c r="B1276">
        <v>54</v>
      </c>
      <c r="C1276" s="1" t="s">
        <v>2</v>
      </c>
      <c r="D1276" s="1" t="s">
        <v>106</v>
      </c>
      <c r="E1276" s="1" t="s">
        <v>49</v>
      </c>
      <c r="F1276" s="2">
        <v>47840</v>
      </c>
      <c r="G1276">
        <v>37</v>
      </c>
      <c r="H1276">
        <v>73</v>
      </c>
      <c r="I1276" s="1" t="s">
        <v>50</v>
      </c>
      <c r="J1276" s="1" t="s">
        <v>26</v>
      </c>
      <c r="K1276" s="1" t="s">
        <v>60</v>
      </c>
      <c r="L1276" s="1" t="s">
        <v>19</v>
      </c>
      <c r="M1276" s="1" t="s">
        <v>52</v>
      </c>
      <c r="N1276" s="1" t="s">
        <v>28</v>
      </c>
      <c r="O1276" s="1" t="s">
        <v>40</v>
      </c>
    </row>
    <row r="1277" spans="1:15" x14ac:dyDescent="0.25">
      <c r="A1277">
        <v>1276</v>
      </c>
      <c r="B1277">
        <v>55</v>
      </c>
      <c r="C1277" s="1" t="s">
        <v>2</v>
      </c>
      <c r="D1277" s="1" t="s">
        <v>12</v>
      </c>
      <c r="E1277" s="1" t="s">
        <v>4</v>
      </c>
      <c r="F1277" s="2">
        <v>47842</v>
      </c>
      <c r="G1277">
        <v>1</v>
      </c>
      <c r="H1277">
        <v>32</v>
      </c>
      <c r="I1277" s="1" t="s">
        <v>54</v>
      </c>
      <c r="J1277" s="1" t="s">
        <v>18</v>
      </c>
      <c r="K1277" s="1" t="s">
        <v>30</v>
      </c>
      <c r="L1277" s="1" t="s">
        <v>39</v>
      </c>
      <c r="M1277" s="1" t="s">
        <v>36</v>
      </c>
      <c r="N1277" s="1" t="s">
        <v>28</v>
      </c>
      <c r="O1277" s="1" t="s">
        <v>70</v>
      </c>
    </row>
    <row r="1278" spans="1:15" x14ac:dyDescent="0.25">
      <c r="A1278">
        <v>1277</v>
      </c>
      <c r="B1278">
        <v>51</v>
      </c>
      <c r="C1278" s="1" t="s">
        <v>2</v>
      </c>
      <c r="D1278" s="1" t="s">
        <v>119</v>
      </c>
      <c r="E1278" s="1" t="s">
        <v>24</v>
      </c>
      <c r="F1278" s="2">
        <v>47844</v>
      </c>
      <c r="G1278">
        <v>37</v>
      </c>
      <c r="H1278">
        <v>68</v>
      </c>
      <c r="I1278" s="1" t="s">
        <v>33</v>
      </c>
      <c r="J1278" s="1" t="s">
        <v>6</v>
      </c>
      <c r="K1278" s="1" t="s">
        <v>30</v>
      </c>
      <c r="L1278" s="1" t="s">
        <v>19</v>
      </c>
      <c r="M1278" s="1" t="s">
        <v>27</v>
      </c>
      <c r="N1278" s="1" t="s">
        <v>57</v>
      </c>
      <c r="O1278" s="1" t="s">
        <v>22</v>
      </c>
    </row>
    <row r="1279" spans="1:15" x14ac:dyDescent="0.25">
      <c r="A1279">
        <v>1278</v>
      </c>
      <c r="B1279">
        <v>19</v>
      </c>
      <c r="C1279" s="1" t="s">
        <v>2</v>
      </c>
      <c r="D1279" s="1" t="s">
        <v>3</v>
      </c>
      <c r="E1279" s="1" t="s">
        <v>4</v>
      </c>
      <c r="F1279" s="2">
        <v>47846</v>
      </c>
      <c r="G1279">
        <v>5</v>
      </c>
      <c r="H1279">
        <v>97</v>
      </c>
      <c r="I1279" s="1" t="s">
        <v>25</v>
      </c>
      <c r="J1279" s="1" t="s">
        <v>6</v>
      </c>
      <c r="K1279" s="1" t="s">
        <v>78</v>
      </c>
      <c r="L1279" s="1" t="s">
        <v>19</v>
      </c>
      <c r="M1279" s="1" t="s">
        <v>9</v>
      </c>
      <c r="N1279" s="1" t="s">
        <v>10</v>
      </c>
      <c r="O1279" s="1" t="s">
        <v>40</v>
      </c>
    </row>
    <row r="1280" spans="1:15" x14ac:dyDescent="0.25">
      <c r="A1280">
        <v>1279</v>
      </c>
      <c r="B1280">
        <v>28</v>
      </c>
      <c r="C1280" s="1" t="s">
        <v>2</v>
      </c>
      <c r="D1280" s="1" t="s">
        <v>41</v>
      </c>
      <c r="E1280" s="1" t="s">
        <v>4</v>
      </c>
      <c r="F1280" s="2">
        <v>47848</v>
      </c>
      <c r="G1280">
        <v>31</v>
      </c>
      <c r="H1280">
        <v>98</v>
      </c>
      <c r="I1280" s="1" t="s">
        <v>122</v>
      </c>
      <c r="J1280" s="1" t="s">
        <v>26</v>
      </c>
      <c r="K1280" s="1" t="s">
        <v>65</v>
      </c>
      <c r="L1280" s="1" t="s">
        <v>39</v>
      </c>
      <c r="M1280" s="1" t="s">
        <v>27</v>
      </c>
      <c r="N1280" s="1" t="s">
        <v>10</v>
      </c>
      <c r="O1280" s="1" t="s">
        <v>11</v>
      </c>
    </row>
    <row r="1281" spans="1:15" x14ac:dyDescent="0.25">
      <c r="A1281">
        <v>1280</v>
      </c>
      <c r="B1281">
        <v>63</v>
      </c>
      <c r="C1281" s="1" t="s">
        <v>2</v>
      </c>
      <c r="D1281" s="1" t="s">
        <v>86</v>
      </c>
      <c r="E1281" s="1" t="s">
        <v>4</v>
      </c>
      <c r="F1281" s="2">
        <v>47850</v>
      </c>
      <c r="G1281">
        <v>18</v>
      </c>
      <c r="H1281">
        <v>56</v>
      </c>
      <c r="I1281" s="1" t="s">
        <v>110</v>
      </c>
      <c r="J1281" s="1" t="s">
        <v>6</v>
      </c>
      <c r="K1281" s="1" t="s">
        <v>43</v>
      </c>
      <c r="L1281" s="1" t="s">
        <v>39</v>
      </c>
      <c r="M1281" s="1" t="s">
        <v>9</v>
      </c>
      <c r="N1281" s="1" t="s">
        <v>68</v>
      </c>
      <c r="O1281" s="1" t="s">
        <v>31</v>
      </c>
    </row>
    <row r="1282" spans="1:15" x14ac:dyDescent="0.25">
      <c r="A1282">
        <v>1281</v>
      </c>
      <c r="B1282">
        <v>30</v>
      </c>
      <c r="C1282" s="1" t="s">
        <v>2</v>
      </c>
      <c r="D1282" s="1" t="s">
        <v>77</v>
      </c>
      <c r="E1282" s="1" t="s">
        <v>4</v>
      </c>
      <c r="F1282" s="2">
        <v>47852</v>
      </c>
      <c r="G1282">
        <v>39</v>
      </c>
      <c r="H1282">
        <v>78</v>
      </c>
      <c r="I1282" s="1" t="s">
        <v>124</v>
      </c>
      <c r="J1282" s="1" t="s">
        <v>6</v>
      </c>
      <c r="K1282" s="1" t="s">
        <v>34</v>
      </c>
      <c r="L1282" s="1" t="s">
        <v>8</v>
      </c>
      <c r="M1282" s="1" t="s">
        <v>52</v>
      </c>
      <c r="N1282" s="1" t="s">
        <v>10</v>
      </c>
      <c r="O1282" s="1" t="s">
        <v>79</v>
      </c>
    </row>
    <row r="1283" spans="1:15" x14ac:dyDescent="0.25">
      <c r="A1283">
        <v>1282</v>
      </c>
      <c r="B1283">
        <v>29</v>
      </c>
      <c r="C1283" s="1" t="s">
        <v>2</v>
      </c>
      <c r="D1283" s="1" t="s">
        <v>115</v>
      </c>
      <c r="E1283" s="1" t="s">
        <v>49</v>
      </c>
      <c r="F1283" s="2">
        <v>47854</v>
      </c>
      <c r="G1283">
        <v>8</v>
      </c>
      <c r="H1283">
        <v>81</v>
      </c>
      <c r="I1283" s="1" t="s">
        <v>109</v>
      </c>
      <c r="J1283" s="1" t="s">
        <v>26</v>
      </c>
      <c r="K1283" s="1" t="s">
        <v>60</v>
      </c>
      <c r="L1283" s="1" t="s">
        <v>19</v>
      </c>
      <c r="M1283" s="1" t="s">
        <v>56</v>
      </c>
      <c r="N1283" s="1" t="s">
        <v>10</v>
      </c>
      <c r="O1283" s="1" t="s">
        <v>58</v>
      </c>
    </row>
    <row r="1284" spans="1:15" x14ac:dyDescent="0.25">
      <c r="A1284">
        <v>1283</v>
      </c>
      <c r="B1284">
        <v>24</v>
      </c>
      <c r="C1284" s="1" t="s">
        <v>2</v>
      </c>
      <c r="D1284" s="1" t="s">
        <v>37</v>
      </c>
      <c r="E1284" s="1" t="s">
        <v>4</v>
      </c>
      <c r="F1284" s="2">
        <v>47856</v>
      </c>
      <c r="G1284">
        <v>20</v>
      </c>
      <c r="H1284">
        <v>68</v>
      </c>
      <c r="I1284" s="1" t="s">
        <v>64</v>
      </c>
      <c r="J1284" s="1" t="s">
        <v>6</v>
      </c>
      <c r="K1284" s="1" t="s">
        <v>65</v>
      </c>
      <c r="L1284" s="1" t="s">
        <v>8</v>
      </c>
      <c r="M1284" s="1" t="s">
        <v>20</v>
      </c>
      <c r="N1284" s="1" t="s">
        <v>10</v>
      </c>
      <c r="O1284" s="1" t="s">
        <v>70</v>
      </c>
    </row>
    <row r="1285" spans="1:15" x14ac:dyDescent="0.25">
      <c r="A1285">
        <v>1284</v>
      </c>
      <c r="B1285">
        <v>69</v>
      </c>
      <c r="C1285" s="1" t="s">
        <v>2</v>
      </c>
      <c r="D1285" s="1" t="s">
        <v>37</v>
      </c>
      <c r="E1285" s="1" t="s">
        <v>4</v>
      </c>
      <c r="F1285" s="2">
        <v>47858</v>
      </c>
      <c r="G1285">
        <v>23</v>
      </c>
      <c r="H1285">
        <v>94</v>
      </c>
      <c r="I1285" s="1" t="s">
        <v>29</v>
      </c>
      <c r="J1285" s="1" t="s">
        <v>26</v>
      </c>
      <c r="K1285" s="1" t="s">
        <v>65</v>
      </c>
      <c r="L1285" s="1" t="s">
        <v>8</v>
      </c>
      <c r="M1285" s="1" t="s">
        <v>52</v>
      </c>
      <c r="N1285" s="1" t="s">
        <v>68</v>
      </c>
      <c r="O1285" s="1" t="s">
        <v>79</v>
      </c>
    </row>
    <row r="1286" spans="1:15" x14ac:dyDescent="0.25">
      <c r="A1286">
        <v>1285</v>
      </c>
      <c r="B1286">
        <v>65</v>
      </c>
      <c r="C1286" s="1" t="s">
        <v>2</v>
      </c>
      <c r="D1286" s="1" t="s">
        <v>63</v>
      </c>
      <c r="E1286" s="1" t="s">
        <v>4</v>
      </c>
      <c r="F1286" s="2">
        <v>47860</v>
      </c>
      <c r="G1286">
        <v>38</v>
      </c>
      <c r="H1286">
        <v>93</v>
      </c>
      <c r="I1286" s="1" t="s">
        <v>54</v>
      </c>
      <c r="J1286" s="1" t="s">
        <v>26</v>
      </c>
      <c r="K1286" s="1" t="s">
        <v>76</v>
      </c>
      <c r="L1286" s="1" t="s">
        <v>19</v>
      </c>
      <c r="M1286" s="1" t="s">
        <v>9</v>
      </c>
      <c r="N1286" s="1" t="s">
        <v>28</v>
      </c>
      <c r="O1286" s="1" t="s">
        <v>11</v>
      </c>
    </row>
    <row r="1287" spans="1:15" x14ac:dyDescent="0.25">
      <c r="A1287">
        <v>1286</v>
      </c>
      <c r="B1287">
        <v>64</v>
      </c>
      <c r="C1287" s="1" t="s">
        <v>2</v>
      </c>
      <c r="D1287" s="1" t="s">
        <v>125</v>
      </c>
      <c r="E1287" s="1" t="s">
        <v>49</v>
      </c>
      <c r="F1287" s="2">
        <v>47862</v>
      </c>
      <c r="G1287">
        <v>45</v>
      </c>
      <c r="H1287">
        <v>99</v>
      </c>
      <c r="I1287" s="1" t="s">
        <v>80</v>
      </c>
      <c r="J1287" s="1" t="s">
        <v>26</v>
      </c>
      <c r="K1287" s="1" t="s">
        <v>43</v>
      </c>
      <c r="L1287" s="1" t="s">
        <v>39</v>
      </c>
      <c r="M1287" s="1" t="s">
        <v>27</v>
      </c>
      <c r="N1287" s="1" t="s">
        <v>57</v>
      </c>
      <c r="O1287" s="1" t="s">
        <v>11</v>
      </c>
    </row>
    <row r="1288" spans="1:15" x14ac:dyDescent="0.25">
      <c r="A1288">
        <v>1287</v>
      </c>
      <c r="B1288">
        <v>40</v>
      </c>
      <c r="C1288" s="1" t="s">
        <v>2</v>
      </c>
      <c r="D1288" s="1" t="s">
        <v>125</v>
      </c>
      <c r="E1288" s="1" t="s">
        <v>49</v>
      </c>
      <c r="F1288" s="2">
        <v>47864</v>
      </c>
      <c r="G1288">
        <v>44</v>
      </c>
      <c r="H1288">
        <v>49</v>
      </c>
      <c r="I1288" s="1" t="s">
        <v>46</v>
      </c>
      <c r="J1288" s="1" t="s">
        <v>6</v>
      </c>
      <c r="K1288" s="1" t="s">
        <v>116</v>
      </c>
      <c r="L1288" s="1" t="s">
        <v>8</v>
      </c>
      <c r="M1288" s="1" t="s">
        <v>27</v>
      </c>
      <c r="N1288" s="1" t="s">
        <v>68</v>
      </c>
      <c r="O1288" s="1" t="s">
        <v>11</v>
      </c>
    </row>
    <row r="1289" spans="1:15" x14ac:dyDescent="0.25">
      <c r="A1289">
        <v>1288</v>
      </c>
      <c r="B1289">
        <v>24</v>
      </c>
      <c r="C1289" s="1" t="s">
        <v>2</v>
      </c>
      <c r="D1289" s="1" t="s">
        <v>16</v>
      </c>
      <c r="E1289" s="1" t="s">
        <v>4</v>
      </c>
      <c r="F1289" s="2">
        <v>47866</v>
      </c>
      <c r="G1289">
        <v>20</v>
      </c>
      <c r="H1289">
        <v>28</v>
      </c>
      <c r="I1289" s="1" t="s">
        <v>122</v>
      </c>
      <c r="J1289" s="1" t="s">
        <v>74</v>
      </c>
      <c r="K1289" s="1" t="s">
        <v>126</v>
      </c>
      <c r="L1289" s="1" t="s">
        <v>8</v>
      </c>
      <c r="M1289" s="1" t="s">
        <v>36</v>
      </c>
      <c r="N1289" s="1" t="s">
        <v>28</v>
      </c>
      <c r="O1289" s="1" t="s">
        <v>70</v>
      </c>
    </row>
    <row r="1290" spans="1:15" x14ac:dyDescent="0.25">
      <c r="A1290">
        <v>1289</v>
      </c>
      <c r="B1290">
        <v>66</v>
      </c>
      <c r="C1290" s="1" t="s">
        <v>2</v>
      </c>
      <c r="D1290" s="1" t="s">
        <v>115</v>
      </c>
      <c r="E1290" s="1" t="s">
        <v>49</v>
      </c>
      <c r="F1290" s="2">
        <v>47868</v>
      </c>
      <c r="G1290">
        <v>34</v>
      </c>
      <c r="H1290">
        <v>93</v>
      </c>
      <c r="I1290" s="1" t="s">
        <v>129</v>
      </c>
      <c r="J1290" s="1" t="s">
        <v>74</v>
      </c>
      <c r="K1290" s="1" t="s">
        <v>43</v>
      </c>
      <c r="L1290" s="1" t="s">
        <v>8</v>
      </c>
      <c r="M1290" s="1" t="s">
        <v>36</v>
      </c>
      <c r="N1290" s="1" t="s">
        <v>28</v>
      </c>
      <c r="O1290" s="1" t="s">
        <v>58</v>
      </c>
    </row>
    <row r="1291" spans="1:15" x14ac:dyDescent="0.25">
      <c r="A1291">
        <v>1290</v>
      </c>
      <c r="B1291">
        <v>35</v>
      </c>
      <c r="C1291" s="1" t="s">
        <v>2</v>
      </c>
      <c r="D1291" s="1" t="s">
        <v>84</v>
      </c>
      <c r="E1291" s="1" t="s">
        <v>45</v>
      </c>
      <c r="F1291" s="2">
        <v>47870</v>
      </c>
      <c r="G1291">
        <v>10</v>
      </c>
      <c r="H1291">
        <v>24</v>
      </c>
      <c r="I1291" s="1" t="s">
        <v>64</v>
      </c>
      <c r="J1291" s="1" t="s">
        <v>26</v>
      </c>
      <c r="K1291" s="1" t="s">
        <v>90</v>
      </c>
      <c r="L1291" s="1" t="s">
        <v>39</v>
      </c>
      <c r="M1291" s="1" t="s">
        <v>27</v>
      </c>
      <c r="N1291" s="1" t="s">
        <v>28</v>
      </c>
      <c r="O1291" s="1" t="s">
        <v>22</v>
      </c>
    </row>
    <row r="1292" spans="1:15" x14ac:dyDescent="0.25">
      <c r="A1292">
        <v>1291</v>
      </c>
      <c r="B1292">
        <v>67</v>
      </c>
      <c r="C1292" s="1" t="s">
        <v>2</v>
      </c>
      <c r="D1292" s="1" t="s">
        <v>69</v>
      </c>
      <c r="E1292" s="1" t="s">
        <v>4</v>
      </c>
      <c r="F1292" s="2">
        <v>47872</v>
      </c>
      <c r="G1292">
        <v>3</v>
      </c>
      <c r="H1292">
        <v>35</v>
      </c>
      <c r="I1292" s="1" t="s">
        <v>110</v>
      </c>
      <c r="J1292" s="1" t="s">
        <v>26</v>
      </c>
      <c r="K1292" s="1" t="s">
        <v>108</v>
      </c>
      <c r="L1292" s="1" t="s">
        <v>19</v>
      </c>
      <c r="M1292" s="1" t="s">
        <v>20</v>
      </c>
      <c r="N1292" s="1" t="s">
        <v>28</v>
      </c>
      <c r="O1292" s="1" t="s">
        <v>31</v>
      </c>
    </row>
    <row r="1293" spans="1:15" x14ac:dyDescent="0.25">
      <c r="A1293">
        <v>1292</v>
      </c>
      <c r="B1293">
        <v>69</v>
      </c>
      <c r="C1293" s="1" t="s">
        <v>2</v>
      </c>
      <c r="D1293" s="1" t="s">
        <v>23</v>
      </c>
      <c r="E1293" s="1" t="s">
        <v>24</v>
      </c>
      <c r="F1293" s="2">
        <v>47874</v>
      </c>
      <c r="G1293">
        <v>23</v>
      </c>
      <c r="H1293">
        <v>68</v>
      </c>
      <c r="I1293" s="1" t="s">
        <v>129</v>
      </c>
      <c r="J1293" s="1" t="s">
        <v>18</v>
      </c>
      <c r="K1293" s="1" t="s">
        <v>100</v>
      </c>
      <c r="L1293" s="1" t="s">
        <v>19</v>
      </c>
      <c r="M1293" s="1" t="s">
        <v>52</v>
      </c>
      <c r="N1293" s="1" t="s">
        <v>68</v>
      </c>
      <c r="O1293" s="1" t="s">
        <v>11</v>
      </c>
    </row>
    <row r="1294" spans="1:15" x14ac:dyDescent="0.25">
      <c r="A1294">
        <v>1293</v>
      </c>
      <c r="B1294">
        <v>26</v>
      </c>
      <c r="C1294" s="1" t="s">
        <v>2</v>
      </c>
      <c r="D1294" s="1" t="s">
        <v>115</v>
      </c>
      <c r="E1294" s="1" t="s">
        <v>49</v>
      </c>
      <c r="F1294" s="2">
        <v>47876</v>
      </c>
      <c r="G1294">
        <v>42</v>
      </c>
      <c r="H1294">
        <v>61</v>
      </c>
      <c r="I1294" s="1" t="s">
        <v>5</v>
      </c>
      <c r="J1294" s="1" t="s">
        <v>26</v>
      </c>
      <c r="K1294" s="1" t="s">
        <v>14</v>
      </c>
      <c r="L1294" s="1" t="s">
        <v>35</v>
      </c>
      <c r="M1294" s="1" t="s">
        <v>20</v>
      </c>
      <c r="N1294" s="1" t="s">
        <v>57</v>
      </c>
      <c r="O1294" s="1" t="s">
        <v>31</v>
      </c>
    </row>
    <row r="1295" spans="1:15" x14ac:dyDescent="0.25">
      <c r="A1295">
        <v>1294</v>
      </c>
      <c r="B1295">
        <v>23</v>
      </c>
      <c r="C1295" s="1" t="s">
        <v>2</v>
      </c>
      <c r="D1295" s="1" t="s">
        <v>12</v>
      </c>
      <c r="E1295" s="1" t="s">
        <v>4</v>
      </c>
      <c r="F1295" s="2">
        <v>47878</v>
      </c>
      <c r="G1295">
        <v>30</v>
      </c>
      <c r="H1295">
        <v>74</v>
      </c>
      <c r="I1295" s="1" t="s">
        <v>85</v>
      </c>
      <c r="J1295" s="1" t="s">
        <v>74</v>
      </c>
      <c r="K1295" s="1" t="s">
        <v>116</v>
      </c>
      <c r="L1295" s="1" t="s">
        <v>39</v>
      </c>
      <c r="M1295" s="1" t="s">
        <v>36</v>
      </c>
      <c r="N1295" s="1" t="s">
        <v>68</v>
      </c>
      <c r="O1295" s="1" t="s">
        <v>31</v>
      </c>
    </row>
    <row r="1296" spans="1:15" x14ac:dyDescent="0.25">
      <c r="A1296">
        <v>1295</v>
      </c>
      <c r="B1296">
        <v>27</v>
      </c>
      <c r="C1296" s="1" t="s">
        <v>2</v>
      </c>
      <c r="D1296" s="1" t="s">
        <v>37</v>
      </c>
      <c r="E1296" s="1" t="s">
        <v>4</v>
      </c>
      <c r="F1296" s="2">
        <v>47880</v>
      </c>
      <c r="G1296">
        <v>21</v>
      </c>
      <c r="H1296">
        <v>64</v>
      </c>
      <c r="I1296" s="1" t="s">
        <v>87</v>
      </c>
      <c r="J1296" s="1" t="s">
        <v>26</v>
      </c>
      <c r="K1296" s="1" t="s">
        <v>47</v>
      </c>
      <c r="L1296" s="1" t="s">
        <v>35</v>
      </c>
      <c r="M1296" s="1" t="s">
        <v>36</v>
      </c>
      <c r="N1296" s="1" t="s">
        <v>15</v>
      </c>
      <c r="O1296" s="1" t="s">
        <v>79</v>
      </c>
    </row>
    <row r="1297" spans="1:15" x14ac:dyDescent="0.25">
      <c r="A1297">
        <v>1296</v>
      </c>
      <c r="B1297">
        <v>30</v>
      </c>
      <c r="C1297" s="1" t="s">
        <v>2</v>
      </c>
      <c r="D1297" s="1" t="s">
        <v>32</v>
      </c>
      <c r="E1297" s="1" t="s">
        <v>24</v>
      </c>
      <c r="F1297" s="2">
        <v>47882</v>
      </c>
      <c r="G1297">
        <v>50</v>
      </c>
      <c r="H1297">
        <v>60</v>
      </c>
      <c r="I1297" s="1" t="s">
        <v>112</v>
      </c>
      <c r="J1297" s="1" t="s">
        <v>26</v>
      </c>
      <c r="K1297" s="1" t="s">
        <v>60</v>
      </c>
      <c r="L1297" s="1" t="s">
        <v>39</v>
      </c>
      <c r="M1297" s="1" t="s">
        <v>36</v>
      </c>
      <c r="N1297" s="1" t="s">
        <v>28</v>
      </c>
      <c r="O1297" s="1" t="s">
        <v>22</v>
      </c>
    </row>
    <row r="1298" spans="1:15" x14ac:dyDescent="0.25">
      <c r="A1298">
        <v>1297</v>
      </c>
      <c r="B1298">
        <v>48</v>
      </c>
      <c r="C1298" s="1" t="s">
        <v>2</v>
      </c>
      <c r="D1298" s="1" t="s">
        <v>16</v>
      </c>
      <c r="E1298" s="1" t="s">
        <v>4</v>
      </c>
      <c r="F1298" s="2">
        <v>47884</v>
      </c>
      <c r="G1298">
        <v>16</v>
      </c>
      <c r="H1298">
        <v>29</v>
      </c>
      <c r="I1298" s="1" t="s">
        <v>129</v>
      </c>
      <c r="J1298" s="1" t="s">
        <v>18</v>
      </c>
      <c r="K1298" s="1" t="s">
        <v>67</v>
      </c>
      <c r="L1298" s="1" t="s">
        <v>19</v>
      </c>
      <c r="M1298" s="1" t="s">
        <v>9</v>
      </c>
      <c r="N1298" s="1" t="s">
        <v>15</v>
      </c>
      <c r="O1298" s="1" t="s">
        <v>58</v>
      </c>
    </row>
    <row r="1299" spans="1:15" x14ac:dyDescent="0.25">
      <c r="A1299">
        <v>1298</v>
      </c>
      <c r="B1299">
        <v>44</v>
      </c>
      <c r="C1299" s="1" t="s">
        <v>2</v>
      </c>
      <c r="D1299" s="1" t="s">
        <v>23</v>
      </c>
      <c r="E1299" s="1" t="s">
        <v>24</v>
      </c>
      <c r="F1299" s="2">
        <v>47886</v>
      </c>
      <c r="G1299">
        <v>32</v>
      </c>
      <c r="H1299">
        <v>85</v>
      </c>
      <c r="I1299" s="1" t="s">
        <v>109</v>
      </c>
      <c r="J1299" s="1" t="s">
        <v>26</v>
      </c>
      <c r="K1299" s="1" t="s">
        <v>47</v>
      </c>
      <c r="L1299" s="1" t="s">
        <v>35</v>
      </c>
      <c r="M1299" s="1" t="s">
        <v>36</v>
      </c>
      <c r="N1299" s="1" t="s">
        <v>10</v>
      </c>
      <c r="O1299" s="1" t="s">
        <v>31</v>
      </c>
    </row>
    <row r="1300" spans="1:15" x14ac:dyDescent="0.25">
      <c r="A1300">
        <v>1299</v>
      </c>
      <c r="B1300">
        <v>29</v>
      </c>
      <c r="C1300" s="1" t="s">
        <v>2</v>
      </c>
      <c r="D1300" s="1" t="s">
        <v>77</v>
      </c>
      <c r="E1300" s="1" t="s">
        <v>4</v>
      </c>
      <c r="F1300" s="2">
        <v>47888</v>
      </c>
      <c r="G1300">
        <v>14</v>
      </c>
      <c r="H1300">
        <v>81</v>
      </c>
      <c r="I1300" s="1" t="s">
        <v>98</v>
      </c>
      <c r="J1300" s="1" t="s">
        <v>18</v>
      </c>
      <c r="K1300" s="1" t="s">
        <v>108</v>
      </c>
      <c r="L1300" s="1" t="s">
        <v>35</v>
      </c>
      <c r="M1300" s="1" t="s">
        <v>20</v>
      </c>
      <c r="N1300" s="1" t="s">
        <v>57</v>
      </c>
      <c r="O1300" s="1" t="s">
        <v>11</v>
      </c>
    </row>
    <row r="1301" spans="1:15" x14ac:dyDescent="0.25">
      <c r="A1301">
        <v>1300</v>
      </c>
      <c r="B1301">
        <v>29</v>
      </c>
      <c r="C1301" s="1" t="s">
        <v>2</v>
      </c>
      <c r="D1301" s="1" t="s">
        <v>115</v>
      </c>
      <c r="E1301" s="1" t="s">
        <v>49</v>
      </c>
      <c r="F1301" s="2">
        <v>47890</v>
      </c>
      <c r="G1301">
        <v>42</v>
      </c>
      <c r="H1301">
        <v>23</v>
      </c>
      <c r="I1301" s="1" t="s">
        <v>42</v>
      </c>
      <c r="J1301" s="1" t="s">
        <v>6</v>
      </c>
      <c r="K1301" s="1" t="s">
        <v>67</v>
      </c>
      <c r="L1301" s="1" t="s">
        <v>39</v>
      </c>
      <c r="M1301" s="1" t="s">
        <v>52</v>
      </c>
      <c r="N1301" s="1" t="s">
        <v>10</v>
      </c>
      <c r="O1301" s="1" t="s">
        <v>58</v>
      </c>
    </row>
    <row r="1302" spans="1:15" x14ac:dyDescent="0.25">
      <c r="A1302">
        <v>1301</v>
      </c>
      <c r="B1302">
        <v>67</v>
      </c>
      <c r="C1302" s="1" t="s">
        <v>2</v>
      </c>
      <c r="D1302" s="1" t="s">
        <v>95</v>
      </c>
      <c r="E1302" s="1" t="s">
        <v>4</v>
      </c>
      <c r="F1302" s="2">
        <v>47892</v>
      </c>
      <c r="G1302">
        <v>47</v>
      </c>
      <c r="H1302">
        <v>100</v>
      </c>
      <c r="I1302" s="1" t="s">
        <v>46</v>
      </c>
      <c r="J1302" s="1" t="s">
        <v>26</v>
      </c>
      <c r="K1302" s="1" t="s">
        <v>43</v>
      </c>
      <c r="L1302" s="1" t="s">
        <v>19</v>
      </c>
      <c r="M1302" s="1" t="s">
        <v>27</v>
      </c>
      <c r="N1302" s="1" t="s">
        <v>21</v>
      </c>
      <c r="O1302" s="1" t="s">
        <v>79</v>
      </c>
    </row>
    <row r="1303" spans="1:15" x14ac:dyDescent="0.25">
      <c r="A1303">
        <v>1302</v>
      </c>
      <c r="B1303">
        <v>42</v>
      </c>
      <c r="C1303" s="1" t="s">
        <v>2</v>
      </c>
      <c r="D1303" s="1" t="s">
        <v>37</v>
      </c>
      <c r="E1303" s="1" t="s">
        <v>4</v>
      </c>
      <c r="F1303" s="2">
        <v>47894</v>
      </c>
      <c r="G1303">
        <v>21</v>
      </c>
      <c r="H1303">
        <v>54</v>
      </c>
      <c r="I1303" s="1" t="s">
        <v>13</v>
      </c>
      <c r="J1303" s="1" t="s">
        <v>26</v>
      </c>
      <c r="K1303" s="1" t="s">
        <v>103</v>
      </c>
      <c r="L1303" s="1" t="s">
        <v>39</v>
      </c>
      <c r="M1303" s="1" t="s">
        <v>9</v>
      </c>
      <c r="N1303" s="1" t="s">
        <v>68</v>
      </c>
      <c r="O1303" s="1" t="s">
        <v>22</v>
      </c>
    </row>
    <row r="1304" spans="1:15" x14ac:dyDescent="0.25">
      <c r="A1304">
        <v>1303</v>
      </c>
      <c r="B1304">
        <v>23</v>
      </c>
      <c r="C1304" s="1" t="s">
        <v>2</v>
      </c>
      <c r="D1304" s="1" t="s">
        <v>32</v>
      </c>
      <c r="E1304" s="1" t="s">
        <v>24</v>
      </c>
      <c r="F1304" s="2">
        <v>47896</v>
      </c>
      <c r="G1304">
        <v>37</v>
      </c>
      <c r="H1304">
        <v>25</v>
      </c>
      <c r="I1304" s="1" t="s">
        <v>117</v>
      </c>
      <c r="J1304" s="1" t="s">
        <v>26</v>
      </c>
      <c r="K1304" s="1" t="s">
        <v>62</v>
      </c>
      <c r="L1304" s="1" t="s">
        <v>39</v>
      </c>
      <c r="M1304" s="1" t="s">
        <v>27</v>
      </c>
      <c r="N1304" s="1" t="s">
        <v>21</v>
      </c>
      <c r="O1304" s="1" t="s">
        <v>70</v>
      </c>
    </row>
    <row r="1305" spans="1:15" x14ac:dyDescent="0.25">
      <c r="A1305">
        <v>1304</v>
      </c>
      <c r="B1305">
        <v>34</v>
      </c>
      <c r="C1305" s="1" t="s">
        <v>2</v>
      </c>
      <c r="D1305" s="1" t="s">
        <v>3</v>
      </c>
      <c r="E1305" s="1" t="s">
        <v>4</v>
      </c>
      <c r="F1305" s="2">
        <v>47898</v>
      </c>
      <c r="G1305">
        <v>10</v>
      </c>
      <c r="H1305">
        <v>32</v>
      </c>
      <c r="I1305" s="1" t="s">
        <v>66</v>
      </c>
      <c r="J1305" s="1" t="s">
        <v>6</v>
      </c>
      <c r="K1305" s="1" t="s">
        <v>47</v>
      </c>
      <c r="L1305" s="1" t="s">
        <v>35</v>
      </c>
      <c r="M1305" s="1" t="s">
        <v>27</v>
      </c>
      <c r="N1305" s="1" t="s">
        <v>21</v>
      </c>
      <c r="O1305" s="1" t="s">
        <v>31</v>
      </c>
    </row>
    <row r="1306" spans="1:15" x14ac:dyDescent="0.25">
      <c r="A1306">
        <v>1305</v>
      </c>
      <c r="B1306">
        <v>64</v>
      </c>
      <c r="C1306" s="1" t="s">
        <v>2</v>
      </c>
      <c r="D1306" s="1" t="s">
        <v>114</v>
      </c>
      <c r="E1306" s="1" t="s">
        <v>49</v>
      </c>
      <c r="F1306" s="2">
        <v>47900</v>
      </c>
      <c r="G1306">
        <v>18</v>
      </c>
      <c r="H1306">
        <v>63</v>
      </c>
      <c r="I1306" s="1" t="s">
        <v>38</v>
      </c>
      <c r="J1306" s="1" t="s">
        <v>18</v>
      </c>
      <c r="K1306" s="1" t="s">
        <v>103</v>
      </c>
      <c r="L1306" s="1" t="s">
        <v>19</v>
      </c>
      <c r="M1306" s="1" t="s">
        <v>52</v>
      </c>
      <c r="N1306" s="1" t="s">
        <v>28</v>
      </c>
      <c r="O1306" s="1" t="s">
        <v>79</v>
      </c>
    </row>
    <row r="1307" spans="1:15" x14ac:dyDescent="0.25">
      <c r="A1307">
        <v>1306</v>
      </c>
      <c r="B1307">
        <v>31</v>
      </c>
      <c r="C1307" s="1" t="s">
        <v>2</v>
      </c>
      <c r="D1307" s="1" t="s">
        <v>77</v>
      </c>
      <c r="E1307" s="1" t="s">
        <v>4</v>
      </c>
      <c r="F1307" s="2">
        <v>47902</v>
      </c>
      <c r="G1307">
        <v>2</v>
      </c>
      <c r="H1307">
        <v>56</v>
      </c>
      <c r="I1307" s="1" t="s">
        <v>73</v>
      </c>
      <c r="J1307" s="1" t="s">
        <v>74</v>
      </c>
      <c r="K1307" s="1" t="s">
        <v>82</v>
      </c>
      <c r="L1307" s="1" t="s">
        <v>19</v>
      </c>
      <c r="M1307" s="1" t="s">
        <v>9</v>
      </c>
      <c r="N1307" s="1" t="s">
        <v>28</v>
      </c>
      <c r="O1307" s="1" t="s">
        <v>79</v>
      </c>
    </row>
    <row r="1308" spans="1:15" x14ac:dyDescent="0.25">
      <c r="A1308">
        <v>1307</v>
      </c>
      <c r="B1308">
        <v>54</v>
      </c>
      <c r="C1308" s="1" t="s">
        <v>2</v>
      </c>
      <c r="D1308" s="1" t="s">
        <v>12</v>
      </c>
      <c r="E1308" s="1" t="s">
        <v>4</v>
      </c>
      <c r="F1308" s="2">
        <v>47904</v>
      </c>
      <c r="G1308">
        <v>40</v>
      </c>
      <c r="H1308">
        <v>33</v>
      </c>
      <c r="I1308" s="1" t="s">
        <v>102</v>
      </c>
      <c r="J1308" s="1" t="s">
        <v>6</v>
      </c>
      <c r="K1308" s="1" t="s">
        <v>92</v>
      </c>
      <c r="L1308" s="1" t="s">
        <v>8</v>
      </c>
      <c r="M1308" s="1" t="s">
        <v>27</v>
      </c>
      <c r="N1308" s="1" t="s">
        <v>28</v>
      </c>
      <c r="O1308" s="1" t="s">
        <v>31</v>
      </c>
    </row>
    <row r="1309" spans="1:15" x14ac:dyDescent="0.25">
      <c r="A1309">
        <v>1308</v>
      </c>
      <c r="B1309">
        <v>23</v>
      </c>
      <c r="C1309" s="1" t="s">
        <v>2</v>
      </c>
      <c r="D1309" s="1" t="s">
        <v>44</v>
      </c>
      <c r="E1309" s="1" t="s">
        <v>45</v>
      </c>
      <c r="F1309" s="2">
        <v>47906</v>
      </c>
      <c r="G1309">
        <v>43</v>
      </c>
      <c r="H1309">
        <v>32</v>
      </c>
      <c r="I1309" s="1" t="s">
        <v>50</v>
      </c>
      <c r="J1309" s="1" t="s">
        <v>6</v>
      </c>
      <c r="K1309" s="1" t="s">
        <v>76</v>
      </c>
      <c r="L1309" s="1" t="s">
        <v>35</v>
      </c>
      <c r="M1309" s="1" t="s">
        <v>9</v>
      </c>
      <c r="N1309" s="1" t="s">
        <v>28</v>
      </c>
      <c r="O1309" s="1" t="s">
        <v>31</v>
      </c>
    </row>
    <row r="1310" spans="1:15" x14ac:dyDescent="0.25">
      <c r="A1310">
        <v>1309</v>
      </c>
      <c r="B1310">
        <v>59</v>
      </c>
      <c r="C1310" s="1" t="s">
        <v>2</v>
      </c>
      <c r="D1310" s="1" t="s">
        <v>63</v>
      </c>
      <c r="E1310" s="1" t="s">
        <v>4</v>
      </c>
      <c r="F1310" s="2">
        <v>47908</v>
      </c>
      <c r="G1310">
        <v>14</v>
      </c>
      <c r="H1310">
        <v>38</v>
      </c>
      <c r="I1310" s="1" t="s">
        <v>25</v>
      </c>
      <c r="J1310" s="1" t="s">
        <v>6</v>
      </c>
      <c r="K1310" s="1" t="s">
        <v>90</v>
      </c>
      <c r="L1310" s="1" t="s">
        <v>35</v>
      </c>
      <c r="M1310" s="1" t="s">
        <v>27</v>
      </c>
      <c r="N1310" s="1" t="s">
        <v>21</v>
      </c>
      <c r="O1310" s="1" t="s">
        <v>79</v>
      </c>
    </row>
    <row r="1311" spans="1:15" x14ac:dyDescent="0.25">
      <c r="A1311">
        <v>1310</v>
      </c>
      <c r="B1311">
        <v>32</v>
      </c>
      <c r="C1311" s="1" t="s">
        <v>2</v>
      </c>
      <c r="D1311" s="1" t="s">
        <v>3</v>
      </c>
      <c r="E1311" s="1" t="s">
        <v>4</v>
      </c>
      <c r="F1311" s="2">
        <v>47910</v>
      </c>
      <c r="G1311">
        <v>41</v>
      </c>
      <c r="H1311">
        <v>21</v>
      </c>
      <c r="I1311" s="1" t="s">
        <v>59</v>
      </c>
      <c r="J1311" s="1" t="s">
        <v>6</v>
      </c>
      <c r="K1311" s="1" t="s">
        <v>75</v>
      </c>
      <c r="L1311" s="1" t="s">
        <v>35</v>
      </c>
      <c r="M1311" s="1" t="s">
        <v>56</v>
      </c>
      <c r="N1311" s="1" t="s">
        <v>15</v>
      </c>
      <c r="O1311" s="1" t="s">
        <v>40</v>
      </c>
    </row>
    <row r="1312" spans="1:15" x14ac:dyDescent="0.25">
      <c r="A1312">
        <v>1311</v>
      </c>
      <c r="B1312">
        <v>43</v>
      </c>
      <c r="C1312" s="1" t="s">
        <v>2</v>
      </c>
      <c r="D1312" s="1" t="s">
        <v>86</v>
      </c>
      <c r="E1312" s="1" t="s">
        <v>4</v>
      </c>
      <c r="F1312" s="2">
        <v>47912</v>
      </c>
      <c r="G1312">
        <v>38</v>
      </c>
      <c r="H1312">
        <v>59</v>
      </c>
      <c r="I1312" s="1" t="s">
        <v>113</v>
      </c>
      <c r="J1312" s="1" t="s">
        <v>6</v>
      </c>
      <c r="K1312" s="1" t="s">
        <v>92</v>
      </c>
      <c r="L1312" s="1" t="s">
        <v>8</v>
      </c>
      <c r="M1312" s="1" t="s">
        <v>56</v>
      </c>
      <c r="N1312" s="1" t="s">
        <v>21</v>
      </c>
      <c r="O1312" s="1" t="s">
        <v>79</v>
      </c>
    </row>
    <row r="1313" spans="1:15" x14ac:dyDescent="0.25">
      <c r="A1313">
        <v>1312</v>
      </c>
      <c r="B1313">
        <v>32</v>
      </c>
      <c r="C1313" s="1" t="s">
        <v>2</v>
      </c>
      <c r="D1313" s="1" t="s">
        <v>53</v>
      </c>
      <c r="E1313" s="1" t="s">
        <v>24</v>
      </c>
      <c r="F1313" s="2">
        <v>47914</v>
      </c>
      <c r="G1313">
        <v>12</v>
      </c>
      <c r="H1313">
        <v>87</v>
      </c>
      <c r="I1313" s="1" t="s">
        <v>104</v>
      </c>
      <c r="J1313" s="1" t="s">
        <v>26</v>
      </c>
      <c r="K1313" s="1" t="s">
        <v>14</v>
      </c>
      <c r="L1313" s="1" t="s">
        <v>39</v>
      </c>
      <c r="M1313" s="1" t="s">
        <v>9</v>
      </c>
      <c r="N1313" s="1" t="s">
        <v>10</v>
      </c>
      <c r="O1313" s="1" t="s">
        <v>31</v>
      </c>
    </row>
    <row r="1314" spans="1:15" x14ac:dyDescent="0.25">
      <c r="A1314">
        <v>1313</v>
      </c>
      <c r="B1314">
        <v>66</v>
      </c>
      <c r="C1314" s="1" t="s">
        <v>2</v>
      </c>
      <c r="D1314" s="1" t="s">
        <v>95</v>
      </c>
      <c r="E1314" s="1" t="s">
        <v>4</v>
      </c>
      <c r="F1314" s="2">
        <v>47916</v>
      </c>
      <c r="G1314">
        <v>19</v>
      </c>
      <c r="H1314">
        <v>79</v>
      </c>
      <c r="I1314" s="1" t="s">
        <v>50</v>
      </c>
      <c r="J1314" s="1" t="s">
        <v>26</v>
      </c>
      <c r="K1314" s="1" t="s">
        <v>65</v>
      </c>
      <c r="L1314" s="1" t="s">
        <v>8</v>
      </c>
      <c r="M1314" s="1" t="s">
        <v>56</v>
      </c>
      <c r="N1314" s="1" t="s">
        <v>57</v>
      </c>
      <c r="O1314" s="1" t="s">
        <v>70</v>
      </c>
    </row>
    <row r="1315" spans="1:15" x14ac:dyDescent="0.25">
      <c r="A1315">
        <v>1314</v>
      </c>
      <c r="B1315">
        <v>70</v>
      </c>
      <c r="C1315" s="1" t="s">
        <v>2</v>
      </c>
      <c r="D1315" s="1" t="s">
        <v>53</v>
      </c>
      <c r="E1315" s="1" t="s">
        <v>24</v>
      </c>
      <c r="F1315" s="2">
        <v>47918</v>
      </c>
      <c r="G1315">
        <v>23</v>
      </c>
      <c r="H1315">
        <v>28</v>
      </c>
      <c r="I1315" s="1" t="s">
        <v>50</v>
      </c>
      <c r="J1315" s="1" t="s">
        <v>26</v>
      </c>
      <c r="K1315" s="1" t="s">
        <v>75</v>
      </c>
      <c r="L1315" s="1" t="s">
        <v>35</v>
      </c>
      <c r="M1315" s="1" t="s">
        <v>20</v>
      </c>
      <c r="N1315" s="1" t="s">
        <v>21</v>
      </c>
      <c r="O1315" s="1" t="s">
        <v>58</v>
      </c>
    </row>
    <row r="1316" spans="1:15" x14ac:dyDescent="0.25">
      <c r="A1316">
        <v>1315</v>
      </c>
      <c r="B1316">
        <v>42</v>
      </c>
      <c r="C1316" s="1" t="s">
        <v>2</v>
      </c>
      <c r="D1316" s="1" t="s">
        <v>119</v>
      </c>
      <c r="E1316" s="1" t="s">
        <v>24</v>
      </c>
      <c r="F1316" s="2">
        <v>47920</v>
      </c>
      <c r="G1316">
        <v>49</v>
      </c>
      <c r="H1316">
        <v>67</v>
      </c>
      <c r="I1316" s="1" t="s">
        <v>50</v>
      </c>
      <c r="J1316" s="1" t="s">
        <v>18</v>
      </c>
      <c r="K1316" s="1" t="s">
        <v>118</v>
      </c>
      <c r="L1316" s="1" t="s">
        <v>35</v>
      </c>
      <c r="M1316" s="1" t="s">
        <v>20</v>
      </c>
      <c r="N1316" s="1" t="s">
        <v>68</v>
      </c>
      <c r="O1316" s="1" t="s">
        <v>31</v>
      </c>
    </row>
    <row r="1317" spans="1:15" x14ac:dyDescent="0.25">
      <c r="A1317">
        <v>1316</v>
      </c>
      <c r="B1317">
        <v>56</v>
      </c>
      <c r="C1317" s="1" t="s">
        <v>2</v>
      </c>
      <c r="D1317" s="1" t="s">
        <v>41</v>
      </c>
      <c r="E1317" s="1" t="s">
        <v>4</v>
      </c>
      <c r="F1317" s="2">
        <v>47922</v>
      </c>
      <c r="G1317">
        <v>29</v>
      </c>
      <c r="H1317">
        <v>75</v>
      </c>
      <c r="I1317" s="1" t="s">
        <v>73</v>
      </c>
      <c r="J1317" s="1" t="s">
        <v>6</v>
      </c>
      <c r="K1317" s="1" t="s">
        <v>78</v>
      </c>
      <c r="L1317" s="1" t="s">
        <v>19</v>
      </c>
      <c r="M1317" s="1" t="s">
        <v>52</v>
      </c>
      <c r="N1317" s="1" t="s">
        <v>68</v>
      </c>
      <c r="O1317" s="1" t="s">
        <v>40</v>
      </c>
    </row>
    <row r="1318" spans="1:15" x14ac:dyDescent="0.25">
      <c r="A1318">
        <v>1317</v>
      </c>
      <c r="B1318">
        <v>28</v>
      </c>
      <c r="C1318" s="1" t="s">
        <v>2</v>
      </c>
      <c r="D1318" s="1" t="s">
        <v>115</v>
      </c>
      <c r="E1318" s="1" t="s">
        <v>49</v>
      </c>
      <c r="F1318" s="2">
        <v>47924</v>
      </c>
      <c r="G1318">
        <v>14</v>
      </c>
      <c r="H1318">
        <v>32</v>
      </c>
      <c r="I1318" s="1" t="s">
        <v>54</v>
      </c>
      <c r="J1318" s="1" t="s">
        <v>18</v>
      </c>
      <c r="K1318" s="1" t="s">
        <v>75</v>
      </c>
      <c r="L1318" s="1" t="s">
        <v>19</v>
      </c>
      <c r="M1318" s="1" t="s">
        <v>36</v>
      </c>
      <c r="N1318" s="1" t="s">
        <v>68</v>
      </c>
      <c r="O1318" s="1" t="s">
        <v>58</v>
      </c>
    </row>
    <row r="1319" spans="1:15" x14ac:dyDescent="0.25">
      <c r="A1319">
        <v>1318</v>
      </c>
      <c r="B1319">
        <v>28</v>
      </c>
      <c r="C1319" s="1" t="s">
        <v>2</v>
      </c>
      <c r="D1319" s="1" t="s">
        <v>77</v>
      </c>
      <c r="E1319" s="1" t="s">
        <v>4</v>
      </c>
      <c r="F1319" s="2">
        <v>47926</v>
      </c>
      <c r="G1319">
        <v>19</v>
      </c>
      <c r="H1319">
        <v>43</v>
      </c>
      <c r="I1319" s="1" t="s">
        <v>5</v>
      </c>
      <c r="J1319" s="1" t="s">
        <v>26</v>
      </c>
      <c r="K1319" s="1" t="s">
        <v>78</v>
      </c>
      <c r="L1319" s="1" t="s">
        <v>19</v>
      </c>
      <c r="M1319" s="1" t="s">
        <v>20</v>
      </c>
      <c r="N1319" s="1" t="s">
        <v>15</v>
      </c>
      <c r="O1319" s="1" t="s">
        <v>70</v>
      </c>
    </row>
    <row r="1320" spans="1:15" x14ac:dyDescent="0.25">
      <c r="A1320">
        <v>1319</v>
      </c>
      <c r="B1320">
        <v>52</v>
      </c>
      <c r="C1320" s="1" t="s">
        <v>2</v>
      </c>
      <c r="D1320" s="1" t="s">
        <v>41</v>
      </c>
      <c r="E1320" s="1" t="s">
        <v>4</v>
      </c>
      <c r="F1320" s="2">
        <v>47928</v>
      </c>
      <c r="G1320">
        <v>19</v>
      </c>
      <c r="H1320">
        <v>93</v>
      </c>
      <c r="I1320" s="1" t="s">
        <v>121</v>
      </c>
      <c r="J1320" s="1" t="s">
        <v>26</v>
      </c>
      <c r="K1320" s="1" t="s">
        <v>14</v>
      </c>
      <c r="L1320" s="1" t="s">
        <v>19</v>
      </c>
      <c r="M1320" s="1" t="s">
        <v>9</v>
      </c>
      <c r="N1320" s="1" t="s">
        <v>21</v>
      </c>
      <c r="O1320" s="1" t="s">
        <v>58</v>
      </c>
    </row>
    <row r="1321" spans="1:15" x14ac:dyDescent="0.25">
      <c r="A1321">
        <v>1320</v>
      </c>
      <c r="B1321">
        <v>65</v>
      </c>
      <c r="C1321" s="1" t="s">
        <v>2</v>
      </c>
      <c r="D1321" s="1" t="s">
        <v>71</v>
      </c>
      <c r="E1321" s="1" t="s">
        <v>49</v>
      </c>
      <c r="F1321" s="2">
        <v>47930</v>
      </c>
      <c r="G1321">
        <v>48</v>
      </c>
      <c r="H1321">
        <v>24</v>
      </c>
      <c r="I1321" s="1" t="s">
        <v>83</v>
      </c>
      <c r="J1321" s="1" t="s">
        <v>26</v>
      </c>
      <c r="K1321" s="1" t="s">
        <v>118</v>
      </c>
      <c r="L1321" s="1" t="s">
        <v>19</v>
      </c>
      <c r="M1321" s="1" t="s">
        <v>36</v>
      </c>
      <c r="N1321" s="1" t="s">
        <v>57</v>
      </c>
      <c r="O1321" s="1" t="s">
        <v>22</v>
      </c>
    </row>
    <row r="1322" spans="1:15" x14ac:dyDescent="0.25">
      <c r="A1322">
        <v>1321</v>
      </c>
      <c r="B1322">
        <v>56</v>
      </c>
      <c r="C1322" s="1" t="s">
        <v>2</v>
      </c>
      <c r="D1322" s="1" t="s">
        <v>106</v>
      </c>
      <c r="E1322" s="1" t="s">
        <v>49</v>
      </c>
      <c r="F1322" s="2">
        <v>47932</v>
      </c>
      <c r="G1322">
        <v>19</v>
      </c>
      <c r="H1322">
        <v>31</v>
      </c>
      <c r="I1322" s="1" t="s">
        <v>81</v>
      </c>
      <c r="J1322" s="1" t="s">
        <v>74</v>
      </c>
      <c r="K1322" s="1" t="s">
        <v>67</v>
      </c>
      <c r="L1322" s="1" t="s">
        <v>39</v>
      </c>
      <c r="M1322" s="1" t="s">
        <v>20</v>
      </c>
      <c r="N1322" s="1" t="s">
        <v>68</v>
      </c>
      <c r="O1322" s="1" t="s">
        <v>31</v>
      </c>
    </row>
    <row r="1323" spans="1:15" x14ac:dyDescent="0.25">
      <c r="A1323">
        <v>1322</v>
      </c>
      <c r="B1323">
        <v>59</v>
      </c>
      <c r="C1323" s="1" t="s">
        <v>2</v>
      </c>
      <c r="D1323" s="1" t="s">
        <v>95</v>
      </c>
      <c r="E1323" s="1" t="s">
        <v>4</v>
      </c>
      <c r="F1323" s="2">
        <v>47934</v>
      </c>
      <c r="G1323">
        <v>45</v>
      </c>
      <c r="H1323">
        <v>84</v>
      </c>
      <c r="I1323" s="1" t="s">
        <v>50</v>
      </c>
      <c r="J1323" s="1" t="s">
        <v>6</v>
      </c>
      <c r="K1323" s="1" t="s">
        <v>103</v>
      </c>
      <c r="L1323" s="1" t="s">
        <v>8</v>
      </c>
      <c r="M1323" s="1" t="s">
        <v>9</v>
      </c>
      <c r="N1323" s="1" t="s">
        <v>57</v>
      </c>
      <c r="O1323" s="1" t="s">
        <v>79</v>
      </c>
    </row>
    <row r="1324" spans="1:15" x14ac:dyDescent="0.25">
      <c r="A1324">
        <v>1323</v>
      </c>
      <c r="B1324">
        <v>23</v>
      </c>
      <c r="C1324" s="1" t="s">
        <v>2</v>
      </c>
      <c r="D1324" s="1" t="s">
        <v>77</v>
      </c>
      <c r="E1324" s="1" t="s">
        <v>4</v>
      </c>
      <c r="F1324" s="2">
        <v>47936</v>
      </c>
      <c r="G1324">
        <v>17</v>
      </c>
      <c r="H1324">
        <v>74</v>
      </c>
      <c r="I1324" s="1" t="s">
        <v>131</v>
      </c>
      <c r="J1324" s="1" t="s">
        <v>26</v>
      </c>
      <c r="K1324" s="1" t="s">
        <v>65</v>
      </c>
      <c r="L1324" s="1" t="s">
        <v>8</v>
      </c>
      <c r="M1324" s="1" t="s">
        <v>27</v>
      </c>
      <c r="N1324" s="1" t="s">
        <v>57</v>
      </c>
      <c r="O1324" s="1" t="s">
        <v>40</v>
      </c>
    </row>
    <row r="1325" spans="1:15" x14ac:dyDescent="0.25">
      <c r="A1325">
        <v>1324</v>
      </c>
      <c r="B1325">
        <v>58</v>
      </c>
      <c r="C1325" s="1" t="s">
        <v>2</v>
      </c>
      <c r="D1325" s="1" t="s">
        <v>41</v>
      </c>
      <c r="E1325" s="1" t="s">
        <v>4</v>
      </c>
      <c r="F1325" s="2">
        <v>47938</v>
      </c>
      <c r="G1325">
        <v>15</v>
      </c>
      <c r="H1325">
        <v>62</v>
      </c>
      <c r="I1325" s="1" t="s">
        <v>66</v>
      </c>
      <c r="J1325" s="1" t="s">
        <v>26</v>
      </c>
      <c r="K1325" s="1" t="s">
        <v>116</v>
      </c>
      <c r="L1325" s="1" t="s">
        <v>19</v>
      </c>
      <c r="M1325" s="1" t="s">
        <v>36</v>
      </c>
      <c r="N1325" s="1" t="s">
        <v>68</v>
      </c>
      <c r="O1325" s="1" t="s">
        <v>79</v>
      </c>
    </row>
    <row r="1326" spans="1:15" x14ac:dyDescent="0.25">
      <c r="A1326">
        <v>1325</v>
      </c>
      <c r="B1326">
        <v>39</v>
      </c>
      <c r="C1326" s="1" t="s">
        <v>2</v>
      </c>
      <c r="D1326" s="1" t="s">
        <v>88</v>
      </c>
      <c r="E1326" s="1" t="s">
        <v>49</v>
      </c>
      <c r="F1326" s="2">
        <v>47940</v>
      </c>
      <c r="G1326">
        <v>11</v>
      </c>
      <c r="H1326">
        <v>77</v>
      </c>
      <c r="I1326" s="1" t="s">
        <v>98</v>
      </c>
      <c r="J1326" s="1" t="s">
        <v>18</v>
      </c>
      <c r="K1326" s="1" t="s">
        <v>103</v>
      </c>
      <c r="L1326" s="1" t="s">
        <v>35</v>
      </c>
      <c r="M1326" s="1" t="s">
        <v>20</v>
      </c>
      <c r="N1326" s="1" t="s">
        <v>21</v>
      </c>
      <c r="O1326" s="1" t="s">
        <v>11</v>
      </c>
    </row>
    <row r="1327" spans="1:15" x14ac:dyDescent="0.25">
      <c r="A1327">
        <v>1326</v>
      </c>
      <c r="B1327">
        <v>28</v>
      </c>
      <c r="C1327" s="1" t="s">
        <v>2</v>
      </c>
      <c r="D1327" s="1" t="s">
        <v>114</v>
      </c>
      <c r="E1327" s="1" t="s">
        <v>49</v>
      </c>
      <c r="F1327" s="2">
        <v>47942</v>
      </c>
      <c r="G1327">
        <v>1</v>
      </c>
      <c r="H1327">
        <v>73</v>
      </c>
      <c r="I1327" s="1" t="s">
        <v>29</v>
      </c>
      <c r="J1327" s="1" t="s">
        <v>6</v>
      </c>
      <c r="K1327" s="1" t="s">
        <v>62</v>
      </c>
      <c r="L1327" s="1" t="s">
        <v>35</v>
      </c>
      <c r="M1327" s="1" t="s">
        <v>9</v>
      </c>
      <c r="N1327" s="1" t="s">
        <v>15</v>
      </c>
      <c r="O1327" s="1" t="s">
        <v>70</v>
      </c>
    </row>
    <row r="1328" spans="1:15" x14ac:dyDescent="0.25">
      <c r="A1328">
        <v>1327</v>
      </c>
      <c r="B1328">
        <v>40</v>
      </c>
      <c r="C1328" s="1" t="s">
        <v>2</v>
      </c>
      <c r="D1328" s="1" t="s">
        <v>53</v>
      </c>
      <c r="E1328" s="1" t="s">
        <v>24</v>
      </c>
      <c r="F1328" s="2">
        <v>47944</v>
      </c>
      <c r="G1328">
        <v>17</v>
      </c>
      <c r="H1328">
        <v>50</v>
      </c>
      <c r="I1328" s="1" t="s">
        <v>87</v>
      </c>
      <c r="J1328" s="1" t="s">
        <v>26</v>
      </c>
      <c r="K1328" s="1" t="s">
        <v>108</v>
      </c>
      <c r="L1328" s="1" t="s">
        <v>19</v>
      </c>
      <c r="M1328" s="1" t="s">
        <v>20</v>
      </c>
      <c r="N1328" s="1" t="s">
        <v>15</v>
      </c>
      <c r="O1328" s="1" t="s">
        <v>70</v>
      </c>
    </row>
    <row r="1329" spans="1:15" x14ac:dyDescent="0.25">
      <c r="A1329">
        <v>1328</v>
      </c>
      <c r="B1329">
        <v>52</v>
      </c>
      <c r="C1329" s="1" t="s">
        <v>2</v>
      </c>
      <c r="D1329" s="1" t="s">
        <v>44</v>
      </c>
      <c r="E1329" s="1" t="s">
        <v>45</v>
      </c>
      <c r="F1329" s="2">
        <v>47946</v>
      </c>
      <c r="G1329">
        <v>37</v>
      </c>
      <c r="H1329">
        <v>40</v>
      </c>
      <c r="I1329" s="1" t="s">
        <v>85</v>
      </c>
      <c r="J1329" s="1" t="s">
        <v>26</v>
      </c>
      <c r="K1329" s="1" t="s">
        <v>30</v>
      </c>
      <c r="L1329" s="1" t="s">
        <v>8</v>
      </c>
      <c r="M1329" s="1" t="s">
        <v>36</v>
      </c>
      <c r="N1329" s="1" t="s">
        <v>15</v>
      </c>
      <c r="O1329" s="1" t="s">
        <v>22</v>
      </c>
    </row>
    <row r="1330" spans="1:15" x14ac:dyDescent="0.25">
      <c r="A1330">
        <v>1329</v>
      </c>
      <c r="B1330">
        <v>37</v>
      </c>
      <c r="C1330" s="1" t="s">
        <v>2</v>
      </c>
      <c r="D1330" s="1" t="s">
        <v>12</v>
      </c>
      <c r="E1330" s="1" t="s">
        <v>4</v>
      </c>
      <c r="F1330" s="2">
        <v>47948</v>
      </c>
      <c r="G1330">
        <v>40</v>
      </c>
      <c r="H1330">
        <v>97</v>
      </c>
      <c r="I1330" s="1" t="s">
        <v>25</v>
      </c>
      <c r="J1330" s="1" t="s">
        <v>26</v>
      </c>
      <c r="K1330" s="1" t="s">
        <v>103</v>
      </c>
      <c r="L1330" s="1" t="s">
        <v>8</v>
      </c>
      <c r="M1330" s="1" t="s">
        <v>36</v>
      </c>
      <c r="N1330" s="1" t="s">
        <v>57</v>
      </c>
      <c r="O1330" s="1" t="s">
        <v>22</v>
      </c>
    </row>
    <row r="1331" spans="1:15" x14ac:dyDescent="0.25">
      <c r="A1331">
        <v>1330</v>
      </c>
      <c r="B1331">
        <v>70</v>
      </c>
      <c r="C1331" s="1" t="s">
        <v>2</v>
      </c>
      <c r="D1331" s="1" t="s">
        <v>125</v>
      </c>
      <c r="E1331" s="1" t="s">
        <v>49</v>
      </c>
      <c r="F1331" s="2">
        <v>47950</v>
      </c>
      <c r="G1331">
        <v>50</v>
      </c>
      <c r="H1331">
        <v>63</v>
      </c>
      <c r="I1331" s="1" t="s">
        <v>87</v>
      </c>
      <c r="J1331" s="1" t="s">
        <v>26</v>
      </c>
      <c r="K1331" s="1" t="s">
        <v>108</v>
      </c>
      <c r="L1331" s="1" t="s">
        <v>39</v>
      </c>
      <c r="M1331" s="1" t="s">
        <v>9</v>
      </c>
      <c r="N1331" s="1" t="s">
        <v>28</v>
      </c>
      <c r="O1331" s="1" t="s">
        <v>79</v>
      </c>
    </row>
    <row r="1332" spans="1:15" x14ac:dyDescent="0.25">
      <c r="A1332">
        <v>1331</v>
      </c>
      <c r="B1332">
        <v>30</v>
      </c>
      <c r="C1332" s="1" t="s">
        <v>2</v>
      </c>
      <c r="D1332" s="1" t="s">
        <v>48</v>
      </c>
      <c r="E1332" s="1" t="s">
        <v>49</v>
      </c>
      <c r="F1332" s="2">
        <v>47952</v>
      </c>
      <c r="G1332">
        <v>20</v>
      </c>
      <c r="H1332">
        <v>65</v>
      </c>
      <c r="I1332" s="1" t="s">
        <v>111</v>
      </c>
      <c r="J1332" s="1" t="s">
        <v>26</v>
      </c>
      <c r="K1332" s="1" t="s">
        <v>43</v>
      </c>
      <c r="L1332" s="1" t="s">
        <v>39</v>
      </c>
      <c r="M1332" s="1" t="s">
        <v>36</v>
      </c>
      <c r="N1332" s="1" t="s">
        <v>28</v>
      </c>
      <c r="O1332" s="1" t="s">
        <v>58</v>
      </c>
    </row>
    <row r="1333" spans="1:15" x14ac:dyDescent="0.25">
      <c r="A1333">
        <v>1332</v>
      </c>
      <c r="B1333">
        <v>38</v>
      </c>
      <c r="C1333" s="1" t="s">
        <v>2</v>
      </c>
      <c r="D1333" s="1" t="s">
        <v>107</v>
      </c>
      <c r="E1333" s="1" t="s">
        <v>4</v>
      </c>
      <c r="F1333" s="2">
        <v>47954</v>
      </c>
      <c r="G1333">
        <v>8</v>
      </c>
      <c r="H1333">
        <v>91</v>
      </c>
      <c r="I1333" s="1" t="s">
        <v>110</v>
      </c>
      <c r="J1333" s="1" t="s">
        <v>26</v>
      </c>
      <c r="K1333" s="1" t="s">
        <v>75</v>
      </c>
      <c r="L1333" s="1" t="s">
        <v>19</v>
      </c>
      <c r="M1333" s="1" t="s">
        <v>36</v>
      </c>
      <c r="N1333" s="1" t="s">
        <v>28</v>
      </c>
      <c r="O1333" s="1" t="s">
        <v>58</v>
      </c>
    </row>
    <row r="1334" spans="1:15" x14ac:dyDescent="0.25">
      <c r="A1334">
        <v>1333</v>
      </c>
      <c r="B1334">
        <v>66</v>
      </c>
      <c r="C1334" s="1" t="s">
        <v>2</v>
      </c>
      <c r="D1334" s="1" t="s">
        <v>86</v>
      </c>
      <c r="E1334" s="1" t="s">
        <v>4</v>
      </c>
      <c r="F1334" s="2">
        <v>47956</v>
      </c>
      <c r="G1334">
        <v>16</v>
      </c>
      <c r="H1334">
        <v>60</v>
      </c>
      <c r="I1334" s="1" t="s">
        <v>102</v>
      </c>
      <c r="J1334" s="1" t="s">
        <v>18</v>
      </c>
      <c r="K1334" s="1" t="s">
        <v>62</v>
      </c>
      <c r="L1334" s="1" t="s">
        <v>19</v>
      </c>
      <c r="M1334" s="1" t="s">
        <v>56</v>
      </c>
      <c r="N1334" s="1" t="s">
        <v>57</v>
      </c>
      <c r="O1334" s="1" t="s">
        <v>40</v>
      </c>
    </row>
    <row r="1335" spans="1:15" x14ac:dyDescent="0.25">
      <c r="A1335">
        <v>1334</v>
      </c>
      <c r="B1335">
        <v>29</v>
      </c>
      <c r="C1335" s="1" t="s">
        <v>2</v>
      </c>
      <c r="D1335" s="1" t="s">
        <v>77</v>
      </c>
      <c r="E1335" s="1" t="s">
        <v>4</v>
      </c>
      <c r="F1335" s="2">
        <v>47958</v>
      </c>
      <c r="G1335">
        <v>9</v>
      </c>
      <c r="H1335">
        <v>69</v>
      </c>
      <c r="I1335" s="1" t="s">
        <v>117</v>
      </c>
      <c r="J1335" s="1" t="s">
        <v>26</v>
      </c>
      <c r="K1335" s="1" t="s">
        <v>75</v>
      </c>
      <c r="L1335" s="1" t="s">
        <v>8</v>
      </c>
      <c r="M1335" s="1" t="s">
        <v>27</v>
      </c>
      <c r="N1335" s="1" t="s">
        <v>57</v>
      </c>
      <c r="O1335" s="1" t="s">
        <v>40</v>
      </c>
    </row>
    <row r="1336" spans="1:15" x14ac:dyDescent="0.25">
      <c r="A1336">
        <v>1335</v>
      </c>
      <c r="B1336">
        <v>46</v>
      </c>
      <c r="C1336" s="1" t="s">
        <v>2</v>
      </c>
      <c r="D1336" s="1" t="s">
        <v>44</v>
      </c>
      <c r="E1336" s="1" t="s">
        <v>45</v>
      </c>
      <c r="F1336" s="2">
        <v>47960</v>
      </c>
      <c r="G1336">
        <v>12</v>
      </c>
      <c r="H1336">
        <v>52</v>
      </c>
      <c r="I1336" s="1" t="s">
        <v>46</v>
      </c>
      <c r="J1336" s="1" t="s">
        <v>18</v>
      </c>
      <c r="K1336" s="1" t="s">
        <v>34</v>
      </c>
      <c r="L1336" s="1" t="s">
        <v>19</v>
      </c>
      <c r="M1336" s="1" t="s">
        <v>56</v>
      </c>
      <c r="N1336" s="1" t="s">
        <v>10</v>
      </c>
      <c r="O1336" s="1" t="s">
        <v>70</v>
      </c>
    </row>
    <row r="1337" spans="1:15" x14ac:dyDescent="0.25">
      <c r="A1337">
        <v>1336</v>
      </c>
      <c r="B1337">
        <v>56</v>
      </c>
      <c r="C1337" s="1" t="s">
        <v>2</v>
      </c>
      <c r="D1337" s="1" t="s">
        <v>119</v>
      </c>
      <c r="E1337" s="1" t="s">
        <v>24</v>
      </c>
      <c r="F1337" s="2">
        <v>47962</v>
      </c>
      <c r="G1337">
        <v>26</v>
      </c>
      <c r="H1337">
        <v>49</v>
      </c>
      <c r="I1337" s="1" t="s">
        <v>89</v>
      </c>
      <c r="J1337" s="1" t="s">
        <v>26</v>
      </c>
      <c r="K1337" s="1" t="s">
        <v>75</v>
      </c>
      <c r="L1337" s="1" t="s">
        <v>39</v>
      </c>
      <c r="M1337" s="1" t="s">
        <v>52</v>
      </c>
      <c r="N1337" s="1" t="s">
        <v>21</v>
      </c>
      <c r="O1337" s="1" t="s">
        <v>22</v>
      </c>
    </row>
    <row r="1338" spans="1:15" x14ac:dyDescent="0.25">
      <c r="A1338">
        <v>1337</v>
      </c>
      <c r="B1338">
        <v>23</v>
      </c>
      <c r="C1338" s="1" t="s">
        <v>2</v>
      </c>
      <c r="D1338" s="1" t="s">
        <v>32</v>
      </c>
      <c r="E1338" s="1" t="s">
        <v>24</v>
      </c>
      <c r="F1338" s="2">
        <v>47964</v>
      </c>
      <c r="G1338">
        <v>44</v>
      </c>
      <c r="H1338">
        <v>85</v>
      </c>
      <c r="I1338" s="1" t="s">
        <v>29</v>
      </c>
      <c r="J1338" s="1" t="s">
        <v>26</v>
      </c>
      <c r="K1338" s="1" t="s">
        <v>43</v>
      </c>
      <c r="L1338" s="1" t="s">
        <v>19</v>
      </c>
      <c r="M1338" s="1" t="s">
        <v>56</v>
      </c>
      <c r="N1338" s="1" t="s">
        <v>68</v>
      </c>
      <c r="O1338" s="1" t="s">
        <v>11</v>
      </c>
    </row>
    <row r="1339" spans="1:15" x14ac:dyDescent="0.25">
      <c r="A1339">
        <v>1338</v>
      </c>
      <c r="B1339">
        <v>37</v>
      </c>
      <c r="C1339" s="1" t="s">
        <v>2</v>
      </c>
      <c r="D1339" s="1" t="s">
        <v>12</v>
      </c>
      <c r="E1339" s="1" t="s">
        <v>4</v>
      </c>
      <c r="F1339" s="2">
        <v>47966</v>
      </c>
      <c r="G1339">
        <v>19</v>
      </c>
      <c r="H1339">
        <v>86</v>
      </c>
      <c r="I1339" s="1" t="s">
        <v>104</v>
      </c>
      <c r="J1339" s="1" t="s">
        <v>6</v>
      </c>
      <c r="K1339" s="1" t="s">
        <v>47</v>
      </c>
      <c r="L1339" s="1" t="s">
        <v>19</v>
      </c>
      <c r="M1339" s="1" t="s">
        <v>9</v>
      </c>
      <c r="N1339" s="1" t="s">
        <v>21</v>
      </c>
      <c r="O1339" s="1" t="s">
        <v>58</v>
      </c>
    </row>
    <row r="1340" spans="1:15" x14ac:dyDescent="0.25">
      <c r="A1340">
        <v>1339</v>
      </c>
      <c r="B1340">
        <v>56</v>
      </c>
      <c r="C1340" s="1" t="s">
        <v>2</v>
      </c>
      <c r="D1340" s="1" t="s">
        <v>48</v>
      </c>
      <c r="E1340" s="1" t="s">
        <v>49</v>
      </c>
      <c r="F1340" s="2">
        <v>47968</v>
      </c>
      <c r="G1340">
        <v>43</v>
      </c>
      <c r="H1340">
        <v>51</v>
      </c>
      <c r="I1340" s="1" t="s">
        <v>72</v>
      </c>
      <c r="J1340" s="1" t="s">
        <v>18</v>
      </c>
      <c r="K1340" s="1" t="s">
        <v>116</v>
      </c>
      <c r="L1340" s="1" t="s">
        <v>8</v>
      </c>
      <c r="M1340" s="1" t="s">
        <v>36</v>
      </c>
      <c r="N1340" s="1" t="s">
        <v>28</v>
      </c>
      <c r="O1340" s="1" t="s">
        <v>11</v>
      </c>
    </row>
    <row r="1341" spans="1:15" x14ac:dyDescent="0.25">
      <c r="A1341">
        <v>1340</v>
      </c>
      <c r="B1341">
        <v>36</v>
      </c>
      <c r="C1341" s="1" t="s">
        <v>2</v>
      </c>
      <c r="D1341" s="1" t="s">
        <v>115</v>
      </c>
      <c r="E1341" s="1" t="s">
        <v>49</v>
      </c>
      <c r="F1341" s="2">
        <v>47970</v>
      </c>
      <c r="G1341">
        <v>5</v>
      </c>
      <c r="H1341">
        <v>56</v>
      </c>
      <c r="I1341" s="1" t="s">
        <v>98</v>
      </c>
      <c r="J1341" s="1" t="s">
        <v>6</v>
      </c>
      <c r="K1341" s="1" t="s">
        <v>60</v>
      </c>
      <c r="L1341" s="1" t="s">
        <v>8</v>
      </c>
      <c r="M1341" s="1" t="s">
        <v>27</v>
      </c>
      <c r="N1341" s="1" t="s">
        <v>57</v>
      </c>
      <c r="O1341" s="1" t="s">
        <v>79</v>
      </c>
    </row>
    <row r="1342" spans="1:15" x14ac:dyDescent="0.25">
      <c r="A1342">
        <v>1341</v>
      </c>
      <c r="B1342">
        <v>40</v>
      </c>
      <c r="C1342" s="1" t="s">
        <v>2</v>
      </c>
      <c r="D1342" s="1" t="s">
        <v>115</v>
      </c>
      <c r="E1342" s="1" t="s">
        <v>49</v>
      </c>
      <c r="F1342" s="2">
        <v>47972</v>
      </c>
      <c r="G1342">
        <v>5</v>
      </c>
      <c r="H1342">
        <v>72</v>
      </c>
      <c r="I1342" s="1" t="s">
        <v>117</v>
      </c>
      <c r="J1342" s="1" t="s">
        <v>26</v>
      </c>
      <c r="K1342" s="1" t="s">
        <v>82</v>
      </c>
      <c r="L1342" s="1" t="s">
        <v>39</v>
      </c>
      <c r="M1342" s="1" t="s">
        <v>27</v>
      </c>
      <c r="N1342" s="1" t="s">
        <v>68</v>
      </c>
      <c r="O1342" s="1" t="s">
        <v>79</v>
      </c>
    </row>
    <row r="1343" spans="1:15" x14ac:dyDescent="0.25">
      <c r="A1343">
        <v>1342</v>
      </c>
      <c r="B1343">
        <v>26</v>
      </c>
      <c r="C1343" s="1" t="s">
        <v>2</v>
      </c>
      <c r="D1343" s="1" t="s">
        <v>86</v>
      </c>
      <c r="E1343" s="1" t="s">
        <v>4</v>
      </c>
      <c r="F1343" s="2">
        <v>47974</v>
      </c>
      <c r="G1343">
        <v>31</v>
      </c>
      <c r="H1343">
        <v>27</v>
      </c>
      <c r="I1343" s="1" t="s">
        <v>25</v>
      </c>
      <c r="J1343" s="1" t="s">
        <v>74</v>
      </c>
      <c r="K1343" s="1" t="s">
        <v>116</v>
      </c>
      <c r="L1343" s="1" t="s">
        <v>39</v>
      </c>
      <c r="M1343" s="1" t="s">
        <v>36</v>
      </c>
      <c r="N1343" s="1" t="s">
        <v>57</v>
      </c>
      <c r="O1343" s="1" t="s">
        <v>40</v>
      </c>
    </row>
    <row r="1344" spans="1:15" x14ac:dyDescent="0.25">
      <c r="A1344">
        <v>1343</v>
      </c>
      <c r="B1344">
        <v>57</v>
      </c>
      <c r="C1344" s="1" t="s">
        <v>2</v>
      </c>
      <c r="D1344" s="1" t="s">
        <v>71</v>
      </c>
      <c r="E1344" s="1" t="s">
        <v>49</v>
      </c>
      <c r="F1344" s="2">
        <v>47976</v>
      </c>
      <c r="G1344">
        <v>11</v>
      </c>
      <c r="H1344">
        <v>43</v>
      </c>
      <c r="I1344" s="1" t="s">
        <v>99</v>
      </c>
      <c r="J1344" s="1" t="s">
        <v>74</v>
      </c>
      <c r="K1344" s="1" t="s">
        <v>116</v>
      </c>
      <c r="L1344" s="1" t="s">
        <v>35</v>
      </c>
      <c r="M1344" s="1" t="s">
        <v>52</v>
      </c>
      <c r="N1344" s="1" t="s">
        <v>57</v>
      </c>
      <c r="O1344" s="1" t="s">
        <v>70</v>
      </c>
    </row>
    <row r="1345" spans="1:15" x14ac:dyDescent="0.25">
      <c r="A1345">
        <v>1344</v>
      </c>
      <c r="B1345">
        <v>68</v>
      </c>
      <c r="C1345" s="1" t="s">
        <v>2</v>
      </c>
      <c r="D1345" s="1" t="s">
        <v>32</v>
      </c>
      <c r="E1345" s="1" t="s">
        <v>24</v>
      </c>
      <c r="F1345" s="2">
        <v>47978</v>
      </c>
      <c r="G1345">
        <v>34</v>
      </c>
      <c r="H1345">
        <v>56</v>
      </c>
      <c r="I1345" s="1" t="s">
        <v>85</v>
      </c>
      <c r="J1345" s="1" t="s">
        <v>26</v>
      </c>
      <c r="K1345" s="1" t="s">
        <v>108</v>
      </c>
      <c r="L1345" s="1" t="s">
        <v>19</v>
      </c>
      <c r="M1345" s="1" t="s">
        <v>36</v>
      </c>
      <c r="N1345" s="1" t="s">
        <v>57</v>
      </c>
      <c r="O1345" s="1" t="s">
        <v>70</v>
      </c>
    </row>
    <row r="1346" spans="1:15" x14ac:dyDescent="0.25">
      <c r="A1346">
        <v>1345</v>
      </c>
      <c r="B1346">
        <v>56</v>
      </c>
      <c r="C1346" s="1" t="s">
        <v>2</v>
      </c>
      <c r="D1346" s="1" t="s">
        <v>95</v>
      </c>
      <c r="E1346" s="1" t="s">
        <v>4</v>
      </c>
      <c r="F1346" s="2">
        <v>47980</v>
      </c>
      <c r="G1346">
        <v>14</v>
      </c>
      <c r="H1346">
        <v>37</v>
      </c>
      <c r="I1346" s="1" t="s">
        <v>66</v>
      </c>
      <c r="J1346" s="1" t="s">
        <v>18</v>
      </c>
      <c r="K1346" s="1" t="s">
        <v>65</v>
      </c>
      <c r="L1346" s="1" t="s">
        <v>39</v>
      </c>
      <c r="M1346" s="1" t="s">
        <v>27</v>
      </c>
      <c r="N1346" s="1" t="s">
        <v>15</v>
      </c>
      <c r="O1346" s="1" t="s">
        <v>31</v>
      </c>
    </row>
    <row r="1347" spans="1:15" x14ac:dyDescent="0.25">
      <c r="A1347">
        <v>1346</v>
      </c>
      <c r="B1347">
        <v>40</v>
      </c>
      <c r="C1347" s="1" t="s">
        <v>2</v>
      </c>
      <c r="D1347" s="1" t="s">
        <v>63</v>
      </c>
      <c r="E1347" s="1" t="s">
        <v>4</v>
      </c>
      <c r="F1347" s="2">
        <v>47982</v>
      </c>
      <c r="G1347">
        <v>42</v>
      </c>
      <c r="H1347">
        <v>21</v>
      </c>
      <c r="I1347" s="1" t="s">
        <v>127</v>
      </c>
      <c r="J1347" s="1" t="s">
        <v>26</v>
      </c>
      <c r="K1347" s="1" t="s">
        <v>34</v>
      </c>
      <c r="L1347" s="1" t="s">
        <v>39</v>
      </c>
      <c r="M1347" s="1" t="s">
        <v>36</v>
      </c>
      <c r="N1347" s="1" t="s">
        <v>10</v>
      </c>
      <c r="O1347" s="1" t="s">
        <v>22</v>
      </c>
    </row>
    <row r="1348" spans="1:15" x14ac:dyDescent="0.25">
      <c r="A1348">
        <v>1347</v>
      </c>
      <c r="B1348">
        <v>44</v>
      </c>
      <c r="C1348" s="1" t="s">
        <v>2</v>
      </c>
      <c r="D1348" s="1" t="s">
        <v>86</v>
      </c>
      <c r="E1348" s="1" t="s">
        <v>4</v>
      </c>
      <c r="F1348" s="2">
        <v>47984</v>
      </c>
      <c r="G1348">
        <v>15</v>
      </c>
      <c r="H1348">
        <v>91</v>
      </c>
      <c r="I1348" s="1" t="s">
        <v>73</v>
      </c>
      <c r="J1348" s="1" t="s">
        <v>6</v>
      </c>
      <c r="K1348" s="1" t="s">
        <v>34</v>
      </c>
      <c r="L1348" s="1" t="s">
        <v>8</v>
      </c>
      <c r="M1348" s="1" t="s">
        <v>20</v>
      </c>
      <c r="N1348" s="1" t="s">
        <v>10</v>
      </c>
      <c r="O1348" s="1" t="s">
        <v>58</v>
      </c>
    </row>
    <row r="1349" spans="1:15" x14ac:dyDescent="0.25">
      <c r="A1349">
        <v>1348</v>
      </c>
      <c r="B1349">
        <v>44</v>
      </c>
      <c r="C1349" s="1" t="s">
        <v>2</v>
      </c>
      <c r="D1349" s="1" t="s">
        <v>12</v>
      </c>
      <c r="E1349" s="1" t="s">
        <v>4</v>
      </c>
      <c r="F1349" s="2">
        <v>47986</v>
      </c>
      <c r="G1349">
        <v>47</v>
      </c>
      <c r="H1349">
        <v>95</v>
      </c>
      <c r="I1349" s="1" t="s">
        <v>111</v>
      </c>
      <c r="J1349" s="1" t="s">
        <v>26</v>
      </c>
      <c r="K1349" s="1" t="s">
        <v>91</v>
      </c>
      <c r="L1349" s="1" t="s">
        <v>35</v>
      </c>
      <c r="M1349" s="1" t="s">
        <v>52</v>
      </c>
      <c r="N1349" s="1" t="s">
        <v>57</v>
      </c>
      <c r="O1349" s="1" t="s">
        <v>70</v>
      </c>
    </row>
    <row r="1350" spans="1:15" x14ac:dyDescent="0.25">
      <c r="A1350">
        <v>1349</v>
      </c>
      <c r="B1350">
        <v>19</v>
      </c>
      <c r="C1350" s="1" t="s">
        <v>2</v>
      </c>
      <c r="D1350" s="1" t="s">
        <v>115</v>
      </c>
      <c r="E1350" s="1" t="s">
        <v>49</v>
      </c>
      <c r="F1350" s="2">
        <v>47988</v>
      </c>
      <c r="G1350">
        <v>23</v>
      </c>
      <c r="H1350">
        <v>54</v>
      </c>
      <c r="I1350" s="1" t="s">
        <v>127</v>
      </c>
      <c r="J1350" s="1" t="s">
        <v>74</v>
      </c>
      <c r="K1350" s="1" t="s">
        <v>55</v>
      </c>
      <c r="L1350" s="1" t="s">
        <v>19</v>
      </c>
      <c r="M1350" s="1" t="s">
        <v>36</v>
      </c>
      <c r="N1350" s="1" t="s">
        <v>21</v>
      </c>
      <c r="O1350" s="1" t="s">
        <v>11</v>
      </c>
    </row>
    <row r="1351" spans="1:15" x14ac:dyDescent="0.25">
      <c r="A1351">
        <v>1350</v>
      </c>
      <c r="B1351">
        <v>21</v>
      </c>
      <c r="C1351" s="1" t="s">
        <v>2</v>
      </c>
      <c r="D1351" s="1" t="s">
        <v>107</v>
      </c>
      <c r="E1351" s="1" t="s">
        <v>4</v>
      </c>
      <c r="F1351" s="2">
        <v>47990</v>
      </c>
      <c r="G1351">
        <v>23</v>
      </c>
      <c r="H1351">
        <v>36</v>
      </c>
      <c r="I1351" s="1" t="s">
        <v>113</v>
      </c>
      <c r="J1351" s="1" t="s">
        <v>74</v>
      </c>
      <c r="K1351" s="1" t="s">
        <v>76</v>
      </c>
      <c r="L1351" s="1" t="s">
        <v>19</v>
      </c>
      <c r="M1351" s="1" t="s">
        <v>27</v>
      </c>
      <c r="N1351" s="1" t="s">
        <v>15</v>
      </c>
      <c r="O1351" s="1" t="s">
        <v>58</v>
      </c>
    </row>
    <row r="1352" spans="1:15" x14ac:dyDescent="0.25">
      <c r="A1352">
        <v>1351</v>
      </c>
      <c r="B1352">
        <v>31</v>
      </c>
      <c r="C1352" s="1" t="s">
        <v>2</v>
      </c>
      <c r="D1352" s="1" t="s">
        <v>71</v>
      </c>
      <c r="E1352" s="1" t="s">
        <v>49</v>
      </c>
      <c r="F1352" s="2">
        <v>47992</v>
      </c>
      <c r="G1352">
        <v>1</v>
      </c>
      <c r="H1352">
        <v>71</v>
      </c>
      <c r="I1352" s="1" t="s">
        <v>61</v>
      </c>
      <c r="J1352" s="1" t="s">
        <v>26</v>
      </c>
      <c r="K1352" s="1" t="s">
        <v>103</v>
      </c>
      <c r="L1352" s="1" t="s">
        <v>39</v>
      </c>
      <c r="M1352" s="1" t="s">
        <v>27</v>
      </c>
      <c r="N1352" s="1" t="s">
        <v>15</v>
      </c>
      <c r="O1352" s="1" t="s">
        <v>79</v>
      </c>
    </row>
    <row r="1353" spans="1:15" x14ac:dyDescent="0.25">
      <c r="A1353">
        <v>1352</v>
      </c>
      <c r="B1353">
        <v>30</v>
      </c>
      <c r="C1353" s="1" t="s">
        <v>2</v>
      </c>
      <c r="D1353" s="1" t="s">
        <v>44</v>
      </c>
      <c r="E1353" s="1" t="s">
        <v>45</v>
      </c>
      <c r="F1353" s="2">
        <v>47994</v>
      </c>
      <c r="G1353">
        <v>28</v>
      </c>
      <c r="H1353">
        <v>31</v>
      </c>
      <c r="I1353" s="1" t="s">
        <v>111</v>
      </c>
      <c r="J1353" s="1" t="s">
        <v>6</v>
      </c>
      <c r="K1353" s="1" t="s">
        <v>14</v>
      </c>
      <c r="L1353" s="1" t="s">
        <v>35</v>
      </c>
      <c r="M1353" s="1" t="s">
        <v>52</v>
      </c>
      <c r="N1353" s="1" t="s">
        <v>57</v>
      </c>
      <c r="O1353" s="1" t="s">
        <v>40</v>
      </c>
    </row>
    <row r="1354" spans="1:15" x14ac:dyDescent="0.25">
      <c r="A1354">
        <v>1353</v>
      </c>
      <c r="B1354">
        <v>65</v>
      </c>
      <c r="C1354" s="1" t="s">
        <v>2</v>
      </c>
      <c r="D1354" s="1" t="s">
        <v>106</v>
      </c>
      <c r="E1354" s="1" t="s">
        <v>49</v>
      </c>
      <c r="F1354" s="2">
        <v>47996</v>
      </c>
      <c r="G1354">
        <v>37</v>
      </c>
      <c r="H1354">
        <v>89</v>
      </c>
      <c r="I1354" s="1" t="s">
        <v>98</v>
      </c>
      <c r="J1354" s="1" t="s">
        <v>74</v>
      </c>
      <c r="K1354" s="1" t="s">
        <v>103</v>
      </c>
      <c r="L1354" s="1" t="s">
        <v>19</v>
      </c>
      <c r="M1354" s="1" t="s">
        <v>27</v>
      </c>
      <c r="N1354" s="1" t="s">
        <v>21</v>
      </c>
      <c r="O1354" s="1" t="s">
        <v>58</v>
      </c>
    </row>
    <row r="1355" spans="1:15" x14ac:dyDescent="0.25">
      <c r="A1355">
        <v>1354</v>
      </c>
      <c r="B1355">
        <v>39</v>
      </c>
      <c r="C1355" s="1" t="s">
        <v>2</v>
      </c>
      <c r="D1355" s="1" t="s">
        <v>77</v>
      </c>
      <c r="E1355" s="1" t="s">
        <v>4</v>
      </c>
      <c r="F1355" s="2">
        <v>47998</v>
      </c>
      <c r="G1355">
        <v>4</v>
      </c>
      <c r="H1355">
        <v>83</v>
      </c>
      <c r="I1355" s="1" t="s">
        <v>29</v>
      </c>
      <c r="J1355" s="1" t="s">
        <v>26</v>
      </c>
      <c r="K1355" s="1" t="s">
        <v>67</v>
      </c>
      <c r="L1355" s="1" t="s">
        <v>8</v>
      </c>
      <c r="M1355" s="1" t="s">
        <v>27</v>
      </c>
      <c r="N1355" s="1" t="s">
        <v>15</v>
      </c>
      <c r="O1355" s="1" t="s">
        <v>79</v>
      </c>
    </row>
    <row r="1356" spans="1:15" x14ac:dyDescent="0.25">
      <c r="A1356">
        <v>1355</v>
      </c>
      <c r="B1356">
        <v>64</v>
      </c>
      <c r="C1356" s="1" t="s">
        <v>2</v>
      </c>
      <c r="D1356" s="1" t="s">
        <v>114</v>
      </c>
      <c r="E1356" s="1" t="s">
        <v>49</v>
      </c>
      <c r="F1356" s="2">
        <v>48000</v>
      </c>
      <c r="G1356">
        <v>21</v>
      </c>
      <c r="H1356">
        <v>42</v>
      </c>
      <c r="I1356" s="1" t="s">
        <v>110</v>
      </c>
      <c r="J1356" s="1" t="s">
        <v>26</v>
      </c>
      <c r="K1356" s="1" t="s">
        <v>7</v>
      </c>
      <c r="L1356" s="1" t="s">
        <v>19</v>
      </c>
      <c r="M1356" s="1" t="s">
        <v>52</v>
      </c>
      <c r="N1356" s="1" t="s">
        <v>57</v>
      </c>
      <c r="O1356" s="1" t="s">
        <v>40</v>
      </c>
    </row>
    <row r="1357" spans="1:15" x14ac:dyDescent="0.25">
      <c r="A1357">
        <v>1356</v>
      </c>
      <c r="B1357">
        <v>59</v>
      </c>
      <c r="C1357" s="1" t="s">
        <v>2</v>
      </c>
      <c r="D1357" s="1" t="s">
        <v>41</v>
      </c>
      <c r="E1357" s="1" t="s">
        <v>4</v>
      </c>
      <c r="F1357" s="2">
        <v>48002</v>
      </c>
      <c r="G1357">
        <v>50</v>
      </c>
      <c r="H1357">
        <v>91</v>
      </c>
      <c r="I1357" s="1" t="s">
        <v>85</v>
      </c>
      <c r="J1357" s="1" t="s">
        <v>26</v>
      </c>
      <c r="K1357" s="1" t="s">
        <v>126</v>
      </c>
      <c r="L1357" s="1" t="s">
        <v>35</v>
      </c>
      <c r="M1357" s="1" t="s">
        <v>52</v>
      </c>
      <c r="N1357" s="1" t="s">
        <v>28</v>
      </c>
      <c r="O1357" s="1" t="s">
        <v>58</v>
      </c>
    </row>
    <row r="1358" spans="1:15" x14ac:dyDescent="0.25">
      <c r="A1358">
        <v>1357</v>
      </c>
      <c r="B1358">
        <v>49</v>
      </c>
      <c r="C1358" s="1" t="s">
        <v>2</v>
      </c>
      <c r="D1358" s="1" t="s">
        <v>84</v>
      </c>
      <c r="E1358" s="1" t="s">
        <v>45</v>
      </c>
      <c r="F1358" s="2">
        <v>48004</v>
      </c>
      <c r="G1358">
        <v>34</v>
      </c>
      <c r="H1358">
        <v>61</v>
      </c>
      <c r="I1358" s="1" t="s">
        <v>98</v>
      </c>
      <c r="J1358" s="1" t="s">
        <v>26</v>
      </c>
      <c r="K1358" s="1" t="s">
        <v>91</v>
      </c>
      <c r="L1358" s="1" t="s">
        <v>19</v>
      </c>
      <c r="M1358" s="1" t="s">
        <v>20</v>
      </c>
      <c r="N1358" s="1" t="s">
        <v>57</v>
      </c>
      <c r="O1358" s="1" t="s">
        <v>31</v>
      </c>
    </row>
    <row r="1359" spans="1:15" x14ac:dyDescent="0.25">
      <c r="A1359">
        <v>1358</v>
      </c>
      <c r="B1359">
        <v>24</v>
      </c>
      <c r="C1359" s="1" t="s">
        <v>2</v>
      </c>
      <c r="D1359" s="1" t="s">
        <v>114</v>
      </c>
      <c r="E1359" s="1" t="s">
        <v>49</v>
      </c>
      <c r="F1359" s="2">
        <v>48006</v>
      </c>
      <c r="G1359">
        <v>20</v>
      </c>
      <c r="H1359">
        <v>66</v>
      </c>
      <c r="I1359" s="1" t="s">
        <v>87</v>
      </c>
      <c r="J1359" s="1" t="s">
        <v>18</v>
      </c>
      <c r="K1359" s="1" t="s">
        <v>90</v>
      </c>
      <c r="L1359" s="1" t="s">
        <v>35</v>
      </c>
      <c r="M1359" s="1" t="s">
        <v>27</v>
      </c>
      <c r="N1359" s="1" t="s">
        <v>15</v>
      </c>
      <c r="O1359" s="1" t="s">
        <v>40</v>
      </c>
    </row>
    <row r="1360" spans="1:15" x14ac:dyDescent="0.25">
      <c r="A1360">
        <v>1359</v>
      </c>
      <c r="B1360">
        <v>19</v>
      </c>
      <c r="C1360" s="1" t="s">
        <v>2</v>
      </c>
      <c r="D1360" s="1" t="s">
        <v>101</v>
      </c>
      <c r="E1360" s="1" t="s">
        <v>49</v>
      </c>
      <c r="F1360" s="2">
        <v>48008</v>
      </c>
      <c r="G1360">
        <v>25</v>
      </c>
      <c r="H1360">
        <v>22</v>
      </c>
      <c r="I1360" s="1" t="s">
        <v>127</v>
      </c>
      <c r="J1360" s="1" t="s">
        <v>74</v>
      </c>
      <c r="K1360" s="1" t="s">
        <v>51</v>
      </c>
      <c r="L1360" s="1" t="s">
        <v>19</v>
      </c>
      <c r="M1360" s="1" t="s">
        <v>56</v>
      </c>
      <c r="N1360" s="1" t="s">
        <v>10</v>
      </c>
      <c r="O1360" s="1" t="s">
        <v>79</v>
      </c>
    </row>
    <row r="1361" spans="1:15" x14ac:dyDescent="0.25">
      <c r="A1361">
        <v>1360</v>
      </c>
      <c r="B1361">
        <v>27</v>
      </c>
      <c r="C1361" s="1" t="s">
        <v>2</v>
      </c>
      <c r="D1361" s="1" t="s">
        <v>86</v>
      </c>
      <c r="E1361" s="1" t="s">
        <v>4</v>
      </c>
      <c r="F1361" s="2">
        <v>48010</v>
      </c>
      <c r="G1361">
        <v>26</v>
      </c>
      <c r="H1361">
        <v>68</v>
      </c>
      <c r="I1361" s="1" t="s">
        <v>80</v>
      </c>
      <c r="J1361" s="1" t="s">
        <v>18</v>
      </c>
      <c r="K1361" s="1" t="s">
        <v>91</v>
      </c>
      <c r="L1361" s="1" t="s">
        <v>8</v>
      </c>
      <c r="M1361" s="1" t="s">
        <v>56</v>
      </c>
      <c r="N1361" s="1" t="s">
        <v>57</v>
      </c>
      <c r="O1361" s="1" t="s">
        <v>11</v>
      </c>
    </row>
    <row r="1362" spans="1:15" x14ac:dyDescent="0.25">
      <c r="A1362">
        <v>1361</v>
      </c>
      <c r="B1362">
        <v>56</v>
      </c>
      <c r="C1362" s="1" t="s">
        <v>2</v>
      </c>
      <c r="D1362" s="1" t="s">
        <v>69</v>
      </c>
      <c r="E1362" s="1" t="s">
        <v>4</v>
      </c>
      <c r="F1362" s="2">
        <v>48012</v>
      </c>
      <c r="G1362">
        <v>4</v>
      </c>
      <c r="H1362">
        <v>43</v>
      </c>
      <c r="I1362" s="1" t="s">
        <v>72</v>
      </c>
      <c r="J1362" s="1" t="s">
        <v>6</v>
      </c>
      <c r="K1362" s="1" t="s">
        <v>76</v>
      </c>
      <c r="L1362" s="1" t="s">
        <v>39</v>
      </c>
      <c r="M1362" s="1" t="s">
        <v>9</v>
      </c>
      <c r="N1362" s="1" t="s">
        <v>57</v>
      </c>
      <c r="O1362" s="1" t="s">
        <v>31</v>
      </c>
    </row>
    <row r="1363" spans="1:15" x14ac:dyDescent="0.25">
      <c r="A1363">
        <v>1362</v>
      </c>
      <c r="B1363">
        <v>49</v>
      </c>
      <c r="C1363" s="1" t="s">
        <v>2</v>
      </c>
      <c r="D1363" s="1" t="s">
        <v>63</v>
      </c>
      <c r="E1363" s="1" t="s">
        <v>4</v>
      </c>
      <c r="F1363" s="2">
        <v>48014</v>
      </c>
      <c r="G1363">
        <v>39</v>
      </c>
      <c r="H1363">
        <v>32</v>
      </c>
      <c r="I1363" s="1" t="s">
        <v>72</v>
      </c>
      <c r="J1363" s="1" t="s">
        <v>26</v>
      </c>
      <c r="K1363" s="1" t="s">
        <v>100</v>
      </c>
      <c r="L1363" s="1" t="s">
        <v>39</v>
      </c>
      <c r="M1363" s="1" t="s">
        <v>27</v>
      </c>
      <c r="N1363" s="1" t="s">
        <v>68</v>
      </c>
      <c r="O1363" s="1" t="s">
        <v>70</v>
      </c>
    </row>
    <row r="1364" spans="1:15" x14ac:dyDescent="0.25">
      <c r="A1364">
        <v>1363</v>
      </c>
      <c r="B1364">
        <v>41</v>
      </c>
      <c r="C1364" s="1" t="s">
        <v>2</v>
      </c>
      <c r="D1364" s="1" t="s">
        <v>44</v>
      </c>
      <c r="E1364" s="1" t="s">
        <v>45</v>
      </c>
      <c r="F1364" s="2">
        <v>48016</v>
      </c>
      <c r="G1364">
        <v>29</v>
      </c>
      <c r="H1364">
        <v>46</v>
      </c>
      <c r="I1364" s="1" t="s">
        <v>94</v>
      </c>
      <c r="J1364" s="1" t="s">
        <v>26</v>
      </c>
      <c r="K1364" s="1" t="s">
        <v>7</v>
      </c>
      <c r="L1364" s="1" t="s">
        <v>39</v>
      </c>
      <c r="M1364" s="1" t="s">
        <v>9</v>
      </c>
      <c r="N1364" s="1" t="s">
        <v>15</v>
      </c>
      <c r="O1364" s="1" t="s">
        <v>22</v>
      </c>
    </row>
    <row r="1365" spans="1:15" x14ac:dyDescent="0.25">
      <c r="A1365">
        <v>1364</v>
      </c>
      <c r="B1365">
        <v>36</v>
      </c>
      <c r="C1365" s="1" t="s">
        <v>2</v>
      </c>
      <c r="D1365" s="1" t="s">
        <v>3</v>
      </c>
      <c r="E1365" s="1" t="s">
        <v>4</v>
      </c>
      <c r="F1365" s="2">
        <v>48018</v>
      </c>
      <c r="G1365">
        <v>47</v>
      </c>
      <c r="H1365">
        <v>90</v>
      </c>
      <c r="I1365" s="1" t="s">
        <v>132</v>
      </c>
      <c r="J1365" s="1" t="s">
        <v>6</v>
      </c>
      <c r="K1365" s="1" t="s">
        <v>90</v>
      </c>
      <c r="L1365" s="1" t="s">
        <v>35</v>
      </c>
      <c r="M1365" s="1" t="s">
        <v>9</v>
      </c>
      <c r="N1365" s="1" t="s">
        <v>28</v>
      </c>
      <c r="O1365" s="1" t="s">
        <v>40</v>
      </c>
    </row>
    <row r="1366" spans="1:15" x14ac:dyDescent="0.25">
      <c r="A1366">
        <v>1365</v>
      </c>
      <c r="B1366">
        <v>68</v>
      </c>
      <c r="C1366" s="1" t="s">
        <v>2</v>
      </c>
      <c r="D1366" s="1" t="s">
        <v>106</v>
      </c>
      <c r="E1366" s="1" t="s">
        <v>49</v>
      </c>
      <c r="F1366" s="2">
        <v>48020</v>
      </c>
      <c r="G1366">
        <v>5</v>
      </c>
      <c r="H1366">
        <v>75</v>
      </c>
      <c r="I1366" s="1" t="s">
        <v>61</v>
      </c>
      <c r="J1366" s="1" t="s">
        <v>6</v>
      </c>
      <c r="K1366" s="1" t="s">
        <v>116</v>
      </c>
      <c r="L1366" s="1" t="s">
        <v>39</v>
      </c>
      <c r="M1366" s="1" t="s">
        <v>9</v>
      </c>
      <c r="N1366" s="1" t="s">
        <v>15</v>
      </c>
      <c r="O1366" s="1" t="s">
        <v>79</v>
      </c>
    </row>
    <row r="1367" spans="1:15" x14ac:dyDescent="0.25">
      <c r="A1367">
        <v>1366</v>
      </c>
      <c r="B1367">
        <v>28</v>
      </c>
      <c r="C1367" s="1" t="s">
        <v>2</v>
      </c>
      <c r="D1367" s="1" t="s">
        <v>48</v>
      </c>
      <c r="E1367" s="1" t="s">
        <v>49</v>
      </c>
      <c r="F1367" s="2">
        <v>48022</v>
      </c>
      <c r="G1367">
        <v>18</v>
      </c>
      <c r="H1367">
        <v>69</v>
      </c>
      <c r="I1367" s="1" t="s">
        <v>98</v>
      </c>
      <c r="J1367" s="1" t="s">
        <v>26</v>
      </c>
      <c r="K1367" s="1" t="s">
        <v>118</v>
      </c>
      <c r="L1367" s="1" t="s">
        <v>8</v>
      </c>
      <c r="M1367" s="1" t="s">
        <v>56</v>
      </c>
      <c r="N1367" s="1" t="s">
        <v>57</v>
      </c>
      <c r="O1367" s="1" t="s">
        <v>11</v>
      </c>
    </row>
    <row r="1368" spans="1:15" x14ac:dyDescent="0.25">
      <c r="A1368">
        <v>1367</v>
      </c>
      <c r="B1368">
        <v>45</v>
      </c>
      <c r="C1368" s="1" t="s">
        <v>2</v>
      </c>
      <c r="D1368" s="1" t="s">
        <v>115</v>
      </c>
      <c r="E1368" s="1" t="s">
        <v>49</v>
      </c>
      <c r="F1368" s="2">
        <v>48024</v>
      </c>
      <c r="G1368">
        <v>10</v>
      </c>
      <c r="H1368">
        <v>40</v>
      </c>
      <c r="I1368" s="1" t="s">
        <v>128</v>
      </c>
      <c r="J1368" s="1" t="s">
        <v>26</v>
      </c>
      <c r="K1368" s="1" t="s">
        <v>118</v>
      </c>
      <c r="L1368" s="1" t="s">
        <v>39</v>
      </c>
      <c r="M1368" s="1" t="s">
        <v>20</v>
      </c>
      <c r="N1368" s="1" t="s">
        <v>21</v>
      </c>
      <c r="O1368" s="1" t="s">
        <v>11</v>
      </c>
    </row>
    <row r="1369" spans="1:15" x14ac:dyDescent="0.25">
      <c r="A1369">
        <v>1368</v>
      </c>
      <c r="B1369">
        <v>60</v>
      </c>
      <c r="C1369" s="1" t="s">
        <v>2</v>
      </c>
      <c r="D1369" s="1" t="s">
        <v>115</v>
      </c>
      <c r="E1369" s="1" t="s">
        <v>49</v>
      </c>
      <c r="F1369" s="2">
        <v>48026</v>
      </c>
      <c r="G1369">
        <v>25</v>
      </c>
      <c r="H1369">
        <v>63</v>
      </c>
      <c r="I1369" s="1" t="s">
        <v>128</v>
      </c>
      <c r="J1369" s="1" t="s">
        <v>18</v>
      </c>
      <c r="K1369" s="1" t="s">
        <v>76</v>
      </c>
      <c r="L1369" s="1" t="s">
        <v>39</v>
      </c>
      <c r="M1369" s="1" t="s">
        <v>9</v>
      </c>
      <c r="N1369" s="1" t="s">
        <v>15</v>
      </c>
      <c r="O1369" s="1" t="s">
        <v>40</v>
      </c>
    </row>
    <row r="1370" spans="1:15" x14ac:dyDescent="0.25">
      <c r="A1370">
        <v>1369</v>
      </c>
      <c r="B1370">
        <v>21</v>
      </c>
      <c r="C1370" s="1" t="s">
        <v>2</v>
      </c>
      <c r="D1370" s="1" t="s">
        <v>37</v>
      </c>
      <c r="E1370" s="1" t="s">
        <v>4</v>
      </c>
      <c r="F1370" s="2">
        <v>48028</v>
      </c>
      <c r="G1370">
        <v>2</v>
      </c>
      <c r="H1370">
        <v>36</v>
      </c>
      <c r="I1370" s="1" t="s">
        <v>132</v>
      </c>
      <c r="J1370" s="1" t="s">
        <v>6</v>
      </c>
      <c r="K1370" s="1" t="s">
        <v>103</v>
      </c>
      <c r="L1370" s="1" t="s">
        <v>35</v>
      </c>
      <c r="M1370" s="1" t="s">
        <v>9</v>
      </c>
      <c r="N1370" s="1" t="s">
        <v>15</v>
      </c>
      <c r="O1370" s="1" t="s">
        <v>22</v>
      </c>
    </row>
    <row r="1371" spans="1:15" x14ac:dyDescent="0.25">
      <c r="A1371">
        <v>1370</v>
      </c>
      <c r="B1371">
        <v>32</v>
      </c>
      <c r="C1371" s="1" t="s">
        <v>2</v>
      </c>
      <c r="D1371" s="1" t="s">
        <v>53</v>
      </c>
      <c r="E1371" s="1" t="s">
        <v>24</v>
      </c>
      <c r="F1371" s="2">
        <v>48030</v>
      </c>
      <c r="G1371">
        <v>48</v>
      </c>
      <c r="H1371">
        <v>75</v>
      </c>
      <c r="I1371" s="1" t="s">
        <v>128</v>
      </c>
      <c r="J1371" s="1" t="s">
        <v>26</v>
      </c>
      <c r="K1371" s="1" t="s">
        <v>78</v>
      </c>
      <c r="L1371" s="1" t="s">
        <v>8</v>
      </c>
      <c r="M1371" s="1" t="s">
        <v>36</v>
      </c>
      <c r="N1371" s="1" t="s">
        <v>10</v>
      </c>
      <c r="O1371" s="1" t="s">
        <v>11</v>
      </c>
    </row>
    <row r="1372" spans="1:15" x14ac:dyDescent="0.25">
      <c r="A1372">
        <v>1371</v>
      </c>
      <c r="B1372">
        <v>27</v>
      </c>
      <c r="C1372" s="1" t="s">
        <v>2</v>
      </c>
      <c r="D1372" s="1" t="s">
        <v>101</v>
      </c>
      <c r="E1372" s="1" t="s">
        <v>49</v>
      </c>
      <c r="F1372" s="2">
        <v>48032</v>
      </c>
      <c r="G1372">
        <v>41</v>
      </c>
      <c r="H1372">
        <v>67</v>
      </c>
      <c r="I1372" s="1" t="s">
        <v>38</v>
      </c>
      <c r="J1372" s="1" t="s">
        <v>6</v>
      </c>
      <c r="K1372" s="1" t="s">
        <v>82</v>
      </c>
      <c r="L1372" s="1" t="s">
        <v>35</v>
      </c>
      <c r="M1372" s="1" t="s">
        <v>52</v>
      </c>
      <c r="N1372" s="1" t="s">
        <v>57</v>
      </c>
      <c r="O1372" s="1" t="s">
        <v>79</v>
      </c>
    </row>
    <row r="1373" spans="1:15" x14ac:dyDescent="0.25">
      <c r="A1373">
        <v>1372</v>
      </c>
      <c r="B1373">
        <v>40</v>
      </c>
      <c r="C1373" s="1" t="s">
        <v>2</v>
      </c>
      <c r="D1373" s="1" t="s">
        <v>77</v>
      </c>
      <c r="E1373" s="1" t="s">
        <v>4</v>
      </c>
      <c r="F1373" s="2">
        <v>48034</v>
      </c>
      <c r="G1373">
        <v>42</v>
      </c>
      <c r="H1373">
        <v>64</v>
      </c>
      <c r="I1373" s="1" t="s">
        <v>73</v>
      </c>
      <c r="J1373" s="1" t="s">
        <v>26</v>
      </c>
      <c r="K1373" s="1" t="s">
        <v>43</v>
      </c>
      <c r="L1373" s="1" t="s">
        <v>19</v>
      </c>
      <c r="M1373" s="1" t="s">
        <v>56</v>
      </c>
      <c r="N1373" s="1" t="s">
        <v>21</v>
      </c>
      <c r="O1373" s="1" t="s">
        <v>70</v>
      </c>
    </row>
    <row r="1374" spans="1:15" x14ac:dyDescent="0.25">
      <c r="A1374">
        <v>1373</v>
      </c>
      <c r="B1374">
        <v>64</v>
      </c>
      <c r="C1374" s="1" t="s">
        <v>2</v>
      </c>
      <c r="D1374" s="1" t="s">
        <v>3</v>
      </c>
      <c r="E1374" s="1" t="s">
        <v>4</v>
      </c>
      <c r="F1374" s="2">
        <v>48036</v>
      </c>
      <c r="G1374">
        <v>44</v>
      </c>
      <c r="H1374">
        <v>61</v>
      </c>
      <c r="I1374" s="1" t="s">
        <v>133</v>
      </c>
      <c r="J1374" s="1" t="s">
        <v>26</v>
      </c>
      <c r="K1374" s="1" t="s">
        <v>7</v>
      </c>
      <c r="L1374" s="1" t="s">
        <v>39</v>
      </c>
      <c r="M1374" s="1" t="s">
        <v>52</v>
      </c>
      <c r="N1374" s="1" t="s">
        <v>28</v>
      </c>
      <c r="O1374" s="1" t="s">
        <v>58</v>
      </c>
    </row>
    <row r="1375" spans="1:15" x14ac:dyDescent="0.25">
      <c r="A1375">
        <v>1374</v>
      </c>
      <c r="B1375">
        <v>18</v>
      </c>
      <c r="C1375" s="1" t="s">
        <v>2</v>
      </c>
      <c r="D1375" s="1" t="s">
        <v>125</v>
      </c>
      <c r="E1375" s="1" t="s">
        <v>49</v>
      </c>
      <c r="F1375" s="2">
        <v>48038</v>
      </c>
      <c r="G1375">
        <v>6</v>
      </c>
      <c r="H1375">
        <v>40</v>
      </c>
      <c r="I1375" s="1" t="s">
        <v>123</v>
      </c>
      <c r="J1375" s="1" t="s">
        <v>6</v>
      </c>
      <c r="K1375" s="1" t="s">
        <v>30</v>
      </c>
      <c r="L1375" s="1" t="s">
        <v>8</v>
      </c>
      <c r="M1375" s="1" t="s">
        <v>56</v>
      </c>
      <c r="N1375" s="1" t="s">
        <v>15</v>
      </c>
      <c r="O1375" s="1" t="s">
        <v>40</v>
      </c>
    </row>
    <row r="1376" spans="1:15" x14ac:dyDescent="0.25">
      <c r="A1376">
        <v>1375</v>
      </c>
      <c r="B1376">
        <v>22</v>
      </c>
      <c r="C1376" s="1" t="s">
        <v>2</v>
      </c>
      <c r="D1376" s="1" t="s">
        <v>48</v>
      </c>
      <c r="E1376" s="1" t="s">
        <v>49</v>
      </c>
      <c r="F1376" s="2">
        <v>48040</v>
      </c>
      <c r="G1376">
        <v>5</v>
      </c>
      <c r="H1376">
        <v>97</v>
      </c>
      <c r="I1376" s="1" t="s">
        <v>66</v>
      </c>
      <c r="J1376" s="1" t="s">
        <v>26</v>
      </c>
      <c r="K1376" s="1" t="s">
        <v>90</v>
      </c>
      <c r="L1376" s="1" t="s">
        <v>39</v>
      </c>
      <c r="M1376" s="1" t="s">
        <v>20</v>
      </c>
      <c r="N1376" s="1" t="s">
        <v>57</v>
      </c>
      <c r="O1376" s="1" t="s">
        <v>40</v>
      </c>
    </row>
    <row r="1377" spans="1:15" x14ac:dyDescent="0.25">
      <c r="A1377">
        <v>1376</v>
      </c>
      <c r="B1377">
        <v>42</v>
      </c>
      <c r="C1377" s="1" t="s">
        <v>2</v>
      </c>
      <c r="D1377" s="1" t="s">
        <v>32</v>
      </c>
      <c r="E1377" s="1" t="s">
        <v>24</v>
      </c>
      <c r="F1377" s="2">
        <v>48042</v>
      </c>
      <c r="G1377">
        <v>8</v>
      </c>
      <c r="H1377">
        <v>31</v>
      </c>
      <c r="I1377" s="1" t="s">
        <v>13</v>
      </c>
      <c r="J1377" s="1" t="s">
        <v>6</v>
      </c>
      <c r="K1377" s="1" t="s">
        <v>92</v>
      </c>
      <c r="L1377" s="1" t="s">
        <v>19</v>
      </c>
      <c r="M1377" s="1" t="s">
        <v>52</v>
      </c>
      <c r="N1377" s="1" t="s">
        <v>21</v>
      </c>
      <c r="O1377" s="1" t="s">
        <v>31</v>
      </c>
    </row>
    <row r="1378" spans="1:15" x14ac:dyDescent="0.25">
      <c r="A1378">
        <v>1377</v>
      </c>
      <c r="B1378">
        <v>57</v>
      </c>
      <c r="C1378" s="1" t="s">
        <v>2</v>
      </c>
      <c r="D1378" s="1" t="s">
        <v>23</v>
      </c>
      <c r="E1378" s="1" t="s">
        <v>24</v>
      </c>
      <c r="F1378" s="2">
        <v>48044</v>
      </c>
      <c r="G1378">
        <v>24</v>
      </c>
      <c r="H1378">
        <v>65</v>
      </c>
      <c r="I1378" s="1" t="s">
        <v>109</v>
      </c>
      <c r="J1378" s="1" t="s">
        <v>6</v>
      </c>
      <c r="K1378" s="1" t="s">
        <v>51</v>
      </c>
      <c r="L1378" s="1" t="s">
        <v>19</v>
      </c>
      <c r="M1378" s="1" t="s">
        <v>20</v>
      </c>
      <c r="N1378" s="1" t="s">
        <v>28</v>
      </c>
      <c r="O1378" s="1" t="s">
        <v>31</v>
      </c>
    </row>
    <row r="1379" spans="1:15" x14ac:dyDescent="0.25">
      <c r="A1379">
        <v>1378</v>
      </c>
      <c r="B1379">
        <v>33</v>
      </c>
      <c r="C1379" s="1" t="s">
        <v>2</v>
      </c>
      <c r="D1379" s="1" t="s">
        <v>71</v>
      </c>
      <c r="E1379" s="1" t="s">
        <v>49</v>
      </c>
      <c r="F1379" s="2">
        <v>48046</v>
      </c>
      <c r="G1379">
        <v>42</v>
      </c>
      <c r="H1379">
        <v>54</v>
      </c>
      <c r="I1379" s="1" t="s">
        <v>110</v>
      </c>
      <c r="J1379" s="1" t="s">
        <v>6</v>
      </c>
      <c r="K1379" s="1" t="s">
        <v>60</v>
      </c>
      <c r="L1379" s="1" t="s">
        <v>19</v>
      </c>
      <c r="M1379" s="1" t="s">
        <v>27</v>
      </c>
      <c r="N1379" s="1" t="s">
        <v>10</v>
      </c>
      <c r="O1379" s="1" t="s">
        <v>70</v>
      </c>
    </row>
    <row r="1380" spans="1:15" x14ac:dyDescent="0.25">
      <c r="A1380">
        <v>1379</v>
      </c>
      <c r="B1380">
        <v>37</v>
      </c>
      <c r="C1380" s="1" t="s">
        <v>2</v>
      </c>
      <c r="D1380" s="1" t="s">
        <v>84</v>
      </c>
      <c r="E1380" s="1" t="s">
        <v>45</v>
      </c>
      <c r="F1380" s="2">
        <v>48048</v>
      </c>
      <c r="G1380">
        <v>24</v>
      </c>
      <c r="H1380">
        <v>49</v>
      </c>
      <c r="I1380" s="1" t="s">
        <v>5</v>
      </c>
      <c r="J1380" s="1" t="s">
        <v>74</v>
      </c>
      <c r="K1380" s="1" t="s">
        <v>75</v>
      </c>
      <c r="L1380" s="1" t="s">
        <v>39</v>
      </c>
      <c r="M1380" s="1" t="s">
        <v>20</v>
      </c>
      <c r="N1380" s="1" t="s">
        <v>10</v>
      </c>
      <c r="O1380" s="1" t="s">
        <v>22</v>
      </c>
    </row>
    <row r="1381" spans="1:15" x14ac:dyDescent="0.25">
      <c r="A1381">
        <v>1380</v>
      </c>
      <c r="B1381">
        <v>21</v>
      </c>
      <c r="C1381" s="1" t="s">
        <v>2</v>
      </c>
      <c r="D1381" s="1" t="s">
        <v>95</v>
      </c>
      <c r="E1381" s="1" t="s">
        <v>4</v>
      </c>
      <c r="F1381" s="2">
        <v>48050</v>
      </c>
      <c r="G1381">
        <v>38</v>
      </c>
      <c r="H1381">
        <v>64</v>
      </c>
      <c r="I1381" s="1" t="s">
        <v>130</v>
      </c>
      <c r="J1381" s="1" t="s">
        <v>6</v>
      </c>
      <c r="K1381" s="1" t="s">
        <v>55</v>
      </c>
      <c r="L1381" s="1" t="s">
        <v>39</v>
      </c>
      <c r="M1381" s="1" t="s">
        <v>52</v>
      </c>
      <c r="N1381" s="1" t="s">
        <v>10</v>
      </c>
      <c r="O1381" s="1" t="s">
        <v>58</v>
      </c>
    </row>
    <row r="1382" spans="1:15" x14ac:dyDescent="0.25">
      <c r="A1382">
        <v>1381</v>
      </c>
      <c r="B1382">
        <v>51</v>
      </c>
      <c r="C1382" s="1" t="s">
        <v>2</v>
      </c>
      <c r="D1382" s="1" t="s">
        <v>32</v>
      </c>
      <c r="E1382" s="1" t="s">
        <v>24</v>
      </c>
      <c r="F1382" s="2">
        <v>48052</v>
      </c>
      <c r="G1382">
        <v>41</v>
      </c>
      <c r="H1382">
        <v>35</v>
      </c>
      <c r="I1382" s="1" t="s">
        <v>17</v>
      </c>
      <c r="J1382" s="1" t="s">
        <v>18</v>
      </c>
      <c r="K1382" s="1" t="s">
        <v>100</v>
      </c>
      <c r="L1382" s="1" t="s">
        <v>8</v>
      </c>
      <c r="M1382" s="1" t="s">
        <v>36</v>
      </c>
      <c r="N1382" s="1" t="s">
        <v>15</v>
      </c>
      <c r="O1382" s="1" t="s">
        <v>11</v>
      </c>
    </row>
    <row r="1383" spans="1:15" x14ac:dyDescent="0.25">
      <c r="A1383">
        <v>1382</v>
      </c>
      <c r="B1383">
        <v>30</v>
      </c>
      <c r="C1383" s="1" t="s">
        <v>2</v>
      </c>
      <c r="D1383" s="1" t="s">
        <v>53</v>
      </c>
      <c r="E1383" s="1" t="s">
        <v>24</v>
      </c>
      <c r="F1383" s="2">
        <v>48054</v>
      </c>
      <c r="G1383">
        <v>48</v>
      </c>
      <c r="H1383">
        <v>86</v>
      </c>
      <c r="I1383" s="1" t="s">
        <v>97</v>
      </c>
      <c r="J1383" s="1" t="s">
        <v>6</v>
      </c>
      <c r="K1383" s="1" t="s">
        <v>78</v>
      </c>
      <c r="L1383" s="1" t="s">
        <v>8</v>
      </c>
      <c r="M1383" s="1" t="s">
        <v>36</v>
      </c>
      <c r="N1383" s="1" t="s">
        <v>10</v>
      </c>
      <c r="O1383" s="1" t="s">
        <v>40</v>
      </c>
    </row>
    <row r="1384" spans="1:15" x14ac:dyDescent="0.25">
      <c r="A1384">
        <v>1383</v>
      </c>
      <c r="B1384">
        <v>68</v>
      </c>
      <c r="C1384" s="1" t="s">
        <v>2</v>
      </c>
      <c r="D1384" s="1" t="s">
        <v>84</v>
      </c>
      <c r="E1384" s="1" t="s">
        <v>45</v>
      </c>
      <c r="F1384" s="2">
        <v>48056</v>
      </c>
      <c r="G1384">
        <v>16</v>
      </c>
      <c r="H1384">
        <v>55</v>
      </c>
      <c r="I1384" s="1" t="s">
        <v>133</v>
      </c>
      <c r="J1384" s="1" t="s">
        <v>6</v>
      </c>
      <c r="K1384" s="1" t="s">
        <v>92</v>
      </c>
      <c r="L1384" s="1" t="s">
        <v>8</v>
      </c>
      <c r="M1384" s="1" t="s">
        <v>9</v>
      </c>
      <c r="N1384" s="1" t="s">
        <v>57</v>
      </c>
      <c r="O1384" s="1" t="s">
        <v>40</v>
      </c>
    </row>
    <row r="1385" spans="1:15" x14ac:dyDescent="0.25">
      <c r="A1385">
        <v>1384</v>
      </c>
      <c r="B1385">
        <v>36</v>
      </c>
      <c r="C1385" s="1" t="s">
        <v>2</v>
      </c>
      <c r="D1385" s="1" t="s">
        <v>101</v>
      </c>
      <c r="E1385" s="1" t="s">
        <v>49</v>
      </c>
      <c r="F1385" s="2">
        <v>48058</v>
      </c>
      <c r="G1385">
        <v>4</v>
      </c>
      <c r="H1385">
        <v>58</v>
      </c>
      <c r="I1385" s="1" t="s">
        <v>132</v>
      </c>
      <c r="J1385" s="1" t="s">
        <v>26</v>
      </c>
      <c r="K1385" s="1" t="s">
        <v>100</v>
      </c>
      <c r="L1385" s="1" t="s">
        <v>19</v>
      </c>
      <c r="M1385" s="1" t="s">
        <v>9</v>
      </c>
      <c r="N1385" s="1" t="s">
        <v>10</v>
      </c>
      <c r="O1385" s="1" t="s">
        <v>70</v>
      </c>
    </row>
    <row r="1386" spans="1:15" x14ac:dyDescent="0.25">
      <c r="A1386">
        <v>1385</v>
      </c>
      <c r="B1386">
        <v>46</v>
      </c>
      <c r="C1386" s="1" t="s">
        <v>2</v>
      </c>
      <c r="D1386" s="1" t="s">
        <v>32</v>
      </c>
      <c r="E1386" s="1" t="s">
        <v>24</v>
      </c>
      <c r="F1386" s="2">
        <v>48060</v>
      </c>
      <c r="G1386">
        <v>8</v>
      </c>
      <c r="H1386">
        <v>96</v>
      </c>
      <c r="I1386" s="1" t="s">
        <v>102</v>
      </c>
      <c r="J1386" s="1" t="s">
        <v>26</v>
      </c>
      <c r="K1386" s="1" t="s">
        <v>100</v>
      </c>
      <c r="L1386" s="1" t="s">
        <v>39</v>
      </c>
      <c r="M1386" s="1" t="s">
        <v>36</v>
      </c>
      <c r="N1386" s="1" t="s">
        <v>57</v>
      </c>
      <c r="O1386" s="1" t="s">
        <v>22</v>
      </c>
    </row>
    <row r="1387" spans="1:15" x14ac:dyDescent="0.25">
      <c r="A1387">
        <v>1386</v>
      </c>
      <c r="B1387">
        <v>41</v>
      </c>
      <c r="C1387" s="1" t="s">
        <v>2</v>
      </c>
      <c r="D1387" s="1" t="s">
        <v>88</v>
      </c>
      <c r="E1387" s="1" t="s">
        <v>49</v>
      </c>
      <c r="F1387" s="2">
        <v>48062</v>
      </c>
      <c r="G1387">
        <v>1</v>
      </c>
      <c r="H1387">
        <v>64</v>
      </c>
      <c r="I1387" s="1" t="s">
        <v>73</v>
      </c>
      <c r="J1387" s="1" t="s">
        <v>26</v>
      </c>
      <c r="K1387" s="1" t="s">
        <v>108</v>
      </c>
      <c r="L1387" s="1" t="s">
        <v>39</v>
      </c>
      <c r="M1387" s="1" t="s">
        <v>56</v>
      </c>
      <c r="N1387" s="1" t="s">
        <v>57</v>
      </c>
      <c r="O1387" s="1" t="s">
        <v>58</v>
      </c>
    </row>
    <row r="1388" spans="1:15" x14ac:dyDescent="0.25">
      <c r="A1388">
        <v>1387</v>
      </c>
      <c r="B1388">
        <v>68</v>
      </c>
      <c r="C1388" s="1" t="s">
        <v>2</v>
      </c>
      <c r="D1388" s="1" t="s">
        <v>84</v>
      </c>
      <c r="E1388" s="1" t="s">
        <v>45</v>
      </c>
      <c r="F1388" s="2">
        <v>48064</v>
      </c>
      <c r="G1388">
        <v>4</v>
      </c>
      <c r="H1388">
        <v>56</v>
      </c>
      <c r="I1388" s="1" t="s">
        <v>29</v>
      </c>
      <c r="J1388" s="1" t="s">
        <v>26</v>
      </c>
      <c r="K1388" s="1" t="s">
        <v>47</v>
      </c>
      <c r="L1388" s="1" t="s">
        <v>39</v>
      </c>
      <c r="M1388" s="1" t="s">
        <v>27</v>
      </c>
      <c r="N1388" s="1" t="s">
        <v>68</v>
      </c>
      <c r="O1388" s="1" t="s">
        <v>40</v>
      </c>
    </row>
    <row r="1389" spans="1:15" x14ac:dyDescent="0.25">
      <c r="A1389">
        <v>1388</v>
      </c>
      <c r="B1389">
        <v>21</v>
      </c>
      <c r="C1389" s="1" t="s">
        <v>2</v>
      </c>
      <c r="D1389" s="1" t="s">
        <v>3</v>
      </c>
      <c r="E1389" s="1" t="s">
        <v>4</v>
      </c>
      <c r="F1389" s="2">
        <v>48066</v>
      </c>
      <c r="G1389">
        <v>20</v>
      </c>
      <c r="H1389">
        <v>85</v>
      </c>
      <c r="I1389" s="1" t="s">
        <v>110</v>
      </c>
      <c r="J1389" s="1" t="s">
        <v>26</v>
      </c>
      <c r="K1389" s="1" t="s">
        <v>62</v>
      </c>
      <c r="L1389" s="1" t="s">
        <v>8</v>
      </c>
      <c r="M1389" s="1" t="s">
        <v>36</v>
      </c>
      <c r="N1389" s="1" t="s">
        <v>21</v>
      </c>
      <c r="O1389" s="1" t="s">
        <v>70</v>
      </c>
    </row>
    <row r="1390" spans="1:15" x14ac:dyDescent="0.25">
      <c r="A1390">
        <v>1389</v>
      </c>
      <c r="B1390">
        <v>62</v>
      </c>
      <c r="C1390" s="1" t="s">
        <v>2</v>
      </c>
      <c r="D1390" s="1" t="s">
        <v>63</v>
      </c>
      <c r="E1390" s="1" t="s">
        <v>4</v>
      </c>
      <c r="F1390" s="2">
        <v>48068</v>
      </c>
      <c r="G1390">
        <v>40</v>
      </c>
      <c r="H1390">
        <v>23</v>
      </c>
      <c r="I1390" s="1" t="s">
        <v>54</v>
      </c>
      <c r="J1390" s="1" t="s">
        <v>26</v>
      </c>
      <c r="K1390" s="1" t="s">
        <v>75</v>
      </c>
      <c r="L1390" s="1" t="s">
        <v>19</v>
      </c>
      <c r="M1390" s="1" t="s">
        <v>9</v>
      </c>
      <c r="N1390" s="1" t="s">
        <v>15</v>
      </c>
      <c r="O1390" s="1" t="s">
        <v>40</v>
      </c>
    </row>
    <row r="1391" spans="1:15" x14ac:dyDescent="0.25">
      <c r="A1391">
        <v>1390</v>
      </c>
      <c r="B1391">
        <v>59</v>
      </c>
      <c r="C1391" s="1" t="s">
        <v>2</v>
      </c>
      <c r="D1391" s="1" t="s">
        <v>101</v>
      </c>
      <c r="E1391" s="1" t="s">
        <v>49</v>
      </c>
      <c r="F1391" s="2">
        <v>48070</v>
      </c>
      <c r="G1391">
        <v>8</v>
      </c>
      <c r="H1391">
        <v>72</v>
      </c>
      <c r="I1391" s="1" t="s">
        <v>97</v>
      </c>
      <c r="J1391" s="1" t="s">
        <v>6</v>
      </c>
      <c r="K1391" s="1" t="s">
        <v>103</v>
      </c>
      <c r="L1391" s="1" t="s">
        <v>39</v>
      </c>
      <c r="M1391" s="1" t="s">
        <v>56</v>
      </c>
      <c r="N1391" s="1" t="s">
        <v>68</v>
      </c>
      <c r="O1391" s="1" t="s">
        <v>11</v>
      </c>
    </row>
    <row r="1392" spans="1:15" x14ac:dyDescent="0.25">
      <c r="A1392">
        <v>1391</v>
      </c>
      <c r="B1392">
        <v>25</v>
      </c>
      <c r="C1392" s="1" t="s">
        <v>2</v>
      </c>
      <c r="D1392" s="1" t="s">
        <v>106</v>
      </c>
      <c r="E1392" s="1" t="s">
        <v>49</v>
      </c>
      <c r="F1392" s="2">
        <v>48072</v>
      </c>
      <c r="G1392">
        <v>42</v>
      </c>
      <c r="H1392">
        <v>38</v>
      </c>
      <c r="I1392" s="1" t="s">
        <v>54</v>
      </c>
      <c r="J1392" s="1" t="s">
        <v>26</v>
      </c>
      <c r="K1392" s="1" t="s">
        <v>14</v>
      </c>
      <c r="L1392" s="1" t="s">
        <v>35</v>
      </c>
      <c r="M1392" s="1" t="s">
        <v>36</v>
      </c>
      <c r="N1392" s="1" t="s">
        <v>68</v>
      </c>
      <c r="O1392" s="1" t="s">
        <v>22</v>
      </c>
    </row>
    <row r="1393" spans="1:15" x14ac:dyDescent="0.25">
      <c r="A1393">
        <v>1392</v>
      </c>
      <c r="B1393">
        <v>53</v>
      </c>
      <c r="C1393" s="1" t="s">
        <v>2</v>
      </c>
      <c r="D1393" s="1" t="s">
        <v>3</v>
      </c>
      <c r="E1393" s="1" t="s">
        <v>4</v>
      </c>
      <c r="F1393" s="2">
        <v>48074</v>
      </c>
      <c r="G1393">
        <v>38</v>
      </c>
      <c r="H1393">
        <v>29</v>
      </c>
      <c r="I1393" s="1" t="s">
        <v>73</v>
      </c>
      <c r="J1393" s="1" t="s">
        <v>18</v>
      </c>
      <c r="K1393" s="1" t="s">
        <v>34</v>
      </c>
      <c r="L1393" s="1" t="s">
        <v>8</v>
      </c>
      <c r="M1393" s="1" t="s">
        <v>9</v>
      </c>
      <c r="N1393" s="1" t="s">
        <v>21</v>
      </c>
      <c r="O1393" s="1" t="s">
        <v>31</v>
      </c>
    </row>
    <row r="1394" spans="1:15" x14ac:dyDescent="0.25">
      <c r="A1394">
        <v>1393</v>
      </c>
      <c r="B1394">
        <v>31</v>
      </c>
      <c r="C1394" s="1" t="s">
        <v>2</v>
      </c>
      <c r="D1394" s="1" t="s">
        <v>125</v>
      </c>
      <c r="E1394" s="1" t="s">
        <v>49</v>
      </c>
      <c r="F1394" s="2">
        <v>48076</v>
      </c>
      <c r="G1394">
        <v>34</v>
      </c>
      <c r="H1394">
        <v>46</v>
      </c>
      <c r="I1394" s="1" t="s">
        <v>54</v>
      </c>
      <c r="J1394" s="1" t="s">
        <v>26</v>
      </c>
      <c r="K1394" s="1" t="s">
        <v>116</v>
      </c>
      <c r="L1394" s="1" t="s">
        <v>19</v>
      </c>
      <c r="M1394" s="1" t="s">
        <v>9</v>
      </c>
      <c r="N1394" s="1" t="s">
        <v>10</v>
      </c>
      <c r="O1394" s="1" t="s">
        <v>79</v>
      </c>
    </row>
    <row r="1395" spans="1:15" x14ac:dyDescent="0.25">
      <c r="A1395">
        <v>1394</v>
      </c>
      <c r="B1395">
        <v>46</v>
      </c>
      <c r="C1395" s="1" t="s">
        <v>2</v>
      </c>
      <c r="D1395" s="1" t="s">
        <v>125</v>
      </c>
      <c r="E1395" s="1" t="s">
        <v>49</v>
      </c>
      <c r="F1395" s="2">
        <v>48078</v>
      </c>
      <c r="G1395">
        <v>14</v>
      </c>
      <c r="H1395">
        <v>58</v>
      </c>
      <c r="I1395" s="1" t="s">
        <v>117</v>
      </c>
      <c r="J1395" s="1" t="s">
        <v>6</v>
      </c>
      <c r="K1395" s="1" t="s">
        <v>116</v>
      </c>
      <c r="L1395" s="1" t="s">
        <v>19</v>
      </c>
      <c r="M1395" s="1" t="s">
        <v>9</v>
      </c>
      <c r="N1395" s="1" t="s">
        <v>28</v>
      </c>
      <c r="O1395" s="1" t="s">
        <v>11</v>
      </c>
    </row>
    <row r="1396" spans="1:15" x14ac:dyDescent="0.25">
      <c r="A1396">
        <v>1395</v>
      </c>
      <c r="B1396">
        <v>26</v>
      </c>
      <c r="C1396" s="1" t="s">
        <v>2</v>
      </c>
      <c r="D1396" s="1" t="s">
        <v>44</v>
      </c>
      <c r="E1396" s="1" t="s">
        <v>45</v>
      </c>
      <c r="F1396" s="2">
        <v>48080</v>
      </c>
      <c r="G1396">
        <v>39</v>
      </c>
      <c r="H1396">
        <v>43</v>
      </c>
      <c r="I1396" s="1" t="s">
        <v>128</v>
      </c>
      <c r="J1396" s="1" t="s">
        <v>6</v>
      </c>
      <c r="K1396" s="1" t="s">
        <v>118</v>
      </c>
      <c r="L1396" s="1" t="s">
        <v>39</v>
      </c>
      <c r="M1396" s="1" t="s">
        <v>27</v>
      </c>
      <c r="N1396" s="1" t="s">
        <v>15</v>
      </c>
      <c r="O1396" s="1" t="s">
        <v>22</v>
      </c>
    </row>
    <row r="1397" spans="1:15" x14ac:dyDescent="0.25">
      <c r="A1397">
        <v>1396</v>
      </c>
      <c r="B1397">
        <v>47</v>
      </c>
      <c r="C1397" s="1" t="s">
        <v>2</v>
      </c>
      <c r="D1397" s="1" t="s">
        <v>101</v>
      </c>
      <c r="E1397" s="1" t="s">
        <v>49</v>
      </c>
      <c r="F1397" s="2">
        <v>48082</v>
      </c>
      <c r="G1397">
        <v>40</v>
      </c>
      <c r="H1397">
        <v>32</v>
      </c>
      <c r="I1397" s="1" t="s">
        <v>46</v>
      </c>
      <c r="J1397" s="1" t="s">
        <v>6</v>
      </c>
      <c r="K1397" s="1" t="s">
        <v>30</v>
      </c>
      <c r="L1397" s="1" t="s">
        <v>19</v>
      </c>
      <c r="M1397" s="1" t="s">
        <v>27</v>
      </c>
      <c r="N1397" s="1" t="s">
        <v>28</v>
      </c>
      <c r="O1397" s="1" t="s">
        <v>58</v>
      </c>
    </row>
    <row r="1398" spans="1:15" x14ac:dyDescent="0.25">
      <c r="A1398">
        <v>1397</v>
      </c>
      <c r="B1398">
        <v>37</v>
      </c>
      <c r="C1398" s="1" t="s">
        <v>2</v>
      </c>
      <c r="D1398" s="1" t="s">
        <v>77</v>
      </c>
      <c r="E1398" s="1" t="s">
        <v>4</v>
      </c>
      <c r="F1398" s="2">
        <v>48084</v>
      </c>
      <c r="G1398">
        <v>49</v>
      </c>
      <c r="H1398">
        <v>30</v>
      </c>
      <c r="I1398" s="1" t="s">
        <v>132</v>
      </c>
      <c r="J1398" s="1" t="s">
        <v>74</v>
      </c>
      <c r="K1398" s="1" t="s">
        <v>75</v>
      </c>
      <c r="L1398" s="1" t="s">
        <v>8</v>
      </c>
      <c r="M1398" s="1" t="s">
        <v>27</v>
      </c>
      <c r="N1398" s="1" t="s">
        <v>68</v>
      </c>
      <c r="O1398" s="1" t="s">
        <v>70</v>
      </c>
    </row>
    <row r="1399" spans="1:15" x14ac:dyDescent="0.25">
      <c r="A1399">
        <v>1398</v>
      </c>
      <c r="B1399">
        <v>55</v>
      </c>
      <c r="C1399" s="1" t="s">
        <v>2</v>
      </c>
      <c r="D1399" s="1" t="s">
        <v>71</v>
      </c>
      <c r="E1399" s="1" t="s">
        <v>49</v>
      </c>
      <c r="F1399" s="2">
        <v>48086</v>
      </c>
      <c r="G1399">
        <v>33</v>
      </c>
      <c r="H1399">
        <v>67</v>
      </c>
      <c r="I1399" s="1" t="s">
        <v>17</v>
      </c>
      <c r="J1399" s="1" t="s">
        <v>18</v>
      </c>
      <c r="K1399" s="1" t="s">
        <v>118</v>
      </c>
      <c r="L1399" s="1" t="s">
        <v>35</v>
      </c>
      <c r="M1399" s="1" t="s">
        <v>56</v>
      </c>
      <c r="N1399" s="1" t="s">
        <v>28</v>
      </c>
      <c r="O1399" s="1" t="s">
        <v>31</v>
      </c>
    </row>
    <row r="1400" spans="1:15" x14ac:dyDescent="0.25">
      <c r="A1400">
        <v>1399</v>
      </c>
      <c r="B1400">
        <v>30</v>
      </c>
      <c r="C1400" s="1" t="s">
        <v>2</v>
      </c>
      <c r="D1400" s="1" t="s">
        <v>63</v>
      </c>
      <c r="E1400" s="1" t="s">
        <v>4</v>
      </c>
      <c r="F1400" s="2">
        <v>48088</v>
      </c>
      <c r="G1400">
        <v>25</v>
      </c>
      <c r="H1400">
        <v>45</v>
      </c>
      <c r="I1400" s="1" t="s">
        <v>87</v>
      </c>
      <c r="J1400" s="1" t="s">
        <v>26</v>
      </c>
      <c r="K1400" s="1" t="s">
        <v>91</v>
      </c>
      <c r="L1400" s="1" t="s">
        <v>35</v>
      </c>
      <c r="M1400" s="1" t="s">
        <v>20</v>
      </c>
      <c r="N1400" s="1" t="s">
        <v>21</v>
      </c>
      <c r="O1400" s="1" t="s">
        <v>22</v>
      </c>
    </row>
    <row r="1401" spans="1:15" x14ac:dyDescent="0.25">
      <c r="A1401">
        <v>1400</v>
      </c>
      <c r="B1401">
        <v>19</v>
      </c>
      <c r="C1401" s="1" t="s">
        <v>2</v>
      </c>
      <c r="D1401" s="1" t="s">
        <v>106</v>
      </c>
      <c r="E1401" s="1" t="s">
        <v>49</v>
      </c>
      <c r="F1401" s="2">
        <v>48090</v>
      </c>
      <c r="G1401">
        <v>48</v>
      </c>
      <c r="H1401">
        <v>81</v>
      </c>
      <c r="I1401" s="1" t="s">
        <v>127</v>
      </c>
      <c r="J1401" s="1" t="s">
        <v>26</v>
      </c>
      <c r="K1401" s="1" t="s">
        <v>60</v>
      </c>
      <c r="L1401" s="1" t="s">
        <v>8</v>
      </c>
      <c r="M1401" s="1" t="s">
        <v>56</v>
      </c>
      <c r="N1401" s="1" t="s">
        <v>10</v>
      </c>
      <c r="O1401" s="1" t="s">
        <v>31</v>
      </c>
    </row>
    <row r="1402" spans="1:15" x14ac:dyDescent="0.25">
      <c r="A1402">
        <v>1401</v>
      </c>
      <c r="B1402">
        <v>36</v>
      </c>
      <c r="C1402" s="1" t="s">
        <v>2</v>
      </c>
      <c r="D1402" s="1" t="s">
        <v>114</v>
      </c>
      <c r="E1402" s="1" t="s">
        <v>49</v>
      </c>
      <c r="F1402" s="2">
        <v>48092</v>
      </c>
      <c r="G1402">
        <v>22</v>
      </c>
      <c r="H1402">
        <v>23</v>
      </c>
      <c r="I1402" s="1" t="s">
        <v>89</v>
      </c>
      <c r="J1402" s="1" t="s">
        <v>26</v>
      </c>
      <c r="K1402" s="1" t="s">
        <v>90</v>
      </c>
      <c r="L1402" s="1" t="s">
        <v>39</v>
      </c>
      <c r="M1402" s="1" t="s">
        <v>27</v>
      </c>
      <c r="N1402" s="1" t="s">
        <v>21</v>
      </c>
      <c r="O1402" s="1" t="s">
        <v>79</v>
      </c>
    </row>
    <row r="1403" spans="1:15" x14ac:dyDescent="0.25">
      <c r="A1403">
        <v>1402</v>
      </c>
      <c r="B1403">
        <v>23</v>
      </c>
      <c r="C1403" s="1" t="s">
        <v>2</v>
      </c>
      <c r="D1403" s="1" t="s">
        <v>23</v>
      </c>
      <c r="E1403" s="1" t="s">
        <v>24</v>
      </c>
      <c r="F1403" s="2">
        <v>48094</v>
      </c>
      <c r="G1403">
        <v>1</v>
      </c>
      <c r="H1403">
        <v>59</v>
      </c>
      <c r="I1403" s="1" t="s">
        <v>98</v>
      </c>
      <c r="J1403" s="1" t="s">
        <v>26</v>
      </c>
      <c r="K1403" s="1" t="s">
        <v>126</v>
      </c>
      <c r="L1403" s="1" t="s">
        <v>39</v>
      </c>
      <c r="M1403" s="1" t="s">
        <v>52</v>
      </c>
      <c r="N1403" s="1" t="s">
        <v>28</v>
      </c>
      <c r="O1403" s="1" t="s">
        <v>22</v>
      </c>
    </row>
    <row r="1404" spans="1:15" x14ac:dyDescent="0.25">
      <c r="A1404">
        <v>1403</v>
      </c>
      <c r="B1404">
        <v>62</v>
      </c>
      <c r="C1404" s="1" t="s">
        <v>2</v>
      </c>
      <c r="D1404" s="1" t="s">
        <v>71</v>
      </c>
      <c r="E1404" s="1" t="s">
        <v>49</v>
      </c>
      <c r="F1404" s="2">
        <v>48096</v>
      </c>
      <c r="G1404">
        <v>47</v>
      </c>
      <c r="H1404">
        <v>21</v>
      </c>
      <c r="I1404" s="1" t="s">
        <v>96</v>
      </c>
      <c r="J1404" s="1" t="s">
        <v>6</v>
      </c>
      <c r="K1404" s="1" t="s">
        <v>34</v>
      </c>
      <c r="L1404" s="1" t="s">
        <v>35</v>
      </c>
      <c r="M1404" s="1" t="s">
        <v>9</v>
      </c>
      <c r="N1404" s="1" t="s">
        <v>28</v>
      </c>
      <c r="O1404" s="1" t="s">
        <v>70</v>
      </c>
    </row>
    <row r="1405" spans="1:15" x14ac:dyDescent="0.25">
      <c r="A1405">
        <v>1404</v>
      </c>
      <c r="B1405">
        <v>26</v>
      </c>
      <c r="C1405" s="1" t="s">
        <v>2</v>
      </c>
      <c r="D1405" s="1" t="s">
        <v>114</v>
      </c>
      <c r="E1405" s="1" t="s">
        <v>49</v>
      </c>
      <c r="F1405" s="2">
        <v>48098</v>
      </c>
      <c r="G1405">
        <v>20</v>
      </c>
      <c r="H1405">
        <v>20</v>
      </c>
      <c r="I1405" s="1" t="s">
        <v>124</v>
      </c>
      <c r="J1405" s="1" t="s">
        <v>26</v>
      </c>
      <c r="K1405" s="1" t="s">
        <v>82</v>
      </c>
      <c r="L1405" s="1" t="s">
        <v>19</v>
      </c>
      <c r="M1405" s="1" t="s">
        <v>56</v>
      </c>
      <c r="N1405" s="1" t="s">
        <v>21</v>
      </c>
      <c r="O1405" s="1" t="s">
        <v>58</v>
      </c>
    </row>
    <row r="1406" spans="1:15" x14ac:dyDescent="0.25">
      <c r="A1406">
        <v>1405</v>
      </c>
      <c r="B1406">
        <v>36</v>
      </c>
      <c r="C1406" s="1" t="s">
        <v>2</v>
      </c>
      <c r="D1406" s="1" t="s">
        <v>88</v>
      </c>
      <c r="E1406" s="1" t="s">
        <v>49</v>
      </c>
      <c r="F1406" s="2">
        <v>48100</v>
      </c>
      <c r="G1406">
        <v>10</v>
      </c>
      <c r="H1406">
        <v>28</v>
      </c>
      <c r="I1406" s="1" t="s">
        <v>112</v>
      </c>
      <c r="J1406" s="1" t="s">
        <v>26</v>
      </c>
      <c r="K1406" s="1" t="s">
        <v>43</v>
      </c>
      <c r="L1406" s="1" t="s">
        <v>8</v>
      </c>
      <c r="M1406" s="1" t="s">
        <v>27</v>
      </c>
      <c r="N1406" s="1" t="s">
        <v>68</v>
      </c>
      <c r="O1406" s="1" t="s">
        <v>22</v>
      </c>
    </row>
    <row r="1407" spans="1:15" x14ac:dyDescent="0.25">
      <c r="A1407">
        <v>1406</v>
      </c>
      <c r="B1407">
        <v>33</v>
      </c>
      <c r="C1407" s="1" t="s">
        <v>2</v>
      </c>
      <c r="D1407" s="1" t="s">
        <v>107</v>
      </c>
      <c r="E1407" s="1" t="s">
        <v>4</v>
      </c>
      <c r="F1407" s="2">
        <v>48102</v>
      </c>
      <c r="G1407">
        <v>39</v>
      </c>
      <c r="H1407">
        <v>100</v>
      </c>
      <c r="I1407" s="1" t="s">
        <v>64</v>
      </c>
      <c r="J1407" s="1" t="s">
        <v>26</v>
      </c>
      <c r="K1407" s="1" t="s">
        <v>82</v>
      </c>
      <c r="L1407" s="1" t="s">
        <v>8</v>
      </c>
      <c r="M1407" s="1" t="s">
        <v>56</v>
      </c>
      <c r="N1407" s="1" t="s">
        <v>21</v>
      </c>
      <c r="O1407" s="1" t="s">
        <v>70</v>
      </c>
    </row>
    <row r="1408" spans="1:15" x14ac:dyDescent="0.25">
      <c r="A1408">
        <v>1407</v>
      </c>
      <c r="B1408">
        <v>32</v>
      </c>
      <c r="C1408" s="1" t="s">
        <v>2</v>
      </c>
      <c r="D1408" s="1" t="s">
        <v>37</v>
      </c>
      <c r="E1408" s="1" t="s">
        <v>4</v>
      </c>
      <c r="F1408" s="2">
        <v>48104</v>
      </c>
      <c r="G1408">
        <v>15</v>
      </c>
      <c r="H1408">
        <v>46</v>
      </c>
      <c r="I1408" s="1" t="s">
        <v>131</v>
      </c>
      <c r="J1408" s="1" t="s">
        <v>6</v>
      </c>
      <c r="K1408" s="1" t="s">
        <v>30</v>
      </c>
      <c r="L1408" s="1" t="s">
        <v>19</v>
      </c>
      <c r="M1408" s="1" t="s">
        <v>9</v>
      </c>
      <c r="N1408" s="1" t="s">
        <v>68</v>
      </c>
      <c r="O1408" s="1" t="s">
        <v>70</v>
      </c>
    </row>
    <row r="1409" spans="1:15" x14ac:dyDescent="0.25">
      <c r="A1409">
        <v>1408</v>
      </c>
      <c r="B1409">
        <v>56</v>
      </c>
      <c r="C1409" s="1" t="s">
        <v>2</v>
      </c>
      <c r="D1409" s="1" t="s">
        <v>48</v>
      </c>
      <c r="E1409" s="1" t="s">
        <v>49</v>
      </c>
      <c r="F1409" s="2">
        <v>48106</v>
      </c>
      <c r="G1409">
        <v>11</v>
      </c>
      <c r="H1409">
        <v>61</v>
      </c>
      <c r="I1409" s="1" t="s">
        <v>89</v>
      </c>
      <c r="J1409" s="1" t="s">
        <v>74</v>
      </c>
      <c r="K1409" s="1" t="s">
        <v>43</v>
      </c>
      <c r="L1409" s="1" t="s">
        <v>19</v>
      </c>
      <c r="M1409" s="1" t="s">
        <v>9</v>
      </c>
      <c r="N1409" s="1" t="s">
        <v>21</v>
      </c>
      <c r="O1409" s="1" t="s">
        <v>31</v>
      </c>
    </row>
    <row r="1410" spans="1:15" x14ac:dyDescent="0.25">
      <c r="A1410">
        <v>1409</v>
      </c>
      <c r="B1410">
        <v>58</v>
      </c>
      <c r="C1410" s="1" t="s">
        <v>2</v>
      </c>
      <c r="D1410" s="1" t="s">
        <v>3</v>
      </c>
      <c r="E1410" s="1" t="s">
        <v>4</v>
      </c>
      <c r="F1410" s="2">
        <v>48108</v>
      </c>
      <c r="G1410">
        <v>38</v>
      </c>
      <c r="H1410">
        <v>58</v>
      </c>
      <c r="I1410" s="1" t="s">
        <v>13</v>
      </c>
      <c r="J1410" s="1" t="s">
        <v>26</v>
      </c>
      <c r="K1410" s="1" t="s">
        <v>116</v>
      </c>
      <c r="L1410" s="1" t="s">
        <v>8</v>
      </c>
      <c r="M1410" s="1" t="s">
        <v>20</v>
      </c>
      <c r="N1410" s="1" t="s">
        <v>10</v>
      </c>
      <c r="O1410" s="1" t="s">
        <v>22</v>
      </c>
    </row>
    <row r="1411" spans="1:15" x14ac:dyDescent="0.25">
      <c r="A1411">
        <v>1410</v>
      </c>
      <c r="B1411">
        <v>34</v>
      </c>
      <c r="C1411" s="1" t="s">
        <v>2</v>
      </c>
      <c r="D1411" s="1" t="s">
        <v>114</v>
      </c>
      <c r="E1411" s="1" t="s">
        <v>49</v>
      </c>
      <c r="F1411" s="2">
        <v>48110</v>
      </c>
      <c r="G1411">
        <v>41</v>
      </c>
      <c r="H1411">
        <v>50</v>
      </c>
      <c r="I1411" s="1" t="s">
        <v>117</v>
      </c>
      <c r="J1411" s="1" t="s">
        <v>26</v>
      </c>
      <c r="K1411" s="1" t="s">
        <v>126</v>
      </c>
      <c r="L1411" s="1" t="s">
        <v>19</v>
      </c>
      <c r="M1411" s="1" t="s">
        <v>36</v>
      </c>
      <c r="N1411" s="1" t="s">
        <v>15</v>
      </c>
      <c r="O1411" s="1" t="s">
        <v>11</v>
      </c>
    </row>
    <row r="1412" spans="1:15" x14ac:dyDescent="0.25">
      <c r="A1412">
        <v>1411</v>
      </c>
      <c r="B1412">
        <v>61</v>
      </c>
      <c r="C1412" s="1" t="s">
        <v>2</v>
      </c>
      <c r="D1412" s="1" t="s">
        <v>106</v>
      </c>
      <c r="E1412" s="1" t="s">
        <v>49</v>
      </c>
      <c r="F1412" s="2">
        <v>48112</v>
      </c>
      <c r="G1412">
        <v>18</v>
      </c>
      <c r="H1412">
        <v>93</v>
      </c>
      <c r="I1412" s="1" t="s">
        <v>104</v>
      </c>
      <c r="J1412" s="1" t="s">
        <v>26</v>
      </c>
      <c r="K1412" s="1" t="s">
        <v>55</v>
      </c>
      <c r="L1412" s="1" t="s">
        <v>35</v>
      </c>
      <c r="M1412" s="1" t="s">
        <v>56</v>
      </c>
      <c r="N1412" s="1" t="s">
        <v>68</v>
      </c>
      <c r="O1412" s="1" t="s">
        <v>31</v>
      </c>
    </row>
    <row r="1413" spans="1:15" x14ac:dyDescent="0.25">
      <c r="A1413">
        <v>1412</v>
      </c>
      <c r="B1413">
        <v>48</v>
      </c>
      <c r="C1413" s="1" t="s">
        <v>2</v>
      </c>
      <c r="D1413" s="1" t="s">
        <v>69</v>
      </c>
      <c r="E1413" s="1" t="s">
        <v>4</v>
      </c>
      <c r="F1413" s="2">
        <v>48114</v>
      </c>
      <c r="G1413">
        <v>13</v>
      </c>
      <c r="H1413">
        <v>24</v>
      </c>
      <c r="I1413" s="1" t="s">
        <v>42</v>
      </c>
      <c r="J1413" s="1" t="s">
        <v>6</v>
      </c>
      <c r="K1413" s="1" t="s">
        <v>78</v>
      </c>
      <c r="L1413" s="1" t="s">
        <v>35</v>
      </c>
      <c r="M1413" s="1" t="s">
        <v>56</v>
      </c>
      <c r="N1413" s="1" t="s">
        <v>10</v>
      </c>
      <c r="O1413" s="1" t="s">
        <v>40</v>
      </c>
    </row>
    <row r="1414" spans="1:15" x14ac:dyDescent="0.25">
      <c r="A1414">
        <v>1413</v>
      </c>
      <c r="B1414">
        <v>25</v>
      </c>
      <c r="C1414" s="1" t="s">
        <v>2</v>
      </c>
      <c r="D1414" s="1" t="s">
        <v>41</v>
      </c>
      <c r="E1414" s="1" t="s">
        <v>4</v>
      </c>
      <c r="F1414" s="2">
        <v>48116</v>
      </c>
      <c r="G1414">
        <v>43</v>
      </c>
      <c r="H1414">
        <v>100</v>
      </c>
      <c r="I1414" s="1" t="s">
        <v>133</v>
      </c>
      <c r="J1414" s="1" t="s">
        <v>26</v>
      </c>
      <c r="K1414" s="1" t="s">
        <v>43</v>
      </c>
      <c r="L1414" s="1" t="s">
        <v>35</v>
      </c>
      <c r="M1414" s="1" t="s">
        <v>52</v>
      </c>
      <c r="N1414" s="1" t="s">
        <v>10</v>
      </c>
      <c r="O1414" s="1" t="s">
        <v>31</v>
      </c>
    </row>
    <row r="1415" spans="1:15" x14ac:dyDescent="0.25">
      <c r="A1415">
        <v>1414</v>
      </c>
      <c r="B1415">
        <v>51</v>
      </c>
      <c r="C1415" s="1" t="s">
        <v>2</v>
      </c>
      <c r="D1415" s="1" t="s">
        <v>3</v>
      </c>
      <c r="E1415" s="1" t="s">
        <v>4</v>
      </c>
      <c r="F1415" s="2">
        <v>48118</v>
      </c>
      <c r="G1415">
        <v>12</v>
      </c>
      <c r="H1415">
        <v>79</v>
      </c>
      <c r="I1415" s="1" t="s">
        <v>64</v>
      </c>
      <c r="J1415" s="1" t="s">
        <v>18</v>
      </c>
      <c r="K1415" s="1" t="s">
        <v>108</v>
      </c>
      <c r="L1415" s="1" t="s">
        <v>39</v>
      </c>
      <c r="M1415" s="1" t="s">
        <v>56</v>
      </c>
      <c r="N1415" s="1" t="s">
        <v>57</v>
      </c>
      <c r="O1415" s="1" t="s">
        <v>40</v>
      </c>
    </row>
    <row r="1416" spans="1:15" x14ac:dyDescent="0.25">
      <c r="A1416">
        <v>1415</v>
      </c>
      <c r="B1416">
        <v>29</v>
      </c>
      <c r="C1416" s="1" t="s">
        <v>2</v>
      </c>
      <c r="D1416" s="1" t="s">
        <v>107</v>
      </c>
      <c r="E1416" s="1" t="s">
        <v>4</v>
      </c>
      <c r="F1416" s="2">
        <v>48120</v>
      </c>
      <c r="G1416">
        <v>3</v>
      </c>
      <c r="H1416">
        <v>51</v>
      </c>
      <c r="I1416" s="1" t="s">
        <v>130</v>
      </c>
      <c r="J1416" s="1" t="s">
        <v>26</v>
      </c>
      <c r="K1416" s="1" t="s">
        <v>76</v>
      </c>
      <c r="L1416" s="1" t="s">
        <v>35</v>
      </c>
      <c r="M1416" s="1" t="s">
        <v>56</v>
      </c>
      <c r="N1416" s="1" t="s">
        <v>21</v>
      </c>
      <c r="O1416" s="1" t="s">
        <v>58</v>
      </c>
    </row>
    <row r="1417" spans="1:15" x14ac:dyDescent="0.25">
      <c r="A1417">
        <v>1416</v>
      </c>
      <c r="B1417">
        <v>54</v>
      </c>
      <c r="C1417" s="1" t="s">
        <v>2</v>
      </c>
      <c r="D1417" s="1" t="s">
        <v>115</v>
      </c>
      <c r="E1417" s="1" t="s">
        <v>49</v>
      </c>
      <c r="F1417" s="2">
        <v>48122</v>
      </c>
      <c r="G1417">
        <v>12</v>
      </c>
      <c r="H1417">
        <v>90</v>
      </c>
      <c r="I1417" s="1" t="s">
        <v>97</v>
      </c>
      <c r="J1417" s="1" t="s">
        <v>26</v>
      </c>
      <c r="K1417" s="1" t="s">
        <v>126</v>
      </c>
      <c r="L1417" s="1" t="s">
        <v>8</v>
      </c>
      <c r="M1417" s="1" t="s">
        <v>20</v>
      </c>
      <c r="N1417" s="1" t="s">
        <v>21</v>
      </c>
      <c r="O1417" s="1" t="s">
        <v>79</v>
      </c>
    </row>
    <row r="1418" spans="1:15" x14ac:dyDescent="0.25">
      <c r="A1418">
        <v>1417</v>
      </c>
      <c r="B1418">
        <v>48</v>
      </c>
      <c r="C1418" s="1" t="s">
        <v>2</v>
      </c>
      <c r="D1418" s="1" t="s">
        <v>119</v>
      </c>
      <c r="E1418" s="1" t="s">
        <v>24</v>
      </c>
      <c r="F1418" s="2">
        <v>48124</v>
      </c>
      <c r="G1418">
        <v>46</v>
      </c>
      <c r="H1418">
        <v>56</v>
      </c>
      <c r="I1418" s="1" t="s">
        <v>117</v>
      </c>
      <c r="J1418" s="1" t="s">
        <v>6</v>
      </c>
      <c r="K1418" s="1" t="s">
        <v>47</v>
      </c>
      <c r="L1418" s="1" t="s">
        <v>35</v>
      </c>
      <c r="M1418" s="1" t="s">
        <v>20</v>
      </c>
      <c r="N1418" s="1" t="s">
        <v>15</v>
      </c>
      <c r="O1418" s="1" t="s">
        <v>40</v>
      </c>
    </row>
    <row r="1419" spans="1:15" x14ac:dyDescent="0.25">
      <c r="A1419">
        <v>1418</v>
      </c>
      <c r="B1419">
        <v>62</v>
      </c>
      <c r="C1419" s="1" t="s">
        <v>2</v>
      </c>
      <c r="D1419" s="1" t="s">
        <v>41</v>
      </c>
      <c r="E1419" s="1" t="s">
        <v>4</v>
      </c>
      <c r="F1419" s="2">
        <v>48126</v>
      </c>
      <c r="G1419">
        <v>21</v>
      </c>
      <c r="H1419">
        <v>25</v>
      </c>
      <c r="I1419" s="1" t="s">
        <v>38</v>
      </c>
      <c r="J1419" s="1" t="s">
        <v>18</v>
      </c>
      <c r="K1419" s="1" t="s">
        <v>92</v>
      </c>
      <c r="L1419" s="1" t="s">
        <v>19</v>
      </c>
      <c r="M1419" s="1" t="s">
        <v>36</v>
      </c>
      <c r="N1419" s="1" t="s">
        <v>68</v>
      </c>
      <c r="O1419" s="1" t="s">
        <v>11</v>
      </c>
    </row>
    <row r="1420" spans="1:15" x14ac:dyDescent="0.25">
      <c r="A1420">
        <v>1419</v>
      </c>
      <c r="B1420">
        <v>18</v>
      </c>
      <c r="C1420" s="1" t="s">
        <v>2</v>
      </c>
      <c r="D1420" s="1" t="s">
        <v>37</v>
      </c>
      <c r="E1420" s="1" t="s">
        <v>4</v>
      </c>
      <c r="F1420" s="2">
        <v>48128</v>
      </c>
      <c r="G1420">
        <v>23</v>
      </c>
      <c r="H1420">
        <v>75</v>
      </c>
      <c r="I1420" s="1" t="s">
        <v>72</v>
      </c>
      <c r="J1420" s="1" t="s">
        <v>26</v>
      </c>
      <c r="K1420" s="1" t="s">
        <v>65</v>
      </c>
      <c r="L1420" s="1" t="s">
        <v>35</v>
      </c>
      <c r="M1420" s="1" t="s">
        <v>52</v>
      </c>
      <c r="N1420" s="1" t="s">
        <v>10</v>
      </c>
      <c r="O1420" s="1" t="s">
        <v>79</v>
      </c>
    </row>
    <row r="1421" spans="1:15" x14ac:dyDescent="0.25">
      <c r="A1421">
        <v>1420</v>
      </c>
      <c r="B1421">
        <v>43</v>
      </c>
      <c r="C1421" s="1" t="s">
        <v>2</v>
      </c>
      <c r="D1421" s="1" t="s">
        <v>48</v>
      </c>
      <c r="E1421" s="1" t="s">
        <v>49</v>
      </c>
      <c r="F1421" s="2">
        <v>48130</v>
      </c>
      <c r="G1421">
        <v>4</v>
      </c>
      <c r="H1421">
        <v>75</v>
      </c>
      <c r="I1421" s="1" t="s">
        <v>38</v>
      </c>
      <c r="J1421" s="1" t="s">
        <v>26</v>
      </c>
      <c r="K1421" s="1" t="s">
        <v>103</v>
      </c>
      <c r="L1421" s="1" t="s">
        <v>35</v>
      </c>
      <c r="M1421" s="1" t="s">
        <v>20</v>
      </c>
      <c r="N1421" s="1" t="s">
        <v>68</v>
      </c>
      <c r="O1421" s="1" t="s">
        <v>40</v>
      </c>
    </row>
    <row r="1422" spans="1:15" x14ac:dyDescent="0.25">
      <c r="A1422">
        <v>1421</v>
      </c>
      <c r="B1422">
        <v>22</v>
      </c>
      <c r="C1422" s="1" t="s">
        <v>2</v>
      </c>
      <c r="D1422" s="1" t="s">
        <v>16</v>
      </c>
      <c r="E1422" s="1" t="s">
        <v>4</v>
      </c>
      <c r="F1422" s="2">
        <v>48132</v>
      </c>
      <c r="G1422">
        <v>45</v>
      </c>
      <c r="H1422">
        <v>53</v>
      </c>
      <c r="I1422" s="1" t="s">
        <v>81</v>
      </c>
      <c r="J1422" s="1" t="s">
        <v>74</v>
      </c>
      <c r="K1422" s="1" t="s">
        <v>7</v>
      </c>
      <c r="L1422" s="1" t="s">
        <v>35</v>
      </c>
      <c r="M1422" s="1" t="s">
        <v>56</v>
      </c>
      <c r="N1422" s="1" t="s">
        <v>28</v>
      </c>
      <c r="O1422" s="1" t="s">
        <v>79</v>
      </c>
    </row>
    <row r="1423" spans="1:15" x14ac:dyDescent="0.25">
      <c r="A1423">
        <v>1422</v>
      </c>
      <c r="B1423">
        <v>68</v>
      </c>
      <c r="C1423" s="1" t="s">
        <v>2</v>
      </c>
      <c r="D1423" s="1" t="s">
        <v>63</v>
      </c>
      <c r="E1423" s="1" t="s">
        <v>4</v>
      </c>
      <c r="F1423" s="2">
        <v>48134</v>
      </c>
      <c r="G1423">
        <v>24</v>
      </c>
      <c r="H1423">
        <v>100</v>
      </c>
      <c r="I1423" s="1" t="s">
        <v>120</v>
      </c>
      <c r="J1423" s="1" t="s">
        <v>18</v>
      </c>
      <c r="K1423" s="1" t="s">
        <v>62</v>
      </c>
      <c r="L1423" s="1" t="s">
        <v>19</v>
      </c>
      <c r="M1423" s="1" t="s">
        <v>36</v>
      </c>
      <c r="N1423" s="1" t="s">
        <v>57</v>
      </c>
      <c r="O1423" s="1" t="s">
        <v>11</v>
      </c>
    </row>
    <row r="1424" spans="1:15" x14ac:dyDescent="0.25">
      <c r="A1424">
        <v>1423</v>
      </c>
      <c r="B1424">
        <v>44</v>
      </c>
      <c r="C1424" s="1" t="s">
        <v>2</v>
      </c>
      <c r="D1424" s="1" t="s">
        <v>63</v>
      </c>
      <c r="E1424" s="1" t="s">
        <v>4</v>
      </c>
      <c r="F1424" s="2">
        <v>48136</v>
      </c>
      <c r="G1424">
        <v>3</v>
      </c>
      <c r="H1424">
        <v>27</v>
      </c>
      <c r="I1424" s="1" t="s">
        <v>87</v>
      </c>
      <c r="J1424" s="1" t="s">
        <v>6</v>
      </c>
      <c r="K1424" s="1" t="s">
        <v>43</v>
      </c>
      <c r="L1424" s="1" t="s">
        <v>39</v>
      </c>
      <c r="M1424" s="1" t="s">
        <v>20</v>
      </c>
      <c r="N1424" s="1" t="s">
        <v>28</v>
      </c>
      <c r="O1424" s="1" t="s">
        <v>58</v>
      </c>
    </row>
    <row r="1425" spans="1:15" x14ac:dyDescent="0.25">
      <c r="A1425">
        <v>1424</v>
      </c>
      <c r="B1425">
        <v>51</v>
      </c>
      <c r="C1425" s="1" t="s">
        <v>2</v>
      </c>
      <c r="D1425" s="1" t="s">
        <v>23</v>
      </c>
      <c r="E1425" s="1" t="s">
        <v>24</v>
      </c>
      <c r="F1425" s="2">
        <v>48138</v>
      </c>
      <c r="G1425">
        <v>12</v>
      </c>
      <c r="H1425">
        <v>60</v>
      </c>
      <c r="I1425" s="1" t="s">
        <v>133</v>
      </c>
      <c r="J1425" s="1" t="s">
        <v>18</v>
      </c>
      <c r="K1425" s="1" t="s">
        <v>76</v>
      </c>
      <c r="L1425" s="1" t="s">
        <v>39</v>
      </c>
      <c r="M1425" s="1" t="s">
        <v>20</v>
      </c>
      <c r="N1425" s="1" t="s">
        <v>10</v>
      </c>
      <c r="O1425" s="1" t="s">
        <v>79</v>
      </c>
    </row>
    <row r="1426" spans="1:15" x14ac:dyDescent="0.25">
      <c r="A1426">
        <v>1425</v>
      </c>
      <c r="B1426">
        <v>66</v>
      </c>
      <c r="C1426" s="1" t="s">
        <v>2</v>
      </c>
      <c r="D1426" s="1" t="s">
        <v>84</v>
      </c>
      <c r="E1426" s="1" t="s">
        <v>45</v>
      </c>
      <c r="F1426" s="2">
        <v>48140</v>
      </c>
      <c r="G1426">
        <v>34</v>
      </c>
      <c r="H1426">
        <v>23</v>
      </c>
      <c r="I1426" s="1" t="s">
        <v>121</v>
      </c>
      <c r="J1426" s="1" t="s">
        <v>18</v>
      </c>
      <c r="K1426" s="1" t="s">
        <v>108</v>
      </c>
      <c r="L1426" s="1" t="s">
        <v>39</v>
      </c>
      <c r="M1426" s="1" t="s">
        <v>36</v>
      </c>
      <c r="N1426" s="1" t="s">
        <v>57</v>
      </c>
      <c r="O1426" s="1" t="s">
        <v>79</v>
      </c>
    </row>
    <row r="1427" spans="1:15" x14ac:dyDescent="0.25">
      <c r="A1427">
        <v>1426</v>
      </c>
      <c r="B1427">
        <v>59</v>
      </c>
      <c r="C1427" s="1" t="s">
        <v>2</v>
      </c>
      <c r="D1427" s="1" t="s">
        <v>44</v>
      </c>
      <c r="E1427" s="1" t="s">
        <v>45</v>
      </c>
      <c r="F1427" s="2">
        <v>48142</v>
      </c>
      <c r="G1427">
        <v>39</v>
      </c>
      <c r="H1427">
        <v>40</v>
      </c>
      <c r="I1427" s="1" t="s">
        <v>33</v>
      </c>
      <c r="J1427" s="1" t="s">
        <v>18</v>
      </c>
      <c r="K1427" s="1" t="s">
        <v>34</v>
      </c>
      <c r="L1427" s="1" t="s">
        <v>8</v>
      </c>
      <c r="M1427" s="1" t="s">
        <v>27</v>
      </c>
      <c r="N1427" s="1" t="s">
        <v>21</v>
      </c>
      <c r="O1427" s="1" t="s">
        <v>31</v>
      </c>
    </row>
    <row r="1428" spans="1:15" x14ac:dyDescent="0.25">
      <c r="A1428">
        <v>1427</v>
      </c>
      <c r="B1428">
        <v>60</v>
      </c>
      <c r="C1428" s="1" t="s">
        <v>2</v>
      </c>
      <c r="D1428" s="1" t="s">
        <v>77</v>
      </c>
      <c r="E1428" s="1" t="s">
        <v>4</v>
      </c>
      <c r="F1428" s="2">
        <v>48144</v>
      </c>
      <c r="G1428">
        <v>35</v>
      </c>
      <c r="H1428">
        <v>38</v>
      </c>
      <c r="I1428" s="1" t="s">
        <v>133</v>
      </c>
      <c r="J1428" s="1" t="s">
        <v>26</v>
      </c>
      <c r="K1428" s="1" t="s">
        <v>116</v>
      </c>
      <c r="L1428" s="1" t="s">
        <v>35</v>
      </c>
      <c r="M1428" s="1" t="s">
        <v>20</v>
      </c>
      <c r="N1428" s="1" t="s">
        <v>28</v>
      </c>
      <c r="O1428" s="1" t="s">
        <v>79</v>
      </c>
    </row>
    <row r="1429" spans="1:15" x14ac:dyDescent="0.25">
      <c r="A1429">
        <v>1428</v>
      </c>
      <c r="B1429">
        <v>31</v>
      </c>
      <c r="C1429" s="1" t="s">
        <v>2</v>
      </c>
      <c r="D1429" s="1" t="s">
        <v>114</v>
      </c>
      <c r="E1429" s="1" t="s">
        <v>49</v>
      </c>
      <c r="F1429" s="2">
        <v>48146</v>
      </c>
      <c r="G1429">
        <v>8</v>
      </c>
      <c r="H1429">
        <v>90</v>
      </c>
      <c r="I1429" s="1" t="s">
        <v>129</v>
      </c>
      <c r="J1429" s="1" t="s">
        <v>18</v>
      </c>
      <c r="K1429" s="1" t="s">
        <v>103</v>
      </c>
      <c r="L1429" s="1" t="s">
        <v>35</v>
      </c>
      <c r="M1429" s="1" t="s">
        <v>56</v>
      </c>
      <c r="N1429" s="1" t="s">
        <v>21</v>
      </c>
      <c r="O1429" s="1" t="s">
        <v>31</v>
      </c>
    </row>
    <row r="1430" spans="1:15" x14ac:dyDescent="0.25">
      <c r="A1430">
        <v>1429</v>
      </c>
      <c r="B1430">
        <v>20</v>
      </c>
      <c r="C1430" s="1" t="s">
        <v>2</v>
      </c>
      <c r="D1430" s="1" t="s">
        <v>3</v>
      </c>
      <c r="E1430" s="1" t="s">
        <v>4</v>
      </c>
      <c r="F1430" s="2">
        <v>48148</v>
      </c>
      <c r="G1430">
        <v>42</v>
      </c>
      <c r="H1430">
        <v>97</v>
      </c>
      <c r="I1430" s="1" t="s">
        <v>96</v>
      </c>
      <c r="J1430" s="1" t="s">
        <v>18</v>
      </c>
      <c r="K1430" s="1" t="s">
        <v>78</v>
      </c>
      <c r="L1430" s="1" t="s">
        <v>35</v>
      </c>
      <c r="M1430" s="1" t="s">
        <v>9</v>
      </c>
      <c r="N1430" s="1" t="s">
        <v>28</v>
      </c>
      <c r="O1430" s="1" t="s">
        <v>40</v>
      </c>
    </row>
    <row r="1431" spans="1:15" x14ac:dyDescent="0.25">
      <c r="A1431">
        <v>1430</v>
      </c>
      <c r="B1431">
        <v>24</v>
      </c>
      <c r="C1431" s="1" t="s">
        <v>2</v>
      </c>
      <c r="D1431" s="1" t="s">
        <v>69</v>
      </c>
      <c r="E1431" s="1" t="s">
        <v>4</v>
      </c>
      <c r="F1431" s="2">
        <v>48150</v>
      </c>
      <c r="G1431">
        <v>6</v>
      </c>
      <c r="H1431">
        <v>38</v>
      </c>
      <c r="I1431" s="1" t="s">
        <v>110</v>
      </c>
      <c r="J1431" s="1" t="s">
        <v>6</v>
      </c>
      <c r="K1431" s="1" t="s">
        <v>62</v>
      </c>
      <c r="L1431" s="1" t="s">
        <v>39</v>
      </c>
      <c r="M1431" s="1" t="s">
        <v>36</v>
      </c>
      <c r="N1431" s="1" t="s">
        <v>21</v>
      </c>
      <c r="O1431" s="1" t="s">
        <v>79</v>
      </c>
    </row>
    <row r="1432" spans="1:15" x14ac:dyDescent="0.25">
      <c r="A1432">
        <v>1431</v>
      </c>
      <c r="B1432">
        <v>48</v>
      </c>
      <c r="C1432" s="1" t="s">
        <v>2</v>
      </c>
      <c r="D1432" s="1" t="s">
        <v>23</v>
      </c>
      <c r="E1432" s="1" t="s">
        <v>24</v>
      </c>
      <c r="F1432" s="2">
        <v>48152</v>
      </c>
      <c r="G1432">
        <v>3</v>
      </c>
      <c r="H1432">
        <v>30</v>
      </c>
      <c r="I1432" s="1" t="s">
        <v>133</v>
      </c>
      <c r="J1432" s="1" t="s">
        <v>18</v>
      </c>
      <c r="K1432" s="1" t="s">
        <v>103</v>
      </c>
      <c r="L1432" s="1" t="s">
        <v>35</v>
      </c>
      <c r="M1432" s="1" t="s">
        <v>20</v>
      </c>
      <c r="N1432" s="1" t="s">
        <v>21</v>
      </c>
      <c r="O1432" s="1" t="s">
        <v>11</v>
      </c>
    </row>
    <row r="1433" spans="1:15" x14ac:dyDescent="0.25">
      <c r="A1433">
        <v>1432</v>
      </c>
      <c r="B1433">
        <v>39</v>
      </c>
      <c r="C1433" s="1" t="s">
        <v>2</v>
      </c>
      <c r="D1433" s="1" t="s">
        <v>77</v>
      </c>
      <c r="E1433" s="1" t="s">
        <v>4</v>
      </c>
      <c r="F1433" s="2">
        <v>48154</v>
      </c>
      <c r="G1433">
        <v>29</v>
      </c>
      <c r="H1433">
        <v>88</v>
      </c>
      <c r="I1433" s="1" t="s">
        <v>129</v>
      </c>
      <c r="J1433" s="1" t="s">
        <v>26</v>
      </c>
      <c r="K1433" s="1" t="s">
        <v>91</v>
      </c>
      <c r="L1433" s="1" t="s">
        <v>39</v>
      </c>
      <c r="M1433" s="1" t="s">
        <v>9</v>
      </c>
      <c r="N1433" s="1" t="s">
        <v>10</v>
      </c>
      <c r="O1433" s="1" t="s">
        <v>40</v>
      </c>
    </row>
    <row r="1434" spans="1:15" x14ac:dyDescent="0.25">
      <c r="A1434">
        <v>1433</v>
      </c>
      <c r="B1434">
        <v>34</v>
      </c>
      <c r="C1434" s="1" t="s">
        <v>2</v>
      </c>
      <c r="D1434" s="1" t="s">
        <v>106</v>
      </c>
      <c r="E1434" s="1" t="s">
        <v>49</v>
      </c>
      <c r="F1434" s="2">
        <v>48156</v>
      </c>
      <c r="G1434">
        <v>32</v>
      </c>
      <c r="H1434">
        <v>33</v>
      </c>
      <c r="I1434" s="1" t="s">
        <v>85</v>
      </c>
      <c r="J1434" s="1" t="s">
        <v>6</v>
      </c>
      <c r="K1434" s="1" t="s">
        <v>76</v>
      </c>
      <c r="L1434" s="1" t="s">
        <v>8</v>
      </c>
      <c r="M1434" s="1" t="s">
        <v>9</v>
      </c>
      <c r="N1434" s="1" t="s">
        <v>68</v>
      </c>
      <c r="O1434" s="1" t="s">
        <v>40</v>
      </c>
    </row>
    <row r="1435" spans="1:15" x14ac:dyDescent="0.25">
      <c r="A1435">
        <v>1434</v>
      </c>
      <c r="B1435">
        <v>70</v>
      </c>
      <c r="C1435" s="1" t="s">
        <v>2</v>
      </c>
      <c r="D1435" s="1" t="s">
        <v>86</v>
      </c>
      <c r="E1435" s="1" t="s">
        <v>4</v>
      </c>
      <c r="F1435" s="2">
        <v>48158</v>
      </c>
      <c r="G1435">
        <v>45</v>
      </c>
      <c r="H1435">
        <v>60</v>
      </c>
      <c r="I1435" s="1" t="s">
        <v>130</v>
      </c>
      <c r="J1435" s="1" t="s">
        <v>6</v>
      </c>
      <c r="K1435" s="1" t="s">
        <v>116</v>
      </c>
      <c r="L1435" s="1" t="s">
        <v>8</v>
      </c>
      <c r="M1435" s="1" t="s">
        <v>27</v>
      </c>
      <c r="N1435" s="1" t="s">
        <v>68</v>
      </c>
      <c r="O1435" s="1" t="s">
        <v>22</v>
      </c>
    </row>
    <row r="1436" spans="1:15" x14ac:dyDescent="0.25">
      <c r="A1436">
        <v>1435</v>
      </c>
      <c r="B1436">
        <v>59</v>
      </c>
      <c r="C1436" s="1" t="s">
        <v>2</v>
      </c>
      <c r="D1436" s="1" t="s">
        <v>12</v>
      </c>
      <c r="E1436" s="1" t="s">
        <v>4</v>
      </c>
      <c r="F1436" s="2">
        <v>48160</v>
      </c>
      <c r="G1436">
        <v>21</v>
      </c>
      <c r="H1436">
        <v>64</v>
      </c>
      <c r="I1436" s="1" t="s">
        <v>66</v>
      </c>
      <c r="J1436" s="1" t="s">
        <v>6</v>
      </c>
      <c r="K1436" s="1" t="s">
        <v>14</v>
      </c>
      <c r="L1436" s="1" t="s">
        <v>35</v>
      </c>
      <c r="M1436" s="1" t="s">
        <v>20</v>
      </c>
      <c r="N1436" s="1" t="s">
        <v>68</v>
      </c>
      <c r="O1436" s="1" t="s">
        <v>58</v>
      </c>
    </row>
    <row r="1437" spans="1:15" x14ac:dyDescent="0.25">
      <c r="A1437">
        <v>1436</v>
      </c>
      <c r="B1437">
        <v>45</v>
      </c>
      <c r="C1437" s="1" t="s">
        <v>2</v>
      </c>
      <c r="D1437" s="1" t="s">
        <v>101</v>
      </c>
      <c r="E1437" s="1" t="s">
        <v>49</v>
      </c>
      <c r="F1437" s="2">
        <v>48162</v>
      </c>
      <c r="G1437">
        <v>41</v>
      </c>
      <c r="H1437">
        <v>95</v>
      </c>
      <c r="I1437" s="1" t="s">
        <v>29</v>
      </c>
      <c r="J1437" s="1" t="s">
        <v>74</v>
      </c>
      <c r="K1437" s="1" t="s">
        <v>76</v>
      </c>
      <c r="L1437" s="1" t="s">
        <v>39</v>
      </c>
      <c r="M1437" s="1" t="s">
        <v>36</v>
      </c>
      <c r="N1437" s="1" t="s">
        <v>15</v>
      </c>
      <c r="O1437" s="1" t="s">
        <v>22</v>
      </c>
    </row>
    <row r="1438" spans="1:15" x14ac:dyDescent="0.25">
      <c r="A1438">
        <v>1437</v>
      </c>
      <c r="B1438">
        <v>35</v>
      </c>
      <c r="C1438" s="1" t="s">
        <v>2</v>
      </c>
      <c r="D1438" s="1" t="s">
        <v>32</v>
      </c>
      <c r="E1438" s="1" t="s">
        <v>24</v>
      </c>
      <c r="F1438" s="2">
        <v>48164</v>
      </c>
      <c r="G1438">
        <v>23</v>
      </c>
      <c r="H1438">
        <v>83</v>
      </c>
      <c r="I1438" s="1" t="s">
        <v>130</v>
      </c>
      <c r="J1438" s="1" t="s">
        <v>26</v>
      </c>
      <c r="K1438" s="1" t="s">
        <v>7</v>
      </c>
      <c r="L1438" s="1" t="s">
        <v>8</v>
      </c>
      <c r="M1438" s="1" t="s">
        <v>20</v>
      </c>
      <c r="N1438" s="1" t="s">
        <v>28</v>
      </c>
      <c r="O1438" s="1" t="s">
        <v>11</v>
      </c>
    </row>
    <row r="1439" spans="1:15" x14ac:dyDescent="0.25">
      <c r="A1439">
        <v>1438</v>
      </c>
      <c r="B1439">
        <v>69</v>
      </c>
      <c r="C1439" s="1" t="s">
        <v>2</v>
      </c>
      <c r="D1439" s="1" t="s">
        <v>119</v>
      </c>
      <c r="E1439" s="1" t="s">
        <v>24</v>
      </c>
      <c r="F1439" s="2">
        <v>48166</v>
      </c>
      <c r="G1439">
        <v>14</v>
      </c>
      <c r="H1439">
        <v>97</v>
      </c>
      <c r="I1439" s="1" t="s">
        <v>38</v>
      </c>
      <c r="J1439" s="1" t="s">
        <v>74</v>
      </c>
      <c r="K1439" s="1" t="s">
        <v>103</v>
      </c>
      <c r="L1439" s="1" t="s">
        <v>8</v>
      </c>
      <c r="M1439" s="1" t="s">
        <v>20</v>
      </c>
      <c r="N1439" s="1" t="s">
        <v>15</v>
      </c>
      <c r="O1439" s="1" t="s">
        <v>31</v>
      </c>
    </row>
    <row r="1440" spans="1:15" x14ac:dyDescent="0.25">
      <c r="A1440">
        <v>1439</v>
      </c>
      <c r="B1440">
        <v>58</v>
      </c>
      <c r="C1440" s="1" t="s">
        <v>2</v>
      </c>
      <c r="D1440" s="1" t="s">
        <v>44</v>
      </c>
      <c r="E1440" s="1" t="s">
        <v>45</v>
      </c>
      <c r="F1440" s="2">
        <v>48168</v>
      </c>
      <c r="G1440">
        <v>24</v>
      </c>
      <c r="H1440">
        <v>38</v>
      </c>
      <c r="I1440" s="1" t="s">
        <v>131</v>
      </c>
      <c r="J1440" s="1" t="s">
        <v>26</v>
      </c>
      <c r="K1440" s="1" t="s">
        <v>91</v>
      </c>
      <c r="L1440" s="1" t="s">
        <v>19</v>
      </c>
      <c r="M1440" s="1" t="s">
        <v>36</v>
      </c>
      <c r="N1440" s="1" t="s">
        <v>68</v>
      </c>
      <c r="O1440" s="1" t="s">
        <v>70</v>
      </c>
    </row>
    <row r="1441" spans="1:15" x14ac:dyDescent="0.25">
      <c r="A1441">
        <v>1440</v>
      </c>
      <c r="B1441">
        <v>25</v>
      </c>
      <c r="C1441" s="1" t="s">
        <v>2</v>
      </c>
      <c r="D1441" s="1" t="s">
        <v>119</v>
      </c>
      <c r="E1441" s="1" t="s">
        <v>24</v>
      </c>
      <c r="F1441" s="2">
        <v>48170</v>
      </c>
      <c r="G1441">
        <v>25</v>
      </c>
      <c r="H1441">
        <v>48</v>
      </c>
      <c r="I1441" s="1" t="s">
        <v>112</v>
      </c>
      <c r="J1441" s="1" t="s">
        <v>26</v>
      </c>
      <c r="K1441" s="1" t="s">
        <v>118</v>
      </c>
      <c r="L1441" s="1" t="s">
        <v>35</v>
      </c>
      <c r="M1441" s="1" t="s">
        <v>27</v>
      </c>
      <c r="N1441" s="1" t="s">
        <v>15</v>
      </c>
      <c r="O1441" s="1" t="s">
        <v>11</v>
      </c>
    </row>
    <row r="1442" spans="1:15" x14ac:dyDescent="0.25">
      <c r="A1442">
        <v>1441</v>
      </c>
      <c r="B1442">
        <v>27</v>
      </c>
      <c r="C1442" s="1" t="s">
        <v>2</v>
      </c>
      <c r="D1442" s="1" t="s">
        <v>23</v>
      </c>
      <c r="E1442" s="1" t="s">
        <v>24</v>
      </c>
      <c r="F1442" s="2">
        <v>48172</v>
      </c>
      <c r="G1442">
        <v>13</v>
      </c>
      <c r="H1442">
        <v>76</v>
      </c>
      <c r="I1442" s="1" t="s">
        <v>99</v>
      </c>
      <c r="J1442" s="1" t="s">
        <v>26</v>
      </c>
      <c r="K1442" s="1" t="s">
        <v>51</v>
      </c>
      <c r="L1442" s="1" t="s">
        <v>19</v>
      </c>
      <c r="M1442" s="1" t="s">
        <v>36</v>
      </c>
      <c r="N1442" s="1" t="s">
        <v>10</v>
      </c>
      <c r="O1442" s="1" t="s">
        <v>70</v>
      </c>
    </row>
    <row r="1443" spans="1:15" x14ac:dyDescent="0.25">
      <c r="A1443">
        <v>1442</v>
      </c>
      <c r="B1443">
        <v>34</v>
      </c>
      <c r="C1443" s="1" t="s">
        <v>2</v>
      </c>
      <c r="D1443" s="1" t="s">
        <v>77</v>
      </c>
      <c r="E1443" s="1" t="s">
        <v>4</v>
      </c>
      <c r="F1443" s="2">
        <v>48174</v>
      </c>
      <c r="G1443">
        <v>3</v>
      </c>
      <c r="H1443">
        <v>25</v>
      </c>
      <c r="I1443" s="1" t="s">
        <v>127</v>
      </c>
      <c r="J1443" s="1" t="s">
        <v>18</v>
      </c>
      <c r="K1443" s="1" t="s">
        <v>30</v>
      </c>
      <c r="L1443" s="1" t="s">
        <v>35</v>
      </c>
      <c r="M1443" s="1" t="s">
        <v>20</v>
      </c>
      <c r="N1443" s="1" t="s">
        <v>10</v>
      </c>
      <c r="O1443" s="1" t="s">
        <v>79</v>
      </c>
    </row>
    <row r="1444" spans="1:15" x14ac:dyDescent="0.25">
      <c r="A1444">
        <v>1443</v>
      </c>
      <c r="B1444">
        <v>53</v>
      </c>
      <c r="C1444" s="1" t="s">
        <v>2</v>
      </c>
      <c r="D1444" s="1" t="s">
        <v>86</v>
      </c>
      <c r="E1444" s="1" t="s">
        <v>4</v>
      </c>
      <c r="F1444" s="2">
        <v>48176</v>
      </c>
      <c r="G1444">
        <v>42</v>
      </c>
      <c r="H1444">
        <v>92</v>
      </c>
      <c r="I1444" s="1" t="s">
        <v>117</v>
      </c>
      <c r="J1444" s="1" t="s">
        <v>18</v>
      </c>
      <c r="K1444" s="1" t="s">
        <v>65</v>
      </c>
      <c r="L1444" s="1" t="s">
        <v>19</v>
      </c>
      <c r="M1444" s="1" t="s">
        <v>52</v>
      </c>
      <c r="N1444" s="1" t="s">
        <v>21</v>
      </c>
      <c r="O1444" s="1" t="s">
        <v>31</v>
      </c>
    </row>
    <row r="1445" spans="1:15" x14ac:dyDescent="0.25">
      <c r="A1445">
        <v>1444</v>
      </c>
      <c r="B1445">
        <v>58</v>
      </c>
      <c r="C1445" s="1" t="s">
        <v>2</v>
      </c>
      <c r="D1445" s="1" t="s">
        <v>23</v>
      </c>
      <c r="E1445" s="1" t="s">
        <v>24</v>
      </c>
      <c r="F1445" s="2">
        <v>48178</v>
      </c>
      <c r="G1445">
        <v>2</v>
      </c>
      <c r="H1445">
        <v>47</v>
      </c>
      <c r="I1445" s="1" t="s">
        <v>117</v>
      </c>
      <c r="J1445" s="1" t="s">
        <v>6</v>
      </c>
      <c r="K1445" s="1" t="s">
        <v>67</v>
      </c>
      <c r="L1445" s="1" t="s">
        <v>39</v>
      </c>
      <c r="M1445" s="1" t="s">
        <v>27</v>
      </c>
      <c r="N1445" s="1" t="s">
        <v>15</v>
      </c>
      <c r="O1445" s="1" t="s">
        <v>70</v>
      </c>
    </row>
    <row r="1446" spans="1:15" x14ac:dyDescent="0.25">
      <c r="A1446">
        <v>1445</v>
      </c>
      <c r="B1446">
        <v>32</v>
      </c>
      <c r="C1446" s="1" t="s">
        <v>2</v>
      </c>
      <c r="D1446" s="1" t="s">
        <v>12</v>
      </c>
      <c r="E1446" s="1" t="s">
        <v>4</v>
      </c>
      <c r="F1446" s="2">
        <v>48180</v>
      </c>
      <c r="G1446">
        <v>26</v>
      </c>
      <c r="H1446">
        <v>36</v>
      </c>
      <c r="I1446" s="1" t="s">
        <v>111</v>
      </c>
      <c r="J1446" s="1" t="s">
        <v>6</v>
      </c>
      <c r="K1446" s="1" t="s">
        <v>51</v>
      </c>
      <c r="L1446" s="1" t="s">
        <v>39</v>
      </c>
      <c r="M1446" s="1" t="s">
        <v>9</v>
      </c>
      <c r="N1446" s="1" t="s">
        <v>15</v>
      </c>
      <c r="O1446" s="1" t="s">
        <v>40</v>
      </c>
    </row>
    <row r="1447" spans="1:15" x14ac:dyDescent="0.25">
      <c r="A1447">
        <v>1446</v>
      </c>
      <c r="B1447">
        <v>64</v>
      </c>
      <c r="C1447" s="1" t="s">
        <v>2</v>
      </c>
      <c r="D1447" s="1" t="s">
        <v>115</v>
      </c>
      <c r="E1447" s="1" t="s">
        <v>49</v>
      </c>
      <c r="F1447" s="2">
        <v>48182</v>
      </c>
      <c r="G1447">
        <v>24</v>
      </c>
      <c r="H1447">
        <v>51</v>
      </c>
      <c r="I1447" s="1" t="s">
        <v>54</v>
      </c>
      <c r="J1447" s="1" t="s">
        <v>26</v>
      </c>
      <c r="K1447" s="1" t="s">
        <v>62</v>
      </c>
      <c r="L1447" s="1" t="s">
        <v>39</v>
      </c>
      <c r="M1447" s="1" t="s">
        <v>52</v>
      </c>
      <c r="N1447" s="1" t="s">
        <v>21</v>
      </c>
      <c r="O1447" s="1" t="s">
        <v>31</v>
      </c>
    </row>
    <row r="1448" spans="1:15" x14ac:dyDescent="0.25">
      <c r="A1448">
        <v>1447</v>
      </c>
      <c r="B1448">
        <v>63</v>
      </c>
      <c r="C1448" s="1" t="s">
        <v>2</v>
      </c>
      <c r="D1448" s="1" t="s">
        <v>16</v>
      </c>
      <c r="E1448" s="1" t="s">
        <v>4</v>
      </c>
      <c r="F1448" s="2">
        <v>48184</v>
      </c>
      <c r="G1448">
        <v>6</v>
      </c>
      <c r="H1448">
        <v>35</v>
      </c>
      <c r="I1448" s="1" t="s">
        <v>33</v>
      </c>
      <c r="J1448" s="1" t="s">
        <v>74</v>
      </c>
      <c r="K1448" s="1" t="s">
        <v>90</v>
      </c>
      <c r="L1448" s="1" t="s">
        <v>35</v>
      </c>
      <c r="M1448" s="1" t="s">
        <v>9</v>
      </c>
      <c r="N1448" s="1" t="s">
        <v>21</v>
      </c>
      <c r="O1448" s="1" t="s">
        <v>40</v>
      </c>
    </row>
    <row r="1449" spans="1:15" x14ac:dyDescent="0.25">
      <c r="A1449">
        <v>1448</v>
      </c>
      <c r="B1449">
        <v>23</v>
      </c>
      <c r="C1449" s="1" t="s">
        <v>2</v>
      </c>
      <c r="D1449" s="1" t="s">
        <v>86</v>
      </c>
      <c r="E1449" s="1" t="s">
        <v>4</v>
      </c>
      <c r="F1449" s="2">
        <v>48186</v>
      </c>
      <c r="G1449">
        <v>25</v>
      </c>
      <c r="H1449">
        <v>57</v>
      </c>
      <c r="I1449" s="1" t="s">
        <v>112</v>
      </c>
      <c r="J1449" s="1" t="s">
        <v>18</v>
      </c>
      <c r="K1449" s="1" t="s">
        <v>100</v>
      </c>
      <c r="L1449" s="1" t="s">
        <v>35</v>
      </c>
      <c r="M1449" s="1" t="s">
        <v>27</v>
      </c>
      <c r="N1449" s="1" t="s">
        <v>28</v>
      </c>
      <c r="O1449" s="1" t="s">
        <v>70</v>
      </c>
    </row>
    <row r="1450" spans="1:15" x14ac:dyDescent="0.25">
      <c r="A1450">
        <v>1449</v>
      </c>
      <c r="B1450">
        <v>64</v>
      </c>
      <c r="C1450" s="1" t="s">
        <v>2</v>
      </c>
      <c r="D1450" s="1" t="s">
        <v>119</v>
      </c>
      <c r="E1450" s="1" t="s">
        <v>24</v>
      </c>
      <c r="F1450" s="2">
        <v>48188</v>
      </c>
      <c r="G1450">
        <v>11</v>
      </c>
      <c r="H1450">
        <v>95</v>
      </c>
      <c r="I1450" s="1" t="s">
        <v>46</v>
      </c>
      <c r="J1450" s="1" t="s">
        <v>26</v>
      </c>
      <c r="K1450" s="1" t="s">
        <v>76</v>
      </c>
      <c r="L1450" s="1" t="s">
        <v>35</v>
      </c>
      <c r="M1450" s="1" t="s">
        <v>20</v>
      </c>
      <c r="N1450" s="1" t="s">
        <v>21</v>
      </c>
      <c r="O1450" s="1" t="s">
        <v>79</v>
      </c>
    </row>
    <row r="1451" spans="1:15" x14ac:dyDescent="0.25">
      <c r="A1451">
        <v>1450</v>
      </c>
      <c r="B1451">
        <v>18</v>
      </c>
      <c r="C1451" s="1" t="s">
        <v>2</v>
      </c>
      <c r="D1451" s="1" t="s">
        <v>107</v>
      </c>
      <c r="E1451" s="1" t="s">
        <v>4</v>
      </c>
      <c r="F1451" s="2">
        <v>48190</v>
      </c>
      <c r="G1451">
        <v>20</v>
      </c>
      <c r="H1451">
        <v>41</v>
      </c>
      <c r="I1451" s="1" t="s">
        <v>66</v>
      </c>
      <c r="J1451" s="1" t="s">
        <v>6</v>
      </c>
      <c r="K1451" s="1" t="s">
        <v>75</v>
      </c>
      <c r="L1451" s="1" t="s">
        <v>8</v>
      </c>
      <c r="M1451" s="1" t="s">
        <v>56</v>
      </c>
      <c r="N1451" s="1" t="s">
        <v>15</v>
      </c>
      <c r="O1451" s="1" t="s">
        <v>79</v>
      </c>
    </row>
    <row r="1452" spans="1:15" x14ac:dyDescent="0.25">
      <c r="A1452">
        <v>1451</v>
      </c>
      <c r="B1452">
        <v>25</v>
      </c>
      <c r="C1452" s="1" t="s">
        <v>2</v>
      </c>
      <c r="D1452" s="1" t="s">
        <v>63</v>
      </c>
      <c r="E1452" s="1" t="s">
        <v>4</v>
      </c>
      <c r="F1452" s="2">
        <v>48192</v>
      </c>
      <c r="G1452">
        <v>25</v>
      </c>
      <c r="H1452">
        <v>44</v>
      </c>
      <c r="I1452" s="1" t="s">
        <v>97</v>
      </c>
      <c r="J1452" s="1" t="s">
        <v>18</v>
      </c>
      <c r="K1452" s="1" t="s">
        <v>67</v>
      </c>
      <c r="L1452" s="1" t="s">
        <v>8</v>
      </c>
      <c r="M1452" s="1" t="s">
        <v>20</v>
      </c>
      <c r="N1452" s="1" t="s">
        <v>15</v>
      </c>
      <c r="O1452" s="1" t="s">
        <v>40</v>
      </c>
    </row>
    <row r="1453" spans="1:15" x14ac:dyDescent="0.25">
      <c r="A1453">
        <v>1452</v>
      </c>
      <c r="B1453">
        <v>54</v>
      </c>
      <c r="C1453" s="1" t="s">
        <v>2</v>
      </c>
      <c r="D1453" s="1" t="s">
        <v>84</v>
      </c>
      <c r="E1453" s="1" t="s">
        <v>45</v>
      </c>
      <c r="F1453" s="2">
        <v>48194</v>
      </c>
      <c r="G1453">
        <v>35</v>
      </c>
      <c r="H1453">
        <v>34</v>
      </c>
      <c r="I1453" s="1" t="s">
        <v>122</v>
      </c>
      <c r="J1453" s="1" t="s">
        <v>26</v>
      </c>
      <c r="K1453" s="1" t="s">
        <v>14</v>
      </c>
      <c r="L1453" s="1" t="s">
        <v>39</v>
      </c>
      <c r="M1453" s="1" t="s">
        <v>27</v>
      </c>
      <c r="N1453" s="1" t="s">
        <v>28</v>
      </c>
      <c r="O1453" s="1" t="s">
        <v>40</v>
      </c>
    </row>
    <row r="1454" spans="1:15" x14ac:dyDescent="0.25">
      <c r="A1454">
        <v>1453</v>
      </c>
      <c r="B1454">
        <v>60</v>
      </c>
      <c r="C1454" s="1" t="s">
        <v>2</v>
      </c>
      <c r="D1454" s="1" t="s">
        <v>84</v>
      </c>
      <c r="E1454" s="1" t="s">
        <v>45</v>
      </c>
      <c r="F1454" s="2">
        <v>48196</v>
      </c>
      <c r="G1454">
        <v>11</v>
      </c>
      <c r="H1454">
        <v>25</v>
      </c>
      <c r="I1454" s="1" t="s">
        <v>94</v>
      </c>
      <c r="J1454" s="1" t="s">
        <v>6</v>
      </c>
      <c r="K1454" s="1" t="s">
        <v>126</v>
      </c>
      <c r="L1454" s="1" t="s">
        <v>19</v>
      </c>
      <c r="M1454" s="1" t="s">
        <v>52</v>
      </c>
      <c r="N1454" s="1" t="s">
        <v>57</v>
      </c>
      <c r="O1454" s="1" t="s">
        <v>40</v>
      </c>
    </row>
    <row r="1455" spans="1:15" x14ac:dyDescent="0.25">
      <c r="A1455">
        <v>1454</v>
      </c>
      <c r="B1455">
        <v>36</v>
      </c>
      <c r="C1455" s="1" t="s">
        <v>2</v>
      </c>
      <c r="D1455" s="1" t="s">
        <v>119</v>
      </c>
      <c r="E1455" s="1" t="s">
        <v>24</v>
      </c>
      <c r="F1455" s="2">
        <v>48198</v>
      </c>
      <c r="G1455">
        <v>41</v>
      </c>
      <c r="H1455">
        <v>93</v>
      </c>
      <c r="I1455" s="1" t="s">
        <v>123</v>
      </c>
      <c r="J1455" s="1" t="s">
        <v>18</v>
      </c>
      <c r="K1455" s="1" t="s">
        <v>67</v>
      </c>
      <c r="L1455" s="1" t="s">
        <v>8</v>
      </c>
      <c r="M1455" s="1" t="s">
        <v>52</v>
      </c>
      <c r="N1455" s="1" t="s">
        <v>57</v>
      </c>
      <c r="O1455" s="1" t="s">
        <v>11</v>
      </c>
    </row>
    <row r="1456" spans="1:15" x14ac:dyDescent="0.25">
      <c r="A1456">
        <v>1455</v>
      </c>
      <c r="B1456">
        <v>66</v>
      </c>
      <c r="C1456" s="1" t="s">
        <v>2</v>
      </c>
      <c r="D1456" s="1" t="s">
        <v>32</v>
      </c>
      <c r="E1456" s="1" t="s">
        <v>24</v>
      </c>
      <c r="F1456" s="2">
        <v>48200</v>
      </c>
      <c r="G1456">
        <v>17</v>
      </c>
      <c r="H1456">
        <v>50</v>
      </c>
      <c r="I1456" s="1" t="s">
        <v>124</v>
      </c>
      <c r="J1456" s="1" t="s">
        <v>6</v>
      </c>
      <c r="K1456" s="1" t="s">
        <v>14</v>
      </c>
      <c r="L1456" s="1" t="s">
        <v>8</v>
      </c>
      <c r="M1456" s="1" t="s">
        <v>20</v>
      </c>
      <c r="N1456" s="1" t="s">
        <v>21</v>
      </c>
      <c r="O1456" s="1" t="s">
        <v>31</v>
      </c>
    </row>
    <row r="1457" spans="1:15" x14ac:dyDescent="0.25">
      <c r="A1457">
        <v>1456</v>
      </c>
      <c r="B1457">
        <v>60</v>
      </c>
      <c r="C1457" s="1" t="s">
        <v>2</v>
      </c>
      <c r="D1457" s="1" t="s">
        <v>77</v>
      </c>
      <c r="E1457" s="1" t="s">
        <v>4</v>
      </c>
      <c r="F1457" s="2">
        <v>48202</v>
      </c>
      <c r="G1457">
        <v>1</v>
      </c>
      <c r="H1457">
        <v>79</v>
      </c>
      <c r="I1457" s="1" t="s">
        <v>72</v>
      </c>
      <c r="J1457" s="1" t="s">
        <v>6</v>
      </c>
      <c r="K1457" s="1" t="s">
        <v>47</v>
      </c>
      <c r="L1457" s="1" t="s">
        <v>39</v>
      </c>
      <c r="M1457" s="1" t="s">
        <v>9</v>
      </c>
      <c r="N1457" s="1" t="s">
        <v>28</v>
      </c>
      <c r="O1457" s="1" t="s">
        <v>79</v>
      </c>
    </row>
    <row r="1458" spans="1:15" x14ac:dyDescent="0.25">
      <c r="A1458">
        <v>1457</v>
      </c>
      <c r="B1458">
        <v>59</v>
      </c>
      <c r="C1458" s="1" t="s">
        <v>2</v>
      </c>
      <c r="D1458" s="1" t="s">
        <v>44</v>
      </c>
      <c r="E1458" s="1" t="s">
        <v>45</v>
      </c>
      <c r="F1458" s="2">
        <v>48204</v>
      </c>
      <c r="G1458">
        <v>30</v>
      </c>
      <c r="H1458">
        <v>100</v>
      </c>
      <c r="I1458" s="1" t="s">
        <v>38</v>
      </c>
      <c r="J1458" s="1" t="s">
        <v>18</v>
      </c>
      <c r="K1458" s="1" t="s">
        <v>60</v>
      </c>
      <c r="L1458" s="1" t="s">
        <v>19</v>
      </c>
      <c r="M1458" s="1" t="s">
        <v>56</v>
      </c>
      <c r="N1458" s="1" t="s">
        <v>28</v>
      </c>
      <c r="O1458" s="1" t="s">
        <v>79</v>
      </c>
    </row>
    <row r="1459" spans="1:15" x14ac:dyDescent="0.25">
      <c r="A1459">
        <v>1458</v>
      </c>
      <c r="B1459">
        <v>58</v>
      </c>
      <c r="C1459" s="1" t="s">
        <v>2</v>
      </c>
      <c r="D1459" s="1" t="s">
        <v>37</v>
      </c>
      <c r="E1459" s="1" t="s">
        <v>4</v>
      </c>
      <c r="F1459" s="2">
        <v>48206</v>
      </c>
      <c r="G1459">
        <v>47</v>
      </c>
      <c r="H1459">
        <v>57</v>
      </c>
      <c r="I1459" s="1" t="s">
        <v>120</v>
      </c>
      <c r="J1459" s="1" t="s">
        <v>18</v>
      </c>
      <c r="K1459" s="1" t="s">
        <v>7</v>
      </c>
      <c r="L1459" s="1" t="s">
        <v>19</v>
      </c>
      <c r="M1459" s="1" t="s">
        <v>9</v>
      </c>
      <c r="N1459" s="1" t="s">
        <v>10</v>
      </c>
      <c r="O1459" s="1" t="s">
        <v>11</v>
      </c>
    </row>
    <row r="1460" spans="1:15" x14ac:dyDescent="0.25">
      <c r="A1460">
        <v>1459</v>
      </c>
      <c r="B1460">
        <v>35</v>
      </c>
      <c r="C1460" s="1" t="s">
        <v>2</v>
      </c>
      <c r="D1460" s="1" t="s">
        <v>12</v>
      </c>
      <c r="E1460" s="1" t="s">
        <v>4</v>
      </c>
      <c r="F1460" s="2">
        <v>48208</v>
      </c>
      <c r="G1460">
        <v>34</v>
      </c>
      <c r="H1460">
        <v>28</v>
      </c>
      <c r="I1460" s="1" t="s">
        <v>50</v>
      </c>
      <c r="J1460" s="1" t="s">
        <v>26</v>
      </c>
      <c r="K1460" s="1" t="s">
        <v>82</v>
      </c>
      <c r="L1460" s="1" t="s">
        <v>19</v>
      </c>
      <c r="M1460" s="1" t="s">
        <v>52</v>
      </c>
      <c r="N1460" s="1" t="s">
        <v>10</v>
      </c>
      <c r="O1460" s="1" t="s">
        <v>22</v>
      </c>
    </row>
    <row r="1461" spans="1:15" x14ac:dyDescent="0.25">
      <c r="A1461">
        <v>1460</v>
      </c>
      <c r="B1461">
        <v>20</v>
      </c>
      <c r="C1461" s="1" t="s">
        <v>2</v>
      </c>
      <c r="D1461" s="1" t="s">
        <v>53</v>
      </c>
      <c r="E1461" s="1" t="s">
        <v>24</v>
      </c>
      <c r="F1461" s="2">
        <v>48210</v>
      </c>
      <c r="G1461">
        <v>18</v>
      </c>
      <c r="H1461">
        <v>35</v>
      </c>
      <c r="I1461" s="1" t="s">
        <v>13</v>
      </c>
      <c r="J1461" s="1" t="s">
        <v>6</v>
      </c>
      <c r="K1461" s="1" t="s">
        <v>116</v>
      </c>
      <c r="L1461" s="1" t="s">
        <v>8</v>
      </c>
      <c r="M1461" s="1" t="s">
        <v>9</v>
      </c>
      <c r="N1461" s="1" t="s">
        <v>10</v>
      </c>
      <c r="O1461" s="1" t="s">
        <v>11</v>
      </c>
    </row>
    <row r="1462" spans="1:15" x14ac:dyDescent="0.25">
      <c r="A1462">
        <v>1461</v>
      </c>
      <c r="B1462">
        <v>70</v>
      </c>
      <c r="C1462" s="1" t="s">
        <v>2</v>
      </c>
      <c r="D1462" s="1" t="s">
        <v>119</v>
      </c>
      <c r="E1462" s="1" t="s">
        <v>24</v>
      </c>
      <c r="F1462" s="2">
        <v>48212</v>
      </c>
      <c r="G1462">
        <v>33</v>
      </c>
      <c r="H1462">
        <v>85</v>
      </c>
      <c r="I1462" s="1" t="s">
        <v>120</v>
      </c>
      <c r="J1462" s="1" t="s">
        <v>6</v>
      </c>
      <c r="K1462" s="1" t="s">
        <v>65</v>
      </c>
      <c r="L1462" s="1" t="s">
        <v>39</v>
      </c>
      <c r="M1462" s="1" t="s">
        <v>36</v>
      </c>
      <c r="N1462" s="1" t="s">
        <v>10</v>
      </c>
      <c r="O1462" s="1" t="s">
        <v>58</v>
      </c>
    </row>
    <row r="1463" spans="1:15" x14ac:dyDescent="0.25">
      <c r="A1463">
        <v>1462</v>
      </c>
      <c r="B1463">
        <v>54</v>
      </c>
      <c r="C1463" s="1" t="s">
        <v>2</v>
      </c>
      <c r="D1463" s="1" t="s">
        <v>71</v>
      </c>
      <c r="E1463" s="1" t="s">
        <v>49</v>
      </c>
      <c r="F1463" s="2">
        <v>48214</v>
      </c>
      <c r="G1463">
        <v>42</v>
      </c>
      <c r="H1463">
        <v>95</v>
      </c>
      <c r="I1463" s="1" t="s">
        <v>29</v>
      </c>
      <c r="J1463" s="1" t="s">
        <v>18</v>
      </c>
      <c r="K1463" s="1" t="s">
        <v>90</v>
      </c>
      <c r="L1463" s="1" t="s">
        <v>35</v>
      </c>
      <c r="M1463" s="1" t="s">
        <v>52</v>
      </c>
      <c r="N1463" s="1" t="s">
        <v>10</v>
      </c>
      <c r="O1463" s="1" t="s">
        <v>40</v>
      </c>
    </row>
    <row r="1464" spans="1:15" x14ac:dyDescent="0.25">
      <c r="A1464">
        <v>1463</v>
      </c>
      <c r="B1464">
        <v>38</v>
      </c>
      <c r="C1464" s="1" t="s">
        <v>2</v>
      </c>
      <c r="D1464" s="1" t="s">
        <v>32</v>
      </c>
      <c r="E1464" s="1" t="s">
        <v>24</v>
      </c>
      <c r="F1464" s="2">
        <v>48216</v>
      </c>
      <c r="G1464">
        <v>2</v>
      </c>
      <c r="H1464">
        <v>90</v>
      </c>
      <c r="I1464" s="1" t="s">
        <v>122</v>
      </c>
      <c r="J1464" s="1" t="s">
        <v>18</v>
      </c>
      <c r="K1464" s="1" t="s">
        <v>43</v>
      </c>
      <c r="L1464" s="1" t="s">
        <v>35</v>
      </c>
      <c r="M1464" s="1" t="s">
        <v>52</v>
      </c>
      <c r="N1464" s="1" t="s">
        <v>10</v>
      </c>
      <c r="O1464" s="1" t="s">
        <v>40</v>
      </c>
    </row>
    <row r="1465" spans="1:15" x14ac:dyDescent="0.25">
      <c r="A1465">
        <v>1464</v>
      </c>
      <c r="B1465">
        <v>54</v>
      </c>
      <c r="C1465" s="1" t="s">
        <v>2</v>
      </c>
      <c r="D1465" s="1" t="s">
        <v>88</v>
      </c>
      <c r="E1465" s="1" t="s">
        <v>49</v>
      </c>
      <c r="F1465" s="2">
        <v>48218</v>
      </c>
      <c r="G1465">
        <v>1</v>
      </c>
      <c r="H1465">
        <v>49</v>
      </c>
      <c r="I1465" s="1" t="s">
        <v>83</v>
      </c>
      <c r="J1465" s="1" t="s">
        <v>26</v>
      </c>
      <c r="K1465" s="1" t="s">
        <v>100</v>
      </c>
      <c r="L1465" s="1" t="s">
        <v>35</v>
      </c>
      <c r="M1465" s="1" t="s">
        <v>56</v>
      </c>
      <c r="N1465" s="1" t="s">
        <v>57</v>
      </c>
      <c r="O1465" s="1" t="s">
        <v>70</v>
      </c>
    </row>
    <row r="1466" spans="1:15" x14ac:dyDescent="0.25">
      <c r="A1466">
        <v>1465</v>
      </c>
      <c r="B1466">
        <v>33</v>
      </c>
      <c r="C1466" s="1" t="s">
        <v>2</v>
      </c>
      <c r="D1466" s="1" t="s">
        <v>115</v>
      </c>
      <c r="E1466" s="1" t="s">
        <v>49</v>
      </c>
      <c r="F1466" s="2">
        <v>48220</v>
      </c>
      <c r="G1466">
        <v>23</v>
      </c>
      <c r="H1466">
        <v>92</v>
      </c>
      <c r="I1466" s="1" t="s">
        <v>38</v>
      </c>
      <c r="J1466" s="1" t="s">
        <v>26</v>
      </c>
      <c r="K1466" s="1" t="s">
        <v>82</v>
      </c>
      <c r="L1466" s="1" t="s">
        <v>8</v>
      </c>
      <c r="M1466" s="1" t="s">
        <v>52</v>
      </c>
      <c r="N1466" s="1" t="s">
        <v>57</v>
      </c>
      <c r="O1466" s="1" t="s">
        <v>40</v>
      </c>
    </row>
    <row r="1467" spans="1:15" x14ac:dyDescent="0.25">
      <c r="A1467">
        <v>1466</v>
      </c>
      <c r="B1467">
        <v>46</v>
      </c>
      <c r="C1467" s="1" t="s">
        <v>2</v>
      </c>
      <c r="D1467" s="1" t="s">
        <v>125</v>
      </c>
      <c r="E1467" s="1" t="s">
        <v>49</v>
      </c>
      <c r="F1467" s="2">
        <v>48222</v>
      </c>
      <c r="G1467">
        <v>42</v>
      </c>
      <c r="H1467">
        <v>72</v>
      </c>
      <c r="I1467" s="1" t="s">
        <v>127</v>
      </c>
      <c r="J1467" s="1" t="s">
        <v>74</v>
      </c>
      <c r="K1467" s="1" t="s">
        <v>65</v>
      </c>
      <c r="L1467" s="1" t="s">
        <v>8</v>
      </c>
      <c r="M1467" s="1" t="s">
        <v>56</v>
      </c>
      <c r="N1467" s="1" t="s">
        <v>15</v>
      </c>
      <c r="O1467" s="1" t="s">
        <v>58</v>
      </c>
    </row>
    <row r="1468" spans="1:15" x14ac:dyDescent="0.25">
      <c r="A1468">
        <v>1467</v>
      </c>
      <c r="B1468">
        <v>58</v>
      </c>
      <c r="C1468" s="1" t="s">
        <v>2</v>
      </c>
      <c r="D1468" s="1" t="s">
        <v>41</v>
      </c>
      <c r="E1468" s="1" t="s">
        <v>4</v>
      </c>
      <c r="F1468" s="2">
        <v>48224</v>
      </c>
      <c r="G1468">
        <v>3</v>
      </c>
      <c r="H1468">
        <v>71</v>
      </c>
      <c r="I1468" s="1" t="s">
        <v>72</v>
      </c>
      <c r="J1468" s="1" t="s">
        <v>26</v>
      </c>
      <c r="K1468" s="1" t="s">
        <v>78</v>
      </c>
      <c r="L1468" s="1" t="s">
        <v>35</v>
      </c>
      <c r="M1468" s="1" t="s">
        <v>56</v>
      </c>
      <c r="N1468" s="1" t="s">
        <v>28</v>
      </c>
      <c r="O1468" s="1" t="s">
        <v>31</v>
      </c>
    </row>
    <row r="1469" spans="1:15" x14ac:dyDescent="0.25">
      <c r="A1469">
        <v>1468</v>
      </c>
      <c r="B1469">
        <v>30</v>
      </c>
      <c r="C1469" s="1" t="s">
        <v>2</v>
      </c>
      <c r="D1469" s="1" t="s">
        <v>88</v>
      </c>
      <c r="E1469" s="1" t="s">
        <v>49</v>
      </c>
      <c r="F1469" s="2">
        <v>48226</v>
      </c>
      <c r="G1469">
        <v>16</v>
      </c>
      <c r="H1469">
        <v>27</v>
      </c>
      <c r="I1469" s="1" t="s">
        <v>105</v>
      </c>
      <c r="J1469" s="1" t="s">
        <v>74</v>
      </c>
      <c r="K1469" s="1" t="s">
        <v>60</v>
      </c>
      <c r="L1469" s="1" t="s">
        <v>8</v>
      </c>
      <c r="M1469" s="1" t="s">
        <v>56</v>
      </c>
      <c r="N1469" s="1" t="s">
        <v>68</v>
      </c>
      <c r="O1469" s="1" t="s">
        <v>11</v>
      </c>
    </row>
    <row r="1470" spans="1:15" x14ac:dyDescent="0.25">
      <c r="A1470">
        <v>1469</v>
      </c>
      <c r="B1470">
        <v>42</v>
      </c>
      <c r="C1470" s="1" t="s">
        <v>2</v>
      </c>
      <c r="D1470" s="1" t="s">
        <v>125</v>
      </c>
      <c r="E1470" s="1" t="s">
        <v>49</v>
      </c>
      <c r="F1470" s="2">
        <v>48228</v>
      </c>
      <c r="G1470">
        <v>46</v>
      </c>
      <c r="H1470">
        <v>39</v>
      </c>
      <c r="I1470" s="1" t="s">
        <v>54</v>
      </c>
      <c r="J1470" s="1" t="s">
        <v>18</v>
      </c>
      <c r="K1470" s="1" t="s">
        <v>47</v>
      </c>
      <c r="L1470" s="1" t="s">
        <v>39</v>
      </c>
      <c r="M1470" s="1" t="s">
        <v>9</v>
      </c>
      <c r="N1470" s="1" t="s">
        <v>15</v>
      </c>
      <c r="O1470" s="1" t="s">
        <v>11</v>
      </c>
    </row>
    <row r="1471" spans="1:15" x14ac:dyDescent="0.25">
      <c r="A1471">
        <v>1470</v>
      </c>
      <c r="B1471">
        <v>28</v>
      </c>
      <c r="C1471" s="1" t="s">
        <v>2</v>
      </c>
      <c r="D1471" s="1" t="s">
        <v>88</v>
      </c>
      <c r="E1471" s="1" t="s">
        <v>49</v>
      </c>
      <c r="F1471" s="2">
        <v>48230</v>
      </c>
      <c r="G1471">
        <v>31</v>
      </c>
      <c r="H1471">
        <v>98</v>
      </c>
      <c r="I1471" s="1" t="s">
        <v>73</v>
      </c>
      <c r="J1471" s="1" t="s">
        <v>26</v>
      </c>
      <c r="K1471" s="1" t="s">
        <v>55</v>
      </c>
      <c r="L1471" s="1" t="s">
        <v>8</v>
      </c>
      <c r="M1471" s="1" t="s">
        <v>36</v>
      </c>
      <c r="N1471" s="1" t="s">
        <v>28</v>
      </c>
      <c r="O1471" s="1" t="s">
        <v>79</v>
      </c>
    </row>
    <row r="1472" spans="1:15" x14ac:dyDescent="0.25">
      <c r="A1472">
        <v>1471</v>
      </c>
      <c r="B1472">
        <v>43</v>
      </c>
      <c r="C1472" s="1" t="s">
        <v>2</v>
      </c>
      <c r="D1472" s="1" t="s">
        <v>23</v>
      </c>
      <c r="E1472" s="1" t="s">
        <v>24</v>
      </c>
      <c r="F1472" s="2">
        <v>48232</v>
      </c>
      <c r="G1472">
        <v>15</v>
      </c>
      <c r="H1472">
        <v>27</v>
      </c>
      <c r="I1472" s="1" t="s">
        <v>81</v>
      </c>
      <c r="J1472" s="1" t="s">
        <v>26</v>
      </c>
      <c r="K1472" s="1" t="s">
        <v>47</v>
      </c>
      <c r="L1472" s="1" t="s">
        <v>19</v>
      </c>
      <c r="M1472" s="1" t="s">
        <v>27</v>
      </c>
      <c r="N1472" s="1" t="s">
        <v>15</v>
      </c>
      <c r="O1472" s="1" t="s">
        <v>79</v>
      </c>
    </row>
    <row r="1473" spans="1:15" x14ac:dyDescent="0.25">
      <c r="A1473">
        <v>1472</v>
      </c>
      <c r="B1473">
        <v>31</v>
      </c>
      <c r="C1473" s="1" t="s">
        <v>2</v>
      </c>
      <c r="D1473" s="1" t="s">
        <v>88</v>
      </c>
      <c r="E1473" s="1" t="s">
        <v>49</v>
      </c>
      <c r="F1473" s="2">
        <v>48234</v>
      </c>
      <c r="G1473">
        <v>48</v>
      </c>
      <c r="H1473">
        <v>71</v>
      </c>
      <c r="I1473" s="1" t="s">
        <v>102</v>
      </c>
      <c r="J1473" s="1" t="s">
        <v>18</v>
      </c>
      <c r="K1473" s="1" t="s">
        <v>7</v>
      </c>
      <c r="L1473" s="1" t="s">
        <v>19</v>
      </c>
      <c r="M1473" s="1" t="s">
        <v>52</v>
      </c>
      <c r="N1473" s="1" t="s">
        <v>10</v>
      </c>
      <c r="O1473" s="1" t="s">
        <v>79</v>
      </c>
    </row>
    <row r="1474" spans="1:15" x14ac:dyDescent="0.25">
      <c r="A1474">
        <v>1473</v>
      </c>
      <c r="B1474">
        <v>39</v>
      </c>
      <c r="C1474" s="1" t="s">
        <v>2</v>
      </c>
      <c r="D1474" s="1" t="s">
        <v>106</v>
      </c>
      <c r="E1474" s="1" t="s">
        <v>49</v>
      </c>
      <c r="F1474" s="2">
        <v>48236</v>
      </c>
      <c r="G1474">
        <v>11</v>
      </c>
      <c r="H1474">
        <v>24</v>
      </c>
      <c r="I1474" s="1" t="s">
        <v>98</v>
      </c>
      <c r="J1474" s="1" t="s">
        <v>6</v>
      </c>
      <c r="K1474" s="1" t="s">
        <v>30</v>
      </c>
      <c r="L1474" s="1" t="s">
        <v>19</v>
      </c>
      <c r="M1474" s="1" t="s">
        <v>56</v>
      </c>
      <c r="N1474" s="1" t="s">
        <v>15</v>
      </c>
      <c r="O1474" s="1" t="s">
        <v>22</v>
      </c>
    </row>
    <row r="1475" spans="1:15" x14ac:dyDescent="0.25">
      <c r="A1475">
        <v>1474</v>
      </c>
      <c r="B1475">
        <v>69</v>
      </c>
      <c r="C1475" s="1" t="s">
        <v>2</v>
      </c>
      <c r="D1475" s="1" t="s">
        <v>41</v>
      </c>
      <c r="E1475" s="1" t="s">
        <v>4</v>
      </c>
      <c r="F1475" s="2">
        <v>48238</v>
      </c>
      <c r="G1475">
        <v>20</v>
      </c>
      <c r="H1475">
        <v>63</v>
      </c>
      <c r="I1475" s="1" t="s">
        <v>132</v>
      </c>
      <c r="J1475" s="1" t="s">
        <v>26</v>
      </c>
      <c r="K1475" s="1" t="s">
        <v>65</v>
      </c>
      <c r="L1475" s="1" t="s">
        <v>39</v>
      </c>
      <c r="M1475" s="1" t="s">
        <v>9</v>
      </c>
      <c r="N1475" s="1" t="s">
        <v>21</v>
      </c>
      <c r="O1475" s="1" t="s">
        <v>79</v>
      </c>
    </row>
    <row r="1476" spans="1:15" x14ac:dyDescent="0.25">
      <c r="A1476">
        <v>1475</v>
      </c>
      <c r="B1476">
        <v>31</v>
      </c>
      <c r="C1476" s="1" t="s">
        <v>2</v>
      </c>
      <c r="D1476" s="1" t="s">
        <v>12</v>
      </c>
      <c r="E1476" s="1" t="s">
        <v>4</v>
      </c>
      <c r="F1476" s="2">
        <v>48240</v>
      </c>
      <c r="G1476">
        <v>6</v>
      </c>
      <c r="H1476">
        <v>72</v>
      </c>
      <c r="I1476" s="1" t="s">
        <v>109</v>
      </c>
      <c r="J1476" s="1" t="s">
        <v>18</v>
      </c>
      <c r="K1476" s="1" t="s">
        <v>51</v>
      </c>
      <c r="L1476" s="1" t="s">
        <v>39</v>
      </c>
      <c r="M1476" s="1" t="s">
        <v>27</v>
      </c>
      <c r="N1476" s="1" t="s">
        <v>21</v>
      </c>
      <c r="O1476" s="1" t="s">
        <v>70</v>
      </c>
    </row>
    <row r="1477" spans="1:15" x14ac:dyDescent="0.25">
      <c r="A1477">
        <v>1476</v>
      </c>
      <c r="B1477">
        <v>44</v>
      </c>
      <c r="C1477" s="1" t="s">
        <v>2</v>
      </c>
      <c r="D1477" s="1" t="s">
        <v>3</v>
      </c>
      <c r="E1477" s="1" t="s">
        <v>4</v>
      </c>
      <c r="F1477" s="2">
        <v>48242</v>
      </c>
      <c r="G1477">
        <v>24</v>
      </c>
      <c r="H1477">
        <v>61</v>
      </c>
      <c r="I1477" s="1" t="s">
        <v>25</v>
      </c>
      <c r="J1477" s="1" t="s">
        <v>26</v>
      </c>
      <c r="K1477" s="1" t="s">
        <v>67</v>
      </c>
      <c r="L1477" s="1" t="s">
        <v>19</v>
      </c>
      <c r="M1477" s="1" t="s">
        <v>9</v>
      </c>
      <c r="N1477" s="1" t="s">
        <v>15</v>
      </c>
      <c r="O1477" s="1" t="s">
        <v>70</v>
      </c>
    </row>
    <row r="1478" spans="1:15" x14ac:dyDescent="0.25">
      <c r="A1478">
        <v>1477</v>
      </c>
      <c r="B1478">
        <v>39</v>
      </c>
      <c r="C1478" s="1" t="s">
        <v>2</v>
      </c>
      <c r="D1478" s="1" t="s">
        <v>106</v>
      </c>
      <c r="E1478" s="1" t="s">
        <v>49</v>
      </c>
      <c r="F1478" s="2">
        <v>48244</v>
      </c>
      <c r="G1478">
        <v>18</v>
      </c>
      <c r="H1478">
        <v>56</v>
      </c>
      <c r="I1478" s="1" t="s">
        <v>33</v>
      </c>
      <c r="J1478" s="1" t="s">
        <v>26</v>
      </c>
      <c r="K1478" s="1" t="s">
        <v>118</v>
      </c>
      <c r="L1478" s="1" t="s">
        <v>39</v>
      </c>
      <c r="M1478" s="1" t="s">
        <v>27</v>
      </c>
      <c r="N1478" s="1" t="s">
        <v>21</v>
      </c>
      <c r="O1478" s="1" t="s">
        <v>70</v>
      </c>
    </row>
    <row r="1479" spans="1:15" x14ac:dyDescent="0.25">
      <c r="A1479">
        <v>1478</v>
      </c>
      <c r="B1479">
        <v>24</v>
      </c>
      <c r="C1479" s="1" t="s">
        <v>2</v>
      </c>
      <c r="D1479" s="1" t="s">
        <v>115</v>
      </c>
      <c r="E1479" s="1" t="s">
        <v>49</v>
      </c>
      <c r="F1479" s="2">
        <v>48246</v>
      </c>
      <c r="G1479">
        <v>1</v>
      </c>
      <c r="H1479">
        <v>32</v>
      </c>
      <c r="I1479" s="1" t="s">
        <v>29</v>
      </c>
      <c r="J1479" s="1" t="s">
        <v>74</v>
      </c>
      <c r="K1479" s="1" t="s">
        <v>47</v>
      </c>
      <c r="L1479" s="1" t="s">
        <v>35</v>
      </c>
      <c r="M1479" s="1" t="s">
        <v>36</v>
      </c>
      <c r="N1479" s="1" t="s">
        <v>28</v>
      </c>
      <c r="O1479" s="1" t="s">
        <v>79</v>
      </c>
    </row>
    <row r="1480" spans="1:15" x14ac:dyDescent="0.25">
      <c r="A1480">
        <v>1479</v>
      </c>
      <c r="B1480">
        <v>28</v>
      </c>
      <c r="C1480" s="1" t="s">
        <v>2</v>
      </c>
      <c r="D1480" s="1" t="s">
        <v>125</v>
      </c>
      <c r="E1480" s="1" t="s">
        <v>49</v>
      </c>
      <c r="F1480" s="2">
        <v>48248</v>
      </c>
      <c r="G1480">
        <v>13</v>
      </c>
      <c r="H1480">
        <v>23</v>
      </c>
      <c r="I1480" s="1" t="s">
        <v>131</v>
      </c>
      <c r="J1480" s="1" t="s">
        <v>26</v>
      </c>
      <c r="K1480" s="1" t="s">
        <v>126</v>
      </c>
      <c r="L1480" s="1" t="s">
        <v>35</v>
      </c>
      <c r="M1480" s="1" t="s">
        <v>20</v>
      </c>
      <c r="N1480" s="1" t="s">
        <v>10</v>
      </c>
      <c r="O1480" s="1" t="s">
        <v>58</v>
      </c>
    </row>
    <row r="1481" spans="1:15" x14ac:dyDescent="0.25">
      <c r="A1481">
        <v>1480</v>
      </c>
      <c r="B1481">
        <v>48</v>
      </c>
      <c r="C1481" s="1" t="s">
        <v>2</v>
      </c>
      <c r="D1481" s="1" t="s">
        <v>44</v>
      </c>
      <c r="E1481" s="1" t="s">
        <v>45</v>
      </c>
      <c r="F1481" s="2">
        <v>48250</v>
      </c>
      <c r="G1481">
        <v>2</v>
      </c>
      <c r="H1481">
        <v>100</v>
      </c>
      <c r="I1481" s="1" t="s">
        <v>131</v>
      </c>
      <c r="J1481" s="1" t="s">
        <v>6</v>
      </c>
      <c r="K1481" s="1" t="s">
        <v>76</v>
      </c>
      <c r="L1481" s="1" t="s">
        <v>19</v>
      </c>
      <c r="M1481" s="1" t="s">
        <v>36</v>
      </c>
      <c r="N1481" s="1" t="s">
        <v>57</v>
      </c>
      <c r="O1481" s="1" t="s">
        <v>22</v>
      </c>
    </row>
    <row r="1482" spans="1:15" x14ac:dyDescent="0.25">
      <c r="A1482">
        <v>1481</v>
      </c>
      <c r="B1482">
        <v>39</v>
      </c>
      <c r="C1482" s="1" t="s">
        <v>2</v>
      </c>
      <c r="D1482" s="1" t="s">
        <v>88</v>
      </c>
      <c r="E1482" s="1" t="s">
        <v>49</v>
      </c>
      <c r="F1482" s="2">
        <v>48252</v>
      </c>
      <c r="G1482">
        <v>26</v>
      </c>
      <c r="H1482">
        <v>74</v>
      </c>
      <c r="I1482" s="1" t="s">
        <v>64</v>
      </c>
      <c r="J1482" s="1" t="s">
        <v>26</v>
      </c>
      <c r="K1482" s="1" t="s">
        <v>62</v>
      </c>
      <c r="L1482" s="1" t="s">
        <v>39</v>
      </c>
      <c r="M1482" s="1" t="s">
        <v>9</v>
      </c>
      <c r="N1482" s="1" t="s">
        <v>15</v>
      </c>
      <c r="O1482" s="1" t="s">
        <v>40</v>
      </c>
    </row>
    <row r="1483" spans="1:15" x14ac:dyDescent="0.25">
      <c r="A1483">
        <v>1482</v>
      </c>
      <c r="B1483">
        <v>64</v>
      </c>
      <c r="C1483" s="1" t="s">
        <v>2</v>
      </c>
      <c r="D1483" s="1" t="s">
        <v>69</v>
      </c>
      <c r="E1483" s="1" t="s">
        <v>4</v>
      </c>
      <c r="F1483" s="2">
        <v>48254</v>
      </c>
      <c r="G1483">
        <v>31</v>
      </c>
      <c r="H1483">
        <v>33</v>
      </c>
      <c r="I1483" s="1" t="s">
        <v>110</v>
      </c>
      <c r="J1483" s="1" t="s">
        <v>18</v>
      </c>
      <c r="K1483" s="1" t="s">
        <v>7</v>
      </c>
      <c r="L1483" s="1" t="s">
        <v>19</v>
      </c>
      <c r="M1483" s="1" t="s">
        <v>36</v>
      </c>
      <c r="N1483" s="1" t="s">
        <v>28</v>
      </c>
      <c r="O1483" s="1" t="s">
        <v>40</v>
      </c>
    </row>
    <row r="1484" spans="1:15" x14ac:dyDescent="0.25">
      <c r="A1484">
        <v>1483</v>
      </c>
      <c r="B1484">
        <v>28</v>
      </c>
      <c r="C1484" s="1" t="s">
        <v>2</v>
      </c>
      <c r="D1484" s="1" t="s">
        <v>125</v>
      </c>
      <c r="E1484" s="1" t="s">
        <v>49</v>
      </c>
      <c r="F1484" s="2">
        <v>48256</v>
      </c>
      <c r="G1484">
        <v>43</v>
      </c>
      <c r="H1484">
        <v>67</v>
      </c>
      <c r="I1484" s="1" t="s">
        <v>132</v>
      </c>
      <c r="J1484" s="1" t="s">
        <v>18</v>
      </c>
      <c r="K1484" s="1" t="s">
        <v>118</v>
      </c>
      <c r="L1484" s="1" t="s">
        <v>19</v>
      </c>
      <c r="M1484" s="1" t="s">
        <v>52</v>
      </c>
      <c r="N1484" s="1" t="s">
        <v>57</v>
      </c>
      <c r="O1484" s="1" t="s">
        <v>22</v>
      </c>
    </row>
    <row r="1485" spans="1:15" x14ac:dyDescent="0.25">
      <c r="A1485">
        <v>1484</v>
      </c>
      <c r="B1485">
        <v>39</v>
      </c>
      <c r="C1485" s="1" t="s">
        <v>2</v>
      </c>
      <c r="D1485" s="1" t="s">
        <v>88</v>
      </c>
      <c r="E1485" s="1" t="s">
        <v>49</v>
      </c>
      <c r="F1485" s="2">
        <v>48258</v>
      </c>
      <c r="G1485">
        <v>12</v>
      </c>
      <c r="H1485">
        <v>61</v>
      </c>
      <c r="I1485" s="1" t="s">
        <v>17</v>
      </c>
      <c r="J1485" s="1" t="s">
        <v>18</v>
      </c>
      <c r="K1485" s="1" t="s">
        <v>116</v>
      </c>
      <c r="L1485" s="1" t="s">
        <v>35</v>
      </c>
      <c r="M1485" s="1" t="s">
        <v>27</v>
      </c>
      <c r="N1485" s="1" t="s">
        <v>68</v>
      </c>
      <c r="O1485" s="1" t="s">
        <v>58</v>
      </c>
    </row>
    <row r="1486" spans="1:15" x14ac:dyDescent="0.25">
      <c r="A1486">
        <v>1485</v>
      </c>
      <c r="B1486">
        <v>49</v>
      </c>
      <c r="C1486" s="1" t="s">
        <v>2</v>
      </c>
      <c r="D1486" s="1" t="s">
        <v>41</v>
      </c>
      <c r="E1486" s="1" t="s">
        <v>4</v>
      </c>
      <c r="F1486" s="2">
        <v>48260</v>
      </c>
      <c r="G1486">
        <v>22</v>
      </c>
      <c r="H1486">
        <v>46</v>
      </c>
      <c r="I1486" s="1" t="s">
        <v>127</v>
      </c>
      <c r="J1486" s="1" t="s">
        <v>26</v>
      </c>
      <c r="K1486" s="1" t="s">
        <v>67</v>
      </c>
      <c r="L1486" s="1" t="s">
        <v>35</v>
      </c>
      <c r="M1486" s="1" t="s">
        <v>56</v>
      </c>
      <c r="N1486" s="1" t="s">
        <v>10</v>
      </c>
      <c r="O1486" s="1" t="s">
        <v>79</v>
      </c>
    </row>
    <row r="1487" spans="1:15" x14ac:dyDescent="0.25">
      <c r="A1487">
        <v>1486</v>
      </c>
      <c r="B1487">
        <v>22</v>
      </c>
      <c r="C1487" s="1" t="s">
        <v>2</v>
      </c>
      <c r="D1487" s="1" t="s">
        <v>125</v>
      </c>
      <c r="E1487" s="1" t="s">
        <v>49</v>
      </c>
      <c r="F1487" s="2">
        <v>48262</v>
      </c>
      <c r="G1487">
        <v>3</v>
      </c>
      <c r="H1487">
        <v>56</v>
      </c>
      <c r="I1487" s="1" t="s">
        <v>127</v>
      </c>
      <c r="J1487" s="1" t="s">
        <v>6</v>
      </c>
      <c r="K1487" s="1" t="s">
        <v>90</v>
      </c>
      <c r="L1487" s="1" t="s">
        <v>19</v>
      </c>
      <c r="M1487" s="1" t="s">
        <v>36</v>
      </c>
      <c r="N1487" s="1" t="s">
        <v>15</v>
      </c>
      <c r="O1487" s="1" t="s">
        <v>11</v>
      </c>
    </row>
    <row r="1488" spans="1:15" x14ac:dyDescent="0.25">
      <c r="A1488">
        <v>1487</v>
      </c>
      <c r="B1488">
        <v>25</v>
      </c>
      <c r="C1488" s="1" t="s">
        <v>2</v>
      </c>
      <c r="D1488" s="1" t="s">
        <v>32</v>
      </c>
      <c r="E1488" s="1" t="s">
        <v>24</v>
      </c>
      <c r="F1488" s="2">
        <v>48264</v>
      </c>
      <c r="G1488">
        <v>23</v>
      </c>
      <c r="H1488">
        <v>73</v>
      </c>
      <c r="I1488" s="1" t="s">
        <v>117</v>
      </c>
      <c r="J1488" s="1" t="s">
        <v>18</v>
      </c>
      <c r="K1488" s="1" t="s">
        <v>116</v>
      </c>
      <c r="L1488" s="1" t="s">
        <v>19</v>
      </c>
      <c r="M1488" s="1" t="s">
        <v>20</v>
      </c>
      <c r="N1488" s="1" t="s">
        <v>10</v>
      </c>
      <c r="O1488" s="1" t="s">
        <v>79</v>
      </c>
    </row>
    <row r="1489" spans="1:15" x14ac:dyDescent="0.25">
      <c r="A1489">
        <v>1488</v>
      </c>
      <c r="B1489">
        <v>40</v>
      </c>
      <c r="C1489" s="1" t="s">
        <v>2</v>
      </c>
      <c r="D1489" s="1" t="s">
        <v>69</v>
      </c>
      <c r="E1489" s="1" t="s">
        <v>4</v>
      </c>
      <c r="F1489" s="2">
        <v>48266</v>
      </c>
      <c r="G1489">
        <v>26</v>
      </c>
      <c r="H1489">
        <v>44</v>
      </c>
      <c r="I1489" s="1" t="s">
        <v>99</v>
      </c>
      <c r="J1489" s="1" t="s">
        <v>6</v>
      </c>
      <c r="K1489" s="1" t="s">
        <v>76</v>
      </c>
      <c r="L1489" s="1" t="s">
        <v>35</v>
      </c>
      <c r="M1489" s="1" t="s">
        <v>56</v>
      </c>
      <c r="N1489" s="1" t="s">
        <v>28</v>
      </c>
      <c r="O1489" s="1" t="s">
        <v>31</v>
      </c>
    </row>
    <row r="1490" spans="1:15" x14ac:dyDescent="0.25">
      <c r="A1490">
        <v>1489</v>
      </c>
      <c r="B1490">
        <v>23</v>
      </c>
      <c r="C1490" s="1" t="s">
        <v>2</v>
      </c>
      <c r="D1490" s="1" t="s">
        <v>106</v>
      </c>
      <c r="E1490" s="1" t="s">
        <v>49</v>
      </c>
      <c r="F1490" s="2">
        <v>48268</v>
      </c>
      <c r="G1490">
        <v>37</v>
      </c>
      <c r="H1490">
        <v>44</v>
      </c>
      <c r="I1490" s="1" t="s">
        <v>59</v>
      </c>
      <c r="J1490" s="1" t="s">
        <v>6</v>
      </c>
      <c r="K1490" s="1" t="s">
        <v>51</v>
      </c>
      <c r="L1490" s="1" t="s">
        <v>8</v>
      </c>
      <c r="M1490" s="1" t="s">
        <v>36</v>
      </c>
      <c r="N1490" s="1" t="s">
        <v>21</v>
      </c>
      <c r="O1490" s="1" t="s">
        <v>22</v>
      </c>
    </row>
    <row r="1491" spans="1:15" x14ac:dyDescent="0.25">
      <c r="A1491">
        <v>1490</v>
      </c>
      <c r="B1491">
        <v>24</v>
      </c>
      <c r="C1491" s="1" t="s">
        <v>2</v>
      </c>
      <c r="D1491" s="1" t="s">
        <v>88</v>
      </c>
      <c r="E1491" s="1" t="s">
        <v>49</v>
      </c>
      <c r="F1491" s="2">
        <v>48270</v>
      </c>
      <c r="G1491">
        <v>42</v>
      </c>
      <c r="H1491">
        <v>26</v>
      </c>
      <c r="I1491" s="1" t="s">
        <v>50</v>
      </c>
      <c r="J1491" s="1" t="s">
        <v>74</v>
      </c>
      <c r="K1491" s="1" t="s">
        <v>118</v>
      </c>
      <c r="L1491" s="1" t="s">
        <v>35</v>
      </c>
      <c r="M1491" s="1" t="s">
        <v>27</v>
      </c>
      <c r="N1491" s="1" t="s">
        <v>10</v>
      </c>
      <c r="O1491" s="1" t="s">
        <v>40</v>
      </c>
    </row>
    <row r="1492" spans="1:15" x14ac:dyDescent="0.25">
      <c r="A1492">
        <v>1491</v>
      </c>
      <c r="B1492">
        <v>66</v>
      </c>
      <c r="C1492" s="1" t="s">
        <v>2</v>
      </c>
      <c r="D1492" s="1" t="s">
        <v>32</v>
      </c>
      <c r="E1492" s="1" t="s">
        <v>24</v>
      </c>
      <c r="F1492" s="2">
        <v>48272</v>
      </c>
      <c r="G1492">
        <v>15</v>
      </c>
      <c r="H1492">
        <v>52</v>
      </c>
      <c r="I1492" s="1" t="s">
        <v>42</v>
      </c>
      <c r="J1492" s="1" t="s">
        <v>6</v>
      </c>
      <c r="K1492" s="1" t="s">
        <v>60</v>
      </c>
      <c r="L1492" s="1" t="s">
        <v>19</v>
      </c>
      <c r="M1492" s="1" t="s">
        <v>9</v>
      </c>
      <c r="N1492" s="1" t="s">
        <v>10</v>
      </c>
      <c r="O1492" s="1" t="s">
        <v>58</v>
      </c>
    </row>
    <row r="1493" spans="1:15" x14ac:dyDescent="0.25">
      <c r="A1493">
        <v>1492</v>
      </c>
      <c r="B1493">
        <v>27</v>
      </c>
      <c r="C1493" s="1" t="s">
        <v>2</v>
      </c>
      <c r="D1493" s="1" t="s">
        <v>37</v>
      </c>
      <c r="E1493" s="1" t="s">
        <v>4</v>
      </c>
      <c r="F1493" s="2">
        <v>48274</v>
      </c>
      <c r="G1493">
        <v>10</v>
      </c>
      <c r="H1493">
        <v>54</v>
      </c>
      <c r="I1493" s="1" t="s">
        <v>54</v>
      </c>
      <c r="J1493" s="1" t="s">
        <v>18</v>
      </c>
      <c r="K1493" s="1" t="s">
        <v>76</v>
      </c>
      <c r="L1493" s="1" t="s">
        <v>35</v>
      </c>
      <c r="M1493" s="1" t="s">
        <v>20</v>
      </c>
      <c r="N1493" s="1" t="s">
        <v>57</v>
      </c>
      <c r="O1493" s="1" t="s">
        <v>40</v>
      </c>
    </row>
    <row r="1494" spans="1:15" x14ac:dyDescent="0.25">
      <c r="A1494">
        <v>1493</v>
      </c>
      <c r="B1494">
        <v>62</v>
      </c>
      <c r="C1494" s="1" t="s">
        <v>2</v>
      </c>
      <c r="D1494" s="1" t="s">
        <v>84</v>
      </c>
      <c r="E1494" s="1" t="s">
        <v>45</v>
      </c>
      <c r="F1494" s="2">
        <v>48276</v>
      </c>
      <c r="G1494">
        <v>3</v>
      </c>
      <c r="H1494">
        <v>38</v>
      </c>
      <c r="I1494" s="1" t="s">
        <v>80</v>
      </c>
      <c r="J1494" s="1" t="s">
        <v>26</v>
      </c>
      <c r="K1494" s="1" t="s">
        <v>14</v>
      </c>
      <c r="L1494" s="1" t="s">
        <v>35</v>
      </c>
      <c r="M1494" s="1" t="s">
        <v>20</v>
      </c>
      <c r="N1494" s="1" t="s">
        <v>10</v>
      </c>
      <c r="O1494" s="1" t="s">
        <v>40</v>
      </c>
    </row>
    <row r="1495" spans="1:15" x14ac:dyDescent="0.25">
      <c r="A1495">
        <v>1494</v>
      </c>
      <c r="B1495">
        <v>70</v>
      </c>
      <c r="C1495" s="1" t="s">
        <v>2</v>
      </c>
      <c r="D1495" s="1" t="s">
        <v>115</v>
      </c>
      <c r="E1495" s="1" t="s">
        <v>49</v>
      </c>
      <c r="F1495" s="2">
        <v>48278</v>
      </c>
      <c r="G1495">
        <v>44</v>
      </c>
      <c r="H1495">
        <v>44</v>
      </c>
      <c r="I1495" s="1" t="s">
        <v>96</v>
      </c>
      <c r="J1495" s="1" t="s">
        <v>18</v>
      </c>
      <c r="K1495" s="1" t="s">
        <v>62</v>
      </c>
      <c r="L1495" s="1" t="s">
        <v>39</v>
      </c>
      <c r="M1495" s="1" t="s">
        <v>36</v>
      </c>
      <c r="N1495" s="1" t="s">
        <v>21</v>
      </c>
      <c r="O1495" s="1" t="s">
        <v>40</v>
      </c>
    </row>
    <row r="1496" spans="1:15" x14ac:dyDescent="0.25">
      <c r="A1496">
        <v>1495</v>
      </c>
      <c r="B1496">
        <v>43</v>
      </c>
      <c r="C1496" s="1" t="s">
        <v>2</v>
      </c>
      <c r="D1496" s="1" t="s">
        <v>95</v>
      </c>
      <c r="E1496" s="1" t="s">
        <v>4</v>
      </c>
      <c r="F1496" s="2">
        <v>48280</v>
      </c>
      <c r="G1496">
        <v>23</v>
      </c>
      <c r="H1496">
        <v>76</v>
      </c>
      <c r="I1496" s="1" t="s">
        <v>38</v>
      </c>
      <c r="J1496" s="1" t="s">
        <v>26</v>
      </c>
      <c r="K1496" s="1" t="s">
        <v>7</v>
      </c>
      <c r="L1496" s="1" t="s">
        <v>19</v>
      </c>
      <c r="M1496" s="1" t="s">
        <v>27</v>
      </c>
      <c r="N1496" s="1" t="s">
        <v>57</v>
      </c>
      <c r="O1496" s="1" t="s">
        <v>11</v>
      </c>
    </row>
    <row r="1497" spans="1:15" x14ac:dyDescent="0.25">
      <c r="A1497">
        <v>1496</v>
      </c>
      <c r="B1497">
        <v>45</v>
      </c>
      <c r="C1497" s="1" t="s">
        <v>2</v>
      </c>
      <c r="D1497" s="1" t="s">
        <v>88</v>
      </c>
      <c r="E1497" s="1" t="s">
        <v>49</v>
      </c>
      <c r="F1497" s="2">
        <v>48282</v>
      </c>
      <c r="G1497">
        <v>6</v>
      </c>
      <c r="H1497">
        <v>23</v>
      </c>
      <c r="I1497" s="1" t="s">
        <v>25</v>
      </c>
      <c r="J1497" s="1" t="s">
        <v>26</v>
      </c>
      <c r="K1497" s="1" t="s">
        <v>92</v>
      </c>
      <c r="L1497" s="1" t="s">
        <v>8</v>
      </c>
      <c r="M1497" s="1" t="s">
        <v>27</v>
      </c>
      <c r="N1497" s="1" t="s">
        <v>28</v>
      </c>
      <c r="O1497" s="1" t="s">
        <v>22</v>
      </c>
    </row>
    <row r="1498" spans="1:15" x14ac:dyDescent="0.25">
      <c r="A1498">
        <v>1497</v>
      </c>
      <c r="B1498">
        <v>63</v>
      </c>
      <c r="C1498" s="1" t="s">
        <v>2</v>
      </c>
      <c r="D1498" s="1" t="s">
        <v>95</v>
      </c>
      <c r="E1498" s="1" t="s">
        <v>4</v>
      </c>
      <c r="F1498" s="2">
        <v>48284</v>
      </c>
      <c r="G1498">
        <v>9</v>
      </c>
      <c r="H1498">
        <v>98</v>
      </c>
      <c r="I1498" s="1" t="s">
        <v>117</v>
      </c>
      <c r="J1498" s="1" t="s">
        <v>26</v>
      </c>
      <c r="K1498" s="1" t="s">
        <v>55</v>
      </c>
      <c r="L1498" s="1" t="s">
        <v>8</v>
      </c>
      <c r="M1498" s="1" t="s">
        <v>36</v>
      </c>
      <c r="N1498" s="1" t="s">
        <v>10</v>
      </c>
      <c r="O1498" s="1" t="s">
        <v>58</v>
      </c>
    </row>
    <row r="1499" spans="1:15" x14ac:dyDescent="0.25">
      <c r="A1499">
        <v>1498</v>
      </c>
      <c r="B1499">
        <v>69</v>
      </c>
      <c r="C1499" s="1" t="s">
        <v>2</v>
      </c>
      <c r="D1499" s="1" t="s">
        <v>84</v>
      </c>
      <c r="E1499" s="1" t="s">
        <v>45</v>
      </c>
      <c r="F1499" s="2">
        <v>48286</v>
      </c>
      <c r="G1499">
        <v>16</v>
      </c>
      <c r="H1499">
        <v>33</v>
      </c>
      <c r="I1499" s="1" t="s">
        <v>133</v>
      </c>
      <c r="J1499" s="1" t="s">
        <v>18</v>
      </c>
      <c r="K1499" s="1" t="s">
        <v>118</v>
      </c>
      <c r="L1499" s="1" t="s">
        <v>19</v>
      </c>
      <c r="M1499" s="1" t="s">
        <v>52</v>
      </c>
      <c r="N1499" s="1" t="s">
        <v>68</v>
      </c>
      <c r="O1499" s="1" t="s">
        <v>79</v>
      </c>
    </row>
    <row r="1500" spans="1:15" x14ac:dyDescent="0.25">
      <c r="A1500">
        <v>1499</v>
      </c>
      <c r="B1500">
        <v>59</v>
      </c>
      <c r="C1500" s="1" t="s">
        <v>2</v>
      </c>
      <c r="D1500" s="1" t="s">
        <v>12</v>
      </c>
      <c r="E1500" s="1" t="s">
        <v>4</v>
      </c>
      <c r="F1500" s="2">
        <v>48288</v>
      </c>
      <c r="G1500">
        <v>46</v>
      </c>
      <c r="H1500">
        <v>32</v>
      </c>
      <c r="I1500" s="1" t="s">
        <v>97</v>
      </c>
      <c r="J1500" s="1" t="s">
        <v>26</v>
      </c>
      <c r="K1500" s="1" t="s">
        <v>67</v>
      </c>
      <c r="L1500" s="1" t="s">
        <v>35</v>
      </c>
      <c r="M1500" s="1" t="s">
        <v>36</v>
      </c>
      <c r="N1500" s="1" t="s">
        <v>10</v>
      </c>
      <c r="O1500" s="1" t="s">
        <v>11</v>
      </c>
    </row>
    <row r="1501" spans="1:15" x14ac:dyDescent="0.25">
      <c r="A1501">
        <v>1500</v>
      </c>
      <c r="B1501">
        <v>19</v>
      </c>
      <c r="C1501" s="1" t="s">
        <v>2</v>
      </c>
      <c r="D1501" s="1" t="s">
        <v>119</v>
      </c>
      <c r="E1501" s="1" t="s">
        <v>24</v>
      </c>
      <c r="F1501" s="2">
        <v>48290</v>
      </c>
      <c r="G1501">
        <v>24</v>
      </c>
      <c r="H1501">
        <v>85</v>
      </c>
      <c r="I1501" s="1" t="s">
        <v>124</v>
      </c>
      <c r="J1501" s="1" t="s">
        <v>18</v>
      </c>
      <c r="K1501" s="1" t="s">
        <v>60</v>
      </c>
      <c r="L1501" s="1" t="s">
        <v>39</v>
      </c>
      <c r="M1501" s="1" t="s">
        <v>20</v>
      </c>
      <c r="N1501" s="1" t="s">
        <v>21</v>
      </c>
      <c r="O1501" s="1" t="s">
        <v>79</v>
      </c>
    </row>
    <row r="1502" spans="1:15" x14ac:dyDescent="0.25">
      <c r="A1502">
        <v>1501</v>
      </c>
      <c r="B1502">
        <v>63</v>
      </c>
      <c r="C1502" s="1" t="s">
        <v>2</v>
      </c>
      <c r="D1502" s="1" t="s">
        <v>16</v>
      </c>
      <c r="E1502" s="1" t="s">
        <v>4</v>
      </c>
      <c r="F1502" s="2">
        <v>48292</v>
      </c>
      <c r="G1502">
        <v>22</v>
      </c>
      <c r="H1502">
        <v>69</v>
      </c>
      <c r="I1502" s="1" t="s">
        <v>72</v>
      </c>
      <c r="J1502" s="1" t="s">
        <v>6</v>
      </c>
      <c r="K1502" s="1" t="s">
        <v>14</v>
      </c>
      <c r="L1502" s="1" t="s">
        <v>35</v>
      </c>
      <c r="M1502" s="1" t="s">
        <v>27</v>
      </c>
      <c r="N1502" s="1" t="s">
        <v>68</v>
      </c>
      <c r="O1502" s="1" t="s">
        <v>70</v>
      </c>
    </row>
    <row r="1503" spans="1:15" x14ac:dyDescent="0.25">
      <c r="A1503">
        <v>1502</v>
      </c>
      <c r="B1503">
        <v>37</v>
      </c>
      <c r="C1503" s="1" t="s">
        <v>2</v>
      </c>
      <c r="D1503" s="1" t="s">
        <v>16</v>
      </c>
      <c r="E1503" s="1" t="s">
        <v>4</v>
      </c>
      <c r="F1503" s="2">
        <v>48294</v>
      </c>
      <c r="G1503">
        <v>13</v>
      </c>
      <c r="H1503">
        <v>55</v>
      </c>
      <c r="I1503" s="1" t="s">
        <v>102</v>
      </c>
      <c r="J1503" s="1" t="s">
        <v>74</v>
      </c>
      <c r="K1503" s="1" t="s">
        <v>47</v>
      </c>
      <c r="L1503" s="1" t="s">
        <v>19</v>
      </c>
      <c r="M1503" s="1" t="s">
        <v>36</v>
      </c>
      <c r="N1503" s="1" t="s">
        <v>68</v>
      </c>
      <c r="O1503" s="1" t="s">
        <v>79</v>
      </c>
    </row>
    <row r="1504" spans="1:15" x14ac:dyDescent="0.25">
      <c r="A1504">
        <v>1503</v>
      </c>
      <c r="B1504">
        <v>37</v>
      </c>
      <c r="C1504" s="1" t="s">
        <v>2</v>
      </c>
      <c r="D1504" s="1" t="s">
        <v>77</v>
      </c>
      <c r="E1504" s="1" t="s">
        <v>4</v>
      </c>
      <c r="F1504" s="2">
        <v>48296</v>
      </c>
      <c r="G1504">
        <v>20</v>
      </c>
      <c r="H1504">
        <v>66</v>
      </c>
      <c r="I1504" s="1" t="s">
        <v>17</v>
      </c>
      <c r="J1504" s="1" t="s">
        <v>26</v>
      </c>
      <c r="K1504" s="1" t="s">
        <v>76</v>
      </c>
      <c r="L1504" s="1" t="s">
        <v>35</v>
      </c>
      <c r="M1504" s="1" t="s">
        <v>56</v>
      </c>
      <c r="N1504" s="1" t="s">
        <v>15</v>
      </c>
      <c r="O1504" s="1" t="s">
        <v>11</v>
      </c>
    </row>
    <row r="1505" spans="1:15" x14ac:dyDescent="0.25">
      <c r="A1505">
        <v>1504</v>
      </c>
      <c r="B1505">
        <v>50</v>
      </c>
      <c r="C1505" s="1" t="s">
        <v>2</v>
      </c>
      <c r="D1505" s="1" t="s">
        <v>84</v>
      </c>
      <c r="E1505" s="1" t="s">
        <v>45</v>
      </c>
      <c r="F1505" s="2">
        <v>48298</v>
      </c>
      <c r="G1505">
        <v>46</v>
      </c>
      <c r="H1505">
        <v>30</v>
      </c>
      <c r="I1505" s="1" t="s">
        <v>133</v>
      </c>
      <c r="J1505" s="1" t="s">
        <v>26</v>
      </c>
      <c r="K1505" s="1" t="s">
        <v>14</v>
      </c>
      <c r="L1505" s="1" t="s">
        <v>39</v>
      </c>
      <c r="M1505" s="1" t="s">
        <v>52</v>
      </c>
      <c r="N1505" s="1" t="s">
        <v>15</v>
      </c>
      <c r="O1505" s="1" t="s">
        <v>40</v>
      </c>
    </row>
    <row r="1506" spans="1:15" x14ac:dyDescent="0.25">
      <c r="A1506">
        <v>1505</v>
      </c>
      <c r="B1506">
        <v>60</v>
      </c>
      <c r="C1506" s="1" t="s">
        <v>2</v>
      </c>
      <c r="D1506" s="1" t="s">
        <v>84</v>
      </c>
      <c r="E1506" s="1" t="s">
        <v>45</v>
      </c>
      <c r="F1506" s="2">
        <v>48300</v>
      </c>
      <c r="G1506">
        <v>10</v>
      </c>
      <c r="H1506">
        <v>80</v>
      </c>
      <c r="I1506" s="1" t="s">
        <v>102</v>
      </c>
      <c r="J1506" s="1" t="s">
        <v>26</v>
      </c>
      <c r="K1506" s="1" t="s">
        <v>67</v>
      </c>
      <c r="L1506" s="1" t="s">
        <v>8</v>
      </c>
      <c r="M1506" s="1" t="s">
        <v>27</v>
      </c>
      <c r="N1506" s="1" t="s">
        <v>57</v>
      </c>
      <c r="O1506" s="1" t="s">
        <v>70</v>
      </c>
    </row>
    <row r="1507" spans="1:15" x14ac:dyDescent="0.25">
      <c r="A1507">
        <v>1506</v>
      </c>
      <c r="B1507">
        <v>46</v>
      </c>
      <c r="C1507" s="1" t="s">
        <v>2</v>
      </c>
      <c r="D1507" s="1" t="s">
        <v>115</v>
      </c>
      <c r="E1507" s="1" t="s">
        <v>49</v>
      </c>
      <c r="F1507" s="2">
        <v>48302</v>
      </c>
      <c r="G1507">
        <v>39</v>
      </c>
      <c r="H1507">
        <v>20</v>
      </c>
      <c r="I1507" s="1" t="s">
        <v>96</v>
      </c>
      <c r="J1507" s="1" t="s">
        <v>26</v>
      </c>
      <c r="K1507" s="1" t="s">
        <v>67</v>
      </c>
      <c r="L1507" s="1" t="s">
        <v>35</v>
      </c>
      <c r="M1507" s="1" t="s">
        <v>9</v>
      </c>
      <c r="N1507" s="1" t="s">
        <v>15</v>
      </c>
      <c r="O1507" s="1" t="s">
        <v>70</v>
      </c>
    </row>
    <row r="1508" spans="1:15" x14ac:dyDescent="0.25">
      <c r="A1508">
        <v>1507</v>
      </c>
      <c r="B1508">
        <v>35</v>
      </c>
      <c r="C1508" s="1" t="s">
        <v>2</v>
      </c>
      <c r="D1508" s="1" t="s">
        <v>37</v>
      </c>
      <c r="E1508" s="1" t="s">
        <v>4</v>
      </c>
      <c r="F1508" s="2">
        <v>48304</v>
      </c>
      <c r="G1508">
        <v>44</v>
      </c>
      <c r="H1508">
        <v>30</v>
      </c>
      <c r="I1508" s="1" t="s">
        <v>113</v>
      </c>
      <c r="J1508" s="1" t="s">
        <v>6</v>
      </c>
      <c r="K1508" s="1" t="s">
        <v>100</v>
      </c>
      <c r="L1508" s="1" t="s">
        <v>39</v>
      </c>
      <c r="M1508" s="1" t="s">
        <v>52</v>
      </c>
      <c r="N1508" s="1" t="s">
        <v>28</v>
      </c>
      <c r="O1508" s="1" t="s">
        <v>40</v>
      </c>
    </row>
    <row r="1509" spans="1:15" x14ac:dyDescent="0.25">
      <c r="A1509">
        <v>1508</v>
      </c>
      <c r="B1509">
        <v>66</v>
      </c>
      <c r="C1509" s="1" t="s">
        <v>2</v>
      </c>
      <c r="D1509" s="1" t="s">
        <v>63</v>
      </c>
      <c r="E1509" s="1" t="s">
        <v>4</v>
      </c>
      <c r="F1509" s="2">
        <v>48306</v>
      </c>
      <c r="G1509">
        <v>7</v>
      </c>
      <c r="H1509">
        <v>86</v>
      </c>
      <c r="I1509" s="1" t="s">
        <v>120</v>
      </c>
      <c r="J1509" s="1" t="s">
        <v>18</v>
      </c>
      <c r="K1509" s="1" t="s">
        <v>14</v>
      </c>
      <c r="L1509" s="1" t="s">
        <v>8</v>
      </c>
      <c r="M1509" s="1" t="s">
        <v>52</v>
      </c>
      <c r="N1509" s="1" t="s">
        <v>10</v>
      </c>
      <c r="O1509" s="1" t="s">
        <v>31</v>
      </c>
    </row>
    <row r="1510" spans="1:15" x14ac:dyDescent="0.25">
      <c r="A1510">
        <v>1509</v>
      </c>
      <c r="B1510">
        <v>35</v>
      </c>
      <c r="C1510" s="1" t="s">
        <v>2</v>
      </c>
      <c r="D1510" s="1" t="s">
        <v>3</v>
      </c>
      <c r="E1510" s="1" t="s">
        <v>4</v>
      </c>
      <c r="F1510" s="2">
        <v>48308</v>
      </c>
      <c r="G1510">
        <v>3</v>
      </c>
      <c r="H1510">
        <v>84</v>
      </c>
      <c r="I1510" s="1" t="s">
        <v>94</v>
      </c>
      <c r="J1510" s="1" t="s">
        <v>6</v>
      </c>
      <c r="K1510" s="1" t="s">
        <v>100</v>
      </c>
      <c r="L1510" s="1" t="s">
        <v>19</v>
      </c>
      <c r="M1510" s="1" t="s">
        <v>56</v>
      </c>
      <c r="N1510" s="1" t="s">
        <v>15</v>
      </c>
      <c r="O1510" s="1" t="s">
        <v>79</v>
      </c>
    </row>
    <row r="1511" spans="1:15" x14ac:dyDescent="0.25">
      <c r="A1511">
        <v>1510</v>
      </c>
      <c r="B1511">
        <v>20</v>
      </c>
      <c r="C1511" s="1" t="s">
        <v>2</v>
      </c>
      <c r="D1511" s="1" t="s">
        <v>63</v>
      </c>
      <c r="E1511" s="1" t="s">
        <v>4</v>
      </c>
      <c r="F1511" s="2">
        <v>48310</v>
      </c>
      <c r="G1511">
        <v>44</v>
      </c>
      <c r="H1511">
        <v>54</v>
      </c>
      <c r="I1511" s="1" t="s">
        <v>64</v>
      </c>
      <c r="J1511" s="1" t="s">
        <v>74</v>
      </c>
      <c r="K1511" s="1" t="s">
        <v>34</v>
      </c>
      <c r="L1511" s="1" t="s">
        <v>35</v>
      </c>
      <c r="M1511" s="1" t="s">
        <v>20</v>
      </c>
      <c r="N1511" s="1" t="s">
        <v>68</v>
      </c>
      <c r="O1511" s="1" t="s">
        <v>31</v>
      </c>
    </row>
    <row r="1512" spans="1:15" x14ac:dyDescent="0.25">
      <c r="A1512">
        <v>1511</v>
      </c>
      <c r="B1512">
        <v>55</v>
      </c>
      <c r="C1512" s="1" t="s">
        <v>2</v>
      </c>
      <c r="D1512" s="1" t="s">
        <v>3</v>
      </c>
      <c r="E1512" s="1" t="s">
        <v>4</v>
      </c>
      <c r="F1512" s="2">
        <v>48312</v>
      </c>
      <c r="G1512">
        <v>31</v>
      </c>
      <c r="H1512">
        <v>30</v>
      </c>
      <c r="I1512" s="1" t="s">
        <v>110</v>
      </c>
      <c r="J1512" s="1" t="s">
        <v>74</v>
      </c>
      <c r="K1512" s="1" t="s">
        <v>7</v>
      </c>
      <c r="L1512" s="1" t="s">
        <v>39</v>
      </c>
      <c r="M1512" s="1" t="s">
        <v>20</v>
      </c>
      <c r="N1512" s="1" t="s">
        <v>10</v>
      </c>
      <c r="O1512" s="1" t="s">
        <v>31</v>
      </c>
    </row>
    <row r="1513" spans="1:15" x14ac:dyDescent="0.25">
      <c r="A1513">
        <v>1512</v>
      </c>
      <c r="B1513">
        <v>34</v>
      </c>
      <c r="C1513" s="1" t="s">
        <v>2</v>
      </c>
      <c r="D1513" s="1" t="s">
        <v>63</v>
      </c>
      <c r="E1513" s="1" t="s">
        <v>4</v>
      </c>
      <c r="F1513" s="2">
        <v>48314</v>
      </c>
      <c r="G1513">
        <v>48</v>
      </c>
      <c r="H1513">
        <v>91</v>
      </c>
      <c r="I1513" s="1" t="s">
        <v>124</v>
      </c>
      <c r="J1513" s="1" t="s">
        <v>26</v>
      </c>
      <c r="K1513" s="1" t="s">
        <v>65</v>
      </c>
      <c r="L1513" s="1" t="s">
        <v>8</v>
      </c>
      <c r="M1513" s="1" t="s">
        <v>9</v>
      </c>
      <c r="N1513" s="1" t="s">
        <v>21</v>
      </c>
      <c r="O1513" s="1" t="s">
        <v>22</v>
      </c>
    </row>
    <row r="1514" spans="1:15" x14ac:dyDescent="0.25">
      <c r="A1514">
        <v>1513</v>
      </c>
      <c r="B1514">
        <v>60</v>
      </c>
      <c r="C1514" s="1" t="s">
        <v>2</v>
      </c>
      <c r="D1514" s="1" t="s">
        <v>32</v>
      </c>
      <c r="E1514" s="1" t="s">
        <v>24</v>
      </c>
      <c r="F1514" s="2">
        <v>48316</v>
      </c>
      <c r="G1514">
        <v>18</v>
      </c>
      <c r="H1514">
        <v>23</v>
      </c>
      <c r="I1514" s="1" t="s">
        <v>132</v>
      </c>
      <c r="J1514" s="1" t="s">
        <v>6</v>
      </c>
      <c r="K1514" s="1" t="s">
        <v>47</v>
      </c>
      <c r="L1514" s="1" t="s">
        <v>8</v>
      </c>
      <c r="M1514" s="1" t="s">
        <v>36</v>
      </c>
      <c r="N1514" s="1" t="s">
        <v>28</v>
      </c>
      <c r="O1514" s="1" t="s">
        <v>58</v>
      </c>
    </row>
    <row r="1515" spans="1:15" x14ac:dyDescent="0.25">
      <c r="A1515">
        <v>1514</v>
      </c>
      <c r="B1515">
        <v>22</v>
      </c>
      <c r="C1515" s="1" t="s">
        <v>2</v>
      </c>
      <c r="D1515" s="1" t="s">
        <v>107</v>
      </c>
      <c r="E1515" s="1" t="s">
        <v>4</v>
      </c>
      <c r="F1515" s="2">
        <v>48318</v>
      </c>
      <c r="G1515">
        <v>27</v>
      </c>
      <c r="H1515">
        <v>35</v>
      </c>
      <c r="I1515" s="1" t="s">
        <v>87</v>
      </c>
      <c r="J1515" s="1" t="s">
        <v>26</v>
      </c>
      <c r="K1515" s="1" t="s">
        <v>90</v>
      </c>
      <c r="L1515" s="1" t="s">
        <v>19</v>
      </c>
      <c r="M1515" s="1" t="s">
        <v>20</v>
      </c>
      <c r="N1515" s="1" t="s">
        <v>15</v>
      </c>
      <c r="O1515" s="1" t="s">
        <v>70</v>
      </c>
    </row>
    <row r="1516" spans="1:15" x14ac:dyDescent="0.25">
      <c r="A1516">
        <v>1515</v>
      </c>
      <c r="B1516">
        <v>26</v>
      </c>
      <c r="C1516" s="1" t="s">
        <v>2</v>
      </c>
      <c r="D1516" s="1" t="s">
        <v>53</v>
      </c>
      <c r="E1516" s="1" t="s">
        <v>24</v>
      </c>
      <c r="F1516" s="2">
        <v>48320</v>
      </c>
      <c r="G1516">
        <v>1</v>
      </c>
      <c r="H1516">
        <v>90</v>
      </c>
      <c r="I1516" s="1" t="s">
        <v>122</v>
      </c>
      <c r="J1516" s="1" t="s">
        <v>6</v>
      </c>
      <c r="K1516" s="1" t="s">
        <v>92</v>
      </c>
      <c r="L1516" s="1" t="s">
        <v>8</v>
      </c>
      <c r="M1516" s="1" t="s">
        <v>52</v>
      </c>
      <c r="N1516" s="1" t="s">
        <v>10</v>
      </c>
      <c r="O1516" s="1" t="s">
        <v>22</v>
      </c>
    </row>
    <row r="1517" spans="1:15" x14ac:dyDescent="0.25">
      <c r="A1517">
        <v>1516</v>
      </c>
      <c r="B1517">
        <v>39</v>
      </c>
      <c r="C1517" s="1" t="s">
        <v>2</v>
      </c>
      <c r="D1517" s="1" t="s">
        <v>16</v>
      </c>
      <c r="E1517" s="1" t="s">
        <v>4</v>
      </c>
      <c r="F1517" s="2">
        <v>48322</v>
      </c>
      <c r="G1517">
        <v>34</v>
      </c>
      <c r="H1517">
        <v>93</v>
      </c>
      <c r="I1517" s="1" t="s">
        <v>98</v>
      </c>
      <c r="J1517" s="1" t="s">
        <v>18</v>
      </c>
      <c r="K1517" s="1" t="s">
        <v>30</v>
      </c>
      <c r="L1517" s="1" t="s">
        <v>39</v>
      </c>
      <c r="M1517" s="1" t="s">
        <v>52</v>
      </c>
      <c r="N1517" s="1" t="s">
        <v>15</v>
      </c>
      <c r="O1517" s="1" t="s">
        <v>22</v>
      </c>
    </row>
    <row r="1518" spans="1:15" x14ac:dyDescent="0.25">
      <c r="A1518">
        <v>1517</v>
      </c>
      <c r="B1518">
        <v>20</v>
      </c>
      <c r="C1518" s="1" t="s">
        <v>2</v>
      </c>
      <c r="D1518" s="1" t="s">
        <v>16</v>
      </c>
      <c r="E1518" s="1" t="s">
        <v>4</v>
      </c>
      <c r="F1518" s="2">
        <v>48324</v>
      </c>
      <c r="G1518">
        <v>5</v>
      </c>
      <c r="H1518">
        <v>68</v>
      </c>
      <c r="I1518" s="1" t="s">
        <v>89</v>
      </c>
      <c r="J1518" s="1" t="s">
        <v>6</v>
      </c>
      <c r="K1518" s="1" t="s">
        <v>108</v>
      </c>
      <c r="L1518" s="1" t="s">
        <v>8</v>
      </c>
      <c r="M1518" s="1" t="s">
        <v>9</v>
      </c>
      <c r="N1518" s="1" t="s">
        <v>57</v>
      </c>
      <c r="O1518" s="1" t="s">
        <v>58</v>
      </c>
    </row>
    <row r="1519" spans="1:15" x14ac:dyDescent="0.25">
      <c r="A1519">
        <v>1518</v>
      </c>
      <c r="B1519">
        <v>57</v>
      </c>
      <c r="C1519" s="1" t="s">
        <v>2</v>
      </c>
      <c r="D1519" s="1" t="s">
        <v>125</v>
      </c>
      <c r="E1519" s="1" t="s">
        <v>49</v>
      </c>
      <c r="F1519" s="2">
        <v>48326</v>
      </c>
      <c r="G1519">
        <v>12</v>
      </c>
      <c r="H1519">
        <v>41</v>
      </c>
      <c r="I1519" s="1" t="s">
        <v>64</v>
      </c>
      <c r="J1519" s="1" t="s">
        <v>26</v>
      </c>
      <c r="K1519" s="1" t="s">
        <v>65</v>
      </c>
      <c r="L1519" s="1" t="s">
        <v>19</v>
      </c>
      <c r="M1519" s="1" t="s">
        <v>36</v>
      </c>
      <c r="N1519" s="1" t="s">
        <v>15</v>
      </c>
      <c r="O1519" s="1" t="s">
        <v>40</v>
      </c>
    </row>
    <row r="1520" spans="1:15" x14ac:dyDescent="0.25">
      <c r="A1520">
        <v>1519</v>
      </c>
      <c r="B1520">
        <v>68</v>
      </c>
      <c r="C1520" s="1" t="s">
        <v>2</v>
      </c>
      <c r="D1520" s="1" t="s">
        <v>115</v>
      </c>
      <c r="E1520" s="1" t="s">
        <v>49</v>
      </c>
      <c r="F1520" s="2">
        <v>48328</v>
      </c>
      <c r="G1520">
        <v>14</v>
      </c>
      <c r="H1520">
        <v>73</v>
      </c>
      <c r="I1520" s="1" t="s">
        <v>66</v>
      </c>
      <c r="J1520" s="1" t="s">
        <v>26</v>
      </c>
      <c r="K1520" s="1" t="s">
        <v>116</v>
      </c>
      <c r="L1520" s="1" t="s">
        <v>8</v>
      </c>
      <c r="M1520" s="1" t="s">
        <v>27</v>
      </c>
      <c r="N1520" s="1" t="s">
        <v>10</v>
      </c>
      <c r="O1520" s="1" t="s">
        <v>11</v>
      </c>
    </row>
    <row r="1521" spans="1:15" x14ac:dyDescent="0.25">
      <c r="A1521">
        <v>1520</v>
      </c>
      <c r="B1521">
        <v>50</v>
      </c>
      <c r="C1521" s="1" t="s">
        <v>2</v>
      </c>
      <c r="D1521" s="1" t="s">
        <v>71</v>
      </c>
      <c r="E1521" s="1" t="s">
        <v>49</v>
      </c>
      <c r="F1521" s="2">
        <v>48330</v>
      </c>
      <c r="G1521">
        <v>40</v>
      </c>
      <c r="H1521">
        <v>73</v>
      </c>
      <c r="I1521" s="1" t="s">
        <v>87</v>
      </c>
      <c r="J1521" s="1" t="s">
        <v>6</v>
      </c>
      <c r="K1521" s="1" t="s">
        <v>91</v>
      </c>
      <c r="L1521" s="1" t="s">
        <v>39</v>
      </c>
      <c r="M1521" s="1" t="s">
        <v>27</v>
      </c>
      <c r="N1521" s="1" t="s">
        <v>28</v>
      </c>
      <c r="O1521" s="1" t="s">
        <v>22</v>
      </c>
    </row>
    <row r="1522" spans="1:15" x14ac:dyDescent="0.25">
      <c r="A1522">
        <v>1521</v>
      </c>
      <c r="B1522">
        <v>21</v>
      </c>
      <c r="C1522" s="1" t="s">
        <v>2</v>
      </c>
      <c r="D1522" s="1" t="s">
        <v>106</v>
      </c>
      <c r="E1522" s="1" t="s">
        <v>49</v>
      </c>
      <c r="F1522" s="2">
        <v>48332</v>
      </c>
      <c r="G1522">
        <v>39</v>
      </c>
      <c r="H1522">
        <v>66</v>
      </c>
      <c r="I1522" s="1" t="s">
        <v>128</v>
      </c>
      <c r="J1522" s="1" t="s">
        <v>26</v>
      </c>
      <c r="K1522" s="1" t="s">
        <v>92</v>
      </c>
      <c r="L1522" s="1" t="s">
        <v>35</v>
      </c>
      <c r="M1522" s="1" t="s">
        <v>52</v>
      </c>
      <c r="N1522" s="1" t="s">
        <v>15</v>
      </c>
      <c r="O1522" s="1" t="s">
        <v>40</v>
      </c>
    </row>
    <row r="1523" spans="1:15" x14ac:dyDescent="0.25">
      <c r="A1523">
        <v>1522</v>
      </c>
      <c r="B1523">
        <v>29</v>
      </c>
      <c r="C1523" s="1" t="s">
        <v>2</v>
      </c>
      <c r="D1523" s="1" t="s">
        <v>114</v>
      </c>
      <c r="E1523" s="1" t="s">
        <v>49</v>
      </c>
      <c r="F1523" s="2">
        <v>48334</v>
      </c>
      <c r="G1523">
        <v>50</v>
      </c>
      <c r="H1523">
        <v>59</v>
      </c>
      <c r="I1523" s="1" t="s">
        <v>131</v>
      </c>
      <c r="J1523" s="1" t="s">
        <v>26</v>
      </c>
      <c r="K1523" s="1" t="s">
        <v>34</v>
      </c>
      <c r="L1523" s="1" t="s">
        <v>35</v>
      </c>
      <c r="M1523" s="1" t="s">
        <v>52</v>
      </c>
      <c r="N1523" s="1" t="s">
        <v>57</v>
      </c>
      <c r="O1523" s="1" t="s">
        <v>22</v>
      </c>
    </row>
    <row r="1524" spans="1:15" x14ac:dyDescent="0.25">
      <c r="A1524">
        <v>1523</v>
      </c>
      <c r="B1524">
        <v>38</v>
      </c>
      <c r="C1524" s="1" t="s">
        <v>2</v>
      </c>
      <c r="D1524" s="1" t="s">
        <v>41</v>
      </c>
      <c r="E1524" s="1" t="s">
        <v>4</v>
      </c>
      <c r="F1524" s="2">
        <v>48336</v>
      </c>
      <c r="G1524">
        <v>5</v>
      </c>
      <c r="H1524">
        <v>72</v>
      </c>
      <c r="I1524" s="1" t="s">
        <v>104</v>
      </c>
      <c r="J1524" s="1" t="s">
        <v>6</v>
      </c>
      <c r="K1524" s="1" t="s">
        <v>116</v>
      </c>
      <c r="L1524" s="1" t="s">
        <v>19</v>
      </c>
      <c r="M1524" s="1" t="s">
        <v>20</v>
      </c>
      <c r="N1524" s="1" t="s">
        <v>68</v>
      </c>
      <c r="O1524" s="1" t="s">
        <v>70</v>
      </c>
    </row>
    <row r="1525" spans="1:15" x14ac:dyDescent="0.25">
      <c r="A1525">
        <v>1524</v>
      </c>
      <c r="B1525">
        <v>54</v>
      </c>
      <c r="C1525" s="1" t="s">
        <v>2</v>
      </c>
      <c r="D1525" s="1" t="s">
        <v>107</v>
      </c>
      <c r="E1525" s="1" t="s">
        <v>4</v>
      </c>
      <c r="F1525" s="2">
        <v>48338</v>
      </c>
      <c r="G1525">
        <v>35</v>
      </c>
      <c r="H1525">
        <v>88</v>
      </c>
      <c r="I1525" s="1" t="s">
        <v>124</v>
      </c>
      <c r="J1525" s="1" t="s">
        <v>26</v>
      </c>
      <c r="K1525" s="1" t="s">
        <v>34</v>
      </c>
      <c r="L1525" s="1" t="s">
        <v>35</v>
      </c>
      <c r="M1525" s="1" t="s">
        <v>52</v>
      </c>
      <c r="N1525" s="1" t="s">
        <v>68</v>
      </c>
      <c r="O1525" s="1" t="s">
        <v>31</v>
      </c>
    </row>
    <row r="1526" spans="1:15" x14ac:dyDescent="0.25">
      <c r="A1526">
        <v>1525</v>
      </c>
      <c r="B1526">
        <v>22</v>
      </c>
      <c r="C1526" s="1" t="s">
        <v>2</v>
      </c>
      <c r="D1526" s="1" t="s">
        <v>107</v>
      </c>
      <c r="E1526" s="1" t="s">
        <v>4</v>
      </c>
      <c r="F1526" s="2">
        <v>48340</v>
      </c>
      <c r="G1526">
        <v>6</v>
      </c>
      <c r="H1526">
        <v>76</v>
      </c>
      <c r="I1526" s="1" t="s">
        <v>17</v>
      </c>
      <c r="J1526" s="1" t="s">
        <v>6</v>
      </c>
      <c r="K1526" s="1" t="s">
        <v>51</v>
      </c>
      <c r="L1526" s="1" t="s">
        <v>35</v>
      </c>
      <c r="M1526" s="1" t="s">
        <v>20</v>
      </c>
      <c r="N1526" s="1" t="s">
        <v>15</v>
      </c>
      <c r="O1526" s="1" t="s">
        <v>58</v>
      </c>
    </row>
    <row r="1527" spans="1:15" x14ac:dyDescent="0.25">
      <c r="A1527">
        <v>1526</v>
      </c>
      <c r="B1527">
        <v>29</v>
      </c>
      <c r="C1527" s="1" t="s">
        <v>2</v>
      </c>
      <c r="D1527" s="1" t="s">
        <v>115</v>
      </c>
      <c r="E1527" s="1" t="s">
        <v>49</v>
      </c>
      <c r="F1527" s="2">
        <v>48342</v>
      </c>
      <c r="G1527">
        <v>22</v>
      </c>
      <c r="H1527">
        <v>31</v>
      </c>
      <c r="I1527" s="1" t="s">
        <v>29</v>
      </c>
      <c r="J1527" s="1" t="s">
        <v>26</v>
      </c>
      <c r="K1527" s="1" t="s">
        <v>108</v>
      </c>
      <c r="L1527" s="1" t="s">
        <v>8</v>
      </c>
      <c r="M1527" s="1" t="s">
        <v>52</v>
      </c>
      <c r="N1527" s="1" t="s">
        <v>15</v>
      </c>
      <c r="O1527" s="1" t="s">
        <v>11</v>
      </c>
    </row>
    <row r="1528" spans="1:15" x14ac:dyDescent="0.25">
      <c r="A1528">
        <v>1527</v>
      </c>
      <c r="B1528">
        <v>41</v>
      </c>
      <c r="C1528" s="1" t="s">
        <v>2</v>
      </c>
      <c r="D1528" s="1" t="s">
        <v>84</v>
      </c>
      <c r="E1528" s="1" t="s">
        <v>45</v>
      </c>
      <c r="F1528" s="2">
        <v>48344</v>
      </c>
      <c r="G1528">
        <v>27</v>
      </c>
      <c r="H1528">
        <v>22</v>
      </c>
      <c r="I1528" s="1" t="s">
        <v>83</v>
      </c>
      <c r="J1528" s="1" t="s">
        <v>6</v>
      </c>
      <c r="K1528" s="1" t="s">
        <v>34</v>
      </c>
      <c r="L1528" s="1" t="s">
        <v>35</v>
      </c>
      <c r="M1528" s="1" t="s">
        <v>27</v>
      </c>
      <c r="N1528" s="1" t="s">
        <v>28</v>
      </c>
      <c r="O1528" s="1" t="s">
        <v>70</v>
      </c>
    </row>
    <row r="1529" spans="1:15" x14ac:dyDescent="0.25">
      <c r="A1529">
        <v>1528</v>
      </c>
      <c r="B1529">
        <v>26</v>
      </c>
      <c r="C1529" s="1" t="s">
        <v>2</v>
      </c>
      <c r="D1529" s="1" t="s">
        <v>106</v>
      </c>
      <c r="E1529" s="1" t="s">
        <v>49</v>
      </c>
      <c r="F1529" s="2">
        <v>48346</v>
      </c>
      <c r="G1529">
        <v>33</v>
      </c>
      <c r="H1529">
        <v>75</v>
      </c>
      <c r="I1529" s="1" t="s">
        <v>132</v>
      </c>
      <c r="J1529" s="1" t="s">
        <v>6</v>
      </c>
      <c r="K1529" s="1" t="s">
        <v>90</v>
      </c>
      <c r="L1529" s="1" t="s">
        <v>39</v>
      </c>
      <c r="M1529" s="1" t="s">
        <v>52</v>
      </c>
      <c r="N1529" s="1" t="s">
        <v>68</v>
      </c>
      <c r="O1529" s="1" t="s">
        <v>11</v>
      </c>
    </row>
    <row r="1530" spans="1:15" x14ac:dyDescent="0.25">
      <c r="A1530">
        <v>1529</v>
      </c>
      <c r="B1530">
        <v>69</v>
      </c>
      <c r="C1530" s="1" t="s">
        <v>2</v>
      </c>
      <c r="D1530" s="1" t="s">
        <v>95</v>
      </c>
      <c r="E1530" s="1" t="s">
        <v>4</v>
      </c>
      <c r="F1530" s="2">
        <v>48348</v>
      </c>
      <c r="G1530">
        <v>47</v>
      </c>
      <c r="H1530">
        <v>75</v>
      </c>
      <c r="I1530" s="1" t="s">
        <v>29</v>
      </c>
      <c r="J1530" s="1" t="s">
        <v>18</v>
      </c>
      <c r="K1530" s="1" t="s">
        <v>90</v>
      </c>
      <c r="L1530" s="1" t="s">
        <v>19</v>
      </c>
      <c r="M1530" s="1" t="s">
        <v>56</v>
      </c>
      <c r="N1530" s="1" t="s">
        <v>10</v>
      </c>
      <c r="O1530" s="1" t="s">
        <v>58</v>
      </c>
    </row>
    <row r="1531" spans="1:15" x14ac:dyDescent="0.25">
      <c r="A1531">
        <v>1530</v>
      </c>
      <c r="B1531">
        <v>20</v>
      </c>
      <c r="C1531" s="1" t="s">
        <v>2</v>
      </c>
      <c r="D1531" s="1" t="s">
        <v>114</v>
      </c>
      <c r="E1531" s="1" t="s">
        <v>49</v>
      </c>
      <c r="F1531" s="2">
        <v>48350</v>
      </c>
      <c r="G1531">
        <v>48</v>
      </c>
      <c r="H1531">
        <v>63</v>
      </c>
      <c r="I1531" s="1" t="s">
        <v>124</v>
      </c>
      <c r="J1531" s="1" t="s">
        <v>26</v>
      </c>
      <c r="K1531" s="1" t="s">
        <v>75</v>
      </c>
      <c r="L1531" s="1" t="s">
        <v>8</v>
      </c>
      <c r="M1531" s="1" t="s">
        <v>20</v>
      </c>
      <c r="N1531" s="1" t="s">
        <v>21</v>
      </c>
      <c r="O1531" s="1" t="s">
        <v>58</v>
      </c>
    </row>
    <row r="1532" spans="1:15" x14ac:dyDescent="0.25">
      <c r="A1532">
        <v>1531</v>
      </c>
      <c r="B1532">
        <v>59</v>
      </c>
      <c r="C1532" s="1" t="s">
        <v>2</v>
      </c>
      <c r="D1532" s="1" t="s">
        <v>44</v>
      </c>
      <c r="E1532" s="1" t="s">
        <v>45</v>
      </c>
      <c r="F1532" s="2">
        <v>48352</v>
      </c>
      <c r="G1532">
        <v>22</v>
      </c>
      <c r="H1532">
        <v>21</v>
      </c>
      <c r="I1532" s="1" t="s">
        <v>112</v>
      </c>
      <c r="J1532" s="1" t="s">
        <v>26</v>
      </c>
      <c r="K1532" s="1" t="s">
        <v>67</v>
      </c>
      <c r="L1532" s="1" t="s">
        <v>19</v>
      </c>
      <c r="M1532" s="1" t="s">
        <v>27</v>
      </c>
      <c r="N1532" s="1" t="s">
        <v>57</v>
      </c>
      <c r="O1532" s="1" t="s">
        <v>40</v>
      </c>
    </row>
    <row r="1533" spans="1:15" x14ac:dyDescent="0.25">
      <c r="A1533">
        <v>1532</v>
      </c>
      <c r="B1533">
        <v>63</v>
      </c>
      <c r="C1533" s="1" t="s">
        <v>2</v>
      </c>
      <c r="D1533" s="1" t="s">
        <v>114</v>
      </c>
      <c r="E1533" s="1" t="s">
        <v>49</v>
      </c>
      <c r="F1533" s="2">
        <v>48354</v>
      </c>
      <c r="G1533">
        <v>8</v>
      </c>
      <c r="H1533">
        <v>83</v>
      </c>
      <c r="I1533" s="1" t="s">
        <v>73</v>
      </c>
      <c r="J1533" s="1" t="s">
        <v>18</v>
      </c>
      <c r="K1533" s="1" t="s">
        <v>65</v>
      </c>
      <c r="L1533" s="1" t="s">
        <v>19</v>
      </c>
      <c r="M1533" s="1" t="s">
        <v>27</v>
      </c>
      <c r="N1533" s="1" t="s">
        <v>28</v>
      </c>
      <c r="O1533" s="1" t="s">
        <v>58</v>
      </c>
    </row>
    <row r="1534" spans="1:15" x14ac:dyDescent="0.25">
      <c r="A1534">
        <v>1533</v>
      </c>
      <c r="B1534">
        <v>68</v>
      </c>
      <c r="C1534" s="1" t="s">
        <v>2</v>
      </c>
      <c r="D1534" s="1" t="s">
        <v>84</v>
      </c>
      <c r="E1534" s="1" t="s">
        <v>45</v>
      </c>
      <c r="F1534" s="2">
        <v>48356</v>
      </c>
      <c r="G1534">
        <v>5</v>
      </c>
      <c r="H1534">
        <v>46</v>
      </c>
      <c r="I1534" s="1" t="s">
        <v>132</v>
      </c>
      <c r="J1534" s="1" t="s">
        <v>18</v>
      </c>
      <c r="K1534" s="1" t="s">
        <v>47</v>
      </c>
      <c r="L1534" s="1" t="s">
        <v>8</v>
      </c>
      <c r="M1534" s="1" t="s">
        <v>27</v>
      </c>
      <c r="N1534" s="1" t="s">
        <v>28</v>
      </c>
      <c r="O1534" s="1" t="s">
        <v>79</v>
      </c>
    </row>
    <row r="1535" spans="1:15" x14ac:dyDescent="0.25">
      <c r="A1535">
        <v>1534</v>
      </c>
      <c r="B1535">
        <v>50</v>
      </c>
      <c r="C1535" s="1" t="s">
        <v>2</v>
      </c>
      <c r="D1535" s="1" t="s">
        <v>53</v>
      </c>
      <c r="E1535" s="1" t="s">
        <v>24</v>
      </c>
      <c r="F1535" s="2">
        <v>48358</v>
      </c>
      <c r="G1535">
        <v>16</v>
      </c>
      <c r="H1535">
        <v>59</v>
      </c>
      <c r="I1535" s="1" t="s">
        <v>64</v>
      </c>
      <c r="J1535" s="1" t="s">
        <v>26</v>
      </c>
      <c r="K1535" s="1" t="s">
        <v>62</v>
      </c>
      <c r="L1535" s="1" t="s">
        <v>35</v>
      </c>
      <c r="M1535" s="1" t="s">
        <v>52</v>
      </c>
      <c r="N1535" s="1" t="s">
        <v>57</v>
      </c>
      <c r="O1535" s="1" t="s">
        <v>40</v>
      </c>
    </row>
    <row r="1536" spans="1:15" x14ac:dyDescent="0.25">
      <c r="A1536">
        <v>1535</v>
      </c>
      <c r="B1536">
        <v>55</v>
      </c>
      <c r="C1536" s="1" t="s">
        <v>2</v>
      </c>
      <c r="D1536" s="1" t="s">
        <v>3</v>
      </c>
      <c r="E1536" s="1" t="s">
        <v>4</v>
      </c>
      <c r="F1536" s="2">
        <v>48360</v>
      </c>
      <c r="G1536">
        <v>26</v>
      </c>
      <c r="H1536">
        <v>66</v>
      </c>
      <c r="I1536" s="1" t="s">
        <v>33</v>
      </c>
      <c r="J1536" s="1" t="s">
        <v>26</v>
      </c>
      <c r="K1536" s="1" t="s">
        <v>78</v>
      </c>
      <c r="L1536" s="1" t="s">
        <v>35</v>
      </c>
      <c r="M1536" s="1" t="s">
        <v>20</v>
      </c>
      <c r="N1536" s="1" t="s">
        <v>10</v>
      </c>
      <c r="O1536" s="1" t="s">
        <v>11</v>
      </c>
    </row>
    <row r="1537" spans="1:15" x14ac:dyDescent="0.25">
      <c r="A1537">
        <v>1536</v>
      </c>
      <c r="B1537">
        <v>36</v>
      </c>
      <c r="C1537" s="1" t="s">
        <v>2</v>
      </c>
      <c r="D1537" s="1" t="s">
        <v>23</v>
      </c>
      <c r="E1537" s="1" t="s">
        <v>24</v>
      </c>
      <c r="F1537" s="2">
        <v>48362</v>
      </c>
      <c r="G1537">
        <v>8</v>
      </c>
      <c r="H1537">
        <v>74</v>
      </c>
      <c r="I1537" s="1" t="s">
        <v>46</v>
      </c>
      <c r="J1537" s="1" t="s">
        <v>18</v>
      </c>
      <c r="K1537" s="1" t="s">
        <v>30</v>
      </c>
      <c r="L1537" s="1" t="s">
        <v>39</v>
      </c>
      <c r="M1537" s="1" t="s">
        <v>52</v>
      </c>
      <c r="N1537" s="1" t="s">
        <v>10</v>
      </c>
      <c r="O1537" s="1" t="s">
        <v>70</v>
      </c>
    </row>
    <row r="1538" spans="1:15" x14ac:dyDescent="0.25">
      <c r="A1538">
        <v>1537</v>
      </c>
      <c r="B1538">
        <v>18</v>
      </c>
      <c r="C1538" s="1" t="s">
        <v>2</v>
      </c>
      <c r="D1538" s="1" t="s">
        <v>71</v>
      </c>
      <c r="E1538" s="1" t="s">
        <v>49</v>
      </c>
      <c r="F1538" s="2">
        <v>48364</v>
      </c>
      <c r="G1538">
        <v>17</v>
      </c>
      <c r="H1538">
        <v>82</v>
      </c>
      <c r="I1538" s="1" t="s">
        <v>133</v>
      </c>
      <c r="J1538" s="1" t="s">
        <v>26</v>
      </c>
      <c r="K1538" s="1" t="s">
        <v>108</v>
      </c>
      <c r="L1538" s="1" t="s">
        <v>35</v>
      </c>
      <c r="M1538" s="1" t="s">
        <v>56</v>
      </c>
      <c r="N1538" s="1" t="s">
        <v>15</v>
      </c>
      <c r="O1538" s="1" t="s">
        <v>40</v>
      </c>
    </row>
    <row r="1539" spans="1:15" x14ac:dyDescent="0.25">
      <c r="A1539">
        <v>1538</v>
      </c>
      <c r="B1539">
        <v>68</v>
      </c>
      <c r="C1539" s="1" t="s">
        <v>2</v>
      </c>
      <c r="D1539" s="1" t="s">
        <v>53</v>
      </c>
      <c r="E1539" s="1" t="s">
        <v>24</v>
      </c>
      <c r="F1539" s="2">
        <v>48366</v>
      </c>
      <c r="G1539">
        <v>50</v>
      </c>
      <c r="H1539">
        <v>89</v>
      </c>
      <c r="I1539" s="1" t="s">
        <v>102</v>
      </c>
      <c r="J1539" s="1" t="s">
        <v>6</v>
      </c>
      <c r="K1539" s="1" t="s">
        <v>76</v>
      </c>
      <c r="L1539" s="1" t="s">
        <v>19</v>
      </c>
      <c r="M1539" s="1" t="s">
        <v>27</v>
      </c>
      <c r="N1539" s="1" t="s">
        <v>10</v>
      </c>
      <c r="O1539" s="1" t="s">
        <v>31</v>
      </c>
    </row>
    <row r="1540" spans="1:15" x14ac:dyDescent="0.25">
      <c r="A1540">
        <v>1539</v>
      </c>
      <c r="B1540">
        <v>56</v>
      </c>
      <c r="C1540" s="1" t="s">
        <v>2</v>
      </c>
      <c r="D1540" s="1" t="s">
        <v>63</v>
      </c>
      <c r="E1540" s="1" t="s">
        <v>4</v>
      </c>
      <c r="F1540" s="2">
        <v>48368</v>
      </c>
      <c r="G1540">
        <v>22</v>
      </c>
      <c r="H1540">
        <v>65</v>
      </c>
      <c r="I1540" s="1" t="s">
        <v>97</v>
      </c>
      <c r="J1540" s="1" t="s">
        <v>6</v>
      </c>
      <c r="K1540" s="1" t="s">
        <v>43</v>
      </c>
      <c r="L1540" s="1" t="s">
        <v>39</v>
      </c>
      <c r="M1540" s="1" t="s">
        <v>36</v>
      </c>
      <c r="N1540" s="1" t="s">
        <v>10</v>
      </c>
      <c r="O1540" s="1" t="s">
        <v>58</v>
      </c>
    </row>
    <row r="1541" spans="1:15" x14ac:dyDescent="0.25">
      <c r="A1541">
        <v>1540</v>
      </c>
      <c r="B1541">
        <v>32</v>
      </c>
      <c r="C1541" s="1" t="s">
        <v>2</v>
      </c>
      <c r="D1541" s="1" t="s">
        <v>115</v>
      </c>
      <c r="E1541" s="1" t="s">
        <v>49</v>
      </c>
      <c r="F1541" s="2">
        <v>48370</v>
      </c>
      <c r="G1541">
        <v>19</v>
      </c>
      <c r="H1541">
        <v>55</v>
      </c>
      <c r="I1541" s="1" t="s">
        <v>59</v>
      </c>
      <c r="J1541" s="1" t="s">
        <v>26</v>
      </c>
      <c r="K1541" s="1" t="s">
        <v>30</v>
      </c>
      <c r="L1541" s="1" t="s">
        <v>19</v>
      </c>
      <c r="M1541" s="1" t="s">
        <v>52</v>
      </c>
      <c r="N1541" s="1" t="s">
        <v>15</v>
      </c>
      <c r="O1541" s="1" t="s">
        <v>79</v>
      </c>
    </row>
    <row r="1542" spans="1:15" x14ac:dyDescent="0.25">
      <c r="A1542">
        <v>1541</v>
      </c>
      <c r="B1542">
        <v>28</v>
      </c>
      <c r="C1542" s="1" t="s">
        <v>2</v>
      </c>
      <c r="D1542" s="1" t="s">
        <v>41</v>
      </c>
      <c r="E1542" s="1" t="s">
        <v>4</v>
      </c>
      <c r="F1542" s="2">
        <v>48372</v>
      </c>
      <c r="G1542">
        <v>14</v>
      </c>
      <c r="H1542">
        <v>95</v>
      </c>
      <c r="I1542" s="1" t="s">
        <v>94</v>
      </c>
      <c r="J1542" s="1" t="s">
        <v>26</v>
      </c>
      <c r="K1542" s="1" t="s">
        <v>90</v>
      </c>
      <c r="L1542" s="1" t="s">
        <v>8</v>
      </c>
      <c r="M1542" s="1" t="s">
        <v>27</v>
      </c>
      <c r="N1542" s="1" t="s">
        <v>57</v>
      </c>
      <c r="O1542" s="1" t="s">
        <v>70</v>
      </c>
    </row>
    <row r="1543" spans="1:15" x14ac:dyDescent="0.25">
      <c r="A1543">
        <v>1542</v>
      </c>
      <c r="B1543">
        <v>24</v>
      </c>
      <c r="C1543" s="1" t="s">
        <v>2</v>
      </c>
      <c r="D1543" s="1" t="s">
        <v>48</v>
      </c>
      <c r="E1543" s="1" t="s">
        <v>49</v>
      </c>
      <c r="F1543" s="2">
        <v>48374</v>
      </c>
      <c r="G1543">
        <v>35</v>
      </c>
      <c r="H1543">
        <v>77</v>
      </c>
      <c r="I1543" s="1" t="s">
        <v>97</v>
      </c>
      <c r="J1543" s="1" t="s">
        <v>18</v>
      </c>
      <c r="K1543" s="1" t="s">
        <v>108</v>
      </c>
      <c r="L1543" s="1" t="s">
        <v>8</v>
      </c>
      <c r="M1543" s="1" t="s">
        <v>56</v>
      </c>
      <c r="N1543" s="1" t="s">
        <v>15</v>
      </c>
      <c r="O1543" s="1" t="s">
        <v>58</v>
      </c>
    </row>
    <row r="1544" spans="1:15" x14ac:dyDescent="0.25">
      <c r="A1544">
        <v>1543</v>
      </c>
      <c r="B1544">
        <v>59</v>
      </c>
      <c r="C1544" s="1" t="s">
        <v>2</v>
      </c>
      <c r="D1544" s="1" t="s">
        <v>3</v>
      </c>
      <c r="E1544" s="1" t="s">
        <v>4</v>
      </c>
      <c r="F1544" s="2">
        <v>48376</v>
      </c>
      <c r="G1544">
        <v>43</v>
      </c>
      <c r="H1544">
        <v>44</v>
      </c>
      <c r="I1544" s="1" t="s">
        <v>59</v>
      </c>
      <c r="J1544" s="1" t="s">
        <v>26</v>
      </c>
      <c r="K1544" s="1" t="s">
        <v>14</v>
      </c>
      <c r="L1544" s="1" t="s">
        <v>8</v>
      </c>
      <c r="M1544" s="1" t="s">
        <v>27</v>
      </c>
      <c r="N1544" s="1" t="s">
        <v>28</v>
      </c>
      <c r="O1544" s="1" t="s">
        <v>22</v>
      </c>
    </row>
    <row r="1545" spans="1:15" x14ac:dyDescent="0.25">
      <c r="A1545">
        <v>1544</v>
      </c>
      <c r="B1545">
        <v>56</v>
      </c>
      <c r="C1545" s="1" t="s">
        <v>2</v>
      </c>
      <c r="D1545" s="1" t="s">
        <v>16</v>
      </c>
      <c r="E1545" s="1" t="s">
        <v>4</v>
      </c>
      <c r="F1545" s="2">
        <v>48378</v>
      </c>
      <c r="G1545">
        <v>24</v>
      </c>
      <c r="H1545">
        <v>89</v>
      </c>
      <c r="I1545" s="1" t="s">
        <v>132</v>
      </c>
      <c r="J1545" s="1" t="s">
        <v>26</v>
      </c>
      <c r="K1545" s="1" t="s">
        <v>108</v>
      </c>
      <c r="L1545" s="1" t="s">
        <v>39</v>
      </c>
      <c r="M1545" s="1" t="s">
        <v>36</v>
      </c>
      <c r="N1545" s="1" t="s">
        <v>10</v>
      </c>
      <c r="O1545" s="1" t="s">
        <v>31</v>
      </c>
    </row>
    <row r="1546" spans="1:15" x14ac:dyDescent="0.25">
      <c r="A1546">
        <v>1545</v>
      </c>
      <c r="B1546">
        <v>30</v>
      </c>
      <c r="C1546" s="1" t="s">
        <v>2</v>
      </c>
      <c r="D1546" s="1" t="s">
        <v>88</v>
      </c>
      <c r="E1546" s="1" t="s">
        <v>49</v>
      </c>
      <c r="F1546" s="2">
        <v>48380</v>
      </c>
      <c r="G1546">
        <v>17</v>
      </c>
      <c r="H1546">
        <v>24</v>
      </c>
      <c r="I1546" s="1" t="s">
        <v>54</v>
      </c>
      <c r="J1546" s="1" t="s">
        <v>26</v>
      </c>
      <c r="K1546" s="1" t="s">
        <v>14</v>
      </c>
      <c r="L1546" s="1" t="s">
        <v>19</v>
      </c>
      <c r="M1546" s="1" t="s">
        <v>36</v>
      </c>
      <c r="N1546" s="1" t="s">
        <v>68</v>
      </c>
      <c r="O1546" s="1" t="s">
        <v>58</v>
      </c>
    </row>
    <row r="1547" spans="1:15" x14ac:dyDescent="0.25">
      <c r="A1547">
        <v>1546</v>
      </c>
      <c r="B1547">
        <v>48</v>
      </c>
      <c r="C1547" s="1" t="s">
        <v>2</v>
      </c>
      <c r="D1547" s="1" t="s">
        <v>115</v>
      </c>
      <c r="E1547" s="1" t="s">
        <v>49</v>
      </c>
      <c r="F1547" s="2">
        <v>48382</v>
      </c>
      <c r="G1547">
        <v>49</v>
      </c>
      <c r="H1547">
        <v>43</v>
      </c>
      <c r="I1547" s="1" t="s">
        <v>61</v>
      </c>
      <c r="J1547" s="1" t="s">
        <v>26</v>
      </c>
      <c r="K1547" s="1" t="s">
        <v>76</v>
      </c>
      <c r="L1547" s="1" t="s">
        <v>8</v>
      </c>
      <c r="M1547" s="1" t="s">
        <v>56</v>
      </c>
      <c r="N1547" s="1" t="s">
        <v>57</v>
      </c>
      <c r="O1547" s="1" t="s">
        <v>31</v>
      </c>
    </row>
    <row r="1548" spans="1:15" x14ac:dyDescent="0.25">
      <c r="A1548">
        <v>1547</v>
      </c>
      <c r="B1548">
        <v>60</v>
      </c>
      <c r="C1548" s="1" t="s">
        <v>2</v>
      </c>
      <c r="D1548" s="1" t="s">
        <v>32</v>
      </c>
      <c r="E1548" s="1" t="s">
        <v>24</v>
      </c>
      <c r="F1548" s="2">
        <v>48384</v>
      </c>
      <c r="G1548">
        <v>17</v>
      </c>
      <c r="H1548">
        <v>51</v>
      </c>
      <c r="I1548" s="1" t="s">
        <v>29</v>
      </c>
      <c r="J1548" s="1" t="s">
        <v>74</v>
      </c>
      <c r="K1548" s="1" t="s">
        <v>55</v>
      </c>
      <c r="L1548" s="1" t="s">
        <v>35</v>
      </c>
      <c r="M1548" s="1" t="s">
        <v>9</v>
      </c>
      <c r="N1548" s="1" t="s">
        <v>57</v>
      </c>
      <c r="O1548" s="1" t="s">
        <v>31</v>
      </c>
    </row>
    <row r="1549" spans="1:15" x14ac:dyDescent="0.25">
      <c r="A1549">
        <v>1548</v>
      </c>
      <c r="B1549">
        <v>46</v>
      </c>
      <c r="C1549" s="1" t="s">
        <v>2</v>
      </c>
      <c r="D1549" s="1" t="s">
        <v>106</v>
      </c>
      <c r="E1549" s="1" t="s">
        <v>49</v>
      </c>
      <c r="F1549" s="2">
        <v>48386</v>
      </c>
      <c r="G1549">
        <v>40</v>
      </c>
      <c r="H1549">
        <v>46</v>
      </c>
      <c r="I1549" s="1" t="s">
        <v>113</v>
      </c>
      <c r="J1549" s="1" t="s">
        <v>6</v>
      </c>
      <c r="K1549" s="1" t="s">
        <v>67</v>
      </c>
      <c r="L1549" s="1" t="s">
        <v>35</v>
      </c>
      <c r="M1549" s="1" t="s">
        <v>36</v>
      </c>
      <c r="N1549" s="1" t="s">
        <v>15</v>
      </c>
      <c r="O1549" s="1" t="s">
        <v>40</v>
      </c>
    </row>
    <row r="1550" spans="1:15" x14ac:dyDescent="0.25">
      <c r="A1550">
        <v>1549</v>
      </c>
      <c r="B1550">
        <v>69</v>
      </c>
      <c r="C1550" s="1" t="s">
        <v>2</v>
      </c>
      <c r="D1550" s="1" t="s">
        <v>63</v>
      </c>
      <c r="E1550" s="1" t="s">
        <v>4</v>
      </c>
      <c r="F1550" s="2">
        <v>48388</v>
      </c>
      <c r="G1550">
        <v>43</v>
      </c>
      <c r="H1550">
        <v>32</v>
      </c>
      <c r="I1550" s="1" t="s">
        <v>110</v>
      </c>
      <c r="J1550" s="1" t="s">
        <v>26</v>
      </c>
      <c r="K1550" s="1" t="s">
        <v>47</v>
      </c>
      <c r="L1550" s="1" t="s">
        <v>35</v>
      </c>
      <c r="M1550" s="1" t="s">
        <v>56</v>
      </c>
      <c r="N1550" s="1" t="s">
        <v>57</v>
      </c>
      <c r="O1550" s="1" t="s">
        <v>22</v>
      </c>
    </row>
    <row r="1551" spans="1:15" x14ac:dyDescent="0.25">
      <c r="A1551">
        <v>1550</v>
      </c>
      <c r="B1551">
        <v>19</v>
      </c>
      <c r="C1551" s="1" t="s">
        <v>2</v>
      </c>
      <c r="D1551" s="1" t="s">
        <v>32</v>
      </c>
      <c r="E1551" s="1" t="s">
        <v>24</v>
      </c>
      <c r="F1551" s="2">
        <v>48390</v>
      </c>
      <c r="G1551">
        <v>19</v>
      </c>
      <c r="H1551">
        <v>55</v>
      </c>
      <c r="I1551" s="1" t="s">
        <v>93</v>
      </c>
      <c r="J1551" s="1" t="s">
        <v>26</v>
      </c>
      <c r="K1551" s="1" t="s">
        <v>76</v>
      </c>
      <c r="L1551" s="1" t="s">
        <v>19</v>
      </c>
      <c r="M1551" s="1" t="s">
        <v>52</v>
      </c>
      <c r="N1551" s="1" t="s">
        <v>68</v>
      </c>
      <c r="O1551" s="1" t="s">
        <v>79</v>
      </c>
    </row>
    <row r="1552" spans="1:15" x14ac:dyDescent="0.25">
      <c r="A1552">
        <v>1551</v>
      </c>
      <c r="B1552">
        <v>66</v>
      </c>
      <c r="C1552" s="1" t="s">
        <v>2</v>
      </c>
      <c r="D1552" s="1" t="s">
        <v>71</v>
      </c>
      <c r="E1552" s="1" t="s">
        <v>49</v>
      </c>
      <c r="F1552" s="2">
        <v>48392</v>
      </c>
      <c r="G1552">
        <v>40</v>
      </c>
      <c r="H1552">
        <v>26</v>
      </c>
      <c r="I1552" s="1" t="s">
        <v>54</v>
      </c>
      <c r="J1552" s="1" t="s">
        <v>18</v>
      </c>
      <c r="K1552" s="1" t="s">
        <v>76</v>
      </c>
      <c r="L1552" s="1" t="s">
        <v>35</v>
      </c>
      <c r="M1552" s="1" t="s">
        <v>20</v>
      </c>
      <c r="N1552" s="1" t="s">
        <v>57</v>
      </c>
      <c r="O1552" s="1" t="s">
        <v>40</v>
      </c>
    </row>
    <row r="1553" spans="1:15" x14ac:dyDescent="0.25">
      <c r="A1553">
        <v>1552</v>
      </c>
      <c r="B1553">
        <v>64</v>
      </c>
      <c r="C1553" s="1" t="s">
        <v>2</v>
      </c>
      <c r="D1553" s="1" t="s">
        <v>48</v>
      </c>
      <c r="E1553" s="1" t="s">
        <v>49</v>
      </c>
      <c r="F1553" s="2">
        <v>48394</v>
      </c>
      <c r="G1553">
        <v>13</v>
      </c>
      <c r="H1553">
        <v>29</v>
      </c>
      <c r="I1553" s="1" t="s">
        <v>130</v>
      </c>
      <c r="J1553" s="1" t="s">
        <v>26</v>
      </c>
      <c r="K1553" s="1" t="s">
        <v>60</v>
      </c>
      <c r="L1553" s="1" t="s">
        <v>35</v>
      </c>
      <c r="M1553" s="1" t="s">
        <v>52</v>
      </c>
      <c r="N1553" s="1" t="s">
        <v>21</v>
      </c>
      <c r="O1553" s="1" t="s">
        <v>70</v>
      </c>
    </row>
    <row r="1554" spans="1:15" x14ac:dyDescent="0.25">
      <c r="A1554">
        <v>1553</v>
      </c>
      <c r="B1554">
        <v>54</v>
      </c>
      <c r="C1554" s="1" t="s">
        <v>2</v>
      </c>
      <c r="D1554" s="1" t="s">
        <v>3</v>
      </c>
      <c r="E1554" s="1" t="s">
        <v>4</v>
      </c>
      <c r="F1554" s="2">
        <v>48396</v>
      </c>
      <c r="G1554">
        <v>20</v>
      </c>
      <c r="H1554">
        <v>49</v>
      </c>
      <c r="I1554" s="1" t="s">
        <v>112</v>
      </c>
      <c r="J1554" s="1" t="s">
        <v>6</v>
      </c>
      <c r="K1554" s="1" t="s">
        <v>55</v>
      </c>
      <c r="L1554" s="1" t="s">
        <v>19</v>
      </c>
      <c r="M1554" s="1" t="s">
        <v>9</v>
      </c>
      <c r="N1554" s="1" t="s">
        <v>21</v>
      </c>
      <c r="O1554" s="1" t="s">
        <v>70</v>
      </c>
    </row>
    <row r="1555" spans="1:15" x14ac:dyDescent="0.25">
      <c r="A1555">
        <v>1554</v>
      </c>
      <c r="B1555">
        <v>27</v>
      </c>
      <c r="C1555" s="1" t="s">
        <v>2</v>
      </c>
      <c r="D1555" s="1" t="s">
        <v>3</v>
      </c>
      <c r="E1555" s="1" t="s">
        <v>4</v>
      </c>
      <c r="F1555" s="2">
        <v>48398</v>
      </c>
      <c r="G1555">
        <v>21</v>
      </c>
      <c r="H1555">
        <v>45</v>
      </c>
      <c r="I1555" s="1" t="s">
        <v>61</v>
      </c>
      <c r="J1555" s="1" t="s">
        <v>26</v>
      </c>
      <c r="K1555" s="1" t="s">
        <v>108</v>
      </c>
      <c r="L1555" s="1" t="s">
        <v>19</v>
      </c>
      <c r="M1555" s="1" t="s">
        <v>20</v>
      </c>
      <c r="N1555" s="1" t="s">
        <v>68</v>
      </c>
      <c r="O1555" s="1" t="s">
        <v>40</v>
      </c>
    </row>
    <row r="1556" spans="1:15" x14ac:dyDescent="0.25">
      <c r="A1556">
        <v>1555</v>
      </c>
      <c r="B1556">
        <v>64</v>
      </c>
      <c r="C1556" s="1" t="s">
        <v>2</v>
      </c>
      <c r="D1556" s="1" t="s">
        <v>41</v>
      </c>
      <c r="E1556" s="1" t="s">
        <v>4</v>
      </c>
      <c r="F1556" s="2">
        <v>48400</v>
      </c>
      <c r="G1556">
        <v>18</v>
      </c>
      <c r="H1556">
        <v>48</v>
      </c>
      <c r="I1556" s="1" t="s">
        <v>122</v>
      </c>
      <c r="J1556" s="1" t="s">
        <v>18</v>
      </c>
      <c r="K1556" s="1" t="s">
        <v>75</v>
      </c>
      <c r="L1556" s="1" t="s">
        <v>8</v>
      </c>
      <c r="M1556" s="1" t="s">
        <v>36</v>
      </c>
      <c r="N1556" s="1" t="s">
        <v>15</v>
      </c>
      <c r="O1556" s="1" t="s">
        <v>58</v>
      </c>
    </row>
    <row r="1557" spans="1:15" x14ac:dyDescent="0.25">
      <c r="A1557">
        <v>1556</v>
      </c>
      <c r="B1557">
        <v>43</v>
      </c>
      <c r="C1557" s="1" t="s">
        <v>2</v>
      </c>
      <c r="D1557" s="1" t="s">
        <v>41</v>
      </c>
      <c r="E1557" s="1" t="s">
        <v>4</v>
      </c>
      <c r="F1557" s="2">
        <v>48402</v>
      </c>
      <c r="G1557">
        <v>44</v>
      </c>
      <c r="H1557">
        <v>47</v>
      </c>
      <c r="I1557" s="1" t="s">
        <v>105</v>
      </c>
      <c r="J1557" s="1" t="s">
        <v>18</v>
      </c>
      <c r="K1557" s="1" t="s">
        <v>91</v>
      </c>
      <c r="L1557" s="1" t="s">
        <v>8</v>
      </c>
      <c r="M1557" s="1" t="s">
        <v>20</v>
      </c>
      <c r="N1557" s="1" t="s">
        <v>15</v>
      </c>
      <c r="O1557" s="1" t="s">
        <v>40</v>
      </c>
    </row>
    <row r="1558" spans="1:15" x14ac:dyDescent="0.25">
      <c r="A1558">
        <v>1557</v>
      </c>
      <c r="B1558">
        <v>43</v>
      </c>
      <c r="C1558" s="1" t="s">
        <v>2</v>
      </c>
      <c r="D1558" s="1" t="s">
        <v>86</v>
      </c>
      <c r="E1558" s="1" t="s">
        <v>4</v>
      </c>
      <c r="F1558" s="2">
        <v>48404</v>
      </c>
      <c r="G1558">
        <v>26</v>
      </c>
      <c r="H1558">
        <v>57</v>
      </c>
      <c r="I1558" s="1" t="s">
        <v>72</v>
      </c>
      <c r="J1558" s="1" t="s">
        <v>26</v>
      </c>
      <c r="K1558" s="1" t="s">
        <v>62</v>
      </c>
      <c r="L1558" s="1" t="s">
        <v>39</v>
      </c>
      <c r="M1558" s="1" t="s">
        <v>36</v>
      </c>
      <c r="N1558" s="1" t="s">
        <v>21</v>
      </c>
      <c r="O1558" s="1" t="s">
        <v>40</v>
      </c>
    </row>
    <row r="1559" spans="1:15" x14ac:dyDescent="0.25">
      <c r="A1559">
        <v>1558</v>
      </c>
      <c r="B1559">
        <v>27</v>
      </c>
      <c r="C1559" s="1" t="s">
        <v>2</v>
      </c>
      <c r="D1559" s="1" t="s">
        <v>114</v>
      </c>
      <c r="E1559" s="1" t="s">
        <v>49</v>
      </c>
      <c r="F1559" s="2">
        <v>48406</v>
      </c>
      <c r="G1559">
        <v>34</v>
      </c>
      <c r="H1559">
        <v>34</v>
      </c>
      <c r="I1559" s="1" t="s">
        <v>129</v>
      </c>
      <c r="J1559" s="1" t="s">
        <v>6</v>
      </c>
      <c r="K1559" s="1" t="s">
        <v>118</v>
      </c>
      <c r="L1559" s="1" t="s">
        <v>39</v>
      </c>
      <c r="M1559" s="1" t="s">
        <v>27</v>
      </c>
      <c r="N1559" s="1" t="s">
        <v>28</v>
      </c>
      <c r="O1559" s="1" t="s">
        <v>40</v>
      </c>
    </row>
    <row r="1560" spans="1:15" x14ac:dyDescent="0.25">
      <c r="A1560">
        <v>1559</v>
      </c>
      <c r="B1560">
        <v>35</v>
      </c>
      <c r="C1560" s="1" t="s">
        <v>2</v>
      </c>
      <c r="D1560" s="1" t="s">
        <v>71</v>
      </c>
      <c r="E1560" s="1" t="s">
        <v>49</v>
      </c>
      <c r="F1560" s="2">
        <v>48408</v>
      </c>
      <c r="G1560">
        <v>24</v>
      </c>
      <c r="H1560">
        <v>75</v>
      </c>
      <c r="I1560" s="1" t="s">
        <v>112</v>
      </c>
      <c r="J1560" s="1" t="s">
        <v>74</v>
      </c>
      <c r="K1560" s="1" t="s">
        <v>67</v>
      </c>
      <c r="L1560" s="1" t="s">
        <v>39</v>
      </c>
      <c r="M1560" s="1" t="s">
        <v>9</v>
      </c>
      <c r="N1560" s="1" t="s">
        <v>21</v>
      </c>
      <c r="O1560" s="1" t="s">
        <v>79</v>
      </c>
    </row>
    <row r="1561" spans="1:15" x14ac:dyDescent="0.25">
      <c r="A1561">
        <v>1560</v>
      </c>
      <c r="B1561">
        <v>43</v>
      </c>
      <c r="C1561" s="1" t="s">
        <v>2</v>
      </c>
      <c r="D1561" s="1" t="s">
        <v>101</v>
      </c>
      <c r="E1561" s="1" t="s">
        <v>49</v>
      </c>
      <c r="F1561" s="2">
        <v>48410</v>
      </c>
      <c r="G1561">
        <v>23</v>
      </c>
      <c r="H1561">
        <v>94</v>
      </c>
      <c r="I1561" s="1" t="s">
        <v>29</v>
      </c>
      <c r="J1561" s="1" t="s">
        <v>6</v>
      </c>
      <c r="K1561" s="1" t="s">
        <v>100</v>
      </c>
      <c r="L1561" s="1" t="s">
        <v>39</v>
      </c>
      <c r="M1561" s="1" t="s">
        <v>56</v>
      </c>
      <c r="N1561" s="1" t="s">
        <v>28</v>
      </c>
      <c r="O1561" s="1" t="s">
        <v>11</v>
      </c>
    </row>
    <row r="1562" spans="1:15" x14ac:dyDescent="0.25">
      <c r="A1562">
        <v>1561</v>
      </c>
      <c r="B1562">
        <v>57</v>
      </c>
      <c r="C1562" s="1" t="s">
        <v>2</v>
      </c>
      <c r="D1562" s="1" t="s">
        <v>106</v>
      </c>
      <c r="E1562" s="1" t="s">
        <v>49</v>
      </c>
      <c r="F1562" s="2">
        <v>48412</v>
      </c>
      <c r="G1562">
        <v>3</v>
      </c>
      <c r="H1562">
        <v>84</v>
      </c>
      <c r="I1562" s="1" t="s">
        <v>29</v>
      </c>
      <c r="J1562" s="1" t="s">
        <v>26</v>
      </c>
      <c r="K1562" s="1" t="s">
        <v>67</v>
      </c>
      <c r="L1562" s="1" t="s">
        <v>8</v>
      </c>
      <c r="M1562" s="1" t="s">
        <v>20</v>
      </c>
      <c r="N1562" s="1" t="s">
        <v>68</v>
      </c>
      <c r="O1562" s="1" t="s">
        <v>22</v>
      </c>
    </row>
    <row r="1563" spans="1:15" x14ac:dyDescent="0.25">
      <c r="A1563">
        <v>1562</v>
      </c>
      <c r="B1563">
        <v>50</v>
      </c>
      <c r="C1563" s="1" t="s">
        <v>2</v>
      </c>
      <c r="D1563" s="1" t="s">
        <v>101</v>
      </c>
      <c r="E1563" s="1" t="s">
        <v>49</v>
      </c>
      <c r="F1563" s="2">
        <v>48414</v>
      </c>
      <c r="G1563">
        <v>2</v>
      </c>
      <c r="H1563">
        <v>38</v>
      </c>
      <c r="I1563" s="1" t="s">
        <v>73</v>
      </c>
      <c r="J1563" s="1" t="s">
        <v>26</v>
      </c>
      <c r="K1563" s="1" t="s">
        <v>108</v>
      </c>
      <c r="L1563" s="1" t="s">
        <v>35</v>
      </c>
      <c r="M1563" s="1" t="s">
        <v>36</v>
      </c>
      <c r="N1563" s="1" t="s">
        <v>57</v>
      </c>
      <c r="O1563" s="1" t="s">
        <v>40</v>
      </c>
    </row>
    <row r="1564" spans="1:15" x14ac:dyDescent="0.25">
      <c r="A1564">
        <v>1563</v>
      </c>
      <c r="B1564">
        <v>37</v>
      </c>
      <c r="C1564" s="1" t="s">
        <v>2</v>
      </c>
      <c r="D1564" s="1" t="s">
        <v>101</v>
      </c>
      <c r="E1564" s="1" t="s">
        <v>49</v>
      </c>
      <c r="F1564" s="2">
        <v>48416</v>
      </c>
      <c r="G1564">
        <v>23</v>
      </c>
      <c r="H1564">
        <v>75</v>
      </c>
      <c r="I1564" s="1" t="s">
        <v>72</v>
      </c>
      <c r="J1564" s="1" t="s">
        <v>26</v>
      </c>
      <c r="K1564" s="1" t="s">
        <v>55</v>
      </c>
      <c r="L1564" s="1" t="s">
        <v>8</v>
      </c>
      <c r="M1564" s="1" t="s">
        <v>27</v>
      </c>
      <c r="N1564" s="1" t="s">
        <v>10</v>
      </c>
      <c r="O1564" s="1" t="s">
        <v>58</v>
      </c>
    </row>
    <row r="1565" spans="1:15" x14ac:dyDescent="0.25">
      <c r="A1565">
        <v>1564</v>
      </c>
      <c r="B1565">
        <v>68</v>
      </c>
      <c r="C1565" s="1" t="s">
        <v>2</v>
      </c>
      <c r="D1565" s="1" t="s">
        <v>77</v>
      </c>
      <c r="E1565" s="1" t="s">
        <v>4</v>
      </c>
      <c r="F1565" s="2">
        <v>48418</v>
      </c>
      <c r="G1565">
        <v>8</v>
      </c>
      <c r="H1565">
        <v>44</v>
      </c>
      <c r="I1565" s="1" t="s">
        <v>93</v>
      </c>
      <c r="J1565" s="1" t="s">
        <v>26</v>
      </c>
      <c r="K1565" s="1" t="s">
        <v>67</v>
      </c>
      <c r="L1565" s="1" t="s">
        <v>39</v>
      </c>
      <c r="M1565" s="1" t="s">
        <v>27</v>
      </c>
      <c r="N1565" s="1" t="s">
        <v>15</v>
      </c>
      <c r="O1565" s="1" t="s">
        <v>22</v>
      </c>
    </row>
    <row r="1566" spans="1:15" x14ac:dyDescent="0.25">
      <c r="A1566">
        <v>1565</v>
      </c>
      <c r="B1566">
        <v>22</v>
      </c>
      <c r="C1566" s="1" t="s">
        <v>2</v>
      </c>
      <c r="D1566" s="1" t="s">
        <v>114</v>
      </c>
      <c r="E1566" s="1" t="s">
        <v>49</v>
      </c>
      <c r="F1566" s="2">
        <v>48420</v>
      </c>
      <c r="G1566">
        <v>30</v>
      </c>
      <c r="H1566">
        <v>33</v>
      </c>
      <c r="I1566" s="1" t="s">
        <v>81</v>
      </c>
      <c r="J1566" s="1" t="s">
        <v>74</v>
      </c>
      <c r="K1566" s="1" t="s">
        <v>30</v>
      </c>
      <c r="L1566" s="1" t="s">
        <v>35</v>
      </c>
      <c r="M1566" s="1" t="s">
        <v>27</v>
      </c>
      <c r="N1566" s="1" t="s">
        <v>68</v>
      </c>
      <c r="O1566" s="1" t="s">
        <v>79</v>
      </c>
    </row>
    <row r="1567" spans="1:15" x14ac:dyDescent="0.25">
      <c r="A1567">
        <v>1566</v>
      </c>
      <c r="B1567">
        <v>58</v>
      </c>
      <c r="C1567" s="1" t="s">
        <v>2</v>
      </c>
      <c r="D1567" s="1" t="s">
        <v>71</v>
      </c>
      <c r="E1567" s="1" t="s">
        <v>49</v>
      </c>
      <c r="F1567" s="2">
        <v>48422</v>
      </c>
      <c r="G1567">
        <v>48</v>
      </c>
      <c r="H1567">
        <v>93</v>
      </c>
      <c r="I1567" s="1" t="s">
        <v>117</v>
      </c>
      <c r="J1567" s="1" t="s">
        <v>6</v>
      </c>
      <c r="K1567" s="1" t="s">
        <v>82</v>
      </c>
      <c r="L1567" s="1" t="s">
        <v>39</v>
      </c>
      <c r="M1567" s="1" t="s">
        <v>20</v>
      </c>
      <c r="N1567" s="1" t="s">
        <v>28</v>
      </c>
      <c r="O1567" s="1" t="s">
        <v>31</v>
      </c>
    </row>
    <row r="1568" spans="1:15" x14ac:dyDescent="0.25">
      <c r="A1568">
        <v>1567</v>
      </c>
      <c r="B1568">
        <v>48</v>
      </c>
      <c r="C1568" s="1" t="s">
        <v>2</v>
      </c>
      <c r="D1568" s="1" t="s">
        <v>32</v>
      </c>
      <c r="E1568" s="1" t="s">
        <v>24</v>
      </c>
      <c r="F1568" s="2">
        <v>48424</v>
      </c>
      <c r="G1568">
        <v>21</v>
      </c>
      <c r="H1568">
        <v>99</v>
      </c>
      <c r="I1568" s="1" t="s">
        <v>33</v>
      </c>
      <c r="J1568" s="1" t="s">
        <v>18</v>
      </c>
      <c r="K1568" s="1" t="s">
        <v>78</v>
      </c>
      <c r="L1568" s="1" t="s">
        <v>8</v>
      </c>
      <c r="M1568" s="1" t="s">
        <v>20</v>
      </c>
      <c r="N1568" s="1" t="s">
        <v>15</v>
      </c>
      <c r="O1568" s="1" t="s">
        <v>58</v>
      </c>
    </row>
    <row r="1569" spans="1:15" x14ac:dyDescent="0.25">
      <c r="A1569">
        <v>1568</v>
      </c>
      <c r="B1569">
        <v>30</v>
      </c>
      <c r="C1569" s="1" t="s">
        <v>2</v>
      </c>
      <c r="D1569" s="1" t="s">
        <v>114</v>
      </c>
      <c r="E1569" s="1" t="s">
        <v>49</v>
      </c>
      <c r="F1569" s="2">
        <v>48426</v>
      </c>
      <c r="G1569">
        <v>9</v>
      </c>
      <c r="H1569">
        <v>33</v>
      </c>
      <c r="I1569" s="1" t="s">
        <v>130</v>
      </c>
      <c r="J1569" s="1" t="s">
        <v>26</v>
      </c>
      <c r="K1569" s="1" t="s">
        <v>30</v>
      </c>
      <c r="L1569" s="1" t="s">
        <v>19</v>
      </c>
      <c r="M1569" s="1" t="s">
        <v>36</v>
      </c>
      <c r="N1569" s="1" t="s">
        <v>15</v>
      </c>
      <c r="O1569" s="1" t="s">
        <v>70</v>
      </c>
    </row>
    <row r="1570" spans="1:15" x14ac:dyDescent="0.25">
      <c r="A1570">
        <v>1569</v>
      </c>
      <c r="B1570">
        <v>51</v>
      </c>
      <c r="C1570" s="1" t="s">
        <v>2</v>
      </c>
      <c r="D1570" s="1" t="s">
        <v>32</v>
      </c>
      <c r="E1570" s="1" t="s">
        <v>24</v>
      </c>
      <c r="F1570" s="2">
        <v>48428</v>
      </c>
      <c r="G1570">
        <v>8</v>
      </c>
      <c r="H1570">
        <v>76</v>
      </c>
      <c r="I1570" s="1" t="s">
        <v>131</v>
      </c>
      <c r="J1570" s="1" t="s">
        <v>6</v>
      </c>
      <c r="K1570" s="1" t="s">
        <v>116</v>
      </c>
      <c r="L1570" s="1" t="s">
        <v>19</v>
      </c>
      <c r="M1570" s="1" t="s">
        <v>56</v>
      </c>
      <c r="N1570" s="1" t="s">
        <v>68</v>
      </c>
      <c r="O1570" s="1" t="s">
        <v>70</v>
      </c>
    </row>
    <row r="1571" spans="1:15" x14ac:dyDescent="0.25">
      <c r="A1571">
        <v>1570</v>
      </c>
      <c r="B1571">
        <v>20</v>
      </c>
      <c r="C1571" s="1" t="s">
        <v>2</v>
      </c>
      <c r="D1571" s="1" t="s">
        <v>69</v>
      </c>
      <c r="E1571" s="1" t="s">
        <v>4</v>
      </c>
      <c r="F1571" s="2">
        <v>48430</v>
      </c>
      <c r="G1571">
        <v>29</v>
      </c>
      <c r="H1571">
        <v>63</v>
      </c>
      <c r="I1571" s="1" t="s">
        <v>59</v>
      </c>
      <c r="J1571" s="1" t="s">
        <v>26</v>
      </c>
      <c r="K1571" s="1" t="s">
        <v>103</v>
      </c>
      <c r="L1571" s="1" t="s">
        <v>35</v>
      </c>
      <c r="M1571" s="1" t="s">
        <v>36</v>
      </c>
      <c r="N1571" s="1" t="s">
        <v>68</v>
      </c>
      <c r="O1571" s="1" t="s">
        <v>22</v>
      </c>
    </row>
    <row r="1572" spans="1:15" x14ac:dyDescent="0.25">
      <c r="A1572">
        <v>1571</v>
      </c>
      <c r="B1572">
        <v>30</v>
      </c>
      <c r="C1572" s="1" t="s">
        <v>2</v>
      </c>
      <c r="D1572" s="1" t="s">
        <v>77</v>
      </c>
      <c r="E1572" s="1" t="s">
        <v>4</v>
      </c>
      <c r="F1572" s="2">
        <v>48432</v>
      </c>
      <c r="G1572">
        <v>3</v>
      </c>
      <c r="H1572">
        <v>41</v>
      </c>
      <c r="I1572" s="1" t="s">
        <v>50</v>
      </c>
      <c r="J1572" s="1" t="s">
        <v>6</v>
      </c>
      <c r="K1572" s="1" t="s">
        <v>92</v>
      </c>
      <c r="L1572" s="1" t="s">
        <v>8</v>
      </c>
      <c r="M1572" s="1" t="s">
        <v>27</v>
      </c>
      <c r="N1572" s="1" t="s">
        <v>57</v>
      </c>
      <c r="O1572" s="1" t="s">
        <v>79</v>
      </c>
    </row>
    <row r="1573" spans="1:15" x14ac:dyDescent="0.25">
      <c r="A1573">
        <v>1572</v>
      </c>
      <c r="B1573">
        <v>28</v>
      </c>
      <c r="C1573" s="1" t="s">
        <v>2</v>
      </c>
      <c r="D1573" s="1" t="s">
        <v>88</v>
      </c>
      <c r="E1573" s="1" t="s">
        <v>49</v>
      </c>
      <c r="F1573" s="2">
        <v>48434</v>
      </c>
      <c r="G1573">
        <v>11</v>
      </c>
      <c r="H1573">
        <v>88</v>
      </c>
      <c r="I1573" s="1" t="s">
        <v>94</v>
      </c>
      <c r="J1573" s="1" t="s">
        <v>6</v>
      </c>
      <c r="K1573" s="1" t="s">
        <v>47</v>
      </c>
      <c r="L1573" s="1" t="s">
        <v>8</v>
      </c>
      <c r="M1573" s="1" t="s">
        <v>27</v>
      </c>
      <c r="N1573" s="1" t="s">
        <v>57</v>
      </c>
      <c r="O1573" s="1" t="s">
        <v>11</v>
      </c>
    </row>
    <row r="1574" spans="1:15" x14ac:dyDescent="0.25">
      <c r="A1574">
        <v>1573</v>
      </c>
      <c r="B1574">
        <v>37</v>
      </c>
      <c r="C1574" s="1" t="s">
        <v>2</v>
      </c>
      <c r="D1574" s="1" t="s">
        <v>69</v>
      </c>
      <c r="E1574" s="1" t="s">
        <v>4</v>
      </c>
      <c r="F1574" s="2">
        <v>48436</v>
      </c>
      <c r="G1574">
        <v>16</v>
      </c>
      <c r="H1574">
        <v>92</v>
      </c>
      <c r="I1574" s="1" t="s">
        <v>131</v>
      </c>
      <c r="J1574" s="1" t="s">
        <v>6</v>
      </c>
      <c r="K1574" s="1" t="s">
        <v>34</v>
      </c>
      <c r="L1574" s="1" t="s">
        <v>35</v>
      </c>
      <c r="M1574" s="1" t="s">
        <v>52</v>
      </c>
      <c r="N1574" s="1" t="s">
        <v>68</v>
      </c>
      <c r="O1574" s="1" t="s">
        <v>70</v>
      </c>
    </row>
    <row r="1575" spans="1:15" x14ac:dyDescent="0.25">
      <c r="A1575">
        <v>1574</v>
      </c>
      <c r="B1575">
        <v>36</v>
      </c>
      <c r="C1575" s="1" t="s">
        <v>2</v>
      </c>
      <c r="D1575" s="1" t="s">
        <v>95</v>
      </c>
      <c r="E1575" s="1" t="s">
        <v>4</v>
      </c>
      <c r="F1575" s="2">
        <v>48438</v>
      </c>
      <c r="G1575">
        <v>25</v>
      </c>
      <c r="H1575">
        <v>31</v>
      </c>
      <c r="I1575" s="1" t="s">
        <v>96</v>
      </c>
      <c r="J1575" s="1" t="s">
        <v>6</v>
      </c>
      <c r="K1575" s="1" t="s">
        <v>108</v>
      </c>
      <c r="L1575" s="1" t="s">
        <v>35</v>
      </c>
      <c r="M1575" s="1" t="s">
        <v>52</v>
      </c>
      <c r="N1575" s="1" t="s">
        <v>68</v>
      </c>
      <c r="O1575" s="1" t="s">
        <v>22</v>
      </c>
    </row>
    <row r="1576" spans="1:15" x14ac:dyDescent="0.25">
      <c r="A1576">
        <v>1575</v>
      </c>
      <c r="B1576">
        <v>18</v>
      </c>
      <c r="C1576" s="1" t="s">
        <v>2</v>
      </c>
      <c r="D1576" s="1" t="s">
        <v>69</v>
      </c>
      <c r="E1576" s="1" t="s">
        <v>4</v>
      </c>
      <c r="F1576" s="2">
        <v>48440</v>
      </c>
      <c r="G1576">
        <v>32</v>
      </c>
      <c r="H1576">
        <v>25</v>
      </c>
      <c r="I1576" s="1" t="s">
        <v>130</v>
      </c>
      <c r="J1576" s="1" t="s">
        <v>18</v>
      </c>
      <c r="K1576" s="1" t="s">
        <v>118</v>
      </c>
      <c r="L1576" s="1" t="s">
        <v>19</v>
      </c>
      <c r="M1576" s="1" t="s">
        <v>20</v>
      </c>
      <c r="N1576" s="1" t="s">
        <v>28</v>
      </c>
      <c r="O1576" s="1" t="s">
        <v>58</v>
      </c>
    </row>
    <row r="1577" spans="1:15" x14ac:dyDescent="0.25">
      <c r="A1577">
        <v>1576</v>
      </c>
      <c r="B1577">
        <v>52</v>
      </c>
      <c r="C1577" s="1" t="s">
        <v>2</v>
      </c>
      <c r="D1577" s="1" t="s">
        <v>37</v>
      </c>
      <c r="E1577" s="1" t="s">
        <v>4</v>
      </c>
      <c r="F1577" s="2">
        <v>48442</v>
      </c>
      <c r="G1577">
        <v>28</v>
      </c>
      <c r="H1577">
        <v>28</v>
      </c>
      <c r="I1577" s="1" t="s">
        <v>81</v>
      </c>
      <c r="J1577" s="1" t="s">
        <v>26</v>
      </c>
      <c r="K1577" s="1" t="s">
        <v>30</v>
      </c>
      <c r="L1577" s="1" t="s">
        <v>19</v>
      </c>
      <c r="M1577" s="1" t="s">
        <v>27</v>
      </c>
      <c r="N1577" s="1" t="s">
        <v>15</v>
      </c>
      <c r="O1577" s="1" t="s">
        <v>11</v>
      </c>
    </row>
    <row r="1578" spans="1:15" x14ac:dyDescent="0.25">
      <c r="A1578">
        <v>1577</v>
      </c>
      <c r="B1578">
        <v>56</v>
      </c>
      <c r="C1578" s="1" t="s">
        <v>2</v>
      </c>
      <c r="D1578" s="1" t="s">
        <v>63</v>
      </c>
      <c r="E1578" s="1" t="s">
        <v>4</v>
      </c>
      <c r="F1578" s="2">
        <v>48444</v>
      </c>
      <c r="G1578">
        <v>36</v>
      </c>
      <c r="H1578">
        <v>75</v>
      </c>
      <c r="I1578" s="1" t="s">
        <v>133</v>
      </c>
      <c r="J1578" s="1" t="s">
        <v>26</v>
      </c>
      <c r="K1578" s="1" t="s">
        <v>34</v>
      </c>
      <c r="L1578" s="1" t="s">
        <v>19</v>
      </c>
      <c r="M1578" s="1" t="s">
        <v>52</v>
      </c>
      <c r="N1578" s="1" t="s">
        <v>28</v>
      </c>
      <c r="O1578" s="1" t="s">
        <v>70</v>
      </c>
    </row>
    <row r="1579" spans="1:15" x14ac:dyDescent="0.25">
      <c r="A1579">
        <v>1578</v>
      </c>
      <c r="B1579">
        <v>68</v>
      </c>
      <c r="C1579" s="1" t="s">
        <v>2</v>
      </c>
      <c r="D1579" s="1" t="s">
        <v>119</v>
      </c>
      <c r="E1579" s="1" t="s">
        <v>24</v>
      </c>
      <c r="F1579" s="2">
        <v>48446</v>
      </c>
      <c r="G1579">
        <v>7</v>
      </c>
      <c r="H1579">
        <v>34</v>
      </c>
      <c r="I1579" s="1" t="s">
        <v>61</v>
      </c>
      <c r="J1579" s="1" t="s">
        <v>18</v>
      </c>
      <c r="K1579" s="1" t="s">
        <v>60</v>
      </c>
      <c r="L1579" s="1" t="s">
        <v>19</v>
      </c>
      <c r="M1579" s="1" t="s">
        <v>36</v>
      </c>
      <c r="N1579" s="1" t="s">
        <v>10</v>
      </c>
      <c r="O1579" s="1" t="s">
        <v>11</v>
      </c>
    </row>
    <row r="1580" spans="1:15" x14ac:dyDescent="0.25">
      <c r="A1580">
        <v>1579</v>
      </c>
      <c r="B1580">
        <v>62</v>
      </c>
      <c r="C1580" s="1" t="s">
        <v>2</v>
      </c>
      <c r="D1580" s="1" t="s">
        <v>77</v>
      </c>
      <c r="E1580" s="1" t="s">
        <v>4</v>
      </c>
      <c r="F1580" s="2">
        <v>48448</v>
      </c>
      <c r="G1580">
        <v>2</v>
      </c>
      <c r="H1580">
        <v>97</v>
      </c>
      <c r="I1580" s="1" t="s">
        <v>81</v>
      </c>
      <c r="J1580" s="1" t="s">
        <v>18</v>
      </c>
      <c r="K1580" s="1" t="s">
        <v>14</v>
      </c>
      <c r="L1580" s="1" t="s">
        <v>8</v>
      </c>
      <c r="M1580" s="1" t="s">
        <v>52</v>
      </c>
      <c r="N1580" s="1" t="s">
        <v>28</v>
      </c>
      <c r="O1580" s="1" t="s">
        <v>40</v>
      </c>
    </row>
    <row r="1581" spans="1:15" x14ac:dyDescent="0.25">
      <c r="A1581">
        <v>1580</v>
      </c>
      <c r="B1581">
        <v>35</v>
      </c>
      <c r="C1581" s="1" t="s">
        <v>2</v>
      </c>
      <c r="D1581" s="1" t="s">
        <v>84</v>
      </c>
      <c r="E1581" s="1" t="s">
        <v>45</v>
      </c>
      <c r="F1581" s="2">
        <v>48450</v>
      </c>
      <c r="G1581">
        <v>6</v>
      </c>
      <c r="H1581">
        <v>80</v>
      </c>
      <c r="I1581" s="1" t="s">
        <v>83</v>
      </c>
      <c r="J1581" s="1" t="s">
        <v>26</v>
      </c>
      <c r="K1581" s="1" t="s">
        <v>65</v>
      </c>
      <c r="L1581" s="1" t="s">
        <v>35</v>
      </c>
      <c r="M1581" s="1" t="s">
        <v>20</v>
      </c>
      <c r="N1581" s="1" t="s">
        <v>57</v>
      </c>
      <c r="O1581" s="1" t="s">
        <v>70</v>
      </c>
    </row>
    <row r="1582" spans="1:15" x14ac:dyDescent="0.25">
      <c r="A1582">
        <v>1581</v>
      </c>
      <c r="B1582">
        <v>65</v>
      </c>
      <c r="C1582" s="1" t="s">
        <v>2</v>
      </c>
      <c r="D1582" s="1" t="s">
        <v>32</v>
      </c>
      <c r="E1582" s="1" t="s">
        <v>24</v>
      </c>
      <c r="F1582" s="2">
        <v>48452</v>
      </c>
      <c r="G1582">
        <v>30</v>
      </c>
      <c r="H1582">
        <v>71</v>
      </c>
      <c r="I1582" s="1" t="s">
        <v>96</v>
      </c>
      <c r="J1582" s="1" t="s">
        <v>6</v>
      </c>
      <c r="K1582" s="1" t="s">
        <v>91</v>
      </c>
      <c r="L1582" s="1" t="s">
        <v>35</v>
      </c>
      <c r="M1582" s="1" t="s">
        <v>36</v>
      </c>
      <c r="N1582" s="1" t="s">
        <v>15</v>
      </c>
      <c r="O1582" s="1" t="s">
        <v>31</v>
      </c>
    </row>
    <row r="1583" spans="1:15" x14ac:dyDescent="0.25">
      <c r="A1583">
        <v>1582</v>
      </c>
      <c r="B1583">
        <v>69</v>
      </c>
      <c r="C1583" s="1" t="s">
        <v>2</v>
      </c>
      <c r="D1583" s="1" t="s">
        <v>88</v>
      </c>
      <c r="E1583" s="1" t="s">
        <v>49</v>
      </c>
      <c r="F1583" s="2">
        <v>48454</v>
      </c>
      <c r="G1583">
        <v>46</v>
      </c>
      <c r="H1583">
        <v>77</v>
      </c>
      <c r="I1583" s="1" t="s">
        <v>105</v>
      </c>
      <c r="J1583" s="1" t="s">
        <v>6</v>
      </c>
      <c r="K1583" s="1" t="s">
        <v>67</v>
      </c>
      <c r="L1583" s="1" t="s">
        <v>39</v>
      </c>
      <c r="M1583" s="1" t="s">
        <v>20</v>
      </c>
      <c r="N1583" s="1" t="s">
        <v>15</v>
      </c>
      <c r="O1583" s="1" t="s">
        <v>40</v>
      </c>
    </row>
    <row r="1584" spans="1:15" x14ac:dyDescent="0.25">
      <c r="A1584">
        <v>1583</v>
      </c>
      <c r="B1584">
        <v>28</v>
      </c>
      <c r="C1584" s="1" t="s">
        <v>2</v>
      </c>
      <c r="D1584" s="1" t="s">
        <v>115</v>
      </c>
      <c r="E1584" s="1" t="s">
        <v>49</v>
      </c>
      <c r="F1584" s="2">
        <v>48456</v>
      </c>
      <c r="G1584">
        <v>39</v>
      </c>
      <c r="H1584">
        <v>41</v>
      </c>
      <c r="I1584" s="1" t="s">
        <v>59</v>
      </c>
      <c r="J1584" s="1" t="s">
        <v>6</v>
      </c>
      <c r="K1584" s="1" t="s">
        <v>90</v>
      </c>
      <c r="L1584" s="1" t="s">
        <v>19</v>
      </c>
      <c r="M1584" s="1" t="s">
        <v>27</v>
      </c>
      <c r="N1584" s="1" t="s">
        <v>15</v>
      </c>
      <c r="O1584" s="1" t="s">
        <v>70</v>
      </c>
    </row>
    <row r="1585" spans="1:15" x14ac:dyDescent="0.25">
      <c r="A1585">
        <v>1584</v>
      </c>
      <c r="B1585">
        <v>37</v>
      </c>
      <c r="C1585" s="1" t="s">
        <v>2</v>
      </c>
      <c r="D1585" s="1" t="s">
        <v>101</v>
      </c>
      <c r="E1585" s="1" t="s">
        <v>49</v>
      </c>
      <c r="F1585" s="2">
        <v>48458</v>
      </c>
      <c r="G1585">
        <v>8</v>
      </c>
      <c r="H1585">
        <v>92</v>
      </c>
      <c r="I1585" s="1" t="s">
        <v>110</v>
      </c>
      <c r="J1585" s="1" t="s">
        <v>74</v>
      </c>
      <c r="K1585" s="1" t="s">
        <v>116</v>
      </c>
      <c r="L1585" s="1" t="s">
        <v>35</v>
      </c>
      <c r="M1585" s="1" t="s">
        <v>27</v>
      </c>
      <c r="N1585" s="1" t="s">
        <v>10</v>
      </c>
      <c r="O1585" s="1" t="s">
        <v>31</v>
      </c>
    </row>
    <row r="1586" spans="1:15" x14ac:dyDescent="0.25">
      <c r="A1586">
        <v>1585</v>
      </c>
      <c r="B1586">
        <v>41</v>
      </c>
      <c r="C1586" s="1" t="s">
        <v>2</v>
      </c>
      <c r="D1586" s="1" t="s">
        <v>3</v>
      </c>
      <c r="E1586" s="1" t="s">
        <v>4</v>
      </c>
      <c r="F1586" s="2">
        <v>48460</v>
      </c>
      <c r="G1586">
        <v>46</v>
      </c>
      <c r="H1586">
        <v>95</v>
      </c>
      <c r="I1586" s="1" t="s">
        <v>59</v>
      </c>
      <c r="J1586" s="1" t="s">
        <v>18</v>
      </c>
      <c r="K1586" s="1" t="s">
        <v>47</v>
      </c>
      <c r="L1586" s="1" t="s">
        <v>19</v>
      </c>
      <c r="M1586" s="1" t="s">
        <v>56</v>
      </c>
      <c r="N1586" s="1" t="s">
        <v>21</v>
      </c>
      <c r="O1586" s="1" t="s">
        <v>40</v>
      </c>
    </row>
    <row r="1587" spans="1:15" x14ac:dyDescent="0.25">
      <c r="A1587">
        <v>1586</v>
      </c>
      <c r="B1587">
        <v>37</v>
      </c>
      <c r="C1587" s="1" t="s">
        <v>2</v>
      </c>
      <c r="D1587" s="1" t="s">
        <v>12</v>
      </c>
      <c r="E1587" s="1" t="s">
        <v>4</v>
      </c>
      <c r="F1587" s="2">
        <v>48462</v>
      </c>
      <c r="G1587">
        <v>40</v>
      </c>
      <c r="H1587">
        <v>25</v>
      </c>
      <c r="I1587" s="1" t="s">
        <v>72</v>
      </c>
      <c r="J1587" s="1" t="s">
        <v>26</v>
      </c>
      <c r="K1587" s="1" t="s">
        <v>43</v>
      </c>
      <c r="L1587" s="1" t="s">
        <v>39</v>
      </c>
      <c r="M1587" s="1" t="s">
        <v>27</v>
      </c>
      <c r="N1587" s="1" t="s">
        <v>68</v>
      </c>
      <c r="O1587" s="1" t="s">
        <v>11</v>
      </c>
    </row>
    <row r="1588" spans="1:15" x14ac:dyDescent="0.25">
      <c r="A1588">
        <v>1587</v>
      </c>
      <c r="B1588">
        <v>25</v>
      </c>
      <c r="C1588" s="1" t="s">
        <v>2</v>
      </c>
      <c r="D1588" s="1" t="s">
        <v>119</v>
      </c>
      <c r="E1588" s="1" t="s">
        <v>24</v>
      </c>
      <c r="F1588" s="2">
        <v>48464</v>
      </c>
      <c r="G1588">
        <v>21</v>
      </c>
      <c r="H1588">
        <v>77</v>
      </c>
      <c r="I1588" s="1" t="s">
        <v>83</v>
      </c>
      <c r="J1588" s="1" t="s">
        <v>26</v>
      </c>
      <c r="K1588" s="1" t="s">
        <v>55</v>
      </c>
      <c r="L1588" s="1" t="s">
        <v>39</v>
      </c>
      <c r="M1588" s="1" t="s">
        <v>9</v>
      </c>
      <c r="N1588" s="1" t="s">
        <v>57</v>
      </c>
      <c r="O1588" s="1" t="s">
        <v>22</v>
      </c>
    </row>
    <row r="1589" spans="1:15" x14ac:dyDescent="0.25">
      <c r="A1589">
        <v>1588</v>
      </c>
      <c r="B1589">
        <v>41</v>
      </c>
      <c r="C1589" s="1" t="s">
        <v>2</v>
      </c>
      <c r="D1589" s="1" t="s">
        <v>107</v>
      </c>
      <c r="E1589" s="1" t="s">
        <v>4</v>
      </c>
      <c r="F1589" s="2">
        <v>48466</v>
      </c>
      <c r="G1589">
        <v>33</v>
      </c>
      <c r="H1589">
        <v>99</v>
      </c>
      <c r="I1589" s="1" t="s">
        <v>72</v>
      </c>
      <c r="J1589" s="1" t="s">
        <v>26</v>
      </c>
      <c r="K1589" s="1" t="s">
        <v>100</v>
      </c>
      <c r="L1589" s="1" t="s">
        <v>35</v>
      </c>
      <c r="M1589" s="1" t="s">
        <v>20</v>
      </c>
      <c r="N1589" s="1" t="s">
        <v>21</v>
      </c>
      <c r="O1589" s="1" t="s">
        <v>11</v>
      </c>
    </row>
    <row r="1590" spans="1:15" x14ac:dyDescent="0.25">
      <c r="A1590">
        <v>1589</v>
      </c>
      <c r="B1590">
        <v>48</v>
      </c>
      <c r="C1590" s="1" t="s">
        <v>2</v>
      </c>
      <c r="D1590" s="1" t="s">
        <v>115</v>
      </c>
      <c r="E1590" s="1" t="s">
        <v>49</v>
      </c>
      <c r="F1590" s="2">
        <v>48468</v>
      </c>
      <c r="G1590">
        <v>3</v>
      </c>
      <c r="H1590">
        <v>24</v>
      </c>
      <c r="I1590" s="1" t="s">
        <v>111</v>
      </c>
      <c r="J1590" s="1" t="s">
        <v>6</v>
      </c>
      <c r="K1590" s="1" t="s">
        <v>91</v>
      </c>
      <c r="L1590" s="1" t="s">
        <v>8</v>
      </c>
      <c r="M1590" s="1" t="s">
        <v>27</v>
      </c>
      <c r="N1590" s="1" t="s">
        <v>10</v>
      </c>
      <c r="O1590" s="1" t="s">
        <v>70</v>
      </c>
    </row>
    <row r="1591" spans="1:15" x14ac:dyDescent="0.25">
      <c r="A1591">
        <v>1590</v>
      </c>
      <c r="B1591">
        <v>42</v>
      </c>
      <c r="C1591" s="1" t="s">
        <v>2</v>
      </c>
      <c r="D1591" s="1" t="s">
        <v>32</v>
      </c>
      <c r="E1591" s="1" t="s">
        <v>24</v>
      </c>
      <c r="F1591" s="2">
        <v>48470</v>
      </c>
      <c r="G1591">
        <v>48</v>
      </c>
      <c r="H1591">
        <v>72</v>
      </c>
      <c r="I1591" s="1" t="s">
        <v>105</v>
      </c>
      <c r="J1591" s="1" t="s">
        <v>26</v>
      </c>
      <c r="K1591" s="1" t="s">
        <v>47</v>
      </c>
      <c r="L1591" s="1" t="s">
        <v>35</v>
      </c>
      <c r="M1591" s="1" t="s">
        <v>56</v>
      </c>
      <c r="N1591" s="1" t="s">
        <v>15</v>
      </c>
      <c r="O1591" s="1" t="s">
        <v>22</v>
      </c>
    </row>
    <row r="1592" spans="1:15" x14ac:dyDescent="0.25">
      <c r="A1592">
        <v>1591</v>
      </c>
      <c r="B1592">
        <v>54</v>
      </c>
      <c r="C1592" s="1" t="s">
        <v>2</v>
      </c>
      <c r="D1592" s="1" t="s">
        <v>16</v>
      </c>
      <c r="E1592" s="1" t="s">
        <v>4</v>
      </c>
      <c r="F1592" s="2">
        <v>48472</v>
      </c>
      <c r="G1592">
        <v>8</v>
      </c>
      <c r="H1592">
        <v>80</v>
      </c>
      <c r="I1592" s="1" t="s">
        <v>132</v>
      </c>
      <c r="J1592" s="1" t="s">
        <v>18</v>
      </c>
      <c r="K1592" s="1" t="s">
        <v>51</v>
      </c>
      <c r="L1592" s="1" t="s">
        <v>8</v>
      </c>
      <c r="M1592" s="1" t="s">
        <v>20</v>
      </c>
      <c r="N1592" s="1" t="s">
        <v>28</v>
      </c>
      <c r="O1592" s="1" t="s">
        <v>31</v>
      </c>
    </row>
    <row r="1593" spans="1:15" x14ac:dyDescent="0.25">
      <c r="A1593">
        <v>1592</v>
      </c>
      <c r="B1593">
        <v>18</v>
      </c>
      <c r="C1593" s="1" t="s">
        <v>2</v>
      </c>
      <c r="D1593" s="1" t="s">
        <v>69</v>
      </c>
      <c r="E1593" s="1" t="s">
        <v>4</v>
      </c>
      <c r="F1593" s="2">
        <v>48474</v>
      </c>
      <c r="G1593">
        <v>24</v>
      </c>
      <c r="H1593">
        <v>100</v>
      </c>
      <c r="I1593" s="1" t="s">
        <v>129</v>
      </c>
      <c r="J1593" s="1" t="s">
        <v>6</v>
      </c>
      <c r="K1593" s="1" t="s">
        <v>62</v>
      </c>
      <c r="L1593" s="1" t="s">
        <v>8</v>
      </c>
      <c r="M1593" s="1" t="s">
        <v>27</v>
      </c>
      <c r="N1593" s="1" t="s">
        <v>28</v>
      </c>
      <c r="O1593" s="1" t="s">
        <v>31</v>
      </c>
    </row>
    <row r="1594" spans="1:15" x14ac:dyDescent="0.25">
      <c r="A1594">
        <v>1593</v>
      </c>
      <c r="B1594">
        <v>56</v>
      </c>
      <c r="C1594" s="1" t="s">
        <v>2</v>
      </c>
      <c r="D1594" s="1" t="s">
        <v>53</v>
      </c>
      <c r="E1594" s="1" t="s">
        <v>24</v>
      </c>
      <c r="F1594" s="2">
        <v>48476</v>
      </c>
      <c r="G1594">
        <v>10</v>
      </c>
      <c r="H1594">
        <v>83</v>
      </c>
      <c r="I1594" s="1" t="s">
        <v>128</v>
      </c>
      <c r="J1594" s="1" t="s">
        <v>26</v>
      </c>
      <c r="K1594" s="1" t="s">
        <v>91</v>
      </c>
      <c r="L1594" s="1" t="s">
        <v>35</v>
      </c>
      <c r="M1594" s="1" t="s">
        <v>20</v>
      </c>
      <c r="N1594" s="1" t="s">
        <v>57</v>
      </c>
      <c r="O1594" s="1" t="s">
        <v>79</v>
      </c>
    </row>
    <row r="1595" spans="1:15" x14ac:dyDescent="0.25">
      <c r="A1595">
        <v>1594</v>
      </c>
      <c r="B1595">
        <v>61</v>
      </c>
      <c r="C1595" s="1" t="s">
        <v>2</v>
      </c>
      <c r="D1595" s="1" t="s">
        <v>63</v>
      </c>
      <c r="E1595" s="1" t="s">
        <v>4</v>
      </c>
      <c r="F1595" s="2">
        <v>48478</v>
      </c>
      <c r="G1595">
        <v>25</v>
      </c>
      <c r="H1595">
        <v>95</v>
      </c>
      <c r="I1595" s="1" t="s">
        <v>110</v>
      </c>
      <c r="J1595" s="1" t="s">
        <v>26</v>
      </c>
      <c r="K1595" s="1" t="s">
        <v>76</v>
      </c>
      <c r="L1595" s="1" t="s">
        <v>19</v>
      </c>
      <c r="M1595" s="1" t="s">
        <v>52</v>
      </c>
      <c r="N1595" s="1" t="s">
        <v>57</v>
      </c>
      <c r="O1595" s="1" t="s">
        <v>70</v>
      </c>
    </row>
    <row r="1596" spans="1:15" x14ac:dyDescent="0.25">
      <c r="A1596">
        <v>1595</v>
      </c>
      <c r="B1596">
        <v>40</v>
      </c>
      <c r="C1596" s="1" t="s">
        <v>2</v>
      </c>
      <c r="D1596" s="1" t="s">
        <v>48</v>
      </c>
      <c r="E1596" s="1" t="s">
        <v>49</v>
      </c>
      <c r="F1596" s="2">
        <v>48480</v>
      </c>
      <c r="G1596">
        <v>3</v>
      </c>
      <c r="H1596">
        <v>41</v>
      </c>
      <c r="I1596" s="1" t="s">
        <v>94</v>
      </c>
      <c r="J1596" s="1" t="s">
        <v>74</v>
      </c>
      <c r="K1596" s="1" t="s">
        <v>43</v>
      </c>
      <c r="L1596" s="1" t="s">
        <v>35</v>
      </c>
      <c r="M1596" s="1" t="s">
        <v>56</v>
      </c>
      <c r="N1596" s="1" t="s">
        <v>15</v>
      </c>
      <c r="O1596" s="1" t="s">
        <v>11</v>
      </c>
    </row>
    <row r="1597" spans="1:15" x14ac:dyDescent="0.25">
      <c r="A1597">
        <v>1596</v>
      </c>
      <c r="B1597">
        <v>34</v>
      </c>
      <c r="C1597" s="1" t="s">
        <v>2</v>
      </c>
      <c r="D1597" s="1" t="s">
        <v>114</v>
      </c>
      <c r="E1597" s="1" t="s">
        <v>49</v>
      </c>
      <c r="F1597" s="2">
        <v>48482</v>
      </c>
      <c r="G1597">
        <v>45</v>
      </c>
      <c r="H1597">
        <v>35</v>
      </c>
      <c r="I1597" s="1" t="s">
        <v>132</v>
      </c>
      <c r="J1597" s="1" t="s">
        <v>18</v>
      </c>
      <c r="K1597" s="1" t="s">
        <v>118</v>
      </c>
      <c r="L1597" s="1" t="s">
        <v>19</v>
      </c>
      <c r="M1597" s="1" t="s">
        <v>36</v>
      </c>
      <c r="N1597" s="1" t="s">
        <v>68</v>
      </c>
      <c r="O1597" s="1" t="s">
        <v>11</v>
      </c>
    </row>
    <row r="1598" spans="1:15" x14ac:dyDescent="0.25">
      <c r="A1598">
        <v>1597</v>
      </c>
      <c r="B1598">
        <v>42</v>
      </c>
      <c r="C1598" s="1" t="s">
        <v>2</v>
      </c>
      <c r="D1598" s="1" t="s">
        <v>88</v>
      </c>
      <c r="E1598" s="1" t="s">
        <v>49</v>
      </c>
      <c r="F1598" s="2">
        <v>48484</v>
      </c>
      <c r="G1598">
        <v>15</v>
      </c>
      <c r="H1598">
        <v>30</v>
      </c>
      <c r="I1598" s="1" t="s">
        <v>73</v>
      </c>
      <c r="J1598" s="1" t="s">
        <v>18</v>
      </c>
      <c r="K1598" s="1" t="s">
        <v>51</v>
      </c>
      <c r="L1598" s="1" t="s">
        <v>39</v>
      </c>
      <c r="M1598" s="1" t="s">
        <v>56</v>
      </c>
      <c r="N1598" s="1" t="s">
        <v>68</v>
      </c>
      <c r="O1598" s="1" t="s">
        <v>70</v>
      </c>
    </row>
    <row r="1599" spans="1:15" x14ac:dyDescent="0.25">
      <c r="A1599">
        <v>1598</v>
      </c>
      <c r="B1599">
        <v>43</v>
      </c>
      <c r="C1599" s="1" t="s">
        <v>2</v>
      </c>
      <c r="D1599" s="1" t="s">
        <v>106</v>
      </c>
      <c r="E1599" s="1" t="s">
        <v>49</v>
      </c>
      <c r="F1599" s="2">
        <v>48486</v>
      </c>
      <c r="G1599">
        <v>34</v>
      </c>
      <c r="H1599">
        <v>21</v>
      </c>
      <c r="I1599" s="1" t="s">
        <v>73</v>
      </c>
      <c r="J1599" s="1" t="s">
        <v>74</v>
      </c>
      <c r="K1599" s="1" t="s">
        <v>14</v>
      </c>
      <c r="L1599" s="1" t="s">
        <v>8</v>
      </c>
      <c r="M1599" s="1" t="s">
        <v>56</v>
      </c>
      <c r="N1599" s="1" t="s">
        <v>57</v>
      </c>
      <c r="O1599" s="1" t="s">
        <v>40</v>
      </c>
    </row>
    <row r="1600" spans="1:15" x14ac:dyDescent="0.25">
      <c r="A1600">
        <v>1599</v>
      </c>
      <c r="B1600">
        <v>47</v>
      </c>
      <c r="C1600" s="1" t="s">
        <v>2</v>
      </c>
      <c r="D1600" s="1" t="s">
        <v>88</v>
      </c>
      <c r="E1600" s="1" t="s">
        <v>49</v>
      </c>
      <c r="F1600" s="2">
        <v>48488</v>
      </c>
      <c r="G1600">
        <v>21</v>
      </c>
      <c r="H1600">
        <v>85</v>
      </c>
      <c r="I1600" s="1" t="s">
        <v>81</v>
      </c>
      <c r="J1600" s="1" t="s">
        <v>26</v>
      </c>
      <c r="K1600" s="1" t="s">
        <v>67</v>
      </c>
      <c r="L1600" s="1" t="s">
        <v>39</v>
      </c>
      <c r="M1600" s="1" t="s">
        <v>9</v>
      </c>
      <c r="N1600" s="1" t="s">
        <v>10</v>
      </c>
      <c r="O1600" s="1" t="s">
        <v>58</v>
      </c>
    </row>
    <row r="1601" spans="1:15" x14ac:dyDescent="0.25">
      <c r="A1601">
        <v>1600</v>
      </c>
      <c r="B1601">
        <v>48</v>
      </c>
      <c r="C1601" s="1" t="s">
        <v>2</v>
      </c>
      <c r="D1601" s="1" t="s">
        <v>37</v>
      </c>
      <c r="E1601" s="1" t="s">
        <v>4</v>
      </c>
      <c r="F1601" s="2">
        <v>48490</v>
      </c>
      <c r="G1601">
        <v>22</v>
      </c>
      <c r="H1601">
        <v>54</v>
      </c>
      <c r="I1601" s="1" t="s">
        <v>61</v>
      </c>
      <c r="J1601" s="1" t="s">
        <v>26</v>
      </c>
      <c r="K1601" s="1" t="s">
        <v>103</v>
      </c>
      <c r="L1601" s="1" t="s">
        <v>8</v>
      </c>
      <c r="M1601" s="1" t="s">
        <v>52</v>
      </c>
      <c r="N1601" s="1" t="s">
        <v>68</v>
      </c>
      <c r="O1601" s="1" t="s">
        <v>58</v>
      </c>
    </row>
    <row r="1602" spans="1:15" x14ac:dyDescent="0.25">
      <c r="A1602">
        <v>1601</v>
      </c>
      <c r="B1602">
        <v>20</v>
      </c>
      <c r="C1602" s="1" t="s">
        <v>2</v>
      </c>
      <c r="D1602" s="1" t="s">
        <v>119</v>
      </c>
      <c r="E1602" s="1" t="s">
        <v>24</v>
      </c>
      <c r="F1602" s="2">
        <v>48492</v>
      </c>
      <c r="G1602">
        <v>24</v>
      </c>
      <c r="H1602">
        <v>26</v>
      </c>
      <c r="I1602" s="1" t="s">
        <v>38</v>
      </c>
      <c r="J1602" s="1" t="s">
        <v>18</v>
      </c>
      <c r="K1602" s="1" t="s">
        <v>116</v>
      </c>
      <c r="L1602" s="1" t="s">
        <v>19</v>
      </c>
      <c r="M1602" s="1" t="s">
        <v>27</v>
      </c>
      <c r="N1602" s="1" t="s">
        <v>28</v>
      </c>
      <c r="O1602" s="1" t="s">
        <v>22</v>
      </c>
    </row>
    <row r="1603" spans="1:15" x14ac:dyDescent="0.25">
      <c r="A1603">
        <v>1602</v>
      </c>
      <c r="B1603">
        <v>65</v>
      </c>
      <c r="C1603" s="1" t="s">
        <v>2</v>
      </c>
      <c r="D1603" s="1" t="s">
        <v>37</v>
      </c>
      <c r="E1603" s="1" t="s">
        <v>4</v>
      </c>
      <c r="F1603" s="2">
        <v>48494</v>
      </c>
      <c r="G1603">
        <v>33</v>
      </c>
      <c r="H1603">
        <v>59</v>
      </c>
      <c r="I1603" s="1" t="s">
        <v>98</v>
      </c>
      <c r="J1603" s="1" t="s">
        <v>74</v>
      </c>
      <c r="K1603" s="1" t="s">
        <v>90</v>
      </c>
      <c r="L1603" s="1" t="s">
        <v>19</v>
      </c>
      <c r="M1603" s="1" t="s">
        <v>56</v>
      </c>
      <c r="N1603" s="1" t="s">
        <v>21</v>
      </c>
      <c r="O1603" s="1" t="s">
        <v>70</v>
      </c>
    </row>
    <row r="1604" spans="1:15" x14ac:dyDescent="0.25">
      <c r="A1604">
        <v>1603</v>
      </c>
      <c r="B1604">
        <v>54</v>
      </c>
      <c r="C1604" s="1" t="s">
        <v>2</v>
      </c>
      <c r="D1604" s="1" t="s">
        <v>71</v>
      </c>
      <c r="E1604" s="1" t="s">
        <v>49</v>
      </c>
      <c r="F1604" s="2">
        <v>48496</v>
      </c>
      <c r="G1604">
        <v>13</v>
      </c>
      <c r="H1604">
        <v>48</v>
      </c>
      <c r="I1604" s="1" t="s">
        <v>46</v>
      </c>
      <c r="J1604" s="1" t="s">
        <v>18</v>
      </c>
      <c r="K1604" s="1" t="s">
        <v>43</v>
      </c>
      <c r="L1604" s="1" t="s">
        <v>8</v>
      </c>
      <c r="M1604" s="1" t="s">
        <v>20</v>
      </c>
      <c r="N1604" s="1" t="s">
        <v>10</v>
      </c>
      <c r="O1604" s="1" t="s">
        <v>11</v>
      </c>
    </row>
    <row r="1605" spans="1:15" x14ac:dyDescent="0.25">
      <c r="A1605">
        <v>1604</v>
      </c>
      <c r="B1605">
        <v>23</v>
      </c>
      <c r="C1605" s="1" t="s">
        <v>2</v>
      </c>
      <c r="D1605" s="1" t="s">
        <v>41</v>
      </c>
      <c r="E1605" s="1" t="s">
        <v>4</v>
      </c>
      <c r="F1605" s="2">
        <v>48498</v>
      </c>
      <c r="G1605">
        <v>17</v>
      </c>
      <c r="H1605">
        <v>98</v>
      </c>
      <c r="I1605" s="1" t="s">
        <v>128</v>
      </c>
      <c r="J1605" s="1" t="s">
        <v>6</v>
      </c>
      <c r="K1605" s="1" t="s">
        <v>76</v>
      </c>
      <c r="L1605" s="1" t="s">
        <v>35</v>
      </c>
      <c r="M1605" s="1" t="s">
        <v>27</v>
      </c>
      <c r="N1605" s="1" t="s">
        <v>68</v>
      </c>
      <c r="O1605" s="1" t="s">
        <v>58</v>
      </c>
    </row>
    <row r="1606" spans="1:15" x14ac:dyDescent="0.25">
      <c r="A1606">
        <v>1605</v>
      </c>
      <c r="B1606">
        <v>18</v>
      </c>
      <c r="C1606" s="1" t="s">
        <v>2</v>
      </c>
      <c r="D1606" s="1" t="s">
        <v>12</v>
      </c>
      <c r="E1606" s="1" t="s">
        <v>4</v>
      </c>
      <c r="F1606" s="2">
        <v>48500</v>
      </c>
      <c r="G1606">
        <v>25</v>
      </c>
      <c r="H1606">
        <v>92</v>
      </c>
      <c r="I1606" s="1" t="s">
        <v>13</v>
      </c>
      <c r="J1606" s="1" t="s">
        <v>26</v>
      </c>
      <c r="K1606" s="1" t="s">
        <v>34</v>
      </c>
      <c r="L1606" s="1" t="s">
        <v>35</v>
      </c>
      <c r="M1606" s="1" t="s">
        <v>52</v>
      </c>
      <c r="N1606" s="1" t="s">
        <v>21</v>
      </c>
      <c r="O1606" s="1" t="s">
        <v>79</v>
      </c>
    </row>
    <row r="1607" spans="1:15" x14ac:dyDescent="0.25">
      <c r="A1607">
        <v>1606</v>
      </c>
      <c r="B1607">
        <v>70</v>
      </c>
      <c r="C1607" s="1" t="s">
        <v>2</v>
      </c>
      <c r="D1607" s="1" t="s">
        <v>115</v>
      </c>
      <c r="E1607" s="1" t="s">
        <v>49</v>
      </c>
      <c r="F1607" s="2">
        <v>48502</v>
      </c>
      <c r="G1607">
        <v>15</v>
      </c>
      <c r="H1607">
        <v>46</v>
      </c>
      <c r="I1607" s="1" t="s">
        <v>121</v>
      </c>
      <c r="J1607" s="1" t="s">
        <v>26</v>
      </c>
      <c r="K1607" s="1" t="s">
        <v>75</v>
      </c>
      <c r="L1607" s="1" t="s">
        <v>8</v>
      </c>
      <c r="M1607" s="1" t="s">
        <v>27</v>
      </c>
      <c r="N1607" s="1" t="s">
        <v>21</v>
      </c>
      <c r="O1607" s="1" t="s">
        <v>58</v>
      </c>
    </row>
    <row r="1608" spans="1:15" x14ac:dyDescent="0.25">
      <c r="A1608">
        <v>1607</v>
      </c>
      <c r="B1608">
        <v>55</v>
      </c>
      <c r="C1608" s="1" t="s">
        <v>2</v>
      </c>
      <c r="D1608" s="1" t="s">
        <v>95</v>
      </c>
      <c r="E1608" s="1" t="s">
        <v>4</v>
      </c>
      <c r="F1608" s="2">
        <v>48504</v>
      </c>
      <c r="G1608">
        <v>4</v>
      </c>
      <c r="H1608">
        <v>21</v>
      </c>
      <c r="I1608" s="1" t="s">
        <v>93</v>
      </c>
      <c r="J1608" s="1" t="s">
        <v>18</v>
      </c>
      <c r="K1608" s="1" t="s">
        <v>34</v>
      </c>
      <c r="L1608" s="1" t="s">
        <v>19</v>
      </c>
      <c r="M1608" s="1" t="s">
        <v>36</v>
      </c>
      <c r="N1608" s="1" t="s">
        <v>28</v>
      </c>
      <c r="O1608" s="1" t="s">
        <v>11</v>
      </c>
    </row>
    <row r="1609" spans="1:15" x14ac:dyDescent="0.25">
      <c r="A1609">
        <v>1608</v>
      </c>
      <c r="B1609">
        <v>49</v>
      </c>
      <c r="C1609" s="1" t="s">
        <v>2</v>
      </c>
      <c r="D1609" s="1" t="s">
        <v>41</v>
      </c>
      <c r="E1609" s="1" t="s">
        <v>4</v>
      </c>
      <c r="F1609" s="2">
        <v>48506</v>
      </c>
      <c r="G1609">
        <v>43</v>
      </c>
      <c r="H1609">
        <v>72</v>
      </c>
      <c r="I1609" s="1" t="s">
        <v>111</v>
      </c>
      <c r="J1609" s="1" t="s">
        <v>18</v>
      </c>
      <c r="K1609" s="1" t="s">
        <v>7</v>
      </c>
      <c r="L1609" s="1" t="s">
        <v>39</v>
      </c>
      <c r="M1609" s="1" t="s">
        <v>20</v>
      </c>
      <c r="N1609" s="1" t="s">
        <v>68</v>
      </c>
      <c r="O1609" s="1" t="s">
        <v>40</v>
      </c>
    </row>
    <row r="1610" spans="1:15" x14ac:dyDescent="0.25">
      <c r="A1610">
        <v>1609</v>
      </c>
      <c r="B1610">
        <v>26</v>
      </c>
      <c r="C1610" s="1" t="s">
        <v>2</v>
      </c>
      <c r="D1610" s="1" t="s">
        <v>23</v>
      </c>
      <c r="E1610" s="1" t="s">
        <v>24</v>
      </c>
      <c r="F1610" s="2">
        <v>48508</v>
      </c>
      <c r="G1610">
        <v>12</v>
      </c>
      <c r="H1610">
        <v>58</v>
      </c>
      <c r="I1610" s="1" t="s">
        <v>127</v>
      </c>
      <c r="J1610" s="1" t="s">
        <v>74</v>
      </c>
      <c r="K1610" s="1" t="s">
        <v>91</v>
      </c>
      <c r="L1610" s="1" t="s">
        <v>39</v>
      </c>
      <c r="M1610" s="1" t="s">
        <v>27</v>
      </c>
      <c r="N1610" s="1" t="s">
        <v>57</v>
      </c>
      <c r="O1610" s="1" t="s">
        <v>58</v>
      </c>
    </row>
    <row r="1611" spans="1:15" x14ac:dyDescent="0.25">
      <c r="A1611">
        <v>1610</v>
      </c>
      <c r="B1611">
        <v>33</v>
      </c>
      <c r="C1611" s="1" t="s">
        <v>2</v>
      </c>
      <c r="D1611" s="1" t="s">
        <v>37</v>
      </c>
      <c r="E1611" s="1" t="s">
        <v>4</v>
      </c>
      <c r="F1611" s="2">
        <v>48510</v>
      </c>
      <c r="G1611">
        <v>3</v>
      </c>
      <c r="H1611">
        <v>93</v>
      </c>
      <c r="I1611" s="1" t="s">
        <v>89</v>
      </c>
      <c r="J1611" s="1" t="s">
        <v>18</v>
      </c>
      <c r="K1611" s="1" t="s">
        <v>92</v>
      </c>
      <c r="L1611" s="1" t="s">
        <v>39</v>
      </c>
      <c r="M1611" s="1" t="s">
        <v>36</v>
      </c>
      <c r="N1611" s="1" t="s">
        <v>10</v>
      </c>
      <c r="O1611" s="1" t="s">
        <v>70</v>
      </c>
    </row>
    <row r="1612" spans="1:15" x14ac:dyDescent="0.25">
      <c r="A1612">
        <v>1611</v>
      </c>
      <c r="B1612">
        <v>20</v>
      </c>
      <c r="C1612" s="1" t="s">
        <v>2</v>
      </c>
      <c r="D1612" s="1" t="s">
        <v>107</v>
      </c>
      <c r="E1612" s="1" t="s">
        <v>4</v>
      </c>
      <c r="F1612" s="2">
        <v>48512</v>
      </c>
      <c r="G1612">
        <v>1</v>
      </c>
      <c r="H1612">
        <v>31</v>
      </c>
      <c r="I1612" s="1" t="s">
        <v>104</v>
      </c>
      <c r="J1612" s="1" t="s">
        <v>6</v>
      </c>
      <c r="K1612" s="1" t="s">
        <v>55</v>
      </c>
      <c r="L1612" s="1" t="s">
        <v>19</v>
      </c>
      <c r="M1612" s="1" t="s">
        <v>52</v>
      </c>
      <c r="N1612" s="1" t="s">
        <v>28</v>
      </c>
      <c r="O1612" s="1" t="s">
        <v>31</v>
      </c>
    </row>
    <row r="1613" spans="1:15" x14ac:dyDescent="0.25">
      <c r="A1613">
        <v>1612</v>
      </c>
      <c r="B1613">
        <v>41</v>
      </c>
      <c r="C1613" s="1" t="s">
        <v>2</v>
      </c>
      <c r="D1613" s="1" t="s">
        <v>77</v>
      </c>
      <c r="E1613" s="1" t="s">
        <v>4</v>
      </c>
      <c r="F1613" s="2">
        <v>48514</v>
      </c>
      <c r="G1613">
        <v>6</v>
      </c>
      <c r="H1613">
        <v>26</v>
      </c>
      <c r="I1613" s="1" t="s">
        <v>54</v>
      </c>
      <c r="J1613" s="1" t="s">
        <v>6</v>
      </c>
      <c r="K1613" s="1" t="s">
        <v>116</v>
      </c>
      <c r="L1613" s="1" t="s">
        <v>8</v>
      </c>
      <c r="M1613" s="1" t="s">
        <v>27</v>
      </c>
      <c r="N1613" s="1" t="s">
        <v>68</v>
      </c>
      <c r="O1613" s="1" t="s">
        <v>70</v>
      </c>
    </row>
    <row r="1614" spans="1:15" x14ac:dyDescent="0.25">
      <c r="A1614">
        <v>1613</v>
      </c>
      <c r="B1614">
        <v>18</v>
      </c>
      <c r="C1614" s="1" t="s">
        <v>2</v>
      </c>
      <c r="D1614" s="1" t="s">
        <v>69</v>
      </c>
      <c r="E1614" s="1" t="s">
        <v>4</v>
      </c>
      <c r="F1614" s="2">
        <v>48516</v>
      </c>
      <c r="G1614">
        <v>26</v>
      </c>
      <c r="H1614">
        <v>68</v>
      </c>
      <c r="I1614" s="1" t="s">
        <v>132</v>
      </c>
      <c r="J1614" s="1" t="s">
        <v>26</v>
      </c>
      <c r="K1614" s="1" t="s">
        <v>108</v>
      </c>
      <c r="L1614" s="1" t="s">
        <v>35</v>
      </c>
      <c r="M1614" s="1" t="s">
        <v>36</v>
      </c>
      <c r="N1614" s="1" t="s">
        <v>10</v>
      </c>
      <c r="O1614" s="1" t="s">
        <v>70</v>
      </c>
    </row>
    <row r="1615" spans="1:15" x14ac:dyDescent="0.25">
      <c r="A1615">
        <v>1614</v>
      </c>
      <c r="B1615">
        <v>26</v>
      </c>
      <c r="C1615" s="1" t="s">
        <v>2</v>
      </c>
      <c r="D1615" s="1" t="s">
        <v>88</v>
      </c>
      <c r="E1615" s="1" t="s">
        <v>49</v>
      </c>
      <c r="F1615" s="2">
        <v>48518</v>
      </c>
      <c r="G1615">
        <v>6</v>
      </c>
      <c r="H1615">
        <v>31</v>
      </c>
      <c r="I1615" s="1" t="s">
        <v>97</v>
      </c>
      <c r="J1615" s="1" t="s">
        <v>18</v>
      </c>
      <c r="K1615" s="1" t="s">
        <v>76</v>
      </c>
      <c r="L1615" s="1" t="s">
        <v>35</v>
      </c>
      <c r="M1615" s="1" t="s">
        <v>27</v>
      </c>
      <c r="N1615" s="1" t="s">
        <v>21</v>
      </c>
      <c r="O1615" s="1" t="s">
        <v>11</v>
      </c>
    </row>
    <row r="1616" spans="1:15" x14ac:dyDescent="0.25">
      <c r="A1616">
        <v>1615</v>
      </c>
      <c r="B1616">
        <v>30</v>
      </c>
      <c r="C1616" s="1" t="s">
        <v>2</v>
      </c>
      <c r="D1616" s="1" t="s">
        <v>95</v>
      </c>
      <c r="E1616" s="1" t="s">
        <v>4</v>
      </c>
      <c r="F1616" s="2">
        <v>48520</v>
      </c>
      <c r="G1616">
        <v>22</v>
      </c>
      <c r="H1616">
        <v>41</v>
      </c>
      <c r="I1616" s="1" t="s">
        <v>93</v>
      </c>
      <c r="J1616" s="1" t="s">
        <v>18</v>
      </c>
      <c r="K1616" s="1" t="s">
        <v>7</v>
      </c>
      <c r="L1616" s="1" t="s">
        <v>35</v>
      </c>
      <c r="M1616" s="1" t="s">
        <v>20</v>
      </c>
      <c r="N1616" s="1" t="s">
        <v>15</v>
      </c>
      <c r="O1616" s="1" t="s">
        <v>58</v>
      </c>
    </row>
    <row r="1617" spans="1:15" x14ac:dyDescent="0.25">
      <c r="A1617">
        <v>1616</v>
      </c>
      <c r="B1617">
        <v>64</v>
      </c>
      <c r="C1617" s="1" t="s">
        <v>2</v>
      </c>
      <c r="D1617" s="1" t="s">
        <v>88</v>
      </c>
      <c r="E1617" s="1" t="s">
        <v>49</v>
      </c>
      <c r="F1617" s="2">
        <v>48522</v>
      </c>
      <c r="G1617">
        <v>45</v>
      </c>
      <c r="H1617">
        <v>62</v>
      </c>
      <c r="I1617" s="1" t="s">
        <v>66</v>
      </c>
      <c r="J1617" s="1" t="s">
        <v>26</v>
      </c>
      <c r="K1617" s="1" t="s">
        <v>108</v>
      </c>
      <c r="L1617" s="1" t="s">
        <v>39</v>
      </c>
      <c r="M1617" s="1" t="s">
        <v>36</v>
      </c>
      <c r="N1617" s="1" t="s">
        <v>15</v>
      </c>
      <c r="O1617" s="1" t="s">
        <v>58</v>
      </c>
    </row>
    <row r="1618" spans="1:15" x14ac:dyDescent="0.25">
      <c r="A1618">
        <v>1617</v>
      </c>
      <c r="B1618">
        <v>26</v>
      </c>
      <c r="C1618" s="1" t="s">
        <v>2</v>
      </c>
      <c r="D1618" s="1" t="s">
        <v>106</v>
      </c>
      <c r="E1618" s="1" t="s">
        <v>49</v>
      </c>
      <c r="F1618" s="2">
        <v>48524</v>
      </c>
      <c r="G1618">
        <v>50</v>
      </c>
      <c r="H1618">
        <v>41</v>
      </c>
      <c r="I1618" s="1" t="s">
        <v>94</v>
      </c>
      <c r="J1618" s="1" t="s">
        <v>26</v>
      </c>
      <c r="K1618" s="1" t="s">
        <v>78</v>
      </c>
      <c r="L1618" s="1" t="s">
        <v>19</v>
      </c>
      <c r="M1618" s="1" t="s">
        <v>36</v>
      </c>
      <c r="N1618" s="1" t="s">
        <v>15</v>
      </c>
      <c r="O1618" s="1" t="s">
        <v>40</v>
      </c>
    </row>
    <row r="1619" spans="1:15" x14ac:dyDescent="0.25">
      <c r="A1619">
        <v>1618</v>
      </c>
      <c r="B1619">
        <v>43</v>
      </c>
      <c r="C1619" s="1" t="s">
        <v>2</v>
      </c>
      <c r="D1619" s="1" t="s">
        <v>3</v>
      </c>
      <c r="E1619" s="1" t="s">
        <v>4</v>
      </c>
      <c r="F1619" s="2">
        <v>48526</v>
      </c>
      <c r="G1619">
        <v>50</v>
      </c>
      <c r="H1619">
        <v>64</v>
      </c>
      <c r="I1619" s="1" t="s">
        <v>132</v>
      </c>
      <c r="J1619" s="1" t="s">
        <v>26</v>
      </c>
      <c r="K1619" s="1" t="s">
        <v>82</v>
      </c>
      <c r="L1619" s="1" t="s">
        <v>8</v>
      </c>
      <c r="M1619" s="1" t="s">
        <v>36</v>
      </c>
      <c r="N1619" s="1" t="s">
        <v>21</v>
      </c>
      <c r="O1619" s="1" t="s">
        <v>11</v>
      </c>
    </row>
    <row r="1620" spans="1:15" x14ac:dyDescent="0.25">
      <c r="A1620">
        <v>1619</v>
      </c>
      <c r="B1620">
        <v>63</v>
      </c>
      <c r="C1620" s="1" t="s">
        <v>2</v>
      </c>
      <c r="D1620" s="1" t="s">
        <v>23</v>
      </c>
      <c r="E1620" s="1" t="s">
        <v>24</v>
      </c>
      <c r="F1620" s="2">
        <v>48528</v>
      </c>
      <c r="G1620">
        <v>39</v>
      </c>
      <c r="H1620">
        <v>72</v>
      </c>
      <c r="I1620" s="1" t="s">
        <v>133</v>
      </c>
      <c r="J1620" s="1" t="s">
        <v>6</v>
      </c>
      <c r="K1620" s="1" t="s">
        <v>55</v>
      </c>
      <c r="L1620" s="1" t="s">
        <v>35</v>
      </c>
      <c r="M1620" s="1" t="s">
        <v>36</v>
      </c>
      <c r="N1620" s="1" t="s">
        <v>68</v>
      </c>
      <c r="O1620" s="1" t="s">
        <v>40</v>
      </c>
    </row>
    <row r="1621" spans="1:15" x14ac:dyDescent="0.25">
      <c r="A1621">
        <v>1620</v>
      </c>
      <c r="B1621">
        <v>57</v>
      </c>
      <c r="C1621" s="1" t="s">
        <v>2</v>
      </c>
      <c r="D1621" s="1" t="s">
        <v>48</v>
      </c>
      <c r="E1621" s="1" t="s">
        <v>49</v>
      </c>
      <c r="F1621" s="2">
        <v>48530</v>
      </c>
      <c r="G1621">
        <v>50</v>
      </c>
      <c r="H1621">
        <v>78</v>
      </c>
      <c r="I1621" s="1" t="s">
        <v>59</v>
      </c>
      <c r="J1621" s="1" t="s">
        <v>6</v>
      </c>
      <c r="K1621" s="1" t="s">
        <v>100</v>
      </c>
      <c r="L1621" s="1" t="s">
        <v>8</v>
      </c>
      <c r="M1621" s="1" t="s">
        <v>56</v>
      </c>
      <c r="N1621" s="1" t="s">
        <v>10</v>
      </c>
      <c r="O1621" s="1" t="s">
        <v>58</v>
      </c>
    </row>
    <row r="1622" spans="1:15" x14ac:dyDescent="0.25">
      <c r="A1622">
        <v>1621</v>
      </c>
      <c r="B1622">
        <v>25</v>
      </c>
      <c r="C1622" s="1" t="s">
        <v>2</v>
      </c>
      <c r="D1622" s="1" t="s">
        <v>106</v>
      </c>
      <c r="E1622" s="1" t="s">
        <v>49</v>
      </c>
      <c r="F1622" s="2">
        <v>48532</v>
      </c>
      <c r="G1622">
        <v>27</v>
      </c>
      <c r="H1622">
        <v>47</v>
      </c>
      <c r="I1622" s="1" t="s">
        <v>123</v>
      </c>
      <c r="J1622" s="1" t="s">
        <v>26</v>
      </c>
      <c r="K1622" s="1" t="s">
        <v>43</v>
      </c>
      <c r="L1622" s="1" t="s">
        <v>8</v>
      </c>
      <c r="M1622" s="1" t="s">
        <v>52</v>
      </c>
      <c r="N1622" s="1" t="s">
        <v>28</v>
      </c>
      <c r="O1622" s="1" t="s">
        <v>79</v>
      </c>
    </row>
    <row r="1623" spans="1:15" x14ac:dyDescent="0.25">
      <c r="A1623">
        <v>1622</v>
      </c>
      <c r="B1623">
        <v>68</v>
      </c>
      <c r="C1623" s="1" t="s">
        <v>2</v>
      </c>
      <c r="D1623" s="1" t="s">
        <v>101</v>
      </c>
      <c r="E1623" s="1" t="s">
        <v>49</v>
      </c>
      <c r="F1623" s="2">
        <v>48534</v>
      </c>
      <c r="G1623">
        <v>38</v>
      </c>
      <c r="H1623">
        <v>46</v>
      </c>
      <c r="I1623" s="1" t="s">
        <v>105</v>
      </c>
      <c r="J1623" s="1" t="s">
        <v>6</v>
      </c>
      <c r="K1623" s="1" t="s">
        <v>7</v>
      </c>
      <c r="L1623" s="1" t="s">
        <v>35</v>
      </c>
      <c r="M1623" s="1" t="s">
        <v>52</v>
      </c>
      <c r="N1623" s="1" t="s">
        <v>68</v>
      </c>
      <c r="O1623" s="1" t="s">
        <v>11</v>
      </c>
    </row>
    <row r="1624" spans="1:15" x14ac:dyDescent="0.25">
      <c r="A1624">
        <v>1623</v>
      </c>
      <c r="B1624">
        <v>31</v>
      </c>
      <c r="C1624" s="1" t="s">
        <v>2</v>
      </c>
      <c r="D1624" s="1" t="s">
        <v>41</v>
      </c>
      <c r="E1624" s="1" t="s">
        <v>4</v>
      </c>
      <c r="F1624" s="2">
        <v>48536</v>
      </c>
      <c r="G1624">
        <v>37</v>
      </c>
      <c r="H1624">
        <v>43</v>
      </c>
      <c r="I1624" s="1" t="s">
        <v>50</v>
      </c>
      <c r="J1624" s="1" t="s">
        <v>18</v>
      </c>
      <c r="K1624" s="1" t="s">
        <v>92</v>
      </c>
      <c r="L1624" s="1" t="s">
        <v>8</v>
      </c>
      <c r="M1624" s="1" t="s">
        <v>56</v>
      </c>
      <c r="N1624" s="1" t="s">
        <v>57</v>
      </c>
      <c r="O1624" s="1" t="s">
        <v>79</v>
      </c>
    </row>
    <row r="1625" spans="1:15" x14ac:dyDescent="0.25">
      <c r="A1625">
        <v>1624</v>
      </c>
      <c r="B1625">
        <v>64</v>
      </c>
      <c r="C1625" s="1" t="s">
        <v>2</v>
      </c>
      <c r="D1625" s="1" t="s">
        <v>114</v>
      </c>
      <c r="E1625" s="1" t="s">
        <v>49</v>
      </c>
      <c r="F1625" s="2">
        <v>48538</v>
      </c>
      <c r="G1625">
        <v>50</v>
      </c>
      <c r="H1625">
        <v>58</v>
      </c>
      <c r="I1625" s="1" t="s">
        <v>98</v>
      </c>
      <c r="J1625" s="1" t="s">
        <v>26</v>
      </c>
      <c r="K1625" s="1" t="s">
        <v>91</v>
      </c>
      <c r="L1625" s="1" t="s">
        <v>35</v>
      </c>
      <c r="M1625" s="1" t="s">
        <v>27</v>
      </c>
      <c r="N1625" s="1" t="s">
        <v>68</v>
      </c>
      <c r="O1625" s="1" t="s">
        <v>31</v>
      </c>
    </row>
    <row r="1626" spans="1:15" x14ac:dyDescent="0.25">
      <c r="A1626">
        <v>1625</v>
      </c>
      <c r="B1626">
        <v>38</v>
      </c>
      <c r="C1626" s="1" t="s">
        <v>2</v>
      </c>
      <c r="D1626" s="1" t="s">
        <v>12</v>
      </c>
      <c r="E1626" s="1" t="s">
        <v>4</v>
      </c>
      <c r="F1626" s="2">
        <v>48540</v>
      </c>
      <c r="G1626">
        <v>40</v>
      </c>
      <c r="H1626">
        <v>32</v>
      </c>
      <c r="I1626" s="1" t="s">
        <v>85</v>
      </c>
      <c r="J1626" s="1" t="s">
        <v>26</v>
      </c>
      <c r="K1626" s="1" t="s">
        <v>34</v>
      </c>
      <c r="L1626" s="1" t="s">
        <v>8</v>
      </c>
      <c r="M1626" s="1" t="s">
        <v>20</v>
      </c>
      <c r="N1626" s="1" t="s">
        <v>28</v>
      </c>
      <c r="O1626" s="1" t="s">
        <v>79</v>
      </c>
    </row>
    <row r="1627" spans="1:15" x14ac:dyDescent="0.25">
      <c r="A1627">
        <v>1626</v>
      </c>
      <c r="B1627">
        <v>34</v>
      </c>
      <c r="C1627" s="1" t="s">
        <v>2</v>
      </c>
      <c r="D1627" s="1" t="s">
        <v>69</v>
      </c>
      <c r="E1627" s="1" t="s">
        <v>4</v>
      </c>
      <c r="F1627" s="2">
        <v>48542</v>
      </c>
      <c r="G1627">
        <v>3</v>
      </c>
      <c r="H1627">
        <v>45</v>
      </c>
      <c r="I1627" s="1" t="s">
        <v>130</v>
      </c>
      <c r="J1627" s="1" t="s">
        <v>6</v>
      </c>
      <c r="K1627" s="1" t="s">
        <v>100</v>
      </c>
      <c r="L1627" s="1" t="s">
        <v>8</v>
      </c>
      <c r="M1627" s="1" t="s">
        <v>27</v>
      </c>
      <c r="N1627" s="1" t="s">
        <v>28</v>
      </c>
      <c r="O1627" s="1" t="s">
        <v>58</v>
      </c>
    </row>
    <row r="1628" spans="1:15" x14ac:dyDescent="0.25">
      <c r="A1628">
        <v>1627</v>
      </c>
      <c r="B1628">
        <v>32</v>
      </c>
      <c r="C1628" s="1" t="s">
        <v>2</v>
      </c>
      <c r="D1628" s="1" t="s">
        <v>32</v>
      </c>
      <c r="E1628" s="1" t="s">
        <v>24</v>
      </c>
      <c r="F1628" s="2">
        <v>48544</v>
      </c>
      <c r="G1628">
        <v>45</v>
      </c>
      <c r="H1628">
        <v>35</v>
      </c>
      <c r="I1628" s="1" t="s">
        <v>89</v>
      </c>
      <c r="J1628" s="1" t="s">
        <v>6</v>
      </c>
      <c r="K1628" s="1" t="s">
        <v>103</v>
      </c>
      <c r="L1628" s="1" t="s">
        <v>35</v>
      </c>
      <c r="M1628" s="1" t="s">
        <v>27</v>
      </c>
      <c r="N1628" s="1" t="s">
        <v>21</v>
      </c>
      <c r="O1628" s="1" t="s">
        <v>58</v>
      </c>
    </row>
    <row r="1629" spans="1:15" x14ac:dyDescent="0.25">
      <c r="A1629">
        <v>1628</v>
      </c>
      <c r="B1629">
        <v>69</v>
      </c>
      <c r="C1629" s="1" t="s">
        <v>2</v>
      </c>
      <c r="D1629" s="1" t="s">
        <v>71</v>
      </c>
      <c r="E1629" s="1" t="s">
        <v>49</v>
      </c>
      <c r="F1629" s="2">
        <v>48546</v>
      </c>
      <c r="G1629">
        <v>8</v>
      </c>
      <c r="H1629">
        <v>21</v>
      </c>
      <c r="I1629" s="1" t="s">
        <v>13</v>
      </c>
      <c r="J1629" s="1" t="s">
        <v>26</v>
      </c>
      <c r="K1629" s="1" t="s">
        <v>60</v>
      </c>
      <c r="L1629" s="1" t="s">
        <v>8</v>
      </c>
      <c r="M1629" s="1" t="s">
        <v>27</v>
      </c>
      <c r="N1629" s="1" t="s">
        <v>21</v>
      </c>
      <c r="O1629" s="1" t="s">
        <v>31</v>
      </c>
    </row>
    <row r="1630" spans="1:15" x14ac:dyDescent="0.25">
      <c r="A1630">
        <v>1629</v>
      </c>
      <c r="B1630">
        <v>45</v>
      </c>
      <c r="C1630" s="1" t="s">
        <v>2</v>
      </c>
      <c r="D1630" s="1" t="s">
        <v>63</v>
      </c>
      <c r="E1630" s="1" t="s">
        <v>4</v>
      </c>
      <c r="F1630" s="2">
        <v>48548</v>
      </c>
      <c r="G1630">
        <v>7</v>
      </c>
      <c r="H1630">
        <v>64</v>
      </c>
      <c r="I1630" s="1" t="s">
        <v>17</v>
      </c>
      <c r="J1630" s="1" t="s">
        <v>18</v>
      </c>
      <c r="K1630" s="1" t="s">
        <v>67</v>
      </c>
      <c r="L1630" s="1" t="s">
        <v>8</v>
      </c>
      <c r="M1630" s="1" t="s">
        <v>27</v>
      </c>
      <c r="N1630" s="1" t="s">
        <v>15</v>
      </c>
      <c r="O1630" s="1" t="s">
        <v>70</v>
      </c>
    </row>
    <row r="1631" spans="1:15" x14ac:dyDescent="0.25">
      <c r="A1631">
        <v>1630</v>
      </c>
      <c r="B1631">
        <v>35</v>
      </c>
      <c r="C1631" s="1" t="s">
        <v>2</v>
      </c>
      <c r="D1631" s="1" t="s">
        <v>3</v>
      </c>
      <c r="E1631" s="1" t="s">
        <v>4</v>
      </c>
      <c r="F1631" s="2">
        <v>48550</v>
      </c>
      <c r="G1631">
        <v>13</v>
      </c>
      <c r="H1631">
        <v>88</v>
      </c>
      <c r="I1631" s="1" t="s">
        <v>96</v>
      </c>
      <c r="J1631" s="1" t="s">
        <v>18</v>
      </c>
      <c r="K1631" s="1" t="s">
        <v>47</v>
      </c>
      <c r="L1631" s="1" t="s">
        <v>19</v>
      </c>
      <c r="M1631" s="1" t="s">
        <v>27</v>
      </c>
      <c r="N1631" s="1" t="s">
        <v>10</v>
      </c>
      <c r="O1631" s="1" t="s">
        <v>40</v>
      </c>
    </row>
    <row r="1632" spans="1:15" x14ac:dyDescent="0.25">
      <c r="A1632">
        <v>1631</v>
      </c>
      <c r="B1632">
        <v>63</v>
      </c>
      <c r="C1632" s="1" t="s">
        <v>2</v>
      </c>
      <c r="D1632" s="1" t="s">
        <v>53</v>
      </c>
      <c r="E1632" s="1" t="s">
        <v>24</v>
      </c>
      <c r="F1632" s="2">
        <v>48552</v>
      </c>
      <c r="G1632">
        <v>29</v>
      </c>
      <c r="H1632">
        <v>48</v>
      </c>
      <c r="I1632" s="1" t="s">
        <v>109</v>
      </c>
      <c r="J1632" s="1" t="s">
        <v>26</v>
      </c>
      <c r="K1632" s="1" t="s">
        <v>62</v>
      </c>
      <c r="L1632" s="1" t="s">
        <v>35</v>
      </c>
      <c r="M1632" s="1" t="s">
        <v>56</v>
      </c>
      <c r="N1632" s="1" t="s">
        <v>10</v>
      </c>
      <c r="O1632" s="1" t="s">
        <v>79</v>
      </c>
    </row>
    <row r="1633" spans="1:15" x14ac:dyDescent="0.25">
      <c r="A1633">
        <v>1632</v>
      </c>
      <c r="B1633">
        <v>65</v>
      </c>
      <c r="C1633" s="1" t="s">
        <v>2</v>
      </c>
      <c r="D1633" s="1" t="s">
        <v>12</v>
      </c>
      <c r="E1633" s="1" t="s">
        <v>4</v>
      </c>
      <c r="F1633" s="2">
        <v>48554</v>
      </c>
      <c r="G1633">
        <v>7</v>
      </c>
      <c r="H1633">
        <v>36</v>
      </c>
      <c r="I1633" s="1" t="s">
        <v>98</v>
      </c>
      <c r="J1633" s="1" t="s">
        <v>6</v>
      </c>
      <c r="K1633" s="1" t="s">
        <v>65</v>
      </c>
      <c r="L1633" s="1" t="s">
        <v>35</v>
      </c>
      <c r="M1633" s="1" t="s">
        <v>52</v>
      </c>
      <c r="N1633" s="1" t="s">
        <v>57</v>
      </c>
      <c r="O1633" s="1" t="s">
        <v>11</v>
      </c>
    </row>
    <row r="1634" spans="1:15" x14ac:dyDescent="0.25">
      <c r="A1634">
        <v>1633</v>
      </c>
      <c r="B1634">
        <v>35</v>
      </c>
      <c r="C1634" s="1" t="s">
        <v>2</v>
      </c>
      <c r="D1634" s="1" t="s">
        <v>125</v>
      </c>
      <c r="E1634" s="1" t="s">
        <v>49</v>
      </c>
      <c r="F1634" s="2">
        <v>48556</v>
      </c>
      <c r="G1634">
        <v>50</v>
      </c>
      <c r="H1634">
        <v>28</v>
      </c>
      <c r="I1634" s="1" t="s">
        <v>29</v>
      </c>
      <c r="J1634" s="1" t="s">
        <v>18</v>
      </c>
      <c r="K1634" s="1" t="s">
        <v>34</v>
      </c>
      <c r="L1634" s="1" t="s">
        <v>35</v>
      </c>
      <c r="M1634" s="1" t="s">
        <v>52</v>
      </c>
      <c r="N1634" s="1" t="s">
        <v>68</v>
      </c>
      <c r="O1634" s="1" t="s">
        <v>79</v>
      </c>
    </row>
    <row r="1635" spans="1:15" x14ac:dyDescent="0.25">
      <c r="A1635">
        <v>1634</v>
      </c>
      <c r="B1635">
        <v>54</v>
      </c>
      <c r="C1635" s="1" t="s">
        <v>2</v>
      </c>
      <c r="D1635" s="1" t="s">
        <v>107</v>
      </c>
      <c r="E1635" s="1" t="s">
        <v>4</v>
      </c>
      <c r="F1635" s="2">
        <v>48558</v>
      </c>
      <c r="G1635">
        <v>33</v>
      </c>
      <c r="H1635">
        <v>80</v>
      </c>
      <c r="I1635" s="1" t="s">
        <v>96</v>
      </c>
      <c r="J1635" s="1" t="s">
        <v>26</v>
      </c>
      <c r="K1635" s="1" t="s">
        <v>82</v>
      </c>
      <c r="L1635" s="1" t="s">
        <v>19</v>
      </c>
      <c r="M1635" s="1" t="s">
        <v>52</v>
      </c>
      <c r="N1635" s="1" t="s">
        <v>68</v>
      </c>
      <c r="O1635" s="1" t="s">
        <v>58</v>
      </c>
    </row>
    <row r="1636" spans="1:15" x14ac:dyDescent="0.25">
      <c r="A1636">
        <v>1635</v>
      </c>
      <c r="B1636">
        <v>28</v>
      </c>
      <c r="C1636" s="1" t="s">
        <v>2</v>
      </c>
      <c r="D1636" s="1" t="s">
        <v>44</v>
      </c>
      <c r="E1636" s="1" t="s">
        <v>45</v>
      </c>
      <c r="F1636" s="2">
        <v>48560</v>
      </c>
      <c r="G1636">
        <v>30</v>
      </c>
      <c r="H1636">
        <v>23</v>
      </c>
      <c r="I1636" s="1" t="s">
        <v>113</v>
      </c>
      <c r="J1636" s="1" t="s">
        <v>18</v>
      </c>
      <c r="K1636" s="1" t="s">
        <v>103</v>
      </c>
      <c r="L1636" s="1" t="s">
        <v>35</v>
      </c>
      <c r="M1636" s="1" t="s">
        <v>56</v>
      </c>
      <c r="N1636" s="1" t="s">
        <v>15</v>
      </c>
      <c r="O1636" s="1" t="s">
        <v>79</v>
      </c>
    </row>
    <row r="1637" spans="1:15" x14ac:dyDescent="0.25">
      <c r="A1637">
        <v>1636</v>
      </c>
      <c r="B1637">
        <v>68</v>
      </c>
      <c r="C1637" s="1" t="s">
        <v>2</v>
      </c>
      <c r="D1637" s="1" t="s">
        <v>71</v>
      </c>
      <c r="E1637" s="1" t="s">
        <v>49</v>
      </c>
      <c r="F1637" s="2">
        <v>48562</v>
      </c>
      <c r="G1637">
        <v>40</v>
      </c>
      <c r="H1637">
        <v>24</v>
      </c>
      <c r="I1637" s="1" t="s">
        <v>80</v>
      </c>
      <c r="J1637" s="1" t="s">
        <v>6</v>
      </c>
      <c r="K1637" s="1" t="s">
        <v>65</v>
      </c>
      <c r="L1637" s="1" t="s">
        <v>35</v>
      </c>
      <c r="M1637" s="1" t="s">
        <v>36</v>
      </c>
      <c r="N1637" s="1" t="s">
        <v>15</v>
      </c>
      <c r="O1637" s="1" t="s">
        <v>31</v>
      </c>
    </row>
    <row r="1638" spans="1:15" x14ac:dyDescent="0.25">
      <c r="A1638">
        <v>1637</v>
      </c>
      <c r="B1638">
        <v>58</v>
      </c>
      <c r="C1638" s="1" t="s">
        <v>2</v>
      </c>
      <c r="D1638" s="1" t="s">
        <v>119</v>
      </c>
      <c r="E1638" s="1" t="s">
        <v>24</v>
      </c>
      <c r="F1638" s="2">
        <v>48564</v>
      </c>
      <c r="G1638">
        <v>49</v>
      </c>
      <c r="H1638">
        <v>22</v>
      </c>
      <c r="I1638" s="1" t="s">
        <v>96</v>
      </c>
      <c r="J1638" s="1" t="s">
        <v>6</v>
      </c>
      <c r="K1638" s="1" t="s">
        <v>78</v>
      </c>
      <c r="L1638" s="1" t="s">
        <v>39</v>
      </c>
      <c r="M1638" s="1" t="s">
        <v>20</v>
      </c>
      <c r="N1638" s="1" t="s">
        <v>15</v>
      </c>
      <c r="O1638" s="1" t="s">
        <v>11</v>
      </c>
    </row>
    <row r="1639" spans="1:15" x14ac:dyDescent="0.25">
      <c r="A1639">
        <v>1638</v>
      </c>
      <c r="B1639">
        <v>35</v>
      </c>
      <c r="C1639" s="1" t="s">
        <v>2</v>
      </c>
      <c r="D1639" s="1" t="s">
        <v>63</v>
      </c>
      <c r="E1639" s="1" t="s">
        <v>4</v>
      </c>
      <c r="F1639" s="2">
        <v>48566</v>
      </c>
      <c r="G1639">
        <v>32</v>
      </c>
      <c r="H1639">
        <v>21</v>
      </c>
      <c r="I1639" s="1" t="s">
        <v>17</v>
      </c>
      <c r="J1639" s="1" t="s">
        <v>26</v>
      </c>
      <c r="K1639" s="1" t="s">
        <v>82</v>
      </c>
      <c r="L1639" s="1" t="s">
        <v>19</v>
      </c>
      <c r="M1639" s="1" t="s">
        <v>27</v>
      </c>
      <c r="N1639" s="1" t="s">
        <v>10</v>
      </c>
      <c r="O1639" s="1" t="s">
        <v>11</v>
      </c>
    </row>
    <row r="1640" spans="1:15" x14ac:dyDescent="0.25">
      <c r="A1640">
        <v>1639</v>
      </c>
      <c r="B1640">
        <v>68</v>
      </c>
      <c r="C1640" s="1" t="s">
        <v>2</v>
      </c>
      <c r="D1640" s="1" t="s">
        <v>84</v>
      </c>
      <c r="E1640" s="1" t="s">
        <v>45</v>
      </c>
      <c r="F1640" s="2">
        <v>48568</v>
      </c>
      <c r="G1640">
        <v>18</v>
      </c>
      <c r="H1640">
        <v>51</v>
      </c>
      <c r="I1640" s="1" t="s">
        <v>104</v>
      </c>
      <c r="J1640" s="1" t="s">
        <v>26</v>
      </c>
      <c r="K1640" s="1" t="s">
        <v>76</v>
      </c>
      <c r="L1640" s="1" t="s">
        <v>19</v>
      </c>
      <c r="M1640" s="1" t="s">
        <v>20</v>
      </c>
      <c r="N1640" s="1" t="s">
        <v>10</v>
      </c>
      <c r="O1640" s="1" t="s">
        <v>22</v>
      </c>
    </row>
    <row r="1641" spans="1:15" x14ac:dyDescent="0.25">
      <c r="A1641">
        <v>1640</v>
      </c>
      <c r="B1641">
        <v>41</v>
      </c>
      <c r="C1641" s="1" t="s">
        <v>2</v>
      </c>
      <c r="D1641" s="1" t="s">
        <v>125</v>
      </c>
      <c r="E1641" s="1" t="s">
        <v>49</v>
      </c>
      <c r="F1641" s="2">
        <v>48570</v>
      </c>
      <c r="G1641">
        <v>50</v>
      </c>
      <c r="H1641">
        <v>65</v>
      </c>
      <c r="I1641" s="1" t="s">
        <v>50</v>
      </c>
      <c r="J1641" s="1" t="s">
        <v>6</v>
      </c>
      <c r="K1641" s="1" t="s">
        <v>126</v>
      </c>
      <c r="L1641" s="1" t="s">
        <v>35</v>
      </c>
      <c r="M1641" s="1" t="s">
        <v>20</v>
      </c>
      <c r="N1641" s="1" t="s">
        <v>28</v>
      </c>
      <c r="O1641" s="1" t="s">
        <v>31</v>
      </c>
    </row>
    <row r="1642" spans="1:15" x14ac:dyDescent="0.25">
      <c r="A1642">
        <v>1641</v>
      </c>
      <c r="B1642">
        <v>65</v>
      </c>
      <c r="C1642" s="1" t="s">
        <v>2</v>
      </c>
      <c r="D1642" s="1" t="s">
        <v>101</v>
      </c>
      <c r="E1642" s="1" t="s">
        <v>49</v>
      </c>
      <c r="F1642" s="2">
        <v>48572</v>
      </c>
      <c r="G1642">
        <v>13</v>
      </c>
      <c r="H1642">
        <v>51</v>
      </c>
      <c r="I1642" s="1" t="s">
        <v>104</v>
      </c>
      <c r="J1642" s="1" t="s">
        <v>18</v>
      </c>
      <c r="K1642" s="1" t="s">
        <v>118</v>
      </c>
      <c r="L1642" s="1" t="s">
        <v>19</v>
      </c>
      <c r="M1642" s="1" t="s">
        <v>52</v>
      </c>
      <c r="N1642" s="1" t="s">
        <v>28</v>
      </c>
      <c r="O1642" s="1" t="s">
        <v>22</v>
      </c>
    </row>
    <row r="1643" spans="1:15" x14ac:dyDescent="0.25">
      <c r="A1643">
        <v>1642</v>
      </c>
      <c r="B1643">
        <v>50</v>
      </c>
      <c r="C1643" s="1" t="s">
        <v>2</v>
      </c>
      <c r="D1643" s="1" t="s">
        <v>86</v>
      </c>
      <c r="E1643" s="1" t="s">
        <v>4</v>
      </c>
      <c r="F1643" s="2">
        <v>48574</v>
      </c>
      <c r="G1643">
        <v>1</v>
      </c>
      <c r="H1643">
        <v>32</v>
      </c>
      <c r="I1643" s="1" t="s">
        <v>94</v>
      </c>
      <c r="J1643" s="1" t="s">
        <v>6</v>
      </c>
      <c r="K1643" s="1" t="s">
        <v>65</v>
      </c>
      <c r="L1643" s="1" t="s">
        <v>35</v>
      </c>
      <c r="M1643" s="1" t="s">
        <v>20</v>
      </c>
      <c r="N1643" s="1" t="s">
        <v>57</v>
      </c>
      <c r="O1643" s="1" t="s">
        <v>79</v>
      </c>
    </row>
    <row r="1644" spans="1:15" x14ac:dyDescent="0.25">
      <c r="A1644">
        <v>1643</v>
      </c>
      <c r="B1644">
        <v>18</v>
      </c>
      <c r="C1644" s="1" t="s">
        <v>2</v>
      </c>
      <c r="D1644" s="1" t="s">
        <v>44</v>
      </c>
      <c r="E1644" s="1" t="s">
        <v>45</v>
      </c>
      <c r="F1644" s="2">
        <v>48576</v>
      </c>
      <c r="G1644">
        <v>16</v>
      </c>
      <c r="H1644">
        <v>70</v>
      </c>
      <c r="I1644" s="1" t="s">
        <v>73</v>
      </c>
      <c r="J1644" s="1" t="s">
        <v>26</v>
      </c>
      <c r="K1644" s="1" t="s">
        <v>100</v>
      </c>
      <c r="L1644" s="1" t="s">
        <v>19</v>
      </c>
      <c r="M1644" s="1" t="s">
        <v>56</v>
      </c>
      <c r="N1644" s="1" t="s">
        <v>28</v>
      </c>
      <c r="O1644" s="1" t="s">
        <v>11</v>
      </c>
    </row>
    <row r="1645" spans="1:15" x14ac:dyDescent="0.25">
      <c r="A1645">
        <v>1644</v>
      </c>
      <c r="B1645">
        <v>38</v>
      </c>
      <c r="C1645" s="1" t="s">
        <v>2</v>
      </c>
      <c r="D1645" s="1" t="s">
        <v>101</v>
      </c>
      <c r="E1645" s="1" t="s">
        <v>49</v>
      </c>
      <c r="F1645" s="2">
        <v>48578</v>
      </c>
      <c r="G1645">
        <v>6</v>
      </c>
      <c r="H1645">
        <v>77</v>
      </c>
      <c r="I1645" s="1" t="s">
        <v>105</v>
      </c>
      <c r="J1645" s="1" t="s">
        <v>6</v>
      </c>
      <c r="K1645" s="1" t="s">
        <v>51</v>
      </c>
      <c r="L1645" s="1" t="s">
        <v>35</v>
      </c>
      <c r="M1645" s="1" t="s">
        <v>52</v>
      </c>
      <c r="N1645" s="1" t="s">
        <v>28</v>
      </c>
      <c r="O1645" s="1" t="s">
        <v>70</v>
      </c>
    </row>
    <row r="1646" spans="1:15" x14ac:dyDescent="0.25">
      <c r="A1646">
        <v>1645</v>
      </c>
      <c r="B1646">
        <v>68</v>
      </c>
      <c r="C1646" s="1" t="s">
        <v>2</v>
      </c>
      <c r="D1646" s="1" t="s">
        <v>44</v>
      </c>
      <c r="E1646" s="1" t="s">
        <v>45</v>
      </c>
      <c r="F1646" s="2">
        <v>48580</v>
      </c>
      <c r="G1646">
        <v>21</v>
      </c>
      <c r="H1646">
        <v>90</v>
      </c>
      <c r="I1646" s="1" t="s">
        <v>80</v>
      </c>
      <c r="J1646" s="1" t="s">
        <v>18</v>
      </c>
      <c r="K1646" s="1" t="s">
        <v>100</v>
      </c>
      <c r="L1646" s="1" t="s">
        <v>35</v>
      </c>
      <c r="M1646" s="1" t="s">
        <v>27</v>
      </c>
      <c r="N1646" s="1" t="s">
        <v>68</v>
      </c>
      <c r="O1646" s="1" t="s">
        <v>70</v>
      </c>
    </row>
    <row r="1647" spans="1:15" x14ac:dyDescent="0.25">
      <c r="A1647">
        <v>1646</v>
      </c>
      <c r="B1647">
        <v>53</v>
      </c>
      <c r="C1647" s="1" t="s">
        <v>2</v>
      </c>
      <c r="D1647" s="1" t="s">
        <v>101</v>
      </c>
      <c r="E1647" s="1" t="s">
        <v>49</v>
      </c>
      <c r="F1647" s="2">
        <v>48582</v>
      </c>
      <c r="G1647">
        <v>36</v>
      </c>
      <c r="H1647">
        <v>36</v>
      </c>
      <c r="I1647" s="1" t="s">
        <v>105</v>
      </c>
      <c r="J1647" s="1" t="s">
        <v>6</v>
      </c>
      <c r="K1647" s="1" t="s">
        <v>78</v>
      </c>
      <c r="L1647" s="1" t="s">
        <v>35</v>
      </c>
      <c r="M1647" s="1" t="s">
        <v>36</v>
      </c>
      <c r="N1647" s="1" t="s">
        <v>10</v>
      </c>
      <c r="O1647" s="1" t="s">
        <v>79</v>
      </c>
    </row>
    <row r="1648" spans="1:15" x14ac:dyDescent="0.25">
      <c r="A1648">
        <v>1647</v>
      </c>
      <c r="B1648">
        <v>58</v>
      </c>
      <c r="C1648" s="1" t="s">
        <v>2</v>
      </c>
      <c r="D1648" s="1" t="s">
        <v>48</v>
      </c>
      <c r="E1648" s="1" t="s">
        <v>49</v>
      </c>
      <c r="F1648" s="2">
        <v>48584</v>
      </c>
      <c r="G1648">
        <v>20</v>
      </c>
      <c r="H1648">
        <v>77</v>
      </c>
      <c r="I1648" s="1" t="s">
        <v>127</v>
      </c>
      <c r="J1648" s="1" t="s">
        <v>18</v>
      </c>
      <c r="K1648" s="1" t="s">
        <v>47</v>
      </c>
      <c r="L1648" s="1" t="s">
        <v>35</v>
      </c>
      <c r="M1648" s="1" t="s">
        <v>36</v>
      </c>
      <c r="N1648" s="1" t="s">
        <v>57</v>
      </c>
      <c r="O1648" s="1" t="s">
        <v>79</v>
      </c>
    </row>
    <row r="1649" spans="1:15" x14ac:dyDescent="0.25">
      <c r="A1649">
        <v>1648</v>
      </c>
      <c r="B1649">
        <v>34</v>
      </c>
      <c r="C1649" s="1" t="s">
        <v>2</v>
      </c>
      <c r="D1649" s="1" t="s">
        <v>119</v>
      </c>
      <c r="E1649" s="1" t="s">
        <v>24</v>
      </c>
      <c r="F1649" s="2">
        <v>48586</v>
      </c>
      <c r="G1649">
        <v>8</v>
      </c>
      <c r="H1649">
        <v>78</v>
      </c>
      <c r="I1649" s="1" t="s">
        <v>59</v>
      </c>
      <c r="J1649" s="1" t="s">
        <v>26</v>
      </c>
      <c r="K1649" s="1" t="s">
        <v>55</v>
      </c>
      <c r="L1649" s="1" t="s">
        <v>35</v>
      </c>
      <c r="M1649" s="1" t="s">
        <v>56</v>
      </c>
      <c r="N1649" s="1" t="s">
        <v>68</v>
      </c>
      <c r="O1649" s="1" t="s">
        <v>40</v>
      </c>
    </row>
    <row r="1650" spans="1:15" x14ac:dyDescent="0.25">
      <c r="A1650">
        <v>1649</v>
      </c>
      <c r="B1650">
        <v>36</v>
      </c>
      <c r="C1650" s="1" t="s">
        <v>2</v>
      </c>
      <c r="D1650" s="1" t="s">
        <v>77</v>
      </c>
      <c r="E1650" s="1" t="s">
        <v>4</v>
      </c>
      <c r="F1650" s="2">
        <v>48588</v>
      </c>
      <c r="G1650">
        <v>22</v>
      </c>
      <c r="H1650">
        <v>69</v>
      </c>
      <c r="I1650" s="1" t="s">
        <v>83</v>
      </c>
      <c r="J1650" s="1" t="s">
        <v>26</v>
      </c>
      <c r="K1650" s="1" t="s">
        <v>7</v>
      </c>
      <c r="L1650" s="1" t="s">
        <v>35</v>
      </c>
      <c r="M1650" s="1" t="s">
        <v>9</v>
      </c>
      <c r="N1650" s="1" t="s">
        <v>21</v>
      </c>
      <c r="O1650" s="1" t="s">
        <v>70</v>
      </c>
    </row>
    <row r="1651" spans="1:15" x14ac:dyDescent="0.25">
      <c r="A1651">
        <v>1650</v>
      </c>
      <c r="B1651">
        <v>58</v>
      </c>
      <c r="C1651" s="1" t="s">
        <v>2</v>
      </c>
      <c r="D1651" s="1" t="s">
        <v>95</v>
      </c>
      <c r="E1651" s="1" t="s">
        <v>4</v>
      </c>
      <c r="F1651" s="2">
        <v>48590</v>
      </c>
      <c r="G1651">
        <v>3</v>
      </c>
      <c r="H1651">
        <v>63</v>
      </c>
      <c r="I1651" s="1" t="s">
        <v>132</v>
      </c>
      <c r="J1651" s="1" t="s">
        <v>26</v>
      </c>
      <c r="K1651" s="1" t="s">
        <v>34</v>
      </c>
      <c r="L1651" s="1" t="s">
        <v>35</v>
      </c>
      <c r="M1651" s="1" t="s">
        <v>20</v>
      </c>
      <c r="N1651" s="1" t="s">
        <v>21</v>
      </c>
      <c r="O1651" s="1" t="s">
        <v>40</v>
      </c>
    </row>
    <row r="1652" spans="1:15" x14ac:dyDescent="0.25">
      <c r="A1652">
        <v>1651</v>
      </c>
      <c r="B1652">
        <v>60</v>
      </c>
      <c r="C1652" s="1" t="s">
        <v>2</v>
      </c>
      <c r="D1652" s="1" t="s">
        <v>101</v>
      </c>
      <c r="E1652" s="1" t="s">
        <v>49</v>
      </c>
      <c r="F1652" s="2">
        <v>48592</v>
      </c>
      <c r="G1652">
        <v>46</v>
      </c>
      <c r="H1652">
        <v>36</v>
      </c>
      <c r="I1652" s="1" t="s">
        <v>54</v>
      </c>
      <c r="J1652" s="1" t="s">
        <v>26</v>
      </c>
      <c r="K1652" s="1" t="s">
        <v>47</v>
      </c>
      <c r="L1652" s="1" t="s">
        <v>8</v>
      </c>
      <c r="M1652" s="1" t="s">
        <v>27</v>
      </c>
      <c r="N1652" s="1" t="s">
        <v>21</v>
      </c>
      <c r="O1652" s="1" t="s">
        <v>11</v>
      </c>
    </row>
    <row r="1653" spans="1:15" x14ac:dyDescent="0.25">
      <c r="A1653">
        <v>1652</v>
      </c>
      <c r="B1653">
        <v>59</v>
      </c>
      <c r="C1653" s="1" t="s">
        <v>2</v>
      </c>
      <c r="D1653" s="1" t="s">
        <v>44</v>
      </c>
      <c r="E1653" s="1" t="s">
        <v>45</v>
      </c>
      <c r="F1653" s="2">
        <v>48594</v>
      </c>
      <c r="G1653">
        <v>42</v>
      </c>
      <c r="H1653">
        <v>80</v>
      </c>
      <c r="I1653" s="1" t="s">
        <v>87</v>
      </c>
      <c r="J1653" s="1" t="s">
        <v>26</v>
      </c>
      <c r="K1653" s="1" t="s">
        <v>126</v>
      </c>
      <c r="L1653" s="1" t="s">
        <v>8</v>
      </c>
      <c r="M1653" s="1" t="s">
        <v>36</v>
      </c>
      <c r="N1653" s="1" t="s">
        <v>68</v>
      </c>
      <c r="O1653" s="1" t="s">
        <v>70</v>
      </c>
    </row>
    <row r="1654" spans="1:15" x14ac:dyDescent="0.25">
      <c r="A1654">
        <v>1653</v>
      </c>
      <c r="B1654">
        <v>65</v>
      </c>
      <c r="C1654" s="1" t="s">
        <v>2</v>
      </c>
      <c r="D1654" s="1" t="s">
        <v>12</v>
      </c>
      <c r="E1654" s="1" t="s">
        <v>4</v>
      </c>
      <c r="F1654" s="2">
        <v>48596</v>
      </c>
      <c r="G1654">
        <v>1</v>
      </c>
      <c r="H1654">
        <v>35</v>
      </c>
      <c r="I1654" s="1" t="s">
        <v>112</v>
      </c>
      <c r="J1654" s="1" t="s">
        <v>26</v>
      </c>
      <c r="K1654" s="1" t="s">
        <v>103</v>
      </c>
      <c r="L1654" s="1" t="s">
        <v>35</v>
      </c>
      <c r="M1654" s="1" t="s">
        <v>27</v>
      </c>
      <c r="N1654" s="1" t="s">
        <v>57</v>
      </c>
      <c r="O1654" s="1" t="s">
        <v>11</v>
      </c>
    </row>
    <row r="1655" spans="1:15" x14ac:dyDescent="0.25">
      <c r="A1655">
        <v>1654</v>
      </c>
      <c r="B1655">
        <v>31</v>
      </c>
      <c r="C1655" s="1" t="s">
        <v>2</v>
      </c>
      <c r="D1655" s="1" t="s">
        <v>115</v>
      </c>
      <c r="E1655" s="1" t="s">
        <v>49</v>
      </c>
      <c r="F1655" s="2">
        <v>48598</v>
      </c>
      <c r="G1655">
        <v>29</v>
      </c>
      <c r="H1655">
        <v>93</v>
      </c>
      <c r="I1655" s="1" t="s">
        <v>94</v>
      </c>
      <c r="J1655" s="1" t="s">
        <v>6</v>
      </c>
      <c r="K1655" s="1" t="s">
        <v>47</v>
      </c>
      <c r="L1655" s="1" t="s">
        <v>8</v>
      </c>
      <c r="M1655" s="1" t="s">
        <v>52</v>
      </c>
      <c r="N1655" s="1" t="s">
        <v>68</v>
      </c>
      <c r="O1655" s="1" t="s">
        <v>58</v>
      </c>
    </row>
    <row r="1656" spans="1:15" x14ac:dyDescent="0.25">
      <c r="A1656">
        <v>1655</v>
      </c>
      <c r="B1656">
        <v>43</v>
      </c>
      <c r="C1656" s="1" t="s">
        <v>2</v>
      </c>
      <c r="D1656" s="1" t="s">
        <v>115</v>
      </c>
      <c r="E1656" s="1" t="s">
        <v>49</v>
      </c>
      <c r="F1656" s="2">
        <v>48600</v>
      </c>
      <c r="G1656">
        <v>14</v>
      </c>
      <c r="H1656">
        <v>25</v>
      </c>
      <c r="I1656" s="1" t="s">
        <v>98</v>
      </c>
      <c r="J1656" s="1" t="s">
        <v>6</v>
      </c>
      <c r="K1656" s="1" t="s">
        <v>7</v>
      </c>
      <c r="L1656" s="1" t="s">
        <v>19</v>
      </c>
      <c r="M1656" s="1" t="s">
        <v>56</v>
      </c>
      <c r="N1656" s="1" t="s">
        <v>21</v>
      </c>
      <c r="O1656" s="1" t="s">
        <v>40</v>
      </c>
    </row>
    <row r="1657" spans="1:15" x14ac:dyDescent="0.25">
      <c r="A1657">
        <v>1656</v>
      </c>
      <c r="B1657">
        <v>37</v>
      </c>
      <c r="C1657" s="1" t="s">
        <v>2</v>
      </c>
      <c r="D1657" s="1" t="s">
        <v>12</v>
      </c>
      <c r="E1657" s="1" t="s">
        <v>4</v>
      </c>
      <c r="F1657" s="2">
        <v>48602</v>
      </c>
      <c r="G1657">
        <v>4</v>
      </c>
      <c r="H1657">
        <v>81</v>
      </c>
      <c r="I1657" s="1" t="s">
        <v>99</v>
      </c>
      <c r="J1657" s="1" t="s">
        <v>6</v>
      </c>
      <c r="K1657" s="1" t="s">
        <v>62</v>
      </c>
      <c r="L1657" s="1" t="s">
        <v>19</v>
      </c>
      <c r="M1657" s="1" t="s">
        <v>27</v>
      </c>
      <c r="N1657" s="1" t="s">
        <v>28</v>
      </c>
      <c r="O1657" s="1" t="s">
        <v>70</v>
      </c>
    </row>
    <row r="1658" spans="1:15" x14ac:dyDescent="0.25">
      <c r="A1658">
        <v>1657</v>
      </c>
      <c r="B1658">
        <v>21</v>
      </c>
      <c r="C1658" s="1" t="s">
        <v>2</v>
      </c>
      <c r="D1658" s="1" t="s">
        <v>3</v>
      </c>
      <c r="E1658" s="1" t="s">
        <v>4</v>
      </c>
      <c r="F1658" s="2">
        <v>48604</v>
      </c>
      <c r="G1658">
        <v>41</v>
      </c>
      <c r="H1658">
        <v>42</v>
      </c>
      <c r="I1658" s="1" t="s">
        <v>98</v>
      </c>
      <c r="J1658" s="1" t="s">
        <v>6</v>
      </c>
      <c r="K1658" s="1" t="s">
        <v>92</v>
      </c>
      <c r="L1658" s="1" t="s">
        <v>19</v>
      </c>
      <c r="M1658" s="1" t="s">
        <v>52</v>
      </c>
      <c r="N1658" s="1" t="s">
        <v>28</v>
      </c>
      <c r="O1658" s="1" t="s">
        <v>79</v>
      </c>
    </row>
    <row r="1659" spans="1:15" x14ac:dyDescent="0.25">
      <c r="A1659">
        <v>1658</v>
      </c>
      <c r="B1659">
        <v>69</v>
      </c>
      <c r="C1659" s="1" t="s">
        <v>2</v>
      </c>
      <c r="D1659" s="1" t="s">
        <v>69</v>
      </c>
      <c r="E1659" s="1" t="s">
        <v>4</v>
      </c>
      <c r="F1659" s="2">
        <v>48606</v>
      </c>
      <c r="G1659">
        <v>4</v>
      </c>
      <c r="H1659">
        <v>36</v>
      </c>
      <c r="I1659" s="1" t="s">
        <v>98</v>
      </c>
      <c r="J1659" s="1" t="s">
        <v>6</v>
      </c>
      <c r="K1659" s="1" t="s">
        <v>30</v>
      </c>
      <c r="L1659" s="1" t="s">
        <v>19</v>
      </c>
      <c r="M1659" s="1" t="s">
        <v>56</v>
      </c>
      <c r="N1659" s="1" t="s">
        <v>68</v>
      </c>
      <c r="O1659" s="1" t="s">
        <v>58</v>
      </c>
    </row>
    <row r="1660" spans="1:15" x14ac:dyDescent="0.25">
      <c r="A1660">
        <v>1659</v>
      </c>
      <c r="B1660">
        <v>32</v>
      </c>
      <c r="C1660" s="1" t="s">
        <v>2</v>
      </c>
      <c r="D1660" s="1" t="s">
        <v>88</v>
      </c>
      <c r="E1660" s="1" t="s">
        <v>49</v>
      </c>
      <c r="F1660" s="2">
        <v>48608</v>
      </c>
      <c r="G1660">
        <v>47</v>
      </c>
      <c r="H1660">
        <v>66</v>
      </c>
      <c r="I1660" s="1" t="s">
        <v>102</v>
      </c>
      <c r="J1660" s="1" t="s">
        <v>18</v>
      </c>
      <c r="K1660" s="1" t="s">
        <v>51</v>
      </c>
      <c r="L1660" s="1" t="s">
        <v>19</v>
      </c>
      <c r="M1660" s="1" t="s">
        <v>56</v>
      </c>
      <c r="N1660" s="1" t="s">
        <v>15</v>
      </c>
      <c r="O1660" s="1" t="s">
        <v>22</v>
      </c>
    </row>
    <row r="1661" spans="1:15" x14ac:dyDescent="0.25">
      <c r="A1661">
        <v>1660</v>
      </c>
      <c r="B1661">
        <v>53</v>
      </c>
      <c r="C1661" s="1" t="s">
        <v>2</v>
      </c>
      <c r="D1661" s="1" t="s">
        <v>125</v>
      </c>
      <c r="E1661" s="1" t="s">
        <v>49</v>
      </c>
      <c r="F1661" s="2">
        <v>48610</v>
      </c>
      <c r="G1661">
        <v>44</v>
      </c>
      <c r="H1661">
        <v>37</v>
      </c>
      <c r="I1661" s="1" t="s">
        <v>122</v>
      </c>
      <c r="J1661" s="1" t="s">
        <v>26</v>
      </c>
      <c r="K1661" s="1" t="s">
        <v>76</v>
      </c>
      <c r="L1661" s="1" t="s">
        <v>39</v>
      </c>
      <c r="M1661" s="1" t="s">
        <v>27</v>
      </c>
      <c r="N1661" s="1" t="s">
        <v>10</v>
      </c>
      <c r="O1661" s="1" t="s">
        <v>31</v>
      </c>
    </row>
    <row r="1662" spans="1:15" x14ac:dyDescent="0.25">
      <c r="A1662">
        <v>1661</v>
      </c>
      <c r="B1662">
        <v>59</v>
      </c>
      <c r="C1662" s="1" t="s">
        <v>2</v>
      </c>
      <c r="D1662" s="1" t="s">
        <v>95</v>
      </c>
      <c r="E1662" s="1" t="s">
        <v>4</v>
      </c>
      <c r="F1662" s="2">
        <v>48612</v>
      </c>
      <c r="G1662">
        <v>37</v>
      </c>
      <c r="H1662">
        <v>45</v>
      </c>
      <c r="I1662" s="1" t="s">
        <v>42</v>
      </c>
      <c r="J1662" s="1" t="s">
        <v>6</v>
      </c>
      <c r="K1662" s="1" t="s">
        <v>116</v>
      </c>
      <c r="L1662" s="1" t="s">
        <v>8</v>
      </c>
      <c r="M1662" s="1" t="s">
        <v>36</v>
      </c>
      <c r="N1662" s="1" t="s">
        <v>10</v>
      </c>
      <c r="O1662" s="1" t="s">
        <v>70</v>
      </c>
    </row>
    <row r="1663" spans="1:15" x14ac:dyDescent="0.25">
      <c r="A1663">
        <v>1662</v>
      </c>
      <c r="B1663">
        <v>64</v>
      </c>
      <c r="C1663" s="1" t="s">
        <v>2</v>
      </c>
      <c r="D1663" s="1" t="s">
        <v>125</v>
      </c>
      <c r="E1663" s="1" t="s">
        <v>49</v>
      </c>
      <c r="F1663" s="2">
        <v>48614</v>
      </c>
      <c r="G1663">
        <v>21</v>
      </c>
      <c r="H1663">
        <v>86</v>
      </c>
      <c r="I1663" s="1" t="s">
        <v>128</v>
      </c>
      <c r="J1663" s="1" t="s">
        <v>18</v>
      </c>
      <c r="K1663" s="1" t="s">
        <v>100</v>
      </c>
      <c r="L1663" s="1" t="s">
        <v>35</v>
      </c>
      <c r="M1663" s="1" t="s">
        <v>52</v>
      </c>
      <c r="N1663" s="1" t="s">
        <v>68</v>
      </c>
      <c r="O1663" s="1" t="s">
        <v>40</v>
      </c>
    </row>
    <row r="1664" spans="1:15" x14ac:dyDescent="0.25">
      <c r="A1664">
        <v>1663</v>
      </c>
      <c r="B1664">
        <v>63</v>
      </c>
      <c r="C1664" s="1" t="s">
        <v>2</v>
      </c>
      <c r="D1664" s="1" t="s">
        <v>71</v>
      </c>
      <c r="E1664" s="1" t="s">
        <v>49</v>
      </c>
      <c r="F1664" s="2">
        <v>48616</v>
      </c>
      <c r="G1664">
        <v>46</v>
      </c>
      <c r="H1664">
        <v>24</v>
      </c>
      <c r="I1664" s="1" t="s">
        <v>112</v>
      </c>
      <c r="J1664" s="1" t="s">
        <v>26</v>
      </c>
      <c r="K1664" s="1" t="s">
        <v>60</v>
      </c>
      <c r="L1664" s="1" t="s">
        <v>8</v>
      </c>
      <c r="M1664" s="1" t="s">
        <v>20</v>
      </c>
      <c r="N1664" s="1" t="s">
        <v>68</v>
      </c>
      <c r="O1664" s="1" t="s">
        <v>11</v>
      </c>
    </row>
    <row r="1665" spans="1:15" x14ac:dyDescent="0.25">
      <c r="A1665">
        <v>1664</v>
      </c>
      <c r="B1665">
        <v>43</v>
      </c>
      <c r="C1665" s="1" t="s">
        <v>2</v>
      </c>
      <c r="D1665" s="1" t="s">
        <v>37</v>
      </c>
      <c r="E1665" s="1" t="s">
        <v>4</v>
      </c>
      <c r="F1665" s="2">
        <v>48618</v>
      </c>
      <c r="G1665">
        <v>1</v>
      </c>
      <c r="H1665">
        <v>22</v>
      </c>
      <c r="I1665" s="1" t="s">
        <v>13</v>
      </c>
      <c r="J1665" s="1" t="s">
        <v>74</v>
      </c>
      <c r="K1665" s="1" t="s">
        <v>62</v>
      </c>
      <c r="L1665" s="1" t="s">
        <v>35</v>
      </c>
      <c r="M1665" s="1" t="s">
        <v>36</v>
      </c>
      <c r="N1665" s="1" t="s">
        <v>15</v>
      </c>
      <c r="O1665" s="1" t="s">
        <v>58</v>
      </c>
    </row>
    <row r="1666" spans="1:15" x14ac:dyDescent="0.25">
      <c r="A1666">
        <v>1665</v>
      </c>
      <c r="B1666">
        <v>19</v>
      </c>
      <c r="C1666" s="1" t="s">
        <v>2</v>
      </c>
      <c r="D1666" s="1" t="s">
        <v>48</v>
      </c>
      <c r="E1666" s="1" t="s">
        <v>49</v>
      </c>
      <c r="F1666" s="2">
        <v>48620</v>
      </c>
      <c r="G1666">
        <v>35</v>
      </c>
      <c r="H1666">
        <v>53</v>
      </c>
      <c r="I1666" s="1" t="s">
        <v>130</v>
      </c>
      <c r="J1666" s="1" t="s">
        <v>26</v>
      </c>
      <c r="K1666" s="1" t="s">
        <v>55</v>
      </c>
      <c r="L1666" s="1" t="s">
        <v>19</v>
      </c>
      <c r="M1666" s="1" t="s">
        <v>27</v>
      </c>
      <c r="N1666" s="1" t="s">
        <v>28</v>
      </c>
      <c r="O1666" s="1" t="s">
        <v>22</v>
      </c>
    </row>
    <row r="1667" spans="1:15" x14ac:dyDescent="0.25">
      <c r="A1667">
        <v>1666</v>
      </c>
      <c r="B1667">
        <v>40</v>
      </c>
      <c r="C1667" s="1" t="s">
        <v>2</v>
      </c>
      <c r="D1667" s="1" t="s">
        <v>84</v>
      </c>
      <c r="E1667" s="1" t="s">
        <v>45</v>
      </c>
      <c r="F1667" s="2">
        <v>48622</v>
      </c>
      <c r="G1667">
        <v>49</v>
      </c>
      <c r="H1667">
        <v>41</v>
      </c>
      <c r="I1667" s="1" t="s">
        <v>112</v>
      </c>
      <c r="J1667" s="1" t="s">
        <v>6</v>
      </c>
      <c r="K1667" s="1" t="s">
        <v>51</v>
      </c>
      <c r="L1667" s="1" t="s">
        <v>39</v>
      </c>
      <c r="M1667" s="1" t="s">
        <v>27</v>
      </c>
      <c r="N1667" s="1" t="s">
        <v>10</v>
      </c>
      <c r="O1667" s="1" t="s">
        <v>70</v>
      </c>
    </row>
    <row r="1668" spans="1:15" x14ac:dyDescent="0.25">
      <c r="A1668">
        <v>1667</v>
      </c>
      <c r="B1668">
        <v>51</v>
      </c>
      <c r="C1668" s="1" t="s">
        <v>2</v>
      </c>
      <c r="D1668" s="1" t="s">
        <v>69</v>
      </c>
      <c r="E1668" s="1" t="s">
        <v>4</v>
      </c>
      <c r="F1668" s="2">
        <v>48624</v>
      </c>
      <c r="G1668">
        <v>47</v>
      </c>
      <c r="H1668">
        <v>64</v>
      </c>
      <c r="I1668" s="1" t="s">
        <v>54</v>
      </c>
      <c r="J1668" s="1" t="s">
        <v>26</v>
      </c>
      <c r="K1668" s="1" t="s">
        <v>126</v>
      </c>
      <c r="L1668" s="1" t="s">
        <v>35</v>
      </c>
      <c r="M1668" s="1" t="s">
        <v>56</v>
      </c>
      <c r="N1668" s="1" t="s">
        <v>28</v>
      </c>
      <c r="O1668" s="1" t="s">
        <v>31</v>
      </c>
    </row>
    <row r="1669" spans="1:15" x14ac:dyDescent="0.25">
      <c r="A1669">
        <v>1668</v>
      </c>
      <c r="B1669">
        <v>51</v>
      </c>
      <c r="C1669" s="1" t="s">
        <v>2</v>
      </c>
      <c r="D1669" s="1" t="s">
        <v>48</v>
      </c>
      <c r="E1669" s="1" t="s">
        <v>49</v>
      </c>
      <c r="F1669" s="2">
        <v>48626</v>
      </c>
      <c r="G1669">
        <v>24</v>
      </c>
      <c r="H1669">
        <v>40</v>
      </c>
      <c r="I1669" s="1" t="s">
        <v>83</v>
      </c>
      <c r="J1669" s="1" t="s">
        <v>6</v>
      </c>
      <c r="K1669" s="1" t="s">
        <v>92</v>
      </c>
      <c r="L1669" s="1" t="s">
        <v>8</v>
      </c>
      <c r="M1669" s="1" t="s">
        <v>52</v>
      </c>
      <c r="N1669" s="1" t="s">
        <v>57</v>
      </c>
      <c r="O1669" s="1" t="s">
        <v>79</v>
      </c>
    </row>
    <row r="1670" spans="1:15" x14ac:dyDescent="0.25">
      <c r="A1670">
        <v>1669</v>
      </c>
      <c r="B1670">
        <v>66</v>
      </c>
      <c r="C1670" s="1" t="s">
        <v>2</v>
      </c>
      <c r="D1670" s="1" t="s">
        <v>3</v>
      </c>
      <c r="E1670" s="1" t="s">
        <v>4</v>
      </c>
      <c r="F1670" s="2">
        <v>48628</v>
      </c>
      <c r="G1670">
        <v>28</v>
      </c>
      <c r="H1670">
        <v>33</v>
      </c>
      <c r="I1670" s="1" t="s">
        <v>122</v>
      </c>
      <c r="J1670" s="1" t="s">
        <v>6</v>
      </c>
      <c r="K1670" s="1" t="s">
        <v>43</v>
      </c>
      <c r="L1670" s="1" t="s">
        <v>35</v>
      </c>
      <c r="M1670" s="1" t="s">
        <v>36</v>
      </c>
      <c r="N1670" s="1" t="s">
        <v>68</v>
      </c>
      <c r="O1670" s="1" t="s">
        <v>11</v>
      </c>
    </row>
    <row r="1671" spans="1:15" x14ac:dyDescent="0.25">
      <c r="A1671">
        <v>1670</v>
      </c>
      <c r="B1671">
        <v>42</v>
      </c>
      <c r="C1671" s="1" t="s">
        <v>2</v>
      </c>
      <c r="D1671" s="1" t="s">
        <v>95</v>
      </c>
      <c r="E1671" s="1" t="s">
        <v>4</v>
      </c>
      <c r="F1671" s="2">
        <v>48630</v>
      </c>
      <c r="G1671">
        <v>22</v>
      </c>
      <c r="H1671">
        <v>59</v>
      </c>
      <c r="I1671" s="1" t="s">
        <v>132</v>
      </c>
      <c r="J1671" s="1" t="s">
        <v>6</v>
      </c>
      <c r="K1671" s="1" t="s">
        <v>14</v>
      </c>
      <c r="L1671" s="1" t="s">
        <v>8</v>
      </c>
      <c r="M1671" s="1" t="s">
        <v>56</v>
      </c>
      <c r="N1671" s="1" t="s">
        <v>57</v>
      </c>
      <c r="O1671" s="1" t="s">
        <v>40</v>
      </c>
    </row>
    <row r="1672" spans="1:15" x14ac:dyDescent="0.25">
      <c r="A1672">
        <v>1671</v>
      </c>
      <c r="B1672">
        <v>22</v>
      </c>
      <c r="C1672" s="1" t="s">
        <v>2</v>
      </c>
      <c r="D1672" s="1" t="s">
        <v>77</v>
      </c>
      <c r="E1672" s="1" t="s">
        <v>4</v>
      </c>
      <c r="F1672" s="2">
        <v>48632</v>
      </c>
      <c r="G1672">
        <v>20</v>
      </c>
      <c r="H1672">
        <v>73</v>
      </c>
      <c r="I1672" s="1" t="s">
        <v>122</v>
      </c>
      <c r="J1672" s="1" t="s">
        <v>6</v>
      </c>
      <c r="K1672" s="1" t="s">
        <v>91</v>
      </c>
      <c r="L1672" s="1" t="s">
        <v>39</v>
      </c>
      <c r="M1672" s="1" t="s">
        <v>20</v>
      </c>
      <c r="N1672" s="1" t="s">
        <v>15</v>
      </c>
      <c r="O1672" s="1" t="s">
        <v>22</v>
      </c>
    </row>
    <row r="1673" spans="1:15" x14ac:dyDescent="0.25">
      <c r="A1673">
        <v>1672</v>
      </c>
      <c r="B1673">
        <v>31</v>
      </c>
      <c r="C1673" s="1" t="s">
        <v>2</v>
      </c>
      <c r="D1673" s="1" t="s">
        <v>86</v>
      </c>
      <c r="E1673" s="1" t="s">
        <v>4</v>
      </c>
      <c r="F1673" s="2">
        <v>48634</v>
      </c>
      <c r="G1673">
        <v>25</v>
      </c>
      <c r="H1673">
        <v>22</v>
      </c>
      <c r="I1673" s="1" t="s">
        <v>122</v>
      </c>
      <c r="J1673" s="1" t="s">
        <v>26</v>
      </c>
      <c r="K1673" s="1" t="s">
        <v>60</v>
      </c>
      <c r="L1673" s="1" t="s">
        <v>8</v>
      </c>
      <c r="M1673" s="1" t="s">
        <v>20</v>
      </c>
      <c r="N1673" s="1" t="s">
        <v>57</v>
      </c>
      <c r="O1673" s="1" t="s">
        <v>22</v>
      </c>
    </row>
    <row r="1674" spans="1:15" x14ac:dyDescent="0.25">
      <c r="A1674">
        <v>1673</v>
      </c>
      <c r="B1674">
        <v>18</v>
      </c>
      <c r="C1674" s="1" t="s">
        <v>2</v>
      </c>
      <c r="D1674" s="1" t="s">
        <v>119</v>
      </c>
      <c r="E1674" s="1" t="s">
        <v>24</v>
      </c>
      <c r="F1674" s="2">
        <v>48636</v>
      </c>
      <c r="G1674">
        <v>15</v>
      </c>
      <c r="H1674">
        <v>73</v>
      </c>
      <c r="I1674" s="1" t="s">
        <v>113</v>
      </c>
      <c r="J1674" s="1" t="s">
        <v>6</v>
      </c>
      <c r="K1674" s="1" t="s">
        <v>62</v>
      </c>
      <c r="L1674" s="1" t="s">
        <v>39</v>
      </c>
      <c r="M1674" s="1" t="s">
        <v>20</v>
      </c>
      <c r="N1674" s="1" t="s">
        <v>10</v>
      </c>
      <c r="O1674" s="1" t="s">
        <v>40</v>
      </c>
    </row>
    <row r="1675" spans="1:15" x14ac:dyDescent="0.25">
      <c r="A1675">
        <v>1674</v>
      </c>
      <c r="B1675">
        <v>21</v>
      </c>
      <c r="C1675" s="1" t="s">
        <v>2</v>
      </c>
      <c r="D1675" s="1" t="s">
        <v>3</v>
      </c>
      <c r="E1675" s="1" t="s">
        <v>4</v>
      </c>
      <c r="F1675" s="2">
        <v>48638</v>
      </c>
      <c r="G1675">
        <v>49</v>
      </c>
      <c r="H1675">
        <v>62</v>
      </c>
      <c r="I1675" s="1" t="s">
        <v>59</v>
      </c>
      <c r="J1675" s="1" t="s">
        <v>26</v>
      </c>
      <c r="K1675" s="1" t="s">
        <v>65</v>
      </c>
      <c r="L1675" s="1" t="s">
        <v>39</v>
      </c>
      <c r="M1675" s="1" t="s">
        <v>27</v>
      </c>
      <c r="N1675" s="1" t="s">
        <v>10</v>
      </c>
      <c r="O1675" s="1" t="s">
        <v>58</v>
      </c>
    </row>
    <row r="1676" spans="1:15" x14ac:dyDescent="0.25">
      <c r="A1676">
        <v>1675</v>
      </c>
      <c r="B1676">
        <v>35</v>
      </c>
      <c r="C1676" s="1" t="s">
        <v>2</v>
      </c>
      <c r="D1676" s="1" t="s">
        <v>44</v>
      </c>
      <c r="E1676" s="1" t="s">
        <v>45</v>
      </c>
      <c r="F1676" s="2">
        <v>48640</v>
      </c>
      <c r="G1676">
        <v>10</v>
      </c>
      <c r="H1676">
        <v>56</v>
      </c>
      <c r="I1676" s="1" t="s">
        <v>102</v>
      </c>
      <c r="J1676" s="1" t="s">
        <v>26</v>
      </c>
      <c r="K1676" s="1" t="s">
        <v>82</v>
      </c>
      <c r="L1676" s="1" t="s">
        <v>8</v>
      </c>
      <c r="M1676" s="1" t="s">
        <v>20</v>
      </c>
      <c r="N1676" s="1" t="s">
        <v>68</v>
      </c>
      <c r="O1676" s="1" t="s">
        <v>11</v>
      </c>
    </row>
    <row r="1677" spans="1:15" x14ac:dyDescent="0.25">
      <c r="A1677">
        <v>1676</v>
      </c>
      <c r="B1677">
        <v>35</v>
      </c>
      <c r="C1677" s="1" t="s">
        <v>2</v>
      </c>
      <c r="D1677" s="1" t="s">
        <v>77</v>
      </c>
      <c r="E1677" s="1" t="s">
        <v>4</v>
      </c>
      <c r="F1677" s="2">
        <v>48642</v>
      </c>
      <c r="G1677">
        <v>21</v>
      </c>
      <c r="H1677">
        <v>90</v>
      </c>
      <c r="I1677" s="1" t="s">
        <v>94</v>
      </c>
      <c r="J1677" s="1" t="s">
        <v>26</v>
      </c>
      <c r="K1677" s="1" t="s">
        <v>100</v>
      </c>
      <c r="L1677" s="1" t="s">
        <v>19</v>
      </c>
      <c r="M1677" s="1" t="s">
        <v>27</v>
      </c>
      <c r="N1677" s="1" t="s">
        <v>21</v>
      </c>
      <c r="O1677" s="1" t="s">
        <v>31</v>
      </c>
    </row>
    <row r="1678" spans="1:15" x14ac:dyDescent="0.25">
      <c r="A1678">
        <v>1677</v>
      </c>
      <c r="B1678">
        <v>27</v>
      </c>
      <c r="C1678" s="1" t="s">
        <v>2</v>
      </c>
      <c r="D1678" s="1" t="s">
        <v>71</v>
      </c>
      <c r="E1678" s="1" t="s">
        <v>49</v>
      </c>
      <c r="F1678" s="2">
        <v>48644</v>
      </c>
      <c r="G1678">
        <v>34</v>
      </c>
      <c r="H1678">
        <v>44</v>
      </c>
      <c r="I1678" s="1" t="s">
        <v>46</v>
      </c>
      <c r="J1678" s="1" t="s">
        <v>26</v>
      </c>
      <c r="K1678" s="1" t="s">
        <v>91</v>
      </c>
      <c r="L1678" s="1" t="s">
        <v>8</v>
      </c>
      <c r="M1678" s="1" t="s">
        <v>27</v>
      </c>
      <c r="N1678" s="1" t="s">
        <v>57</v>
      </c>
      <c r="O1678" s="1" t="s">
        <v>22</v>
      </c>
    </row>
    <row r="1679" spans="1:15" x14ac:dyDescent="0.25">
      <c r="A1679">
        <v>1678</v>
      </c>
      <c r="B1679">
        <v>65</v>
      </c>
      <c r="C1679" s="1" t="s">
        <v>2</v>
      </c>
      <c r="D1679" s="1" t="s">
        <v>16</v>
      </c>
      <c r="E1679" s="1" t="s">
        <v>4</v>
      </c>
      <c r="F1679" s="2">
        <v>48646</v>
      </c>
      <c r="G1679">
        <v>41</v>
      </c>
      <c r="H1679">
        <v>35</v>
      </c>
      <c r="I1679" s="1" t="s">
        <v>29</v>
      </c>
      <c r="J1679" s="1" t="s">
        <v>6</v>
      </c>
      <c r="K1679" s="1" t="s">
        <v>47</v>
      </c>
      <c r="L1679" s="1" t="s">
        <v>35</v>
      </c>
      <c r="M1679" s="1" t="s">
        <v>27</v>
      </c>
      <c r="N1679" s="1" t="s">
        <v>68</v>
      </c>
      <c r="O1679" s="1" t="s">
        <v>22</v>
      </c>
    </row>
    <row r="1680" spans="1:15" x14ac:dyDescent="0.25">
      <c r="A1680">
        <v>1679</v>
      </c>
      <c r="B1680">
        <v>41</v>
      </c>
      <c r="C1680" s="1" t="s">
        <v>2</v>
      </c>
      <c r="D1680" s="1" t="s">
        <v>77</v>
      </c>
      <c r="E1680" s="1" t="s">
        <v>4</v>
      </c>
      <c r="F1680" s="2">
        <v>48648</v>
      </c>
      <c r="G1680">
        <v>30</v>
      </c>
      <c r="H1680">
        <v>71</v>
      </c>
      <c r="I1680" s="1" t="s">
        <v>105</v>
      </c>
      <c r="J1680" s="1" t="s">
        <v>18</v>
      </c>
      <c r="K1680" s="1" t="s">
        <v>118</v>
      </c>
      <c r="L1680" s="1" t="s">
        <v>35</v>
      </c>
      <c r="M1680" s="1" t="s">
        <v>52</v>
      </c>
      <c r="N1680" s="1" t="s">
        <v>10</v>
      </c>
      <c r="O1680" s="1" t="s">
        <v>11</v>
      </c>
    </row>
    <row r="1681" spans="1:15" x14ac:dyDescent="0.25">
      <c r="A1681">
        <v>1680</v>
      </c>
      <c r="B1681">
        <v>60</v>
      </c>
      <c r="C1681" s="1" t="s">
        <v>2</v>
      </c>
      <c r="D1681" s="1" t="s">
        <v>63</v>
      </c>
      <c r="E1681" s="1" t="s">
        <v>4</v>
      </c>
      <c r="F1681" s="2">
        <v>48650</v>
      </c>
      <c r="G1681">
        <v>24</v>
      </c>
      <c r="H1681">
        <v>52</v>
      </c>
      <c r="I1681" s="1" t="s">
        <v>17</v>
      </c>
      <c r="J1681" s="1" t="s">
        <v>18</v>
      </c>
      <c r="K1681" s="1" t="s">
        <v>76</v>
      </c>
      <c r="L1681" s="1" t="s">
        <v>39</v>
      </c>
      <c r="M1681" s="1" t="s">
        <v>27</v>
      </c>
      <c r="N1681" s="1" t="s">
        <v>68</v>
      </c>
      <c r="O1681" s="1" t="s">
        <v>58</v>
      </c>
    </row>
    <row r="1682" spans="1:15" x14ac:dyDescent="0.25">
      <c r="A1682">
        <v>1681</v>
      </c>
      <c r="B1682">
        <v>61</v>
      </c>
      <c r="C1682" s="1" t="s">
        <v>2</v>
      </c>
      <c r="D1682" s="1" t="s">
        <v>53</v>
      </c>
      <c r="E1682" s="1" t="s">
        <v>24</v>
      </c>
      <c r="F1682" s="2">
        <v>48652</v>
      </c>
      <c r="G1682">
        <v>6</v>
      </c>
      <c r="H1682">
        <v>37</v>
      </c>
      <c r="I1682" s="1" t="s">
        <v>42</v>
      </c>
      <c r="J1682" s="1" t="s">
        <v>26</v>
      </c>
      <c r="K1682" s="1" t="s">
        <v>60</v>
      </c>
      <c r="L1682" s="1" t="s">
        <v>35</v>
      </c>
      <c r="M1682" s="1" t="s">
        <v>56</v>
      </c>
      <c r="N1682" s="1" t="s">
        <v>21</v>
      </c>
      <c r="O1682" s="1" t="s">
        <v>31</v>
      </c>
    </row>
    <row r="1683" spans="1:15" x14ac:dyDescent="0.25">
      <c r="A1683">
        <v>1682</v>
      </c>
      <c r="B1683">
        <v>24</v>
      </c>
      <c r="C1683" s="1" t="s">
        <v>2</v>
      </c>
      <c r="D1683" s="1" t="s">
        <v>32</v>
      </c>
      <c r="E1683" s="1" t="s">
        <v>24</v>
      </c>
      <c r="F1683" s="2">
        <v>48654</v>
      </c>
      <c r="G1683">
        <v>14</v>
      </c>
      <c r="H1683">
        <v>95</v>
      </c>
      <c r="I1683" s="1" t="s">
        <v>123</v>
      </c>
      <c r="J1683" s="1" t="s">
        <v>6</v>
      </c>
      <c r="K1683" s="1" t="s">
        <v>78</v>
      </c>
      <c r="L1683" s="1" t="s">
        <v>8</v>
      </c>
      <c r="M1683" s="1" t="s">
        <v>52</v>
      </c>
      <c r="N1683" s="1" t="s">
        <v>21</v>
      </c>
      <c r="O1683" s="1" t="s">
        <v>58</v>
      </c>
    </row>
    <row r="1684" spans="1:15" x14ac:dyDescent="0.25">
      <c r="A1684">
        <v>1683</v>
      </c>
      <c r="B1684">
        <v>65</v>
      </c>
      <c r="C1684" s="1" t="s">
        <v>2</v>
      </c>
      <c r="D1684" s="1" t="s">
        <v>107</v>
      </c>
      <c r="E1684" s="1" t="s">
        <v>4</v>
      </c>
      <c r="F1684" s="2">
        <v>48656</v>
      </c>
      <c r="G1684">
        <v>37</v>
      </c>
      <c r="H1684">
        <v>97</v>
      </c>
      <c r="I1684" s="1" t="s">
        <v>66</v>
      </c>
      <c r="J1684" s="1" t="s">
        <v>26</v>
      </c>
      <c r="K1684" s="1" t="s">
        <v>116</v>
      </c>
      <c r="L1684" s="1" t="s">
        <v>39</v>
      </c>
      <c r="M1684" s="1" t="s">
        <v>52</v>
      </c>
      <c r="N1684" s="1" t="s">
        <v>21</v>
      </c>
      <c r="O1684" s="1" t="s">
        <v>58</v>
      </c>
    </row>
    <row r="1685" spans="1:15" x14ac:dyDescent="0.25">
      <c r="A1685">
        <v>1684</v>
      </c>
      <c r="B1685">
        <v>23</v>
      </c>
      <c r="C1685" s="1" t="s">
        <v>2</v>
      </c>
      <c r="D1685" s="1" t="s">
        <v>44</v>
      </c>
      <c r="E1685" s="1" t="s">
        <v>45</v>
      </c>
      <c r="F1685" s="2">
        <v>48658</v>
      </c>
      <c r="G1685">
        <v>37</v>
      </c>
      <c r="H1685">
        <v>57</v>
      </c>
      <c r="I1685" s="1" t="s">
        <v>54</v>
      </c>
      <c r="J1685" s="1" t="s">
        <v>18</v>
      </c>
      <c r="K1685" s="1" t="s">
        <v>75</v>
      </c>
      <c r="L1685" s="1" t="s">
        <v>19</v>
      </c>
      <c r="M1685" s="1" t="s">
        <v>27</v>
      </c>
      <c r="N1685" s="1" t="s">
        <v>10</v>
      </c>
      <c r="O1685" s="1" t="s">
        <v>40</v>
      </c>
    </row>
    <row r="1686" spans="1:15" x14ac:dyDescent="0.25">
      <c r="A1686">
        <v>1685</v>
      </c>
      <c r="B1686">
        <v>30</v>
      </c>
      <c r="C1686" s="1" t="s">
        <v>2</v>
      </c>
      <c r="D1686" s="1" t="s">
        <v>37</v>
      </c>
      <c r="E1686" s="1" t="s">
        <v>4</v>
      </c>
      <c r="F1686" s="2">
        <v>48660</v>
      </c>
      <c r="G1686">
        <v>28</v>
      </c>
      <c r="H1686">
        <v>93</v>
      </c>
      <c r="I1686" s="1" t="s">
        <v>112</v>
      </c>
      <c r="J1686" s="1" t="s">
        <v>26</v>
      </c>
      <c r="K1686" s="1" t="s">
        <v>108</v>
      </c>
      <c r="L1686" s="1" t="s">
        <v>19</v>
      </c>
      <c r="M1686" s="1" t="s">
        <v>36</v>
      </c>
      <c r="N1686" s="1" t="s">
        <v>28</v>
      </c>
      <c r="O1686" s="1" t="s">
        <v>22</v>
      </c>
    </row>
    <row r="1687" spans="1:15" x14ac:dyDescent="0.25">
      <c r="A1687">
        <v>1686</v>
      </c>
      <c r="B1687">
        <v>33</v>
      </c>
      <c r="C1687" s="1" t="s">
        <v>2</v>
      </c>
      <c r="D1687" s="1" t="s">
        <v>3</v>
      </c>
      <c r="E1687" s="1" t="s">
        <v>4</v>
      </c>
      <c r="F1687" s="2">
        <v>48662</v>
      </c>
      <c r="G1687">
        <v>43</v>
      </c>
      <c r="H1687">
        <v>48</v>
      </c>
      <c r="I1687" s="1" t="s">
        <v>130</v>
      </c>
      <c r="J1687" s="1" t="s">
        <v>26</v>
      </c>
      <c r="K1687" s="1" t="s">
        <v>51</v>
      </c>
      <c r="L1687" s="1" t="s">
        <v>8</v>
      </c>
      <c r="M1687" s="1" t="s">
        <v>36</v>
      </c>
      <c r="N1687" s="1" t="s">
        <v>28</v>
      </c>
      <c r="O1687" s="1" t="s">
        <v>58</v>
      </c>
    </row>
    <row r="1688" spans="1:15" x14ac:dyDescent="0.25">
      <c r="A1688">
        <v>1687</v>
      </c>
      <c r="B1688">
        <v>22</v>
      </c>
      <c r="C1688" s="1" t="s">
        <v>2</v>
      </c>
      <c r="D1688" s="1" t="s">
        <v>125</v>
      </c>
      <c r="E1688" s="1" t="s">
        <v>49</v>
      </c>
      <c r="F1688" s="2">
        <v>48664</v>
      </c>
      <c r="G1688">
        <v>25</v>
      </c>
      <c r="H1688">
        <v>75</v>
      </c>
      <c r="I1688" s="1" t="s">
        <v>97</v>
      </c>
      <c r="J1688" s="1" t="s">
        <v>6</v>
      </c>
      <c r="K1688" s="1" t="s">
        <v>90</v>
      </c>
      <c r="L1688" s="1" t="s">
        <v>39</v>
      </c>
      <c r="M1688" s="1" t="s">
        <v>56</v>
      </c>
      <c r="N1688" s="1" t="s">
        <v>15</v>
      </c>
      <c r="O1688" s="1" t="s">
        <v>31</v>
      </c>
    </row>
    <row r="1689" spans="1:15" x14ac:dyDescent="0.25">
      <c r="A1689">
        <v>1688</v>
      </c>
      <c r="B1689">
        <v>67</v>
      </c>
      <c r="C1689" s="1" t="s">
        <v>2</v>
      </c>
      <c r="D1689" s="1" t="s">
        <v>69</v>
      </c>
      <c r="E1689" s="1" t="s">
        <v>4</v>
      </c>
      <c r="F1689" s="2">
        <v>48666</v>
      </c>
      <c r="G1689">
        <v>4</v>
      </c>
      <c r="H1689">
        <v>70</v>
      </c>
      <c r="I1689" s="1" t="s">
        <v>124</v>
      </c>
      <c r="J1689" s="1" t="s">
        <v>18</v>
      </c>
      <c r="K1689" s="1" t="s">
        <v>118</v>
      </c>
      <c r="L1689" s="1" t="s">
        <v>8</v>
      </c>
      <c r="M1689" s="1" t="s">
        <v>20</v>
      </c>
      <c r="N1689" s="1" t="s">
        <v>28</v>
      </c>
      <c r="O1689" s="1" t="s">
        <v>31</v>
      </c>
    </row>
    <row r="1690" spans="1:15" x14ac:dyDescent="0.25">
      <c r="A1690">
        <v>1689</v>
      </c>
      <c r="B1690">
        <v>28</v>
      </c>
      <c r="C1690" s="1" t="s">
        <v>2</v>
      </c>
      <c r="D1690" s="1" t="s">
        <v>48</v>
      </c>
      <c r="E1690" s="1" t="s">
        <v>49</v>
      </c>
      <c r="F1690" s="2">
        <v>48668</v>
      </c>
      <c r="G1690">
        <v>13</v>
      </c>
      <c r="H1690">
        <v>26</v>
      </c>
      <c r="I1690" s="1" t="s">
        <v>73</v>
      </c>
      <c r="J1690" s="1" t="s">
        <v>18</v>
      </c>
      <c r="K1690" s="1" t="s">
        <v>82</v>
      </c>
      <c r="L1690" s="1" t="s">
        <v>8</v>
      </c>
      <c r="M1690" s="1" t="s">
        <v>27</v>
      </c>
      <c r="N1690" s="1" t="s">
        <v>10</v>
      </c>
      <c r="O1690" s="1" t="s">
        <v>11</v>
      </c>
    </row>
    <row r="1691" spans="1:15" x14ac:dyDescent="0.25">
      <c r="A1691">
        <v>1690</v>
      </c>
      <c r="B1691">
        <v>32</v>
      </c>
      <c r="C1691" s="1" t="s">
        <v>2</v>
      </c>
      <c r="D1691" s="1" t="s">
        <v>37</v>
      </c>
      <c r="E1691" s="1" t="s">
        <v>4</v>
      </c>
      <c r="F1691" s="2">
        <v>48670</v>
      </c>
      <c r="G1691">
        <v>32</v>
      </c>
      <c r="H1691">
        <v>73</v>
      </c>
      <c r="I1691" s="1" t="s">
        <v>80</v>
      </c>
      <c r="J1691" s="1" t="s">
        <v>6</v>
      </c>
      <c r="K1691" s="1" t="s">
        <v>30</v>
      </c>
      <c r="L1691" s="1" t="s">
        <v>8</v>
      </c>
      <c r="M1691" s="1" t="s">
        <v>56</v>
      </c>
      <c r="N1691" s="1" t="s">
        <v>57</v>
      </c>
      <c r="O1691" s="1" t="s">
        <v>70</v>
      </c>
    </row>
    <row r="1692" spans="1:15" x14ac:dyDescent="0.25">
      <c r="A1692">
        <v>1691</v>
      </c>
      <c r="B1692">
        <v>40</v>
      </c>
      <c r="C1692" s="1" t="s">
        <v>2</v>
      </c>
      <c r="D1692" s="1" t="s">
        <v>44</v>
      </c>
      <c r="E1692" s="1" t="s">
        <v>45</v>
      </c>
      <c r="F1692" s="2">
        <v>48672</v>
      </c>
      <c r="G1692">
        <v>1</v>
      </c>
      <c r="H1692">
        <v>30</v>
      </c>
      <c r="I1692" s="1" t="s">
        <v>89</v>
      </c>
      <c r="J1692" s="1" t="s">
        <v>26</v>
      </c>
      <c r="K1692" s="1" t="s">
        <v>76</v>
      </c>
      <c r="L1692" s="1" t="s">
        <v>35</v>
      </c>
      <c r="M1692" s="1" t="s">
        <v>20</v>
      </c>
      <c r="N1692" s="1" t="s">
        <v>15</v>
      </c>
      <c r="O1692" s="1" t="s">
        <v>31</v>
      </c>
    </row>
    <row r="1693" spans="1:15" x14ac:dyDescent="0.25">
      <c r="A1693">
        <v>1692</v>
      </c>
      <c r="B1693">
        <v>64</v>
      </c>
      <c r="C1693" s="1" t="s">
        <v>2</v>
      </c>
      <c r="D1693" s="1" t="s">
        <v>53</v>
      </c>
      <c r="E1693" s="1" t="s">
        <v>24</v>
      </c>
      <c r="F1693" s="2">
        <v>48674</v>
      </c>
      <c r="G1693">
        <v>4</v>
      </c>
      <c r="H1693">
        <v>61</v>
      </c>
      <c r="I1693" s="1" t="s">
        <v>121</v>
      </c>
      <c r="J1693" s="1" t="s">
        <v>6</v>
      </c>
      <c r="K1693" s="1" t="s">
        <v>126</v>
      </c>
      <c r="L1693" s="1" t="s">
        <v>35</v>
      </c>
      <c r="M1693" s="1" t="s">
        <v>27</v>
      </c>
      <c r="N1693" s="1" t="s">
        <v>15</v>
      </c>
      <c r="O1693" s="1" t="s">
        <v>31</v>
      </c>
    </row>
    <row r="1694" spans="1:15" x14ac:dyDescent="0.25">
      <c r="A1694">
        <v>1693</v>
      </c>
      <c r="B1694">
        <v>56</v>
      </c>
      <c r="C1694" s="1" t="s">
        <v>2</v>
      </c>
      <c r="D1694" s="1" t="s">
        <v>48</v>
      </c>
      <c r="E1694" s="1" t="s">
        <v>49</v>
      </c>
      <c r="F1694" s="2">
        <v>48676</v>
      </c>
      <c r="G1694">
        <v>33</v>
      </c>
      <c r="H1694">
        <v>75</v>
      </c>
      <c r="I1694" s="1" t="s">
        <v>122</v>
      </c>
      <c r="J1694" s="1" t="s">
        <v>26</v>
      </c>
      <c r="K1694" s="1" t="s">
        <v>100</v>
      </c>
      <c r="L1694" s="1" t="s">
        <v>8</v>
      </c>
      <c r="M1694" s="1" t="s">
        <v>36</v>
      </c>
      <c r="N1694" s="1" t="s">
        <v>15</v>
      </c>
      <c r="O1694" s="1" t="s">
        <v>58</v>
      </c>
    </row>
    <row r="1695" spans="1:15" x14ac:dyDescent="0.25">
      <c r="A1695">
        <v>1694</v>
      </c>
      <c r="B1695">
        <v>63</v>
      </c>
      <c r="C1695" s="1" t="s">
        <v>2</v>
      </c>
      <c r="D1695" s="1" t="s">
        <v>84</v>
      </c>
      <c r="E1695" s="1" t="s">
        <v>45</v>
      </c>
      <c r="F1695" s="2">
        <v>48678</v>
      </c>
      <c r="G1695">
        <v>45</v>
      </c>
      <c r="H1695">
        <v>88</v>
      </c>
      <c r="I1695" s="1" t="s">
        <v>104</v>
      </c>
      <c r="J1695" s="1" t="s">
        <v>74</v>
      </c>
      <c r="K1695" s="1" t="s">
        <v>60</v>
      </c>
      <c r="L1695" s="1" t="s">
        <v>39</v>
      </c>
      <c r="M1695" s="1" t="s">
        <v>36</v>
      </c>
      <c r="N1695" s="1" t="s">
        <v>57</v>
      </c>
      <c r="O1695" s="1" t="s">
        <v>11</v>
      </c>
    </row>
    <row r="1696" spans="1:15" x14ac:dyDescent="0.25">
      <c r="A1696">
        <v>1695</v>
      </c>
      <c r="B1696">
        <v>20</v>
      </c>
      <c r="C1696" s="1" t="s">
        <v>2</v>
      </c>
      <c r="D1696" s="1" t="s">
        <v>37</v>
      </c>
      <c r="E1696" s="1" t="s">
        <v>4</v>
      </c>
      <c r="F1696" s="2">
        <v>48680</v>
      </c>
      <c r="G1696">
        <v>20</v>
      </c>
      <c r="H1696">
        <v>67</v>
      </c>
      <c r="I1696" s="1" t="s">
        <v>73</v>
      </c>
      <c r="J1696" s="1" t="s">
        <v>26</v>
      </c>
      <c r="K1696" s="1" t="s">
        <v>30</v>
      </c>
      <c r="L1696" s="1" t="s">
        <v>35</v>
      </c>
      <c r="M1696" s="1" t="s">
        <v>9</v>
      </c>
      <c r="N1696" s="1" t="s">
        <v>68</v>
      </c>
      <c r="O1696" s="1" t="s">
        <v>11</v>
      </c>
    </row>
    <row r="1697" spans="1:15" x14ac:dyDescent="0.25">
      <c r="A1697">
        <v>1696</v>
      </c>
      <c r="B1697">
        <v>54</v>
      </c>
      <c r="C1697" s="1" t="s">
        <v>2</v>
      </c>
      <c r="D1697" s="1" t="s">
        <v>106</v>
      </c>
      <c r="E1697" s="1" t="s">
        <v>49</v>
      </c>
      <c r="F1697" s="2">
        <v>48682</v>
      </c>
      <c r="G1697">
        <v>1</v>
      </c>
      <c r="H1697">
        <v>95</v>
      </c>
      <c r="I1697" s="1" t="s">
        <v>127</v>
      </c>
      <c r="J1697" s="1" t="s">
        <v>18</v>
      </c>
      <c r="K1697" s="1" t="s">
        <v>116</v>
      </c>
      <c r="L1697" s="1" t="s">
        <v>39</v>
      </c>
      <c r="M1697" s="1" t="s">
        <v>52</v>
      </c>
      <c r="N1697" s="1" t="s">
        <v>28</v>
      </c>
      <c r="O1697" s="1" t="s">
        <v>11</v>
      </c>
    </row>
    <row r="1698" spans="1:15" x14ac:dyDescent="0.25">
      <c r="A1698">
        <v>1697</v>
      </c>
      <c r="B1698">
        <v>31</v>
      </c>
      <c r="C1698" s="1" t="s">
        <v>2</v>
      </c>
      <c r="D1698" s="1" t="s">
        <v>71</v>
      </c>
      <c r="E1698" s="1" t="s">
        <v>49</v>
      </c>
      <c r="F1698" s="2">
        <v>48684</v>
      </c>
      <c r="G1698">
        <v>7</v>
      </c>
      <c r="H1698">
        <v>69</v>
      </c>
      <c r="I1698" s="1" t="s">
        <v>46</v>
      </c>
      <c r="J1698" s="1" t="s">
        <v>18</v>
      </c>
      <c r="K1698" s="1" t="s">
        <v>30</v>
      </c>
      <c r="L1698" s="1" t="s">
        <v>19</v>
      </c>
      <c r="M1698" s="1" t="s">
        <v>20</v>
      </c>
      <c r="N1698" s="1" t="s">
        <v>21</v>
      </c>
      <c r="O1698" s="1" t="s">
        <v>58</v>
      </c>
    </row>
    <row r="1699" spans="1:15" x14ac:dyDescent="0.25">
      <c r="A1699">
        <v>1698</v>
      </c>
      <c r="B1699">
        <v>36</v>
      </c>
      <c r="C1699" s="1" t="s">
        <v>2</v>
      </c>
      <c r="D1699" s="1" t="s">
        <v>37</v>
      </c>
      <c r="E1699" s="1" t="s">
        <v>4</v>
      </c>
      <c r="F1699" s="2">
        <v>48686</v>
      </c>
      <c r="G1699">
        <v>48</v>
      </c>
      <c r="H1699">
        <v>87</v>
      </c>
      <c r="I1699" s="1" t="s">
        <v>113</v>
      </c>
      <c r="J1699" s="1" t="s">
        <v>6</v>
      </c>
      <c r="K1699" s="1" t="s">
        <v>75</v>
      </c>
      <c r="L1699" s="1" t="s">
        <v>39</v>
      </c>
      <c r="M1699" s="1" t="s">
        <v>27</v>
      </c>
      <c r="N1699" s="1" t="s">
        <v>21</v>
      </c>
      <c r="O1699" s="1" t="s">
        <v>79</v>
      </c>
    </row>
    <row r="1700" spans="1:15" x14ac:dyDescent="0.25">
      <c r="A1700">
        <v>1699</v>
      </c>
      <c r="B1700">
        <v>25</v>
      </c>
      <c r="C1700" s="1" t="s">
        <v>2</v>
      </c>
      <c r="D1700" s="1" t="s">
        <v>115</v>
      </c>
      <c r="E1700" s="1" t="s">
        <v>49</v>
      </c>
      <c r="F1700" s="2">
        <v>48688</v>
      </c>
      <c r="G1700">
        <v>46</v>
      </c>
      <c r="H1700">
        <v>41</v>
      </c>
      <c r="I1700" s="1" t="s">
        <v>128</v>
      </c>
      <c r="J1700" s="1" t="s">
        <v>74</v>
      </c>
      <c r="K1700" s="1" t="s">
        <v>30</v>
      </c>
      <c r="L1700" s="1" t="s">
        <v>8</v>
      </c>
      <c r="M1700" s="1" t="s">
        <v>36</v>
      </c>
      <c r="N1700" s="1" t="s">
        <v>57</v>
      </c>
      <c r="O1700" s="1" t="s">
        <v>40</v>
      </c>
    </row>
    <row r="1701" spans="1:15" x14ac:dyDescent="0.25">
      <c r="A1701">
        <v>1700</v>
      </c>
      <c r="B1701">
        <v>20</v>
      </c>
      <c r="C1701" s="1" t="s">
        <v>2</v>
      </c>
      <c r="D1701" s="1" t="s">
        <v>12</v>
      </c>
      <c r="E1701" s="1" t="s">
        <v>4</v>
      </c>
      <c r="F1701" s="2">
        <v>48690</v>
      </c>
      <c r="G1701">
        <v>34</v>
      </c>
      <c r="H1701">
        <v>67</v>
      </c>
      <c r="I1701" s="1" t="s">
        <v>96</v>
      </c>
      <c r="J1701" s="1" t="s">
        <v>6</v>
      </c>
      <c r="K1701" s="1" t="s">
        <v>67</v>
      </c>
      <c r="L1701" s="1" t="s">
        <v>19</v>
      </c>
      <c r="M1701" s="1" t="s">
        <v>20</v>
      </c>
      <c r="N1701" s="1" t="s">
        <v>68</v>
      </c>
      <c r="O1701" s="1" t="s">
        <v>31</v>
      </c>
    </row>
    <row r="1702" spans="1:15" x14ac:dyDescent="0.25">
      <c r="A1702">
        <v>1701</v>
      </c>
      <c r="B1702">
        <v>62</v>
      </c>
      <c r="C1702" s="1" t="s">
        <v>2</v>
      </c>
      <c r="D1702" s="1" t="s">
        <v>86</v>
      </c>
      <c r="E1702" s="1" t="s">
        <v>4</v>
      </c>
      <c r="F1702" s="2">
        <v>48692</v>
      </c>
      <c r="G1702">
        <v>36</v>
      </c>
      <c r="H1702">
        <v>70</v>
      </c>
      <c r="I1702" s="1" t="s">
        <v>46</v>
      </c>
      <c r="J1702" s="1" t="s">
        <v>6</v>
      </c>
      <c r="K1702" s="1" t="s">
        <v>76</v>
      </c>
      <c r="L1702" s="1" t="s">
        <v>39</v>
      </c>
      <c r="M1702" s="1" t="s">
        <v>9</v>
      </c>
      <c r="N1702" s="1" t="s">
        <v>57</v>
      </c>
      <c r="O1702" s="1" t="s">
        <v>70</v>
      </c>
    </row>
    <row r="1703" spans="1:15" x14ac:dyDescent="0.25">
      <c r="A1703">
        <v>1702</v>
      </c>
      <c r="B1703">
        <v>69</v>
      </c>
      <c r="C1703" s="1" t="s">
        <v>2</v>
      </c>
      <c r="D1703" s="1" t="s">
        <v>48</v>
      </c>
      <c r="E1703" s="1" t="s">
        <v>49</v>
      </c>
      <c r="F1703" s="2">
        <v>48694</v>
      </c>
      <c r="G1703">
        <v>44</v>
      </c>
      <c r="H1703">
        <v>41</v>
      </c>
      <c r="I1703" s="1" t="s">
        <v>73</v>
      </c>
      <c r="J1703" s="1" t="s">
        <v>74</v>
      </c>
      <c r="K1703" s="1" t="s">
        <v>126</v>
      </c>
      <c r="L1703" s="1" t="s">
        <v>8</v>
      </c>
      <c r="M1703" s="1" t="s">
        <v>27</v>
      </c>
      <c r="N1703" s="1" t="s">
        <v>68</v>
      </c>
      <c r="O1703" s="1" t="s">
        <v>79</v>
      </c>
    </row>
    <row r="1704" spans="1:15" x14ac:dyDescent="0.25">
      <c r="A1704">
        <v>1703</v>
      </c>
      <c r="B1704">
        <v>54</v>
      </c>
      <c r="C1704" s="1" t="s">
        <v>2</v>
      </c>
      <c r="D1704" s="1" t="s">
        <v>16</v>
      </c>
      <c r="E1704" s="1" t="s">
        <v>4</v>
      </c>
      <c r="F1704" s="2">
        <v>48696</v>
      </c>
      <c r="G1704">
        <v>48</v>
      </c>
      <c r="H1704">
        <v>83</v>
      </c>
      <c r="I1704" s="1" t="s">
        <v>72</v>
      </c>
      <c r="J1704" s="1" t="s">
        <v>74</v>
      </c>
      <c r="K1704" s="1" t="s">
        <v>116</v>
      </c>
      <c r="L1704" s="1" t="s">
        <v>35</v>
      </c>
      <c r="M1704" s="1" t="s">
        <v>9</v>
      </c>
      <c r="N1704" s="1" t="s">
        <v>57</v>
      </c>
      <c r="O1704" s="1" t="s">
        <v>22</v>
      </c>
    </row>
    <row r="1705" spans="1:15" x14ac:dyDescent="0.25">
      <c r="A1705">
        <v>1704</v>
      </c>
      <c r="B1705">
        <v>39</v>
      </c>
      <c r="C1705" s="1" t="s">
        <v>2</v>
      </c>
      <c r="D1705" s="1" t="s">
        <v>114</v>
      </c>
      <c r="E1705" s="1" t="s">
        <v>49</v>
      </c>
      <c r="F1705" s="2">
        <v>48698</v>
      </c>
      <c r="G1705">
        <v>12</v>
      </c>
      <c r="H1705">
        <v>22</v>
      </c>
      <c r="I1705" s="1" t="s">
        <v>81</v>
      </c>
      <c r="J1705" s="1" t="s">
        <v>26</v>
      </c>
      <c r="K1705" s="1" t="s">
        <v>76</v>
      </c>
      <c r="L1705" s="1" t="s">
        <v>19</v>
      </c>
      <c r="M1705" s="1" t="s">
        <v>27</v>
      </c>
      <c r="N1705" s="1" t="s">
        <v>57</v>
      </c>
      <c r="O1705" s="1" t="s">
        <v>31</v>
      </c>
    </row>
    <row r="1706" spans="1:15" x14ac:dyDescent="0.25">
      <c r="A1706">
        <v>1705</v>
      </c>
      <c r="B1706">
        <v>56</v>
      </c>
      <c r="C1706" s="1" t="s">
        <v>2</v>
      </c>
      <c r="D1706" s="1" t="s">
        <v>32</v>
      </c>
      <c r="E1706" s="1" t="s">
        <v>24</v>
      </c>
      <c r="F1706" s="2">
        <v>48700</v>
      </c>
      <c r="G1706">
        <v>19</v>
      </c>
      <c r="H1706">
        <v>20</v>
      </c>
      <c r="I1706" s="1" t="s">
        <v>117</v>
      </c>
      <c r="J1706" s="1" t="s">
        <v>26</v>
      </c>
      <c r="K1706" s="1" t="s">
        <v>75</v>
      </c>
      <c r="L1706" s="1" t="s">
        <v>35</v>
      </c>
      <c r="M1706" s="1" t="s">
        <v>56</v>
      </c>
      <c r="N1706" s="1" t="s">
        <v>15</v>
      </c>
      <c r="O1706" s="1" t="s">
        <v>79</v>
      </c>
    </row>
    <row r="1707" spans="1:15" x14ac:dyDescent="0.25">
      <c r="A1707">
        <v>1706</v>
      </c>
      <c r="B1707">
        <v>39</v>
      </c>
      <c r="C1707" s="1" t="s">
        <v>2</v>
      </c>
      <c r="D1707" s="1" t="s">
        <v>88</v>
      </c>
      <c r="E1707" s="1" t="s">
        <v>49</v>
      </c>
      <c r="F1707" s="2">
        <v>48702</v>
      </c>
      <c r="G1707">
        <v>49</v>
      </c>
      <c r="H1707">
        <v>29</v>
      </c>
      <c r="I1707" s="1" t="s">
        <v>129</v>
      </c>
      <c r="J1707" s="1" t="s">
        <v>6</v>
      </c>
      <c r="K1707" s="1" t="s">
        <v>91</v>
      </c>
      <c r="L1707" s="1" t="s">
        <v>35</v>
      </c>
      <c r="M1707" s="1" t="s">
        <v>52</v>
      </c>
      <c r="N1707" s="1" t="s">
        <v>10</v>
      </c>
      <c r="O1707" s="1" t="s">
        <v>58</v>
      </c>
    </row>
    <row r="1708" spans="1:15" x14ac:dyDescent="0.25">
      <c r="A1708">
        <v>1707</v>
      </c>
      <c r="B1708">
        <v>37</v>
      </c>
      <c r="C1708" s="1" t="s">
        <v>2</v>
      </c>
      <c r="D1708" s="1" t="s">
        <v>71</v>
      </c>
      <c r="E1708" s="1" t="s">
        <v>49</v>
      </c>
      <c r="F1708" s="2">
        <v>48704</v>
      </c>
      <c r="G1708">
        <v>25</v>
      </c>
      <c r="H1708">
        <v>87</v>
      </c>
      <c r="I1708" s="1" t="s">
        <v>96</v>
      </c>
      <c r="J1708" s="1" t="s">
        <v>26</v>
      </c>
      <c r="K1708" s="1" t="s">
        <v>92</v>
      </c>
      <c r="L1708" s="1" t="s">
        <v>19</v>
      </c>
      <c r="M1708" s="1" t="s">
        <v>36</v>
      </c>
      <c r="N1708" s="1" t="s">
        <v>10</v>
      </c>
      <c r="O1708" s="1" t="s">
        <v>11</v>
      </c>
    </row>
    <row r="1709" spans="1:15" x14ac:dyDescent="0.25">
      <c r="A1709">
        <v>1708</v>
      </c>
      <c r="B1709">
        <v>25</v>
      </c>
      <c r="C1709" s="1" t="s">
        <v>2</v>
      </c>
      <c r="D1709" s="1" t="s">
        <v>41</v>
      </c>
      <c r="E1709" s="1" t="s">
        <v>4</v>
      </c>
      <c r="F1709" s="2">
        <v>48706</v>
      </c>
      <c r="G1709">
        <v>25</v>
      </c>
      <c r="H1709">
        <v>81</v>
      </c>
      <c r="I1709" s="1" t="s">
        <v>89</v>
      </c>
      <c r="J1709" s="1" t="s">
        <v>6</v>
      </c>
      <c r="K1709" s="1" t="s">
        <v>14</v>
      </c>
      <c r="L1709" s="1" t="s">
        <v>39</v>
      </c>
      <c r="M1709" s="1" t="s">
        <v>52</v>
      </c>
      <c r="N1709" s="1" t="s">
        <v>15</v>
      </c>
      <c r="O1709" s="1" t="s">
        <v>58</v>
      </c>
    </row>
    <row r="1710" spans="1:15" x14ac:dyDescent="0.25">
      <c r="A1710">
        <v>1709</v>
      </c>
      <c r="B1710">
        <v>35</v>
      </c>
      <c r="C1710" s="1" t="s">
        <v>2</v>
      </c>
      <c r="D1710" s="1" t="s">
        <v>119</v>
      </c>
      <c r="E1710" s="1" t="s">
        <v>24</v>
      </c>
      <c r="F1710" s="2">
        <v>48708</v>
      </c>
      <c r="G1710">
        <v>1</v>
      </c>
      <c r="H1710">
        <v>58</v>
      </c>
      <c r="I1710" s="1" t="s">
        <v>85</v>
      </c>
      <c r="J1710" s="1" t="s">
        <v>6</v>
      </c>
      <c r="K1710" s="1" t="s">
        <v>91</v>
      </c>
      <c r="L1710" s="1" t="s">
        <v>19</v>
      </c>
      <c r="M1710" s="1" t="s">
        <v>9</v>
      </c>
      <c r="N1710" s="1" t="s">
        <v>21</v>
      </c>
      <c r="O1710" s="1" t="s">
        <v>40</v>
      </c>
    </row>
    <row r="1711" spans="1:15" x14ac:dyDescent="0.25">
      <c r="A1711">
        <v>1710</v>
      </c>
      <c r="B1711">
        <v>45</v>
      </c>
      <c r="C1711" s="1" t="s">
        <v>2</v>
      </c>
      <c r="D1711" s="1" t="s">
        <v>69</v>
      </c>
      <c r="E1711" s="1" t="s">
        <v>4</v>
      </c>
      <c r="F1711" s="2">
        <v>48710</v>
      </c>
      <c r="G1711">
        <v>19</v>
      </c>
      <c r="H1711">
        <v>83</v>
      </c>
      <c r="I1711" s="1" t="s">
        <v>98</v>
      </c>
      <c r="J1711" s="1" t="s">
        <v>26</v>
      </c>
      <c r="K1711" s="1" t="s">
        <v>51</v>
      </c>
      <c r="L1711" s="1" t="s">
        <v>8</v>
      </c>
      <c r="M1711" s="1" t="s">
        <v>36</v>
      </c>
      <c r="N1711" s="1" t="s">
        <v>57</v>
      </c>
      <c r="O1711" s="1" t="s">
        <v>31</v>
      </c>
    </row>
    <row r="1712" spans="1:15" x14ac:dyDescent="0.25">
      <c r="A1712">
        <v>1711</v>
      </c>
      <c r="B1712">
        <v>19</v>
      </c>
      <c r="C1712" s="1" t="s">
        <v>2</v>
      </c>
      <c r="D1712" s="1" t="s">
        <v>77</v>
      </c>
      <c r="E1712" s="1" t="s">
        <v>4</v>
      </c>
      <c r="F1712" s="2">
        <v>48712</v>
      </c>
      <c r="G1712">
        <v>7</v>
      </c>
      <c r="H1712">
        <v>59</v>
      </c>
      <c r="I1712" s="1" t="s">
        <v>54</v>
      </c>
      <c r="J1712" s="1" t="s">
        <v>74</v>
      </c>
      <c r="K1712" s="1" t="s">
        <v>103</v>
      </c>
      <c r="L1712" s="1" t="s">
        <v>39</v>
      </c>
      <c r="M1712" s="1" t="s">
        <v>56</v>
      </c>
      <c r="N1712" s="1" t="s">
        <v>21</v>
      </c>
      <c r="O1712" s="1" t="s">
        <v>40</v>
      </c>
    </row>
    <row r="1713" spans="1:15" x14ac:dyDescent="0.25">
      <c r="A1713">
        <v>1712</v>
      </c>
      <c r="B1713">
        <v>21</v>
      </c>
      <c r="C1713" s="1" t="s">
        <v>2</v>
      </c>
      <c r="D1713" s="1" t="s">
        <v>95</v>
      </c>
      <c r="E1713" s="1" t="s">
        <v>4</v>
      </c>
      <c r="F1713" s="2">
        <v>48714</v>
      </c>
      <c r="G1713">
        <v>19</v>
      </c>
      <c r="H1713">
        <v>93</v>
      </c>
      <c r="I1713" s="1" t="s">
        <v>80</v>
      </c>
      <c r="J1713" s="1" t="s">
        <v>26</v>
      </c>
      <c r="K1713" s="1" t="s">
        <v>75</v>
      </c>
      <c r="L1713" s="1" t="s">
        <v>19</v>
      </c>
      <c r="M1713" s="1" t="s">
        <v>9</v>
      </c>
      <c r="N1713" s="1" t="s">
        <v>21</v>
      </c>
      <c r="O1713" s="1" t="s">
        <v>70</v>
      </c>
    </row>
    <row r="1714" spans="1:15" x14ac:dyDescent="0.25">
      <c r="A1714">
        <v>1713</v>
      </c>
      <c r="B1714">
        <v>65</v>
      </c>
      <c r="C1714" s="1" t="s">
        <v>2</v>
      </c>
      <c r="D1714" s="1" t="s">
        <v>95</v>
      </c>
      <c r="E1714" s="1" t="s">
        <v>4</v>
      </c>
      <c r="F1714" s="2">
        <v>48716</v>
      </c>
      <c r="G1714">
        <v>9</v>
      </c>
      <c r="H1714">
        <v>87</v>
      </c>
      <c r="I1714" s="1" t="s">
        <v>97</v>
      </c>
      <c r="J1714" s="1" t="s">
        <v>18</v>
      </c>
      <c r="K1714" s="1" t="s">
        <v>100</v>
      </c>
      <c r="L1714" s="1" t="s">
        <v>39</v>
      </c>
      <c r="M1714" s="1" t="s">
        <v>52</v>
      </c>
      <c r="N1714" s="1" t="s">
        <v>15</v>
      </c>
      <c r="O1714" s="1" t="s">
        <v>11</v>
      </c>
    </row>
    <row r="1715" spans="1:15" x14ac:dyDescent="0.25">
      <c r="A1715">
        <v>1714</v>
      </c>
      <c r="B1715">
        <v>49</v>
      </c>
      <c r="C1715" s="1" t="s">
        <v>2</v>
      </c>
      <c r="D1715" s="1" t="s">
        <v>84</v>
      </c>
      <c r="E1715" s="1" t="s">
        <v>45</v>
      </c>
      <c r="F1715" s="2">
        <v>48718</v>
      </c>
      <c r="G1715">
        <v>37</v>
      </c>
      <c r="H1715">
        <v>22</v>
      </c>
      <c r="I1715" s="1" t="s">
        <v>50</v>
      </c>
      <c r="J1715" s="1" t="s">
        <v>26</v>
      </c>
      <c r="K1715" s="1" t="s">
        <v>51</v>
      </c>
      <c r="L1715" s="1" t="s">
        <v>8</v>
      </c>
      <c r="M1715" s="1" t="s">
        <v>20</v>
      </c>
      <c r="N1715" s="1" t="s">
        <v>28</v>
      </c>
      <c r="O1715" s="1" t="s">
        <v>40</v>
      </c>
    </row>
    <row r="1716" spans="1:15" x14ac:dyDescent="0.25">
      <c r="A1716">
        <v>1715</v>
      </c>
      <c r="B1716">
        <v>30</v>
      </c>
      <c r="C1716" s="1" t="s">
        <v>2</v>
      </c>
      <c r="D1716" s="1" t="s">
        <v>16</v>
      </c>
      <c r="E1716" s="1" t="s">
        <v>4</v>
      </c>
      <c r="F1716" s="2">
        <v>48720</v>
      </c>
      <c r="G1716">
        <v>15</v>
      </c>
      <c r="H1716">
        <v>71</v>
      </c>
      <c r="I1716" s="1" t="s">
        <v>129</v>
      </c>
      <c r="J1716" s="1" t="s">
        <v>18</v>
      </c>
      <c r="K1716" s="1" t="s">
        <v>43</v>
      </c>
      <c r="L1716" s="1" t="s">
        <v>35</v>
      </c>
      <c r="M1716" s="1" t="s">
        <v>36</v>
      </c>
      <c r="N1716" s="1" t="s">
        <v>15</v>
      </c>
      <c r="O1716" s="1" t="s">
        <v>70</v>
      </c>
    </row>
    <row r="1717" spans="1:15" x14ac:dyDescent="0.25">
      <c r="A1717">
        <v>1716</v>
      </c>
      <c r="B1717">
        <v>23</v>
      </c>
      <c r="C1717" s="1" t="s">
        <v>2</v>
      </c>
      <c r="D1717" s="1" t="s">
        <v>63</v>
      </c>
      <c r="E1717" s="1" t="s">
        <v>4</v>
      </c>
      <c r="F1717" s="2">
        <v>48722</v>
      </c>
      <c r="G1717">
        <v>30</v>
      </c>
      <c r="H1717">
        <v>69</v>
      </c>
      <c r="I1717" s="1" t="s">
        <v>117</v>
      </c>
      <c r="J1717" s="1" t="s">
        <v>74</v>
      </c>
      <c r="K1717" s="1" t="s">
        <v>7</v>
      </c>
      <c r="L1717" s="1" t="s">
        <v>19</v>
      </c>
      <c r="M1717" s="1" t="s">
        <v>52</v>
      </c>
      <c r="N1717" s="1" t="s">
        <v>28</v>
      </c>
      <c r="O1717" s="1" t="s">
        <v>58</v>
      </c>
    </row>
    <row r="1718" spans="1:15" x14ac:dyDescent="0.25">
      <c r="A1718">
        <v>1717</v>
      </c>
      <c r="B1718">
        <v>69</v>
      </c>
      <c r="C1718" s="1" t="s">
        <v>2</v>
      </c>
      <c r="D1718" s="1" t="s">
        <v>3</v>
      </c>
      <c r="E1718" s="1" t="s">
        <v>4</v>
      </c>
      <c r="F1718" s="2">
        <v>48724</v>
      </c>
      <c r="G1718">
        <v>30</v>
      </c>
      <c r="H1718">
        <v>47</v>
      </c>
      <c r="I1718" s="1" t="s">
        <v>121</v>
      </c>
      <c r="J1718" s="1" t="s">
        <v>26</v>
      </c>
      <c r="K1718" s="1" t="s">
        <v>91</v>
      </c>
      <c r="L1718" s="1" t="s">
        <v>8</v>
      </c>
      <c r="M1718" s="1" t="s">
        <v>36</v>
      </c>
      <c r="N1718" s="1" t="s">
        <v>15</v>
      </c>
      <c r="O1718" s="1" t="s">
        <v>79</v>
      </c>
    </row>
    <row r="1719" spans="1:15" x14ac:dyDescent="0.25">
      <c r="A1719">
        <v>1718</v>
      </c>
      <c r="B1719">
        <v>29</v>
      </c>
      <c r="C1719" s="1" t="s">
        <v>2</v>
      </c>
      <c r="D1719" s="1" t="s">
        <v>86</v>
      </c>
      <c r="E1719" s="1" t="s">
        <v>4</v>
      </c>
      <c r="F1719" s="2">
        <v>48726</v>
      </c>
      <c r="G1719">
        <v>16</v>
      </c>
      <c r="H1719">
        <v>50</v>
      </c>
      <c r="I1719" s="1" t="s">
        <v>59</v>
      </c>
      <c r="J1719" s="1" t="s">
        <v>6</v>
      </c>
      <c r="K1719" s="1" t="s">
        <v>103</v>
      </c>
      <c r="L1719" s="1" t="s">
        <v>35</v>
      </c>
      <c r="M1719" s="1" t="s">
        <v>9</v>
      </c>
      <c r="N1719" s="1" t="s">
        <v>68</v>
      </c>
      <c r="O1719" s="1" t="s">
        <v>58</v>
      </c>
    </row>
    <row r="1720" spans="1:15" x14ac:dyDescent="0.25">
      <c r="A1720">
        <v>1719</v>
      </c>
      <c r="B1720">
        <v>54</v>
      </c>
      <c r="C1720" s="1" t="s">
        <v>2</v>
      </c>
      <c r="D1720" s="1" t="s">
        <v>95</v>
      </c>
      <c r="E1720" s="1" t="s">
        <v>4</v>
      </c>
      <c r="F1720" s="2">
        <v>48728</v>
      </c>
      <c r="G1720">
        <v>14</v>
      </c>
      <c r="H1720">
        <v>96</v>
      </c>
      <c r="I1720" s="1" t="s">
        <v>110</v>
      </c>
      <c r="J1720" s="1" t="s">
        <v>6</v>
      </c>
      <c r="K1720" s="1" t="s">
        <v>51</v>
      </c>
      <c r="L1720" s="1" t="s">
        <v>8</v>
      </c>
      <c r="M1720" s="1" t="s">
        <v>52</v>
      </c>
      <c r="N1720" s="1" t="s">
        <v>28</v>
      </c>
      <c r="O1720" s="1" t="s">
        <v>79</v>
      </c>
    </row>
    <row r="1721" spans="1:15" x14ac:dyDescent="0.25">
      <c r="A1721">
        <v>1720</v>
      </c>
      <c r="B1721">
        <v>45</v>
      </c>
      <c r="C1721" s="1" t="s">
        <v>2</v>
      </c>
      <c r="D1721" s="1" t="s">
        <v>12</v>
      </c>
      <c r="E1721" s="1" t="s">
        <v>4</v>
      </c>
      <c r="F1721" s="2">
        <v>48730</v>
      </c>
      <c r="G1721">
        <v>8</v>
      </c>
      <c r="H1721">
        <v>39</v>
      </c>
      <c r="I1721" s="1" t="s">
        <v>110</v>
      </c>
      <c r="J1721" s="1" t="s">
        <v>26</v>
      </c>
      <c r="K1721" s="1" t="s">
        <v>34</v>
      </c>
      <c r="L1721" s="1" t="s">
        <v>8</v>
      </c>
      <c r="M1721" s="1" t="s">
        <v>20</v>
      </c>
      <c r="N1721" s="1" t="s">
        <v>10</v>
      </c>
      <c r="O1721" s="1" t="s">
        <v>40</v>
      </c>
    </row>
    <row r="1722" spans="1:15" x14ac:dyDescent="0.25">
      <c r="A1722">
        <v>1721</v>
      </c>
      <c r="B1722">
        <v>25</v>
      </c>
      <c r="C1722" s="1" t="s">
        <v>2</v>
      </c>
      <c r="D1722" s="1" t="s">
        <v>41</v>
      </c>
      <c r="E1722" s="1" t="s">
        <v>4</v>
      </c>
      <c r="F1722" s="2">
        <v>48732</v>
      </c>
      <c r="G1722">
        <v>40</v>
      </c>
      <c r="H1722">
        <v>84</v>
      </c>
      <c r="I1722" s="1" t="s">
        <v>17</v>
      </c>
      <c r="J1722" s="1" t="s">
        <v>18</v>
      </c>
      <c r="K1722" s="1" t="s">
        <v>100</v>
      </c>
      <c r="L1722" s="1" t="s">
        <v>8</v>
      </c>
      <c r="M1722" s="1" t="s">
        <v>9</v>
      </c>
      <c r="N1722" s="1" t="s">
        <v>68</v>
      </c>
      <c r="O1722" s="1" t="s">
        <v>58</v>
      </c>
    </row>
    <row r="1723" spans="1:15" x14ac:dyDescent="0.25">
      <c r="A1723">
        <v>1722</v>
      </c>
      <c r="B1723">
        <v>34</v>
      </c>
      <c r="C1723" s="1" t="s">
        <v>2</v>
      </c>
      <c r="D1723" s="1" t="s">
        <v>88</v>
      </c>
      <c r="E1723" s="1" t="s">
        <v>49</v>
      </c>
      <c r="F1723" s="2">
        <v>48734</v>
      </c>
      <c r="G1723">
        <v>24</v>
      </c>
      <c r="H1723">
        <v>28</v>
      </c>
      <c r="I1723" s="1" t="s">
        <v>61</v>
      </c>
      <c r="J1723" s="1" t="s">
        <v>18</v>
      </c>
      <c r="K1723" s="1" t="s">
        <v>118</v>
      </c>
      <c r="L1723" s="1" t="s">
        <v>19</v>
      </c>
      <c r="M1723" s="1" t="s">
        <v>20</v>
      </c>
      <c r="N1723" s="1" t="s">
        <v>21</v>
      </c>
      <c r="O1723" s="1" t="s">
        <v>70</v>
      </c>
    </row>
    <row r="1724" spans="1:15" x14ac:dyDescent="0.25">
      <c r="A1724">
        <v>1723</v>
      </c>
      <c r="B1724">
        <v>46</v>
      </c>
      <c r="C1724" s="1" t="s">
        <v>2</v>
      </c>
      <c r="D1724" s="1" t="s">
        <v>95</v>
      </c>
      <c r="E1724" s="1" t="s">
        <v>4</v>
      </c>
      <c r="F1724" s="2">
        <v>48736</v>
      </c>
      <c r="G1724">
        <v>14</v>
      </c>
      <c r="H1724">
        <v>51</v>
      </c>
      <c r="I1724" s="1" t="s">
        <v>17</v>
      </c>
      <c r="J1724" s="1" t="s">
        <v>6</v>
      </c>
      <c r="K1724" s="1" t="s">
        <v>65</v>
      </c>
      <c r="L1724" s="1" t="s">
        <v>35</v>
      </c>
      <c r="M1724" s="1" t="s">
        <v>36</v>
      </c>
      <c r="N1724" s="1" t="s">
        <v>15</v>
      </c>
      <c r="O1724" s="1" t="s">
        <v>11</v>
      </c>
    </row>
    <row r="1725" spans="1:15" x14ac:dyDescent="0.25">
      <c r="A1725">
        <v>1724</v>
      </c>
      <c r="B1725">
        <v>70</v>
      </c>
      <c r="C1725" s="1" t="s">
        <v>2</v>
      </c>
      <c r="D1725" s="1" t="s">
        <v>101</v>
      </c>
      <c r="E1725" s="1" t="s">
        <v>49</v>
      </c>
      <c r="F1725" s="2">
        <v>48738</v>
      </c>
      <c r="G1725">
        <v>39</v>
      </c>
      <c r="H1725">
        <v>20</v>
      </c>
      <c r="I1725" s="1" t="s">
        <v>66</v>
      </c>
      <c r="J1725" s="1" t="s">
        <v>74</v>
      </c>
      <c r="K1725" s="1" t="s">
        <v>62</v>
      </c>
      <c r="L1725" s="1" t="s">
        <v>19</v>
      </c>
      <c r="M1725" s="1" t="s">
        <v>36</v>
      </c>
      <c r="N1725" s="1" t="s">
        <v>28</v>
      </c>
      <c r="O1725" s="1" t="s">
        <v>31</v>
      </c>
    </row>
    <row r="1726" spans="1:15" x14ac:dyDescent="0.25">
      <c r="A1726">
        <v>1725</v>
      </c>
      <c r="B1726">
        <v>42</v>
      </c>
      <c r="C1726" s="1" t="s">
        <v>2</v>
      </c>
      <c r="D1726" s="1" t="s">
        <v>53</v>
      </c>
      <c r="E1726" s="1" t="s">
        <v>24</v>
      </c>
      <c r="F1726" s="2">
        <v>48740</v>
      </c>
      <c r="G1726">
        <v>21</v>
      </c>
      <c r="H1726">
        <v>72</v>
      </c>
      <c r="I1726" s="1" t="s">
        <v>61</v>
      </c>
      <c r="J1726" s="1" t="s">
        <v>18</v>
      </c>
      <c r="K1726" s="1" t="s">
        <v>67</v>
      </c>
      <c r="L1726" s="1" t="s">
        <v>8</v>
      </c>
      <c r="M1726" s="1" t="s">
        <v>20</v>
      </c>
      <c r="N1726" s="1" t="s">
        <v>28</v>
      </c>
      <c r="O1726" s="1" t="s">
        <v>22</v>
      </c>
    </row>
    <row r="1727" spans="1:15" x14ac:dyDescent="0.25">
      <c r="A1727">
        <v>1726</v>
      </c>
      <c r="B1727">
        <v>45</v>
      </c>
      <c r="C1727" s="1" t="s">
        <v>2</v>
      </c>
      <c r="D1727" s="1" t="s">
        <v>71</v>
      </c>
      <c r="E1727" s="1" t="s">
        <v>49</v>
      </c>
      <c r="F1727" s="2">
        <v>48742</v>
      </c>
      <c r="G1727">
        <v>32</v>
      </c>
      <c r="H1727">
        <v>33</v>
      </c>
      <c r="I1727" s="1" t="s">
        <v>17</v>
      </c>
      <c r="J1727" s="1" t="s">
        <v>26</v>
      </c>
      <c r="K1727" s="1" t="s">
        <v>108</v>
      </c>
      <c r="L1727" s="1" t="s">
        <v>19</v>
      </c>
      <c r="M1727" s="1" t="s">
        <v>27</v>
      </c>
      <c r="N1727" s="1" t="s">
        <v>10</v>
      </c>
      <c r="O1727" s="1" t="s">
        <v>40</v>
      </c>
    </row>
    <row r="1728" spans="1:15" x14ac:dyDescent="0.25">
      <c r="A1728">
        <v>1727</v>
      </c>
      <c r="B1728">
        <v>57</v>
      </c>
      <c r="C1728" s="1" t="s">
        <v>2</v>
      </c>
      <c r="D1728" s="1" t="s">
        <v>44</v>
      </c>
      <c r="E1728" s="1" t="s">
        <v>45</v>
      </c>
      <c r="F1728" s="2">
        <v>48744</v>
      </c>
      <c r="G1728">
        <v>45</v>
      </c>
      <c r="H1728">
        <v>28</v>
      </c>
      <c r="I1728" s="1" t="s">
        <v>98</v>
      </c>
      <c r="J1728" s="1" t="s">
        <v>18</v>
      </c>
      <c r="K1728" s="1" t="s">
        <v>60</v>
      </c>
      <c r="L1728" s="1" t="s">
        <v>35</v>
      </c>
      <c r="M1728" s="1" t="s">
        <v>9</v>
      </c>
      <c r="N1728" s="1" t="s">
        <v>68</v>
      </c>
      <c r="O1728" s="1" t="s">
        <v>22</v>
      </c>
    </row>
    <row r="1729" spans="1:15" x14ac:dyDescent="0.25">
      <c r="A1729">
        <v>1728</v>
      </c>
      <c r="B1729">
        <v>49</v>
      </c>
      <c r="C1729" s="1" t="s">
        <v>2</v>
      </c>
      <c r="D1729" s="1" t="s">
        <v>3</v>
      </c>
      <c r="E1729" s="1" t="s">
        <v>4</v>
      </c>
      <c r="F1729" s="2">
        <v>48746</v>
      </c>
      <c r="G1729">
        <v>19</v>
      </c>
      <c r="H1729">
        <v>53</v>
      </c>
      <c r="I1729" s="1" t="s">
        <v>123</v>
      </c>
      <c r="J1729" s="1" t="s">
        <v>18</v>
      </c>
      <c r="K1729" s="1" t="s">
        <v>65</v>
      </c>
      <c r="L1729" s="1" t="s">
        <v>19</v>
      </c>
      <c r="M1729" s="1" t="s">
        <v>9</v>
      </c>
      <c r="N1729" s="1" t="s">
        <v>28</v>
      </c>
      <c r="O1729" s="1" t="s">
        <v>70</v>
      </c>
    </row>
    <row r="1730" spans="1:15" x14ac:dyDescent="0.25">
      <c r="A1730">
        <v>1729</v>
      </c>
      <c r="B1730">
        <v>23</v>
      </c>
      <c r="C1730" s="1" t="s">
        <v>2</v>
      </c>
      <c r="D1730" s="1" t="s">
        <v>16</v>
      </c>
      <c r="E1730" s="1" t="s">
        <v>4</v>
      </c>
      <c r="F1730" s="2">
        <v>48748</v>
      </c>
      <c r="G1730">
        <v>1</v>
      </c>
      <c r="H1730">
        <v>48</v>
      </c>
      <c r="I1730" s="1" t="s">
        <v>33</v>
      </c>
      <c r="J1730" s="1" t="s">
        <v>6</v>
      </c>
      <c r="K1730" s="1" t="s">
        <v>76</v>
      </c>
      <c r="L1730" s="1" t="s">
        <v>39</v>
      </c>
      <c r="M1730" s="1" t="s">
        <v>9</v>
      </c>
      <c r="N1730" s="1" t="s">
        <v>68</v>
      </c>
      <c r="O1730" s="1" t="s">
        <v>79</v>
      </c>
    </row>
    <row r="1731" spans="1:15" x14ac:dyDescent="0.25">
      <c r="A1731">
        <v>1730</v>
      </c>
      <c r="B1731">
        <v>47</v>
      </c>
      <c r="C1731" s="1" t="s">
        <v>2</v>
      </c>
      <c r="D1731" s="1" t="s">
        <v>41</v>
      </c>
      <c r="E1731" s="1" t="s">
        <v>4</v>
      </c>
      <c r="F1731" s="2">
        <v>48750</v>
      </c>
      <c r="G1731">
        <v>12</v>
      </c>
      <c r="H1731">
        <v>21</v>
      </c>
      <c r="I1731" s="1" t="s">
        <v>97</v>
      </c>
      <c r="J1731" s="1" t="s">
        <v>26</v>
      </c>
      <c r="K1731" s="1" t="s">
        <v>92</v>
      </c>
      <c r="L1731" s="1" t="s">
        <v>8</v>
      </c>
      <c r="M1731" s="1" t="s">
        <v>56</v>
      </c>
      <c r="N1731" s="1" t="s">
        <v>10</v>
      </c>
      <c r="O1731" s="1" t="s">
        <v>11</v>
      </c>
    </row>
    <row r="1732" spans="1:15" x14ac:dyDescent="0.25">
      <c r="A1732">
        <v>1731</v>
      </c>
      <c r="B1732">
        <v>23</v>
      </c>
      <c r="C1732" s="1" t="s">
        <v>2</v>
      </c>
      <c r="D1732" s="1" t="s">
        <v>37</v>
      </c>
      <c r="E1732" s="1" t="s">
        <v>4</v>
      </c>
      <c r="F1732" s="2">
        <v>48752</v>
      </c>
      <c r="G1732">
        <v>26</v>
      </c>
      <c r="H1732">
        <v>22</v>
      </c>
      <c r="I1732" s="1" t="s">
        <v>72</v>
      </c>
      <c r="J1732" s="1" t="s">
        <v>18</v>
      </c>
      <c r="K1732" s="1" t="s">
        <v>47</v>
      </c>
      <c r="L1732" s="1" t="s">
        <v>39</v>
      </c>
      <c r="M1732" s="1" t="s">
        <v>20</v>
      </c>
      <c r="N1732" s="1" t="s">
        <v>21</v>
      </c>
      <c r="O1732" s="1" t="s">
        <v>22</v>
      </c>
    </row>
    <row r="1733" spans="1:15" x14ac:dyDescent="0.25">
      <c r="A1733">
        <v>1732</v>
      </c>
      <c r="B1733">
        <v>21</v>
      </c>
      <c r="C1733" s="1" t="s">
        <v>2</v>
      </c>
      <c r="D1733" s="1" t="s">
        <v>114</v>
      </c>
      <c r="E1733" s="1" t="s">
        <v>49</v>
      </c>
      <c r="F1733" s="2">
        <v>48754</v>
      </c>
      <c r="G1733">
        <v>12</v>
      </c>
      <c r="H1733">
        <v>87</v>
      </c>
      <c r="I1733" s="1" t="s">
        <v>117</v>
      </c>
      <c r="J1733" s="1" t="s">
        <v>26</v>
      </c>
      <c r="K1733" s="1" t="s">
        <v>7</v>
      </c>
      <c r="L1733" s="1" t="s">
        <v>39</v>
      </c>
      <c r="M1733" s="1" t="s">
        <v>27</v>
      </c>
      <c r="N1733" s="1" t="s">
        <v>15</v>
      </c>
      <c r="O1733" s="1" t="s">
        <v>70</v>
      </c>
    </row>
    <row r="1734" spans="1:15" x14ac:dyDescent="0.25">
      <c r="A1734">
        <v>1733</v>
      </c>
      <c r="B1734">
        <v>45</v>
      </c>
      <c r="C1734" s="1" t="s">
        <v>2</v>
      </c>
      <c r="D1734" s="1" t="s">
        <v>115</v>
      </c>
      <c r="E1734" s="1" t="s">
        <v>49</v>
      </c>
      <c r="F1734" s="2">
        <v>48756</v>
      </c>
      <c r="G1734">
        <v>36</v>
      </c>
      <c r="H1734">
        <v>50</v>
      </c>
      <c r="I1734" s="1" t="s">
        <v>25</v>
      </c>
      <c r="J1734" s="1" t="s">
        <v>18</v>
      </c>
      <c r="K1734" s="1" t="s">
        <v>43</v>
      </c>
      <c r="L1734" s="1" t="s">
        <v>8</v>
      </c>
      <c r="M1734" s="1" t="s">
        <v>20</v>
      </c>
      <c r="N1734" s="1" t="s">
        <v>15</v>
      </c>
      <c r="O1734" s="1" t="s">
        <v>79</v>
      </c>
    </row>
    <row r="1735" spans="1:15" x14ac:dyDescent="0.25">
      <c r="A1735">
        <v>1734</v>
      </c>
      <c r="B1735">
        <v>67</v>
      </c>
      <c r="C1735" s="1" t="s">
        <v>2</v>
      </c>
      <c r="D1735" s="1" t="s">
        <v>3</v>
      </c>
      <c r="E1735" s="1" t="s">
        <v>4</v>
      </c>
      <c r="F1735" s="2">
        <v>48758</v>
      </c>
      <c r="G1735">
        <v>22</v>
      </c>
      <c r="H1735">
        <v>85</v>
      </c>
      <c r="I1735" s="1" t="s">
        <v>66</v>
      </c>
      <c r="J1735" s="1" t="s">
        <v>6</v>
      </c>
      <c r="K1735" s="1" t="s">
        <v>76</v>
      </c>
      <c r="L1735" s="1" t="s">
        <v>35</v>
      </c>
      <c r="M1735" s="1" t="s">
        <v>9</v>
      </c>
      <c r="N1735" s="1" t="s">
        <v>21</v>
      </c>
      <c r="O1735" s="1" t="s">
        <v>31</v>
      </c>
    </row>
    <row r="1736" spans="1:15" x14ac:dyDescent="0.25">
      <c r="A1736">
        <v>1735</v>
      </c>
      <c r="B1736">
        <v>31</v>
      </c>
      <c r="C1736" s="1" t="s">
        <v>2</v>
      </c>
      <c r="D1736" s="1" t="s">
        <v>16</v>
      </c>
      <c r="E1736" s="1" t="s">
        <v>4</v>
      </c>
      <c r="F1736" s="2">
        <v>48760</v>
      </c>
      <c r="G1736">
        <v>16</v>
      </c>
      <c r="H1736">
        <v>98</v>
      </c>
      <c r="I1736" s="1" t="s">
        <v>50</v>
      </c>
      <c r="J1736" s="1" t="s">
        <v>6</v>
      </c>
      <c r="K1736" s="1" t="s">
        <v>92</v>
      </c>
      <c r="L1736" s="1" t="s">
        <v>19</v>
      </c>
      <c r="M1736" s="1" t="s">
        <v>27</v>
      </c>
      <c r="N1736" s="1" t="s">
        <v>28</v>
      </c>
      <c r="O1736" s="1" t="s">
        <v>40</v>
      </c>
    </row>
    <row r="1737" spans="1:15" x14ac:dyDescent="0.25">
      <c r="A1737">
        <v>1736</v>
      </c>
      <c r="B1737">
        <v>58</v>
      </c>
      <c r="C1737" s="1" t="s">
        <v>2</v>
      </c>
      <c r="D1737" s="1" t="s">
        <v>63</v>
      </c>
      <c r="E1737" s="1" t="s">
        <v>4</v>
      </c>
      <c r="F1737" s="2">
        <v>48762</v>
      </c>
      <c r="G1737">
        <v>31</v>
      </c>
      <c r="H1737">
        <v>34</v>
      </c>
      <c r="I1737" s="1" t="s">
        <v>87</v>
      </c>
      <c r="J1737" s="1" t="s">
        <v>26</v>
      </c>
      <c r="K1737" s="1" t="s">
        <v>55</v>
      </c>
      <c r="L1737" s="1" t="s">
        <v>8</v>
      </c>
      <c r="M1737" s="1" t="s">
        <v>9</v>
      </c>
      <c r="N1737" s="1" t="s">
        <v>10</v>
      </c>
      <c r="O1737" s="1" t="s">
        <v>31</v>
      </c>
    </row>
    <row r="1738" spans="1:15" x14ac:dyDescent="0.25">
      <c r="A1738">
        <v>1737</v>
      </c>
      <c r="B1738">
        <v>57</v>
      </c>
      <c r="C1738" s="1" t="s">
        <v>2</v>
      </c>
      <c r="D1738" s="1" t="s">
        <v>41</v>
      </c>
      <c r="E1738" s="1" t="s">
        <v>4</v>
      </c>
      <c r="F1738" s="2">
        <v>48764</v>
      </c>
      <c r="G1738">
        <v>43</v>
      </c>
      <c r="H1738">
        <v>61</v>
      </c>
      <c r="I1738" s="1" t="s">
        <v>104</v>
      </c>
      <c r="J1738" s="1" t="s">
        <v>26</v>
      </c>
      <c r="K1738" s="1" t="s">
        <v>55</v>
      </c>
      <c r="L1738" s="1" t="s">
        <v>35</v>
      </c>
      <c r="M1738" s="1" t="s">
        <v>52</v>
      </c>
      <c r="N1738" s="1" t="s">
        <v>15</v>
      </c>
      <c r="O1738" s="1" t="s">
        <v>40</v>
      </c>
    </row>
    <row r="1739" spans="1:15" x14ac:dyDescent="0.25">
      <c r="A1739">
        <v>1738</v>
      </c>
      <c r="B1739">
        <v>42</v>
      </c>
      <c r="C1739" s="1" t="s">
        <v>2</v>
      </c>
      <c r="D1739" s="1" t="s">
        <v>88</v>
      </c>
      <c r="E1739" s="1" t="s">
        <v>49</v>
      </c>
      <c r="F1739" s="2">
        <v>48766</v>
      </c>
      <c r="G1739">
        <v>50</v>
      </c>
      <c r="H1739">
        <v>98</v>
      </c>
      <c r="I1739" s="1" t="s">
        <v>105</v>
      </c>
      <c r="J1739" s="1" t="s">
        <v>6</v>
      </c>
      <c r="K1739" s="1" t="s">
        <v>7</v>
      </c>
      <c r="L1739" s="1" t="s">
        <v>35</v>
      </c>
      <c r="M1739" s="1" t="s">
        <v>56</v>
      </c>
      <c r="N1739" s="1" t="s">
        <v>10</v>
      </c>
      <c r="O1739" s="1" t="s">
        <v>58</v>
      </c>
    </row>
    <row r="1740" spans="1:15" x14ac:dyDescent="0.25">
      <c r="A1740">
        <v>1739</v>
      </c>
      <c r="B1740">
        <v>60</v>
      </c>
      <c r="C1740" s="1" t="s">
        <v>2</v>
      </c>
      <c r="D1740" s="1" t="s">
        <v>48</v>
      </c>
      <c r="E1740" s="1" t="s">
        <v>49</v>
      </c>
      <c r="F1740" s="2">
        <v>48768</v>
      </c>
      <c r="G1740">
        <v>37</v>
      </c>
      <c r="H1740">
        <v>61</v>
      </c>
      <c r="I1740" s="1" t="s">
        <v>104</v>
      </c>
      <c r="J1740" s="1" t="s">
        <v>26</v>
      </c>
      <c r="K1740" s="1" t="s">
        <v>78</v>
      </c>
      <c r="L1740" s="1" t="s">
        <v>19</v>
      </c>
      <c r="M1740" s="1" t="s">
        <v>52</v>
      </c>
      <c r="N1740" s="1" t="s">
        <v>21</v>
      </c>
      <c r="O1740" s="1" t="s">
        <v>22</v>
      </c>
    </row>
    <row r="1741" spans="1:15" x14ac:dyDescent="0.25">
      <c r="A1741">
        <v>1740</v>
      </c>
      <c r="B1741">
        <v>21</v>
      </c>
      <c r="C1741" s="1" t="s">
        <v>2</v>
      </c>
      <c r="D1741" s="1" t="s">
        <v>88</v>
      </c>
      <c r="E1741" s="1" t="s">
        <v>49</v>
      </c>
      <c r="F1741" s="2">
        <v>48770</v>
      </c>
      <c r="G1741">
        <v>23</v>
      </c>
      <c r="H1741">
        <v>98</v>
      </c>
      <c r="I1741" s="1" t="s">
        <v>130</v>
      </c>
      <c r="J1741" s="1" t="s">
        <v>6</v>
      </c>
      <c r="K1741" s="1" t="s">
        <v>47</v>
      </c>
      <c r="L1741" s="1" t="s">
        <v>8</v>
      </c>
      <c r="M1741" s="1" t="s">
        <v>9</v>
      </c>
      <c r="N1741" s="1" t="s">
        <v>15</v>
      </c>
      <c r="O1741" s="1" t="s">
        <v>22</v>
      </c>
    </row>
    <row r="1742" spans="1:15" x14ac:dyDescent="0.25">
      <c r="A1742">
        <v>1741</v>
      </c>
      <c r="B1742">
        <v>69</v>
      </c>
      <c r="C1742" s="1" t="s">
        <v>2</v>
      </c>
      <c r="D1742" s="1" t="s">
        <v>77</v>
      </c>
      <c r="E1742" s="1" t="s">
        <v>4</v>
      </c>
      <c r="F1742" s="2">
        <v>48772</v>
      </c>
      <c r="G1742">
        <v>10</v>
      </c>
      <c r="H1742">
        <v>21</v>
      </c>
      <c r="I1742" s="1" t="s">
        <v>132</v>
      </c>
      <c r="J1742" s="1" t="s">
        <v>6</v>
      </c>
      <c r="K1742" s="1" t="s">
        <v>43</v>
      </c>
      <c r="L1742" s="1" t="s">
        <v>39</v>
      </c>
      <c r="M1742" s="1" t="s">
        <v>27</v>
      </c>
      <c r="N1742" s="1" t="s">
        <v>57</v>
      </c>
      <c r="O1742" s="1" t="s">
        <v>79</v>
      </c>
    </row>
    <row r="1743" spans="1:15" x14ac:dyDescent="0.25">
      <c r="A1743">
        <v>1742</v>
      </c>
      <c r="B1743">
        <v>41</v>
      </c>
      <c r="C1743" s="1" t="s">
        <v>2</v>
      </c>
      <c r="D1743" s="1" t="s">
        <v>77</v>
      </c>
      <c r="E1743" s="1" t="s">
        <v>4</v>
      </c>
      <c r="F1743" s="2">
        <v>48774</v>
      </c>
      <c r="G1743">
        <v>20</v>
      </c>
      <c r="H1743">
        <v>51</v>
      </c>
      <c r="I1743" s="1" t="s">
        <v>61</v>
      </c>
      <c r="J1743" s="1" t="s">
        <v>74</v>
      </c>
      <c r="K1743" s="1" t="s">
        <v>67</v>
      </c>
      <c r="L1743" s="1" t="s">
        <v>8</v>
      </c>
      <c r="M1743" s="1" t="s">
        <v>27</v>
      </c>
      <c r="N1743" s="1" t="s">
        <v>57</v>
      </c>
      <c r="O1743" s="1" t="s">
        <v>70</v>
      </c>
    </row>
    <row r="1744" spans="1:15" x14ac:dyDescent="0.25">
      <c r="A1744">
        <v>1743</v>
      </c>
      <c r="B1744">
        <v>51</v>
      </c>
      <c r="C1744" s="1" t="s">
        <v>2</v>
      </c>
      <c r="D1744" s="1" t="s">
        <v>23</v>
      </c>
      <c r="E1744" s="1" t="s">
        <v>24</v>
      </c>
      <c r="F1744" s="2">
        <v>48776</v>
      </c>
      <c r="G1744">
        <v>18</v>
      </c>
      <c r="H1744">
        <v>80</v>
      </c>
      <c r="I1744" s="1" t="s">
        <v>93</v>
      </c>
      <c r="J1744" s="1" t="s">
        <v>74</v>
      </c>
      <c r="K1744" s="1" t="s">
        <v>34</v>
      </c>
      <c r="L1744" s="1" t="s">
        <v>19</v>
      </c>
      <c r="M1744" s="1" t="s">
        <v>9</v>
      </c>
      <c r="N1744" s="1" t="s">
        <v>10</v>
      </c>
      <c r="O1744" s="1" t="s">
        <v>79</v>
      </c>
    </row>
    <row r="1745" spans="1:15" x14ac:dyDescent="0.25">
      <c r="A1745">
        <v>1744</v>
      </c>
      <c r="B1745">
        <v>23</v>
      </c>
      <c r="C1745" s="1" t="s">
        <v>2</v>
      </c>
      <c r="D1745" s="1" t="s">
        <v>69</v>
      </c>
      <c r="E1745" s="1" t="s">
        <v>4</v>
      </c>
      <c r="F1745" s="2">
        <v>48778</v>
      </c>
      <c r="G1745">
        <v>3</v>
      </c>
      <c r="H1745">
        <v>72</v>
      </c>
      <c r="I1745" s="1" t="s">
        <v>50</v>
      </c>
      <c r="J1745" s="1" t="s">
        <v>74</v>
      </c>
      <c r="K1745" s="1" t="s">
        <v>92</v>
      </c>
      <c r="L1745" s="1" t="s">
        <v>8</v>
      </c>
      <c r="M1745" s="1" t="s">
        <v>36</v>
      </c>
      <c r="N1745" s="1" t="s">
        <v>57</v>
      </c>
      <c r="O1745" s="1" t="s">
        <v>22</v>
      </c>
    </row>
    <row r="1746" spans="1:15" x14ac:dyDescent="0.25">
      <c r="A1746">
        <v>1745</v>
      </c>
      <c r="B1746">
        <v>57</v>
      </c>
      <c r="C1746" s="1" t="s">
        <v>2</v>
      </c>
      <c r="D1746" s="1" t="s">
        <v>71</v>
      </c>
      <c r="E1746" s="1" t="s">
        <v>49</v>
      </c>
      <c r="F1746" s="2">
        <v>48780</v>
      </c>
      <c r="G1746">
        <v>23</v>
      </c>
      <c r="H1746">
        <v>63</v>
      </c>
      <c r="I1746" s="1" t="s">
        <v>133</v>
      </c>
      <c r="J1746" s="1" t="s">
        <v>6</v>
      </c>
      <c r="K1746" s="1" t="s">
        <v>67</v>
      </c>
      <c r="L1746" s="1" t="s">
        <v>8</v>
      </c>
      <c r="M1746" s="1" t="s">
        <v>36</v>
      </c>
      <c r="N1746" s="1" t="s">
        <v>28</v>
      </c>
      <c r="O1746" s="1" t="s">
        <v>22</v>
      </c>
    </row>
    <row r="1747" spans="1:15" x14ac:dyDescent="0.25">
      <c r="A1747">
        <v>1746</v>
      </c>
      <c r="B1747">
        <v>40</v>
      </c>
      <c r="C1747" s="1" t="s">
        <v>2</v>
      </c>
      <c r="D1747" s="1" t="s">
        <v>69</v>
      </c>
      <c r="E1747" s="1" t="s">
        <v>4</v>
      </c>
      <c r="F1747" s="2">
        <v>48782</v>
      </c>
      <c r="G1747">
        <v>27</v>
      </c>
      <c r="H1747">
        <v>27</v>
      </c>
      <c r="I1747" s="1" t="s">
        <v>46</v>
      </c>
      <c r="J1747" s="1" t="s">
        <v>6</v>
      </c>
      <c r="K1747" s="1" t="s">
        <v>90</v>
      </c>
      <c r="L1747" s="1" t="s">
        <v>8</v>
      </c>
      <c r="M1747" s="1" t="s">
        <v>56</v>
      </c>
      <c r="N1747" s="1" t="s">
        <v>15</v>
      </c>
      <c r="O1747" s="1" t="s">
        <v>22</v>
      </c>
    </row>
    <row r="1748" spans="1:15" x14ac:dyDescent="0.25">
      <c r="A1748">
        <v>1747</v>
      </c>
      <c r="B1748">
        <v>65</v>
      </c>
      <c r="C1748" s="1" t="s">
        <v>2</v>
      </c>
      <c r="D1748" s="1" t="s">
        <v>48</v>
      </c>
      <c r="E1748" s="1" t="s">
        <v>49</v>
      </c>
      <c r="F1748" s="2">
        <v>48784</v>
      </c>
      <c r="G1748">
        <v>44</v>
      </c>
      <c r="H1748">
        <v>44</v>
      </c>
      <c r="I1748" s="1" t="s">
        <v>72</v>
      </c>
      <c r="J1748" s="1" t="s">
        <v>6</v>
      </c>
      <c r="K1748" s="1" t="s">
        <v>92</v>
      </c>
      <c r="L1748" s="1" t="s">
        <v>35</v>
      </c>
      <c r="M1748" s="1" t="s">
        <v>56</v>
      </c>
      <c r="N1748" s="1" t="s">
        <v>57</v>
      </c>
      <c r="O1748" s="1" t="s">
        <v>11</v>
      </c>
    </row>
    <row r="1749" spans="1:15" x14ac:dyDescent="0.25">
      <c r="A1749">
        <v>1748</v>
      </c>
      <c r="B1749">
        <v>61</v>
      </c>
      <c r="C1749" s="1" t="s">
        <v>2</v>
      </c>
      <c r="D1749" s="1" t="s">
        <v>44</v>
      </c>
      <c r="E1749" s="1" t="s">
        <v>45</v>
      </c>
      <c r="F1749" s="2">
        <v>48786</v>
      </c>
      <c r="G1749">
        <v>41</v>
      </c>
      <c r="H1749">
        <v>23</v>
      </c>
      <c r="I1749" s="1" t="s">
        <v>64</v>
      </c>
      <c r="J1749" s="1" t="s">
        <v>26</v>
      </c>
      <c r="K1749" s="1" t="s">
        <v>116</v>
      </c>
      <c r="L1749" s="1" t="s">
        <v>8</v>
      </c>
      <c r="M1749" s="1" t="s">
        <v>9</v>
      </c>
      <c r="N1749" s="1" t="s">
        <v>10</v>
      </c>
      <c r="O1749" s="1" t="s">
        <v>40</v>
      </c>
    </row>
    <row r="1750" spans="1:15" x14ac:dyDescent="0.25">
      <c r="A1750">
        <v>1749</v>
      </c>
      <c r="B1750">
        <v>34</v>
      </c>
      <c r="C1750" s="1" t="s">
        <v>2</v>
      </c>
      <c r="D1750" s="1" t="s">
        <v>69</v>
      </c>
      <c r="E1750" s="1" t="s">
        <v>4</v>
      </c>
      <c r="F1750" s="2">
        <v>48788</v>
      </c>
      <c r="G1750">
        <v>41</v>
      </c>
      <c r="H1750">
        <v>93</v>
      </c>
      <c r="I1750" s="1" t="s">
        <v>38</v>
      </c>
      <c r="J1750" s="1" t="s">
        <v>6</v>
      </c>
      <c r="K1750" s="1" t="s">
        <v>67</v>
      </c>
      <c r="L1750" s="1" t="s">
        <v>8</v>
      </c>
      <c r="M1750" s="1" t="s">
        <v>52</v>
      </c>
      <c r="N1750" s="1" t="s">
        <v>57</v>
      </c>
      <c r="O1750" s="1" t="s">
        <v>31</v>
      </c>
    </row>
    <row r="1751" spans="1:15" x14ac:dyDescent="0.25">
      <c r="A1751">
        <v>1750</v>
      </c>
      <c r="B1751">
        <v>43</v>
      </c>
      <c r="C1751" s="1" t="s">
        <v>2</v>
      </c>
      <c r="D1751" s="1" t="s">
        <v>86</v>
      </c>
      <c r="E1751" s="1" t="s">
        <v>4</v>
      </c>
      <c r="F1751" s="2">
        <v>48790</v>
      </c>
      <c r="G1751">
        <v>36</v>
      </c>
      <c r="H1751">
        <v>70</v>
      </c>
      <c r="I1751" s="1" t="s">
        <v>33</v>
      </c>
      <c r="J1751" s="1" t="s">
        <v>6</v>
      </c>
      <c r="K1751" s="1" t="s">
        <v>51</v>
      </c>
      <c r="L1751" s="1" t="s">
        <v>39</v>
      </c>
      <c r="M1751" s="1" t="s">
        <v>52</v>
      </c>
      <c r="N1751" s="1" t="s">
        <v>68</v>
      </c>
      <c r="O1751" s="1" t="s">
        <v>79</v>
      </c>
    </row>
    <row r="1752" spans="1:15" x14ac:dyDescent="0.25">
      <c r="A1752">
        <v>1751</v>
      </c>
      <c r="B1752">
        <v>31</v>
      </c>
      <c r="C1752" s="1" t="s">
        <v>2</v>
      </c>
      <c r="D1752" s="1" t="s">
        <v>71</v>
      </c>
      <c r="E1752" s="1" t="s">
        <v>49</v>
      </c>
      <c r="F1752" s="2">
        <v>48792</v>
      </c>
      <c r="G1752">
        <v>38</v>
      </c>
      <c r="H1752">
        <v>85</v>
      </c>
      <c r="I1752" s="1" t="s">
        <v>50</v>
      </c>
      <c r="J1752" s="1" t="s">
        <v>26</v>
      </c>
      <c r="K1752" s="1" t="s">
        <v>34</v>
      </c>
      <c r="L1752" s="1" t="s">
        <v>39</v>
      </c>
      <c r="M1752" s="1" t="s">
        <v>9</v>
      </c>
      <c r="N1752" s="1" t="s">
        <v>10</v>
      </c>
      <c r="O1752" s="1" t="s">
        <v>79</v>
      </c>
    </row>
    <row r="1753" spans="1:15" x14ac:dyDescent="0.25">
      <c r="A1753">
        <v>1752</v>
      </c>
      <c r="B1753">
        <v>57</v>
      </c>
      <c r="C1753" s="1" t="s">
        <v>2</v>
      </c>
      <c r="D1753" s="1" t="s">
        <v>12</v>
      </c>
      <c r="E1753" s="1" t="s">
        <v>4</v>
      </c>
      <c r="F1753" s="2">
        <v>48794</v>
      </c>
      <c r="G1753">
        <v>34</v>
      </c>
      <c r="H1753">
        <v>40</v>
      </c>
      <c r="I1753" s="1" t="s">
        <v>105</v>
      </c>
      <c r="J1753" s="1" t="s">
        <v>26</v>
      </c>
      <c r="K1753" s="1" t="s">
        <v>47</v>
      </c>
      <c r="L1753" s="1" t="s">
        <v>8</v>
      </c>
      <c r="M1753" s="1" t="s">
        <v>52</v>
      </c>
      <c r="N1753" s="1" t="s">
        <v>15</v>
      </c>
      <c r="O1753" s="1" t="s">
        <v>31</v>
      </c>
    </row>
    <row r="1754" spans="1:15" x14ac:dyDescent="0.25">
      <c r="A1754">
        <v>1753</v>
      </c>
      <c r="B1754">
        <v>34</v>
      </c>
      <c r="C1754" s="1" t="s">
        <v>2</v>
      </c>
      <c r="D1754" s="1" t="s">
        <v>119</v>
      </c>
      <c r="E1754" s="1" t="s">
        <v>24</v>
      </c>
      <c r="F1754" s="2">
        <v>48796</v>
      </c>
      <c r="G1754">
        <v>14</v>
      </c>
      <c r="H1754">
        <v>29</v>
      </c>
      <c r="I1754" s="1" t="s">
        <v>129</v>
      </c>
      <c r="J1754" s="1" t="s">
        <v>6</v>
      </c>
      <c r="K1754" s="1" t="s">
        <v>126</v>
      </c>
      <c r="L1754" s="1" t="s">
        <v>8</v>
      </c>
      <c r="M1754" s="1" t="s">
        <v>56</v>
      </c>
      <c r="N1754" s="1" t="s">
        <v>10</v>
      </c>
      <c r="O1754" s="1" t="s">
        <v>40</v>
      </c>
    </row>
    <row r="1755" spans="1:15" x14ac:dyDescent="0.25">
      <c r="A1755">
        <v>1754</v>
      </c>
      <c r="B1755">
        <v>25</v>
      </c>
      <c r="C1755" s="1" t="s">
        <v>2</v>
      </c>
      <c r="D1755" s="1" t="s">
        <v>69</v>
      </c>
      <c r="E1755" s="1" t="s">
        <v>4</v>
      </c>
      <c r="F1755" s="2">
        <v>48798</v>
      </c>
      <c r="G1755">
        <v>23</v>
      </c>
      <c r="H1755">
        <v>27</v>
      </c>
      <c r="I1755" s="1" t="s">
        <v>94</v>
      </c>
      <c r="J1755" s="1" t="s">
        <v>6</v>
      </c>
      <c r="K1755" s="1" t="s">
        <v>76</v>
      </c>
      <c r="L1755" s="1" t="s">
        <v>39</v>
      </c>
      <c r="M1755" s="1" t="s">
        <v>27</v>
      </c>
      <c r="N1755" s="1" t="s">
        <v>21</v>
      </c>
      <c r="O1755" s="1" t="s">
        <v>11</v>
      </c>
    </row>
    <row r="1756" spans="1:15" x14ac:dyDescent="0.25">
      <c r="A1756">
        <v>1755</v>
      </c>
      <c r="B1756">
        <v>66</v>
      </c>
      <c r="C1756" s="1" t="s">
        <v>2</v>
      </c>
      <c r="D1756" s="1" t="s">
        <v>63</v>
      </c>
      <c r="E1756" s="1" t="s">
        <v>4</v>
      </c>
      <c r="F1756" s="2">
        <v>48800</v>
      </c>
      <c r="G1756">
        <v>18</v>
      </c>
      <c r="H1756">
        <v>93</v>
      </c>
      <c r="I1756" s="1" t="s">
        <v>17</v>
      </c>
      <c r="J1756" s="1" t="s">
        <v>18</v>
      </c>
      <c r="K1756" s="1" t="s">
        <v>100</v>
      </c>
      <c r="L1756" s="1" t="s">
        <v>39</v>
      </c>
      <c r="M1756" s="1" t="s">
        <v>52</v>
      </c>
      <c r="N1756" s="1" t="s">
        <v>21</v>
      </c>
      <c r="O1756" s="1" t="s">
        <v>11</v>
      </c>
    </row>
    <row r="1757" spans="1:15" x14ac:dyDescent="0.25">
      <c r="A1757">
        <v>1756</v>
      </c>
      <c r="B1757">
        <v>56</v>
      </c>
      <c r="C1757" s="1" t="s">
        <v>2</v>
      </c>
      <c r="D1757" s="1" t="s">
        <v>115</v>
      </c>
      <c r="E1757" s="1" t="s">
        <v>49</v>
      </c>
      <c r="F1757" s="2">
        <v>48802</v>
      </c>
      <c r="G1757">
        <v>45</v>
      </c>
      <c r="H1757">
        <v>20</v>
      </c>
      <c r="I1757" s="1" t="s">
        <v>61</v>
      </c>
      <c r="J1757" s="1" t="s">
        <v>74</v>
      </c>
      <c r="K1757" s="1" t="s">
        <v>43</v>
      </c>
      <c r="L1757" s="1" t="s">
        <v>19</v>
      </c>
      <c r="M1757" s="1" t="s">
        <v>27</v>
      </c>
      <c r="N1757" s="1" t="s">
        <v>15</v>
      </c>
      <c r="O1757" s="1" t="s">
        <v>70</v>
      </c>
    </row>
    <row r="1758" spans="1:15" x14ac:dyDescent="0.25">
      <c r="A1758">
        <v>1757</v>
      </c>
      <c r="B1758">
        <v>49</v>
      </c>
      <c r="C1758" s="1" t="s">
        <v>2</v>
      </c>
      <c r="D1758" s="1" t="s">
        <v>88</v>
      </c>
      <c r="E1758" s="1" t="s">
        <v>49</v>
      </c>
      <c r="F1758" s="2">
        <v>48804</v>
      </c>
      <c r="G1758">
        <v>14</v>
      </c>
      <c r="H1758">
        <v>55</v>
      </c>
      <c r="I1758" s="1" t="s">
        <v>64</v>
      </c>
      <c r="J1758" s="1" t="s">
        <v>18</v>
      </c>
      <c r="K1758" s="1" t="s">
        <v>91</v>
      </c>
      <c r="L1758" s="1" t="s">
        <v>39</v>
      </c>
      <c r="M1758" s="1" t="s">
        <v>20</v>
      </c>
      <c r="N1758" s="1" t="s">
        <v>57</v>
      </c>
      <c r="O1758" s="1" t="s">
        <v>22</v>
      </c>
    </row>
    <row r="1759" spans="1:15" x14ac:dyDescent="0.25">
      <c r="A1759">
        <v>1758</v>
      </c>
      <c r="B1759">
        <v>19</v>
      </c>
      <c r="C1759" s="1" t="s">
        <v>2</v>
      </c>
      <c r="D1759" s="1" t="s">
        <v>63</v>
      </c>
      <c r="E1759" s="1" t="s">
        <v>4</v>
      </c>
      <c r="F1759" s="2">
        <v>48806</v>
      </c>
      <c r="G1759">
        <v>48</v>
      </c>
      <c r="H1759">
        <v>94</v>
      </c>
      <c r="I1759" s="1" t="s">
        <v>133</v>
      </c>
      <c r="J1759" s="1" t="s">
        <v>6</v>
      </c>
      <c r="K1759" s="1" t="s">
        <v>116</v>
      </c>
      <c r="L1759" s="1" t="s">
        <v>39</v>
      </c>
      <c r="M1759" s="1" t="s">
        <v>36</v>
      </c>
      <c r="N1759" s="1" t="s">
        <v>68</v>
      </c>
      <c r="O1759" s="1" t="s">
        <v>31</v>
      </c>
    </row>
    <row r="1760" spans="1:15" x14ac:dyDescent="0.25">
      <c r="A1760">
        <v>1759</v>
      </c>
      <c r="B1760">
        <v>27</v>
      </c>
      <c r="C1760" s="1" t="s">
        <v>2</v>
      </c>
      <c r="D1760" s="1" t="s">
        <v>106</v>
      </c>
      <c r="E1760" s="1" t="s">
        <v>49</v>
      </c>
      <c r="F1760" s="2">
        <v>48808</v>
      </c>
      <c r="G1760">
        <v>17</v>
      </c>
      <c r="H1760">
        <v>56</v>
      </c>
      <c r="I1760" s="1" t="s">
        <v>120</v>
      </c>
      <c r="J1760" s="1" t="s">
        <v>26</v>
      </c>
      <c r="K1760" s="1" t="s">
        <v>47</v>
      </c>
      <c r="L1760" s="1" t="s">
        <v>8</v>
      </c>
      <c r="M1760" s="1" t="s">
        <v>20</v>
      </c>
      <c r="N1760" s="1" t="s">
        <v>10</v>
      </c>
      <c r="O1760" s="1" t="s">
        <v>58</v>
      </c>
    </row>
    <row r="1761" spans="1:15" x14ac:dyDescent="0.25">
      <c r="A1761">
        <v>1760</v>
      </c>
      <c r="B1761">
        <v>68</v>
      </c>
      <c r="C1761" s="1" t="s">
        <v>2</v>
      </c>
      <c r="D1761" s="1" t="s">
        <v>12</v>
      </c>
      <c r="E1761" s="1" t="s">
        <v>4</v>
      </c>
      <c r="F1761" s="2">
        <v>48810</v>
      </c>
      <c r="G1761">
        <v>1</v>
      </c>
      <c r="H1761">
        <v>58</v>
      </c>
      <c r="I1761" s="1" t="s">
        <v>42</v>
      </c>
      <c r="J1761" s="1" t="s">
        <v>6</v>
      </c>
      <c r="K1761" s="1" t="s">
        <v>78</v>
      </c>
      <c r="L1761" s="1" t="s">
        <v>19</v>
      </c>
      <c r="M1761" s="1" t="s">
        <v>27</v>
      </c>
      <c r="N1761" s="1" t="s">
        <v>28</v>
      </c>
      <c r="O1761" s="1" t="s">
        <v>22</v>
      </c>
    </row>
    <row r="1762" spans="1:15" x14ac:dyDescent="0.25">
      <c r="A1762">
        <v>1761</v>
      </c>
      <c r="B1762">
        <v>20</v>
      </c>
      <c r="C1762" s="1" t="s">
        <v>2</v>
      </c>
      <c r="D1762" s="1" t="s">
        <v>69</v>
      </c>
      <c r="E1762" s="1" t="s">
        <v>4</v>
      </c>
      <c r="F1762" s="2">
        <v>48812</v>
      </c>
      <c r="G1762">
        <v>39</v>
      </c>
      <c r="H1762">
        <v>44</v>
      </c>
      <c r="I1762" s="1" t="s">
        <v>130</v>
      </c>
      <c r="J1762" s="1" t="s">
        <v>74</v>
      </c>
      <c r="K1762" s="1" t="s">
        <v>82</v>
      </c>
      <c r="L1762" s="1" t="s">
        <v>19</v>
      </c>
      <c r="M1762" s="1" t="s">
        <v>36</v>
      </c>
      <c r="N1762" s="1" t="s">
        <v>28</v>
      </c>
      <c r="O1762" s="1" t="s">
        <v>22</v>
      </c>
    </row>
    <row r="1763" spans="1:15" x14ac:dyDescent="0.25">
      <c r="A1763">
        <v>1762</v>
      </c>
      <c r="B1763">
        <v>21</v>
      </c>
      <c r="C1763" s="1" t="s">
        <v>2</v>
      </c>
      <c r="D1763" s="1" t="s">
        <v>86</v>
      </c>
      <c r="E1763" s="1" t="s">
        <v>4</v>
      </c>
      <c r="F1763" s="2">
        <v>48814</v>
      </c>
      <c r="G1763">
        <v>24</v>
      </c>
      <c r="H1763">
        <v>95</v>
      </c>
      <c r="I1763" s="1" t="s">
        <v>59</v>
      </c>
      <c r="J1763" s="1" t="s">
        <v>18</v>
      </c>
      <c r="K1763" s="1" t="s">
        <v>78</v>
      </c>
      <c r="L1763" s="1" t="s">
        <v>39</v>
      </c>
      <c r="M1763" s="1" t="s">
        <v>52</v>
      </c>
      <c r="N1763" s="1" t="s">
        <v>15</v>
      </c>
      <c r="O1763" s="1" t="s">
        <v>22</v>
      </c>
    </row>
    <row r="1764" spans="1:15" x14ac:dyDescent="0.25">
      <c r="A1764">
        <v>1763</v>
      </c>
      <c r="B1764">
        <v>36</v>
      </c>
      <c r="C1764" s="1" t="s">
        <v>2</v>
      </c>
      <c r="D1764" s="1" t="s">
        <v>23</v>
      </c>
      <c r="E1764" s="1" t="s">
        <v>24</v>
      </c>
      <c r="F1764" s="2">
        <v>48816</v>
      </c>
      <c r="G1764">
        <v>41</v>
      </c>
      <c r="H1764">
        <v>42</v>
      </c>
      <c r="I1764" s="1" t="s">
        <v>117</v>
      </c>
      <c r="J1764" s="1" t="s">
        <v>26</v>
      </c>
      <c r="K1764" s="1" t="s">
        <v>92</v>
      </c>
      <c r="L1764" s="1" t="s">
        <v>35</v>
      </c>
      <c r="M1764" s="1" t="s">
        <v>9</v>
      </c>
      <c r="N1764" s="1" t="s">
        <v>57</v>
      </c>
      <c r="O1764" s="1" t="s">
        <v>11</v>
      </c>
    </row>
    <row r="1765" spans="1:15" x14ac:dyDescent="0.25">
      <c r="A1765">
        <v>1764</v>
      </c>
      <c r="B1765">
        <v>37</v>
      </c>
      <c r="C1765" s="1" t="s">
        <v>2</v>
      </c>
      <c r="D1765" s="1" t="s">
        <v>88</v>
      </c>
      <c r="E1765" s="1" t="s">
        <v>49</v>
      </c>
      <c r="F1765" s="2">
        <v>48818</v>
      </c>
      <c r="G1765">
        <v>28</v>
      </c>
      <c r="H1765">
        <v>93</v>
      </c>
      <c r="I1765" s="1" t="s">
        <v>111</v>
      </c>
      <c r="J1765" s="1" t="s">
        <v>26</v>
      </c>
      <c r="K1765" s="1" t="s">
        <v>75</v>
      </c>
      <c r="L1765" s="1" t="s">
        <v>8</v>
      </c>
      <c r="M1765" s="1" t="s">
        <v>56</v>
      </c>
      <c r="N1765" s="1" t="s">
        <v>28</v>
      </c>
      <c r="O1765" s="1" t="s">
        <v>31</v>
      </c>
    </row>
    <row r="1766" spans="1:15" x14ac:dyDescent="0.25">
      <c r="A1766">
        <v>1765</v>
      </c>
      <c r="B1766">
        <v>61</v>
      </c>
      <c r="C1766" s="1" t="s">
        <v>2</v>
      </c>
      <c r="D1766" s="1" t="s">
        <v>63</v>
      </c>
      <c r="E1766" s="1" t="s">
        <v>4</v>
      </c>
      <c r="F1766" s="2">
        <v>48820</v>
      </c>
      <c r="G1766">
        <v>34</v>
      </c>
      <c r="H1766">
        <v>56</v>
      </c>
      <c r="I1766" s="1" t="s">
        <v>61</v>
      </c>
      <c r="J1766" s="1" t="s">
        <v>26</v>
      </c>
      <c r="K1766" s="1" t="s">
        <v>43</v>
      </c>
      <c r="L1766" s="1" t="s">
        <v>35</v>
      </c>
      <c r="M1766" s="1" t="s">
        <v>56</v>
      </c>
      <c r="N1766" s="1" t="s">
        <v>10</v>
      </c>
      <c r="O1766" s="1" t="s">
        <v>40</v>
      </c>
    </row>
    <row r="1767" spans="1:15" x14ac:dyDescent="0.25">
      <c r="A1767">
        <v>1766</v>
      </c>
      <c r="B1767">
        <v>68</v>
      </c>
      <c r="C1767" s="1" t="s">
        <v>2</v>
      </c>
      <c r="D1767" s="1" t="s">
        <v>86</v>
      </c>
      <c r="E1767" s="1" t="s">
        <v>4</v>
      </c>
      <c r="F1767" s="2">
        <v>48822</v>
      </c>
      <c r="G1767">
        <v>41</v>
      </c>
      <c r="H1767">
        <v>88</v>
      </c>
      <c r="I1767" s="1" t="s">
        <v>112</v>
      </c>
      <c r="J1767" s="1" t="s">
        <v>26</v>
      </c>
      <c r="K1767" s="1" t="s">
        <v>103</v>
      </c>
      <c r="L1767" s="1" t="s">
        <v>19</v>
      </c>
      <c r="M1767" s="1" t="s">
        <v>52</v>
      </c>
      <c r="N1767" s="1" t="s">
        <v>10</v>
      </c>
      <c r="O1767" s="1" t="s">
        <v>40</v>
      </c>
    </row>
    <row r="1768" spans="1:15" x14ac:dyDescent="0.25">
      <c r="A1768">
        <v>1767</v>
      </c>
      <c r="B1768">
        <v>60</v>
      </c>
      <c r="C1768" s="1" t="s">
        <v>2</v>
      </c>
      <c r="D1768" s="1" t="s">
        <v>12</v>
      </c>
      <c r="E1768" s="1" t="s">
        <v>4</v>
      </c>
      <c r="F1768" s="2">
        <v>48824</v>
      </c>
      <c r="G1768">
        <v>27</v>
      </c>
      <c r="H1768">
        <v>54</v>
      </c>
      <c r="I1768" s="1" t="s">
        <v>102</v>
      </c>
      <c r="J1768" s="1" t="s">
        <v>18</v>
      </c>
      <c r="K1768" s="1" t="s">
        <v>91</v>
      </c>
      <c r="L1768" s="1" t="s">
        <v>8</v>
      </c>
      <c r="M1768" s="1" t="s">
        <v>52</v>
      </c>
      <c r="N1768" s="1" t="s">
        <v>15</v>
      </c>
      <c r="O1768" s="1" t="s">
        <v>58</v>
      </c>
    </row>
    <row r="1769" spans="1:15" x14ac:dyDescent="0.25">
      <c r="A1769">
        <v>1768</v>
      </c>
      <c r="B1769">
        <v>69</v>
      </c>
      <c r="C1769" s="1" t="s">
        <v>2</v>
      </c>
      <c r="D1769" s="1" t="s">
        <v>88</v>
      </c>
      <c r="E1769" s="1" t="s">
        <v>49</v>
      </c>
      <c r="F1769" s="2">
        <v>48826</v>
      </c>
      <c r="G1769">
        <v>46</v>
      </c>
      <c r="H1769">
        <v>89</v>
      </c>
      <c r="I1769" s="1" t="s">
        <v>130</v>
      </c>
      <c r="J1769" s="1" t="s">
        <v>6</v>
      </c>
      <c r="K1769" s="1" t="s">
        <v>75</v>
      </c>
      <c r="L1769" s="1" t="s">
        <v>39</v>
      </c>
      <c r="M1769" s="1" t="s">
        <v>52</v>
      </c>
      <c r="N1769" s="1" t="s">
        <v>68</v>
      </c>
      <c r="O1769" s="1" t="s">
        <v>11</v>
      </c>
    </row>
    <row r="1770" spans="1:15" x14ac:dyDescent="0.25">
      <c r="A1770">
        <v>1769</v>
      </c>
      <c r="B1770">
        <v>25</v>
      </c>
      <c r="C1770" s="1" t="s">
        <v>2</v>
      </c>
      <c r="D1770" s="1" t="s">
        <v>23</v>
      </c>
      <c r="E1770" s="1" t="s">
        <v>24</v>
      </c>
      <c r="F1770" s="2">
        <v>48828</v>
      </c>
      <c r="G1770">
        <v>2</v>
      </c>
      <c r="H1770">
        <v>45</v>
      </c>
      <c r="I1770" s="1" t="s">
        <v>127</v>
      </c>
      <c r="J1770" s="1" t="s">
        <v>26</v>
      </c>
      <c r="K1770" s="1" t="s">
        <v>108</v>
      </c>
      <c r="L1770" s="1" t="s">
        <v>35</v>
      </c>
      <c r="M1770" s="1" t="s">
        <v>52</v>
      </c>
      <c r="N1770" s="1" t="s">
        <v>28</v>
      </c>
      <c r="O1770" s="1" t="s">
        <v>79</v>
      </c>
    </row>
    <row r="1771" spans="1:15" x14ac:dyDescent="0.25">
      <c r="A1771">
        <v>1770</v>
      </c>
      <c r="B1771">
        <v>32</v>
      </c>
      <c r="C1771" s="1" t="s">
        <v>2</v>
      </c>
      <c r="D1771" s="1" t="s">
        <v>107</v>
      </c>
      <c r="E1771" s="1" t="s">
        <v>4</v>
      </c>
      <c r="F1771" s="2">
        <v>48830</v>
      </c>
      <c r="G1771">
        <v>45</v>
      </c>
      <c r="H1771">
        <v>75</v>
      </c>
      <c r="I1771" s="1" t="s">
        <v>102</v>
      </c>
      <c r="J1771" s="1" t="s">
        <v>6</v>
      </c>
      <c r="K1771" s="1" t="s">
        <v>92</v>
      </c>
      <c r="L1771" s="1" t="s">
        <v>8</v>
      </c>
      <c r="M1771" s="1" t="s">
        <v>20</v>
      </c>
      <c r="N1771" s="1" t="s">
        <v>15</v>
      </c>
      <c r="O1771" s="1" t="s">
        <v>70</v>
      </c>
    </row>
    <row r="1772" spans="1:15" x14ac:dyDescent="0.25">
      <c r="A1772">
        <v>1771</v>
      </c>
      <c r="B1772">
        <v>53</v>
      </c>
      <c r="C1772" s="1" t="s">
        <v>2</v>
      </c>
      <c r="D1772" s="1" t="s">
        <v>114</v>
      </c>
      <c r="E1772" s="1" t="s">
        <v>49</v>
      </c>
      <c r="F1772" s="2">
        <v>48832</v>
      </c>
      <c r="G1772">
        <v>34</v>
      </c>
      <c r="H1772">
        <v>22</v>
      </c>
      <c r="I1772" s="1" t="s">
        <v>133</v>
      </c>
      <c r="J1772" s="1" t="s">
        <v>26</v>
      </c>
      <c r="K1772" s="1" t="s">
        <v>51</v>
      </c>
      <c r="L1772" s="1" t="s">
        <v>39</v>
      </c>
      <c r="M1772" s="1" t="s">
        <v>9</v>
      </c>
      <c r="N1772" s="1" t="s">
        <v>57</v>
      </c>
      <c r="O1772" s="1" t="s">
        <v>22</v>
      </c>
    </row>
    <row r="1773" spans="1:15" x14ac:dyDescent="0.25">
      <c r="A1773">
        <v>1772</v>
      </c>
      <c r="B1773">
        <v>46</v>
      </c>
      <c r="C1773" s="1" t="s">
        <v>2</v>
      </c>
      <c r="D1773" s="1" t="s">
        <v>37</v>
      </c>
      <c r="E1773" s="1" t="s">
        <v>4</v>
      </c>
      <c r="F1773" s="2">
        <v>48834</v>
      </c>
      <c r="G1773">
        <v>9</v>
      </c>
      <c r="H1773">
        <v>82</v>
      </c>
      <c r="I1773" s="1" t="s">
        <v>98</v>
      </c>
      <c r="J1773" s="1" t="s">
        <v>74</v>
      </c>
      <c r="K1773" s="1" t="s">
        <v>30</v>
      </c>
      <c r="L1773" s="1" t="s">
        <v>39</v>
      </c>
      <c r="M1773" s="1" t="s">
        <v>56</v>
      </c>
      <c r="N1773" s="1" t="s">
        <v>21</v>
      </c>
      <c r="O1773" s="1" t="s">
        <v>31</v>
      </c>
    </row>
    <row r="1774" spans="1:15" x14ac:dyDescent="0.25">
      <c r="A1774">
        <v>1773</v>
      </c>
      <c r="B1774">
        <v>58</v>
      </c>
      <c r="C1774" s="1" t="s">
        <v>2</v>
      </c>
      <c r="D1774" s="1" t="s">
        <v>53</v>
      </c>
      <c r="E1774" s="1" t="s">
        <v>24</v>
      </c>
      <c r="F1774" s="2">
        <v>48836</v>
      </c>
      <c r="G1774">
        <v>1</v>
      </c>
      <c r="H1774">
        <v>34</v>
      </c>
      <c r="I1774" s="1" t="s">
        <v>59</v>
      </c>
      <c r="J1774" s="1" t="s">
        <v>26</v>
      </c>
      <c r="K1774" s="1" t="s">
        <v>62</v>
      </c>
      <c r="L1774" s="1" t="s">
        <v>35</v>
      </c>
      <c r="M1774" s="1" t="s">
        <v>52</v>
      </c>
      <c r="N1774" s="1" t="s">
        <v>57</v>
      </c>
      <c r="O1774" s="1" t="s">
        <v>31</v>
      </c>
    </row>
    <row r="1775" spans="1:15" x14ac:dyDescent="0.25">
      <c r="A1775">
        <v>1774</v>
      </c>
      <c r="B1775">
        <v>21</v>
      </c>
      <c r="C1775" s="1" t="s">
        <v>2</v>
      </c>
      <c r="D1775" s="1" t="s">
        <v>44</v>
      </c>
      <c r="E1775" s="1" t="s">
        <v>45</v>
      </c>
      <c r="F1775" s="2">
        <v>48838</v>
      </c>
      <c r="G1775">
        <v>17</v>
      </c>
      <c r="H1775">
        <v>92</v>
      </c>
      <c r="I1775" s="1" t="s">
        <v>46</v>
      </c>
      <c r="J1775" s="1" t="s">
        <v>26</v>
      </c>
      <c r="K1775" s="1" t="s">
        <v>126</v>
      </c>
      <c r="L1775" s="1" t="s">
        <v>35</v>
      </c>
      <c r="M1775" s="1" t="s">
        <v>20</v>
      </c>
      <c r="N1775" s="1" t="s">
        <v>28</v>
      </c>
      <c r="O1775" s="1" t="s">
        <v>31</v>
      </c>
    </row>
    <row r="1776" spans="1:15" x14ac:dyDescent="0.25">
      <c r="A1776">
        <v>1775</v>
      </c>
      <c r="B1776">
        <v>46</v>
      </c>
      <c r="C1776" s="1" t="s">
        <v>2</v>
      </c>
      <c r="D1776" s="1" t="s">
        <v>12</v>
      </c>
      <c r="E1776" s="1" t="s">
        <v>4</v>
      </c>
      <c r="F1776" s="2">
        <v>48840</v>
      </c>
      <c r="G1776">
        <v>6</v>
      </c>
      <c r="H1776">
        <v>78</v>
      </c>
      <c r="I1776" s="1" t="s">
        <v>66</v>
      </c>
      <c r="J1776" s="1" t="s">
        <v>26</v>
      </c>
      <c r="K1776" s="1" t="s">
        <v>75</v>
      </c>
      <c r="L1776" s="1" t="s">
        <v>19</v>
      </c>
      <c r="M1776" s="1" t="s">
        <v>9</v>
      </c>
      <c r="N1776" s="1" t="s">
        <v>28</v>
      </c>
      <c r="O1776" s="1" t="s">
        <v>22</v>
      </c>
    </row>
    <row r="1777" spans="1:15" x14ac:dyDescent="0.25">
      <c r="A1777">
        <v>1776</v>
      </c>
      <c r="B1777">
        <v>18</v>
      </c>
      <c r="C1777" s="1" t="s">
        <v>2</v>
      </c>
      <c r="D1777" s="1" t="s">
        <v>84</v>
      </c>
      <c r="E1777" s="1" t="s">
        <v>45</v>
      </c>
      <c r="F1777" s="2">
        <v>48842</v>
      </c>
      <c r="G1777">
        <v>12</v>
      </c>
      <c r="H1777">
        <v>47</v>
      </c>
      <c r="I1777" s="1" t="s">
        <v>128</v>
      </c>
      <c r="J1777" s="1" t="s">
        <v>26</v>
      </c>
      <c r="K1777" s="1" t="s">
        <v>65</v>
      </c>
      <c r="L1777" s="1" t="s">
        <v>19</v>
      </c>
      <c r="M1777" s="1" t="s">
        <v>52</v>
      </c>
      <c r="N1777" s="1" t="s">
        <v>15</v>
      </c>
      <c r="O1777" s="1" t="s">
        <v>58</v>
      </c>
    </row>
    <row r="1778" spans="1:15" x14ac:dyDescent="0.25">
      <c r="A1778">
        <v>1777</v>
      </c>
      <c r="B1778">
        <v>56</v>
      </c>
      <c r="C1778" s="1" t="s">
        <v>2</v>
      </c>
      <c r="D1778" s="1" t="s">
        <v>84</v>
      </c>
      <c r="E1778" s="1" t="s">
        <v>45</v>
      </c>
      <c r="F1778" s="2">
        <v>48844</v>
      </c>
      <c r="G1778">
        <v>10</v>
      </c>
      <c r="H1778">
        <v>64</v>
      </c>
      <c r="I1778" s="1" t="s">
        <v>99</v>
      </c>
      <c r="J1778" s="1" t="s">
        <v>6</v>
      </c>
      <c r="K1778" s="1" t="s">
        <v>91</v>
      </c>
      <c r="L1778" s="1" t="s">
        <v>35</v>
      </c>
      <c r="M1778" s="1" t="s">
        <v>20</v>
      </c>
      <c r="N1778" s="1" t="s">
        <v>10</v>
      </c>
      <c r="O1778" s="1" t="s">
        <v>79</v>
      </c>
    </row>
    <row r="1779" spans="1:15" x14ac:dyDescent="0.25">
      <c r="A1779">
        <v>1778</v>
      </c>
      <c r="B1779">
        <v>18</v>
      </c>
      <c r="C1779" s="1" t="s">
        <v>2</v>
      </c>
      <c r="D1779" s="1" t="s">
        <v>32</v>
      </c>
      <c r="E1779" s="1" t="s">
        <v>24</v>
      </c>
      <c r="F1779" s="2">
        <v>48846</v>
      </c>
      <c r="G1779">
        <v>4</v>
      </c>
      <c r="H1779">
        <v>44</v>
      </c>
      <c r="I1779" s="1" t="s">
        <v>130</v>
      </c>
      <c r="J1779" s="1" t="s">
        <v>6</v>
      </c>
      <c r="K1779" s="1" t="s">
        <v>55</v>
      </c>
      <c r="L1779" s="1" t="s">
        <v>8</v>
      </c>
      <c r="M1779" s="1" t="s">
        <v>20</v>
      </c>
      <c r="N1779" s="1" t="s">
        <v>15</v>
      </c>
      <c r="O1779" s="1" t="s">
        <v>11</v>
      </c>
    </row>
    <row r="1780" spans="1:15" x14ac:dyDescent="0.25">
      <c r="A1780">
        <v>1779</v>
      </c>
      <c r="B1780">
        <v>49</v>
      </c>
      <c r="C1780" s="1" t="s">
        <v>2</v>
      </c>
      <c r="D1780" s="1" t="s">
        <v>115</v>
      </c>
      <c r="E1780" s="1" t="s">
        <v>49</v>
      </c>
      <c r="F1780" s="2">
        <v>48848</v>
      </c>
      <c r="G1780">
        <v>8</v>
      </c>
      <c r="H1780">
        <v>94</v>
      </c>
      <c r="I1780" s="1" t="s">
        <v>87</v>
      </c>
      <c r="J1780" s="1" t="s">
        <v>26</v>
      </c>
      <c r="K1780" s="1" t="s">
        <v>90</v>
      </c>
      <c r="L1780" s="1" t="s">
        <v>8</v>
      </c>
      <c r="M1780" s="1" t="s">
        <v>56</v>
      </c>
      <c r="N1780" s="1" t="s">
        <v>68</v>
      </c>
      <c r="O1780" s="1" t="s">
        <v>58</v>
      </c>
    </row>
    <row r="1781" spans="1:15" x14ac:dyDescent="0.25">
      <c r="A1781">
        <v>1780</v>
      </c>
      <c r="B1781">
        <v>29</v>
      </c>
      <c r="C1781" s="1" t="s">
        <v>2</v>
      </c>
      <c r="D1781" s="1" t="s">
        <v>101</v>
      </c>
      <c r="E1781" s="1" t="s">
        <v>49</v>
      </c>
      <c r="F1781" s="2">
        <v>48850</v>
      </c>
      <c r="G1781">
        <v>41</v>
      </c>
      <c r="H1781">
        <v>62</v>
      </c>
      <c r="I1781" s="1" t="s">
        <v>123</v>
      </c>
      <c r="J1781" s="1" t="s">
        <v>26</v>
      </c>
      <c r="K1781" s="1" t="s">
        <v>43</v>
      </c>
      <c r="L1781" s="1" t="s">
        <v>8</v>
      </c>
      <c r="M1781" s="1" t="s">
        <v>20</v>
      </c>
      <c r="N1781" s="1" t="s">
        <v>10</v>
      </c>
      <c r="O1781" s="1" t="s">
        <v>22</v>
      </c>
    </row>
    <row r="1782" spans="1:15" x14ac:dyDescent="0.25">
      <c r="A1782">
        <v>1781</v>
      </c>
      <c r="B1782">
        <v>67</v>
      </c>
      <c r="C1782" s="1" t="s">
        <v>2</v>
      </c>
      <c r="D1782" s="1" t="s">
        <v>88</v>
      </c>
      <c r="E1782" s="1" t="s">
        <v>49</v>
      </c>
      <c r="F1782" s="2">
        <v>48852</v>
      </c>
      <c r="G1782">
        <v>49</v>
      </c>
      <c r="H1782">
        <v>81</v>
      </c>
      <c r="I1782" s="1" t="s">
        <v>96</v>
      </c>
      <c r="J1782" s="1" t="s">
        <v>18</v>
      </c>
      <c r="K1782" s="1" t="s">
        <v>7</v>
      </c>
      <c r="L1782" s="1" t="s">
        <v>35</v>
      </c>
      <c r="M1782" s="1" t="s">
        <v>27</v>
      </c>
      <c r="N1782" s="1" t="s">
        <v>21</v>
      </c>
      <c r="O1782" s="1" t="s">
        <v>22</v>
      </c>
    </row>
    <row r="1783" spans="1:15" x14ac:dyDescent="0.25">
      <c r="A1783">
        <v>1782</v>
      </c>
      <c r="B1783">
        <v>31</v>
      </c>
      <c r="C1783" s="1" t="s">
        <v>2</v>
      </c>
      <c r="D1783" s="1" t="s">
        <v>95</v>
      </c>
      <c r="E1783" s="1" t="s">
        <v>4</v>
      </c>
      <c r="F1783" s="2">
        <v>48854</v>
      </c>
      <c r="G1783">
        <v>49</v>
      </c>
      <c r="H1783">
        <v>33</v>
      </c>
      <c r="I1783" s="1" t="s">
        <v>128</v>
      </c>
      <c r="J1783" s="1" t="s">
        <v>26</v>
      </c>
      <c r="K1783" s="1" t="s">
        <v>51</v>
      </c>
      <c r="L1783" s="1" t="s">
        <v>39</v>
      </c>
      <c r="M1783" s="1" t="s">
        <v>9</v>
      </c>
      <c r="N1783" s="1" t="s">
        <v>57</v>
      </c>
      <c r="O1783" s="1" t="s">
        <v>40</v>
      </c>
    </row>
    <row r="1784" spans="1:15" x14ac:dyDescent="0.25">
      <c r="A1784">
        <v>1783</v>
      </c>
      <c r="B1784">
        <v>52</v>
      </c>
      <c r="C1784" s="1" t="s">
        <v>2</v>
      </c>
      <c r="D1784" s="1" t="s">
        <v>77</v>
      </c>
      <c r="E1784" s="1" t="s">
        <v>4</v>
      </c>
      <c r="F1784" s="2">
        <v>48856</v>
      </c>
      <c r="G1784">
        <v>40</v>
      </c>
      <c r="H1784">
        <v>88</v>
      </c>
      <c r="I1784" s="1" t="s">
        <v>122</v>
      </c>
      <c r="J1784" s="1" t="s">
        <v>26</v>
      </c>
      <c r="K1784" s="1" t="s">
        <v>75</v>
      </c>
      <c r="L1784" s="1" t="s">
        <v>39</v>
      </c>
      <c r="M1784" s="1" t="s">
        <v>27</v>
      </c>
      <c r="N1784" s="1" t="s">
        <v>57</v>
      </c>
      <c r="O1784" s="1" t="s">
        <v>11</v>
      </c>
    </row>
    <row r="1785" spans="1:15" x14ac:dyDescent="0.25">
      <c r="A1785">
        <v>1784</v>
      </c>
      <c r="B1785">
        <v>42</v>
      </c>
      <c r="C1785" s="1" t="s">
        <v>2</v>
      </c>
      <c r="D1785" s="1" t="s">
        <v>48</v>
      </c>
      <c r="E1785" s="1" t="s">
        <v>49</v>
      </c>
      <c r="F1785" s="2">
        <v>48858</v>
      </c>
      <c r="G1785">
        <v>30</v>
      </c>
      <c r="H1785">
        <v>49</v>
      </c>
      <c r="I1785" s="1" t="s">
        <v>105</v>
      </c>
      <c r="J1785" s="1" t="s">
        <v>6</v>
      </c>
      <c r="K1785" s="1" t="s">
        <v>75</v>
      </c>
      <c r="L1785" s="1" t="s">
        <v>8</v>
      </c>
      <c r="M1785" s="1" t="s">
        <v>20</v>
      </c>
      <c r="N1785" s="1" t="s">
        <v>21</v>
      </c>
      <c r="O1785" s="1" t="s">
        <v>70</v>
      </c>
    </row>
    <row r="1786" spans="1:15" x14ac:dyDescent="0.25">
      <c r="A1786">
        <v>1785</v>
      </c>
      <c r="B1786">
        <v>32</v>
      </c>
      <c r="C1786" s="1" t="s">
        <v>2</v>
      </c>
      <c r="D1786" s="1" t="s">
        <v>114</v>
      </c>
      <c r="E1786" s="1" t="s">
        <v>49</v>
      </c>
      <c r="F1786" s="2">
        <v>48860</v>
      </c>
      <c r="G1786">
        <v>4</v>
      </c>
      <c r="H1786">
        <v>31</v>
      </c>
      <c r="I1786" s="1" t="s">
        <v>42</v>
      </c>
      <c r="J1786" s="1" t="s">
        <v>6</v>
      </c>
      <c r="K1786" s="1" t="s">
        <v>116</v>
      </c>
      <c r="L1786" s="1" t="s">
        <v>35</v>
      </c>
      <c r="M1786" s="1" t="s">
        <v>36</v>
      </c>
      <c r="N1786" s="1" t="s">
        <v>68</v>
      </c>
      <c r="O1786" s="1" t="s">
        <v>40</v>
      </c>
    </row>
    <row r="1787" spans="1:15" x14ac:dyDescent="0.25">
      <c r="A1787">
        <v>1786</v>
      </c>
      <c r="B1787">
        <v>47</v>
      </c>
      <c r="C1787" s="1" t="s">
        <v>2</v>
      </c>
      <c r="D1787" s="1" t="s">
        <v>125</v>
      </c>
      <c r="E1787" s="1" t="s">
        <v>49</v>
      </c>
      <c r="F1787" s="2">
        <v>48862</v>
      </c>
      <c r="G1787">
        <v>22</v>
      </c>
      <c r="H1787">
        <v>29</v>
      </c>
      <c r="I1787" s="1" t="s">
        <v>128</v>
      </c>
      <c r="J1787" s="1" t="s">
        <v>18</v>
      </c>
      <c r="K1787" s="1" t="s">
        <v>82</v>
      </c>
      <c r="L1787" s="1" t="s">
        <v>39</v>
      </c>
      <c r="M1787" s="1" t="s">
        <v>27</v>
      </c>
      <c r="N1787" s="1" t="s">
        <v>10</v>
      </c>
      <c r="O1787" s="1" t="s">
        <v>70</v>
      </c>
    </row>
    <row r="1788" spans="1:15" x14ac:dyDescent="0.25">
      <c r="A1788">
        <v>1787</v>
      </c>
      <c r="B1788">
        <v>45</v>
      </c>
      <c r="C1788" s="1" t="s">
        <v>2</v>
      </c>
      <c r="D1788" s="1" t="s">
        <v>84</v>
      </c>
      <c r="E1788" s="1" t="s">
        <v>45</v>
      </c>
      <c r="F1788" s="2">
        <v>48864</v>
      </c>
      <c r="G1788">
        <v>22</v>
      </c>
      <c r="H1788">
        <v>34</v>
      </c>
      <c r="I1788" s="1" t="s">
        <v>110</v>
      </c>
      <c r="J1788" s="1" t="s">
        <v>26</v>
      </c>
      <c r="K1788" s="1" t="s">
        <v>92</v>
      </c>
      <c r="L1788" s="1" t="s">
        <v>19</v>
      </c>
      <c r="M1788" s="1" t="s">
        <v>52</v>
      </c>
      <c r="N1788" s="1" t="s">
        <v>10</v>
      </c>
      <c r="O1788" s="1" t="s">
        <v>70</v>
      </c>
    </row>
    <row r="1789" spans="1:15" x14ac:dyDescent="0.25">
      <c r="A1789">
        <v>1788</v>
      </c>
      <c r="B1789">
        <v>20</v>
      </c>
      <c r="C1789" s="1" t="s">
        <v>2</v>
      </c>
      <c r="D1789" s="1" t="s">
        <v>12</v>
      </c>
      <c r="E1789" s="1" t="s">
        <v>4</v>
      </c>
      <c r="F1789" s="2">
        <v>48866</v>
      </c>
      <c r="G1789">
        <v>10</v>
      </c>
      <c r="H1789">
        <v>38</v>
      </c>
      <c r="I1789" s="1" t="s">
        <v>38</v>
      </c>
      <c r="J1789" s="1" t="s">
        <v>6</v>
      </c>
      <c r="K1789" s="1" t="s">
        <v>62</v>
      </c>
      <c r="L1789" s="1" t="s">
        <v>39</v>
      </c>
      <c r="M1789" s="1" t="s">
        <v>52</v>
      </c>
      <c r="N1789" s="1" t="s">
        <v>57</v>
      </c>
      <c r="O1789" s="1" t="s">
        <v>40</v>
      </c>
    </row>
    <row r="1790" spans="1:15" x14ac:dyDescent="0.25">
      <c r="A1790">
        <v>1789</v>
      </c>
      <c r="B1790">
        <v>66</v>
      </c>
      <c r="C1790" s="1" t="s">
        <v>2</v>
      </c>
      <c r="D1790" s="1" t="s">
        <v>3</v>
      </c>
      <c r="E1790" s="1" t="s">
        <v>4</v>
      </c>
      <c r="F1790" s="2">
        <v>48868</v>
      </c>
      <c r="G1790">
        <v>23</v>
      </c>
      <c r="H1790">
        <v>41</v>
      </c>
      <c r="I1790" s="1" t="s">
        <v>97</v>
      </c>
      <c r="J1790" s="1" t="s">
        <v>6</v>
      </c>
      <c r="K1790" s="1" t="s">
        <v>51</v>
      </c>
      <c r="L1790" s="1" t="s">
        <v>35</v>
      </c>
      <c r="M1790" s="1" t="s">
        <v>56</v>
      </c>
      <c r="N1790" s="1" t="s">
        <v>15</v>
      </c>
      <c r="O1790" s="1" t="s">
        <v>58</v>
      </c>
    </row>
    <row r="1791" spans="1:15" x14ac:dyDescent="0.25">
      <c r="A1791">
        <v>1790</v>
      </c>
      <c r="B1791">
        <v>52</v>
      </c>
      <c r="C1791" s="1" t="s">
        <v>2</v>
      </c>
      <c r="D1791" s="1" t="s">
        <v>3</v>
      </c>
      <c r="E1791" s="1" t="s">
        <v>4</v>
      </c>
      <c r="F1791" s="2">
        <v>48870</v>
      </c>
      <c r="G1791">
        <v>43</v>
      </c>
      <c r="H1791">
        <v>34</v>
      </c>
      <c r="I1791" s="1" t="s">
        <v>99</v>
      </c>
      <c r="J1791" s="1" t="s">
        <v>6</v>
      </c>
      <c r="K1791" s="1" t="s">
        <v>82</v>
      </c>
      <c r="L1791" s="1" t="s">
        <v>19</v>
      </c>
      <c r="M1791" s="1" t="s">
        <v>52</v>
      </c>
      <c r="N1791" s="1" t="s">
        <v>68</v>
      </c>
      <c r="O1791" s="1" t="s">
        <v>40</v>
      </c>
    </row>
    <row r="1792" spans="1:15" x14ac:dyDescent="0.25">
      <c r="A1792">
        <v>1791</v>
      </c>
      <c r="B1792">
        <v>50</v>
      </c>
      <c r="C1792" s="1" t="s">
        <v>2</v>
      </c>
      <c r="D1792" s="1" t="s">
        <v>125</v>
      </c>
      <c r="E1792" s="1" t="s">
        <v>49</v>
      </c>
      <c r="F1792" s="2">
        <v>48872</v>
      </c>
      <c r="G1792">
        <v>31</v>
      </c>
      <c r="H1792">
        <v>26</v>
      </c>
      <c r="I1792" s="1" t="s">
        <v>80</v>
      </c>
      <c r="J1792" s="1" t="s">
        <v>18</v>
      </c>
      <c r="K1792" s="1" t="s">
        <v>65</v>
      </c>
      <c r="L1792" s="1" t="s">
        <v>35</v>
      </c>
      <c r="M1792" s="1" t="s">
        <v>56</v>
      </c>
      <c r="N1792" s="1" t="s">
        <v>28</v>
      </c>
      <c r="O1792" s="1" t="s">
        <v>58</v>
      </c>
    </row>
    <row r="1793" spans="1:15" x14ac:dyDescent="0.25">
      <c r="A1793">
        <v>1792</v>
      </c>
      <c r="B1793">
        <v>62</v>
      </c>
      <c r="C1793" s="1" t="s">
        <v>2</v>
      </c>
      <c r="D1793" s="1" t="s">
        <v>16</v>
      </c>
      <c r="E1793" s="1" t="s">
        <v>4</v>
      </c>
      <c r="F1793" s="2">
        <v>48874</v>
      </c>
      <c r="G1793">
        <v>38</v>
      </c>
      <c r="H1793">
        <v>98</v>
      </c>
      <c r="I1793" s="1" t="s">
        <v>38</v>
      </c>
      <c r="J1793" s="1" t="s">
        <v>18</v>
      </c>
      <c r="K1793" s="1" t="s">
        <v>55</v>
      </c>
      <c r="L1793" s="1" t="s">
        <v>8</v>
      </c>
      <c r="M1793" s="1" t="s">
        <v>56</v>
      </c>
      <c r="N1793" s="1" t="s">
        <v>15</v>
      </c>
      <c r="O1793" s="1" t="s">
        <v>31</v>
      </c>
    </row>
    <row r="1794" spans="1:15" x14ac:dyDescent="0.25">
      <c r="A1794">
        <v>1793</v>
      </c>
      <c r="B1794">
        <v>38</v>
      </c>
      <c r="C1794" s="1" t="s">
        <v>2</v>
      </c>
      <c r="D1794" s="1" t="s">
        <v>32</v>
      </c>
      <c r="E1794" s="1" t="s">
        <v>24</v>
      </c>
      <c r="F1794" s="2">
        <v>48876</v>
      </c>
      <c r="G1794">
        <v>22</v>
      </c>
      <c r="H1794">
        <v>59</v>
      </c>
      <c r="I1794" s="1" t="s">
        <v>128</v>
      </c>
      <c r="J1794" s="1" t="s">
        <v>26</v>
      </c>
      <c r="K1794" s="1" t="s">
        <v>82</v>
      </c>
      <c r="L1794" s="1" t="s">
        <v>39</v>
      </c>
      <c r="M1794" s="1" t="s">
        <v>9</v>
      </c>
      <c r="N1794" s="1" t="s">
        <v>68</v>
      </c>
      <c r="O1794" s="1" t="s">
        <v>79</v>
      </c>
    </row>
    <row r="1795" spans="1:15" x14ac:dyDescent="0.25">
      <c r="A1795">
        <v>1794</v>
      </c>
      <c r="B1795">
        <v>65</v>
      </c>
      <c r="C1795" s="1" t="s">
        <v>2</v>
      </c>
      <c r="D1795" s="1" t="s">
        <v>106</v>
      </c>
      <c r="E1795" s="1" t="s">
        <v>49</v>
      </c>
      <c r="F1795" s="2">
        <v>48878</v>
      </c>
      <c r="G1795">
        <v>45</v>
      </c>
      <c r="H1795">
        <v>92</v>
      </c>
      <c r="I1795" s="1" t="s">
        <v>128</v>
      </c>
      <c r="J1795" s="1" t="s">
        <v>18</v>
      </c>
      <c r="K1795" s="1" t="s">
        <v>34</v>
      </c>
      <c r="L1795" s="1" t="s">
        <v>39</v>
      </c>
      <c r="M1795" s="1" t="s">
        <v>56</v>
      </c>
      <c r="N1795" s="1" t="s">
        <v>15</v>
      </c>
      <c r="O1795" s="1" t="s">
        <v>79</v>
      </c>
    </row>
    <row r="1796" spans="1:15" x14ac:dyDescent="0.25">
      <c r="A1796">
        <v>1795</v>
      </c>
      <c r="B1796">
        <v>60</v>
      </c>
      <c r="C1796" s="1" t="s">
        <v>2</v>
      </c>
      <c r="D1796" s="1" t="s">
        <v>114</v>
      </c>
      <c r="E1796" s="1" t="s">
        <v>49</v>
      </c>
      <c r="F1796" s="2">
        <v>48880</v>
      </c>
      <c r="G1796">
        <v>21</v>
      </c>
      <c r="H1796">
        <v>40</v>
      </c>
      <c r="I1796" s="1" t="s">
        <v>105</v>
      </c>
      <c r="J1796" s="1" t="s">
        <v>6</v>
      </c>
      <c r="K1796" s="1" t="s">
        <v>108</v>
      </c>
      <c r="L1796" s="1" t="s">
        <v>19</v>
      </c>
      <c r="M1796" s="1" t="s">
        <v>9</v>
      </c>
      <c r="N1796" s="1" t="s">
        <v>68</v>
      </c>
      <c r="O1796" s="1" t="s">
        <v>11</v>
      </c>
    </row>
    <row r="1797" spans="1:15" x14ac:dyDescent="0.25">
      <c r="A1797">
        <v>1796</v>
      </c>
      <c r="B1797">
        <v>68</v>
      </c>
      <c r="C1797" s="1" t="s">
        <v>2</v>
      </c>
      <c r="D1797" s="1" t="s">
        <v>16</v>
      </c>
      <c r="E1797" s="1" t="s">
        <v>4</v>
      </c>
      <c r="F1797" s="2">
        <v>48882</v>
      </c>
      <c r="G1797">
        <v>9</v>
      </c>
      <c r="H1797">
        <v>20</v>
      </c>
      <c r="I1797" s="1" t="s">
        <v>132</v>
      </c>
      <c r="J1797" s="1" t="s">
        <v>18</v>
      </c>
      <c r="K1797" s="1" t="s">
        <v>65</v>
      </c>
      <c r="L1797" s="1" t="s">
        <v>39</v>
      </c>
      <c r="M1797" s="1" t="s">
        <v>52</v>
      </c>
      <c r="N1797" s="1" t="s">
        <v>68</v>
      </c>
      <c r="O1797" s="1" t="s">
        <v>11</v>
      </c>
    </row>
    <row r="1798" spans="1:15" x14ac:dyDescent="0.25">
      <c r="A1798">
        <v>1797</v>
      </c>
      <c r="B1798">
        <v>62</v>
      </c>
      <c r="C1798" s="1" t="s">
        <v>2</v>
      </c>
      <c r="D1798" s="1" t="s">
        <v>69</v>
      </c>
      <c r="E1798" s="1" t="s">
        <v>4</v>
      </c>
      <c r="F1798" s="2">
        <v>48884</v>
      </c>
      <c r="G1798">
        <v>34</v>
      </c>
      <c r="H1798">
        <v>35</v>
      </c>
      <c r="I1798" s="1" t="s">
        <v>113</v>
      </c>
      <c r="J1798" s="1" t="s">
        <v>18</v>
      </c>
      <c r="K1798" s="1" t="s">
        <v>92</v>
      </c>
      <c r="L1798" s="1" t="s">
        <v>19</v>
      </c>
      <c r="M1798" s="1" t="s">
        <v>56</v>
      </c>
      <c r="N1798" s="1" t="s">
        <v>10</v>
      </c>
      <c r="O1798" s="1" t="s">
        <v>22</v>
      </c>
    </row>
    <row r="1799" spans="1:15" x14ac:dyDescent="0.25">
      <c r="A1799">
        <v>1798</v>
      </c>
      <c r="B1799">
        <v>62</v>
      </c>
      <c r="C1799" s="1" t="s">
        <v>2</v>
      </c>
      <c r="D1799" s="1" t="s">
        <v>115</v>
      </c>
      <c r="E1799" s="1" t="s">
        <v>49</v>
      </c>
      <c r="F1799" s="2">
        <v>48886</v>
      </c>
      <c r="G1799">
        <v>26</v>
      </c>
      <c r="H1799">
        <v>35</v>
      </c>
      <c r="I1799" s="1" t="s">
        <v>29</v>
      </c>
      <c r="J1799" s="1" t="s">
        <v>6</v>
      </c>
      <c r="K1799" s="1" t="s">
        <v>14</v>
      </c>
      <c r="L1799" s="1" t="s">
        <v>19</v>
      </c>
      <c r="M1799" s="1" t="s">
        <v>52</v>
      </c>
      <c r="N1799" s="1" t="s">
        <v>10</v>
      </c>
      <c r="O1799" s="1" t="s">
        <v>22</v>
      </c>
    </row>
    <row r="1800" spans="1:15" x14ac:dyDescent="0.25">
      <c r="A1800">
        <v>1799</v>
      </c>
      <c r="B1800">
        <v>40</v>
      </c>
      <c r="C1800" s="1" t="s">
        <v>2</v>
      </c>
      <c r="D1800" s="1" t="s">
        <v>63</v>
      </c>
      <c r="E1800" s="1" t="s">
        <v>4</v>
      </c>
      <c r="F1800" s="2">
        <v>48888</v>
      </c>
      <c r="G1800">
        <v>1</v>
      </c>
      <c r="H1800">
        <v>82</v>
      </c>
      <c r="I1800" s="1" t="s">
        <v>96</v>
      </c>
      <c r="J1800" s="1" t="s">
        <v>6</v>
      </c>
      <c r="K1800" s="1" t="s">
        <v>118</v>
      </c>
      <c r="L1800" s="1" t="s">
        <v>8</v>
      </c>
      <c r="M1800" s="1" t="s">
        <v>9</v>
      </c>
      <c r="N1800" s="1" t="s">
        <v>15</v>
      </c>
      <c r="O1800" s="1" t="s">
        <v>22</v>
      </c>
    </row>
    <row r="1801" spans="1:15" x14ac:dyDescent="0.25">
      <c r="A1801">
        <v>1800</v>
      </c>
      <c r="B1801">
        <v>32</v>
      </c>
      <c r="C1801" s="1" t="s">
        <v>2</v>
      </c>
      <c r="D1801" s="1" t="s">
        <v>86</v>
      </c>
      <c r="E1801" s="1" t="s">
        <v>4</v>
      </c>
      <c r="F1801" s="2">
        <v>48890</v>
      </c>
      <c r="G1801">
        <v>47</v>
      </c>
      <c r="H1801">
        <v>48</v>
      </c>
      <c r="I1801" s="1" t="s">
        <v>81</v>
      </c>
      <c r="J1801" s="1" t="s">
        <v>26</v>
      </c>
      <c r="K1801" s="1" t="s">
        <v>43</v>
      </c>
      <c r="L1801" s="1" t="s">
        <v>39</v>
      </c>
      <c r="M1801" s="1" t="s">
        <v>9</v>
      </c>
      <c r="N1801" s="1" t="s">
        <v>10</v>
      </c>
      <c r="O1801" s="1" t="s">
        <v>22</v>
      </c>
    </row>
    <row r="1802" spans="1:15" x14ac:dyDescent="0.25">
      <c r="A1802">
        <v>1801</v>
      </c>
      <c r="B1802">
        <v>22</v>
      </c>
      <c r="C1802" s="1" t="s">
        <v>2</v>
      </c>
      <c r="D1802" s="1" t="s">
        <v>44</v>
      </c>
      <c r="E1802" s="1" t="s">
        <v>45</v>
      </c>
      <c r="F1802" s="2">
        <v>48892</v>
      </c>
      <c r="G1802">
        <v>30</v>
      </c>
      <c r="H1802">
        <v>58</v>
      </c>
      <c r="I1802" s="1" t="s">
        <v>73</v>
      </c>
      <c r="J1802" s="1" t="s">
        <v>74</v>
      </c>
      <c r="K1802" s="1" t="s">
        <v>108</v>
      </c>
      <c r="L1802" s="1" t="s">
        <v>8</v>
      </c>
      <c r="M1802" s="1" t="s">
        <v>9</v>
      </c>
      <c r="N1802" s="1" t="s">
        <v>21</v>
      </c>
      <c r="O1802" s="1" t="s">
        <v>22</v>
      </c>
    </row>
    <row r="1803" spans="1:15" x14ac:dyDescent="0.25">
      <c r="A1803">
        <v>1802</v>
      </c>
      <c r="B1803">
        <v>33</v>
      </c>
      <c r="C1803" s="1" t="s">
        <v>2</v>
      </c>
      <c r="D1803" s="1" t="s">
        <v>12</v>
      </c>
      <c r="E1803" s="1" t="s">
        <v>4</v>
      </c>
      <c r="F1803" s="2">
        <v>48894</v>
      </c>
      <c r="G1803">
        <v>48</v>
      </c>
      <c r="H1803">
        <v>57</v>
      </c>
      <c r="I1803" s="1" t="s">
        <v>109</v>
      </c>
      <c r="J1803" s="1" t="s">
        <v>26</v>
      </c>
      <c r="K1803" s="1" t="s">
        <v>30</v>
      </c>
      <c r="L1803" s="1" t="s">
        <v>19</v>
      </c>
      <c r="M1803" s="1" t="s">
        <v>9</v>
      </c>
      <c r="N1803" s="1" t="s">
        <v>68</v>
      </c>
      <c r="O1803" s="1" t="s">
        <v>11</v>
      </c>
    </row>
    <row r="1804" spans="1:15" x14ac:dyDescent="0.25">
      <c r="A1804">
        <v>1803</v>
      </c>
      <c r="B1804">
        <v>57</v>
      </c>
      <c r="C1804" s="1" t="s">
        <v>2</v>
      </c>
      <c r="D1804" s="1" t="s">
        <v>41</v>
      </c>
      <c r="E1804" s="1" t="s">
        <v>4</v>
      </c>
      <c r="F1804" s="2">
        <v>48896</v>
      </c>
      <c r="G1804">
        <v>31</v>
      </c>
      <c r="H1804">
        <v>96</v>
      </c>
      <c r="I1804" s="1" t="s">
        <v>25</v>
      </c>
      <c r="J1804" s="1" t="s">
        <v>6</v>
      </c>
      <c r="K1804" s="1" t="s">
        <v>30</v>
      </c>
      <c r="L1804" s="1" t="s">
        <v>8</v>
      </c>
      <c r="M1804" s="1" t="s">
        <v>56</v>
      </c>
      <c r="N1804" s="1" t="s">
        <v>10</v>
      </c>
      <c r="O1804" s="1" t="s">
        <v>58</v>
      </c>
    </row>
    <row r="1805" spans="1:15" x14ac:dyDescent="0.25">
      <c r="A1805">
        <v>1804</v>
      </c>
      <c r="B1805">
        <v>60</v>
      </c>
      <c r="C1805" s="1" t="s">
        <v>2</v>
      </c>
      <c r="D1805" s="1" t="s">
        <v>32</v>
      </c>
      <c r="E1805" s="1" t="s">
        <v>24</v>
      </c>
      <c r="F1805" s="2">
        <v>48898</v>
      </c>
      <c r="G1805">
        <v>33</v>
      </c>
      <c r="H1805">
        <v>97</v>
      </c>
      <c r="I1805" s="1" t="s">
        <v>64</v>
      </c>
      <c r="J1805" s="1" t="s">
        <v>18</v>
      </c>
      <c r="K1805" s="1" t="s">
        <v>7</v>
      </c>
      <c r="L1805" s="1" t="s">
        <v>35</v>
      </c>
      <c r="M1805" s="1" t="s">
        <v>20</v>
      </c>
      <c r="N1805" s="1" t="s">
        <v>10</v>
      </c>
      <c r="O1805" s="1" t="s">
        <v>11</v>
      </c>
    </row>
    <row r="1806" spans="1:15" x14ac:dyDescent="0.25">
      <c r="A1806">
        <v>1805</v>
      </c>
      <c r="B1806">
        <v>30</v>
      </c>
      <c r="C1806" s="1" t="s">
        <v>2</v>
      </c>
      <c r="D1806" s="1" t="s">
        <v>12</v>
      </c>
      <c r="E1806" s="1" t="s">
        <v>4</v>
      </c>
      <c r="F1806" s="2">
        <v>48900</v>
      </c>
      <c r="G1806">
        <v>39</v>
      </c>
      <c r="H1806">
        <v>42</v>
      </c>
      <c r="I1806" s="1" t="s">
        <v>42</v>
      </c>
      <c r="J1806" s="1" t="s">
        <v>6</v>
      </c>
      <c r="K1806" s="1" t="s">
        <v>82</v>
      </c>
      <c r="L1806" s="1" t="s">
        <v>8</v>
      </c>
      <c r="M1806" s="1" t="s">
        <v>27</v>
      </c>
      <c r="N1806" s="1" t="s">
        <v>21</v>
      </c>
      <c r="O1806" s="1" t="s">
        <v>22</v>
      </c>
    </row>
    <row r="1807" spans="1:15" x14ac:dyDescent="0.25">
      <c r="A1807">
        <v>1806</v>
      </c>
      <c r="B1807">
        <v>41</v>
      </c>
      <c r="C1807" s="1" t="s">
        <v>2</v>
      </c>
      <c r="D1807" s="1" t="s">
        <v>95</v>
      </c>
      <c r="E1807" s="1" t="s">
        <v>4</v>
      </c>
      <c r="F1807" s="2">
        <v>48902</v>
      </c>
      <c r="G1807">
        <v>46</v>
      </c>
      <c r="H1807">
        <v>62</v>
      </c>
      <c r="I1807" s="1" t="s">
        <v>99</v>
      </c>
      <c r="J1807" s="1" t="s">
        <v>6</v>
      </c>
      <c r="K1807" s="1" t="s">
        <v>62</v>
      </c>
      <c r="L1807" s="1" t="s">
        <v>19</v>
      </c>
      <c r="M1807" s="1" t="s">
        <v>56</v>
      </c>
      <c r="N1807" s="1" t="s">
        <v>68</v>
      </c>
      <c r="O1807" s="1" t="s">
        <v>22</v>
      </c>
    </row>
    <row r="1808" spans="1:15" x14ac:dyDescent="0.25">
      <c r="A1808">
        <v>1807</v>
      </c>
      <c r="B1808">
        <v>58</v>
      </c>
      <c r="C1808" s="1" t="s">
        <v>2</v>
      </c>
      <c r="D1808" s="1" t="s">
        <v>48</v>
      </c>
      <c r="E1808" s="1" t="s">
        <v>49</v>
      </c>
      <c r="F1808" s="2">
        <v>48904</v>
      </c>
      <c r="G1808">
        <v>24</v>
      </c>
      <c r="H1808">
        <v>67</v>
      </c>
      <c r="I1808" s="1" t="s">
        <v>25</v>
      </c>
      <c r="J1808" s="1" t="s">
        <v>26</v>
      </c>
      <c r="K1808" s="1" t="s">
        <v>78</v>
      </c>
      <c r="L1808" s="1" t="s">
        <v>39</v>
      </c>
      <c r="M1808" s="1" t="s">
        <v>36</v>
      </c>
      <c r="N1808" s="1" t="s">
        <v>10</v>
      </c>
      <c r="O1808" s="1" t="s">
        <v>31</v>
      </c>
    </row>
    <row r="1809" spans="1:15" x14ac:dyDescent="0.25">
      <c r="A1809">
        <v>1808</v>
      </c>
      <c r="B1809">
        <v>34</v>
      </c>
      <c r="C1809" s="1" t="s">
        <v>2</v>
      </c>
      <c r="D1809" s="1" t="s">
        <v>32</v>
      </c>
      <c r="E1809" s="1" t="s">
        <v>24</v>
      </c>
      <c r="F1809" s="2">
        <v>48906</v>
      </c>
      <c r="G1809">
        <v>37</v>
      </c>
      <c r="H1809">
        <v>46</v>
      </c>
      <c r="I1809" s="1" t="s">
        <v>111</v>
      </c>
      <c r="J1809" s="1" t="s">
        <v>6</v>
      </c>
      <c r="K1809" s="1" t="s">
        <v>62</v>
      </c>
      <c r="L1809" s="1" t="s">
        <v>35</v>
      </c>
      <c r="M1809" s="1" t="s">
        <v>36</v>
      </c>
      <c r="N1809" s="1" t="s">
        <v>10</v>
      </c>
      <c r="O1809" s="1" t="s">
        <v>11</v>
      </c>
    </row>
    <row r="1810" spans="1:15" x14ac:dyDescent="0.25">
      <c r="A1810">
        <v>1809</v>
      </c>
      <c r="B1810">
        <v>67</v>
      </c>
      <c r="C1810" s="1" t="s">
        <v>2</v>
      </c>
      <c r="D1810" s="1" t="s">
        <v>84</v>
      </c>
      <c r="E1810" s="1" t="s">
        <v>45</v>
      </c>
      <c r="F1810" s="2">
        <v>48908</v>
      </c>
      <c r="G1810">
        <v>7</v>
      </c>
      <c r="H1810">
        <v>71</v>
      </c>
      <c r="I1810" s="1" t="s">
        <v>104</v>
      </c>
      <c r="J1810" s="1" t="s">
        <v>26</v>
      </c>
      <c r="K1810" s="1" t="s">
        <v>75</v>
      </c>
      <c r="L1810" s="1" t="s">
        <v>19</v>
      </c>
      <c r="M1810" s="1" t="s">
        <v>27</v>
      </c>
      <c r="N1810" s="1" t="s">
        <v>68</v>
      </c>
      <c r="O1810" s="1" t="s">
        <v>70</v>
      </c>
    </row>
    <row r="1811" spans="1:15" x14ac:dyDescent="0.25">
      <c r="A1811">
        <v>1810</v>
      </c>
      <c r="B1811">
        <v>58</v>
      </c>
      <c r="C1811" s="1" t="s">
        <v>2</v>
      </c>
      <c r="D1811" s="1" t="s">
        <v>114</v>
      </c>
      <c r="E1811" s="1" t="s">
        <v>49</v>
      </c>
      <c r="F1811" s="2">
        <v>48910</v>
      </c>
      <c r="G1811">
        <v>6</v>
      </c>
      <c r="H1811">
        <v>99</v>
      </c>
      <c r="I1811" s="1" t="s">
        <v>102</v>
      </c>
      <c r="J1811" s="1" t="s">
        <v>18</v>
      </c>
      <c r="K1811" s="1" t="s">
        <v>126</v>
      </c>
      <c r="L1811" s="1" t="s">
        <v>39</v>
      </c>
      <c r="M1811" s="1" t="s">
        <v>20</v>
      </c>
      <c r="N1811" s="1" t="s">
        <v>68</v>
      </c>
      <c r="O1811" s="1" t="s">
        <v>11</v>
      </c>
    </row>
    <row r="1812" spans="1:15" x14ac:dyDescent="0.25">
      <c r="A1812">
        <v>1811</v>
      </c>
      <c r="B1812">
        <v>41</v>
      </c>
      <c r="C1812" s="1" t="s">
        <v>2</v>
      </c>
      <c r="D1812" s="1" t="s">
        <v>16</v>
      </c>
      <c r="E1812" s="1" t="s">
        <v>4</v>
      </c>
      <c r="F1812" s="2">
        <v>48912</v>
      </c>
      <c r="G1812">
        <v>16</v>
      </c>
      <c r="H1812">
        <v>28</v>
      </c>
      <c r="I1812" s="1" t="s">
        <v>110</v>
      </c>
      <c r="J1812" s="1" t="s">
        <v>26</v>
      </c>
      <c r="K1812" s="1" t="s">
        <v>118</v>
      </c>
      <c r="L1812" s="1" t="s">
        <v>39</v>
      </c>
      <c r="M1812" s="1" t="s">
        <v>36</v>
      </c>
      <c r="N1812" s="1" t="s">
        <v>15</v>
      </c>
      <c r="O1812" s="1" t="s">
        <v>58</v>
      </c>
    </row>
    <row r="1813" spans="1:15" x14ac:dyDescent="0.25">
      <c r="A1813">
        <v>1812</v>
      </c>
      <c r="B1813">
        <v>42</v>
      </c>
      <c r="C1813" s="1" t="s">
        <v>2</v>
      </c>
      <c r="D1813" s="1" t="s">
        <v>115</v>
      </c>
      <c r="E1813" s="1" t="s">
        <v>49</v>
      </c>
      <c r="F1813" s="2">
        <v>48914</v>
      </c>
      <c r="G1813">
        <v>33</v>
      </c>
      <c r="H1813">
        <v>77</v>
      </c>
      <c r="I1813" s="1" t="s">
        <v>132</v>
      </c>
      <c r="J1813" s="1" t="s">
        <v>6</v>
      </c>
      <c r="K1813" s="1" t="s">
        <v>126</v>
      </c>
      <c r="L1813" s="1" t="s">
        <v>35</v>
      </c>
      <c r="M1813" s="1" t="s">
        <v>36</v>
      </c>
      <c r="N1813" s="1" t="s">
        <v>57</v>
      </c>
      <c r="O1813" s="1" t="s">
        <v>31</v>
      </c>
    </row>
    <row r="1814" spans="1:15" x14ac:dyDescent="0.25">
      <c r="A1814">
        <v>1813</v>
      </c>
      <c r="B1814">
        <v>50</v>
      </c>
      <c r="C1814" s="1" t="s">
        <v>2</v>
      </c>
      <c r="D1814" s="1" t="s">
        <v>119</v>
      </c>
      <c r="E1814" s="1" t="s">
        <v>24</v>
      </c>
      <c r="F1814" s="2">
        <v>48916</v>
      </c>
      <c r="G1814">
        <v>18</v>
      </c>
      <c r="H1814">
        <v>63</v>
      </c>
      <c r="I1814" s="1" t="s">
        <v>89</v>
      </c>
      <c r="J1814" s="1" t="s">
        <v>18</v>
      </c>
      <c r="K1814" s="1" t="s">
        <v>126</v>
      </c>
      <c r="L1814" s="1" t="s">
        <v>35</v>
      </c>
      <c r="M1814" s="1" t="s">
        <v>9</v>
      </c>
      <c r="N1814" s="1" t="s">
        <v>28</v>
      </c>
      <c r="O1814" s="1" t="s">
        <v>58</v>
      </c>
    </row>
    <row r="1815" spans="1:15" x14ac:dyDescent="0.25">
      <c r="A1815">
        <v>1814</v>
      </c>
      <c r="B1815">
        <v>40</v>
      </c>
      <c r="C1815" s="1" t="s">
        <v>2</v>
      </c>
      <c r="D1815" s="1" t="s">
        <v>41</v>
      </c>
      <c r="E1815" s="1" t="s">
        <v>4</v>
      </c>
      <c r="F1815" s="2">
        <v>48918</v>
      </c>
      <c r="G1815">
        <v>24</v>
      </c>
      <c r="H1815">
        <v>62</v>
      </c>
      <c r="I1815" s="1" t="s">
        <v>97</v>
      </c>
      <c r="J1815" s="1" t="s">
        <v>26</v>
      </c>
      <c r="K1815" s="1" t="s">
        <v>60</v>
      </c>
      <c r="L1815" s="1" t="s">
        <v>19</v>
      </c>
      <c r="M1815" s="1" t="s">
        <v>20</v>
      </c>
      <c r="N1815" s="1" t="s">
        <v>28</v>
      </c>
      <c r="O1815" s="1" t="s">
        <v>22</v>
      </c>
    </row>
    <row r="1816" spans="1:15" x14ac:dyDescent="0.25">
      <c r="A1816">
        <v>1815</v>
      </c>
      <c r="B1816">
        <v>32</v>
      </c>
      <c r="C1816" s="1" t="s">
        <v>2</v>
      </c>
      <c r="D1816" s="1" t="s">
        <v>16</v>
      </c>
      <c r="E1816" s="1" t="s">
        <v>4</v>
      </c>
      <c r="F1816" s="2">
        <v>48920</v>
      </c>
      <c r="G1816">
        <v>24</v>
      </c>
      <c r="H1816">
        <v>92</v>
      </c>
      <c r="I1816" s="1" t="s">
        <v>38</v>
      </c>
      <c r="J1816" s="1" t="s">
        <v>26</v>
      </c>
      <c r="K1816" s="1" t="s">
        <v>34</v>
      </c>
      <c r="L1816" s="1" t="s">
        <v>35</v>
      </c>
      <c r="M1816" s="1" t="s">
        <v>20</v>
      </c>
      <c r="N1816" s="1" t="s">
        <v>15</v>
      </c>
      <c r="O1816" s="1" t="s">
        <v>40</v>
      </c>
    </row>
    <row r="1817" spans="1:15" x14ac:dyDescent="0.25">
      <c r="A1817">
        <v>1816</v>
      </c>
      <c r="B1817">
        <v>51</v>
      </c>
      <c r="C1817" s="1" t="s">
        <v>2</v>
      </c>
      <c r="D1817" s="1" t="s">
        <v>53</v>
      </c>
      <c r="E1817" s="1" t="s">
        <v>24</v>
      </c>
      <c r="F1817" s="2">
        <v>48922</v>
      </c>
      <c r="G1817">
        <v>48</v>
      </c>
      <c r="H1817">
        <v>72</v>
      </c>
      <c r="I1817" s="1" t="s">
        <v>112</v>
      </c>
      <c r="J1817" s="1" t="s">
        <v>6</v>
      </c>
      <c r="K1817" s="1" t="s">
        <v>34</v>
      </c>
      <c r="L1817" s="1" t="s">
        <v>8</v>
      </c>
      <c r="M1817" s="1" t="s">
        <v>52</v>
      </c>
      <c r="N1817" s="1" t="s">
        <v>21</v>
      </c>
      <c r="O1817" s="1" t="s">
        <v>79</v>
      </c>
    </row>
    <row r="1818" spans="1:15" x14ac:dyDescent="0.25">
      <c r="A1818">
        <v>1817</v>
      </c>
      <c r="B1818">
        <v>26</v>
      </c>
      <c r="C1818" s="1" t="s">
        <v>2</v>
      </c>
      <c r="D1818" s="1" t="s">
        <v>106</v>
      </c>
      <c r="E1818" s="1" t="s">
        <v>49</v>
      </c>
      <c r="F1818" s="2">
        <v>48924</v>
      </c>
      <c r="G1818">
        <v>4</v>
      </c>
      <c r="H1818">
        <v>79</v>
      </c>
      <c r="I1818" s="1" t="s">
        <v>123</v>
      </c>
      <c r="J1818" s="1" t="s">
        <v>26</v>
      </c>
      <c r="K1818" s="1" t="s">
        <v>55</v>
      </c>
      <c r="L1818" s="1" t="s">
        <v>35</v>
      </c>
      <c r="M1818" s="1" t="s">
        <v>9</v>
      </c>
      <c r="N1818" s="1" t="s">
        <v>15</v>
      </c>
      <c r="O1818" s="1" t="s">
        <v>22</v>
      </c>
    </row>
    <row r="1819" spans="1:15" x14ac:dyDescent="0.25">
      <c r="A1819">
        <v>1818</v>
      </c>
      <c r="B1819">
        <v>32</v>
      </c>
      <c r="C1819" s="1" t="s">
        <v>2</v>
      </c>
      <c r="D1819" s="1" t="s">
        <v>95</v>
      </c>
      <c r="E1819" s="1" t="s">
        <v>4</v>
      </c>
      <c r="F1819" s="2">
        <v>48926</v>
      </c>
      <c r="G1819">
        <v>20</v>
      </c>
      <c r="H1819">
        <v>27</v>
      </c>
      <c r="I1819" s="1" t="s">
        <v>61</v>
      </c>
      <c r="J1819" s="1" t="s">
        <v>26</v>
      </c>
      <c r="K1819" s="1" t="s">
        <v>34</v>
      </c>
      <c r="L1819" s="1" t="s">
        <v>35</v>
      </c>
      <c r="M1819" s="1" t="s">
        <v>20</v>
      </c>
      <c r="N1819" s="1" t="s">
        <v>15</v>
      </c>
      <c r="O1819" s="1" t="s">
        <v>22</v>
      </c>
    </row>
    <row r="1820" spans="1:15" x14ac:dyDescent="0.25">
      <c r="A1820">
        <v>1819</v>
      </c>
      <c r="B1820">
        <v>58</v>
      </c>
      <c r="C1820" s="1" t="s">
        <v>2</v>
      </c>
      <c r="D1820" s="1" t="s">
        <v>71</v>
      </c>
      <c r="E1820" s="1" t="s">
        <v>49</v>
      </c>
      <c r="F1820" s="2">
        <v>48928</v>
      </c>
      <c r="G1820">
        <v>47</v>
      </c>
      <c r="H1820">
        <v>39</v>
      </c>
      <c r="I1820" s="1" t="s">
        <v>80</v>
      </c>
      <c r="J1820" s="1" t="s">
        <v>26</v>
      </c>
      <c r="K1820" s="1" t="s">
        <v>34</v>
      </c>
      <c r="L1820" s="1" t="s">
        <v>39</v>
      </c>
      <c r="M1820" s="1" t="s">
        <v>9</v>
      </c>
      <c r="N1820" s="1" t="s">
        <v>68</v>
      </c>
      <c r="O1820" s="1" t="s">
        <v>79</v>
      </c>
    </row>
    <row r="1821" spans="1:15" x14ac:dyDescent="0.25">
      <c r="A1821">
        <v>1820</v>
      </c>
      <c r="B1821">
        <v>51</v>
      </c>
      <c r="C1821" s="1" t="s">
        <v>2</v>
      </c>
      <c r="D1821" s="1" t="s">
        <v>107</v>
      </c>
      <c r="E1821" s="1" t="s">
        <v>4</v>
      </c>
      <c r="F1821" s="2">
        <v>48930</v>
      </c>
      <c r="G1821">
        <v>50</v>
      </c>
      <c r="H1821">
        <v>86</v>
      </c>
      <c r="I1821" s="1" t="s">
        <v>89</v>
      </c>
      <c r="J1821" s="1" t="s">
        <v>18</v>
      </c>
      <c r="K1821" s="1" t="s">
        <v>82</v>
      </c>
      <c r="L1821" s="1" t="s">
        <v>19</v>
      </c>
      <c r="M1821" s="1" t="s">
        <v>27</v>
      </c>
      <c r="N1821" s="1" t="s">
        <v>15</v>
      </c>
      <c r="O1821" s="1" t="s">
        <v>40</v>
      </c>
    </row>
    <row r="1822" spans="1:15" x14ac:dyDescent="0.25">
      <c r="A1822">
        <v>1821</v>
      </c>
      <c r="B1822">
        <v>19</v>
      </c>
      <c r="C1822" s="1" t="s">
        <v>2</v>
      </c>
      <c r="D1822" s="1" t="s">
        <v>37</v>
      </c>
      <c r="E1822" s="1" t="s">
        <v>4</v>
      </c>
      <c r="F1822" s="2">
        <v>48932</v>
      </c>
      <c r="G1822">
        <v>31</v>
      </c>
      <c r="H1822">
        <v>94</v>
      </c>
      <c r="I1822" s="1" t="s">
        <v>131</v>
      </c>
      <c r="J1822" s="1" t="s">
        <v>74</v>
      </c>
      <c r="K1822" s="1" t="s">
        <v>62</v>
      </c>
      <c r="L1822" s="1" t="s">
        <v>39</v>
      </c>
      <c r="M1822" s="1" t="s">
        <v>9</v>
      </c>
      <c r="N1822" s="1" t="s">
        <v>28</v>
      </c>
      <c r="O1822" s="1" t="s">
        <v>70</v>
      </c>
    </row>
    <row r="1823" spans="1:15" x14ac:dyDescent="0.25">
      <c r="A1823">
        <v>1822</v>
      </c>
      <c r="B1823">
        <v>57</v>
      </c>
      <c r="C1823" s="1" t="s">
        <v>2</v>
      </c>
      <c r="D1823" s="1" t="s">
        <v>41</v>
      </c>
      <c r="E1823" s="1" t="s">
        <v>4</v>
      </c>
      <c r="F1823" s="2">
        <v>48934</v>
      </c>
      <c r="G1823">
        <v>29</v>
      </c>
      <c r="H1823">
        <v>53</v>
      </c>
      <c r="I1823" s="1" t="s">
        <v>13</v>
      </c>
      <c r="J1823" s="1" t="s">
        <v>26</v>
      </c>
      <c r="K1823" s="1" t="s">
        <v>67</v>
      </c>
      <c r="L1823" s="1" t="s">
        <v>19</v>
      </c>
      <c r="M1823" s="1" t="s">
        <v>9</v>
      </c>
      <c r="N1823" s="1" t="s">
        <v>28</v>
      </c>
      <c r="O1823" s="1" t="s">
        <v>40</v>
      </c>
    </row>
    <row r="1824" spans="1:15" x14ac:dyDescent="0.25">
      <c r="A1824">
        <v>1823</v>
      </c>
      <c r="B1824">
        <v>66</v>
      </c>
      <c r="C1824" s="1" t="s">
        <v>2</v>
      </c>
      <c r="D1824" s="1" t="s">
        <v>37</v>
      </c>
      <c r="E1824" s="1" t="s">
        <v>4</v>
      </c>
      <c r="F1824" s="2">
        <v>48936</v>
      </c>
      <c r="G1824">
        <v>4</v>
      </c>
      <c r="H1824">
        <v>85</v>
      </c>
      <c r="I1824" s="1" t="s">
        <v>121</v>
      </c>
      <c r="J1824" s="1" t="s">
        <v>18</v>
      </c>
      <c r="K1824" s="1" t="s">
        <v>91</v>
      </c>
      <c r="L1824" s="1" t="s">
        <v>35</v>
      </c>
      <c r="M1824" s="1" t="s">
        <v>36</v>
      </c>
      <c r="N1824" s="1" t="s">
        <v>15</v>
      </c>
      <c r="O1824" s="1" t="s">
        <v>31</v>
      </c>
    </row>
    <row r="1825" spans="1:15" x14ac:dyDescent="0.25">
      <c r="A1825">
        <v>1824</v>
      </c>
      <c r="B1825">
        <v>62</v>
      </c>
      <c r="C1825" s="1" t="s">
        <v>2</v>
      </c>
      <c r="D1825" s="1" t="s">
        <v>107</v>
      </c>
      <c r="E1825" s="1" t="s">
        <v>4</v>
      </c>
      <c r="F1825" s="2">
        <v>48938</v>
      </c>
      <c r="G1825">
        <v>40</v>
      </c>
      <c r="H1825">
        <v>50</v>
      </c>
      <c r="I1825" s="1" t="s">
        <v>42</v>
      </c>
      <c r="J1825" s="1" t="s">
        <v>6</v>
      </c>
      <c r="K1825" s="1" t="s">
        <v>51</v>
      </c>
      <c r="L1825" s="1" t="s">
        <v>39</v>
      </c>
      <c r="M1825" s="1" t="s">
        <v>20</v>
      </c>
      <c r="N1825" s="1" t="s">
        <v>57</v>
      </c>
      <c r="O1825" s="1" t="s">
        <v>58</v>
      </c>
    </row>
    <row r="1826" spans="1:15" x14ac:dyDescent="0.25">
      <c r="A1826">
        <v>1825</v>
      </c>
      <c r="B1826">
        <v>58</v>
      </c>
      <c r="C1826" s="1" t="s">
        <v>2</v>
      </c>
      <c r="D1826" s="1" t="s">
        <v>77</v>
      </c>
      <c r="E1826" s="1" t="s">
        <v>4</v>
      </c>
      <c r="F1826" s="2">
        <v>48940</v>
      </c>
      <c r="G1826">
        <v>31</v>
      </c>
      <c r="H1826">
        <v>47</v>
      </c>
      <c r="I1826" s="1" t="s">
        <v>97</v>
      </c>
      <c r="J1826" s="1" t="s">
        <v>74</v>
      </c>
      <c r="K1826" s="1" t="s">
        <v>118</v>
      </c>
      <c r="L1826" s="1" t="s">
        <v>8</v>
      </c>
      <c r="M1826" s="1" t="s">
        <v>9</v>
      </c>
      <c r="N1826" s="1" t="s">
        <v>15</v>
      </c>
      <c r="O1826" s="1" t="s">
        <v>70</v>
      </c>
    </row>
    <row r="1827" spans="1:15" x14ac:dyDescent="0.25">
      <c r="A1827">
        <v>1826</v>
      </c>
      <c r="B1827">
        <v>23</v>
      </c>
      <c r="C1827" s="1" t="s">
        <v>2</v>
      </c>
      <c r="D1827" s="1" t="s">
        <v>119</v>
      </c>
      <c r="E1827" s="1" t="s">
        <v>24</v>
      </c>
      <c r="F1827" s="2">
        <v>48942</v>
      </c>
      <c r="G1827">
        <v>41</v>
      </c>
      <c r="H1827">
        <v>75</v>
      </c>
      <c r="I1827" s="1" t="s">
        <v>129</v>
      </c>
      <c r="J1827" s="1" t="s">
        <v>26</v>
      </c>
      <c r="K1827" s="1" t="s">
        <v>51</v>
      </c>
      <c r="L1827" s="1" t="s">
        <v>8</v>
      </c>
      <c r="M1827" s="1" t="s">
        <v>27</v>
      </c>
      <c r="N1827" s="1" t="s">
        <v>21</v>
      </c>
      <c r="O1827" s="1" t="s">
        <v>22</v>
      </c>
    </row>
    <row r="1828" spans="1:15" x14ac:dyDescent="0.25">
      <c r="A1828">
        <v>1827</v>
      </c>
      <c r="B1828">
        <v>45</v>
      </c>
      <c r="C1828" s="1" t="s">
        <v>2</v>
      </c>
      <c r="D1828" s="1" t="s">
        <v>95</v>
      </c>
      <c r="E1828" s="1" t="s">
        <v>4</v>
      </c>
      <c r="F1828" s="2">
        <v>48944</v>
      </c>
      <c r="G1828">
        <v>44</v>
      </c>
      <c r="H1828">
        <v>60</v>
      </c>
      <c r="I1828" s="1" t="s">
        <v>98</v>
      </c>
      <c r="J1828" s="1" t="s">
        <v>26</v>
      </c>
      <c r="K1828" s="1" t="s">
        <v>30</v>
      </c>
      <c r="L1828" s="1" t="s">
        <v>8</v>
      </c>
      <c r="M1828" s="1" t="s">
        <v>9</v>
      </c>
      <c r="N1828" s="1" t="s">
        <v>68</v>
      </c>
      <c r="O1828" s="1" t="s">
        <v>31</v>
      </c>
    </row>
    <row r="1829" spans="1:15" x14ac:dyDescent="0.25">
      <c r="A1829">
        <v>1828</v>
      </c>
      <c r="B1829">
        <v>20</v>
      </c>
      <c r="C1829" s="1" t="s">
        <v>2</v>
      </c>
      <c r="D1829" s="1" t="s">
        <v>95</v>
      </c>
      <c r="E1829" s="1" t="s">
        <v>4</v>
      </c>
      <c r="F1829" s="2">
        <v>48946</v>
      </c>
      <c r="G1829">
        <v>31</v>
      </c>
      <c r="H1829">
        <v>36</v>
      </c>
      <c r="I1829" s="1" t="s">
        <v>111</v>
      </c>
      <c r="J1829" s="1" t="s">
        <v>18</v>
      </c>
      <c r="K1829" s="1" t="s">
        <v>51</v>
      </c>
      <c r="L1829" s="1" t="s">
        <v>19</v>
      </c>
      <c r="M1829" s="1" t="s">
        <v>52</v>
      </c>
      <c r="N1829" s="1" t="s">
        <v>57</v>
      </c>
      <c r="O1829" s="1" t="s">
        <v>22</v>
      </c>
    </row>
    <row r="1830" spans="1:15" x14ac:dyDescent="0.25">
      <c r="A1830">
        <v>1829</v>
      </c>
      <c r="B1830">
        <v>33</v>
      </c>
      <c r="C1830" s="1" t="s">
        <v>2</v>
      </c>
      <c r="D1830" s="1" t="s">
        <v>44</v>
      </c>
      <c r="E1830" s="1" t="s">
        <v>45</v>
      </c>
      <c r="F1830" s="2">
        <v>48948</v>
      </c>
      <c r="G1830">
        <v>45</v>
      </c>
      <c r="H1830">
        <v>80</v>
      </c>
      <c r="I1830" s="1" t="s">
        <v>64</v>
      </c>
      <c r="J1830" s="1" t="s">
        <v>6</v>
      </c>
      <c r="K1830" s="1" t="s">
        <v>7</v>
      </c>
      <c r="L1830" s="1" t="s">
        <v>19</v>
      </c>
      <c r="M1830" s="1" t="s">
        <v>9</v>
      </c>
      <c r="N1830" s="1" t="s">
        <v>15</v>
      </c>
      <c r="O1830" s="1" t="s">
        <v>79</v>
      </c>
    </row>
    <row r="1831" spans="1:15" x14ac:dyDescent="0.25">
      <c r="A1831">
        <v>1830</v>
      </c>
      <c r="B1831">
        <v>30</v>
      </c>
      <c r="C1831" s="1" t="s">
        <v>2</v>
      </c>
      <c r="D1831" s="1" t="s">
        <v>106</v>
      </c>
      <c r="E1831" s="1" t="s">
        <v>49</v>
      </c>
      <c r="F1831" s="2">
        <v>48950</v>
      </c>
      <c r="G1831">
        <v>50</v>
      </c>
      <c r="H1831">
        <v>96</v>
      </c>
      <c r="I1831" s="1" t="s">
        <v>29</v>
      </c>
      <c r="J1831" s="1" t="s">
        <v>26</v>
      </c>
      <c r="K1831" s="1" t="s">
        <v>34</v>
      </c>
      <c r="L1831" s="1" t="s">
        <v>19</v>
      </c>
      <c r="M1831" s="1" t="s">
        <v>52</v>
      </c>
      <c r="N1831" s="1" t="s">
        <v>21</v>
      </c>
      <c r="O1831" s="1" t="s">
        <v>40</v>
      </c>
    </row>
    <row r="1832" spans="1:15" x14ac:dyDescent="0.25">
      <c r="A1832">
        <v>1831</v>
      </c>
      <c r="B1832">
        <v>50</v>
      </c>
      <c r="C1832" s="1" t="s">
        <v>2</v>
      </c>
      <c r="D1832" s="1" t="s">
        <v>71</v>
      </c>
      <c r="E1832" s="1" t="s">
        <v>49</v>
      </c>
      <c r="F1832" s="2">
        <v>48952</v>
      </c>
      <c r="G1832">
        <v>7</v>
      </c>
      <c r="H1832">
        <v>80</v>
      </c>
      <c r="I1832" s="1" t="s">
        <v>93</v>
      </c>
      <c r="J1832" s="1" t="s">
        <v>26</v>
      </c>
      <c r="K1832" s="1" t="s">
        <v>126</v>
      </c>
      <c r="L1832" s="1" t="s">
        <v>8</v>
      </c>
      <c r="M1832" s="1" t="s">
        <v>9</v>
      </c>
      <c r="N1832" s="1" t="s">
        <v>10</v>
      </c>
      <c r="O1832" s="1" t="s">
        <v>31</v>
      </c>
    </row>
    <row r="1833" spans="1:15" x14ac:dyDescent="0.25">
      <c r="A1833">
        <v>1832</v>
      </c>
      <c r="B1833">
        <v>62</v>
      </c>
      <c r="C1833" s="1" t="s">
        <v>2</v>
      </c>
      <c r="D1833" s="1" t="s">
        <v>3</v>
      </c>
      <c r="E1833" s="1" t="s">
        <v>4</v>
      </c>
      <c r="F1833" s="2">
        <v>48954</v>
      </c>
      <c r="G1833">
        <v>5</v>
      </c>
      <c r="H1833">
        <v>71</v>
      </c>
      <c r="I1833" s="1" t="s">
        <v>13</v>
      </c>
      <c r="J1833" s="1" t="s">
        <v>26</v>
      </c>
      <c r="K1833" s="1" t="s">
        <v>91</v>
      </c>
      <c r="L1833" s="1" t="s">
        <v>35</v>
      </c>
      <c r="M1833" s="1" t="s">
        <v>20</v>
      </c>
      <c r="N1833" s="1" t="s">
        <v>57</v>
      </c>
      <c r="O1833" s="1" t="s">
        <v>79</v>
      </c>
    </row>
    <row r="1834" spans="1:15" x14ac:dyDescent="0.25">
      <c r="A1834">
        <v>1833</v>
      </c>
      <c r="B1834">
        <v>69</v>
      </c>
      <c r="C1834" s="1" t="s">
        <v>2</v>
      </c>
      <c r="D1834" s="1" t="s">
        <v>88</v>
      </c>
      <c r="E1834" s="1" t="s">
        <v>49</v>
      </c>
      <c r="F1834" s="2">
        <v>48956</v>
      </c>
      <c r="G1834">
        <v>48</v>
      </c>
      <c r="H1834">
        <v>29</v>
      </c>
      <c r="I1834" s="1" t="s">
        <v>42</v>
      </c>
      <c r="J1834" s="1" t="s">
        <v>26</v>
      </c>
      <c r="K1834" s="1" t="s">
        <v>126</v>
      </c>
      <c r="L1834" s="1" t="s">
        <v>39</v>
      </c>
      <c r="M1834" s="1" t="s">
        <v>20</v>
      </c>
      <c r="N1834" s="1" t="s">
        <v>15</v>
      </c>
      <c r="O1834" s="1" t="s">
        <v>70</v>
      </c>
    </row>
    <row r="1835" spans="1:15" x14ac:dyDescent="0.25">
      <c r="A1835">
        <v>1834</v>
      </c>
      <c r="B1835">
        <v>34</v>
      </c>
      <c r="C1835" s="1" t="s">
        <v>2</v>
      </c>
      <c r="D1835" s="1" t="s">
        <v>88</v>
      </c>
      <c r="E1835" s="1" t="s">
        <v>49</v>
      </c>
      <c r="F1835" s="2">
        <v>48958</v>
      </c>
      <c r="G1835">
        <v>19</v>
      </c>
      <c r="H1835">
        <v>53</v>
      </c>
      <c r="I1835" s="1" t="s">
        <v>42</v>
      </c>
      <c r="J1835" s="1" t="s">
        <v>26</v>
      </c>
      <c r="K1835" s="1" t="s">
        <v>116</v>
      </c>
      <c r="L1835" s="1" t="s">
        <v>19</v>
      </c>
      <c r="M1835" s="1" t="s">
        <v>52</v>
      </c>
      <c r="N1835" s="1" t="s">
        <v>28</v>
      </c>
      <c r="O1835" s="1" t="s">
        <v>11</v>
      </c>
    </row>
    <row r="1836" spans="1:15" x14ac:dyDescent="0.25">
      <c r="A1836">
        <v>1835</v>
      </c>
      <c r="B1836">
        <v>49</v>
      </c>
      <c r="C1836" s="1" t="s">
        <v>2</v>
      </c>
      <c r="D1836" s="1" t="s">
        <v>69</v>
      </c>
      <c r="E1836" s="1" t="s">
        <v>4</v>
      </c>
      <c r="F1836" s="2">
        <v>48960</v>
      </c>
      <c r="G1836">
        <v>39</v>
      </c>
      <c r="H1836">
        <v>35</v>
      </c>
      <c r="I1836" s="1" t="s">
        <v>98</v>
      </c>
      <c r="J1836" s="1" t="s">
        <v>26</v>
      </c>
      <c r="K1836" s="1" t="s">
        <v>43</v>
      </c>
      <c r="L1836" s="1" t="s">
        <v>35</v>
      </c>
      <c r="M1836" s="1" t="s">
        <v>52</v>
      </c>
      <c r="N1836" s="1" t="s">
        <v>10</v>
      </c>
      <c r="O1836" s="1" t="s">
        <v>11</v>
      </c>
    </row>
    <row r="1837" spans="1:15" x14ac:dyDescent="0.25">
      <c r="A1837">
        <v>1836</v>
      </c>
      <c r="B1837">
        <v>65</v>
      </c>
      <c r="C1837" s="1" t="s">
        <v>2</v>
      </c>
      <c r="D1837" s="1" t="s">
        <v>101</v>
      </c>
      <c r="E1837" s="1" t="s">
        <v>49</v>
      </c>
      <c r="F1837" s="2">
        <v>48962</v>
      </c>
      <c r="G1837">
        <v>45</v>
      </c>
      <c r="H1837">
        <v>75</v>
      </c>
      <c r="I1837" s="1" t="s">
        <v>5</v>
      </c>
      <c r="J1837" s="1" t="s">
        <v>26</v>
      </c>
      <c r="K1837" s="1" t="s">
        <v>75</v>
      </c>
      <c r="L1837" s="1" t="s">
        <v>39</v>
      </c>
      <c r="M1837" s="1" t="s">
        <v>52</v>
      </c>
      <c r="N1837" s="1" t="s">
        <v>21</v>
      </c>
      <c r="O1837" s="1" t="s">
        <v>40</v>
      </c>
    </row>
    <row r="1838" spans="1:15" x14ac:dyDescent="0.25">
      <c r="A1838">
        <v>1837</v>
      </c>
      <c r="B1838">
        <v>66</v>
      </c>
      <c r="C1838" s="1" t="s">
        <v>2</v>
      </c>
      <c r="D1838" s="1" t="s">
        <v>77</v>
      </c>
      <c r="E1838" s="1" t="s">
        <v>4</v>
      </c>
      <c r="F1838" s="2">
        <v>48964</v>
      </c>
      <c r="G1838">
        <v>35</v>
      </c>
      <c r="H1838">
        <v>52</v>
      </c>
      <c r="I1838" s="1" t="s">
        <v>113</v>
      </c>
      <c r="J1838" s="1" t="s">
        <v>26</v>
      </c>
      <c r="K1838" s="1" t="s">
        <v>67</v>
      </c>
      <c r="L1838" s="1" t="s">
        <v>39</v>
      </c>
      <c r="M1838" s="1" t="s">
        <v>52</v>
      </c>
      <c r="N1838" s="1" t="s">
        <v>21</v>
      </c>
      <c r="O1838" s="1" t="s">
        <v>70</v>
      </c>
    </row>
    <row r="1839" spans="1:15" x14ac:dyDescent="0.25">
      <c r="A1839">
        <v>1838</v>
      </c>
      <c r="B1839">
        <v>41</v>
      </c>
      <c r="C1839" s="1" t="s">
        <v>2</v>
      </c>
      <c r="D1839" s="1" t="s">
        <v>106</v>
      </c>
      <c r="E1839" s="1" t="s">
        <v>49</v>
      </c>
      <c r="F1839" s="2">
        <v>48966</v>
      </c>
      <c r="G1839">
        <v>8</v>
      </c>
      <c r="H1839">
        <v>77</v>
      </c>
      <c r="I1839" s="1" t="s">
        <v>38</v>
      </c>
      <c r="J1839" s="1" t="s">
        <v>26</v>
      </c>
      <c r="K1839" s="1" t="s">
        <v>100</v>
      </c>
      <c r="L1839" s="1" t="s">
        <v>8</v>
      </c>
      <c r="M1839" s="1" t="s">
        <v>20</v>
      </c>
      <c r="N1839" s="1" t="s">
        <v>10</v>
      </c>
      <c r="O1839" s="1" t="s">
        <v>70</v>
      </c>
    </row>
    <row r="1840" spans="1:15" x14ac:dyDescent="0.25">
      <c r="A1840">
        <v>1839</v>
      </c>
      <c r="B1840">
        <v>37</v>
      </c>
      <c r="C1840" s="1" t="s">
        <v>2</v>
      </c>
      <c r="D1840" s="1" t="s">
        <v>125</v>
      </c>
      <c r="E1840" s="1" t="s">
        <v>49</v>
      </c>
      <c r="F1840" s="2">
        <v>48968</v>
      </c>
      <c r="G1840">
        <v>11</v>
      </c>
      <c r="H1840">
        <v>24</v>
      </c>
      <c r="I1840" s="1" t="s">
        <v>111</v>
      </c>
      <c r="J1840" s="1" t="s">
        <v>6</v>
      </c>
      <c r="K1840" s="1" t="s">
        <v>126</v>
      </c>
      <c r="L1840" s="1" t="s">
        <v>39</v>
      </c>
      <c r="M1840" s="1" t="s">
        <v>27</v>
      </c>
      <c r="N1840" s="1" t="s">
        <v>21</v>
      </c>
      <c r="O1840" s="1" t="s">
        <v>40</v>
      </c>
    </row>
    <row r="1841" spans="1:15" x14ac:dyDescent="0.25">
      <c r="A1841">
        <v>1840</v>
      </c>
      <c r="B1841">
        <v>32</v>
      </c>
      <c r="C1841" s="1" t="s">
        <v>2</v>
      </c>
      <c r="D1841" s="1" t="s">
        <v>37</v>
      </c>
      <c r="E1841" s="1" t="s">
        <v>4</v>
      </c>
      <c r="F1841" s="2">
        <v>48970</v>
      </c>
      <c r="G1841">
        <v>32</v>
      </c>
      <c r="H1841">
        <v>78</v>
      </c>
      <c r="I1841" s="1" t="s">
        <v>73</v>
      </c>
      <c r="J1841" s="1" t="s">
        <v>74</v>
      </c>
      <c r="K1841" s="1" t="s">
        <v>55</v>
      </c>
      <c r="L1841" s="1" t="s">
        <v>8</v>
      </c>
      <c r="M1841" s="1" t="s">
        <v>56</v>
      </c>
      <c r="N1841" s="1" t="s">
        <v>15</v>
      </c>
      <c r="O1841" s="1" t="s">
        <v>31</v>
      </c>
    </row>
    <row r="1842" spans="1:15" x14ac:dyDescent="0.25">
      <c r="A1842">
        <v>1841</v>
      </c>
      <c r="B1842">
        <v>42</v>
      </c>
      <c r="C1842" s="1" t="s">
        <v>2</v>
      </c>
      <c r="D1842" s="1" t="s">
        <v>23</v>
      </c>
      <c r="E1842" s="1" t="s">
        <v>24</v>
      </c>
      <c r="F1842" s="2">
        <v>48972</v>
      </c>
      <c r="G1842">
        <v>46</v>
      </c>
      <c r="H1842">
        <v>98</v>
      </c>
      <c r="I1842" s="1" t="s">
        <v>33</v>
      </c>
      <c r="J1842" s="1" t="s">
        <v>26</v>
      </c>
      <c r="K1842" s="1" t="s">
        <v>62</v>
      </c>
      <c r="L1842" s="1" t="s">
        <v>8</v>
      </c>
      <c r="M1842" s="1" t="s">
        <v>56</v>
      </c>
      <c r="N1842" s="1" t="s">
        <v>57</v>
      </c>
      <c r="O1842" s="1" t="s">
        <v>79</v>
      </c>
    </row>
    <row r="1843" spans="1:15" x14ac:dyDescent="0.25">
      <c r="A1843">
        <v>1842</v>
      </c>
      <c r="B1843">
        <v>31</v>
      </c>
      <c r="C1843" s="1" t="s">
        <v>2</v>
      </c>
      <c r="D1843" s="1" t="s">
        <v>107</v>
      </c>
      <c r="E1843" s="1" t="s">
        <v>4</v>
      </c>
      <c r="F1843" s="2">
        <v>48974</v>
      </c>
      <c r="G1843">
        <v>7</v>
      </c>
      <c r="H1843">
        <v>57</v>
      </c>
      <c r="I1843" s="1" t="s">
        <v>111</v>
      </c>
      <c r="J1843" s="1" t="s">
        <v>6</v>
      </c>
      <c r="K1843" s="1" t="s">
        <v>126</v>
      </c>
      <c r="L1843" s="1" t="s">
        <v>8</v>
      </c>
      <c r="M1843" s="1" t="s">
        <v>36</v>
      </c>
      <c r="N1843" s="1" t="s">
        <v>28</v>
      </c>
      <c r="O1843" s="1" t="s">
        <v>79</v>
      </c>
    </row>
    <row r="1844" spans="1:15" x14ac:dyDescent="0.25">
      <c r="A1844">
        <v>1843</v>
      </c>
      <c r="B1844">
        <v>61</v>
      </c>
      <c r="C1844" s="1" t="s">
        <v>2</v>
      </c>
      <c r="D1844" s="1" t="s">
        <v>48</v>
      </c>
      <c r="E1844" s="1" t="s">
        <v>49</v>
      </c>
      <c r="F1844" s="2">
        <v>48976</v>
      </c>
      <c r="G1844">
        <v>1</v>
      </c>
      <c r="H1844">
        <v>78</v>
      </c>
      <c r="I1844" s="1" t="s">
        <v>72</v>
      </c>
      <c r="J1844" s="1" t="s">
        <v>26</v>
      </c>
      <c r="K1844" s="1" t="s">
        <v>76</v>
      </c>
      <c r="L1844" s="1" t="s">
        <v>35</v>
      </c>
      <c r="M1844" s="1" t="s">
        <v>9</v>
      </c>
      <c r="N1844" s="1" t="s">
        <v>68</v>
      </c>
      <c r="O1844" s="1" t="s">
        <v>31</v>
      </c>
    </row>
    <row r="1845" spans="1:15" x14ac:dyDescent="0.25">
      <c r="A1845">
        <v>1844</v>
      </c>
      <c r="B1845">
        <v>36</v>
      </c>
      <c r="C1845" s="1" t="s">
        <v>2</v>
      </c>
      <c r="D1845" s="1" t="s">
        <v>84</v>
      </c>
      <c r="E1845" s="1" t="s">
        <v>45</v>
      </c>
      <c r="F1845" s="2">
        <v>48978</v>
      </c>
      <c r="G1845">
        <v>32</v>
      </c>
      <c r="H1845">
        <v>76</v>
      </c>
      <c r="I1845" s="1" t="s">
        <v>5</v>
      </c>
      <c r="J1845" s="1" t="s">
        <v>26</v>
      </c>
      <c r="K1845" s="1" t="s">
        <v>43</v>
      </c>
      <c r="L1845" s="1" t="s">
        <v>39</v>
      </c>
      <c r="M1845" s="1" t="s">
        <v>27</v>
      </c>
      <c r="N1845" s="1" t="s">
        <v>21</v>
      </c>
      <c r="O1845" s="1" t="s">
        <v>70</v>
      </c>
    </row>
    <row r="1846" spans="1:15" x14ac:dyDescent="0.25">
      <c r="A1846">
        <v>1845</v>
      </c>
      <c r="B1846">
        <v>60</v>
      </c>
      <c r="C1846" s="1" t="s">
        <v>2</v>
      </c>
      <c r="D1846" s="1" t="s">
        <v>41</v>
      </c>
      <c r="E1846" s="1" t="s">
        <v>4</v>
      </c>
      <c r="F1846" s="2">
        <v>48980</v>
      </c>
      <c r="G1846">
        <v>31</v>
      </c>
      <c r="H1846">
        <v>26</v>
      </c>
      <c r="I1846" s="1" t="s">
        <v>129</v>
      </c>
      <c r="J1846" s="1" t="s">
        <v>26</v>
      </c>
      <c r="K1846" s="1" t="s">
        <v>55</v>
      </c>
      <c r="L1846" s="1" t="s">
        <v>19</v>
      </c>
      <c r="M1846" s="1" t="s">
        <v>52</v>
      </c>
      <c r="N1846" s="1" t="s">
        <v>21</v>
      </c>
      <c r="O1846" s="1" t="s">
        <v>31</v>
      </c>
    </row>
    <row r="1847" spans="1:15" x14ac:dyDescent="0.25">
      <c r="A1847">
        <v>1846</v>
      </c>
      <c r="B1847">
        <v>51</v>
      </c>
      <c r="C1847" s="1" t="s">
        <v>2</v>
      </c>
      <c r="D1847" s="1" t="s">
        <v>23</v>
      </c>
      <c r="E1847" s="1" t="s">
        <v>24</v>
      </c>
      <c r="F1847" s="2">
        <v>48982</v>
      </c>
      <c r="G1847">
        <v>39</v>
      </c>
      <c r="H1847">
        <v>78</v>
      </c>
      <c r="I1847" s="1" t="s">
        <v>61</v>
      </c>
      <c r="J1847" s="1" t="s">
        <v>26</v>
      </c>
      <c r="K1847" s="1" t="s">
        <v>103</v>
      </c>
      <c r="L1847" s="1" t="s">
        <v>8</v>
      </c>
      <c r="M1847" s="1" t="s">
        <v>52</v>
      </c>
      <c r="N1847" s="1" t="s">
        <v>57</v>
      </c>
      <c r="O1847" s="1" t="s">
        <v>40</v>
      </c>
    </row>
    <row r="1848" spans="1:15" x14ac:dyDescent="0.25">
      <c r="A1848">
        <v>1847</v>
      </c>
      <c r="B1848">
        <v>68</v>
      </c>
      <c r="C1848" s="1" t="s">
        <v>2</v>
      </c>
      <c r="D1848" s="1" t="s">
        <v>101</v>
      </c>
      <c r="E1848" s="1" t="s">
        <v>49</v>
      </c>
      <c r="F1848" s="2">
        <v>48984</v>
      </c>
      <c r="G1848">
        <v>9</v>
      </c>
      <c r="H1848">
        <v>53</v>
      </c>
      <c r="I1848" s="1" t="s">
        <v>132</v>
      </c>
      <c r="J1848" s="1" t="s">
        <v>26</v>
      </c>
      <c r="K1848" s="1" t="s">
        <v>116</v>
      </c>
      <c r="L1848" s="1" t="s">
        <v>35</v>
      </c>
      <c r="M1848" s="1" t="s">
        <v>36</v>
      </c>
      <c r="N1848" s="1" t="s">
        <v>10</v>
      </c>
      <c r="O1848" s="1" t="s">
        <v>40</v>
      </c>
    </row>
    <row r="1849" spans="1:15" x14ac:dyDescent="0.25">
      <c r="A1849">
        <v>1848</v>
      </c>
      <c r="B1849">
        <v>46</v>
      </c>
      <c r="C1849" s="1" t="s">
        <v>2</v>
      </c>
      <c r="D1849" s="1" t="s">
        <v>23</v>
      </c>
      <c r="E1849" s="1" t="s">
        <v>24</v>
      </c>
      <c r="F1849" s="2">
        <v>48986</v>
      </c>
      <c r="G1849">
        <v>49</v>
      </c>
      <c r="H1849">
        <v>100</v>
      </c>
      <c r="I1849" s="1" t="s">
        <v>99</v>
      </c>
      <c r="J1849" s="1" t="s">
        <v>74</v>
      </c>
      <c r="K1849" s="1" t="s">
        <v>91</v>
      </c>
      <c r="L1849" s="1" t="s">
        <v>35</v>
      </c>
      <c r="M1849" s="1" t="s">
        <v>20</v>
      </c>
      <c r="N1849" s="1" t="s">
        <v>21</v>
      </c>
      <c r="O1849" s="1" t="s">
        <v>22</v>
      </c>
    </row>
    <row r="1850" spans="1:15" x14ac:dyDescent="0.25">
      <c r="A1850">
        <v>1849</v>
      </c>
      <c r="B1850">
        <v>19</v>
      </c>
      <c r="C1850" s="1" t="s">
        <v>2</v>
      </c>
      <c r="D1850" s="1" t="s">
        <v>16</v>
      </c>
      <c r="E1850" s="1" t="s">
        <v>4</v>
      </c>
      <c r="F1850" s="2">
        <v>48988</v>
      </c>
      <c r="G1850">
        <v>34</v>
      </c>
      <c r="H1850">
        <v>73</v>
      </c>
      <c r="I1850" s="1" t="s">
        <v>13</v>
      </c>
      <c r="J1850" s="1" t="s">
        <v>74</v>
      </c>
      <c r="K1850" s="1" t="s">
        <v>116</v>
      </c>
      <c r="L1850" s="1" t="s">
        <v>8</v>
      </c>
      <c r="M1850" s="1" t="s">
        <v>9</v>
      </c>
      <c r="N1850" s="1" t="s">
        <v>15</v>
      </c>
      <c r="O1850" s="1" t="s">
        <v>79</v>
      </c>
    </row>
    <row r="1851" spans="1:15" x14ac:dyDescent="0.25">
      <c r="A1851">
        <v>1850</v>
      </c>
      <c r="B1851">
        <v>30</v>
      </c>
      <c r="C1851" s="1" t="s">
        <v>2</v>
      </c>
      <c r="D1851" s="1" t="s">
        <v>69</v>
      </c>
      <c r="E1851" s="1" t="s">
        <v>4</v>
      </c>
      <c r="F1851" s="2">
        <v>48990</v>
      </c>
      <c r="G1851">
        <v>35</v>
      </c>
      <c r="H1851">
        <v>40</v>
      </c>
      <c r="I1851" s="1" t="s">
        <v>112</v>
      </c>
      <c r="J1851" s="1" t="s">
        <v>26</v>
      </c>
      <c r="K1851" s="1" t="s">
        <v>14</v>
      </c>
      <c r="L1851" s="1" t="s">
        <v>8</v>
      </c>
      <c r="M1851" s="1" t="s">
        <v>56</v>
      </c>
      <c r="N1851" s="1" t="s">
        <v>57</v>
      </c>
      <c r="O1851" s="1" t="s">
        <v>70</v>
      </c>
    </row>
    <row r="1852" spans="1:15" x14ac:dyDescent="0.25">
      <c r="A1852">
        <v>1851</v>
      </c>
      <c r="B1852">
        <v>51</v>
      </c>
      <c r="C1852" s="1" t="s">
        <v>2</v>
      </c>
      <c r="D1852" s="1" t="s">
        <v>125</v>
      </c>
      <c r="E1852" s="1" t="s">
        <v>49</v>
      </c>
      <c r="F1852" s="2">
        <v>48992</v>
      </c>
      <c r="G1852">
        <v>50</v>
      </c>
      <c r="H1852">
        <v>76</v>
      </c>
      <c r="I1852" s="1" t="s">
        <v>33</v>
      </c>
      <c r="J1852" s="1" t="s">
        <v>18</v>
      </c>
      <c r="K1852" s="1" t="s">
        <v>76</v>
      </c>
      <c r="L1852" s="1" t="s">
        <v>8</v>
      </c>
      <c r="M1852" s="1" t="s">
        <v>56</v>
      </c>
      <c r="N1852" s="1" t="s">
        <v>68</v>
      </c>
      <c r="O1852" s="1" t="s">
        <v>22</v>
      </c>
    </row>
    <row r="1853" spans="1:15" x14ac:dyDescent="0.25">
      <c r="A1853">
        <v>1852</v>
      </c>
      <c r="B1853">
        <v>28</v>
      </c>
      <c r="C1853" s="1" t="s">
        <v>2</v>
      </c>
      <c r="D1853" s="1" t="s">
        <v>69</v>
      </c>
      <c r="E1853" s="1" t="s">
        <v>4</v>
      </c>
      <c r="F1853" s="2">
        <v>48994</v>
      </c>
      <c r="G1853">
        <v>4</v>
      </c>
      <c r="H1853">
        <v>80</v>
      </c>
      <c r="I1853" s="1" t="s">
        <v>61</v>
      </c>
      <c r="J1853" s="1" t="s">
        <v>18</v>
      </c>
      <c r="K1853" s="1" t="s">
        <v>75</v>
      </c>
      <c r="L1853" s="1" t="s">
        <v>39</v>
      </c>
      <c r="M1853" s="1" t="s">
        <v>20</v>
      </c>
      <c r="N1853" s="1" t="s">
        <v>57</v>
      </c>
      <c r="O1853" s="1" t="s">
        <v>11</v>
      </c>
    </row>
    <row r="1854" spans="1:15" x14ac:dyDescent="0.25">
      <c r="A1854">
        <v>1853</v>
      </c>
      <c r="B1854">
        <v>41</v>
      </c>
      <c r="C1854" s="1" t="s">
        <v>2</v>
      </c>
      <c r="D1854" s="1" t="s">
        <v>12</v>
      </c>
      <c r="E1854" s="1" t="s">
        <v>4</v>
      </c>
      <c r="F1854" s="2">
        <v>48996</v>
      </c>
      <c r="G1854">
        <v>32</v>
      </c>
      <c r="H1854">
        <v>80</v>
      </c>
      <c r="I1854" s="1" t="s">
        <v>120</v>
      </c>
      <c r="J1854" s="1" t="s">
        <v>74</v>
      </c>
      <c r="K1854" s="1" t="s">
        <v>65</v>
      </c>
      <c r="L1854" s="1" t="s">
        <v>8</v>
      </c>
      <c r="M1854" s="1" t="s">
        <v>56</v>
      </c>
      <c r="N1854" s="1" t="s">
        <v>15</v>
      </c>
      <c r="O1854" s="1" t="s">
        <v>22</v>
      </c>
    </row>
    <row r="1855" spans="1:15" x14ac:dyDescent="0.25">
      <c r="A1855">
        <v>1854</v>
      </c>
      <c r="B1855">
        <v>29</v>
      </c>
      <c r="C1855" s="1" t="s">
        <v>2</v>
      </c>
      <c r="D1855" s="1" t="s">
        <v>3</v>
      </c>
      <c r="E1855" s="1" t="s">
        <v>4</v>
      </c>
      <c r="F1855" s="2">
        <v>48998</v>
      </c>
      <c r="G1855">
        <v>11</v>
      </c>
      <c r="H1855">
        <v>67</v>
      </c>
      <c r="I1855" s="1" t="s">
        <v>96</v>
      </c>
      <c r="J1855" s="1" t="s">
        <v>74</v>
      </c>
      <c r="K1855" s="1" t="s">
        <v>60</v>
      </c>
      <c r="L1855" s="1" t="s">
        <v>19</v>
      </c>
      <c r="M1855" s="1" t="s">
        <v>9</v>
      </c>
      <c r="N1855" s="1" t="s">
        <v>28</v>
      </c>
      <c r="O1855" s="1" t="s">
        <v>11</v>
      </c>
    </row>
    <row r="1856" spans="1:15" x14ac:dyDescent="0.25">
      <c r="A1856">
        <v>1855</v>
      </c>
      <c r="B1856">
        <v>25</v>
      </c>
      <c r="C1856" s="1" t="s">
        <v>2</v>
      </c>
      <c r="D1856" s="1" t="s">
        <v>12</v>
      </c>
      <c r="E1856" s="1" t="s">
        <v>4</v>
      </c>
      <c r="F1856" s="2">
        <v>49000</v>
      </c>
      <c r="G1856">
        <v>49</v>
      </c>
      <c r="H1856">
        <v>61</v>
      </c>
      <c r="I1856" s="1" t="s">
        <v>5</v>
      </c>
      <c r="J1856" s="1" t="s">
        <v>26</v>
      </c>
      <c r="K1856" s="1" t="s">
        <v>67</v>
      </c>
      <c r="L1856" s="1" t="s">
        <v>19</v>
      </c>
      <c r="M1856" s="1" t="s">
        <v>9</v>
      </c>
      <c r="N1856" s="1" t="s">
        <v>21</v>
      </c>
      <c r="O1856" s="1" t="s">
        <v>31</v>
      </c>
    </row>
    <row r="1857" spans="1:15" x14ac:dyDescent="0.25">
      <c r="A1857">
        <v>1856</v>
      </c>
      <c r="B1857">
        <v>60</v>
      </c>
      <c r="C1857" s="1" t="s">
        <v>2</v>
      </c>
      <c r="D1857" s="1" t="s">
        <v>37</v>
      </c>
      <c r="E1857" s="1" t="s">
        <v>4</v>
      </c>
      <c r="F1857" s="2">
        <v>49002</v>
      </c>
      <c r="G1857">
        <v>9</v>
      </c>
      <c r="H1857">
        <v>76</v>
      </c>
      <c r="I1857" s="1" t="s">
        <v>25</v>
      </c>
      <c r="J1857" s="1" t="s">
        <v>74</v>
      </c>
      <c r="K1857" s="1" t="s">
        <v>67</v>
      </c>
      <c r="L1857" s="1" t="s">
        <v>19</v>
      </c>
      <c r="M1857" s="1" t="s">
        <v>36</v>
      </c>
      <c r="N1857" s="1" t="s">
        <v>15</v>
      </c>
      <c r="O1857" s="1" t="s">
        <v>31</v>
      </c>
    </row>
    <row r="1858" spans="1:15" x14ac:dyDescent="0.25">
      <c r="A1858">
        <v>1857</v>
      </c>
      <c r="B1858">
        <v>63</v>
      </c>
      <c r="C1858" s="1" t="s">
        <v>2</v>
      </c>
      <c r="D1858" s="1" t="s">
        <v>88</v>
      </c>
      <c r="E1858" s="1" t="s">
        <v>49</v>
      </c>
      <c r="F1858" s="2">
        <v>49004</v>
      </c>
      <c r="G1858">
        <v>30</v>
      </c>
      <c r="H1858">
        <v>55</v>
      </c>
      <c r="I1858" s="1" t="s">
        <v>99</v>
      </c>
      <c r="J1858" s="1" t="s">
        <v>74</v>
      </c>
      <c r="K1858" s="1" t="s">
        <v>100</v>
      </c>
      <c r="L1858" s="1" t="s">
        <v>35</v>
      </c>
      <c r="M1858" s="1" t="s">
        <v>20</v>
      </c>
      <c r="N1858" s="1" t="s">
        <v>28</v>
      </c>
      <c r="O1858" s="1" t="s">
        <v>58</v>
      </c>
    </row>
    <row r="1859" spans="1:15" x14ac:dyDescent="0.25">
      <c r="A1859">
        <v>1858</v>
      </c>
      <c r="B1859">
        <v>51</v>
      </c>
      <c r="C1859" s="1" t="s">
        <v>2</v>
      </c>
      <c r="D1859" s="1" t="s">
        <v>95</v>
      </c>
      <c r="E1859" s="1" t="s">
        <v>4</v>
      </c>
      <c r="F1859" s="2">
        <v>49006</v>
      </c>
      <c r="G1859">
        <v>33</v>
      </c>
      <c r="H1859">
        <v>85</v>
      </c>
      <c r="I1859" s="1" t="s">
        <v>94</v>
      </c>
      <c r="J1859" s="1" t="s">
        <v>6</v>
      </c>
      <c r="K1859" s="1" t="s">
        <v>14</v>
      </c>
      <c r="L1859" s="1" t="s">
        <v>35</v>
      </c>
      <c r="M1859" s="1" t="s">
        <v>27</v>
      </c>
      <c r="N1859" s="1" t="s">
        <v>15</v>
      </c>
      <c r="O1859" s="1" t="s">
        <v>70</v>
      </c>
    </row>
    <row r="1860" spans="1:15" x14ac:dyDescent="0.25">
      <c r="A1860">
        <v>1859</v>
      </c>
      <c r="B1860">
        <v>22</v>
      </c>
      <c r="C1860" s="1" t="s">
        <v>2</v>
      </c>
      <c r="D1860" s="1" t="s">
        <v>101</v>
      </c>
      <c r="E1860" s="1" t="s">
        <v>49</v>
      </c>
      <c r="F1860" s="2">
        <v>49008</v>
      </c>
      <c r="G1860">
        <v>8</v>
      </c>
      <c r="H1860">
        <v>69</v>
      </c>
      <c r="I1860" s="1" t="s">
        <v>13</v>
      </c>
      <c r="J1860" s="1" t="s">
        <v>18</v>
      </c>
      <c r="K1860" s="1" t="s">
        <v>82</v>
      </c>
      <c r="L1860" s="1" t="s">
        <v>19</v>
      </c>
      <c r="M1860" s="1" t="s">
        <v>52</v>
      </c>
      <c r="N1860" s="1" t="s">
        <v>68</v>
      </c>
      <c r="O1860" s="1" t="s">
        <v>31</v>
      </c>
    </row>
    <row r="1861" spans="1:15" x14ac:dyDescent="0.25">
      <c r="A1861">
        <v>1860</v>
      </c>
      <c r="B1861">
        <v>54</v>
      </c>
      <c r="C1861" s="1" t="s">
        <v>2</v>
      </c>
      <c r="D1861" s="1" t="s">
        <v>115</v>
      </c>
      <c r="E1861" s="1" t="s">
        <v>49</v>
      </c>
      <c r="F1861" s="2">
        <v>49010</v>
      </c>
      <c r="G1861">
        <v>29</v>
      </c>
      <c r="H1861">
        <v>26</v>
      </c>
      <c r="I1861" s="1" t="s">
        <v>109</v>
      </c>
      <c r="J1861" s="1" t="s">
        <v>6</v>
      </c>
      <c r="K1861" s="1" t="s">
        <v>100</v>
      </c>
      <c r="L1861" s="1" t="s">
        <v>35</v>
      </c>
      <c r="M1861" s="1" t="s">
        <v>56</v>
      </c>
      <c r="N1861" s="1" t="s">
        <v>68</v>
      </c>
      <c r="O1861" s="1" t="s">
        <v>11</v>
      </c>
    </row>
    <row r="1862" spans="1:15" x14ac:dyDescent="0.25">
      <c r="A1862">
        <v>1861</v>
      </c>
      <c r="B1862">
        <v>18</v>
      </c>
      <c r="C1862" s="1" t="s">
        <v>2</v>
      </c>
      <c r="D1862" s="1" t="s">
        <v>95</v>
      </c>
      <c r="E1862" s="1" t="s">
        <v>4</v>
      </c>
      <c r="F1862" s="2">
        <v>49012</v>
      </c>
      <c r="G1862">
        <v>4</v>
      </c>
      <c r="H1862">
        <v>64</v>
      </c>
      <c r="I1862" s="1" t="s">
        <v>93</v>
      </c>
      <c r="J1862" s="1" t="s">
        <v>26</v>
      </c>
      <c r="K1862" s="1" t="s">
        <v>47</v>
      </c>
      <c r="L1862" s="1" t="s">
        <v>35</v>
      </c>
      <c r="M1862" s="1" t="s">
        <v>27</v>
      </c>
      <c r="N1862" s="1" t="s">
        <v>21</v>
      </c>
      <c r="O1862" s="1" t="s">
        <v>70</v>
      </c>
    </row>
    <row r="1863" spans="1:15" x14ac:dyDescent="0.25">
      <c r="A1863">
        <v>1862</v>
      </c>
      <c r="B1863">
        <v>29</v>
      </c>
      <c r="C1863" s="1" t="s">
        <v>2</v>
      </c>
      <c r="D1863" s="1" t="s">
        <v>32</v>
      </c>
      <c r="E1863" s="1" t="s">
        <v>24</v>
      </c>
      <c r="F1863" s="2">
        <v>49014</v>
      </c>
      <c r="G1863">
        <v>19</v>
      </c>
      <c r="H1863">
        <v>60</v>
      </c>
      <c r="I1863" s="1" t="s">
        <v>129</v>
      </c>
      <c r="J1863" s="1" t="s">
        <v>18</v>
      </c>
      <c r="K1863" s="1" t="s">
        <v>82</v>
      </c>
      <c r="L1863" s="1" t="s">
        <v>39</v>
      </c>
      <c r="M1863" s="1" t="s">
        <v>36</v>
      </c>
      <c r="N1863" s="1" t="s">
        <v>68</v>
      </c>
      <c r="O1863" s="1" t="s">
        <v>70</v>
      </c>
    </row>
    <row r="1864" spans="1:15" x14ac:dyDescent="0.25">
      <c r="A1864">
        <v>1863</v>
      </c>
      <c r="B1864">
        <v>59</v>
      </c>
      <c r="C1864" s="1" t="s">
        <v>2</v>
      </c>
      <c r="D1864" s="1" t="s">
        <v>125</v>
      </c>
      <c r="E1864" s="1" t="s">
        <v>49</v>
      </c>
      <c r="F1864" s="2">
        <v>49016</v>
      </c>
      <c r="G1864">
        <v>10</v>
      </c>
      <c r="H1864">
        <v>36</v>
      </c>
      <c r="I1864" s="1" t="s">
        <v>64</v>
      </c>
      <c r="J1864" s="1" t="s">
        <v>26</v>
      </c>
      <c r="K1864" s="1" t="s">
        <v>30</v>
      </c>
      <c r="L1864" s="1" t="s">
        <v>8</v>
      </c>
      <c r="M1864" s="1" t="s">
        <v>9</v>
      </c>
      <c r="N1864" s="1" t="s">
        <v>28</v>
      </c>
      <c r="O1864" s="1" t="s">
        <v>11</v>
      </c>
    </row>
    <row r="1865" spans="1:15" x14ac:dyDescent="0.25">
      <c r="A1865">
        <v>1864</v>
      </c>
      <c r="B1865">
        <v>25</v>
      </c>
      <c r="C1865" s="1" t="s">
        <v>2</v>
      </c>
      <c r="D1865" s="1" t="s">
        <v>23</v>
      </c>
      <c r="E1865" s="1" t="s">
        <v>24</v>
      </c>
      <c r="F1865" s="2">
        <v>49018</v>
      </c>
      <c r="G1865">
        <v>39</v>
      </c>
      <c r="H1865">
        <v>21</v>
      </c>
      <c r="I1865" s="1" t="s">
        <v>121</v>
      </c>
      <c r="J1865" s="1" t="s">
        <v>6</v>
      </c>
      <c r="K1865" s="1" t="s">
        <v>103</v>
      </c>
      <c r="L1865" s="1" t="s">
        <v>19</v>
      </c>
      <c r="M1865" s="1" t="s">
        <v>52</v>
      </c>
      <c r="N1865" s="1" t="s">
        <v>68</v>
      </c>
      <c r="O1865" s="1" t="s">
        <v>70</v>
      </c>
    </row>
    <row r="1866" spans="1:15" x14ac:dyDescent="0.25">
      <c r="A1866">
        <v>1865</v>
      </c>
      <c r="B1866">
        <v>19</v>
      </c>
      <c r="C1866" s="1" t="s">
        <v>2</v>
      </c>
      <c r="D1866" s="1" t="s">
        <v>114</v>
      </c>
      <c r="E1866" s="1" t="s">
        <v>49</v>
      </c>
      <c r="F1866" s="2">
        <v>49020</v>
      </c>
      <c r="G1866">
        <v>21</v>
      </c>
      <c r="H1866">
        <v>72</v>
      </c>
      <c r="I1866" s="1" t="s">
        <v>33</v>
      </c>
      <c r="J1866" s="1" t="s">
        <v>18</v>
      </c>
      <c r="K1866" s="1" t="s">
        <v>91</v>
      </c>
      <c r="L1866" s="1" t="s">
        <v>39</v>
      </c>
      <c r="M1866" s="1" t="s">
        <v>52</v>
      </c>
      <c r="N1866" s="1" t="s">
        <v>10</v>
      </c>
      <c r="O1866" s="1" t="s">
        <v>40</v>
      </c>
    </row>
    <row r="1867" spans="1:15" x14ac:dyDescent="0.25">
      <c r="A1867">
        <v>1866</v>
      </c>
      <c r="B1867">
        <v>56</v>
      </c>
      <c r="C1867" s="1" t="s">
        <v>2</v>
      </c>
      <c r="D1867" s="1" t="s">
        <v>77</v>
      </c>
      <c r="E1867" s="1" t="s">
        <v>4</v>
      </c>
      <c r="F1867" s="2">
        <v>49022</v>
      </c>
      <c r="G1867">
        <v>12</v>
      </c>
      <c r="H1867">
        <v>62</v>
      </c>
      <c r="I1867" s="1" t="s">
        <v>50</v>
      </c>
      <c r="J1867" s="1" t="s">
        <v>18</v>
      </c>
      <c r="K1867" s="1" t="s">
        <v>47</v>
      </c>
      <c r="L1867" s="1" t="s">
        <v>35</v>
      </c>
      <c r="M1867" s="1" t="s">
        <v>56</v>
      </c>
      <c r="N1867" s="1" t="s">
        <v>57</v>
      </c>
      <c r="O1867" s="1" t="s">
        <v>70</v>
      </c>
    </row>
    <row r="1868" spans="1:15" x14ac:dyDescent="0.25">
      <c r="A1868">
        <v>1867</v>
      </c>
      <c r="B1868">
        <v>31</v>
      </c>
      <c r="C1868" s="1" t="s">
        <v>2</v>
      </c>
      <c r="D1868" s="1" t="s">
        <v>95</v>
      </c>
      <c r="E1868" s="1" t="s">
        <v>4</v>
      </c>
      <c r="F1868" s="2">
        <v>49024</v>
      </c>
      <c r="G1868">
        <v>9</v>
      </c>
      <c r="H1868">
        <v>44</v>
      </c>
      <c r="I1868" s="1" t="s">
        <v>102</v>
      </c>
      <c r="J1868" s="1" t="s">
        <v>74</v>
      </c>
      <c r="K1868" s="1" t="s">
        <v>62</v>
      </c>
      <c r="L1868" s="1" t="s">
        <v>8</v>
      </c>
      <c r="M1868" s="1" t="s">
        <v>36</v>
      </c>
      <c r="N1868" s="1" t="s">
        <v>21</v>
      </c>
      <c r="O1868" s="1" t="s">
        <v>11</v>
      </c>
    </row>
    <row r="1869" spans="1:15" x14ac:dyDescent="0.25">
      <c r="A1869">
        <v>1868</v>
      </c>
      <c r="B1869">
        <v>45</v>
      </c>
      <c r="C1869" s="1" t="s">
        <v>2</v>
      </c>
      <c r="D1869" s="1" t="s">
        <v>69</v>
      </c>
      <c r="E1869" s="1" t="s">
        <v>4</v>
      </c>
      <c r="F1869" s="2">
        <v>49026</v>
      </c>
      <c r="G1869">
        <v>20</v>
      </c>
      <c r="H1869">
        <v>52</v>
      </c>
      <c r="I1869" s="1" t="s">
        <v>61</v>
      </c>
      <c r="J1869" s="1" t="s">
        <v>26</v>
      </c>
      <c r="K1869" s="1" t="s">
        <v>92</v>
      </c>
      <c r="L1869" s="1" t="s">
        <v>39</v>
      </c>
      <c r="M1869" s="1" t="s">
        <v>52</v>
      </c>
      <c r="N1869" s="1" t="s">
        <v>10</v>
      </c>
      <c r="O1869" s="1" t="s">
        <v>40</v>
      </c>
    </row>
    <row r="1870" spans="1:15" x14ac:dyDescent="0.25">
      <c r="A1870">
        <v>1869</v>
      </c>
      <c r="B1870">
        <v>23</v>
      </c>
      <c r="C1870" s="1" t="s">
        <v>2</v>
      </c>
      <c r="D1870" s="1" t="s">
        <v>125</v>
      </c>
      <c r="E1870" s="1" t="s">
        <v>49</v>
      </c>
      <c r="F1870" s="2">
        <v>49028</v>
      </c>
      <c r="G1870">
        <v>44</v>
      </c>
      <c r="H1870">
        <v>58</v>
      </c>
      <c r="I1870" s="1" t="s">
        <v>98</v>
      </c>
      <c r="J1870" s="1" t="s">
        <v>26</v>
      </c>
      <c r="K1870" s="1" t="s">
        <v>47</v>
      </c>
      <c r="L1870" s="1" t="s">
        <v>19</v>
      </c>
      <c r="M1870" s="1" t="s">
        <v>27</v>
      </c>
      <c r="N1870" s="1" t="s">
        <v>15</v>
      </c>
      <c r="O1870" s="1" t="s">
        <v>11</v>
      </c>
    </row>
    <row r="1871" spans="1:15" x14ac:dyDescent="0.25">
      <c r="A1871">
        <v>1870</v>
      </c>
      <c r="B1871">
        <v>18</v>
      </c>
      <c r="C1871" s="1" t="s">
        <v>2</v>
      </c>
      <c r="D1871" s="1" t="s">
        <v>3</v>
      </c>
      <c r="E1871" s="1" t="s">
        <v>4</v>
      </c>
      <c r="F1871" s="2">
        <v>49030</v>
      </c>
      <c r="G1871">
        <v>16</v>
      </c>
      <c r="H1871">
        <v>77</v>
      </c>
      <c r="I1871" s="1" t="s">
        <v>46</v>
      </c>
      <c r="J1871" s="1" t="s">
        <v>18</v>
      </c>
      <c r="K1871" s="1" t="s">
        <v>100</v>
      </c>
      <c r="L1871" s="1" t="s">
        <v>19</v>
      </c>
      <c r="M1871" s="1" t="s">
        <v>52</v>
      </c>
      <c r="N1871" s="1" t="s">
        <v>68</v>
      </c>
      <c r="O1871" s="1" t="s">
        <v>79</v>
      </c>
    </row>
    <row r="1872" spans="1:15" x14ac:dyDescent="0.25">
      <c r="A1872">
        <v>1871</v>
      </c>
      <c r="B1872">
        <v>43</v>
      </c>
      <c r="C1872" s="1" t="s">
        <v>2</v>
      </c>
      <c r="D1872" s="1" t="s">
        <v>3</v>
      </c>
      <c r="E1872" s="1" t="s">
        <v>4</v>
      </c>
      <c r="F1872" s="2">
        <v>49032</v>
      </c>
      <c r="G1872">
        <v>27</v>
      </c>
      <c r="H1872">
        <v>99</v>
      </c>
      <c r="I1872" s="1" t="s">
        <v>33</v>
      </c>
      <c r="J1872" s="1" t="s">
        <v>6</v>
      </c>
      <c r="K1872" s="1" t="s">
        <v>65</v>
      </c>
      <c r="L1872" s="1" t="s">
        <v>19</v>
      </c>
      <c r="M1872" s="1" t="s">
        <v>56</v>
      </c>
      <c r="N1872" s="1" t="s">
        <v>68</v>
      </c>
      <c r="O1872" s="1" t="s">
        <v>11</v>
      </c>
    </row>
    <row r="1873" spans="1:15" x14ac:dyDescent="0.25">
      <c r="A1873">
        <v>1872</v>
      </c>
      <c r="B1873">
        <v>56</v>
      </c>
      <c r="C1873" s="1" t="s">
        <v>2</v>
      </c>
      <c r="D1873" s="1" t="s">
        <v>16</v>
      </c>
      <c r="E1873" s="1" t="s">
        <v>4</v>
      </c>
      <c r="F1873" s="2">
        <v>49034</v>
      </c>
      <c r="G1873">
        <v>14</v>
      </c>
      <c r="H1873">
        <v>96</v>
      </c>
      <c r="I1873" s="1" t="s">
        <v>97</v>
      </c>
      <c r="J1873" s="1" t="s">
        <v>74</v>
      </c>
      <c r="K1873" s="1" t="s">
        <v>65</v>
      </c>
      <c r="L1873" s="1" t="s">
        <v>39</v>
      </c>
      <c r="M1873" s="1" t="s">
        <v>36</v>
      </c>
      <c r="N1873" s="1" t="s">
        <v>15</v>
      </c>
      <c r="O1873" s="1" t="s">
        <v>79</v>
      </c>
    </row>
    <row r="1874" spans="1:15" x14ac:dyDescent="0.25">
      <c r="A1874">
        <v>1873</v>
      </c>
      <c r="B1874">
        <v>43</v>
      </c>
      <c r="C1874" s="1" t="s">
        <v>2</v>
      </c>
      <c r="D1874" s="1" t="s">
        <v>95</v>
      </c>
      <c r="E1874" s="1" t="s">
        <v>4</v>
      </c>
      <c r="F1874" s="2">
        <v>49036</v>
      </c>
      <c r="G1874">
        <v>24</v>
      </c>
      <c r="H1874">
        <v>64</v>
      </c>
      <c r="I1874" s="1" t="s">
        <v>102</v>
      </c>
      <c r="J1874" s="1" t="s">
        <v>26</v>
      </c>
      <c r="K1874" s="1" t="s">
        <v>75</v>
      </c>
      <c r="L1874" s="1" t="s">
        <v>35</v>
      </c>
      <c r="M1874" s="1" t="s">
        <v>36</v>
      </c>
      <c r="N1874" s="1" t="s">
        <v>21</v>
      </c>
      <c r="O1874" s="1" t="s">
        <v>70</v>
      </c>
    </row>
    <row r="1875" spans="1:15" x14ac:dyDescent="0.25">
      <c r="A1875">
        <v>1874</v>
      </c>
      <c r="B1875">
        <v>64</v>
      </c>
      <c r="C1875" s="1" t="s">
        <v>2</v>
      </c>
      <c r="D1875" s="1" t="s">
        <v>12</v>
      </c>
      <c r="E1875" s="1" t="s">
        <v>4</v>
      </c>
      <c r="F1875" s="2">
        <v>49038</v>
      </c>
      <c r="G1875">
        <v>49</v>
      </c>
      <c r="H1875">
        <v>44</v>
      </c>
      <c r="I1875" s="1" t="s">
        <v>132</v>
      </c>
      <c r="J1875" s="1" t="s">
        <v>74</v>
      </c>
      <c r="K1875" s="1" t="s">
        <v>90</v>
      </c>
      <c r="L1875" s="1" t="s">
        <v>39</v>
      </c>
      <c r="M1875" s="1" t="s">
        <v>9</v>
      </c>
      <c r="N1875" s="1" t="s">
        <v>57</v>
      </c>
      <c r="O1875" s="1" t="s">
        <v>22</v>
      </c>
    </row>
    <row r="1876" spans="1:15" x14ac:dyDescent="0.25">
      <c r="A1876">
        <v>1875</v>
      </c>
      <c r="B1876">
        <v>67</v>
      </c>
      <c r="C1876" s="1" t="s">
        <v>2</v>
      </c>
      <c r="D1876" s="1" t="s">
        <v>77</v>
      </c>
      <c r="E1876" s="1" t="s">
        <v>4</v>
      </c>
      <c r="F1876" s="2">
        <v>49040</v>
      </c>
      <c r="G1876">
        <v>14</v>
      </c>
      <c r="H1876">
        <v>33</v>
      </c>
      <c r="I1876" s="1" t="s">
        <v>98</v>
      </c>
      <c r="J1876" s="1" t="s">
        <v>6</v>
      </c>
      <c r="K1876" s="1" t="s">
        <v>55</v>
      </c>
      <c r="L1876" s="1" t="s">
        <v>39</v>
      </c>
      <c r="M1876" s="1" t="s">
        <v>20</v>
      </c>
      <c r="N1876" s="1" t="s">
        <v>15</v>
      </c>
      <c r="O1876" s="1" t="s">
        <v>22</v>
      </c>
    </row>
    <row r="1877" spans="1:15" x14ac:dyDescent="0.25">
      <c r="A1877">
        <v>1876</v>
      </c>
      <c r="B1877">
        <v>63</v>
      </c>
      <c r="C1877" s="1" t="s">
        <v>2</v>
      </c>
      <c r="D1877" s="1" t="s">
        <v>119</v>
      </c>
      <c r="E1877" s="1" t="s">
        <v>24</v>
      </c>
      <c r="F1877" s="2">
        <v>49042</v>
      </c>
      <c r="G1877">
        <v>6</v>
      </c>
      <c r="H1877">
        <v>71</v>
      </c>
      <c r="I1877" s="1" t="s">
        <v>104</v>
      </c>
      <c r="J1877" s="1" t="s">
        <v>26</v>
      </c>
      <c r="K1877" s="1" t="s">
        <v>92</v>
      </c>
      <c r="L1877" s="1" t="s">
        <v>8</v>
      </c>
      <c r="M1877" s="1" t="s">
        <v>27</v>
      </c>
      <c r="N1877" s="1" t="s">
        <v>21</v>
      </c>
      <c r="O1877" s="1" t="s">
        <v>40</v>
      </c>
    </row>
    <row r="1878" spans="1:15" x14ac:dyDescent="0.25">
      <c r="A1878">
        <v>1877</v>
      </c>
      <c r="B1878">
        <v>54</v>
      </c>
      <c r="C1878" s="1" t="s">
        <v>2</v>
      </c>
      <c r="D1878" s="1" t="s">
        <v>69</v>
      </c>
      <c r="E1878" s="1" t="s">
        <v>4</v>
      </c>
      <c r="F1878" s="2">
        <v>49044</v>
      </c>
      <c r="G1878">
        <v>20</v>
      </c>
      <c r="H1878">
        <v>36</v>
      </c>
      <c r="I1878" s="1" t="s">
        <v>97</v>
      </c>
      <c r="J1878" s="1" t="s">
        <v>26</v>
      </c>
      <c r="K1878" s="1" t="s">
        <v>7</v>
      </c>
      <c r="L1878" s="1" t="s">
        <v>39</v>
      </c>
      <c r="M1878" s="1" t="s">
        <v>36</v>
      </c>
      <c r="N1878" s="1" t="s">
        <v>10</v>
      </c>
      <c r="O1878" s="1" t="s">
        <v>40</v>
      </c>
    </row>
    <row r="1879" spans="1:15" x14ac:dyDescent="0.25">
      <c r="A1879">
        <v>1878</v>
      </c>
      <c r="B1879">
        <v>69</v>
      </c>
      <c r="C1879" s="1" t="s">
        <v>2</v>
      </c>
      <c r="D1879" s="1" t="s">
        <v>125</v>
      </c>
      <c r="E1879" s="1" t="s">
        <v>49</v>
      </c>
      <c r="F1879" s="2">
        <v>49046</v>
      </c>
      <c r="G1879">
        <v>3</v>
      </c>
      <c r="H1879">
        <v>62</v>
      </c>
      <c r="I1879" s="1" t="s">
        <v>120</v>
      </c>
      <c r="J1879" s="1" t="s">
        <v>6</v>
      </c>
      <c r="K1879" s="1" t="s">
        <v>51</v>
      </c>
      <c r="L1879" s="1" t="s">
        <v>39</v>
      </c>
      <c r="M1879" s="1" t="s">
        <v>9</v>
      </c>
      <c r="N1879" s="1" t="s">
        <v>21</v>
      </c>
      <c r="O1879" s="1" t="s">
        <v>31</v>
      </c>
    </row>
    <row r="1880" spans="1:15" x14ac:dyDescent="0.25">
      <c r="A1880">
        <v>1879</v>
      </c>
      <c r="B1880">
        <v>34</v>
      </c>
      <c r="C1880" s="1" t="s">
        <v>2</v>
      </c>
      <c r="D1880" s="1" t="s">
        <v>107</v>
      </c>
      <c r="E1880" s="1" t="s">
        <v>4</v>
      </c>
      <c r="F1880" s="2">
        <v>49048</v>
      </c>
      <c r="G1880">
        <v>5</v>
      </c>
      <c r="H1880">
        <v>29</v>
      </c>
      <c r="I1880" s="1" t="s">
        <v>83</v>
      </c>
      <c r="J1880" s="1" t="s">
        <v>6</v>
      </c>
      <c r="K1880" s="1" t="s">
        <v>118</v>
      </c>
      <c r="L1880" s="1" t="s">
        <v>35</v>
      </c>
      <c r="M1880" s="1" t="s">
        <v>56</v>
      </c>
      <c r="N1880" s="1" t="s">
        <v>21</v>
      </c>
      <c r="O1880" s="1" t="s">
        <v>70</v>
      </c>
    </row>
    <row r="1881" spans="1:15" x14ac:dyDescent="0.25">
      <c r="A1881">
        <v>1880</v>
      </c>
      <c r="B1881">
        <v>56</v>
      </c>
      <c r="C1881" s="1" t="s">
        <v>2</v>
      </c>
      <c r="D1881" s="1" t="s">
        <v>95</v>
      </c>
      <c r="E1881" s="1" t="s">
        <v>4</v>
      </c>
      <c r="F1881" s="2">
        <v>49050</v>
      </c>
      <c r="G1881">
        <v>46</v>
      </c>
      <c r="H1881">
        <v>33</v>
      </c>
      <c r="I1881" s="1" t="s">
        <v>104</v>
      </c>
      <c r="J1881" s="1" t="s">
        <v>6</v>
      </c>
      <c r="K1881" s="1" t="s">
        <v>43</v>
      </c>
      <c r="L1881" s="1" t="s">
        <v>19</v>
      </c>
      <c r="M1881" s="1" t="s">
        <v>9</v>
      </c>
      <c r="N1881" s="1" t="s">
        <v>15</v>
      </c>
      <c r="O1881" s="1" t="s">
        <v>58</v>
      </c>
    </row>
    <row r="1882" spans="1:15" x14ac:dyDescent="0.25">
      <c r="A1882">
        <v>1881</v>
      </c>
      <c r="B1882">
        <v>34</v>
      </c>
      <c r="C1882" s="1" t="s">
        <v>2</v>
      </c>
      <c r="D1882" s="1" t="s">
        <v>3</v>
      </c>
      <c r="E1882" s="1" t="s">
        <v>4</v>
      </c>
      <c r="F1882" s="2">
        <v>49052</v>
      </c>
      <c r="G1882">
        <v>8</v>
      </c>
      <c r="H1882">
        <v>33</v>
      </c>
      <c r="I1882" s="1" t="s">
        <v>109</v>
      </c>
      <c r="J1882" s="1" t="s">
        <v>6</v>
      </c>
      <c r="K1882" s="1" t="s">
        <v>116</v>
      </c>
      <c r="L1882" s="1" t="s">
        <v>39</v>
      </c>
      <c r="M1882" s="1" t="s">
        <v>52</v>
      </c>
      <c r="N1882" s="1" t="s">
        <v>68</v>
      </c>
      <c r="O1882" s="1" t="s">
        <v>70</v>
      </c>
    </row>
    <row r="1883" spans="1:15" x14ac:dyDescent="0.25">
      <c r="A1883">
        <v>1882</v>
      </c>
      <c r="B1883">
        <v>58</v>
      </c>
      <c r="C1883" s="1" t="s">
        <v>2</v>
      </c>
      <c r="D1883" s="1" t="s">
        <v>3</v>
      </c>
      <c r="E1883" s="1" t="s">
        <v>4</v>
      </c>
      <c r="F1883" s="2">
        <v>49054</v>
      </c>
      <c r="G1883">
        <v>13</v>
      </c>
      <c r="H1883">
        <v>41</v>
      </c>
      <c r="I1883" s="1" t="s">
        <v>109</v>
      </c>
      <c r="J1883" s="1" t="s">
        <v>26</v>
      </c>
      <c r="K1883" s="1" t="s">
        <v>90</v>
      </c>
      <c r="L1883" s="1" t="s">
        <v>8</v>
      </c>
      <c r="M1883" s="1" t="s">
        <v>36</v>
      </c>
      <c r="N1883" s="1" t="s">
        <v>15</v>
      </c>
      <c r="O1883" s="1" t="s">
        <v>58</v>
      </c>
    </row>
    <row r="1884" spans="1:15" x14ac:dyDescent="0.25">
      <c r="A1884">
        <v>1883</v>
      </c>
      <c r="B1884">
        <v>44</v>
      </c>
      <c r="C1884" s="1" t="s">
        <v>2</v>
      </c>
      <c r="D1884" s="1" t="s">
        <v>101</v>
      </c>
      <c r="E1884" s="1" t="s">
        <v>49</v>
      </c>
      <c r="F1884" s="2">
        <v>49056</v>
      </c>
      <c r="G1884">
        <v>25</v>
      </c>
      <c r="H1884">
        <v>54</v>
      </c>
      <c r="I1884" s="1" t="s">
        <v>104</v>
      </c>
      <c r="J1884" s="1" t="s">
        <v>6</v>
      </c>
      <c r="K1884" s="1" t="s">
        <v>126</v>
      </c>
      <c r="L1884" s="1" t="s">
        <v>8</v>
      </c>
      <c r="M1884" s="1" t="s">
        <v>56</v>
      </c>
      <c r="N1884" s="1" t="s">
        <v>57</v>
      </c>
      <c r="O1884" s="1" t="s">
        <v>40</v>
      </c>
    </row>
    <row r="1885" spans="1:15" x14ac:dyDescent="0.25">
      <c r="A1885">
        <v>1884</v>
      </c>
      <c r="B1885">
        <v>25</v>
      </c>
      <c r="C1885" s="1" t="s">
        <v>2</v>
      </c>
      <c r="D1885" s="1" t="s">
        <v>114</v>
      </c>
      <c r="E1885" s="1" t="s">
        <v>49</v>
      </c>
      <c r="F1885" s="2">
        <v>49058</v>
      </c>
      <c r="G1885">
        <v>39</v>
      </c>
      <c r="H1885">
        <v>58</v>
      </c>
      <c r="I1885" s="1" t="s">
        <v>124</v>
      </c>
      <c r="J1885" s="1" t="s">
        <v>26</v>
      </c>
      <c r="K1885" s="1" t="s">
        <v>91</v>
      </c>
      <c r="L1885" s="1" t="s">
        <v>19</v>
      </c>
      <c r="M1885" s="1" t="s">
        <v>56</v>
      </c>
      <c r="N1885" s="1" t="s">
        <v>68</v>
      </c>
      <c r="O1885" s="1" t="s">
        <v>11</v>
      </c>
    </row>
    <row r="1886" spans="1:15" x14ac:dyDescent="0.25">
      <c r="A1886">
        <v>1885</v>
      </c>
      <c r="B1886">
        <v>27</v>
      </c>
      <c r="C1886" s="1" t="s">
        <v>2</v>
      </c>
      <c r="D1886" s="1" t="s">
        <v>41</v>
      </c>
      <c r="E1886" s="1" t="s">
        <v>4</v>
      </c>
      <c r="F1886" s="2">
        <v>49060</v>
      </c>
      <c r="G1886">
        <v>15</v>
      </c>
      <c r="H1886">
        <v>30</v>
      </c>
      <c r="I1886" s="1" t="s">
        <v>99</v>
      </c>
      <c r="J1886" s="1" t="s">
        <v>18</v>
      </c>
      <c r="K1886" s="1" t="s">
        <v>51</v>
      </c>
      <c r="L1886" s="1" t="s">
        <v>35</v>
      </c>
      <c r="M1886" s="1" t="s">
        <v>27</v>
      </c>
      <c r="N1886" s="1" t="s">
        <v>57</v>
      </c>
      <c r="O1886" s="1" t="s">
        <v>58</v>
      </c>
    </row>
    <row r="1887" spans="1:15" x14ac:dyDescent="0.25">
      <c r="A1887">
        <v>1886</v>
      </c>
      <c r="B1887">
        <v>26</v>
      </c>
      <c r="C1887" s="1" t="s">
        <v>2</v>
      </c>
      <c r="D1887" s="1" t="s">
        <v>88</v>
      </c>
      <c r="E1887" s="1" t="s">
        <v>49</v>
      </c>
      <c r="F1887" s="2">
        <v>49062</v>
      </c>
      <c r="G1887">
        <v>35</v>
      </c>
      <c r="H1887">
        <v>53</v>
      </c>
      <c r="I1887" s="1" t="s">
        <v>89</v>
      </c>
      <c r="J1887" s="1" t="s">
        <v>18</v>
      </c>
      <c r="K1887" s="1" t="s">
        <v>14</v>
      </c>
      <c r="L1887" s="1" t="s">
        <v>8</v>
      </c>
      <c r="M1887" s="1" t="s">
        <v>36</v>
      </c>
      <c r="N1887" s="1" t="s">
        <v>15</v>
      </c>
      <c r="O1887" s="1" t="s">
        <v>70</v>
      </c>
    </row>
    <row r="1888" spans="1:15" x14ac:dyDescent="0.25">
      <c r="A1888">
        <v>1887</v>
      </c>
      <c r="B1888">
        <v>18</v>
      </c>
      <c r="C1888" s="1" t="s">
        <v>2</v>
      </c>
      <c r="D1888" s="1" t="s">
        <v>125</v>
      </c>
      <c r="E1888" s="1" t="s">
        <v>49</v>
      </c>
      <c r="F1888" s="2">
        <v>49064</v>
      </c>
      <c r="G1888">
        <v>46</v>
      </c>
      <c r="H1888">
        <v>91</v>
      </c>
      <c r="I1888" s="1" t="s">
        <v>54</v>
      </c>
      <c r="J1888" s="1" t="s">
        <v>6</v>
      </c>
      <c r="K1888" s="1" t="s">
        <v>100</v>
      </c>
      <c r="L1888" s="1" t="s">
        <v>19</v>
      </c>
      <c r="M1888" s="1" t="s">
        <v>27</v>
      </c>
      <c r="N1888" s="1" t="s">
        <v>15</v>
      </c>
      <c r="O1888" s="1" t="s">
        <v>58</v>
      </c>
    </row>
    <row r="1889" spans="1:15" x14ac:dyDescent="0.25">
      <c r="A1889">
        <v>1888</v>
      </c>
      <c r="B1889">
        <v>64</v>
      </c>
      <c r="C1889" s="1" t="s">
        <v>2</v>
      </c>
      <c r="D1889" s="1" t="s">
        <v>86</v>
      </c>
      <c r="E1889" s="1" t="s">
        <v>4</v>
      </c>
      <c r="F1889" s="2">
        <v>49066</v>
      </c>
      <c r="G1889">
        <v>3</v>
      </c>
      <c r="H1889">
        <v>44</v>
      </c>
      <c r="I1889" s="1" t="s">
        <v>96</v>
      </c>
      <c r="J1889" s="1" t="s">
        <v>74</v>
      </c>
      <c r="K1889" s="1" t="s">
        <v>62</v>
      </c>
      <c r="L1889" s="1" t="s">
        <v>39</v>
      </c>
      <c r="M1889" s="1" t="s">
        <v>9</v>
      </c>
      <c r="N1889" s="1" t="s">
        <v>28</v>
      </c>
      <c r="O1889" s="1" t="s">
        <v>70</v>
      </c>
    </row>
    <row r="1890" spans="1:15" x14ac:dyDescent="0.25">
      <c r="A1890">
        <v>1889</v>
      </c>
      <c r="B1890">
        <v>62</v>
      </c>
      <c r="C1890" s="1" t="s">
        <v>2</v>
      </c>
      <c r="D1890" s="1" t="s">
        <v>86</v>
      </c>
      <c r="E1890" s="1" t="s">
        <v>4</v>
      </c>
      <c r="F1890" s="2">
        <v>49068</v>
      </c>
      <c r="G1890">
        <v>48</v>
      </c>
      <c r="H1890">
        <v>89</v>
      </c>
      <c r="I1890" s="1" t="s">
        <v>129</v>
      </c>
      <c r="J1890" s="1" t="s">
        <v>74</v>
      </c>
      <c r="K1890" s="1" t="s">
        <v>30</v>
      </c>
      <c r="L1890" s="1" t="s">
        <v>8</v>
      </c>
      <c r="M1890" s="1" t="s">
        <v>20</v>
      </c>
      <c r="N1890" s="1" t="s">
        <v>21</v>
      </c>
      <c r="O1890" s="1" t="s">
        <v>22</v>
      </c>
    </row>
    <row r="1891" spans="1:15" x14ac:dyDescent="0.25">
      <c r="A1891">
        <v>1890</v>
      </c>
      <c r="B1891">
        <v>59</v>
      </c>
      <c r="C1891" s="1" t="s">
        <v>2</v>
      </c>
      <c r="D1891" s="1" t="s">
        <v>69</v>
      </c>
      <c r="E1891" s="1" t="s">
        <v>4</v>
      </c>
      <c r="F1891" s="2">
        <v>49070</v>
      </c>
      <c r="G1891">
        <v>27</v>
      </c>
      <c r="H1891">
        <v>57</v>
      </c>
      <c r="I1891" s="1" t="s">
        <v>80</v>
      </c>
      <c r="J1891" s="1" t="s">
        <v>6</v>
      </c>
      <c r="K1891" s="1" t="s">
        <v>82</v>
      </c>
      <c r="L1891" s="1" t="s">
        <v>19</v>
      </c>
      <c r="M1891" s="1" t="s">
        <v>27</v>
      </c>
      <c r="N1891" s="1" t="s">
        <v>57</v>
      </c>
      <c r="O1891" s="1" t="s">
        <v>22</v>
      </c>
    </row>
    <row r="1892" spans="1:15" x14ac:dyDescent="0.25">
      <c r="A1892">
        <v>1891</v>
      </c>
      <c r="B1892">
        <v>36</v>
      </c>
      <c r="C1892" s="1" t="s">
        <v>2</v>
      </c>
      <c r="D1892" s="1" t="s">
        <v>71</v>
      </c>
      <c r="E1892" s="1" t="s">
        <v>49</v>
      </c>
      <c r="F1892" s="2">
        <v>49072</v>
      </c>
      <c r="G1892">
        <v>5</v>
      </c>
      <c r="H1892">
        <v>57</v>
      </c>
      <c r="I1892" s="1" t="s">
        <v>59</v>
      </c>
      <c r="J1892" s="1" t="s">
        <v>26</v>
      </c>
      <c r="K1892" s="1" t="s">
        <v>75</v>
      </c>
      <c r="L1892" s="1" t="s">
        <v>19</v>
      </c>
      <c r="M1892" s="1" t="s">
        <v>56</v>
      </c>
      <c r="N1892" s="1" t="s">
        <v>21</v>
      </c>
      <c r="O1892" s="1" t="s">
        <v>22</v>
      </c>
    </row>
    <row r="1893" spans="1:15" x14ac:dyDescent="0.25">
      <c r="A1893">
        <v>1892</v>
      </c>
      <c r="B1893">
        <v>69</v>
      </c>
      <c r="C1893" s="1" t="s">
        <v>2</v>
      </c>
      <c r="D1893" s="1" t="s">
        <v>88</v>
      </c>
      <c r="E1893" s="1" t="s">
        <v>49</v>
      </c>
      <c r="F1893" s="2">
        <v>49074</v>
      </c>
      <c r="G1893">
        <v>48</v>
      </c>
      <c r="H1893">
        <v>74</v>
      </c>
      <c r="I1893" s="1" t="s">
        <v>64</v>
      </c>
      <c r="J1893" s="1" t="s">
        <v>26</v>
      </c>
      <c r="K1893" s="1" t="s">
        <v>7</v>
      </c>
      <c r="L1893" s="1" t="s">
        <v>35</v>
      </c>
      <c r="M1893" s="1" t="s">
        <v>27</v>
      </c>
      <c r="N1893" s="1" t="s">
        <v>68</v>
      </c>
      <c r="O1893" s="1" t="s">
        <v>40</v>
      </c>
    </row>
    <row r="1894" spans="1:15" x14ac:dyDescent="0.25">
      <c r="A1894">
        <v>1893</v>
      </c>
      <c r="B1894">
        <v>39</v>
      </c>
      <c r="C1894" s="1" t="s">
        <v>2</v>
      </c>
      <c r="D1894" s="1" t="s">
        <v>84</v>
      </c>
      <c r="E1894" s="1" t="s">
        <v>45</v>
      </c>
      <c r="F1894" s="2">
        <v>49076</v>
      </c>
      <c r="G1894">
        <v>12</v>
      </c>
      <c r="H1894">
        <v>30</v>
      </c>
      <c r="I1894" s="1" t="s">
        <v>81</v>
      </c>
      <c r="J1894" s="1" t="s">
        <v>26</v>
      </c>
      <c r="K1894" s="1" t="s">
        <v>126</v>
      </c>
      <c r="L1894" s="1" t="s">
        <v>39</v>
      </c>
      <c r="M1894" s="1" t="s">
        <v>52</v>
      </c>
      <c r="N1894" s="1" t="s">
        <v>10</v>
      </c>
      <c r="O1894" s="1" t="s">
        <v>22</v>
      </c>
    </row>
    <row r="1895" spans="1:15" x14ac:dyDescent="0.25">
      <c r="A1895">
        <v>1894</v>
      </c>
      <c r="B1895">
        <v>28</v>
      </c>
      <c r="C1895" s="1" t="s">
        <v>2</v>
      </c>
      <c r="D1895" s="1" t="s">
        <v>63</v>
      </c>
      <c r="E1895" s="1" t="s">
        <v>4</v>
      </c>
      <c r="F1895" s="2">
        <v>49078</v>
      </c>
      <c r="G1895">
        <v>10</v>
      </c>
      <c r="H1895">
        <v>20</v>
      </c>
      <c r="I1895" s="1" t="s">
        <v>61</v>
      </c>
      <c r="J1895" s="1" t="s">
        <v>6</v>
      </c>
      <c r="K1895" s="1" t="s">
        <v>90</v>
      </c>
      <c r="L1895" s="1" t="s">
        <v>35</v>
      </c>
      <c r="M1895" s="1" t="s">
        <v>9</v>
      </c>
      <c r="N1895" s="1" t="s">
        <v>28</v>
      </c>
      <c r="O1895" s="1" t="s">
        <v>11</v>
      </c>
    </row>
    <row r="1896" spans="1:15" x14ac:dyDescent="0.25">
      <c r="A1896">
        <v>1895</v>
      </c>
      <c r="B1896">
        <v>42</v>
      </c>
      <c r="C1896" s="1" t="s">
        <v>2</v>
      </c>
      <c r="D1896" s="1" t="s">
        <v>86</v>
      </c>
      <c r="E1896" s="1" t="s">
        <v>4</v>
      </c>
      <c r="F1896" s="2">
        <v>49080</v>
      </c>
      <c r="G1896">
        <v>48</v>
      </c>
      <c r="H1896">
        <v>90</v>
      </c>
      <c r="I1896" s="1" t="s">
        <v>99</v>
      </c>
      <c r="J1896" s="1" t="s">
        <v>26</v>
      </c>
      <c r="K1896" s="1" t="s">
        <v>55</v>
      </c>
      <c r="L1896" s="1" t="s">
        <v>39</v>
      </c>
      <c r="M1896" s="1" t="s">
        <v>20</v>
      </c>
      <c r="N1896" s="1" t="s">
        <v>68</v>
      </c>
      <c r="O1896" s="1" t="s">
        <v>58</v>
      </c>
    </row>
    <row r="1897" spans="1:15" x14ac:dyDescent="0.25">
      <c r="A1897">
        <v>1896</v>
      </c>
      <c r="B1897">
        <v>31</v>
      </c>
      <c r="C1897" s="1" t="s">
        <v>2</v>
      </c>
      <c r="D1897" s="1" t="s">
        <v>16</v>
      </c>
      <c r="E1897" s="1" t="s">
        <v>4</v>
      </c>
      <c r="F1897" s="2">
        <v>49082</v>
      </c>
      <c r="G1897">
        <v>3</v>
      </c>
      <c r="H1897">
        <v>61</v>
      </c>
      <c r="I1897" s="1" t="s">
        <v>131</v>
      </c>
      <c r="J1897" s="1" t="s">
        <v>6</v>
      </c>
      <c r="K1897" s="1" t="s">
        <v>108</v>
      </c>
      <c r="L1897" s="1" t="s">
        <v>39</v>
      </c>
      <c r="M1897" s="1" t="s">
        <v>9</v>
      </c>
      <c r="N1897" s="1" t="s">
        <v>68</v>
      </c>
      <c r="O1897" s="1" t="s">
        <v>70</v>
      </c>
    </row>
    <row r="1898" spans="1:15" x14ac:dyDescent="0.25">
      <c r="A1898">
        <v>1897</v>
      </c>
      <c r="B1898">
        <v>57</v>
      </c>
      <c r="C1898" s="1" t="s">
        <v>2</v>
      </c>
      <c r="D1898" s="1" t="s">
        <v>23</v>
      </c>
      <c r="E1898" s="1" t="s">
        <v>24</v>
      </c>
      <c r="F1898" s="2">
        <v>49084</v>
      </c>
      <c r="G1898">
        <v>19</v>
      </c>
      <c r="H1898">
        <v>51</v>
      </c>
      <c r="I1898" s="1" t="s">
        <v>89</v>
      </c>
      <c r="J1898" s="1" t="s">
        <v>26</v>
      </c>
      <c r="K1898" s="1" t="s">
        <v>62</v>
      </c>
      <c r="L1898" s="1" t="s">
        <v>39</v>
      </c>
      <c r="M1898" s="1" t="s">
        <v>36</v>
      </c>
      <c r="N1898" s="1" t="s">
        <v>10</v>
      </c>
      <c r="O1898" s="1" t="s">
        <v>70</v>
      </c>
    </row>
    <row r="1899" spans="1:15" x14ac:dyDescent="0.25">
      <c r="A1899">
        <v>1898</v>
      </c>
      <c r="B1899">
        <v>53</v>
      </c>
      <c r="C1899" s="1" t="s">
        <v>2</v>
      </c>
      <c r="D1899" s="1" t="s">
        <v>71</v>
      </c>
      <c r="E1899" s="1" t="s">
        <v>49</v>
      </c>
      <c r="F1899" s="2">
        <v>49086</v>
      </c>
      <c r="G1899">
        <v>11</v>
      </c>
      <c r="H1899">
        <v>97</v>
      </c>
      <c r="I1899" s="1" t="s">
        <v>102</v>
      </c>
      <c r="J1899" s="1" t="s">
        <v>6</v>
      </c>
      <c r="K1899" s="1" t="s">
        <v>67</v>
      </c>
      <c r="L1899" s="1" t="s">
        <v>8</v>
      </c>
      <c r="M1899" s="1" t="s">
        <v>20</v>
      </c>
      <c r="N1899" s="1" t="s">
        <v>68</v>
      </c>
      <c r="O1899" s="1" t="s">
        <v>11</v>
      </c>
    </row>
    <row r="1900" spans="1:15" x14ac:dyDescent="0.25">
      <c r="A1900">
        <v>1899</v>
      </c>
      <c r="B1900">
        <v>59</v>
      </c>
      <c r="C1900" s="1" t="s">
        <v>2</v>
      </c>
      <c r="D1900" s="1" t="s">
        <v>77</v>
      </c>
      <c r="E1900" s="1" t="s">
        <v>4</v>
      </c>
      <c r="F1900" s="2">
        <v>49088</v>
      </c>
      <c r="G1900">
        <v>25</v>
      </c>
      <c r="H1900">
        <v>97</v>
      </c>
      <c r="I1900" s="1" t="s">
        <v>87</v>
      </c>
      <c r="J1900" s="1" t="s">
        <v>6</v>
      </c>
      <c r="K1900" s="1" t="s">
        <v>118</v>
      </c>
      <c r="L1900" s="1" t="s">
        <v>39</v>
      </c>
      <c r="M1900" s="1" t="s">
        <v>27</v>
      </c>
      <c r="N1900" s="1" t="s">
        <v>10</v>
      </c>
      <c r="O1900" s="1" t="s">
        <v>70</v>
      </c>
    </row>
    <row r="1901" spans="1:15" x14ac:dyDescent="0.25">
      <c r="A1901">
        <v>1900</v>
      </c>
      <c r="B1901">
        <v>32</v>
      </c>
      <c r="C1901" s="1" t="s">
        <v>2</v>
      </c>
      <c r="D1901" s="1" t="s">
        <v>41</v>
      </c>
      <c r="E1901" s="1" t="s">
        <v>4</v>
      </c>
      <c r="F1901" s="2">
        <v>49090</v>
      </c>
      <c r="G1901">
        <v>42</v>
      </c>
      <c r="H1901">
        <v>40</v>
      </c>
      <c r="I1901" s="1" t="s">
        <v>66</v>
      </c>
      <c r="J1901" s="1" t="s">
        <v>6</v>
      </c>
      <c r="K1901" s="1" t="s">
        <v>14</v>
      </c>
      <c r="L1901" s="1" t="s">
        <v>8</v>
      </c>
      <c r="M1901" s="1" t="s">
        <v>56</v>
      </c>
      <c r="N1901" s="1" t="s">
        <v>28</v>
      </c>
      <c r="O1901" s="1" t="s">
        <v>22</v>
      </c>
    </row>
    <row r="1902" spans="1:15" x14ac:dyDescent="0.25">
      <c r="A1902">
        <v>1901</v>
      </c>
      <c r="B1902">
        <v>65</v>
      </c>
      <c r="C1902" s="1" t="s">
        <v>2</v>
      </c>
      <c r="D1902" s="1" t="s">
        <v>88</v>
      </c>
      <c r="E1902" s="1" t="s">
        <v>49</v>
      </c>
      <c r="F1902" s="2">
        <v>49092</v>
      </c>
      <c r="G1902">
        <v>34</v>
      </c>
      <c r="H1902">
        <v>85</v>
      </c>
      <c r="I1902" s="1" t="s">
        <v>128</v>
      </c>
      <c r="J1902" s="1" t="s">
        <v>18</v>
      </c>
      <c r="K1902" s="1" t="s">
        <v>126</v>
      </c>
      <c r="L1902" s="1" t="s">
        <v>35</v>
      </c>
      <c r="M1902" s="1" t="s">
        <v>20</v>
      </c>
      <c r="N1902" s="1" t="s">
        <v>15</v>
      </c>
      <c r="O1902" s="1" t="s">
        <v>40</v>
      </c>
    </row>
    <row r="1903" spans="1:15" x14ac:dyDescent="0.25">
      <c r="A1903">
        <v>1902</v>
      </c>
      <c r="B1903">
        <v>56</v>
      </c>
      <c r="C1903" s="1" t="s">
        <v>2</v>
      </c>
      <c r="D1903" s="1" t="s">
        <v>107</v>
      </c>
      <c r="E1903" s="1" t="s">
        <v>4</v>
      </c>
      <c r="F1903" s="2">
        <v>49094</v>
      </c>
      <c r="G1903">
        <v>50</v>
      </c>
      <c r="H1903">
        <v>76</v>
      </c>
      <c r="I1903" s="1" t="s">
        <v>99</v>
      </c>
      <c r="J1903" s="1" t="s">
        <v>18</v>
      </c>
      <c r="K1903" s="1" t="s">
        <v>100</v>
      </c>
      <c r="L1903" s="1" t="s">
        <v>8</v>
      </c>
      <c r="M1903" s="1" t="s">
        <v>56</v>
      </c>
      <c r="N1903" s="1" t="s">
        <v>15</v>
      </c>
      <c r="O1903" s="1" t="s">
        <v>40</v>
      </c>
    </row>
    <row r="1904" spans="1:15" x14ac:dyDescent="0.25">
      <c r="A1904">
        <v>1903</v>
      </c>
      <c r="B1904">
        <v>31</v>
      </c>
      <c r="C1904" s="1" t="s">
        <v>2</v>
      </c>
      <c r="D1904" s="1" t="s">
        <v>23</v>
      </c>
      <c r="E1904" s="1" t="s">
        <v>24</v>
      </c>
      <c r="F1904" s="2">
        <v>49096</v>
      </c>
      <c r="G1904">
        <v>21</v>
      </c>
      <c r="H1904">
        <v>22</v>
      </c>
      <c r="I1904" s="1" t="s">
        <v>112</v>
      </c>
      <c r="J1904" s="1" t="s">
        <v>18</v>
      </c>
      <c r="K1904" s="1" t="s">
        <v>60</v>
      </c>
      <c r="L1904" s="1" t="s">
        <v>19</v>
      </c>
      <c r="M1904" s="1" t="s">
        <v>56</v>
      </c>
      <c r="N1904" s="1" t="s">
        <v>10</v>
      </c>
      <c r="O1904" s="1" t="s">
        <v>70</v>
      </c>
    </row>
    <row r="1905" spans="1:15" x14ac:dyDescent="0.25">
      <c r="A1905">
        <v>1904</v>
      </c>
      <c r="B1905">
        <v>59</v>
      </c>
      <c r="C1905" s="1" t="s">
        <v>2</v>
      </c>
      <c r="D1905" s="1" t="s">
        <v>77</v>
      </c>
      <c r="E1905" s="1" t="s">
        <v>4</v>
      </c>
      <c r="F1905" s="2">
        <v>49098</v>
      </c>
      <c r="G1905">
        <v>37</v>
      </c>
      <c r="H1905">
        <v>63</v>
      </c>
      <c r="I1905" s="1" t="s">
        <v>80</v>
      </c>
      <c r="J1905" s="1" t="s">
        <v>26</v>
      </c>
      <c r="K1905" s="1" t="s">
        <v>62</v>
      </c>
      <c r="L1905" s="1" t="s">
        <v>35</v>
      </c>
      <c r="M1905" s="1" t="s">
        <v>36</v>
      </c>
      <c r="N1905" s="1" t="s">
        <v>57</v>
      </c>
      <c r="O1905" s="1" t="s">
        <v>22</v>
      </c>
    </row>
    <row r="1906" spans="1:15" x14ac:dyDescent="0.25">
      <c r="A1906">
        <v>1905</v>
      </c>
      <c r="B1906">
        <v>22</v>
      </c>
      <c r="C1906" s="1" t="s">
        <v>2</v>
      </c>
      <c r="D1906" s="1" t="s">
        <v>95</v>
      </c>
      <c r="E1906" s="1" t="s">
        <v>4</v>
      </c>
      <c r="F1906" s="2">
        <v>49100</v>
      </c>
      <c r="G1906">
        <v>46</v>
      </c>
      <c r="H1906">
        <v>71</v>
      </c>
      <c r="I1906" s="1" t="s">
        <v>89</v>
      </c>
      <c r="J1906" s="1" t="s">
        <v>18</v>
      </c>
      <c r="K1906" s="1" t="s">
        <v>47</v>
      </c>
      <c r="L1906" s="1" t="s">
        <v>19</v>
      </c>
      <c r="M1906" s="1" t="s">
        <v>20</v>
      </c>
      <c r="N1906" s="1" t="s">
        <v>15</v>
      </c>
      <c r="O1906" s="1" t="s">
        <v>70</v>
      </c>
    </row>
    <row r="1907" spans="1:15" x14ac:dyDescent="0.25">
      <c r="A1907">
        <v>1906</v>
      </c>
      <c r="B1907">
        <v>47</v>
      </c>
      <c r="C1907" s="1" t="s">
        <v>2</v>
      </c>
      <c r="D1907" s="1" t="s">
        <v>119</v>
      </c>
      <c r="E1907" s="1" t="s">
        <v>24</v>
      </c>
      <c r="F1907" s="2">
        <v>49102</v>
      </c>
      <c r="G1907">
        <v>14</v>
      </c>
      <c r="H1907">
        <v>35</v>
      </c>
      <c r="I1907" s="1" t="s">
        <v>117</v>
      </c>
      <c r="J1907" s="1" t="s">
        <v>26</v>
      </c>
      <c r="K1907" s="1" t="s">
        <v>67</v>
      </c>
      <c r="L1907" s="1" t="s">
        <v>35</v>
      </c>
      <c r="M1907" s="1" t="s">
        <v>52</v>
      </c>
      <c r="N1907" s="1" t="s">
        <v>57</v>
      </c>
      <c r="O1907" s="1" t="s">
        <v>11</v>
      </c>
    </row>
    <row r="1908" spans="1:15" x14ac:dyDescent="0.25">
      <c r="A1908">
        <v>1907</v>
      </c>
      <c r="B1908">
        <v>23</v>
      </c>
      <c r="C1908" s="1" t="s">
        <v>2</v>
      </c>
      <c r="D1908" s="1" t="s">
        <v>114</v>
      </c>
      <c r="E1908" s="1" t="s">
        <v>49</v>
      </c>
      <c r="F1908" s="2">
        <v>49104</v>
      </c>
      <c r="G1908">
        <v>24</v>
      </c>
      <c r="H1908">
        <v>30</v>
      </c>
      <c r="I1908" s="1" t="s">
        <v>111</v>
      </c>
      <c r="J1908" s="1" t="s">
        <v>26</v>
      </c>
      <c r="K1908" s="1" t="s">
        <v>78</v>
      </c>
      <c r="L1908" s="1" t="s">
        <v>19</v>
      </c>
      <c r="M1908" s="1" t="s">
        <v>52</v>
      </c>
      <c r="N1908" s="1" t="s">
        <v>28</v>
      </c>
      <c r="O1908" s="1" t="s">
        <v>11</v>
      </c>
    </row>
    <row r="1909" spans="1:15" x14ac:dyDescent="0.25">
      <c r="A1909">
        <v>1908</v>
      </c>
      <c r="B1909">
        <v>69</v>
      </c>
      <c r="C1909" s="1" t="s">
        <v>2</v>
      </c>
      <c r="D1909" s="1" t="s">
        <v>69</v>
      </c>
      <c r="E1909" s="1" t="s">
        <v>4</v>
      </c>
      <c r="F1909" s="2">
        <v>49106</v>
      </c>
      <c r="G1909">
        <v>36</v>
      </c>
      <c r="H1909">
        <v>74</v>
      </c>
      <c r="I1909" s="1" t="s">
        <v>112</v>
      </c>
      <c r="J1909" s="1" t="s">
        <v>6</v>
      </c>
      <c r="K1909" s="1" t="s">
        <v>103</v>
      </c>
      <c r="L1909" s="1" t="s">
        <v>39</v>
      </c>
      <c r="M1909" s="1" t="s">
        <v>56</v>
      </c>
      <c r="N1909" s="1" t="s">
        <v>21</v>
      </c>
      <c r="O1909" s="1" t="s">
        <v>79</v>
      </c>
    </row>
    <row r="1910" spans="1:15" x14ac:dyDescent="0.25">
      <c r="A1910">
        <v>1909</v>
      </c>
      <c r="B1910">
        <v>18</v>
      </c>
      <c r="C1910" s="1" t="s">
        <v>2</v>
      </c>
      <c r="D1910" s="1" t="s">
        <v>101</v>
      </c>
      <c r="E1910" s="1" t="s">
        <v>49</v>
      </c>
      <c r="F1910" s="2">
        <v>49108</v>
      </c>
      <c r="G1910">
        <v>19</v>
      </c>
      <c r="H1910">
        <v>71</v>
      </c>
      <c r="I1910" s="1" t="s">
        <v>124</v>
      </c>
      <c r="J1910" s="1" t="s">
        <v>74</v>
      </c>
      <c r="K1910" s="1" t="s">
        <v>43</v>
      </c>
      <c r="L1910" s="1" t="s">
        <v>8</v>
      </c>
      <c r="M1910" s="1" t="s">
        <v>27</v>
      </c>
      <c r="N1910" s="1" t="s">
        <v>68</v>
      </c>
      <c r="O1910" s="1" t="s">
        <v>58</v>
      </c>
    </row>
    <row r="1911" spans="1:15" x14ac:dyDescent="0.25">
      <c r="A1911">
        <v>1910</v>
      </c>
      <c r="B1911">
        <v>50</v>
      </c>
      <c r="C1911" s="1" t="s">
        <v>2</v>
      </c>
      <c r="D1911" s="1" t="s">
        <v>12</v>
      </c>
      <c r="E1911" s="1" t="s">
        <v>4</v>
      </c>
      <c r="F1911" s="2">
        <v>49110</v>
      </c>
      <c r="G1911">
        <v>12</v>
      </c>
      <c r="H1911">
        <v>84</v>
      </c>
      <c r="I1911" s="1" t="s">
        <v>5</v>
      </c>
      <c r="J1911" s="1" t="s">
        <v>18</v>
      </c>
      <c r="K1911" s="1" t="s">
        <v>76</v>
      </c>
      <c r="L1911" s="1" t="s">
        <v>19</v>
      </c>
      <c r="M1911" s="1" t="s">
        <v>56</v>
      </c>
      <c r="N1911" s="1" t="s">
        <v>21</v>
      </c>
      <c r="O1911" s="1" t="s">
        <v>70</v>
      </c>
    </row>
    <row r="1912" spans="1:15" x14ac:dyDescent="0.25">
      <c r="A1912">
        <v>1911</v>
      </c>
      <c r="B1912">
        <v>29</v>
      </c>
      <c r="C1912" s="1" t="s">
        <v>2</v>
      </c>
      <c r="D1912" s="1" t="s">
        <v>23</v>
      </c>
      <c r="E1912" s="1" t="s">
        <v>24</v>
      </c>
      <c r="F1912" s="2">
        <v>49112</v>
      </c>
      <c r="G1912">
        <v>13</v>
      </c>
      <c r="H1912">
        <v>38</v>
      </c>
      <c r="I1912" s="1" t="s">
        <v>66</v>
      </c>
      <c r="J1912" s="1" t="s">
        <v>18</v>
      </c>
      <c r="K1912" s="1" t="s">
        <v>116</v>
      </c>
      <c r="L1912" s="1" t="s">
        <v>39</v>
      </c>
      <c r="M1912" s="1" t="s">
        <v>9</v>
      </c>
      <c r="N1912" s="1" t="s">
        <v>68</v>
      </c>
      <c r="O1912" s="1" t="s">
        <v>40</v>
      </c>
    </row>
    <row r="1913" spans="1:15" x14ac:dyDescent="0.25">
      <c r="A1913">
        <v>1912</v>
      </c>
      <c r="B1913">
        <v>65</v>
      </c>
      <c r="C1913" s="1" t="s">
        <v>2</v>
      </c>
      <c r="D1913" s="1" t="s">
        <v>88</v>
      </c>
      <c r="E1913" s="1" t="s">
        <v>49</v>
      </c>
      <c r="F1913" s="2">
        <v>49114</v>
      </c>
      <c r="G1913">
        <v>32</v>
      </c>
      <c r="H1913">
        <v>81</v>
      </c>
      <c r="I1913" s="1" t="s">
        <v>99</v>
      </c>
      <c r="J1913" s="1" t="s">
        <v>26</v>
      </c>
      <c r="K1913" s="1" t="s">
        <v>7</v>
      </c>
      <c r="L1913" s="1" t="s">
        <v>19</v>
      </c>
      <c r="M1913" s="1" t="s">
        <v>9</v>
      </c>
      <c r="N1913" s="1" t="s">
        <v>68</v>
      </c>
      <c r="O1913" s="1" t="s">
        <v>58</v>
      </c>
    </row>
    <row r="1914" spans="1:15" x14ac:dyDescent="0.25">
      <c r="A1914">
        <v>1913</v>
      </c>
      <c r="B1914">
        <v>29</v>
      </c>
      <c r="C1914" s="1" t="s">
        <v>2</v>
      </c>
      <c r="D1914" s="1" t="s">
        <v>12</v>
      </c>
      <c r="E1914" s="1" t="s">
        <v>4</v>
      </c>
      <c r="F1914" s="2">
        <v>49116</v>
      </c>
      <c r="G1914">
        <v>5</v>
      </c>
      <c r="H1914">
        <v>56</v>
      </c>
      <c r="I1914" s="1" t="s">
        <v>94</v>
      </c>
      <c r="J1914" s="1" t="s">
        <v>18</v>
      </c>
      <c r="K1914" s="1" t="s">
        <v>43</v>
      </c>
      <c r="L1914" s="1" t="s">
        <v>8</v>
      </c>
      <c r="M1914" s="1" t="s">
        <v>52</v>
      </c>
      <c r="N1914" s="1" t="s">
        <v>21</v>
      </c>
      <c r="O1914" s="1" t="s">
        <v>58</v>
      </c>
    </row>
    <row r="1915" spans="1:15" x14ac:dyDescent="0.25">
      <c r="A1915">
        <v>1914</v>
      </c>
      <c r="B1915">
        <v>49</v>
      </c>
      <c r="C1915" s="1" t="s">
        <v>2</v>
      </c>
      <c r="D1915" s="1" t="s">
        <v>69</v>
      </c>
      <c r="E1915" s="1" t="s">
        <v>4</v>
      </c>
      <c r="F1915" s="2">
        <v>49118</v>
      </c>
      <c r="G1915">
        <v>29</v>
      </c>
      <c r="H1915">
        <v>48</v>
      </c>
      <c r="I1915" s="1" t="s">
        <v>5</v>
      </c>
      <c r="J1915" s="1" t="s">
        <v>26</v>
      </c>
      <c r="K1915" s="1" t="s">
        <v>82</v>
      </c>
      <c r="L1915" s="1" t="s">
        <v>8</v>
      </c>
      <c r="M1915" s="1" t="s">
        <v>9</v>
      </c>
      <c r="N1915" s="1" t="s">
        <v>15</v>
      </c>
      <c r="O1915" s="1" t="s">
        <v>31</v>
      </c>
    </row>
    <row r="1916" spans="1:15" x14ac:dyDescent="0.25">
      <c r="A1916">
        <v>1915</v>
      </c>
      <c r="B1916">
        <v>28</v>
      </c>
      <c r="C1916" s="1" t="s">
        <v>2</v>
      </c>
      <c r="D1916" s="1" t="s">
        <v>41</v>
      </c>
      <c r="E1916" s="1" t="s">
        <v>4</v>
      </c>
      <c r="F1916" s="2">
        <v>49120</v>
      </c>
      <c r="G1916">
        <v>40</v>
      </c>
      <c r="H1916">
        <v>97</v>
      </c>
      <c r="I1916" s="1" t="s">
        <v>102</v>
      </c>
      <c r="J1916" s="1" t="s">
        <v>6</v>
      </c>
      <c r="K1916" s="1" t="s">
        <v>78</v>
      </c>
      <c r="L1916" s="1" t="s">
        <v>39</v>
      </c>
      <c r="M1916" s="1" t="s">
        <v>36</v>
      </c>
      <c r="N1916" s="1" t="s">
        <v>21</v>
      </c>
      <c r="O1916" s="1" t="s">
        <v>11</v>
      </c>
    </row>
    <row r="1917" spans="1:15" x14ac:dyDescent="0.25">
      <c r="A1917">
        <v>1916</v>
      </c>
      <c r="B1917">
        <v>51</v>
      </c>
      <c r="C1917" s="1" t="s">
        <v>2</v>
      </c>
      <c r="D1917" s="1" t="s">
        <v>114</v>
      </c>
      <c r="E1917" s="1" t="s">
        <v>49</v>
      </c>
      <c r="F1917" s="2">
        <v>49122</v>
      </c>
      <c r="G1917">
        <v>44</v>
      </c>
      <c r="H1917">
        <v>74</v>
      </c>
      <c r="I1917" s="1" t="s">
        <v>72</v>
      </c>
      <c r="J1917" s="1" t="s">
        <v>26</v>
      </c>
      <c r="K1917" s="1" t="s">
        <v>118</v>
      </c>
      <c r="L1917" s="1" t="s">
        <v>39</v>
      </c>
      <c r="M1917" s="1" t="s">
        <v>52</v>
      </c>
      <c r="N1917" s="1" t="s">
        <v>15</v>
      </c>
      <c r="O1917" s="1" t="s">
        <v>22</v>
      </c>
    </row>
    <row r="1918" spans="1:15" x14ac:dyDescent="0.25">
      <c r="A1918">
        <v>1917</v>
      </c>
      <c r="B1918">
        <v>26</v>
      </c>
      <c r="C1918" s="1" t="s">
        <v>2</v>
      </c>
      <c r="D1918" s="1" t="s">
        <v>86</v>
      </c>
      <c r="E1918" s="1" t="s">
        <v>4</v>
      </c>
      <c r="F1918" s="2">
        <v>49124</v>
      </c>
      <c r="G1918">
        <v>3</v>
      </c>
      <c r="H1918">
        <v>50</v>
      </c>
      <c r="I1918" s="1" t="s">
        <v>121</v>
      </c>
      <c r="J1918" s="1" t="s">
        <v>18</v>
      </c>
      <c r="K1918" s="1" t="s">
        <v>100</v>
      </c>
      <c r="L1918" s="1" t="s">
        <v>8</v>
      </c>
      <c r="M1918" s="1" t="s">
        <v>27</v>
      </c>
      <c r="N1918" s="1" t="s">
        <v>68</v>
      </c>
      <c r="O1918" s="1" t="s">
        <v>58</v>
      </c>
    </row>
    <row r="1919" spans="1:15" x14ac:dyDescent="0.25">
      <c r="A1919">
        <v>1918</v>
      </c>
      <c r="B1919">
        <v>38</v>
      </c>
      <c r="C1919" s="1" t="s">
        <v>2</v>
      </c>
      <c r="D1919" s="1" t="s">
        <v>69</v>
      </c>
      <c r="E1919" s="1" t="s">
        <v>4</v>
      </c>
      <c r="F1919" s="2">
        <v>49126</v>
      </c>
      <c r="G1919">
        <v>35</v>
      </c>
      <c r="H1919">
        <v>71</v>
      </c>
      <c r="I1919" s="1" t="s">
        <v>59</v>
      </c>
      <c r="J1919" s="1" t="s">
        <v>6</v>
      </c>
      <c r="K1919" s="1" t="s">
        <v>76</v>
      </c>
      <c r="L1919" s="1" t="s">
        <v>8</v>
      </c>
      <c r="M1919" s="1" t="s">
        <v>20</v>
      </c>
      <c r="N1919" s="1" t="s">
        <v>28</v>
      </c>
      <c r="O1919" s="1" t="s">
        <v>58</v>
      </c>
    </row>
    <row r="1920" spans="1:15" x14ac:dyDescent="0.25">
      <c r="A1920">
        <v>1919</v>
      </c>
      <c r="B1920">
        <v>35</v>
      </c>
      <c r="C1920" s="1" t="s">
        <v>2</v>
      </c>
      <c r="D1920" s="1" t="s">
        <v>69</v>
      </c>
      <c r="E1920" s="1" t="s">
        <v>4</v>
      </c>
      <c r="F1920" s="2">
        <v>49128</v>
      </c>
      <c r="G1920">
        <v>33</v>
      </c>
      <c r="H1920">
        <v>33</v>
      </c>
      <c r="I1920" s="1" t="s">
        <v>117</v>
      </c>
      <c r="J1920" s="1" t="s">
        <v>18</v>
      </c>
      <c r="K1920" s="1" t="s">
        <v>55</v>
      </c>
      <c r="L1920" s="1" t="s">
        <v>35</v>
      </c>
      <c r="M1920" s="1" t="s">
        <v>36</v>
      </c>
      <c r="N1920" s="1" t="s">
        <v>68</v>
      </c>
      <c r="O1920" s="1" t="s">
        <v>70</v>
      </c>
    </row>
    <row r="1921" spans="1:15" x14ac:dyDescent="0.25">
      <c r="A1921">
        <v>1920</v>
      </c>
      <c r="B1921">
        <v>34</v>
      </c>
      <c r="C1921" s="1" t="s">
        <v>2</v>
      </c>
      <c r="D1921" s="1" t="s">
        <v>114</v>
      </c>
      <c r="E1921" s="1" t="s">
        <v>49</v>
      </c>
      <c r="F1921" s="2">
        <v>49130</v>
      </c>
      <c r="G1921">
        <v>20</v>
      </c>
      <c r="H1921">
        <v>56</v>
      </c>
      <c r="I1921" s="1" t="s">
        <v>123</v>
      </c>
      <c r="J1921" s="1" t="s">
        <v>26</v>
      </c>
      <c r="K1921" s="1" t="s">
        <v>60</v>
      </c>
      <c r="L1921" s="1" t="s">
        <v>35</v>
      </c>
      <c r="M1921" s="1" t="s">
        <v>9</v>
      </c>
      <c r="N1921" s="1" t="s">
        <v>28</v>
      </c>
      <c r="O1921" s="1" t="s">
        <v>58</v>
      </c>
    </row>
    <row r="1922" spans="1:15" x14ac:dyDescent="0.25">
      <c r="A1922">
        <v>1921</v>
      </c>
      <c r="B1922">
        <v>51</v>
      </c>
      <c r="C1922" s="1" t="s">
        <v>2</v>
      </c>
      <c r="D1922" s="1" t="s">
        <v>3</v>
      </c>
      <c r="E1922" s="1" t="s">
        <v>4</v>
      </c>
      <c r="F1922" s="2">
        <v>49132</v>
      </c>
      <c r="G1922">
        <v>40</v>
      </c>
      <c r="H1922">
        <v>84</v>
      </c>
      <c r="I1922" s="1" t="s">
        <v>121</v>
      </c>
      <c r="J1922" s="1" t="s">
        <v>26</v>
      </c>
      <c r="K1922" s="1" t="s">
        <v>55</v>
      </c>
      <c r="L1922" s="1" t="s">
        <v>19</v>
      </c>
      <c r="M1922" s="1" t="s">
        <v>36</v>
      </c>
      <c r="N1922" s="1" t="s">
        <v>15</v>
      </c>
      <c r="O1922" s="1" t="s">
        <v>79</v>
      </c>
    </row>
    <row r="1923" spans="1:15" x14ac:dyDescent="0.25">
      <c r="A1923">
        <v>1922</v>
      </c>
      <c r="B1923">
        <v>47</v>
      </c>
      <c r="C1923" s="1" t="s">
        <v>2</v>
      </c>
      <c r="D1923" s="1" t="s">
        <v>37</v>
      </c>
      <c r="E1923" s="1" t="s">
        <v>4</v>
      </c>
      <c r="F1923" s="2">
        <v>49134</v>
      </c>
      <c r="G1923">
        <v>13</v>
      </c>
      <c r="H1923">
        <v>36</v>
      </c>
      <c r="I1923" s="1" t="s">
        <v>133</v>
      </c>
      <c r="J1923" s="1" t="s">
        <v>26</v>
      </c>
      <c r="K1923" s="1" t="s">
        <v>78</v>
      </c>
      <c r="L1923" s="1" t="s">
        <v>39</v>
      </c>
      <c r="M1923" s="1" t="s">
        <v>56</v>
      </c>
      <c r="N1923" s="1" t="s">
        <v>10</v>
      </c>
      <c r="O1923" s="1" t="s">
        <v>31</v>
      </c>
    </row>
    <row r="1924" spans="1:15" x14ac:dyDescent="0.25">
      <c r="A1924">
        <v>1923</v>
      </c>
      <c r="B1924">
        <v>18</v>
      </c>
      <c r="C1924" s="1" t="s">
        <v>2</v>
      </c>
      <c r="D1924" s="1" t="s">
        <v>125</v>
      </c>
      <c r="E1924" s="1" t="s">
        <v>49</v>
      </c>
      <c r="F1924" s="2">
        <v>49136</v>
      </c>
      <c r="G1924">
        <v>9</v>
      </c>
      <c r="H1924">
        <v>63</v>
      </c>
      <c r="I1924" s="1" t="s">
        <v>5</v>
      </c>
      <c r="J1924" s="1" t="s">
        <v>18</v>
      </c>
      <c r="K1924" s="1" t="s">
        <v>82</v>
      </c>
      <c r="L1924" s="1" t="s">
        <v>35</v>
      </c>
      <c r="M1924" s="1" t="s">
        <v>36</v>
      </c>
      <c r="N1924" s="1" t="s">
        <v>28</v>
      </c>
      <c r="O1924" s="1" t="s">
        <v>70</v>
      </c>
    </row>
    <row r="1925" spans="1:15" x14ac:dyDescent="0.25">
      <c r="A1925">
        <v>1924</v>
      </c>
      <c r="B1925">
        <v>64</v>
      </c>
      <c r="C1925" s="1" t="s">
        <v>2</v>
      </c>
      <c r="D1925" s="1" t="s">
        <v>23</v>
      </c>
      <c r="E1925" s="1" t="s">
        <v>24</v>
      </c>
      <c r="F1925" s="2">
        <v>49138</v>
      </c>
      <c r="G1925">
        <v>7</v>
      </c>
      <c r="H1925">
        <v>36</v>
      </c>
      <c r="I1925" s="1" t="s">
        <v>127</v>
      </c>
      <c r="J1925" s="1" t="s">
        <v>74</v>
      </c>
      <c r="K1925" s="1" t="s">
        <v>126</v>
      </c>
      <c r="L1925" s="1" t="s">
        <v>35</v>
      </c>
      <c r="M1925" s="1" t="s">
        <v>36</v>
      </c>
      <c r="N1925" s="1" t="s">
        <v>15</v>
      </c>
      <c r="O1925" s="1" t="s">
        <v>31</v>
      </c>
    </row>
    <row r="1926" spans="1:15" x14ac:dyDescent="0.25">
      <c r="A1926">
        <v>1925</v>
      </c>
      <c r="B1926">
        <v>30</v>
      </c>
      <c r="C1926" s="1" t="s">
        <v>2</v>
      </c>
      <c r="D1926" s="1" t="s">
        <v>84</v>
      </c>
      <c r="E1926" s="1" t="s">
        <v>45</v>
      </c>
      <c r="F1926" s="2">
        <v>49140</v>
      </c>
      <c r="G1926">
        <v>42</v>
      </c>
      <c r="H1926">
        <v>63</v>
      </c>
      <c r="I1926" s="1" t="s">
        <v>133</v>
      </c>
      <c r="J1926" s="1" t="s">
        <v>26</v>
      </c>
      <c r="K1926" s="1" t="s">
        <v>7</v>
      </c>
      <c r="L1926" s="1" t="s">
        <v>39</v>
      </c>
      <c r="M1926" s="1" t="s">
        <v>20</v>
      </c>
      <c r="N1926" s="1" t="s">
        <v>28</v>
      </c>
      <c r="O1926" s="1" t="s">
        <v>40</v>
      </c>
    </row>
    <row r="1927" spans="1:15" x14ac:dyDescent="0.25">
      <c r="A1927">
        <v>1926</v>
      </c>
      <c r="B1927">
        <v>59</v>
      </c>
      <c r="C1927" s="1" t="s">
        <v>2</v>
      </c>
      <c r="D1927" s="1" t="s">
        <v>32</v>
      </c>
      <c r="E1927" s="1" t="s">
        <v>24</v>
      </c>
      <c r="F1927" s="2">
        <v>49142</v>
      </c>
      <c r="G1927">
        <v>44</v>
      </c>
      <c r="H1927">
        <v>32</v>
      </c>
      <c r="I1927" s="1" t="s">
        <v>122</v>
      </c>
      <c r="J1927" s="1" t="s">
        <v>6</v>
      </c>
      <c r="K1927" s="1" t="s">
        <v>76</v>
      </c>
      <c r="L1927" s="1" t="s">
        <v>8</v>
      </c>
      <c r="M1927" s="1" t="s">
        <v>9</v>
      </c>
      <c r="N1927" s="1" t="s">
        <v>21</v>
      </c>
      <c r="O1927" s="1" t="s">
        <v>11</v>
      </c>
    </row>
    <row r="1928" spans="1:15" x14ac:dyDescent="0.25">
      <c r="A1928">
        <v>1927</v>
      </c>
      <c r="B1928">
        <v>66</v>
      </c>
      <c r="C1928" s="1" t="s">
        <v>2</v>
      </c>
      <c r="D1928" s="1" t="s">
        <v>114</v>
      </c>
      <c r="E1928" s="1" t="s">
        <v>49</v>
      </c>
      <c r="F1928" s="2">
        <v>49144</v>
      </c>
      <c r="G1928">
        <v>6</v>
      </c>
      <c r="H1928">
        <v>93</v>
      </c>
      <c r="I1928" s="1" t="s">
        <v>112</v>
      </c>
      <c r="J1928" s="1" t="s">
        <v>26</v>
      </c>
      <c r="K1928" s="1" t="s">
        <v>47</v>
      </c>
      <c r="L1928" s="1" t="s">
        <v>19</v>
      </c>
      <c r="M1928" s="1" t="s">
        <v>9</v>
      </c>
      <c r="N1928" s="1" t="s">
        <v>28</v>
      </c>
      <c r="O1928" s="1" t="s">
        <v>31</v>
      </c>
    </row>
    <row r="1929" spans="1:15" x14ac:dyDescent="0.25">
      <c r="A1929">
        <v>1928</v>
      </c>
      <c r="B1929">
        <v>40</v>
      </c>
      <c r="C1929" s="1" t="s">
        <v>2</v>
      </c>
      <c r="D1929" s="1" t="s">
        <v>77</v>
      </c>
      <c r="E1929" s="1" t="s">
        <v>4</v>
      </c>
      <c r="F1929" s="2">
        <v>49146</v>
      </c>
      <c r="G1929">
        <v>8</v>
      </c>
      <c r="H1929">
        <v>29</v>
      </c>
      <c r="I1929" s="1" t="s">
        <v>85</v>
      </c>
      <c r="J1929" s="1" t="s">
        <v>26</v>
      </c>
      <c r="K1929" s="1" t="s">
        <v>51</v>
      </c>
      <c r="L1929" s="1" t="s">
        <v>35</v>
      </c>
      <c r="M1929" s="1" t="s">
        <v>36</v>
      </c>
      <c r="N1929" s="1" t="s">
        <v>15</v>
      </c>
      <c r="O1929" s="1" t="s">
        <v>79</v>
      </c>
    </row>
    <row r="1930" spans="1:15" x14ac:dyDescent="0.25">
      <c r="A1930">
        <v>1929</v>
      </c>
      <c r="B1930">
        <v>25</v>
      </c>
      <c r="C1930" s="1" t="s">
        <v>2</v>
      </c>
      <c r="D1930" s="1" t="s">
        <v>71</v>
      </c>
      <c r="E1930" s="1" t="s">
        <v>49</v>
      </c>
      <c r="F1930" s="2">
        <v>49148</v>
      </c>
      <c r="G1930">
        <v>10</v>
      </c>
      <c r="H1930">
        <v>92</v>
      </c>
      <c r="I1930" s="1" t="s">
        <v>73</v>
      </c>
      <c r="J1930" s="1" t="s">
        <v>18</v>
      </c>
      <c r="K1930" s="1" t="s">
        <v>75</v>
      </c>
      <c r="L1930" s="1" t="s">
        <v>35</v>
      </c>
      <c r="M1930" s="1" t="s">
        <v>36</v>
      </c>
      <c r="N1930" s="1" t="s">
        <v>28</v>
      </c>
      <c r="O1930" s="1" t="s">
        <v>22</v>
      </c>
    </row>
    <row r="1931" spans="1:15" x14ac:dyDescent="0.25">
      <c r="A1931">
        <v>1930</v>
      </c>
      <c r="B1931">
        <v>59</v>
      </c>
      <c r="C1931" s="1" t="s">
        <v>2</v>
      </c>
      <c r="D1931" s="1" t="s">
        <v>16</v>
      </c>
      <c r="E1931" s="1" t="s">
        <v>4</v>
      </c>
      <c r="F1931" s="2">
        <v>49150</v>
      </c>
      <c r="G1931">
        <v>46</v>
      </c>
      <c r="H1931">
        <v>33</v>
      </c>
      <c r="I1931" s="1" t="s">
        <v>59</v>
      </c>
      <c r="J1931" s="1" t="s">
        <v>6</v>
      </c>
      <c r="K1931" s="1" t="s">
        <v>92</v>
      </c>
      <c r="L1931" s="1" t="s">
        <v>39</v>
      </c>
      <c r="M1931" s="1" t="s">
        <v>36</v>
      </c>
      <c r="N1931" s="1" t="s">
        <v>10</v>
      </c>
      <c r="O1931" s="1" t="s">
        <v>40</v>
      </c>
    </row>
    <row r="1932" spans="1:15" x14ac:dyDescent="0.25">
      <c r="A1932">
        <v>1931</v>
      </c>
      <c r="B1932">
        <v>66</v>
      </c>
      <c r="C1932" s="1" t="s">
        <v>2</v>
      </c>
      <c r="D1932" s="1" t="s">
        <v>77</v>
      </c>
      <c r="E1932" s="1" t="s">
        <v>4</v>
      </c>
      <c r="F1932" s="2">
        <v>49152</v>
      </c>
      <c r="G1932">
        <v>26</v>
      </c>
      <c r="H1932">
        <v>52</v>
      </c>
      <c r="I1932" s="1" t="s">
        <v>80</v>
      </c>
      <c r="J1932" s="1" t="s">
        <v>6</v>
      </c>
      <c r="K1932" s="1" t="s">
        <v>30</v>
      </c>
      <c r="L1932" s="1" t="s">
        <v>19</v>
      </c>
      <c r="M1932" s="1" t="s">
        <v>56</v>
      </c>
      <c r="N1932" s="1" t="s">
        <v>15</v>
      </c>
      <c r="O1932" s="1" t="s">
        <v>22</v>
      </c>
    </row>
    <row r="1933" spans="1:15" x14ac:dyDescent="0.25">
      <c r="A1933">
        <v>1932</v>
      </c>
      <c r="B1933">
        <v>54</v>
      </c>
      <c r="C1933" s="1" t="s">
        <v>2</v>
      </c>
      <c r="D1933" s="1" t="s">
        <v>88</v>
      </c>
      <c r="E1933" s="1" t="s">
        <v>49</v>
      </c>
      <c r="F1933" s="2">
        <v>49154</v>
      </c>
      <c r="G1933">
        <v>6</v>
      </c>
      <c r="H1933">
        <v>42</v>
      </c>
      <c r="I1933" s="1" t="s">
        <v>97</v>
      </c>
      <c r="J1933" s="1" t="s">
        <v>18</v>
      </c>
      <c r="K1933" s="1" t="s">
        <v>60</v>
      </c>
      <c r="L1933" s="1" t="s">
        <v>19</v>
      </c>
      <c r="M1933" s="1" t="s">
        <v>56</v>
      </c>
      <c r="N1933" s="1" t="s">
        <v>68</v>
      </c>
      <c r="O1933" s="1" t="s">
        <v>79</v>
      </c>
    </row>
    <row r="1934" spans="1:15" x14ac:dyDescent="0.25">
      <c r="A1934">
        <v>1933</v>
      </c>
      <c r="B1934">
        <v>42</v>
      </c>
      <c r="C1934" s="1" t="s">
        <v>2</v>
      </c>
      <c r="D1934" s="1" t="s">
        <v>86</v>
      </c>
      <c r="E1934" s="1" t="s">
        <v>4</v>
      </c>
      <c r="F1934" s="2">
        <v>49156</v>
      </c>
      <c r="G1934">
        <v>47</v>
      </c>
      <c r="H1934">
        <v>36</v>
      </c>
      <c r="I1934" s="1" t="s">
        <v>110</v>
      </c>
      <c r="J1934" s="1" t="s">
        <v>26</v>
      </c>
      <c r="K1934" s="1" t="s">
        <v>34</v>
      </c>
      <c r="L1934" s="1" t="s">
        <v>19</v>
      </c>
      <c r="M1934" s="1" t="s">
        <v>20</v>
      </c>
      <c r="N1934" s="1" t="s">
        <v>21</v>
      </c>
      <c r="O1934" s="1" t="s">
        <v>79</v>
      </c>
    </row>
    <row r="1935" spans="1:15" x14ac:dyDescent="0.25">
      <c r="A1935">
        <v>1934</v>
      </c>
      <c r="B1935">
        <v>48</v>
      </c>
      <c r="C1935" s="1" t="s">
        <v>2</v>
      </c>
      <c r="D1935" s="1" t="s">
        <v>23</v>
      </c>
      <c r="E1935" s="1" t="s">
        <v>24</v>
      </c>
      <c r="F1935" s="2">
        <v>49158</v>
      </c>
      <c r="G1935">
        <v>28</v>
      </c>
      <c r="H1935">
        <v>67</v>
      </c>
      <c r="I1935" s="1" t="s">
        <v>38</v>
      </c>
      <c r="J1935" s="1" t="s">
        <v>6</v>
      </c>
      <c r="K1935" s="1" t="s">
        <v>65</v>
      </c>
      <c r="L1935" s="1" t="s">
        <v>35</v>
      </c>
      <c r="M1935" s="1" t="s">
        <v>27</v>
      </c>
      <c r="N1935" s="1" t="s">
        <v>10</v>
      </c>
      <c r="O1935" s="1" t="s">
        <v>31</v>
      </c>
    </row>
    <row r="1936" spans="1:15" x14ac:dyDescent="0.25">
      <c r="A1936">
        <v>1935</v>
      </c>
      <c r="B1936">
        <v>34</v>
      </c>
      <c r="C1936" s="1" t="s">
        <v>2</v>
      </c>
      <c r="D1936" s="1" t="s">
        <v>84</v>
      </c>
      <c r="E1936" s="1" t="s">
        <v>45</v>
      </c>
      <c r="F1936" s="2">
        <v>49160</v>
      </c>
      <c r="G1936">
        <v>23</v>
      </c>
      <c r="H1936">
        <v>43</v>
      </c>
      <c r="I1936" s="1" t="s">
        <v>133</v>
      </c>
      <c r="J1936" s="1" t="s">
        <v>6</v>
      </c>
      <c r="K1936" s="1" t="s">
        <v>62</v>
      </c>
      <c r="L1936" s="1" t="s">
        <v>8</v>
      </c>
      <c r="M1936" s="1" t="s">
        <v>20</v>
      </c>
      <c r="N1936" s="1" t="s">
        <v>57</v>
      </c>
      <c r="O1936" s="1" t="s">
        <v>31</v>
      </c>
    </row>
    <row r="1937" spans="1:15" x14ac:dyDescent="0.25">
      <c r="A1937">
        <v>1936</v>
      </c>
      <c r="B1937">
        <v>19</v>
      </c>
      <c r="C1937" s="1" t="s">
        <v>2</v>
      </c>
      <c r="D1937" s="1" t="s">
        <v>3</v>
      </c>
      <c r="E1937" s="1" t="s">
        <v>4</v>
      </c>
      <c r="F1937" s="2">
        <v>49162</v>
      </c>
      <c r="G1937">
        <v>45</v>
      </c>
      <c r="H1937">
        <v>68</v>
      </c>
      <c r="I1937" s="1" t="s">
        <v>80</v>
      </c>
      <c r="J1937" s="1" t="s">
        <v>74</v>
      </c>
      <c r="K1937" s="1" t="s">
        <v>65</v>
      </c>
      <c r="L1937" s="1" t="s">
        <v>19</v>
      </c>
      <c r="M1937" s="1" t="s">
        <v>20</v>
      </c>
      <c r="N1937" s="1" t="s">
        <v>15</v>
      </c>
      <c r="O1937" s="1" t="s">
        <v>11</v>
      </c>
    </row>
    <row r="1938" spans="1:15" x14ac:dyDescent="0.25">
      <c r="A1938">
        <v>1937</v>
      </c>
      <c r="B1938">
        <v>70</v>
      </c>
      <c r="C1938" s="1" t="s">
        <v>2</v>
      </c>
      <c r="D1938" s="1" t="s">
        <v>88</v>
      </c>
      <c r="E1938" s="1" t="s">
        <v>49</v>
      </c>
      <c r="F1938" s="2">
        <v>49164</v>
      </c>
      <c r="G1938">
        <v>44</v>
      </c>
      <c r="H1938">
        <v>60</v>
      </c>
      <c r="I1938" s="1" t="s">
        <v>130</v>
      </c>
      <c r="J1938" s="1" t="s">
        <v>18</v>
      </c>
      <c r="K1938" s="1" t="s">
        <v>67</v>
      </c>
      <c r="L1938" s="1" t="s">
        <v>35</v>
      </c>
      <c r="M1938" s="1" t="s">
        <v>52</v>
      </c>
      <c r="N1938" s="1" t="s">
        <v>28</v>
      </c>
      <c r="O1938" s="1" t="s">
        <v>79</v>
      </c>
    </row>
    <row r="1939" spans="1:15" x14ac:dyDescent="0.25">
      <c r="A1939">
        <v>1938</v>
      </c>
      <c r="B1939">
        <v>43</v>
      </c>
      <c r="C1939" s="1" t="s">
        <v>2</v>
      </c>
      <c r="D1939" s="1" t="s">
        <v>107</v>
      </c>
      <c r="E1939" s="1" t="s">
        <v>4</v>
      </c>
      <c r="F1939" s="2">
        <v>49166</v>
      </c>
      <c r="G1939">
        <v>11</v>
      </c>
      <c r="H1939">
        <v>53</v>
      </c>
      <c r="I1939" s="1" t="s">
        <v>61</v>
      </c>
      <c r="J1939" s="1" t="s">
        <v>26</v>
      </c>
      <c r="K1939" s="1" t="s">
        <v>60</v>
      </c>
      <c r="L1939" s="1" t="s">
        <v>35</v>
      </c>
      <c r="M1939" s="1" t="s">
        <v>52</v>
      </c>
      <c r="N1939" s="1" t="s">
        <v>57</v>
      </c>
      <c r="O1939" s="1" t="s">
        <v>70</v>
      </c>
    </row>
    <row r="1940" spans="1:15" x14ac:dyDescent="0.25">
      <c r="A1940">
        <v>1939</v>
      </c>
      <c r="B1940">
        <v>46</v>
      </c>
      <c r="C1940" s="1" t="s">
        <v>2</v>
      </c>
      <c r="D1940" s="1" t="s">
        <v>16</v>
      </c>
      <c r="E1940" s="1" t="s">
        <v>4</v>
      </c>
      <c r="F1940" s="2">
        <v>49168</v>
      </c>
      <c r="G1940">
        <v>39</v>
      </c>
      <c r="H1940">
        <v>23</v>
      </c>
      <c r="I1940" s="1" t="s">
        <v>5</v>
      </c>
      <c r="J1940" s="1" t="s">
        <v>6</v>
      </c>
      <c r="K1940" s="1" t="s">
        <v>126</v>
      </c>
      <c r="L1940" s="1" t="s">
        <v>19</v>
      </c>
      <c r="M1940" s="1" t="s">
        <v>36</v>
      </c>
      <c r="N1940" s="1" t="s">
        <v>68</v>
      </c>
      <c r="O1940" s="1" t="s">
        <v>58</v>
      </c>
    </row>
    <row r="1941" spans="1:15" x14ac:dyDescent="0.25">
      <c r="A1941">
        <v>1940</v>
      </c>
      <c r="B1941">
        <v>66</v>
      </c>
      <c r="C1941" s="1" t="s">
        <v>2</v>
      </c>
      <c r="D1941" s="1" t="s">
        <v>125</v>
      </c>
      <c r="E1941" s="1" t="s">
        <v>49</v>
      </c>
      <c r="F1941" s="2">
        <v>49170</v>
      </c>
      <c r="G1941">
        <v>20</v>
      </c>
      <c r="H1941">
        <v>57</v>
      </c>
      <c r="I1941" s="1" t="s">
        <v>105</v>
      </c>
      <c r="J1941" s="1" t="s">
        <v>6</v>
      </c>
      <c r="K1941" s="1" t="s">
        <v>118</v>
      </c>
      <c r="L1941" s="1" t="s">
        <v>8</v>
      </c>
      <c r="M1941" s="1" t="s">
        <v>56</v>
      </c>
      <c r="N1941" s="1" t="s">
        <v>28</v>
      </c>
      <c r="O1941" s="1" t="s">
        <v>79</v>
      </c>
    </row>
    <row r="1942" spans="1:15" x14ac:dyDescent="0.25">
      <c r="A1942">
        <v>1941</v>
      </c>
      <c r="B1942">
        <v>50</v>
      </c>
      <c r="C1942" s="1" t="s">
        <v>2</v>
      </c>
      <c r="D1942" s="1" t="s">
        <v>106</v>
      </c>
      <c r="E1942" s="1" t="s">
        <v>49</v>
      </c>
      <c r="F1942" s="2">
        <v>49172</v>
      </c>
      <c r="G1942">
        <v>48</v>
      </c>
      <c r="H1942">
        <v>89</v>
      </c>
      <c r="I1942" s="1" t="s">
        <v>102</v>
      </c>
      <c r="J1942" s="1" t="s">
        <v>6</v>
      </c>
      <c r="K1942" s="1" t="s">
        <v>7</v>
      </c>
      <c r="L1942" s="1" t="s">
        <v>39</v>
      </c>
      <c r="M1942" s="1" t="s">
        <v>52</v>
      </c>
      <c r="N1942" s="1" t="s">
        <v>28</v>
      </c>
      <c r="O1942" s="1" t="s">
        <v>11</v>
      </c>
    </row>
    <row r="1943" spans="1:15" x14ac:dyDescent="0.25">
      <c r="A1943">
        <v>1942</v>
      </c>
      <c r="B1943">
        <v>55</v>
      </c>
      <c r="C1943" s="1" t="s">
        <v>2</v>
      </c>
      <c r="D1943" s="1" t="s">
        <v>53</v>
      </c>
      <c r="E1943" s="1" t="s">
        <v>24</v>
      </c>
      <c r="F1943" s="2">
        <v>49174</v>
      </c>
      <c r="G1943">
        <v>46</v>
      </c>
      <c r="H1943">
        <v>99</v>
      </c>
      <c r="I1943" s="1" t="s">
        <v>111</v>
      </c>
      <c r="J1943" s="1" t="s">
        <v>74</v>
      </c>
      <c r="K1943" s="1" t="s">
        <v>82</v>
      </c>
      <c r="L1943" s="1" t="s">
        <v>8</v>
      </c>
      <c r="M1943" s="1" t="s">
        <v>36</v>
      </c>
      <c r="N1943" s="1" t="s">
        <v>21</v>
      </c>
      <c r="O1943" s="1" t="s">
        <v>40</v>
      </c>
    </row>
    <row r="1944" spans="1:15" x14ac:dyDescent="0.25">
      <c r="A1944">
        <v>1943</v>
      </c>
      <c r="B1944">
        <v>63</v>
      </c>
      <c r="C1944" s="1" t="s">
        <v>2</v>
      </c>
      <c r="D1944" s="1" t="s">
        <v>77</v>
      </c>
      <c r="E1944" s="1" t="s">
        <v>4</v>
      </c>
      <c r="F1944" s="2">
        <v>49176</v>
      </c>
      <c r="G1944">
        <v>22</v>
      </c>
      <c r="H1944">
        <v>28</v>
      </c>
      <c r="I1944" s="1" t="s">
        <v>72</v>
      </c>
      <c r="J1944" s="1" t="s">
        <v>26</v>
      </c>
      <c r="K1944" s="1" t="s">
        <v>91</v>
      </c>
      <c r="L1944" s="1" t="s">
        <v>39</v>
      </c>
      <c r="M1944" s="1" t="s">
        <v>9</v>
      </c>
      <c r="N1944" s="1" t="s">
        <v>28</v>
      </c>
      <c r="O1944" s="1" t="s">
        <v>70</v>
      </c>
    </row>
    <row r="1945" spans="1:15" x14ac:dyDescent="0.25">
      <c r="A1945">
        <v>1944</v>
      </c>
      <c r="B1945">
        <v>32</v>
      </c>
      <c r="C1945" s="1" t="s">
        <v>2</v>
      </c>
      <c r="D1945" s="1" t="s">
        <v>107</v>
      </c>
      <c r="E1945" s="1" t="s">
        <v>4</v>
      </c>
      <c r="F1945" s="2">
        <v>49178</v>
      </c>
      <c r="G1945">
        <v>45</v>
      </c>
      <c r="H1945">
        <v>53</v>
      </c>
      <c r="I1945" s="1" t="s">
        <v>132</v>
      </c>
      <c r="J1945" s="1" t="s">
        <v>6</v>
      </c>
      <c r="K1945" s="1" t="s">
        <v>65</v>
      </c>
      <c r="L1945" s="1" t="s">
        <v>35</v>
      </c>
      <c r="M1945" s="1" t="s">
        <v>27</v>
      </c>
      <c r="N1945" s="1" t="s">
        <v>15</v>
      </c>
      <c r="O1945" s="1" t="s">
        <v>31</v>
      </c>
    </row>
    <row r="1946" spans="1:15" x14ac:dyDescent="0.25">
      <c r="A1946">
        <v>1945</v>
      </c>
      <c r="B1946">
        <v>30</v>
      </c>
      <c r="C1946" s="1" t="s">
        <v>2</v>
      </c>
      <c r="D1946" s="1" t="s">
        <v>86</v>
      </c>
      <c r="E1946" s="1" t="s">
        <v>4</v>
      </c>
      <c r="F1946" s="2">
        <v>49180</v>
      </c>
      <c r="G1946">
        <v>49</v>
      </c>
      <c r="H1946">
        <v>45</v>
      </c>
      <c r="I1946" s="1" t="s">
        <v>54</v>
      </c>
      <c r="J1946" s="1" t="s">
        <v>26</v>
      </c>
      <c r="K1946" s="1" t="s">
        <v>62</v>
      </c>
      <c r="L1946" s="1" t="s">
        <v>8</v>
      </c>
      <c r="M1946" s="1" t="s">
        <v>20</v>
      </c>
      <c r="N1946" s="1" t="s">
        <v>15</v>
      </c>
      <c r="O1946" s="1" t="s">
        <v>79</v>
      </c>
    </row>
    <row r="1947" spans="1:15" x14ac:dyDescent="0.25">
      <c r="A1947">
        <v>1946</v>
      </c>
      <c r="B1947">
        <v>35</v>
      </c>
      <c r="C1947" s="1" t="s">
        <v>2</v>
      </c>
      <c r="D1947" s="1" t="s">
        <v>86</v>
      </c>
      <c r="E1947" s="1" t="s">
        <v>4</v>
      </c>
      <c r="F1947" s="2">
        <v>49182</v>
      </c>
      <c r="G1947">
        <v>9</v>
      </c>
      <c r="H1947">
        <v>38</v>
      </c>
      <c r="I1947" s="1" t="s">
        <v>124</v>
      </c>
      <c r="J1947" s="1" t="s">
        <v>26</v>
      </c>
      <c r="K1947" s="1" t="s">
        <v>62</v>
      </c>
      <c r="L1947" s="1" t="s">
        <v>8</v>
      </c>
      <c r="M1947" s="1" t="s">
        <v>52</v>
      </c>
      <c r="N1947" s="1" t="s">
        <v>21</v>
      </c>
      <c r="O1947" s="1" t="s">
        <v>79</v>
      </c>
    </row>
    <row r="1948" spans="1:15" x14ac:dyDescent="0.25">
      <c r="A1948">
        <v>1947</v>
      </c>
      <c r="B1948">
        <v>59</v>
      </c>
      <c r="C1948" s="1" t="s">
        <v>2</v>
      </c>
      <c r="D1948" s="1" t="s">
        <v>77</v>
      </c>
      <c r="E1948" s="1" t="s">
        <v>4</v>
      </c>
      <c r="F1948" s="2">
        <v>49184</v>
      </c>
      <c r="G1948">
        <v>41</v>
      </c>
      <c r="H1948">
        <v>49</v>
      </c>
      <c r="I1948" s="1" t="s">
        <v>42</v>
      </c>
      <c r="J1948" s="1" t="s">
        <v>26</v>
      </c>
      <c r="K1948" s="1" t="s">
        <v>34</v>
      </c>
      <c r="L1948" s="1" t="s">
        <v>35</v>
      </c>
      <c r="M1948" s="1" t="s">
        <v>36</v>
      </c>
      <c r="N1948" s="1" t="s">
        <v>21</v>
      </c>
      <c r="O1948" s="1" t="s">
        <v>40</v>
      </c>
    </row>
    <row r="1949" spans="1:15" x14ac:dyDescent="0.25">
      <c r="A1949">
        <v>1948</v>
      </c>
      <c r="B1949">
        <v>59</v>
      </c>
      <c r="C1949" s="1" t="s">
        <v>2</v>
      </c>
      <c r="D1949" s="1" t="s">
        <v>37</v>
      </c>
      <c r="E1949" s="1" t="s">
        <v>4</v>
      </c>
      <c r="F1949" s="2">
        <v>49186</v>
      </c>
      <c r="G1949">
        <v>2</v>
      </c>
      <c r="H1949">
        <v>32</v>
      </c>
      <c r="I1949" s="1" t="s">
        <v>66</v>
      </c>
      <c r="J1949" s="1" t="s">
        <v>26</v>
      </c>
      <c r="K1949" s="1" t="s">
        <v>7</v>
      </c>
      <c r="L1949" s="1" t="s">
        <v>35</v>
      </c>
      <c r="M1949" s="1" t="s">
        <v>56</v>
      </c>
      <c r="N1949" s="1" t="s">
        <v>28</v>
      </c>
      <c r="O1949" s="1" t="s">
        <v>70</v>
      </c>
    </row>
    <row r="1950" spans="1:15" x14ac:dyDescent="0.25">
      <c r="A1950">
        <v>1949</v>
      </c>
      <c r="B1950">
        <v>54</v>
      </c>
      <c r="C1950" s="1" t="s">
        <v>2</v>
      </c>
      <c r="D1950" s="1" t="s">
        <v>95</v>
      </c>
      <c r="E1950" s="1" t="s">
        <v>4</v>
      </c>
      <c r="F1950" s="2">
        <v>49188</v>
      </c>
      <c r="G1950">
        <v>39</v>
      </c>
      <c r="H1950">
        <v>37</v>
      </c>
      <c r="I1950" s="1" t="s">
        <v>121</v>
      </c>
      <c r="J1950" s="1" t="s">
        <v>6</v>
      </c>
      <c r="K1950" s="1" t="s">
        <v>92</v>
      </c>
      <c r="L1950" s="1" t="s">
        <v>8</v>
      </c>
      <c r="M1950" s="1" t="s">
        <v>27</v>
      </c>
      <c r="N1950" s="1" t="s">
        <v>28</v>
      </c>
      <c r="O1950" s="1" t="s">
        <v>58</v>
      </c>
    </row>
    <row r="1951" spans="1:15" x14ac:dyDescent="0.25">
      <c r="A1951">
        <v>1950</v>
      </c>
      <c r="B1951">
        <v>63</v>
      </c>
      <c r="C1951" s="1" t="s">
        <v>2</v>
      </c>
      <c r="D1951" s="1" t="s">
        <v>63</v>
      </c>
      <c r="E1951" s="1" t="s">
        <v>4</v>
      </c>
      <c r="F1951" s="2">
        <v>49190</v>
      </c>
      <c r="G1951">
        <v>12</v>
      </c>
      <c r="H1951">
        <v>80</v>
      </c>
      <c r="I1951" s="1" t="s">
        <v>127</v>
      </c>
      <c r="J1951" s="1" t="s">
        <v>6</v>
      </c>
      <c r="K1951" s="1" t="s">
        <v>7</v>
      </c>
      <c r="L1951" s="1" t="s">
        <v>8</v>
      </c>
      <c r="M1951" s="1" t="s">
        <v>56</v>
      </c>
      <c r="N1951" s="1" t="s">
        <v>28</v>
      </c>
      <c r="O1951" s="1" t="s">
        <v>40</v>
      </c>
    </row>
    <row r="1952" spans="1:15" x14ac:dyDescent="0.25">
      <c r="A1952">
        <v>1951</v>
      </c>
      <c r="B1952">
        <v>43</v>
      </c>
      <c r="C1952" s="1" t="s">
        <v>2</v>
      </c>
      <c r="D1952" s="1" t="s">
        <v>114</v>
      </c>
      <c r="E1952" s="1" t="s">
        <v>49</v>
      </c>
      <c r="F1952" s="2">
        <v>49192</v>
      </c>
      <c r="G1952">
        <v>26</v>
      </c>
      <c r="H1952">
        <v>78</v>
      </c>
      <c r="I1952" s="1" t="s">
        <v>54</v>
      </c>
      <c r="J1952" s="1" t="s">
        <v>6</v>
      </c>
      <c r="K1952" s="1" t="s">
        <v>126</v>
      </c>
      <c r="L1952" s="1" t="s">
        <v>35</v>
      </c>
      <c r="M1952" s="1" t="s">
        <v>20</v>
      </c>
      <c r="N1952" s="1" t="s">
        <v>28</v>
      </c>
      <c r="O1952" s="1" t="s">
        <v>79</v>
      </c>
    </row>
    <row r="1953" spans="1:15" x14ac:dyDescent="0.25">
      <c r="A1953">
        <v>1952</v>
      </c>
      <c r="B1953">
        <v>33</v>
      </c>
      <c r="C1953" s="1" t="s">
        <v>2</v>
      </c>
      <c r="D1953" s="1" t="s">
        <v>125</v>
      </c>
      <c r="E1953" s="1" t="s">
        <v>49</v>
      </c>
      <c r="F1953" s="2">
        <v>49194</v>
      </c>
      <c r="G1953">
        <v>32</v>
      </c>
      <c r="H1953">
        <v>53</v>
      </c>
      <c r="I1953" s="1" t="s">
        <v>121</v>
      </c>
      <c r="J1953" s="1" t="s">
        <v>6</v>
      </c>
      <c r="K1953" s="1" t="s">
        <v>62</v>
      </c>
      <c r="L1953" s="1" t="s">
        <v>35</v>
      </c>
      <c r="M1953" s="1" t="s">
        <v>27</v>
      </c>
      <c r="N1953" s="1" t="s">
        <v>57</v>
      </c>
      <c r="O1953" s="1" t="s">
        <v>58</v>
      </c>
    </row>
    <row r="1954" spans="1:15" x14ac:dyDescent="0.25">
      <c r="A1954">
        <v>1953</v>
      </c>
      <c r="B1954">
        <v>57</v>
      </c>
      <c r="C1954" s="1" t="s">
        <v>2</v>
      </c>
      <c r="D1954" s="1" t="s">
        <v>53</v>
      </c>
      <c r="E1954" s="1" t="s">
        <v>24</v>
      </c>
      <c r="F1954" s="2">
        <v>49196</v>
      </c>
      <c r="G1954">
        <v>50</v>
      </c>
      <c r="H1954">
        <v>82</v>
      </c>
      <c r="I1954" s="1" t="s">
        <v>110</v>
      </c>
      <c r="J1954" s="1" t="s">
        <v>6</v>
      </c>
      <c r="K1954" s="1" t="s">
        <v>116</v>
      </c>
      <c r="L1954" s="1" t="s">
        <v>35</v>
      </c>
      <c r="M1954" s="1" t="s">
        <v>52</v>
      </c>
      <c r="N1954" s="1" t="s">
        <v>15</v>
      </c>
      <c r="O1954" s="1" t="s">
        <v>58</v>
      </c>
    </row>
    <row r="1955" spans="1:15" x14ac:dyDescent="0.25">
      <c r="A1955">
        <v>1954</v>
      </c>
      <c r="B1955">
        <v>25</v>
      </c>
      <c r="C1955" s="1" t="s">
        <v>2</v>
      </c>
      <c r="D1955" s="1" t="s">
        <v>69</v>
      </c>
      <c r="E1955" s="1" t="s">
        <v>4</v>
      </c>
      <c r="F1955" s="2">
        <v>49198</v>
      </c>
      <c r="G1955">
        <v>3</v>
      </c>
      <c r="H1955">
        <v>33</v>
      </c>
      <c r="I1955" s="1" t="s">
        <v>94</v>
      </c>
      <c r="J1955" s="1" t="s">
        <v>74</v>
      </c>
      <c r="K1955" s="1" t="s">
        <v>78</v>
      </c>
      <c r="L1955" s="1" t="s">
        <v>19</v>
      </c>
      <c r="M1955" s="1" t="s">
        <v>36</v>
      </c>
      <c r="N1955" s="1" t="s">
        <v>28</v>
      </c>
      <c r="O1955" s="1" t="s">
        <v>11</v>
      </c>
    </row>
    <row r="1956" spans="1:15" x14ac:dyDescent="0.25">
      <c r="A1956">
        <v>1955</v>
      </c>
      <c r="B1956">
        <v>26</v>
      </c>
      <c r="C1956" s="1" t="s">
        <v>2</v>
      </c>
      <c r="D1956" s="1" t="s">
        <v>125</v>
      </c>
      <c r="E1956" s="1" t="s">
        <v>49</v>
      </c>
      <c r="F1956" s="2">
        <v>49200</v>
      </c>
      <c r="G1956">
        <v>3</v>
      </c>
      <c r="H1956">
        <v>77</v>
      </c>
      <c r="I1956" s="1" t="s">
        <v>94</v>
      </c>
      <c r="J1956" s="1" t="s">
        <v>26</v>
      </c>
      <c r="K1956" s="1" t="s">
        <v>51</v>
      </c>
      <c r="L1956" s="1" t="s">
        <v>8</v>
      </c>
      <c r="M1956" s="1" t="s">
        <v>20</v>
      </c>
      <c r="N1956" s="1" t="s">
        <v>10</v>
      </c>
      <c r="O1956" s="1" t="s">
        <v>40</v>
      </c>
    </row>
    <row r="1957" spans="1:15" x14ac:dyDescent="0.25">
      <c r="A1957">
        <v>1956</v>
      </c>
      <c r="B1957">
        <v>50</v>
      </c>
      <c r="C1957" s="1" t="s">
        <v>2</v>
      </c>
      <c r="D1957" s="1" t="s">
        <v>86</v>
      </c>
      <c r="E1957" s="1" t="s">
        <v>4</v>
      </c>
      <c r="F1957" s="2">
        <v>49202</v>
      </c>
      <c r="G1957">
        <v>37</v>
      </c>
      <c r="H1957">
        <v>56</v>
      </c>
      <c r="I1957" s="1" t="s">
        <v>13</v>
      </c>
      <c r="J1957" s="1" t="s">
        <v>26</v>
      </c>
      <c r="K1957" s="1" t="s">
        <v>51</v>
      </c>
      <c r="L1957" s="1" t="s">
        <v>8</v>
      </c>
      <c r="M1957" s="1" t="s">
        <v>9</v>
      </c>
      <c r="N1957" s="1" t="s">
        <v>15</v>
      </c>
      <c r="O1957" s="1" t="s">
        <v>70</v>
      </c>
    </row>
    <row r="1958" spans="1:15" x14ac:dyDescent="0.25">
      <c r="A1958">
        <v>1957</v>
      </c>
      <c r="B1958">
        <v>70</v>
      </c>
      <c r="C1958" s="1" t="s">
        <v>2</v>
      </c>
      <c r="D1958" s="1" t="s">
        <v>107</v>
      </c>
      <c r="E1958" s="1" t="s">
        <v>4</v>
      </c>
      <c r="F1958" s="2">
        <v>49204</v>
      </c>
      <c r="G1958">
        <v>20</v>
      </c>
      <c r="H1958">
        <v>37</v>
      </c>
      <c r="I1958" s="1" t="s">
        <v>83</v>
      </c>
      <c r="J1958" s="1" t="s">
        <v>26</v>
      </c>
      <c r="K1958" s="1" t="s">
        <v>51</v>
      </c>
      <c r="L1958" s="1" t="s">
        <v>8</v>
      </c>
      <c r="M1958" s="1" t="s">
        <v>9</v>
      </c>
      <c r="N1958" s="1" t="s">
        <v>21</v>
      </c>
      <c r="O1958" s="1" t="s">
        <v>11</v>
      </c>
    </row>
    <row r="1959" spans="1:15" x14ac:dyDescent="0.25">
      <c r="A1959">
        <v>1958</v>
      </c>
      <c r="B1959">
        <v>68</v>
      </c>
      <c r="C1959" s="1" t="s">
        <v>2</v>
      </c>
      <c r="D1959" s="1" t="s">
        <v>125</v>
      </c>
      <c r="E1959" s="1" t="s">
        <v>49</v>
      </c>
      <c r="F1959" s="2">
        <v>49206</v>
      </c>
      <c r="G1959">
        <v>26</v>
      </c>
      <c r="H1959">
        <v>54</v>
      </c>
      <c r="I1959" s="1" t="s">
        <v>113</v>
      </c>
      <c r="J1959" s="1" t="s">
        <v>26</v>
      </c>
      <c r="K1959" s="1" t="s">
        <v>91</v>
      </c>
      <c r="L1959" s="1" t="s">
        <v>19</v>
      </c>
      <c r="M1959" s="1" t="s">
        <v>56</v>
      </c>
      <c r="N1959" s="1" t="s">
        <v>15</v>
      </c>
      <c r="O1959" s="1" t="s">
        <v>58</v>
      </c>
    </row>
    <row r="1960" spans="1:15" x14ac:dyDescent="0.25">
      <c r="A1960">
        <v>1959</v>
      </c>
      <c r="B1960">
        <v>39</v>
      </c>
      <c r="C1960" s="1" t="s">
        <v>2</v>
      </c>
      <c r="D1960" s="1" t="s">
        <v>41</v>
      </c>
      <c r="E1960" s="1" t="s">
        <v>4</v>
      </c>
      <c r="F1960" s="2">
        <v>49208</v>
      </c>
      <c r="G1960">
        <v>47</v>
      </c>
      <c r="H1960">
        <v>67</v>
      </c>
      <c r="I1960" s="1" t="s">
        <v>89</v>
      </c>
      <c r="J1960" s="1" t="s">
        <v>26</v>
      </c>
      <c r="K1960" s="1" t="s">
        <v>7</v>
      </c>
      <c r="L1960" s="1" t="s">
        <v>8</v>
      </c>
      <c r="M1960" s="1" t="s">
        <v>56</v>
      </c>
      <c r="N1960" s="1" t="s">
        <v>15</v>
      </c>
      <c r="O1960" s="1" t="s">
        <v>40</v>
      </c>
    </row>
    <row r="1961" spans="1:15" x14ac:dyDescent="0.25">
      <c r="A1961">
        <v>1960</v>
      </c>
      <c r="B1961">
        <v>46</v>
      </c>
      <c r="C1961" s="1" t="s">
        <v>2</v>
      </c>
      <c r="D1961" s="1" t="s">
        <v>53</v>
      </c>
      <c r="E1961" s="1" t="s">
        <v>24</v>
      </c>
      <c r="F1961" s="2">
        <v>49210</v>
      </c>
      <c r="G1961">
        <v>7</v>
      </c>
      <c r="H1961">
        <v>90</v>
      </c>
      <c r="I1961" s="1" t="s">
        <v>94</v>
      </c>
      <c r="J1961" s="1" t="s">
        <v>26</v>
      </c>
      <c r="K1961" s="1" t="s">
        <v>34</v>
      </c>
      <c r="L1961" s="1" t="s">
        <v>39</v>
      </c>
      <c r="M1961" s="1" t="s">
        <v>56</v>
      </c>
      <c r="N1961" s="1" t="s">
        <v>21</v>
      </c>
      <c r="O1961" s="1" t="s">
        <v>79</v>
      </c>
    </row>
    <row r="1962" spans="1:15" x14ac:dyDescent="0.25">
      <c r="A1962">
        <v>1961</v>
      </c>
      <c r="B1962">
        <v>57</v>
      </c>
      <c r="C1962" s="1" t="s">
        <v>2</v>
      </c>
      <c r="D1962" s="1" t="s">
        <v>16</v>
      </c>
      <c r="E1962" s="1" t="s">
        <v>4</v>
      </c>
      <c r="F1962" s="2">
        <v>49212</v>
      </c>
      <c r="G1962">
        <v>40</v>
      </c>
      <c r="H1962">
        <v>72</v>
      </c>
      <c r="I1962" s="1" t="s">
        <v>17</v>
      </c>
      <c r="J1962" s="1" t="s">
        <v>6</v>
      </c>
      <c r="K1962" s="1" t="s">
        <v>90</v>
      </c>
      <c r="L1962" s="1" t="s">
        <v>35</v>
      </c>
      <c r="M1962" s="1" t="s">
        <v>52</v>
      </c>
      <c r="N1962" s="1" t="s">
        <v>21</v>
      </c>
      <c r="O1962" s="1" t="s">
        <v>31</v>
      </c>
    </row>
    <row r="1963" spans="1:15" x14ac:dyDescent="0.25">
      <c r="A1963">
        <v>1962</v>
      </c>
      <c r="B1963">
        <v>47</v>
      </c>
      <c r="C1963" s="1" t="s">
        <v>2</v>
      </c>
      <c r="D1963" s="1" t="s">
        <v>119</v>
      </c>
      <c r="E1963" s="1" t="s">
        <v>24</v>
      </c>
      <c r="F1963" s="2">
        <v>49214</v>
      </c>
      <c r="G1963">
        <v>45</v>
      </c>
      <c r="H1963">
        <v>59</v>
      </c>
      <c r="I1963" s="1" t="s">
        <v>89</v>
      </c>
      <c r="J1963" s="1" t="s">
        <v>6</v>
      </c>
      <c r="K1963" s="1" t="s">
        <v>76</v>
      </c>
      <c r="L1963" s="1" t="s">
        <v>35</v>
      </c>
      <c r="M1963" s="1" t="s">
        <v>20</v>
      </c>
      <c r="N1963" s="1" t="s">
        <v>68</v>
      </c>
      <c r="O1963" s="1" t="s">
        <v>40</v>
      </c>
    </row>
    <row r="1964" spans="1:15" x14ac:dyDescent="0.25">
      <c r="A1964">
        <v>1963</v>
      </c>
      <c r="B1964">
        <v>40</v>
      </c>
      <c r="C1964" s="1" t="s">
        <v>2</v>
      </c>
      <c r="D1964" s="1" t="s">
        <v>106</v>
      </c>
      <c r="E1964" s="1" t="s">
        <v>49</v>
      </c>
      <c r="F1964" s="2">
        <v>49216</v>
      </c>
      <c r="G1964">
        <v>20</v>
      </c>
      <c r="H1964">
        <v>45</v>
      </c>
      <c r="I1964" s="1" t="s">
        <v>128</v>
      </c>
      <c r="J1964" s="1" t="s">
        <v>26</v>
      </c>
      <c r="K1964" s="1" t="s">
        <v>47</v>
      </c>
      <c r="L1964" s="1" t="s">
        <v>39</v>
      </c>
      <c r="M1964" s="1" t="s">
        <v>36</v>
      </c>
      <c r="N1964" s="1" t="s">
        <v>28</v>
      </c>
      <c r="O1964" s="1" t="s">
        <v>11</v>
      </c>
    </row>
    <row r="1965" spans="1:15" x14ac:dyDescent="0.25">
      <c r="A1965">
        <v>1964</v>
      </c>
      <c r="B1965">
        <v>52</v>
      </c>
      <c r="C1965" s="1" t="s">
        <v>2</v>
      </c>
      <c r="D1965" s="1" t="s">
        <v>41</v>
      </c>
      <c r="E1965" s="1" t="s">
        <v>4</v>
      </c>
      <c r="F1965" s="2">
        <v>49218</v>
      </c>
      <c r="G1965">
        <v>11</v>
      </c>
      <c r="H1965">
        <v>30</v>
      </c>
      <c r="I1965" s="1" t="s">
        <v>133</v>
      </c>
      <c r="J1965" s="1" t="s">
        <v>6</v>
      </c>
      <c r="K1965" s="1" t="s">
        <v>51</v>
      </c>
      <c r="L1965" s="1" t="s">
        <v>19</v>
      </c>
      <c r="M1965" s="1" t="s">
        <v>36</v>
      </c>
      <c r="N1965" s="1" t="s">
        <v>21</v>
      </c>
      <c r="O1965" s="1" t="s">
        <v>22</v>
      </c>
    </row>
    <row r="1966" spans="1:15" x14ac:dyDescent="0.25">
      <c r="A1966">
        <v>1965</v>
      </c>
      <c r="B1966">
        <v>40</v>
      </c>
      <c r="C1966" s="1" t="s">
        <v>2</v>
      </c>
      <c r="D1966" s="1" t="s">
        <v>77</v>
      </c>
      <c r="E1966" s="1" t="s">
        <v>4</v>
      </c>
      <c r="F1966" s="2">
        <v>49220</v>
      </c>
      <c r="G1966">
        <v>50</v>
      </c>
      <c r="H1966">
        <v>51</v>
      </c>
      <c r="I1966" s="1" t="s">
        <v>46</v>
      </c>
      <c r="J1966" s="1" t="s">
        <v>18</v>
      </c>
      <c r="K1966" s="1" t="s">
        <v>91</v>
      </c>
      <c r="L1966" s="1" t="s">
        <v>35</v>
      </c>
      <c r="M1966" s="1" t="s">
        <v>9</v>
      </c>
      <c r="N1966" s="1" t="s">
        <v>68</v>
      </c>
      <c r="O1966" s="1" t="s">
        <v>70</v>
      </c>
    </row>
    <row r="1967" spans="1:15" x14ac:dyDescent="0.25">
      <c r="A1967">
        <v>1966</v>
      </c>
      <c r="B1967">
        <v>67</v>
      </c>
      <c r="C1967" s="1" t="s">
        <v>2</v>
      </c>
      <c r="D1967" s="1" t="s">
        <v>12</v>
      </c>
      <c r="E1967" s="1" t="s">
        <v>4</v>
      </c>
      <c r="F1967" s="2">
        <v>49222</v>
      </c>
      <c r="G1967">
        <v>25</v>
      </c>
      <c r="H1967">
        <v>90</v>
      </c>
      <c r="I1967" s="1" t="s">
        <v>98</v>
      </c>
      <c r="J1967" s="1" t="s">
        <v>26</v>
      </c>
      <c r="K1967" s="1" t="s">
        <v>34</v>
      </c>
      <c r="L1967" s="1" t="s">
        <v>39</v>
      </c>
      <c r="M1967" s="1" t="s">
        <v>9</v>
      </c>
      <c r="N1967" s="1" t="s">
        <v>68</v>
      </c>
      <c r="O1967" s="1" t="s">
        <v>40</v>
      </c>
    </row>
    <row r="1968" spans="1:15" x14ac:dyDescent="0.25">
      <c r="A1968">
        <v>1967</v>
      </c>
      <c r="B1968">
        <v>67</v>
      </c>
      <c r="C1968" s="1" t="s">
        <v>2</v>
      </c>
      <c r="D1968" s="1" t="s">
        <v>84</v>
      </c>
      <c r="E1968" s="1" t="s">
        <v>45</v>
      </c>
      <c r="F1968" s="2">
        <v>49224</v>
      </c>
      <c r="G1968">
        <v>5</v>
      </c>
      <c r="H1968">
        <v>95</v>
      </c>
      <c r="I1968" s="1" t="s">
        <v>98</v>
      </c>
      <c r="J1968" s="1" t="s">
        <v>74</v>
      </c>
      <c r="K1968" s="1" t="s">
        <v>55</v>
      </c>
      <c r="L1968" s="1" t="s">
        <v>8</v>
      </c>
      <c r="M1968" s="1" t="s">
        <v>9</v>
      </c>
      <c r="N1968" s="1" t="s">
        <v>21</v>
      </c>
      <c r="O1968" s="1" t="s">
        <v>11</v>
      </c>
    </row>
    <row r="1969" spans="1:15" x14ac:dyDescent="0.25">
      <c r="A1969">
        <v>1968</v>
      </c>
      <c r="B1969">
        <v>37</v>
      </c>
      <c r="C1969" s="1" t="s">
        <v>2</v>
      </c>
      <c r="D1969" s="1" t="s">
        <v>63</v>
      </c>
      <c r="E1969" s="1" t="s">
        <v>4</v>
      </c>
      <c r="F1969" s="2">
        <v>49226</v>
      </c>
      <c r="G1969">
        <v>4</v>
      </c>
      <c r="H1969">
        <v>81</v>
      </c>
      <c r="I1969" s="1" t="s">
        <v>124</v>
      </c>
      <c r="J1969" s="1" t="s">
        <v>6</v>
      </c>
      <c r="K1969" s="1" t="s">
        <v>116</v>
      </c>
      <c r="L1969" s="1" t="s">
        <v>39</v>
      </c>
      <c r="M1969" s="1" t="s">
        <v>36</v>
      </c>
      <c r="N1969" s="1" t="s">
        <v>10</v>
      </c>
      <c r="O1969" s="1" t="s">
        <v>31</v>
      </c>
    </row>
    <row r="1970" spans="1:15" x14ac:dyDescent="0.25">
      <c r="A1970">
        <v>1969</v>
      </c>
      <c r="B1970">
        <v>67</v>
      </c>
      <c r="C1970" s="1" t="s">
        <v>2</v>
      </c>
      <c r="D1970" s="1" t="s">
        <v>37</v>
      </c>
      <c r="E1970" s="1" t="s">
        <v>4</v>
      </c>
      <c r="F1970" s="2">
        <v>49228</v>
      </c>
      <c r="G1970">
        <v>25</v>
      </c>
      <c r="H1970">
        <v>70</v>
      </c>
      <c r="I1970" s="1" t="s">
        <v>130</v>
      </c>
      <c r="J1970" s="1" t="s">
        <v>18</v>
      </c>
      <c r="K1970" s="1" t="s">
        <v>126</v>
      </c>
      <c r="L1970" s="1" t="s">
        <v>19</v>
      </c>
      <c r="M1970" s="1" t="s">
        <v>36</v>
      </c>
      <c r="N1970" s="1" t="s">
        <v>21</v>
      </c>
      <c r="O1970" s="1" t="s">
        <v>22</v>
      </c>
    </row>
    <row r="1971" spans="1:15" x14ac:dyDescent="0.25">
      <c r="A1971">
        <v>1970</v>
      </c>
      <c r="B1971">
        <v>64</v>
      </c>
      <c r="C1971" s="1" t="s">
        <v>2</v>
      </c>
      <c r="D1971" s="1" t="s">
        <v>63</v>
      </c>
      <c r="E1971" s="1" t="s">
        <v>4</v>
      </c>
      <c r="F1971" s="2">
        <v>49230</v>
      </c>
      <c r="G1971">
        <v>11</v>
      </c>
      <c r="H1971">
        <v>32</v>
      </c>
      <c r="I1971" s="1" t="s">
        <v>42</v>
      </c>
      <c r="J1971" s="1" t="s">
        <v>18</v>
      </c>
      <c r="K1971" s="1" t="s">
        <v>91</v>
      </c>
      <c r="L1971" s="1" t="s">
        <v>8</v>
      </c>
      <c r="M1971" s="1" t="s">
        <v>27</v>
      </c>
      <c r="N1971" s="1" t="s">
        <v>57</v>
      </c>
      <c r="O1971" s="1" t="s">
        <v>11</v>
      </c>
    </row>
    <row r="1972" spans="1:15" x14ac:dyDescent="0.25">
      <c r="A1972">
        <v>1971</v>
      </c>
      <c r="B1972">
        <v>28</v>
      </c>
      <c r="C1972" s="1" t="s">
        <v>2</v>
      </c>
      <c r="D1972" s="1" t="s">
        <v>115</v>
      </c>
      <c r="E1972" s="1" t="s">
        <v>49</v>
      </c>
      <c r="F1972" s="2">
        <v>49232</v>
      </c>
      <c r="G1972">
        <v>4</v>
      </c>
      <c r="H1972">
        <v>94</v>
      </c>
      <c r="I1972" s="1" t="s">
        <v>110</v>
      </c>
      <c r="J1972" s="1" t="s">
        <v>26</v>
      </c>
      <c r="K1972" s="1" t="s">
        <v>108</v>
      </c>
      <c r="L1972" s="1" t="s">
        <v>19</v>
      </c>
      <c r="M1972" s="1" t="s">
        <v>27</v>
      </c>
      <c r="N1972" s="1" t="s">
        <v>21</v>
      </c>
      <c r="O1972" s="1" t="s">
        <v>58</v>
      </c>
    </row>
    <row r="1973" spans="1:15" x14ac:dyDescent="0.25">
      <c r="A1973">
        <v>1972</v>
      </c>
      <c r="B1973">
        <v>54</v>
      </c>
      <c r="C1973" s="1" t="s">
        <v>2</v>
      </c>
      <c r="D1973" s="1" t="s">
        <v>106</v>
      </c>
      <c r="E1973" s="1" t="s">
        <v>49</v>
      </c>
      <c r="F1973" s="2">
        <v>49234</v>
      </c>
      <c r="G1973">
        <v>1</v>
      </c>
      <c r="H1973">
        <v>29</v>
      </c>
      <c r="I1973" s="1" t="s">
        <v>120</v>
      </c>
      <c r="J1973" s="1" t="s">
        <v>74</v>
      </c>
      <c r="K1973" s="1" t="s">
        <v>108</v>
      </c>
      <c r="L1973" s="1" t="s">
        <v>19</v>
      </c>
      <c r="M1973" s="1" t="s">
        <v>27</v>
      </c>
      <c r="N1973" s="1" t="s">
        <v>10</v>
      </c>
      <c r="O1973" s="1" t="s">
        <v>70</v>
      </c>
    </row>
    <row r="1974" spans="1:15" x14ac:dyDescent="0.25">
      <c r="A1974">
        <v>1973</v>
      </c>
      <c r="B1974">
        <v>54</v>
      </c>
      <c r="C1974" s="1" t="s">
        <v>2</v>
      </c>
      <c r="D1974" s="1" t="s">
        <v>114</v>
      </c>
      <c r="E1974" s="1" t="s">
        <v>49</v>
      </c>
      <c r="F1974" s="2">
        <v>49236</v>
      </c>
      <c r="G1974">
        <v>48</v>
      </c>
      <c r="H1974">
        <v>31</v>
      </c>
      <c r="I1974" s="1" t="s">
        <v>42</v>
      </c>
      <c r="J1974" s="1" t="s">
        <v>26</v>
      </c>
      <c r="K1974" s="1" t="s">
        <v>47</v>
      </c>
      <c r="L1974" s="1" t="s">
        <v>35</v>
      </c>
      <c r="M1974" s="1" t="s">
        <v>9</v>
      </c>
      <c r="N1974" s="1" t="s">
        <v>28</v>
      </c>
      <c r="O1974" s="1" t="s">
        <v>79</v>
      </c>
    </row>
    <row r="1975" spans="1:15" x14ac:dyDescent="0.25">
      <c r="A1975">
        <v>1974</v>
      </c>
      <c r="B1975">
        <v>24</v>
      </c>
      <c r="C1975" s="1" t="s">
        <v>2</v>
      </c>
      <c r="D1975" s="1" t="s">
        <v>69</v>
      </c>
      <c r="E1975" s="1" t="s">
        <v>4</v>
      </c>
      <c r="F1975" s="2">
        <v>49238</v>
      </c>
      <c r="G1975">
        <v>9</v>
      </c>
      <c r="H1975">
        <v>20</v>
      </c>
      <c r="I1975" s="1" t="s">
        <v>110</v>
      </c>
      <c r="J1975" s="1" t="s">
        <v>74</v>
      </c>
      <c r="K1975" s="1" t="s">
        <v>90</v>
      </c>
      <c r="L1975" s="1" t="s">
        <v>39</v>
      </c>
      <c r="M1975" s="1" t="s">
        <v>36</v>
      </c>
      <c r="N1975" s="1" t="s">
        <v>10</v>
      </c>
      <c r="O1975" s="1" t="s">
        <v>79</v>
      </c>
    </row>
    <row r="1976" spans="1:15" x14ac:dyDescent="0.25">
      <c r="A1976">
        <v>1975</v>
      </c>
      <c r="B1976">
        <v>27</v>
      </c>
      <c r="C1976" s="1" t="s">
        <v>2</v>
      </c>
      <c r="D1976" s="1" t="s">
        <v>125</v>
      </c>
      <c r="E1976" s="1" t="s">
        <v>49</v>
      </c>
      <c r="F1976" s="2">
        <v>49240</v>
      </c>
      <c r="G1976">
        <v>2</v>
      </c>
      <c r="H1976">
        <v>44</v>
      </c>
      <c r="I1976" s="1" t="s">
        <v>104</v>
      </c>
      <c r="J1976" s="1" t="s">
        <v>26</v>
      </c>
      <c r="K1976" s="1" t="s">
        <v>82</v>
      </c>
      <c r="L1976" s="1" t="s">
        <v>8</v>
      </c>
      <c r="M1976" s="1" t="s">
        <v>52</v>
      </c>
      <c r="N1976" s="1" t="s">
        <v>28</v>
      </c>
      <c r="O1976" s="1" t="s">
        <v>11</v>
      </c>
    </row>
    <row r="1977" spans="1:15" x14ac:dyDescent="0.25">
      <c r="A1977">
        <v>1976</v>
      </c>
      <c r="B1977">
        <v>53</v>
      </c>
      <c r="C1977" s="1" t="s">
        <v>2</v>
      </c>
      <c r="D1977" s="1" t="s">
        <v>84</v>
      </c>
      <c r="E1977" s="1" t="s">
        <v>45</v>
      </c>
      <c r="F1977" s="2">
        <v>49242</v>
      </c>
      <c r="G1977">
        <v>4</v>
      </c>
      <c r="H1977">
        <v>77</v>
      </c>
      <c r="I1977" s="1" t="s">
        <v>97</v>
      </c>
      <c r="J1977" s="1" t="s">
        <v>6</v>
      </c>
      <c r="K1977" s="1" t="s">
        <v>30</v>
      </c>
      <c r="L1977" s="1" t="s">
        <v>39</v>
      </c>
      <c r="M1977" s="1" t="s">
        <v>9</v>
      </c>
      <c r="N1977" s="1" t="s">
        <v>15</v>
      </c>
      <c r="O1977" s="1" t="s">
        <v>40</v>
      </c>
    </row>
    <row r="1978" spans="1:15" x14ac:dyDescent="0.25">
      <c r="A1978">
        <v>1977</v>
      </c>
      <c r="B1978">
        <v>32</v>
      </c>
      <c r="C1978" s="1" t="s">
        <v>2</v>
      </c>
      <c r="D1978" s="1" t="s">
        <v>48</v>
      </c>
      <c r="E1978" s="1" t="s">
        <v>49</v>
      </c>
      <c r="F1978" s="2">
        <v>49244</v>
      </c>
      <c r="G1978">
        <v>43</v>
      </c>
      <c r="H1978">
        <v>51</v>
      </c>
      <c r="I1978" s="1" t="s">
        <v>33</v>
      </c>
      <c r="J1978" s="1" t="s">
        <v>26</v>
      </c>
      <c r="K1978" s="1" t="s">
        <v>51</v>
      </c>
      <c r="L1978" s="1" t="s">
        <v>19</v>
      </c>
      <c r="M1978" s="1" t="s">
        <v>27</v>
      </c>
      <c r="N1978" s="1" t="s">
        <v>28</v>
      </c>
      <c r="O1978" s="1" t="s">
        <v>11</v>
      </c>
    </row>
    <row r="1979" spans="1:15" x14ac:dyDescent="0.25">
      <c r="A1979">
        <v>1978</v>
      </c>
      <c r="B1979">
        <v>24</v>
      </c>
      <c r="C1979" s="1" t="s">
        <v>2</v>
      </c>
      <c r="D1979" s="1" t="s">
        <v>23</v>
      </c>
      <c r="E1979" s="1" t="s">
        <v>24</v>
      </c>
      <c r="F1979" s="2">
        <v>49246</v>
      </c>
      <c r="G1979">
        <v>32</v>
      </c>
      <c r="H1979">
        <v>49</v>
      </c>
      <c r="I1979" s="1" t="s">
        <v>85</v>
      </c>
      <c r="J1979" s="1" t="s">
        <v>26</v>
      </c>
      <c r="K1979" s="1" t="s">
        <v>67</v>
      </c>
      <c r="L1979" s="1" t="s">
        <v>35</v>
      </c>
      <c r="M1979" s="1" t="s">
        <v>20</v>
      </c>
      <c r="N1979" s="1" t="s">
        <v>57</v>
      </c>
      <c r="O1979" s="1" t="s">
        <v>31</v>
      </c>
    </row>
    <row r="1980" spans="1:15" x14ac:dyDescent="0.25">
      <c r="A1980">
        <v>1979</v>
      </c>
      <c r="B1980">
        <v>45</v>
      </c>
      <c r="C1980" s="1" t="s">
        <v>2</v>
      </c>
      <c r="D1980" s="1" t="s">
        <v>71</v>
      </c>
      <c r="E1980" s="1" t="s">
        <v>49</v>
      </c>
      <c r="F1980" s="2">
        <v>49248</v>
      </c>
      <c r="G1980">
        <v>1</v>
      </c>
      <c r="H1980">
        <v>78</v>
      </c>
      <c r="I1980" s="1" t="s">
        <v>17</v>
      </c>
      <c r="J1980" s="1" t="s">
        <v>6</v>
      </c>
      <c r="K1980" s="1" t="s">
        <v>118</v>
      </c>
      <c r="L1980" s="1" t="s">
        <v>19</v>
      </c>
      <c r="M1980" s="1" t="s">
        <v>56</v>
      </c>
      <c r="N1980" s="1" t="s">
        <v>15</v>
      </c>
      <c r="O1980" s="1" t="s">
        <v>40</v>
      </c>
    </row>
    <row r="1981" spans="1:15" x14ac:dyDescent="0.25">
      <c r="A1981">
        <v>1980</v>
      </c>
      <c r="B1981">
        <v>49</v>
      </c>
      <c r="C1981" s="1" t="s">
        <v>2</v>
      </c>
      <c r="D1981" s="1" t="s">
        <v>16</v>
      </c>
      <c r="E1981" s="1" t="s">
        <v>4</v>
      </c>
      <c r="F1981" s="2">
        <v>49250</v>
      </c>
      <c r="G1981">
        <v>38</v>
      </c>
      <c r="H1981">
        <v>98</v>
      </c>
      <c r="I1981" s="1" t="s">
        <v>104</v>
      </c>
      <c r="J1981" s="1" t="s">
        <v>6</v>
      </c>
      <c r="K1981" s="1" t="s">
        <v>126</v>
      </c>
      <c r="L1981" s="1" t="s">
        <v>19</v>
      </c>
      <c r="M1981" s="1" t="s">
        <v>56</v>
      </c>
      <c r="N1981" s="1" t="s">
        <v>68</v>
      </c>
      <c r="O1981" s="1" t="s">
        <v>11</v>
      </c>
    </row>
    <row r="1982" spans="1:15" x14ac:dyDescent="0.25">
      <c r="A1982">
        <v>1981</v>
      </c>
      <c r="B1982">
        <v>51</v>
      </c>
      <c r="C1982" s="1" t="s">
        <v>2</v>
      </c>
      <c r="D1982" s="1" t="s">
        <v>23</v>
      </c>
      <c r="E1982" s="1" t="s">
        <v>24</v>
      </c>
      <c r="F1982" s="2">
        <v>49252</v>
      </c>
      <c r="G1982">
        <v>25</v>
      </c>
      <c r="H1982">
        <v>94</v>
      </c>
      <c r="I1982" s="1" t="s">
        <v>128</v>
      </c>
      <c r="J1982" s="1" t="s">
        <v>26</v>
      </c>
      <c r="K1982" s="1" t="s">
        <v>78</v>
      </c>
      <c r="L1982" s="1" t="s">
        <v>8</v>
      </c>
      <c r="M1982" s="1" t="s">
        <v>56</v>
      </c>
      <c r="N1982" s="1" t="s">
        <v>28</v>
      </c>
      <c r="O1982" s="1" t="s">
        <v>11</v>
      </c>
    </row>
    <row r="1983" spans="1:15" x14ac:dyDescent="0.25">
      <c r="A1983">
        <v>1982</v>
      </c>
      <c r="B1983">
        <v>69</v>
      </c>
      <c r="C1983" s="1" t="s">
        <v>2</v>
      </c>
      <c r="D1983" s="1" t="s">
        <v>53</v>
      </c>
      <c r="E1983" s="1" t="s">
        <v>24</v>
      </c>
      <c r="F1983" s="2">
        <v>49254</v>
      </c>
      <c r="G1983">
        <v>42</v>
      </c>
      <c r="H1983">
        <v>91</v>
      </c>
      <c r="I1983" s="1" t="s">
        <v>133</v>
      </c>
      <c r="J1983" s="1" t="s">
        <v>6</v>
      </c>
      <c r="K1983" s="1" t="s">
        <v>65</v>
      </c>
      <c r="L1983" s="1" t="s">
        <v>35</v>
      </c>
      <c r="M1983" s="1" t="s">
        <v>9</v>
      </c>
      <c r="N1983" s="1" t="s">
        <v>28</v>
      </c>
      <c r="O1983" s="1" t="s">
        <v>40</v>
      </c>
    </row>
    <row r="1984" spans="1:15" x14ac:dyDescent="0.25">
      <c r="A1984">
        <v>1983</v>
      </c>
      <c r="B1984">
        <v>41</v>
      </c>
      <c r="C1984" s="1" t="s">
        <v>2</v>
      </c>
      <c r="D1984" s="1" t="s">
        <v>71</v>
      </c>
      <c r="E1984" s="1" t="s">
        <v>49</v>
      </c>
      <c r="F1984" s="2">
        <v>49256</v>
      </c>
      <c r="G1984">
        <v>32</v>
      </c>
      <c r="H1984">
        <v>77</v>
      </c>
      <c r="I1984" s="1" t="s">
        <v>93</v>
      </c>
      <c r="J1984" s="1" t="s">
        <v>26</v>
      </c>
      <c r="K1984" s="1" t="s">
        <v>30</v>
      </c>
      <c r="L1984" s="1" t="s">
        <v>35</v>
      </c>
      <c r="M1984" s="1" t="s">
        <v>52</v>
      </c>
      <c r="N1984" s="1" t="s">
        <v>28</v>
      </c>
      <c r="O1984" s="1" t="s">
        <v>70</v>
      </c>
    </row>
    <row r="1985" spans="1:15" x14ac:dyDescent="0.25">
      <c r="A1985">
        <v>1984</v>
      </c>
      <c r="B1985">
        <v>59</v>
      </c>
      <c r="C1985" s="1" t="s">
        <v>2</v>
      </c>
      <c r="D1985" s="1" t="s">
        <v>101</v>
      </c>
      <c r="E1985" s="1" t="s">
        <v>49</v>
      </c>
      <c r="F1985" s="2">
        <v>49258</v>
      </c>
      <c r="G1985">
        <v>21</v>
      </c>
      <c r="H1985">
        <v>97</v>
      </c>
      <c r="I1985" s="1" t="s">
        <v>124</v>
      </c>
      <c r="J1985" s="1" t="s">
        <v>26</v>
      </c>
      <c r="K1985" s="1" t="s">
        <v>51</v>
      </c>
      <c r="L1985" s="1" t="s">
        <v>35</v>
      </c>
      <c r="M1985" s="1" t="s">
        <v>27</v>
      </c>
      <c r="N1985" s="1" t="s">
        <v>68</v>
      </c>
      <c r="O1985" s="1" t="s">
        <v>40</v>
      </c>
    </row>
    <row r="1986" spans="1:15" x14ac:dyDescent="0.25">
      <c r="A1986">
        <v>1985</v>
      </c>
      <c r="B1986">
        <v>26</v>
      </c>
      <c r="C1986" s="1" t="s">
        <v>2</v>
      </c>
      <c r="D1986" s="1" t="s">
        <v>69</v>
      </c>
      <c r="E1986" s="1" t="s">
        <v>4</v>
      </c>
      <c r="F1986" s="2">
        <v>49260</v>
      </c>
      <c r="G1986">
        <v>26</v>
      </c>
      <c r="H1986">
        <v>58</v>
      </c>
      <c r="I1986" s="1" t="s">
        <v>46</v>
      </c>
      <c r="J1986" s="1" t="s">
        <v>26</v>
      </c>
      <c r="K1986" s="1" t="s">
        <v>76</v>
      </c>
      <c r="L1986" s="1" t="s">
        <v>35</v>
      </c>
      <c r="M1986" s="1" t="s">
        <v>52</v>
      </c>
      <c r="N1986" s="1" t="s">
        <v>28</v>
      </c>
      <c r="O1986" s="1" t="s">
        <v>11</v>
      </c>
    </row>
    <row r="1987" spans="1:15" x14ac:dyDescent="0.25">
      <c r="A1987">
        <v>1986</v>
      </c>
      <c r="B1987">
        <v>23</v>
      </c>
      <c r="C1987" s="1" t="s">
        <v>2</v>
      </c>
      <c r="D1987" s="1" t="s">
        <v>125</v>
      </c>
      <c r="E1987" s="1" t="s">
        <v>49</v>
      </c>
      <c r="F1987" s="2">
        <v>49262</v>
      </c>
      <c r="G1987">
        <v>6</v>
      </c>
      <c r="H1987">
        <v>97</v>
      </c>
      <c r="I1987" s="1" t="s">
        <v>104</v>
      </c>
      <c r="J1987" s="1" t="s">
        <v>26</v>
      </c>
      <c r="K1987" s="1" t="s">
        <v>62</v>
      </c>
      <c r="L1987" s="1" t="s">
        <v>19</v>
      </c>
      <c r="M1987" s="1" t="s">
        <v>52</v>
      </c>
      <c r="N1987" s="1" t="s">
        <v>21</v>
      </c>
      <c r="O1987" s="1" t="s">
        <v>11</v>
      </c>
    </row>
    <row r="1988" spans="1:15" x14ac:dyDescent="0.25">
      <c r="A1988">
        <v>1987</v>
      </c>
      <c r="B1988">
        <v>62</v>
      </c>
      <c r="C1988" s="1" t="s">
        <v>2</v>
      </c>
      <c r="D1988" s="1" t="s">
        <v>44</v>
      </c>
      <c r="E1988" s="1" t="s">
        <v>45</v>
      </c>
      <c r="F1988" s="2">
        <v>49264</v>
      </c>
      <c r="G1988">
        <v>14</v>
      </c>
      <c r="H1988">
        <v>48</v>
      </c>
      <c r="I1988" s="1" t="s">
        <v>54</v>
      </c>
      <c r="J1988" s="1" t="s">
        <v>6</v>
      </c>
      <c r="K1988" s="1" t="s">
        <v>78</v>
      </c>
      <c r="L1988" s="1" t="s">
        <v>35</v>
      </c>
      <c r="M1988" s="1" t="s">
        <v>52</v>
      </c>
      <c r="N1988" s="1" t="s">
        <v>10</v>
      </c>
      <c r="O1988" s="1" t="s">
        <v>40</v>
      </c>
    </row>
    <row r="1989" spans="1:15" x14ac:dyDescent="0.25">
      <c r="A1989">
        <v>1988</v>
      </c>
      <c r="B1989">
        <v>69</v>
      </c>
      <c r="C1989" s="1" t="s">
        <v>2</v>
      </c>
      <c r="D1989" s="1" t="s">
        <v>115</v>
      </c>
      <c r="E1989" s="1" t="s">
        <v>49</v>
      </c>
      <c r="F1989" s="2">
        <v>49266</v>
      </c>
      <c r="G1989">
        <v>4</v>
      </c>
      <c r="H1989">
        <v>23</v>
      </c>
      <c r="I1989" s="1" t="s">
        <v>111</v>
      </c>
      <c r="J1989" s="1" t="s">
        <v>74</v>
      </c>
      <c r="K1989" s="1" t="s">
        <v>34</v>
      </c>
      <c r="L1989" s="1" t="s">
        <v>35</v>
      </c>
      <c r="M1989" s="1" t="s">
        <v>9</v>
      </c>
      <c r="N1989" s="1" t="s">
        <v>15</v>
      </c>
      <c r="O1989" s="1" t="s">
        <v>40</v>
      </c>
    </row>
    <row r="1990" spans="1:15" x14ac:dyDescent="0.25">
      <c r="A1990">
        <v>1989</v>
      </c>
      <c r="B1990">
        <v>46</v>
      </c>
      <c r="C1990" s="1" t="s">
        <v>2</v>
      </c>
      <c r="D1990" s="1" t="s">
        <v>77</v>
      </c>
      <c r="E1990" s="1" t="s">
        <v>4</v>
      </c>
      <c r="F1990" s="2">
        <v>49268</v>
      </c>
      <c r="G1990">
        <v>26</v>
      </c>
      <c r="H1990">
        <v>79</v>
      </c>
      <c r="I1990" s="1" t="s">
        <v>123</v>
      </c>
      <c r="J1990" s="1" t="s">
        <v>26</v>
      </c>
      <c r="K1990" s="1" t="s">
        <v>62</v>
      </c>
      <c r="L1990" s="1" t="s">
        <v>8</v>
      </c>
      <c r="M1990" s="1" t="s">
        <v>20</v>
      </c>
      <c r="N1990" s="1" t="s">
        <v>57</v>
      </c>
      <c r="O1990" s="1" t="s">
        <v>22</v>
      </c>
    </row>
    <row r="1991" spans="1:15" x14ac:dyDescent="0.25">
      <c r="A1991">
        <v>1990</v>
      </c>
      <c r="B1991">
        <v>35</v>
      </c>
      <c r="C1991" s="1" t="s">
        <v>2</v>
      </c>
      <c r="D1991" s="1" t="s">
        <v>88</v>
      </c>
      <c r="E1991" s="1" t="s">
        <v>49</v>
      </c>
      <c r="F1991" s="2">
        <v>49270</v>
      </c>
      <c r="G1991">
        <v>39</v>
      </c>
      <c r="H1991">
        <v>42</v>
      </c>
      <c r="I1991" s="1" t="s">
        <v>110</v>
      </c>
      <c r="J1991" s="1" t="s">
        <v>18</v>
      </c>
      <c r="K1991" s="1" t="s">
        <v>43</v>
      </c>
      <c r="L1991" s="1" t="s">
        <v>19</v>
      </c>
      <c r="M1991" s="1" t="s">
        <v>9</v>
      </c>
      <c r="N1991" s="1" t="s">
        <v>28</v>
      </c>
      <c r="O1991" s="1" t="s">
        <v>58</v>
      </c>
    </row>
    <row r="1992" spans="1:15" x14ac:dyDescent="0.25">
      <c r="A1992">
        <v>1991</v>
      </c>
      <c r="B1992">
        <v>32</v>
      </c>
      <c r="C1992" s="1" t="s">
        <v>2</v>
      </c>
      <c r="D1992" s="1" t="s">
        <v>114</v>
      </c>
      <c r="E1992" s="1" t="s">
        <v>49</v>
      </c>
      <c r="F1992" s="2">
        <v>49272</v>
      </c>
      <c r="G1992">
        <v>15</v>
      </c>
      <c r="H1992">
        <v>95</v>
      </c>
      <c r="I1992" s="1" t="s">
        <v>121</v>
      </c>
      <c r="J1992" s="1" t="s">
        <v>6</v>
      </c>
      <c r="K1992" s="1" t="s">
        <v>34</v>
      </c>
      <c r="L1992" s="1" t="s">
        <v>19</v>
      </c>
      <c r="M1992" s="1" t="s">
        <v>52</v>
      </c>
      <c r="N1992" s="1" t="s">
        <v>28</v>
      </c>
      <c r="O1992" s="1" t="s">
        <v>31</v>
      </c>
    </row>
    <row r="1993" spans="1:15" x14ac:dyDescent="0.25">
      <c r="A1993">
        <v>1992</v>
      </c>
      <c r="B1993">
        <v>46</v>
      </c>
      <c r="C1993" s="1" t="s">
        <v>2</v>
      </c>
      <c r="D1993" s="1" t="s">
        <v>32</v>
      </c>
      <c r="E1993" s="1" t="s">
        <v>24</v>
      </c>
      <c r="F1993" s="2">
        <v>49274</v>
      </c>
      <c r="G1993">
        <v>1</v>
      </c>
      <c r="H1993">
        <v>29</v>
      </c>
      <c r="I1993" s="1" t="s">
        <v>50</v>
      </c>
      <c r="J1993" s="1" t="s">
        <v>26</v>
      </c>
      <c r="K1993" s="1" t="s">
        <v>92</v>
      </c>
      <c r="L1993" s="1" t="s">
        <v>35</v>
      </c>
      <c r="M1993" s="1" t="s">
        <v>27</v>
      </c>
      <c r="N1993" s="1" t="s">
        <v>10</v>
      </c>
      <c r="O1993" s="1" t="s">
        <v>79</v>
      </c>
    </row>
    <row r="1994" spans="1:15" x14ac:dyDescent="0.25">
      <c r="A1994">
        <v>1993</v>
      </c>
      <c r="B1994">
        <v>33</v>
      </c>
      <c r="C1994" s="1" t="s">
        <v>2</v>
      </c>
      <c r="D1994" s="1" t="s">
        <v>86</v>
      </c>
      <c r="E1994" s="1" t="s">
        <v>4</v>
      </c>
      <c r="F1994" s="2">
        <v>49276</v>
      </c>
      <c r="G1994">
        <v>28</v>
      </c>
      <c r="H1994">
        <v>98</v>
      </c>
      <c r="I1994" s="1" t="s">
        <v>109</v>
      </c>
      <c r="J1994" s="1" t="s">
        <v>6</v>
      </c>
      <c r="K1994" s="1" t="s">
        <v>62</v>
      </c>
      <c r="L1994" s="1" t="s">
        <v>8</v>
      </c>
      <c r="M1994" s="1" t="s">
        <v>52</v>
      </c>
      <c r="N1994" s="1" t="s">
        <v>10</v>
      </c>
      <c r="O1994" s="1" t="s">
        <v>70</v>
      </c>
    </row>
    <row r="1995" spans="1:15" x14ac:dyDescent="0.25">
      <c r="A1995">
        <v>1994</v>
      </c>
      <c r="B1995">
        <v>32</v>
      </c>
      <c r="C1995" s="1" t="s">
        <v>2</v>
      </c>
      <c r="D1995" s="1" t="s">
        <v>3</v>
      </c>
      <c r="E1995" s="1" t="s">
        <v>4</v>
      </c>
      <c r="F1995" s="2">
        <v>49278</v>
      </c>
      <c r="G1995">
        <v>17</v>
      </c>
      <c r="H1995">
        <v>96</v>
      </c>
      <c r="I1995" s="1" t="s">
        <v>54</v>
      </c>
      <c r="J1995" s="1" t="s">
        <v>18</v>
      </c>
      <c r="K1995" s="1" t="s">
        <v>55</v>
      </c>
      <c r="L1995" s="1" t="s">
        <v>19</v>
      </c>
      <c r="M1995" s="1" t="s">
        <v>9</v>
      </c>
      <c r="N1995" s="1" t="s">
        <v>15</v>
      </c>
      <c r="O1995" s="1" t="s">
        <v>22</v>
      </c>
    </row>
    <row r="1996" spans="1:15" x14ac:dyDescent="0.25">
      <c r="A1996">
        <v>1995</v>
      </c>
      <c r="B1996">
        <v>33</v>
      </c>
      <c r="C1996" s="1" t="s">
        <v>2</v>
      </c>
      <c r="D1996" s="1" t="s">
        <v>71</v>
      </c>
      <c r="E1996" s="1" t="s">
        <v>49</v>
      </c>
      <c r="F1996" s="2">
        <v>49280</v>
      </c>
      <c r="G1996">
        <v>24</v>
      </c>
      <c r="H1996">
        <v>66</v>
      </c>
      <c r="I1996" s="1" t="s">
        <v>89</v>
      </c>
      <c r="J1996" s="1" t="s">
        <v>26</v>
      </c>
      <c r="K1996" s="1" t="s">
        <v>92</v>
      </c>
      <c r="L1996" s="1" t="s">
        <v>39</v>
      </c>
      <c r="M1996" s="1" t="s">
        <v>27</v>
      </c>
      <c r="N1996" s="1" t="s">
        <v>21</v>
      </c>
      <c r="O1996" s="1" t="s">
        <v>22</v>
      </c>
    </row>
    <row r="1997" spans="1:15" x14ac:dyDescent="0.25">
      <c r="A1997">
        <v>1996</v>
      </c>
      <c r="B1997">
        <v>67</v>
      </c>
      <c r="C1997" s="1" t="s">
        <v>2</v>
      </c>
      <c r="D1997" s="1" t="s">
        <v>119</v>
      </c>
      <c r="E1997" s="1" t="s">
        <v>24</v>
      </c>
      <c r="F1997" s="2">
        <v>49282</v>
      </c>
      <c r="G1997">
        <v>29</v>
      </c>
      <c r="H1997">
        <v>80</v>
      </c>
      <c r="I1997" s="1" t="s">
        <v>50</v>
      </c>
      <c r="J1997" s="1" t="s">
        <v>18</v>
      </c>
      <c r="K1997" s="1" t="s">
        <v>67</v>
      </c>
      <c r="L1997" s="1" t="s">
        <v>19</v>
      </c>
      <c r="M1997" s="1" t="s">
        <v>36</v>
      </c>
      <c r="N1997" s="1" t="s">
        <v>68</v>
      </c>
      <c r="O1997" s="1" t="s">
        <v>40</v>
      </c>
    </row>
    <row r="1998" spans="1:15" x14ac:dyDescent="0.25">
      <c r="A1998">
        <v>1997</v>
      </c>
      <c r="B1998">
        <v>67</v>
      </c>
      <c r="C1998" s="1" t="s">
        <v>2</v>
      </c>
      <c r="D1998" s="1" t="s">
        <v>32</v>
      </c>
      <c r="E1998" s="1" t="s">
        <v>24</v>
      </c>
      <c r="F1998" s="2">
        <v>49284</v>
      </c>
      <c r="G1998">
        <v>18</v>
      </c>
      <c r="H1998">
        <v>27</v>
      </c>
      <c r="I1998" s="1" t="s">
        <v>129</v>
      </c>
      <c r="J1998" s="1" t="s">
        <v>6</v>
      </c>
      <c r="K1998" s="1" t="s">
        <v>108</v>
      </c>
      <c r="L1998" s="1" t="s">
        <v>35</v>
      </c>
      <c r="M1998" s="1" t="s">
        <v>27</v>
      </c>
      <c r="N1998" s="1" t="s">
        <v>15</v>
      </c>
      <c r="O1998" s="1" t="s">
        <v>79</v>
      </c>
    </row>
    <row r="1999" spans="1:15" x14ac:dyDescent="0.25">
      <c r="A1999">
        <v>1998</v>
      </c>
      <c r="B1999">
        <v>42</v>
      </c>
      <c r="C1999" s="1" t="s">
        <v>2</v>
      </c>
      <c r="D1999" s="1" t="s">
        <v>114</v>
      </c>
      <c r="E1999" s="1" t="s">
        <v>49</v>
      </c>
      <c r="F1999" s="2">
        <v>49286</v>
      </c>
      <c r="G1999">
        <v>10</v>
      </c>
      <c r="H1999">
        <v>25</v>
      </c>
      <c r="I1999" s="1" t="s">
        <v>121</v>
      </c>
      <c r="J1999" s="1" t="s">
        <v>26</v>
      </c>
      <c r="K1999" s="1" t="s">
        <v>55</v>
      </c>
      <c r="L1999" s="1" t="s">
        <v>39</v>
      </c>
      <c r="M1999" s="1" t="s">
        <v>9</v>
      </c>
      <c r="N1999" s="1" t="s">
        <v>68</v>
      </c>
      <c r="O1999" s="1" t="s">
        <v>58</v>
      </c>
    </row>
    <row r="2000" spans="1:15" x14ac:dyDescent="0.25">
      <c r="A2000">
        <v>1999</v>
      </c>
      <c r="B2000">
        <v>20</v>
      </c>
      <c r="C2000" s="1" t="s">
        <v>2</v>
      </c>
      <c r="D2000" s="1" t="s">
        <v>77</v>
      </c>
      <c r="E2000" s="1" t="s">
        <v>4</v>
      </c>
      <c r="F2000" s="2">
        <v>49288</v>
      </c>
      <c r="G2000">
        <v>19</v>
      </c>
      <c r="H2000">
        <v>45</v>
      </c>
      <c r="I2000" s="1" t="s">
        <v>111</v>
      </c>
      <c r="J2000" s="1" t="s">
        <v>26</v>
      </c>
      <c r="K2000" s="1" t="s">
        <v>103</v>
      </c>
      <c r="L2000" s="1" t="s">
        <v>39</v>
      </c>
      <c r="M2000" s="1" t="s">
        <v>52</v>
      </c>
      <c r="N2000" s="1" t="s">
        <v>15</v>
      </c>
      <c r="O2000" s="1" t="s">
        <v>40</v>
      </c>
    </row>
    <row r="2001" spans="1:15" x14ac:dyDescent="0.25">
      <c r="A2001">
        <v>2000</v>
      </c>
      <c r="B2001">
        <v>39</v>
      </c>
      <c r="C2001" s="1" t="s">
        <v>2</v>
      </c>
      <c r="D2001" s="1" t="s">
        <v>107</v>
      </c>
      <c r="E2001" s="1" t="s">
        <v>4</v>
      </c>
      <c r="F2001" s="2">
        <v>49290</v>
      </c>
      <c r="G2001">
        <v>26</v>
      </c>
      <c r="H2001">
        <v>89</v>
      </c>
      <c r="I2001" s="1" t="s">
        <v>104</v>
      </c>
      <c r="J2001" s="1" t="s">
        <v>6</v>
      </c>
      <c r="K2001" s="1" t="s">
        <v>108</v>
      </c>
      <c r="L2001" s="1" t="s">
        <v>8</v>
      </c>
      <c r="M2001" s="1" t="s">
        <v>52</v>
      </c>
      <c r="N2001" s="1" t="s">
        <v>68</v>
      </c>
      <c r="O2001" s="1" t="s">
        <v>70</v>
      </c>
    </row>
    <row r="2002" spans="1:15" x14ac:dyDescent="0.25">
      <c r="A2002">
        <v>2001</v>
      </c>
      <c r="B2002">
        <v>26</v>
      </c>
      <c r="C2002" s="1" t="s">
        <v>2</v>
      </c>
      <c r="D2002" s="1" t="s">
        <v>115</v>
      </c>
      <c r="E2002" s="1" t="s">
        <v>49</v>
      </c>
      <c r="F2002" s="2">
        <v>49292</v>
      </c>
      <c r="G2002">
        <v>25</v>
      </c>
      <c r="H2002">
        <v>27</v>
      </c>
      <c r="I2002" s="1" t="s">
        <v>81</v>
      </c>
      <c r="J2002" s="1" t="s">
        <v>26</v>
      </c>
      <c r="K2002" s="1" t="s">
        <v>75</v>
      </c>
      <c r="L2002" s="1" t="s">
        <v>8</v>
      </c>
      <c r="M2002" s="1" t="s">
        <v>52</v>
      </c>
      <c r="N2002" s="1" t="s">
        <v>15</v>
      </c>
      <c r="O2002" s="1" t="s">
        <v>58</v>
      </c>
    </row>
    <row r="2003" spans="1:15" x14ac:dyDescent="0.25">
      <c r="A2003">
        <v>2002</v>
      </c>
      <c r="B2003">
        <v>51</v>
      </c>
      <c r="C2003" s="1" t="s">
        <v>2</v>
      </c>
      <c r="D2003" s="1" t="s">
        <v>71</v>
      </c>
      <c r="E2003" s="1" t="s">
        <v>49</v>
      </c>
      <c r="F2003" s="2">
        <v>49294</v>
      </c>
      <c r="G2003">
        <v>2</v>
      </c>
      <c r="H2003">
        <v>90</v>
      </c>
      <c r="I2003" s="1" t="s">
        <v>33</v>
      </c>
      <c r="J2003" s="1" t="s">
        <v>18</v>
      </c>
      <c r="K2003" s="1" t="s">
        <v>55</v>
      </c>
      <c r="L2003" s="1" t="s">
        <v>8</v>
      </c>
      <c r="M2003" s="1" t="s">
        <v>20</v>
      </c>
      <c r="N2003" s="1" t="s">
        <v>68</v>
      </c>
      <c r="O2003" s="1" t="s">
        <v>11</v>
      </c>
    </row>
    <row r="2004" spans="1:15" x14ac:dyDescent="0.25">
      <c r="A2004">
        <v>2003</v>
      </c>
      <c r="B2004">
        <v>31</v>
      </c>
      <c r="C2004" s="1" t="s">
        <v>2</v>
      </c>
      <c r="D2004" s="1" t="s">
        <v>37</v>
      </c>
      <c r="E2004" s="1" t="s">
        <v>4</v>
      </c>
      <c r="F2004" s="2">
        <v>49296</v>
      </c>
      <c r="G2004">
        <v>19</v>
      </c>
      <c r="H2004">
        <v>65</v>
      </c>
      <c r="I2004" s="1" t="s">
        <v>66</v>
      </c>
      <c r="J2004" s="1" t="s">
        <v>26</v>
      </c>
      <c r="K2004" s="1" t="s">
        <v>90</v>
      </c>
      <c r="L2004" s="1" t="s">
        <v>35</v>
      </c>
      <c r="M2004" s="1" t="s">
        <v>9</v>
      </c>
      <c r="N2004" s="1" t="s">
        <v>28</v>
      </c>
      <c r="O2004" s="1" t="s">
        <v>79</v>
      </c>
    </row>
    <row r="2005" spans="1:15" x14ac:dyDescent="0.25">
      <c r="A2005">
        <v>2004</v>
      </c>
      <c r="B2005">
        <v>68</v>
      </c>
      <c r="C2005" s="1" t="s">
        <v>2</v>
      </c>
      <c r="D2005" s="1" t="s">
        <v>32</v>
      </c>
      <c r="E2005" s="1" t="s">
        <v>24</v>
      </c>
      <c r="F2005" s="2">
        <v>49298</v>
      </c>
      <c r="G2005">
        <v>32</v>
      </c>
      <c r="H2005">
        <v>72</v>
      </c>
      <c r="I2005" s="1" t="s">
        <v>13</v>
      </c>
      <c r="J2005" s="1" t="s">
        <v>18</v>
      </c>
      <c r="K2005" s="1" t="s">
        <v>126</v>
      </c>
      <c r="L2005" s="1" t="s">
        <v>19</v>
      </c>
      <c r="M2005" s="1" t="s">
        <v>9</v>
      </c>
      <c r="N2005" s="1" t="s">
        <v>15</v>
      </c>
      <c r="O2005" s="1" t="s">
        <v>40</v>
      </c>
    </row>
    <row r="2006" spans="1:15" x14ac:dyDescent="0.25">
      <c r="A2006">
        <v>2005</v>
      </c>
      <c r="B2006">
        <v>44</v>
      </c>
      <c r="C2006" s="1" t="s">
        <v>2</v>
      </c>
      <c r="D2006" s="1" t="s">
        <v>53</v>
      </c>
      <c r="E2006" s="1" t="s">
        <v>24</v>
      </c>
      <c r="F2006" s="2">
        <v>49300</v>
      </c>
      <c r="G2006">
        <v>13</v>
      </c>
      <c r="H2006">
        <v>70</v>
      </c>
      <c r="I2006" s="1" t="s">
        <v>124</v>
      </c>
      <c r="J2006" s="1" t="s">
        <v>6</v>
      </c>
      <c r="K2006" s="1" t="s">
        <v>126</v>
      </c>
      <c r="L2006" s="1" t="s">
        <v>39</v>
      </c>
      <c r="M2006" s="1" t="s">
        <v>52</v>
      </c>
      <c r="N2006" s="1" t="s">
        <v>15</v>
      </c>
      <c r="O2006" s="1" t="s">
        <v>58</v>
      </c>
    </row>
    <row r="2007" spans="1:15" x14ac:dyDescent="0.25">
      <c r="A2007">
        <v>2006</v>
      </c>
      <c r="B2007">
        <v>18</v>
      </c>
      <c r="C2007" s="1" t="s">
        <v>2</v>
      </c>
      <c r="D2007" s="1" t="s">
        <v>23</v>
      </c>
      <c r="E2007" s="1" t="s">
        <v>24</v>
      </c>
      <c r="F2007" s="2">
        <v>49302</v>
      </c>
      <c r="G2007">
        <v>30</v>
      </c>
      <c r="H2007">
        <v>82</v>
      </c>
      <c r="I2007" s="1" t="s">
        <v>104</v>
      </c>
      <c r="J2007" s="1" t="s">
        <v>26</v>
      </c>
      <c r="K2007" s="1" t="s">
        <v>91</v>
      </c>
      <c r="L2007" s="1" t="s">
        <v>8</v>
      </c>
      <c r="M2007" s="1" t="s">
        <v>56</v>
      </c>
      <c r="N2007" s="1" t="s">
        <v>28</v>
      </c>
      <c r="O2007" s="1" t="s">
        <v>11</v>
      </c>
    </row>
    <row r="2008" spans="1:15" x14ac:dyDescent="0.25">
      <c r="A2008">
        <v>2007</v>
      </c>
      <c r="B2008">
        <v>58</v>
      </c>
      <c r="C2008" s="1" t="s">
        <v>2</v>
      </c>
      <c r="D2008" s="1" t="s">
        <v>101</v>
      </c>
      <c r="E2008" s="1" t="s">
        <v>49</v>
      </c>
      <c r="F2008" s="2">
        <v>49304</v>
      </c>
      <c r="G2008">
        <v>2</v>
      </c>
      <c r="H2008">
        <v>97</v>
      </c>
      <c r="I2008" s="1" t="s">
        <v>112</v>
      </c>
      <c r="J2008" s="1" t="s">
        <v>18</v>
      </c>
      <c r="K2008" s="1" t="s">
        <v>51</v>
      </c>
      <c r="L2008" s="1" t="s">
        <v>39</v>
      </c>
      <c r="M2008" s="1" t="s">
        <v>9</v>
      </c>
      <c r="N2008" s="1" t="s">
        <v>21</v>
      </c>
      <c r="O2008" s="1" t="s">
        <v>31</v>
      </c>
    </row>
    <row r="2009" spans="1:15" x14ac:dyDescent="0.25">
      <c r="A2009">
        <v>2008</v>
      </c>
      <c r="B2009">
        <v>26</v>
      </c>
      <c r="C2009" s="1" t="s">
        <v>2</v>
      </c>
      <c r="D2009" s="1" t="s">
        <v>37</v>
      </c>
      <c r="E2009" s="1" t="s">
        <v>4</v>
      </c>
      <c r="F2009" s="2">
        <v>49306</v>
      </c>
      <c r="G2009">
        <v>8</v>
      </c>
      <c r="H2009">
        <v>25</v>
      </c>
      <c r="I2009" s="1" t="s">
        <v>123</v>
      </c>
      <c r="J2009" s="1" t="s">
        <v>26</v>
      </c>
      <c r="K2009" s="1" t="s">
        <v>47</v>
      </c>
      <c r="L2009" s="1" t="s">
        <v>35</v>
      </c>
      <c r="M2009" s="1" t="s">
        <v>52</v>
      </c>
      <c r="N2009" s="1" t="s">
        <v>28</v>
      </c>
      <c r="O2009" s="1" t="s">
        <v>40</v>
      </c>
    </row>
    <row r="2010" spans="1:15" x14ac:dyDescent="0.25">
      <c r="A2010">
        <v>2009</v>
      </c>
      <c r="B2010">
        <v>57</v>
      </c>
      <c r="C2010" s="1" t="s">
        <v>2</v>
      </c>
      <c r="D2010" s="1" t="s">
        <v>69</v>
      </c>
      <c r="E2010" s="1" t="s">
        <v>4</v>
      </c>
      <c r="F2010" s="2">
        <v>49308</v>
      </c>
      <c r="G2010">
        <v>27</v>
      </c>
      <c r="H2010">
        <v>48</v>
      </c>
      <c r="I2010" s="1" t="s">
        <v>85</v>
      </c>
      <c r="J2010" s="1" t="s">
        <v>26</v>
      </c>
      <c r="K2010" s="1" t="s">
        <v>7</v>
      </c>
      <c r="L2010" s="1" t="s">
        <v>19</v>
      </c>
      <c r="M2010" s="1" t="s">
        <v>20</v>
      </c>
      <c r="N2010" s="1" t="s">
        <v>28</v>
      </c>
      <c r="O2010" s="1" t="s">
        <v>79</v>
      </c>
    </row>
    <row r="2011" spans="1:15" x14ac:dyDescent="0.25">
      <c r="A2011">
        <v>2010</v>
      </c>
      <c r="B2011">
        <v>37</v>
      </c>
      <c r="C2011" s="1" t="s">
        <v>2</v>
      </c>
      <c r="D2011" s="1" t="s">
        <v>119</v>
      </c>
      <c r="E2011" s="1" t="s">
        <v>24</v>
      </c>
      <c r="F2011" s="2">
        <v>49310</v>
      </c>
      <c r="G2011">
        <v>26</v>
      </c>
      <c r="H2011">
        <v>99</v>
      </c>
      <c r="I2011" s="1" t="s">
        <v>72</v>
      </c>
      <c r="J2011" s="1" t="s">
        <v>26</v>
      </c>
      <c r="K2011" s="1" t="s">
        <v>108</v>
      </c>
      <c r="L2011" s="1" t="s">
        <v>35</v>
      </c>
      <c r="M2011" s="1" t="s">
        <v>27</v>
      </c>
      <c r="N2011" s="1" t="s">
        <v>10</v>
      </c>
      <c r="O2011" s="1" t="s">
        <v>58</v>
      </c>
    </row>
    <row r="2012" spans="1:15" x14ac:dyDescent="0.25">
      <c r="A2012">
        <v>2011</v>
      </c>
      <c r="B2012">
        <v>24</v>
      </c>
      <c r="C2012" s="1" t="s">
        <v>2</v>
      </c>
      <c r="D2012" s="1" t="s">
        <v>12</v>
      </c>
      <c r="E2012" s="1" t="s">
        <v>4</v>
      </c>
      <c r="F2012" s="2">
        <v>49312</v>
      </c>
      <c r="G2012">
        <v>3</v>
      </c>
      <c r="H2012">
        <v>21</v>
      </c>
      <c r="I2012" s="1" t="s">
        <v>87</v>
      </c>
      <c r="J2012" s="1" t="s">
        <v>26</v>
      </c>
      <c r="K2012" s="1" t="s">
        <v>14</v>
      </c>
      <c r="L2012" s="1" t="s">
        <v>35</v>
      </c>
      <c r="M2012" s="1" t="s">
        <v>52</v>
      </c>
      <c r="N2012" s="1" t="s">
        <v>68</v>
      </c>
      <c r="O2012" s="1" t="s">
        <v>58</v>
      </c>
    </row>
    <row r="2013" spans="1:15" x14ac:dyDescent="0.25">
      <c r="A2013">
        <v>2012</v>
      </c>
      <c r="B2013">
        <v>57</v>
      </c>
      <c r="C2013" s="1" t="s">
        <v>2</v>
      </c>
      <c r="D2013" s="1" t="s">
        <v>23</v>
      </c>
      <c r="E2013" s="1" t="s">
        <v>24</v>
      </c>
      <c r="F2013" s="2">
        <v>49314</v>
      </c>
      <c r="G2013">
        <v>4</v>
      </c>
      <c r="H2013">
        <v>94</v>
      </c>
      <c r="I2013" s="1" t="s">
        <v>46</v>
      </c>
      <c r="J2013" s="1" t="s">
        <v>26</v>
      </c>
      <c r="K2013" s="1" t="s">
        <v>100</v>
      </c>
      <c r="L2013" s="1" t="s">
        <v>19</v>
      </c>
      <c r="M2013" s="1" t="s">
        <v>9</v>
      </c>
      <c r="N2013" s="1" t="s">
        <v>57</v>
      </c>
      <c r="O2013" s="1" t="s">
        <v>70</v>
      </c>
    </row>
    <row r="2014" spans="1:15" x14ac:dyDescent="0.25">
      <c r="A2014">
        <v>2013</v>
      </c>
      <c r="B2014">
        <v>48</v>
      </c>
      <c r="C2014" s="1" t="s">
        <v>2</v>
      </c>
      <c r="D2014" s="1" t="s">
        <v>16</v>
      </c>
      <c r="E2014" s="1" t="s">
        <v>4</v>
      </c>
      <c r="F2014" s="2">
        <v>49316</v>
      </c>
      <c r="G2014">
        <v>5</v>
      </c>
      <c r="H2014">
        <v>53</v>
      </c>
      <c r="I2014" s="1" t="s">
        <v>89</v>
      </c>
      <c r="J2014" s="1" t="s">
        <v>6</v>
      </c>
      <c r="K2014" s="1" t="s">
        <v>78</v>
      </c>
      <c r="L2014" s="1" t="s">
        <v>39</v>
      </c>
      <c r="M2014" s="1" t="s">
        <v>56</v>
      </c>
      <c r="N2014" s="1" t="s">
        <v>15</v>
      </c>
      <c r="O2014" s="1" t="s">
        <v>11</v>
      </c>
    </row>
    <row r="2015" spans="1:15" x14ac:dyDescent="0.25">
      <c r="A2015">
        <v>2014</v>
      </c>
      <c r="B2015">
        <v>39</v>
      </c>
      <c r="C2015" s="1" t="s">
        <v>2</v>
      </c>
      <c r="D2015" s="1" t="s">
        <v>114</v>
      </c>
      <c r="E2015" s="1" t="s">
        <v>49</v>
      </c>
      <c r="F2015" s="2">
        <v>49318</v>
      </c>
      <c r="G2015">
        <v>25</v>
      </c>
      <c r="H2015">
        <v>70</v>
      </c>
      <c r="I2015" s="1" t="s">
        <v>123</v>
      </c>
      <c r="J2015" s="1" t="s">
        <v>26</v>
      </c>
      <c r="K2015" s="1" t="s">
        <v>82</v>
      </c>
      <c r="L2015" s="1" t="s">
        <v>8</v>
      </c>
      <c r="M2015" s="1" t="s">
        <v>36</v>
      </c>
      <c r="N2015" s="1" t="s">
        <v>68</v>
      </c>
      <c r="O2015" s="1" t="s">
        <v>40</v>
      </c>
    </row>
    <row r="2016" spans="1:15" x14ac:dyDescent="0.25">
      <c r="A2016">
        <v>2015</v>
      </c>
      <c r="B2016">
        <v>51</v>
      </c>
      <c r="C2016" s="1" t="s">
        <v>2</v>
      </c>
      <c r="D2016" s="1" t="s">
        <v>69</v>
      </c>
      <c r="E2016" s="1" t="s">
        <v>4</v>
      </c>
      <c r="F2016" s="2">
        <v>49320</v>
      </c>
      <c r="G2016">
        <v>47</v>
      </c>
      <c r="H2016">
        <v>26</v>
      </c>
      <c r="I2016" s="1" t="s">
        <v>132</v>
      </c>
      <c r="J2016" s="1" t="s">
        <v>6</v>
      </c>
      <c r="K2016" s="1" t="s">
        <v>76</v>
      </c>
      <c r="L2016" s="1" t="s">
        <v>35</v>
      </c>
      <c r="M2016" s="1" t="s">
        <v>36</v>
      </c>
      <c r="N2016" s="1" t="s">
        <v>28</v>
      </c>
      <c r="O2016" s="1" t="s">
        <v>58</v>
      </c>
    </row>
    <row r="2017" spans="1:15" x14ac:dyDescent="0.25">
      <c r="A2017">
        <v>2016</v>
      </c>
      <c r="B2017">
        <v>57</v>
      </c>
      <c r="C2017" s="1" t="s">
        <v>2</v>
      </c>
      <c r="D2017" s="1" t="s">
        <v>115</v>
      </c>
      <c r="E2017" s="1" t="s">
        <v>49</v>
      </c>
      <c r="F2017" s="2">
        <v>49322</v>
      </c>
      <c r="G2017">
        <v>8</v>
      </c>
      <c r="H2017">
        <v>82</v>
      </c>
      <c r="I2017" s="1" t="s">
        <v>123</v>
      </c>
      <c r="J2017" s="1" t="s">
        <v>18</v>
      </c>
      <c r="K2017" s="1" t="s">
        <v>51</v>
      </c>
      <c r="L2017" s="1" t="s">
        <v>35</v>
      </c>
      <c r="M2017" s="1" t="s">
        <v>27</v>
      </c>
      <c r="N2017" s="1" t="s">
        <v>21</v>
      </c>
      <c r="O2017" s="1" t="s">
        <v>11</v>
      </c>
    </row>
    <row r="2018" spans="1:15" x14ac:dyDescent="0.25">
      <c r="A2018">
        <v>2017</v>
      </c>
      <c r="B2018">
        <v>53</v>
      </c>
      <c r="C2018" s="1" t="s">
        <v>2</v>
      </c>
      <c r="D2018" s="1" t="s">
        <v>53</v>
      </c>
      <c r="E2018" s="1" t="s">
        <v>24</v>
      </c>
      <c r="F2018" s="2">
        <v>49324</v>
      </c>
      <c r="G2018">
        <v>20</v>
      </c>
      <c r="H2018">
        <v>47</v>
      </c>
      <c r="I2018" s="1" t="s">
        <v>13</v>
      </c>
      <c r="J2018" s="1" t="s">
        <v>18</v>
      </c>
      <c r="K2018" s="1" t="s">
        <v>65</v>
      </c>
      <c r="L2018" s="1" t="s">
        <v>8</v>
      </c>
      <c r="M2018" s="1" t="s">
        <v>36</v>
      </c>
      <c r="N2018" s="1" t="s">
        <v>68</v>
      </c>
      <c r="O2018" s="1" t="s">
        <v>11</v>
      </c>
    </row>
    <row r="2019" spans="1:15" x14ac:dyDescent="0.25">
      <c r="A2019">
        <v>2018</v>
      </c>
      <c r="B2019">
        <v>70</v>
      </c>
      <c r="C2019" s="1" t="s">
        <v>2</v>
      </c>
      <c r="D2019" s="1" t="s">
        <v>107</v>
      </c>
      <c r="E2019" s="1" t="s">
        <v>4</v>
      </c>
      <c r="F2019" s="2">
        <v>49326</v>
      </c>
      <c r="G2019">
        <v>42</v>
      </c>
      <c r="H2019">
        <v>32</v>
      </c>
      <c r="I2019" s="1" t="s">
        <v>17</v>
      </c>
      <c r="J2019" s="1" t="s">
        <v>18</v>
      </c>
      <c r="K2019" s="1" t="s">
        <v>78</v>
      </c>
      <c r="L2019" s="1" t="s">
        <v>8</v>
      </c>
      <c r="M2019" s="1" t="s">
        <v>27</v>
      </c>
      <c r="N2019" s="1" t="s">
        <v>57</v>
      </c>
      <c r="O2019" s="1" t="s">
        <v>79</v>
      </c>
    </row>
    <row r="2020" spans="1:15" x14ac:dyDescent="0.25">
      <c r="A2020">
        <v>2019</v>
      </c>
      <c r="B2020">
        <v>60</v>
      </c>
      <c r="C2020" s="1" t="s">
        <v>2</v>
      </c>
      <c r="D2020" s="1" t="s">
        <v>114</v>
      </c>
      <c r="E2020" s="1" t="s">
        <v>49</v>
      </c>
      <c r="F2020" s="2">
        <v>49328</v>
      </c>
      <c r="G2020">
        <v>20</v>
      </c>
      <c r="H2020">
        <v>97</v>
      </c>
      <c r="I2020" s="1" t="s">
        <v>54</v>
      </c>
      <c r="J2020" s="1" t="s">
        <v>18</v>
      </c>
      <c r="K2020" s="1" t="s">
        <v>62</v>
      </c>
      <c r="L2020" s="1" t="s">
        <v>39</v>
      </c>
      <c r="M2020" s="1" t="s">
        <v>56</v>
      </c>
      <c r="N2020" s="1" t="s">
        <v>57</v>
      </c>
      <c r="O2020" s="1" t="s">
        <v>22</v>
      </c>
    </row>
    <row r="2021" spans="1:15" x14ac:dyDescent="0.25">
      <c r="A2021">
        <v>2020</v>
      </c>
      <c r="B2021">
        <v>31</v>
      </c>
      <c r="C2021" s="1" t="s">
        <v>2</v>
      </c>
      <c r="D2021" s="1" t="s">
        <v>37</v>
      </c>
      <c r="E2021" s="1" t="s">
        <v>4</v>
      </c>
      <c r="F2021" s="2">
        <v>49330</v>
      </c>
      <c r="G2021">
        <v>23</v>
      </c>
      <c r="H2021">
        <v>68</v>
      </c>
      <c r="I2021" s="1" t="s">
        <v>117</v>
      </c>
      <c r="J2021" s="1" t="s">
        <v>18</v>
      </c>
      <c r="K2021" s="1" t="s">
        <v>90</v>
      </c>
      <c r="L2021" s="1" t="s">
        <v>8</v>
      </c>
      <c r="M2021" s="1" t="s">
        <v>56</v>
      </c>
      <c r="N2021" s="1" t="s">
        <v>15</v>
      </c>
      <c r="O2021" s="1" t="s">
        <v>11</v>
      </c>
    </row>
    <row r="2022" spans="1:15" x14ac:dyDescent="0.25">
      <c r="A2022">
        <v>2021</v>
      </c>
      <c r="B2022">
        <v>41</v>
      </c>
      <c r="C2022" s="1" t="s">
        <v>2</v>
      </c>
      <c r="D2022" s="1" t="s">
        <v>12</v>
      </c>
      <c r="E2022" s="1" t="s">
        <v>4</v>
      </c>
      <c r="F2022" s="2">
        <v>49332</v>
      </c>
      <c r="G2022">
        <v>26</v>
      </c>
      <c r="H2022">
        <v>23</v>
      </c>
      <c r="I2022" s="1" t="s">
        <v>120</v>
      </c>
      <c r="J2022" s="1" t="s">
        <v>26</v>
      </c>
      <c r="K2022" s="1" t="s">
        <v>100</v>
      </c>
      <c r="L2022" s="1" t="s">
        <v>8</v>
      </c>
      <c r="M2022" s="1" t="s">
        <v>27</v>
      </c>
      <c r="N2022" s="1" t="s">
        <v>15</v>
      </c>
      <c r="O2022" s="1" t="s">
        <v>40</v>
      </c>
    </row>
    <row r="2023" spans="1:15" x14ac:dyDescent="0.25">
      <c r="A2023">
        <v>2022</v>
      </c>
      <c r="B2023">
        <v>62</v>
      </c>
      <c r="C2023" s="1" t="s">
        <v>2</v>
      </c>
      <c r="D2023" s="1" t="s">
        <v>48</v>
      </c>
      <c r="E2023" s="1" t="s">
        <v>49</v>
      </c>
      <c r="F2023" s="2">
        <v>49334</v>
      </c>
      <c r="G2023">
        <v>48</v>
      </c>
      <c r="H2023">
        <v>33</v>
      </c>
      <c r="I2023" s="1" t="s">
        <v>13</v>
      </c>
      <c r="J2023" s="1" t="s">
        <v>26</v>
      </c>
      <c r="K2023" s="1" t="s">
        <v>78</v>
      </c>
      <c r="L2023" s="1" t="s">
        <v>8</v>
      </c>
      <c r="M2023" s="1" t="s">
        <v>36</v>
      </c>
      <c r="N2023" s="1" t="s">
        <v>10</v>
      </c>
      <c r="O2023" s="1" t="s">
        <v>40</v>
      </c>
    </row>
    <row r="2024" spans="1:15" x14ac:dyDescent="0.25">
      <c r="A2024">
        <v>2023</v>
      </c>
      <c r="B2024">
        <v>59</v>
      </c>
      <c r="C2024" s="1" t="s">
        <v>2</v>
      </c>
      <c r="D2024" s="1" t="s">
        <v>88</v>
      </c>
      <c r="E2024" s="1" t="s">
        <v>49</v>
      </c>
      <c r="F2024" s="2">
        <v>49336</v>
      </c>
      <c r="G2024">
        <v>16</v>
      </c>
      <c r="H2024">
        <v>38</v>
      </c>
      <c r="I2024" s="1" t="s">
        <v>72</v>
      </c>
      <c r="J2024" s="1" t="s">
        <v>18</v>
      </c>
      <c r="K2024" s="1" t="s">
        <v>76</v>
      </c>
      <c r="L2024" s="1" t="s">
        <v>8</v>
      </c>
      <c r="M2024" s="1" t="s">
        <v>56</v>
      </c>
      <c r="N2024" s="1" t="s">
        <v>15</v>
      </c>
      <c r="O2024" s="1" t="s">
        <v>58</v>
      </c>
    </row>
    <row r="2025" spans="1:15" x14ac:dyDescent="0.25">
      <c r="A2025">
        <v>2024</v>
      </c>
      <c r="B2025">
        <v>46</v>
      </c>
      <c r="C2025" s="1" t="s">
        <v>2</v>
      </c>
      <c r="D2025" s="1" t="s">
        <v>107</v>
      </c>
      <c r="E2025" s="1" t="s">
        <v>4</v>
      </c>
      <c r="F2025" s="2">
        <v>49338</v>
      </c>
      <c r="G2025">
        <v>28</v>
      </c>
      <c r="H2025">
        <v>68</v>
      </c>
      <c r="I2025" s="1" t="s">
        <v>117</v>
      </c>
      <c r="J2025" s="1" t="s">
        <v>18</v>
      </c>
      <c r="K2025" s="1" t="s">
        <v>67</v>
      </c>
      <c r="L2025" s="1" t="s">
        <v>8</v>
      </c>
      <c r="M2025" s="1" t="s">
        <v>56</v>
      </c>
      <c r="N2025" s="1" t="s">
        <v>15</v>
      </c>
      <c r="O2025" s="1" t="s">
        <v>58</v>
      </c>
    </row>
    <row r="2026" spans="1:15" x14ac:dyDescent="0.25">
      <c r="A2026">
        <v>2025</v>
      </c>
      <c r="B2026">
        <v>62</v>
      </c>
      <c r="C2026" s="1" t="s">
        <v>2</v>
      </c>
      <c r="D2026" s="1" t="s">
        <v>107</v>
      </c>
      <c r="E2026" s="1" t="s">
        <v>4</v>
      </c>
      <c r="F2026" s="2">
        <v>49340</v>
      </c>
      <c r="G2026">
        <v>39</v>
      </c>
      <c r="H2026">
        <v>23</v>
      </c>
      <c r="I2026" s="1" t="s">
        <v>54</v>
      </c>
      <c r="J2026" s="1" t="s">
        <v>6</v>
      </c>
      <c r="K2026" s="1" t="s">
        <v>47</v>
      </c>
      <c r="L2026" s="1" t="s">
        <v>39</v>
      </c>
      <c r="M2026" s="1" t="s">
        <v>9</v>
      </c>
      <c r="N2026" s="1" t="s">
        <v>28</v>
      </c>
      <c r="O2026" s="1" t="s">
        <v>22</v>
      </c>
    </row>
    <row r="2027" spans="1:15" x14ac:dyDescent="0.25">
      <c r="A2027">
        <v>2026</v>
      </c>
      <c r="B2027">
        <v>42</v>
      </c>
      <c r="C2027" s="1" t="s">
        <v>2</v>
      </c>
      <c r="D2027" s="1" t="s">
        <v>37</v>
      </c>
      <c r="E2027" s="1" t="s">
        <v>4</v>
      </c>
      <c r="F2027" s="2">
        <v>49342</v>
      </c>
      <c r="G2027">
        <v>43</v>
      </c>
      <c r="H2027">
        <v>29</v>
      </c>
      <c r="I2027" s="1" t="s">
        <v>61</v>
      </c>
      <c r="J2027" s="1" t="s">
        <v>26</v>
      </c>
      <c r="K2027" s="1" t="s">
        <v>30</v>
      </c>
      <c r="L2027" s="1" t="s">
        <v>35</v>
      </c>
      <c r="M2027" s="1" t="s">
        <v>9</v>
      </c>
      <c r="N2027" s="1" t="s">
        <v>68</v>
      </c>
      <c r="O2027" s="1" t="s">
        <v>11</v>
      </c>
    </row>
    <row r="2028" spans="1:15" x14ac:dyDescent="0.25">
      <c r="A2028">
        <v>2027</v>
      </c>
      <c r="B2028">
        <v>37</v>
      </c>
      <c r="C2028" s="1" t="s">
        <v>2</v>
      </c>
      <c r="D2028" s="1" t="s">
        <v>101</v>
      </c>
      <c r="E2028" s="1" t="s">
        <v>49</v>
      </c>
      <c r="F2028" s="2">
        <v>49344</v>
      </c>
      <c r="G2028">
        <v>45</v>
      </c>
      <c r="H2028">
        <v>35</v>
      </c>
      <c r="I2028" s="1" t="s">
        <v>13</v>
      </c>
      <c r="J2028" s="1" t="s">
        <v>26</v>
      </c>
      <c r="K2028" s="1" t="s">
        <v>103</v>
      </c>
      <c r="L2028" s="1" t="s">
        <v>8</v>
      </c>
      <c r="M2028" s="1" t="s">
        <v>9</v>
      </c>
      <c r="N2028" s="1" t="s">
        <v>57</v>
      </c>
      <c r="O2028" s="1" t="s">
        <v>79</v>
      </c>
    </row>
    <row r="2029" spans="1:15" x14ac:dyDescent="0.25">
      <c r="A2029">
        <v>2028</v>
      </c>
      <c r="B2029">
        <v>50</v>
      </c>
      <c r="C2029" s="1" t="s">
        <v>2</v>
      </c>
      <c r="D2029" s="1" t="s">
        <v>53</v>
      </c>
      <c r="E2029" s="1" t="s">
        <v>24</v>
      </c>
      <c r="F2029" s="2">
        <v>49346</v>
      </c>
      <c r="G2029">
        <v>50</v>
      </c>
      <c r="H2029">
        <v>73</v>
      </c>
      <c r="I2029" s="1" t="s">
        <v>127</v>
      </c>
      <c r="J2029" s="1" t="s">
        <v>18</v>
      </c>
      <c r="K2029" s="1" t="s">
        <v>62</v>
      </c>
      <c r="L2029" s="1" t="s">
        <v>39</v>
      </c>
      <c r="M2029" s="1" t="s">
        <v>36</v>
      </c>
      <c r="N2029" s="1" t="s">
        <v>21</v>
      </c>
      <c r="O2029" s="1" t="s">
        <v>79</v>
      </c>
    </row>
    <row r="2030" spans="1:15" x14ac:dyDescent="0.25">
      <c r="A2030">
        <v>2029</v>
      </c>
      <c r="B2030">
        <v>29</v>
      </c>
      <c r="C2030" s="1" t="s">
        <v>2</v>
      </c>
      <c r="D2030" s="1" t="s">
        <v>53</v>
      </c>
      <c r="E2030" s="1" t="s">
        <v>24</v>
      </c>
      <c r="F2030" s="2">
        <v>49348</v>
      </c>
      <c r="G2030">
        <v>10</v>
      </c>
      <c r="H2030">
        <v>84</v>
      </c>
      <c r="I2030" s="1" t="s">
        <v>105</v>
      </c>
      <c r="J2030" s="1" t="s">
        <v>74</v>
      </c>
      <c r="K2030" s="1" t="s">
        <v>55</v>
      </c>
      <c r="L2030" s="1" t="s">
        <v>39</v>
      </c>
      <c r="M2030" s="1" t="s">
        <v>52</v>
      </c>
      <c r="N2030" s="1" t="s">
        <v>10</v>
      </c>
      <c r="O2030" s="1" t="s">
        <v>58</v>
      </c>
    </row>
    <row r="2031" spans="1:15" x14ac:dyDescent="0.25">
      <c r="A2031">
        <v>2030</v>
      </c>
      <c r="B2031">
        <v>25</v>
      </c>
      <c r="C2031" s="1" t="s">
        <v>2</v>
      </c>
      <c r="D2031" s="1" t="s">
        <v>101</v>
      </c>
      <c r="E2031" s="1" t="s">
        <v>49</v>
      </c>
      <c r="F2031" s="2">
        <v>49350</v>
      </c>
      <c r="G2031">
        <v>40</v>
      </c>
      <c r="H2031">
        <v>23</v>
      </c>
      <c r="I2031" s="1" t="s">
        <v>38</v>
      </c>
      <c r="J2031" s="1" t="s">
        <v>26</v>
      </c>
      <c r="K2031" s="1" t="s">
        <v>51</v>
      </c>
      <c r="L2031" s="1" t="s">
        <v>19</v>
      </c>
      <c r="M2031" s="1" t="s">
        <v>27</v>
      </c>
      <c r="N2031" s="1" t="s">
        <v>28</v>
      </c>
      <c r="O2031" s="1" t="s">
        <v>40</v>
      </c>
    </row>
    <row r="2032" spans="1:15" x14ac:dyDescent="0.25">
      <c r="A2032">
        <v>2031</v>
      </c>
      <c r="B2032">
        <v>66</v>
      </c>
      <c r="C2032" s="1" t="s">
        <v>2</v>
      </c>
      <c r="D2032" s="1" t="s">
        <v>71</v>
      </c>
      <c r="E2032" s="1" t="s">
        <v>49</v>
      </c>
      <c r="F2032" s="2">
        <v>49352</v>
      </c>
      <c r="G2032">
        <v>38</v>
      </c>
      <c r="H2032">
        <v>67</v>
      </c>
      <c r="I2032" s="1" t="s">
        <v>112</v>
      </c>
      <c r="J2032" s="1" t="s">
        <v>18</v>
      </c>
      <c r="K2032" s="1" t="s">
        <v>78</v>
      </c>
      <c r="L2032" s="1" t="s">
        <v>35</v>
      </c>
      <c r="M2032" s="1" t="s">
        <v>36</v>
      </c>
      <c r="N2032" s="1" t="s">
        <v>21</v>
      </c>
      <c r="O2032" s="1" t="s">
        <v>70</v>
      </c>
    </row>
    <row r="2033" spans="1:15" x14ac:dyDescent="0.25">
      <c r="A2033">
        <v>2032</v>
      </c>
      <c r="B2033">
        <v>21</v>
      </c>
      <c r="C2033" s="1" t="s">
        <v>2</v>
      </c>
      <c r="D2033" s="1" t="s">
        <v>107</v>
      </c>
      <c r="E2033" s="1" t="s">
        <v>4</v>
      </c>
      <c r="F2033" s="2">
        <v>49354</v>
      </c>
      <c r="G2033">
        <v>2</v>
      </c>
      <c r="H2033">
        <v>51</v>
      </c>
      <c r="I2033" s="1" t="s">
        <v>80</v>
      </c>
      <c r="J2033" s="1" t="s">
        <v>6</v>
      </c>
      <c r="K2033" s="1" t="s">
        <v>43</v>
      </c>
      <c r="L2033" s="1" t="s">
        <v>19</v>
      </c>
      <c r="M2033" s="1" t="s">
        <v>36</v>
      </c>
      <c r="N2033" s="1" t="s">
        <v>21</v>
      </c>
      <c r="O2033" s="1" t="s">
        <v>70</v>
      </c>
    </row>
    <row r="2034" spans="1:15" x14ac:dyDescent="0.25">
      <c r="A2034">
        <v>2033</v>
      </c>
      <c r="B2034">
        <v>46</v>
      </c>
      <c r="C2034" s="1" t="s">
        <v>2</v>
      </c>
      <c r="D2034" s="1" t="s">
        <v>3</v>
      </c>
      <c r="E2034" s="1" t="s">
        <v>4</v>
      </c>
      <c r="F2034" s="2">
        <v>49356</v>
      </c>
      <c r="G2034">
        <v>13</v>
      </c>
      <c r="H2034">
        <v>36</v>
      </c>
      <c r="I2034" s="1" t="s">
        <v>113</v>
      </c>
      <c r="J2034" s="1" t="s">
        <v>26</v>
      </c>
      <c r="K2034" s="1" t="s">
        <v>14</v>
      </c>
      <c r="L2034" s="1" t="s">
        <v>8</v>
      </c>
      <c r="M2034" s="1" t="s">
        <v>27</v>
      </c>
      <c r="N2034" s="1" t="s">
        <v>15</v>
      </c>
      <c r="O2034" s="1" t="s">
        <v>31</v>
      </c>
    </row>
    <row r="2035" spans="1:15" x14ac:dyDescent="0.25">
      <c r="A2035">
        <v>2034</v>
      </c>
      <c r="B2035">
        <v>57</v>
      </c>
      <c r="C2035" s="1" t="s">
        <v>2</v>
      </c>
      <c r="D2035" s="1" t="s">
        <v>16</v>
      </c>
      <c r="E2035" s="1" t="s">
        <v>4</v>
      </c>
      <c r="F2035" s="2">
        <v>49358</v>
      </c>
      <c r="G2035">
        <v>33</v>
      </c>
      <c r="H2035">
        <v>55</v>
      </c>
      <c r="I2035" s="1" t="s">
        <v>97</v>
      </c>
      <c r="J2035" s="1" t="s">
        <v>6</v>
      </c>
      <c r="K2035" s="1" t="s">
        <v>60</v>
      </c>
      <c r="L2035" s="1" t="s">
        <v>35</v>
      </c>
      <c r="M2035" s="1" t="s">
        <v>9</v>
      </c>
      <c r="N2035" s="1" t="s">
        <v>10</v>
      </c>
      <c r="O2035" s="1" t="s">
        <v>31</v>
      </c>
    </row>
    <row r="2036" spans="1:15" x14ac:dyDescent="0.25">
      <c r="A2036">
        <v>2035</v>
      </c>
      <c r="B2036">
        <v>61</v>
      </c>
      <c r="C2036" s="1" t="s">
        <v>2</v>
      </c>
      <c r="D2036" s="1" t="s">
        <v>41</v>
      </c>
      <c r="E2036" s="1" t="s">
        <v>4</v>
      </c>
      <c r="F2036" s="2">
        <v>49360</v>
      </c>
      <c r="G2036">
        <v>27</v>
      </c>
      <c r="H2036">
        <v>30</v>
      </c>
      <c r="I2036" s="1" t="s">
        <v>72</v>
      </c>
      <c r="J2036" s="1" t="s">
        <v>26</v>
      </c>
      <c r="K2036" s="1" t="s">
        <v>82</v>
      </c>
      <c r="L2036" s="1" t="s">
        <v>19</v>
      </c>
      <c r="M2036" s="1" t="s">
        <v>56</v>
      </c>
      <c r="N2036" s="1" t="s">
        <v>28</v>
      </c>
      <c r="O2036" s="1" t="s">
        <v>70</v>
      </c>
    </row>
    <row r="2037" spans="1:15" x14ac:dyDescent="0.25">
      <c r="A2037">
        <v>2036</v>
      </c>
      <c r="B2037">
        <v>53</v>
      </c>
      <c r="C2037" s="1" t="s">
        <v>2</v>
      </c>
      <c r="D2037" s="1" t="s">
        <v>95</v>
      </c>
      <c r="E2037" s="1" t="s">
        <v>4</v>
      </c>
      <c r="F2037" s="2">
        <v>49362</v>
      </c>
      <c r="G2037">
        <v>43</v>
      </c>
      <c r="H2037">
        <v>70</v>
      </c>
      <c r="I2037" s="1" t="s">
        <v>83</v>
      </c>
      <c r="J2037" s="1" t="s">
        <v>18</v>
      </c>
      <c r="K2037" s="1" t="s">
        <v>116</v>
      </c>
      <c r="L2037" s="1" t="s">
        <v>35</v>
      </c>
      <c r="M2037" s="1" t="s">
        <v>9</v>
      </c>
      <c r="N2037" s="1" t="s">
        <v>57</v>
      </c>
      <c r="O2037" s="1" t="s">
        <v>22</v>
      </c>
    </row>
    <row r="2038" spans="1:15" x14ac:dyDescent="0.25">
      <c r="A2038">
        <v>2037</v>
      </c>
      <c r="B2038">
        <v>37</v>
      </c>
      <c r="C2038" s="1" t="s">
        <v>2</v>
      </c>
      <c r="D2038" s="1" t="s">
        <v>3</v>
      </c>
      <c r="E2038" s="1" t="s">
        <v>4</v>
      </c>
      <c r="F2038" s="2">
        <v>49364</v>
      </c>
      <c r="G2038">
        <v>46</v>
      </c>
      <c r="H2038">
        <v>63</v>
      </c>
      <c r="I2038" s="1" t="s">
        <v>130</v>
      </c>
      <c r="J2038" s="1" t="s">
        <v>18</v>
      </c>
      <c r="K2038" s="1" t="s">
        <v>75</v>
      </c>
      <c r="L2038" s="1" t="s">
        <v>8</v>
      </c>
      <c r="M2038" s="1" t="s">
        <v>27</v>
      </c>
      <c r="N2038" s="1" t="s">
        <v>15</v>
      </c>
      <c r="O2038" s="1" t="s">
        <v>22</v>
      </c>
    </row>
    <row r="2039" spans="1:15" x14ac:dyDescent="0.25">
      <c r="A2039">
        <v>2038</v>
      </c>
      <c r="B2039">
        <v>39</v>
      </c>
      <c r="C2039" s="1" t="s">
        <v>2</v>
      </c>
      <c r="D2039" s="1" t="s">
        <v>115</v>
      </c>
      <c r="E2039" s="1" t="s">
        <v>49</v>
      </c>
      <c r="F2039" s="2">
        <v>49366</v>
      </c>
      <c r="G2039">
        <v>7</v>
      </c>
      <c r="H2039">
        <v>87</v>
      </c>
      <c r="I2039" s="1" t="s">
        <v>97</v>
      </c>
      <c r="J2039" s="1" t="s">
        <v>18</v>
      </c>
      <c r="K2039" s="1" t="s">
        <v>78</v>
      </c>
      <c r="L2039" s="1" t="s">
        <v>35</v>
      </c>
      <c r="M2039" s="1" t="s">
        <v>9</v>
      </c>
      <c r="N2039" s="1" t="s">
        <v>10</v>
      </c>
      <c r="O2039" s="1" t="s">
        <v>58</v>
      </c>
    </row>
    <row r="2040" spans="1:15" x14ac:dyDescent="0.25">
      <c r="A2040">
        <v>2039</v>
      </c>
      <c r="B2040">
        <v>53</v>
      </c>
      <c r="C2040" s="1" t="s">
        <v>2</v>
      </c>
      <c r="D2040" s="1" t="s">
        <v>3</v>
      </c>
      <c r="E2040" s="1" t="s">
        <v>4</v>
      </c>
      <c r="F2040" s="2">
        <v>49368</v>
      </c>
      <c r="G2040">
        <v>35</v>
      </c>
      <c r="H2040">
        <v>70</v>
      </c>
      <c r="I2040" s="1" t="s">
        <v>54</v>
      </c>
      <c r="J2040" s="1" t="s">
        <v>6</v>
      </c>
      <c r="K2040" s="1" t="s">
        <v>103</v>
      </c>
      <c r="L2040" s="1" t="s">
        <v>19</v>
      </c>
      <c r="M2040" s="1" t="s">
        <v>27</v>
      </c>
      <c r="N2040" s="1" t="s">
        <v>21</v>
      </c>
      <c r="O2040" s="1" t="s">
        <v>11</v>
      </c>
    </row>
    <row r="2041" spans="1:15" x14ac:dyDescent="0.25">
      <c r="A2041">
        <v>2040</v>
      </c>
      <c r="B2041">
        <v>35</v>
      </c>
      <c r="C2041" s="1" t="s">
        <v>2</v>
      </c>
      <c r="D2041" s="1" t="s">
        <v>95</v>
      </c>
      <c r="E2041" s="1" t="s">
        <v>4</v>
      </c>
      <c r="F2041" s="2">
        <v>49370</v>
      </c>
      <c r="G2041">
        <v>31</v>
      </c>
      <c r="H2041">
        <v>51</v>
      </c>
      <c r="I2041" s="1" t="s">
        <v>130</v>
      </c>
      <c r="J2041" s="1" t="s">
        <v>26</v>
      </c>
      <c r="K2041" s="1" t="s">
        <v>60</v>
      </c>
      <c r="L2041" s="1" t="s">
        <v>19</v>
      </c>
      <c r="M2041" s="1" t="s">
        <v>27</v>
      </c>
      <c r="N2041" s="1" t="s">
        <v>68</v>
      </c>
      <c r="O2041" s="1" t="s">
        <v>58</v>
      </c>
    </row>
    <row r="2042" spans="1:15" x14ac:dyDescent="0.25">
      <c r="A2042">
        <v>2041</v>
      </c>
      <c r="B2042">
        <v>69</v>
      </c>
      <c r="C2042" s="1" t="s">
        <v>2</v>
      </c>
      <c r="D2042" s="1" t="s">
        <v>88</v>
      </c>
      <c r="E2042" s="1" t="s">
        <v>49</v>
      </c>
      <c r="F2042" s="2">
        <v>49372</v>
      </c>
      <c r="G2042">
        <v>42</v>
      </c>
      <c r="H2042">
        <v>25</v>
      </c>
      <c r="I2042" s="1" t="s">
        <v>113</v>
      </c>
      <c r="J2042" s="1" t="s">
        <v>74</v>
      </c>
      <c r="K2042" s="1" t="s">
        <v>7</v>
      </c>
      <c r="L2042" s="1" t="s">
        <v>19</v>
      </c>
      <c r="M2042" s="1" t="s">
        <v>20</v>
      </c>
      <c r="N2042" s="1" t="s">
        <v>10</v>
      </c>
      <c r="O2042" s="1" t="s">
        <v>40</v>
      </c>
    </row>
    <row r="2043" spans="1:15" x14ac:dyDescent="0.25">
      <c r="A2043">
        <v>2042</v>
      </c>
      <c r="B2043">
        <v>66</v>
      </c>
      <c r="C2043" s="1" t="s">
        <v>2</v>
      </c>
      <c r="D2043" s="1" t="s">
        <v>84</v>
      </c>
      <c r="E2043" s="1" t="s">
        <v>45</v>
      </c>
      <c r="F2043" s="2">
        <v>49374</v>
      </c>
      <c r="G2043">
        <v>14</v>
      </c>
      <c r="H2043">
        <v>32</v>
      </c>
      <c r="I2043" s="1" t="s">
        <v>66</v>
      </c>
      <c r="J2043" s="1" t="s">
        <v>18</v>
      </c>
      <c r="K2043" s="1" t="s">
        <v>75</v>
      </c>
      <c r="L2043" s="1" t="s">
        <v>8</v>
      </c>
      <c r="M2043" s="1" t="s">
        <v>27</v>
      </c>
      <c r="N2043" s="1" t="s">
        <v>28</v>
      </c>
      <c r="O2043" s="1" t="s">
        <v>58</v>
      </c>
    </row>
    <row r="2044" spans="1:15" x14ac:dyDescent="0.25">
      <c r="A2044">
        <v>2043</v>
      </c>
      <c r="B2044">
        <v>19</v>
      </c>
      <c r="C2044" s="1" t="s">
        <v>2</v>
      </c>
      <c r="D2044" s="1" t="s">
        <v>53</v>
      </c>
      <c r="E2044" s="1" t="s">
        <v>24</v>
      </c>
      <c r="F2044" s="2">
        <v>49376</v>
      </c>
      <c r="G2044">
        <v>35</v>
      </c>
      <c r="H2044">
        <v>52</v>
      </c>
      <c r="I2044" s="1" t="s">
        <v>72</v>
      </c>
      <c r="J2044" s="1" t="s">
        <v>26</v>
      </c>
      <c r="K2044" s="1" t="s">
        <v>90</v>
      </c>
      <c r="L2044" s="1" t="s">
        <v>19</v>
      </c>
      <c r="M2044" s="1" t="s">
        <v>52</v>
      </c>
      <c r="N2044" s="1" t="s">
        <v>10</v>
      </c>
      <c r="O2044" s="1" t="s">
        <v>70</v>
      </c>
    </row>
    <row r="2045" spans="1:15" x14ac:dyDescent="0.25">
      <c r="A2045">
        <v>2044</v>
      </c>
      <c r="B2045">
        <v>47</v>
      </c>
      <c r="C2045" s="1" t="s">
        <v>2</v>
      </c>
      <c r="D2045" s="1" t="s">
        <v>125</v>
      </c>
      <c r="E2045" s="1" t="s">
        <v>49</v>
      </c>
      <c r="F2045" s="2">
        <v>49378</v>
      </c>
      <c r="G2045">
        <v>49</v>
      </c>
      <c r="H2045">
        <v>33</v>
      </c>
      <c r="I2045" s="1" t="s">
        <v>66</v>
      </c>
      <c r="J2045" s="1" t="s">
        <v>26</v>
      </c>
      <c r="K2045" s="1" t="s">
        <v>43</v>
      </c>
      <c r="L2045" s="1" t="s">
        <v>35</v>
      </c>
      <c r="M2045" s="1" t="s">
        <v>36</v>
      </c>
      <c r="N2045" s="1" t="s">
        <v>28</v>
      </c>
      <c r="O2045" s="1" t="s">
        <v>22</v>
      </c>
    </row>
    <row r="2046" spans="1:15" x14ac:dyDescent="0.25">
      <c r="A2046">
        <v>2045</v>
      </c>
      <c r="B2046">
        <v>49</v>
      </c>
      <c r="C2046" s="1" t="s">
        <v>2</v>
      </c>
      <c r="D2046" s="1" t="s">
        <v>16</v>
      </c>
      <c r="E2046" s="1" t="s">
        <v>4</v>
      </c>
      <c r="F2046" s="2">
        <v>49380</v>
      </c>
      <c r="G2046">
        <v>17</v>
      </c>
      <c r="H2046">
        <v>68</v>
      </c>
      <c r="I2046" s="1" t="s">
        <v>50</v>
      </c>
      <c r="J2046" s="1" t="s">
        <v>6</v>
      </c>
      <c r="K2046" s="1" t="s">
        <v>103</v>
      </c>
      <c r="L2046" s="1" t="s">
        <v>19</v>
      </c>
      <c r="M2046" s="1" t="s">
        <v>20</v>
      </c>
      <c r="N2046" s="1" t="s">
        <v>28</v>
      </c>
      <c r="O2046" s="1" t="s">
        <v>11</v>
      </c>
    </row>
    <row r="2047" spans="1:15" x14ac:dyDescent="0.25">
      <c r="A2047">
        <v>2046</v>
      </c>
      <c r="B2047">
        <v>31</v>
      </c>
      <c r="C2047" s="1" t="s">
        <v>2</v>
      </c>
      <c r="D2047" s="1" t="s">
        <v>88</v>
      </c>
      <c r="E2047" s="1" t="s">
        <v>49</v>
      </c>
      <c r="F2047" s="2">
        <v>49382</v>
      </c>
      <c r="G2047">
        <v>26</v>
      </c>
      <c r="H2047">
        <v>20</v>
      </c>
      <c r="I2047" s="1" t="s">
        <v>124</v>
      </c>
      <c r="J2047" s="1" t="s">
        <v>26</v>
      </c>
      <c r="K2047" s="1" t="s">
        <v>90</v>
      </c>
      <c r="L2047" s="1" t="s">
        <v>39</v>
      </c>
      <c r="M2047" s="1" t="s">
        <v>9</v>
      </c>
      <c r="N2047" s="1" t="s">
        <v>28</v>
      </c>
      <c r="O2047" s="1" t="s">
        <v>40</v>
      </c>
    </row>
    <row r="2048" spans="1:15" x14ac:dyDescent="0.25">
      <c r="A2048">
        <v>2047</v>
      </c>
      <c r="B2048">
        <v>39</v>
      </c>
      <c r="C2048" s="1" t="s">
        <v>2</v>
      </c>
      <c r="D2048" s="1" t="s">
        <v>77</v>
      </c>
      <c r="E2048" s="1" t="s">
        <v>4</v>
      </c>
      <c r="F2048" s="2">
        <v>49384</v>
      </c>
      <c r="G2048">
        <v>30</v>
      </c>
      <c r="H2048">
        <v>32</v>
      </c>
      <c r="I2048" s="1" t="s">
        <v>83</v>
      </c>
      <c r="J2048" s="1" t="s">
        <v>26</v>
      </c>
      <c r="K2048" s="1" t="s">
        <v>14</v>
      </c>
      <c r="L2048" s="1" t="s">
        <v>8</v>
      </c>
      <c r="M2048" s="1" t="s">
        <v>20</v>
      </c>
      <c r="N2048" s="1" t="s">
        <v>15</v>
      </c>
      <c r="O2048" s="1" t="s">
        <v>79</v>
      </c>
    </row>
    <row r="2049" spans="1:15" x14ac:dyDescent="0.25">
      <c r="A2049">
        <v>2048</v>
      </c>
      <c r="B2049">
        <v>58</v>
      </c>
      <c r="C2049" s="1" t="s">
        <v>2</v>
      </c>
      <c r="D2049" s="1" t="s">
        <v>88</v>
      </c>
      <c r="E2049" s="1" t="s">
        <v>49</v>
      </c>
      <c r="F2049" s="2">
        <v>49386</v>
      </c>
      <c r="G2049">
        <v>32</v>
      </c>
      <c r="H2049">
        <v>82</v>
      </c>
      <c r="I2049" s="1" t="s">
        <v>121</v>
      </c>
      <c r="J2049" s="1" t="s">
        <v>26</v>
      </c>
      <c r="K2049" s="1" t="s">
        <v>47</v>
      </c>
      <c r="L2049" s="1" t="s">
        <v>35</v>
      </c>
      <c r="M2049" s="1" t="s">
        <v>56</v>
      </c>
      <c r="N2049" s="1" t="s">
        <v>15</v>
      </c>
      <c r="O2049" s="1" t="s">
        <v>31</v>
      </c>
    </row>
    <row r="2050" spans="1:15" x14ac:dyDescent="0.25">
      <c r="A2050">
        <v>2049</v>
      </c>
      <c r="B2050">
        <v>45</v>
      </c>
      <c r="C2050" s="1" t="s">
        <v>2</v>
      </c>
      <c r="D2050" s="1" t="s">
        <v>32</v>
      </c>
      <c r="E2050" s="1" t="s">
        <v>24</v>
      </c>
      <c r="F2050" s="2">
        <v>49388</v>
      </c>
      <c r="G2050">
        <v>35</v>
      </c>
      <c r="H2050">
        <v>64</v>
      </c>
      <c r="I2050" s="1" t="s">
        <v>133</v>
      </c>
      <c r="J2050" s="1" t="s">
        <v>74</v>
      </c>
      <c r="K2050" s="1" t="s">
        <v>51</v>
      </c>
      <c r="L2050" s="1" t="s">
        <v>8</v>
      </c>
      <c r="M2050" s="1" t="s">
        <v>9</v>
      </c>
      <c r="N2050" s="1" t="s">
        <v>57</v>
      </c>
      <c r="O2050" s="1" t="s">
        <v>40</v>
      </c>
    </row>
    <row r="2051" spans="1:15" x14ac:dyDescent="0.25">
      <c r="A2051">
        <v>2050</v>
      </c>
      <c r="B2051">
        <v>68</v>
      </c>
      <c r="C2051" s="1" t="s">
        <v>2</v>
      </c>
      <c r="D2051" s="1" t="s">
        <v>119</v>
      </c>
      <c r="E2051" s="1" t="s">
        <v>24</v>
      </c>
      <c r="F2051" s="2">
        <v>49390</v>
      </c>
      <c r="G2051">
        <v>15</v>
      </c>
      <c r="H2051">
        <v>24</v>
      </c>
      <c r="I2051" s="1" t="s">
        <v>25</v>
      </c>
      <c r="J2051" s="1" t="s">
        <v>6</v>
      </c>
      <c r="K2051" s="1" t="s">
        <v>126</v>
      </c>
      <c r="L2051" s="1" t="s">
        <v>39</v>
      </c>
      <c r="M2051" s="1" t="s">
        <v>36</v>
      </c>
      <c r="N2051" s="1" t="s">
        <v>10</v>
      </c>
      <c r="O2051" s="1" t="s">
        <v>31</v>
      </c>
    </row>
    <row r="2052" spans="1:15" x14ac:dyDescent="0.25">
      <c r="A2052">
        <v>2051</v>
      </c>
      <c r="B2052">
        <v>35</v>
      </c>
      <c r="C2052" s="1" t="s">
        <v>2</v>
      </c>
      <c r="D2052" s="1" t="s">
        <v>106</v>
      </c>
      <c r="E2052" s="1" t="s">
        <v>49</v>
      </c>
      <c r="F2052" s="2">
        <v>49392</v>
      </c>
      <c r="G2052">
        <v>10</v>
      </c>
      <c r="H2052">
        <v>96</v>
      </c>
      <c r="I2052" s="1" t="s">
        <v>73</v>
      </c>
      <c r="J2052" s="1" t="s">
        <v>26</v>
      </c>
      <c r="K2052" s="1" t="s">
        <v>67</v>
      </c>
      <c r="L2052" s="1" t="s">
        <v>35</v>
      </c>
      <c r="M2052" s="1" t="s">
        <v>56</v>
      </c>
      <c r="N2052" s="1" t="s">
        <v>68</v>
      </c>
      <c r="O2052" s="1" t="s">
        <v>31</v>
      </c>
    </row>
    <row r="2053" spans="1:15" x14ac:dyDescent="0.25">
      <c r="A2053">
        <v>2052</v>
      </c>
      <c r="B2053">
        <v>65</v>
      </c>
      <c r="C2053" s="1" t="s">
        <v>2</v>
      </c>
      <c r="D2053" s="1" t="s">
        <v>95</v>
      </c>
      <c r="E2053" s="1" t="s">
        <v>4</v>
      </c>
      <c r="F2053" s="2">
        <v>49394</v>
      </c>
      <c r="G2053">
        <v>14</v>
      </c>
      <c r="H2053">
        <v>94</v>
      </c>
      <c r="I2053" s="1" t="s">
        <v>17</v>
      </c>
      <c r="J2053" s="1" t="s">
        <v>6</v>
      </c>
      <c r="K2053" s="1" t="s">
        <v>76</v>
      </c>
      <c r="L2053" s="1" t="s">
        <v>19</v>
      </c>
      <c r="M2053" s="1" t="s">
        <v>20</v>
      </c>
      <c r="N2053" s="1" t="s">
        <v>21</v>
      </c>
      <c r="O2053" s="1" t="s">
        <v>70</v>
      </c>
    </row>
    <row r="2054" spans="1:15" x14ac:dyDescent="0.25">
      <c r="A2054">
        <v>2053</v>
      </c>
      <c r="B2054">
        <v>45</v>
      </c>
      <c r="C2054" s="1" t="s">
        <v>2</v>
      </c>
      <c r="D2054" s="1" t="s">
        <v>114</v>
      </c>
      <c r="E2054" s="1" t="s">
        <v>49</v>
      </c>
      <c r="F2054" s="2">
        <v>49396</v>
      </c>
      <c r="G2054">
        <v>30</v>
      </c>
      <c r="H2054">
        <v>48</v>
      </c>
      <c r="I2054" s="1" t="s">
        <v>64</v>
      </c>
      <c r="J2054" s="1" t="s">
        <v>26</v>
      </c>
      <c r="K2054" s="1" t="s">
        <v>7</v>
      </c>
      <c r="L2054" s="1" t="s">
        <v>8</v>
      </c>
      <c r="M2054" s="1" t="s">
        <v>52</v>
      </c>
      <c r="N2054" s="1" t="s">
        <v>57</v>
      </c>
      <c r="O2054" s="1" t="s">
        <v>31</v>
      </c>
    </row>
    <row r="2055" spans="1:15" x14ac:dyDescent="0.25">
      <c r="A2055">
        <v>2054</v>
      </c>
      <c r="B2055">
        <v>19</v>
      </c>
      <c r="C2055" s="1" t="s">
        <v>2</v>
      </c>
      <c r="D2055" s="1" t="s">
        <v>71</v>
      </c>
      <c r="E2055" s="1" t="s">
        <v>49</v>
      </c>
      <c r="F2055" s="2">
        <v>49398</v>
      </c>
      <c r="G2055">
        <v>16</v>
      </c>
      <c r="H2055">
        <v>60</v>
      </c>
      <c r="I2055" s="1" t="s">
        <v>33</v>
      </c>
      <c r="J2055" s="1" t="s">
        <v>18</v>
      </c>
      <c r="K2055" s="1" t="s">
        <v>55</v>
      </c>
      <c r="L2055" s="1" t="s">
        <v>19</v>
      </c>
      <c r="M2055" s="1" t="s">
        <v>52</v>
      </c>
      <c r="N2055" s="1" t="s">
        <v>21</v>
      </c>
      <c r="O2055" s="1" t="s">
        <v>11</v>
      </c>
    </row>
    <row r="2056" spans="1:15" x14ac:dyDescent="0.25">
      <c r="A2056">
        <v>2055</v>
      </c>
      <c r="B2056">
        <v>65</v>
      </c>
      <c r="C2056" s="1" t="s">
        <v>2</v>
      </c>
      <c r="D2056" s="1" t="s">
        <v>12</v>
      </c>
      <c r="E2056" s="1" t="s">
        <v>4</v>
      </c>
      <c r="F2056" s="2">
        <v>49400</v>
      </c>
      <c r="G2056">
        <v>14</v>
      </c>
      <c r="H2056">
        <v>56</v>
      </c>
      <c r="I2056" s="1" t="s">
        <v>109</v>
      </c>
      <c r="J2056" s="1" t="s">
        <v>74</v>
      </c>
      <c r="K2056" s="1" t="s">
        <v>62</v>
      </c>
      <c r="L2056" s="1" t="s">
        <v>19</v>
      </c>
      <c r="M2056" s="1" t="s">
        <v>9</v>
      </c>
      <c r="N2056" s="1" t="s">
        <v>28</v>
      </c>
      <c r="O2056" s="1" t="s">
        <v>31</v>
      </c>
    </row>
    <row r="2057" spans="1:15" x14ac:dyDescent="0.25">
      <c r="A2057">
        <v>2056</v>
      </c>
      <c r="B2057">
        <v>28</v>
      </c>
      <c r="C2057" s="1" t="s">
        <v>2</v>
      </c>
      <c r="D2057" s="1" t="s">
        <v>48</v>
      </c>
      <c r="E2057" s="1" t="s">
        <v>49</v>
      </c>
      <c r="F2057" s="2">
        <v>49402</v>
      </c>
      <c r="G2057">
        <v>28</v>
      </c>
      <c r="H2057">
        <v>33</v>
      </c>
      <c r="I2057" s="1" t="s">
        <v>87</v>
      </c>
      <c r="J2057" s="1" t="s">
        <v>26</v>
      </c>
      <c r="K2057" s="1" t="s">
        <v>47</v>
      </c>
      <c r="L2057" s="1" t="s">
        <v>39</v>
      </c>
      <c r="M2057" s="1" t="s">
        <v>52</v>
      </c>
      <c r="N2057" s="1" t="s">
        <v>57</v>
      </c>
      <c r="O2057" s="1" t="s">
        <v>22</v>
      </c>
    </row>
    <row r="2058" spans="1:15" x14ac:dyDescent="0.25">
      <c r="A2058">
        <v>2057</v>
      </c>
      <c r="B2058">
        <v>55</v>
      </c>
      <c r="C2058" s="1" t="s">
        <v>2</v>
      </c>
      <c r="D2058" s="1" t="s">
        <v>114</v>
      </c>
      <c r="E2058" s="1" t="s">
        <v>49</v>
      </c>
      <c r="F2058" s="2">
        <v>49404</v>
      </c>
      <c r="G2058">
        <v>29</v>
      </c>
      <c r="H2058">
        <v>46</v>
      </c>
      <c r="I2058" s="1" t="s">
        <v>130</v>
      </c>
      <c r="J2058" s="1" t="s">
        <v>6</v>
      </c>
      <c r="K2058" s="1" t="s">
        <v>126</v>
      </c>
      <c r="L2058" s="1" t="s">
        <v>19</v>
      </c>
      <c r="M2058" s="1" t="s">
        <v>52</v>
      </c>
      <c r="N2058" s="1" t="s">
        <v>28</v>
      </c>
      <c r="O2058" s="1" t="s">
        <v>70</v>
      </c>
    </row>
    <row r="2059" spans="1:15" x14ac:dyDescent="0.25">
      <c r="A2059">
        <v>2058</v>
      </c>
      <c r="B2059">
        <v>66</v>
      </c>
      <c r="C2059" s="1" t="s">
        <v>2</v>
      </c>
      <c r="D2059" s="1" t="s">
        <v>107</v>
      </c>
      <c r="E2059" s="1" t="s">
        <v>4</v>
      </c>
      <c r="F2059" s="2">
        <v>49406</v>
      </c>
      <c r="G2059">
        <v>5</v>
      </c>
      <c r="H2059">
        <v>37</v>
      </c>
      <c r="I2059" s="1" t="s">
        <v>129</v>
      </c>
      <c r="J2059" s="1" t="s">
        <v>6</v>
      </c>
      <c r="K2059" s="1" t="s">
        <v>116</v>
      </c>
      <c r="L2059" s="1" t="s">
        <v>19</v>
      </c>
      <c r="M2059" s="1" t="s">
        <v>36</v>
      </c>
      <c r="N2059" s="1" t="s">
        <v>28</v>
      </c>
      <c r="O2059" s="1" t="s">
        <v>79</v>
      </c>
    </row>
    <row r="2060" spans="1:15" x14ac:dyDescent="0.25">
      <c r="A2060">
        <v>2059</v>
      </c>
      <c r="B2060">
        <v>29</v>
      </c>
      <c r="C2060" s="1" t="s">
        <v>2</v>
      </c>
      <c r="D2060" s="1" t="s">
        <v>37</v>
      </c>
      <c r="E2060" s="1" t="s">
        <v>4</v>
      </c>
      <c r="F2060" s="2">
        <v>49408</v>
      </c>
      <c r="G2060">
        <v>17</v>
      </c>
      <c r="H2060">
        <v>98</v>
      </c>
      <c r="I2060" s="1" t="s">
        <v>131</v>
      </c>
      <c r="J2060" s="1" t="s">
        <v>26</v>
      </c>
      <c r="K2060" s="1" t="s">
        <v>92</v>
      </c>
      <c r="L2060" s="1" t="s">
        <v>8</v>
      </c>
      <c r="M2060" s="1" t="s">
        <v>56</v>
      </c>
      <c r="N2060" s="1" t="s">
        <v>57</v>
      </c>
      <c r="O2060" s="1" t="s">
        <v>40</v>
      </c>
    </row>
    <row r="2061" spans="1:15" x14ac:dyDescent="0.25">
      <c r="A2061">
        <v>2060</v>
      </c>
      <c r="B2061">
        <v>56</v>
      </c>
      <c r="C2061" s="1" t="s">
        <v>2</v>
      </c>
      <c r="D2061" s="1" t="s">
        <v>41</v>
      </c>
      <c r="E2061" s="1" t="s">
        <v>4</v>
      </c>
      <c r="F2061" s="2">
        <v>49410</v>
      </c>
      <c r="G2061">
        <v>50</v>
      </c>
      <c r="H2061">
        <v>50</v>
      </c>
      <c r="I2061" s="1" t="s">
        <v>81</v>
      </c>
      <c r="J2061" s="1" t="s">
        <v>74</v>
      </c>
      <c r="K2061" s="1" t="s">
        <v>100</v>
      </c>
      <c r="L2061" s="1" t="s">
        <v>19</v>
      </c>
      <c r="M2061" s="1" t="s">
        <v>9</v>
      </c>
      <c r="N2061" s="1" t="s">
        <v>28</v>
      </c>
      <c r="O2061" s="1" t="s">
        <v>22</v>
      </c>
    </row>
    <row r="2062" spans="1:15" x14ac:dyDescent="0.25">
      <c r="A2062">
        <v>2061</v>
      </c>
      <c r="B2062">
        <v>21</v>
      </c>
      <c r="C2062" s="1" t="s">
        <v>2</v>
      </c>
      <c r="D2062" s="1" t="s">
        <v>115</v>
      </c>
      <c r="E2062" s="1" t="s">
        <v>49</v>
      </c>
      <c r="F2062" s="2">
        <v>49412</v>
      </c>
      <c r="G2062">
        <v>23</v>
      </c>
      <c r="H2062">
        <v>63</v>
      </c>
      <c r="I2062" s="1" t="s">
        <v>132</v>
      </c>
      <c r="J2062" s="1" t="s">
        <v>26</v>
      </c>
      <c r="K2062" s="1" t="s">
        <v>126</v>
      </c>
      <c r="L2062" s="1" t="s">
        <v>39</v>
      </c>
      <c r="M2062" s="1" t="s">
        <v>27</v>
      </c>
      <c r="N2062" s="1" t="s">
        <v>57</v>
      </c>
      <c r="O2062" s="1" t="s">
        <v>40</v>
      </c>
    </row>
    <row r="2063" spans="1:15" x14ac:dyDescent="0.25">
      <c r="A2063">
        <v>2062</v>
      </c>
      <c r="B2063">
        <v>32</v>
      </c>
      <c r="C2063" s="1" t="s">
        <v>2</v>
      </c>
      <c r="D2063" s="1" t="s">
        <v>12</v>
      </c>
      <c r="E2063" s="1" t="s">
        <v>4</v>
      </c>
      <c r="F2063" s="2">
        <v>49414</v>
      </c>
      <c r="G2063">
        <v>22</v>
      </c>
      <c r="H2063">
        <v>70</v>
      </c>
      <c r="I2063" s="1" t="s">
        <v>133</v>
      </c>
      <c r="J2063" s="1" t="s">
        <v>18</v>
      </c>
      <c r="K2063" s="1" t="s">
        <v>118</v>
      </c>
      <c r="L2063" s="1" t="s">
        <v>35</v>
      </c>
      <c r="M2063" s="1" t="s">
        <v>56</v>
      </c>
      <c r="N2063" s="1" t="s">
        <v>68</v>
      </c>
      <c r="O2063" s="1" t="s">
        <v>31</v>
      </c>
    </row>
    <row r="2064" spans="1:15" x14ac:dyDescent="0.25">
      <c r="A2064">
        <v>2063</v>
      </c>
      <c r="B2064">
        <v>54</v>
      </c>
      <c r="C2064" s="1" t="s">
        <v>2</v>
      </c>
      <c r="D2064" s="1" t="s">
        <v>44</v>
      </c>
      <c r="E2064" s="1" t="s">
        <v>45</v>
      </c>
      <c r="F2064" s="2">
        <v>49416</v>
      </c>
      <c r="G2064">
        <v>15</v>
      </c>
      <c r="H2064">
        <v>63</v>
      </c>
      <c r="I2064" s="1" t="s">
        <v>113</v>
      </c>
      <c r="J2064" s="1" t="s">
        <v>6</v>
      </c>
      <c r="K2064" s="1" t="s">
        <v>47</v>
      </c>
      <c r="L2064" s="1" t="s">
        <v>39</v>
      </c>
      <c r="M2064" s="1" t="s">
        <v>36</v>
      </c>
      <c r="N2064" s="1" t="s">
        <v>15</v>
      </c>
      <c r="O2064" s="1" t="s">
        <v>40</v>
      </c>
    </row>
    <row r="2065" spans="1:15" x14ac:dyDescent="0.25">
      <c r="A2065">
        <v>2064</v>
      </c>
      <c r="B2065">
        <v>61</v>
      </c>
      <c r="C2065" s="1" t="s">
        <v>2</v>
      </c>
      <c r="D2065" s="1" t="s">
        <v>41</v>
      </c>
      <c r="E2065" s="1" t="s">
        <v>4</v>
      </c>
      <c r="F2065" s="2">
        <v>49418</v>
      </c>
      <c r="G2065">
        <v>32</v>
      </c>
      <c r="H2065">
        <v>86</v>
      </c>
      <c r="I2065" s="1" t="s">
        <v>98</v>
      </c>
      <c r="J2065" s="1" t="s">
        <v>26</v>
      </c>
      <c r="K2065" s="1" t="s">
        <v>91</v>
      </c>
      <c r="L2065" s="1" t="s">
        <v>39</v>
      </c>
      <c r="M2065" s="1" t="s">
        <v>36</v>
      </c>
      <c r="N2065" s="1" t="s">
        <v>15</v>
      </c>
      <c r="O2065" s="1" t="s">
        <v>70</v>
      </c>
    </row>
    <row r="2066" spans="1:15" x14ac:dyDescent="0.25">
      <c r="A2066">
        <v>2065</v>
      </c>
      <c r="B2066">
        <v>31</v>
      </c>
      <c r="C2066" s="1" t="s">
        <v>2</v>
      </c>
      <c r="D2066" s="1" t="s">
        <v>53</v>
      </c>
      <c r="E2066" s="1" t="s">
        <v>24</v>
      </c>
      <c r="F2066" s="2">
        <v>49420</v>
      </c>
      <c r="G2066">
        <v>5</v>
      </c>
      <c r="H2066">
        <v>99</v>
      </c>
      <c r="I2066" s="1" t="s">
        <v>54</v>
      </c>
      <c r="J2066" s="1" t="s">
        <v>26</v>
      </c>
      <c r="K2066" s="1" t="s">
        <v>78</v>
      </c>
      <c r="L2066" s="1" t="s">
        <v>35</v>
      </c>
      <c r="M2066" s="1" t="s">
        <v>52</v>
      </c>
      <c r="N2066" s="1" t="s">
        <v>57</v>
      </c>
      <c r="O2066" s="1" t="s">
        <v>70</v>
      </c>
    </row>
    <row r="2067" spans="1:15" x14ac:dyDescent="0.25">
      <c r="A2067">
        <v>2066</v>
      </c>
      <c r="B2067">
        <v>27</v>
      </c>
      <c r="C2067" s="1" t="s">
        <v>2</v>
      </c>
      <c r="D2067" s="1" t="s">
        <v>32</v>
      </c>
      <c r="E2067" s="1" t="s">
        <v>24</v>
      </c>
      <c r="F2067" s="2">
        <v>49422</v>
      </c>
      <c r="G2067">
        <v>6</v>
      </c>
      <c r="H2067">
        <v>40</v>
      </c>
      <c r="I2067" s="1" t="s">
        <v>29</v>
      </c>
      <c r="J2067" s="1" t="s">
        <v>26</v>
      </c>
      <c r="K2067" s="1" t="s">
        <v>126</v>
      </c>
      <c r="L2067" s="1" t="s">
        <v>19</v>
      </c>
      <c r="M2067" s="1" t="s">
        <v>20</v>
      </c>
      <c r="N2067" s="1" t="s">
        <v>57</v>
      </c>
      <c r="O2067" s="1" t="s">
        <v>58</v>
      </c>
    </row>
    <row r="2068" spans="1:15" x14ac:dyDescent="0.25">
      <c r="A2068">
        <v>2067</v>
      </c>
      <c r="B2068">
        <v>64</v>
      </c>
      <c r="C2068" s="1" t="s">
        <v>2</v>
      </c>
      <c r="D2068" s="1" t="s">
        <v>32</v>
      </c>
      <c r="E2068" s="1" t="s">
        <v>24</v>
      </c>
      <c r="F2068" s="2">
        <v>49424</v>
      </c>
      <c r="G2068">
        <v>44</v>
      </c>
      <c r="H2068">
        <v>92</v>
      </c>
      <c r="I2068" s="1" t="s">
        <v>97</v>
      </c>
      <c r="J2068" s="1" t="s">
        <v>26</v>
      </c>
      <c r="K2068" s="1" t="s">
        <v>60</v>
      </c>
      <c r="L2068" s="1" t="s">
        <v>39</v>
      </c>
      <c r="M2068" s="1" t="s">
        <v>56</v>
      </c>
      <c r="N2068" s="1" t="s">
        <v>68</v>
      </c>
      <c r="O2068" s="1" t="s">
        <v>11</v>
      </c>
    </row>
    <row r="2069" spans="1:15" x14ac:dyDescent="0.25">
      <c r="A2069">
        <v>2068</v>
      </c>
      <c r="B2069">
        <v>60</v>
      </c>
      <c r="C2069" s="1" t="s">
        <v>2</v>
      </c>
      <c r="D2069" s="1" t="s">
        <v>77</v>
      </c>
      <c r="E2069" s="1" t="s">
        <v>4</v>
      </c>
      <c r="F2069" s="2">
        <v>49426</v>
      </c>
      <c r="G2069">
        <v>23</v>
      </c>
      <c r="H2069">
        <v>21</v>
      </c>
      <c r="I2069" s="1" t="s">
        <v>110</v>
      </c>
      <c r="J2069" s="1" t="s">
        <v>74</v>
      </c>
      <c r="K2069" s="1" t="s">
        <v>100</v>
      </c>
      <c r="L2069" s="1" t="s">
        <v>39</v>
      </c>
      <c r="M2069" s="1" t="s">
        <v>52</v>
      </c>
      <c r="N2069" s="1" t="s">
        <v>15</v>
      </c>
      <c r="O2069" s="1" t="s">
        <v>11</v>
      </c>
    </row>
    <row r="2070" spans="1:15" x14ac:dyDescent="0.25">
      <c r="A2070">
        <v>2069</v>
      </c>
      <c r="B2070">
        <v>70</v>
      </c>
      <c r="C2070" s="1" t="s">
        <v>2</v>
      </c>
      <c r="D2070" s="1" t="s">
        <v>88</v>
      </c>
      <c r="E2070" s="1" t="s">
        <v>49</v>
      </c>
      <c r="F2070" s="2">
        <v>49428</v>
      </c>
      <c r="G2070">
        <v>44</v>
      </c>
      <c r="H2070">
        <v>81</v>
      </c>
      <c r="I2070" s="1" t="s">
        <v>111</v>
      </c>
      <c r="J2070" s="1" t="s">
        <v>74</v>
      </c>
      <c r="K2070" s="1" t="s">
        <v>76</v>
      </c>
      <c r="L2070" s="1" t="s">
        <v>35</v>
      </c>
      <c r="M2070" s="1" t="s">
        <v>56</v>
      </c>
      <c r="N2070" s="1" t="s">
        <v>10</v>
      </c>
      <c r="O2070" s="1" t="s">
        <v>70</v>
      </c>
    </row>
    <row r="2071" spans="1:15" x14ac:dyDescent="0.25">
      <c r="A2071">
        <v>2070</v>
      </c>
      <c r="B2071">
        <v>36</v>
      </c>
      <c r="C2071" s="1" t="s">
        <v>2</v>
      </c>
      <c r="D2071" s="1" t="s">
        <v>95</v>
      </c>
      <c r="E2071" s="1" t="s">
        <v>4</v>
      </c>
      <c r="F2071" s="2">
        <v>49430</v>
      </c>
      <c r="G2071">
        <v>3</v>
      </c>
      <c r="H2071">
        <v>82</v>
      </c>
      <c r="I2071" s="1" t="s">
        <v>87</v>
      </c>
      <c r="J2071" s="1" t="s">
        <v>26</v>
      </c>
      <c r="K2071" s="1" t="s">
        <v>108</v>
      </c>
      <c r="L2071" s="1" t="s">
        <v>39</v>
      </c>
      <c r="M2071" s="1" t="s">
        <v>20</v>
      </c>
      <c r="N2071" s="1" t="s">
        <v>68</v>
      </c>
      <c r="O2071" s="1" t="s">
        <v>40</v>
      </c>
    </row>
    <row r="2072" spans="1:15" x14ac:dyDescent="0.25">
      <c r="A2072">
        <v>2071</v>
      </c>
      <c r="B2072">
        <v>56</v>
      </c>
      <c r="C2072" s="1" t="s">
        <v>2</v>
      </c>
      <c r="D2072" s="1" t="s">
        <v>88</v>
      </c>
      <c r="E2072" s="1" t="s">
        <v>49</v>
      </c>
      <c r="F2072" s="2">
        <v>49432</v>
      </c>
      <c r="G2072">
        <v>14</v>
      </c>
      <c r="H2072">
        <v>88</v>
      </c>
      <c r="I2072" s="1" t="s">
        <v>127</v>
      </c>
      <c r="J2072" s="1" t="s">
        <v>74</v>
      </c>
      <c r="K2072" s="1" t="s">
        <v>90</v>
      </c>
      <c r="L2072" s="1" t="s">
        <v>19</v>
      </c>
      <c r="M2072" s="1" t="s">
        <v>9</v>
      </c>
      <c r="N2072" s="1" t="s">
        <v>15</v>
      </c>
      <c r="O2072" s="1" t="s">
        <v>70</v>
      </c>
    </row>
    <row r="2073" spans="1:15" x14ac:dyDescent="0.25">
      <c r="A2073">
        <v>2072</v>
      </c>
      <c r="B2073">
        <v>69</v>
      </c>
      <c r="C2073" s="1" t="s">
        <v>2</v>
      </c>
      <c r="D2073" s="1" t="s">
        <v>84</v>
      </c>
      <c r="E2073" s="1" t="s">
        <v>45</v>
      </c>
      <c r="F2073" s="2">
        <v>49434</v>
      </c>
      <c r="G2073">
        <v>37</v>
      </c>
      <c r="H2073">
        <v>100</v>
      </c>
      <c r="I2073" s="1" t="s">
        <v>113</v>
      </c>
      <c r="J2073" s="1" t="s">
        <v>18</v>
      </c>
      <c r="K2073" s="1" t="s">
        <v>116</v>
      </c>
      <c r="L2073" s="1" t="s">
        <v>39</v>
      </c>
      <c r="M2073" s="1" t="s">
        <v>56</v>
      </c>
      <c r="N2073" s="1" t="s">
        <v>28</v>
      </c>
      <c r="O2073" s="1" t="s">
        <v>40</v>
      </c>
    </row>
    <row r="2074" spans="1:15" x14ac:dyDescent="0.25">
      <c r="A2074">
        <v>2073</v>
      </c>
      <c r="B2074">
        <v>39</v>
      </c>
      <c r="C2074" s="1" t="s">
        <v>2</v>
      </c>
      <c r="D2074" s="1" t="s">
        <v>114</v>
      </c>
      <c r="E2074" s="1" t="s">
        <v>49</v>
      </c>
      <c r="F2074" s="2">
        <v>49436</v>
      </c>
      <c r="G2074">
        <v>22</v>
      </c>
      <c r="H2074">
        <v>66</v>
      </c>
      <c r="I2074" s="1" t="s">
        <v>17</v>
      </c>
      <c r="J2074" s="1" t="s">
        <v>26</v>
      </c>
      <c r="K2074" s="1" t="s">
        <v>100</v>
      </c>
      <c r="L2074" s="1" t="s">
        <v>8</v>
      </c>
      <c r="M2074" s="1" t="s">
        <v>27</v>
      </c>
      <c r="N2074" s="1" t="s">
        <v>57</v>
      </c>
      <c r="O2074" s="1" t="s">
        <v>22</v>
      </c>
    </row>
    <row r="2075" spans="1:15" x14ac:dyDescent="0.25">
      <c r="A2075">
        <v>2074</v>
      </c>
      <c r="B2075">
        <v>38</v>
      </c>
      <c r="C2075" s="1" t="s">
        <v>2</v>
      </c>
      <c r="D2075" s="1" t="s">
        <v>115</v>
      </c>
      <c r="E2075" s="1" t="s">
        <v>49</v>
      </c>
      <c r="F2075" s="2">
        <v>49438</v>
      </c>
      <c r="G2075">
        <v>2</v>
      </c>
      <c r="H2075">
        <v>25</v>
      </c>
      <c r="I2075" s="1" t="s">
        <v>87</v>
      </c>
      <c r="J2075" s="1" t="s">
        <v>18</v>
      </c>
      <c r="K2075" s="1" t="s">
        <v>78</v>
      </c>
      <c r="L2075" s="1" t="s">
        <v>8</v>
      </c>
      <c r="M2075" s="1" t="s">
        <v>27</v>
      </c>
      <c r="N2075" s="1" t="s">
        <v>28</v>
      </c>
      <c r="O2075" s="1" t="s">
        <v>79</v>
      </c>
    </row>
    <row r="2076" spans="1:15" x14ac:dyDescent="0.25">
      <c r="A2076">
        <v>2075</v>
      </c>
      <c r="B2076">
        <v>36</v>
      </c>
      <c r="C2076" s="1" t="s">
        <v>2</v>
      </c>
      <c r="D2076" s="1" t="s">
        <v>101</v>
      </c>
      <c r="E2076" s="1" t="s">
        <v>49</v>
      </c>
      <c r="F2076" s="2">
        <v>49440</v>
      </c>
      <c r="G2076">
        <v>44</v>
      </c>
      <c r="H2076">
        <v>53</v>
      </c>
      <c r="I2076" s="1" t="s">
        <v>85</v>
      </c>
      <c r="J2076" s="1" t="s">
        <v>26</v>
      </c>
      <c r="K2076" s="1" t="s">
        <v>34</v>
      </c>
      <c r="L2076" s="1" t="s">
        <v>35</v>
      </c>
      <c r="M2076" s="1" t="s">
        <v>20</v>
      </c>
      <c r="N2076" s="1" t="s">
        <v>68</v>
      </c>
      <c r="O2076" s="1" t="s">
        <v>11</v>
      </c>
    </row>
    <row r="2077" spans="1:15" x14ac:dyDescent="0.25">
      <c r="A2077">
        <v>2076</v>
      </c>
      <c r="B2077">
        <v>46</v>
      </c>
      <c r="C2077" s="1" t="s">
        <v>2</v>
      </c>
      <c r="D2077" s="1" t="s">
        <v>12</v>
      </c>
      <c r="E2077" s="1" t="s">
        <v>4</v>
      </c>
      <c r="F2077" s="2">
        <v>49442</v>
      </c>
      <c r="G2077">
        <v>49</v>
      </c>
      <c r="H2077">
        <v>28</v>
      </c>
      <c r="I2077" s="1" t="s">
        <v>113</v>
      </c>
      <c r="J2077" s="1" t="s">
        <v>18</v>
      </c>
      <c r="K2077" s="1" t="s">
        <v>30</v>
      </c>
      <c r="L2077" s="1" t="s">
        <v>39</v>
      </c>
      <c r="M2077" s="1" t="s">
        <v>9</v>
      </c>
      <c r="N2077" s="1" t="s">
        <v>68</v>
      </c>
      <c r="O2077" s="1" t="s">
        <v>70</v>
      </c>
    </row>
    <row r="2078" spans="1:15" x14ac:dyDescent="0.25">
      <c r="A2078">
        <v>2077</v>
      </c>
      <c r="B2078">
        <v>59</v>
      </c>
      <c r="C2078" s="1" t="s">
        <v>2</v>
      </c>
      <c r="D2078" s="1" t="s">
        <v>125</v>
      </c>
      <c r="E2078" s="1" t="s">
        <v>49</v>
      </c>
      <c r="F2078" s="2">
        <v>49444</v>
      </c>
      <c r="G2078">
        <v>22</v>
      </c>
      <c r="H2078">
        <v>23</v>
      </c>
      <c r="I2078" s="1" t="s">
        <v>85</v>
      </c>
      <c r="J2078" s="1" t="s">
        <v>18</v>
      </c>
      <c r="K2078" s="1" t="s">
        <v>108</v>
      </c>
      <c r="L2078" s="1" t="s">
        <v>39</v>
      </c>
      <c r="M2078" s="1" t="s">
        <v>20</v>
      </c>
      <c r="N2078" s="1" t="s">
        <v>68</v>
      </c>
      <c r="O2078" s="1" t="s">
        <v>58</v>
      </c>
    </row>
    <row r="2079" spans="1:15" x14ac:dyDescent="0.25">
      <c r="A2079">
        <v>2078</v>
      </c>
      <c r="B2079">
        <v>64</v>
      </c>
      <c r="C2079" s="1" t="s">
        <v>2</v>
      </c>
      <c r="D2079" s="1" t="s">
        <v>101</v>
      </c>
      <c r="E2079" s="1" t="s">
        <v>49</v>
      </c>
      <c r="F2079" s="2">
        <v>49446</v>
      </c>
      <c r="G2079">
        <v>26</v>
      </c>
      <c r="H2079">
        <v>34</v>
      </c>
      <c r="I2079" s="1" t="s">
        <v>127</v>
      </c>
      <c r="J2079" s="1" t="s">
        <v>6</v>
      </c>
      <c r="K2079" s="1" t="s">
        <v>103</v>
      </c>
      <c r="L2079" s="1" t="s">
        <v>39</v>
      </c>
      <c r="M2079" s="1" t="s">
        <v>20</v>
      </c>
      <c r="N2079" s="1" t="s">
        <v>57</v>
      </c>
      <c r="O2079" s="1" t="s">
        <v>31</v>
      </c>
    </row>
    <row r="2080" spans="1:15" x14ac:dyDescent="0.25">
      <c r="A2080">
        <v>2079</v>
      </c>
      <c r="B2080">
        <v>49</v>
      </c>
      <c r="C2080" s="1" t="s">
        <v>2</v>
      </c>
      <c r="D2080" s="1" t="s">
        <v>63</v>
      </c>
      <c r="E2080" s="1" t="s">
        <v>4</v>
      </c>
      <c r="F2080" s="2">
        <v>49448</v>
      </c>
      <c r="G2080">
        <v>40</v>
      </c>
      <c r="H2080">
        <v>42</v>
      </c>
      <c r="I2080" s="1" t="s">
        <v>59</v>
      </c>
      <c r="J2080" s="1" t="s">
        <v>26</v>
      </c>
      <c r="K2080" s="1" t="s">
        <v>126</v>
      </c>
      <c r="L2080" s="1" t="s">
        <v>19</v>
      </c>
      <c r="M2080" s="1" t="s">
        <v>27</v>
      </c>
      <c r="N2080" s="1" t="s">
        <v>68</v>
      </c>
      <c r="O2080" s="1" t="s">
        <v>22</v>
      </c>
    </row>
    <row r="2081" spans="1:15" x14ac:dyDescent="0.25">
      <c r="A2081">
        <v>2080</v>
      </c>
      <c r="B2081">
        <v>32</v>
      </c>
      <c r="C2081" s="1" t="s">
        <v>2</v>
      </c>
      <c r="D2081" s="1" t="s">
        <v>16</v>
      </c>
      <c r="E2081" s="1" t="s">
        <v>4</v>
      </c>
      <c r="F2081" s="2">
        <v>49450</v>
      </c>
      <c r="G2081">
        <v>16</v>
      </c>
      <c r="H2081">
        <v>24</v>
      </c>
      <c r="I2081" s="1" t="s">
        <v>38</v>
      </c>
      <c r="J2081" s="1" t="s">
        <v>6</v>
      </c>
      <c r="K2081" s="1" t="s">
        <v>65</v>
      </c>
      <c r="L2081" s="1" t="s">
        <v>35</v>
      </c>
      <c r="M2081" s="1" t="s">
        <v>27</v>
      </c>
      <c r="N2081" s="1" t="s">
        <v>28</v>
      </c>
      <c r="O2081" s="1" t="s">
        <v>40</v>
      </c>
    </row>
    <row r="2082" spans="1:15" x14ac:dyDescent="0.25">
      <c r="A2082">
        <v>2081</v>
      </c>
      <c r="B2082">
        <v>29</v>
      </c>
      <c r="C2082" s="1" t="s">
        <v>2</v>
      </c>
      <c r="D2082" s="1" t="s">
        <v>71</v>
      </c>
      <c r="E2082" s="1" t="s">
        <v>49</v>
      </c>
      <c r="F2082" s="2">
        <v>49452</v>
      </c>
      <c r="G2082">
        <v>17</v>
      </c>
      <c r="H2082">
        <v>47</v>
      </c>
      <c r="I2082" s="1" t="s">
        <v>129</v>
      </c>
      <c r="J2082" s="1" t="s">
        <v>18</v>
      </c>
      <c r="K2082" s="1" t="s">
        <v>7</v>
      </c>
      <c r="L2082" s="1" t="s">
        <v>39</v>
      </c>
      <c r="M2082" s="1" t="s">
        <v>20</v>
      </c>
      <c r="N2082" s="1" t="s">
        <v>68</v>
      </c>
      <c r="O2082" s="1" t="s">
        <v>58</v>
      </c>
    </row>
    <row r="2083" spans="1:15" x14ac:dyDescent="0.25">
      <c r="A2083">
        <v>2082</v>
      </c>
      <c r="B2083">
        <v>24</v>
      </c>
      <c r="C2083" s="1" t="s">
        <v>2</v>
      </c>
      <c r="D2083" s="1" t="s">
        <v>44</v>
      </c>
      <c r="E2083" s="1" t="s">
        <v>45</v>
      </c>
      <c r="F2083" s="2">
        <v>49454</v>
      </c>
      <c r="G2083">
        <v>48</v>
      </c>
      <c r="H2083">
        <v>78</v>
      </c>
      <c r="I2083" s="1" t="s">
        <v>72</v>
      </c>
      <c r="J2083" s="1" t="s">
        <v>18</v>
      </c>
      <c r="K2083" s="1" t="s">
        <v>91</v>
      </c>
      <c r="L2083" s="1" t="s">
        <v>19</v>
      </c>
      <c r="M2083" s="1" t="s">
        <v>36</v>
      </c>
      <c r="N2083" s="1" t="s">
        <v>57</v>
      </c>
      <c r="O2083" s="1" t="s">
        <v>58</v>
      </c>
    </row>
    <row r="2084" spans="1:15" x14ac:dyDescent="0.25">
      <c r="A2084">
        <v>2083</v>
      </c>
      <c r="B2084">
        <v>41</v>
      </c>
      <c r="C2084" s="1" t="s">
        <v>2</v>
      </c>
      <c r="D2084" s="1" t="s">
        <v>16</v>
      </c>
      <c r="E2084" s="1" t="s">
        <v>4</v>
      </c>
      <c r="F2084" s="2">
        <v>49456</v>
      </c>
      <c r="G2084">
        <v>28</v>
      </c>
      <c r="H2084">
        <v>89</v>
      </c>
      <c r="I2084" s="1" t="s">
        <v>54</v>
      </c>
      <c r="J2084" s="1" t="s">
        <v>26</v>
      </c>
      <c r="K2084" s="1" t="s">
        <v>116</v>
      </c>
      <c r="L2084" s="1" t="s">
        <v>35</v>
      </c>
      <c r="M2084" s="1" t="s">
        <v>20</v>
      </c>
      <c r="N2084" s="1" t="s">
        <v>10</v>
      </c>
      <c r="O2084" s="1" t="s">
        <v>79</v>
      </c>
    </row>
    <row r="2085" spans="1:15" x14ac:dyDescent="0.25">
      <c r="A2085">
        <v>2084</v>
      </c>
      <c r="B2085">
        <v>41</v>
      </c>
      <c r="C2085" s="1" t="s">
        <v>2</v>
      </c>
      <c r="D2085" s="1" t="s">
        <v>101</v>
      </c>
      <c r="E2085" s="1" t="s">
        <v>49</v>
      </c>
      <c r="F2085" s="2">
        <v>49458</v>
      </c>
      <c r="G2085">
        <v>26</v>
      </c>
      <c r="H2085">
        <v>59</v>
      </c>
      <c r="I2085" s="1" t="s">
        <v>73</v>
      </c>
      <c r="J2085" s="1" t="s">
        <v>6</v>
      </c>
      <c r="K2085" s="1" t="s">
        <v>103</v>
      </c>
      <c r="L2085" s="1" t="s">
        <v>39</v>
      </c>
      <c r="M2085" s="1" t="s">
        <v>56</v>
      </c>
      <c r="N2085" s="1" t="s">
        <v>21</v>
      </c>
      <c r="O2085" s="1" t="s">
        <v>11</v>
      </c>
    </row>
    <row r="2086" spans="1:15" x14ac:dyDescent="0.25">
      <c r="A2086">
        <v>2085</v>
      </c>
      <c r="B2086">
        <v>32</v>
      </c>
      <c r="C2086" s="1" t="s">
        <v>2</v>
      </c>
      <c r="D2086" s="1" t="s">
        <v>3</v>
      </c>
      <c r="E2086" s="1" t="s">
        <v>4</v>
      </c>
      <c r="F2086" s="2">
        <v>49460</v>
      </c>
      <c r="G2086">
        <v>43</v>
      </c>
      <c r="H2086">
        <v>94</v>
      </c>
      <c r="I2086" s="1" t="s">
        <v>111</v>
      </c>
      <c r="J2086" s="1" t="s">
        <v>18</v>
      </c>
      <c r="K2086" s="1" t="s">
        <v>92</v>
      </c>
      <c r="L2086" s="1" t="s">
        <v>35</v>
      </c>
      <c r="M2086" s="1" t="s">
        <v>36</v>
      </c>
      <c r="N2086" s="1" t="s">
        <v>57</v>
      </c>
      <c r="O2086" s="1" t="s">
        <v>40</v>
      </c>
    </row>
    <row r="2087" spans="1:15" x14ac:dyDescent="0.25">
      <c r="A2087">
        <v>2086</v>
      </c>
      <c r="B2087">
        <v>69</v>
      </c>
      <c r="C2087" s="1" t="s">
        <v>2</v>
      </c>
      <c r="D2087" s="1" t="s">
        <v>16</v>
      </c>
      <c r="E2087" s="1" t="s">
        <v>4</v>
      </c>
      <c r="F2087" s="2">
        <v>49462</v>
      </c>
      <c r="G2087">
        <v>38</v>
      </c>
      <c r="H2087">
        <v>49</v>
      </c>
      <c r="I2087" s="1" t="s">
        <v>66</v>
      </c>
      <c r="J2087" s="1" t="s">
        <v>26</v>
      </c>
      <c r="K2087" s="1" t="s">
        <v>67</v>
      </c>
      <c r="L2087" s="1" t="s">
        <v>39</v>
      </c>
      <c r="M2087" s="1" t="s">
        <v>20</v>
      </c>
      <c r="N2087" s="1" t="s">
        <v>68</v>
      </c>
      <c r="O2087" s="1" t="s">
        <v>22</v>
      </c>
    </row>
    <row r="2088" spans="1:15" x14ac:dyDescent="0.25">
      <c r="A2088">
        <v>2087</v>
      </c>
      <c r="B2088">
        <v>65</v>
      </c>
      <c r="C2088" s="1" t="s">
        <v>2</v>
      </c>
      <c r="D2088" s="1" t="s">
        <v>63</v>
      </c>
      <c r="E2088" s="1" t="s">
        <v>4</v>
      </c>
      <c r="F2088" s="2">
        <v>49464</v>
      </c>
      <c r="G2088">
        <v>36</v>
      </c>
      <c r="H2088">
        <v>89</v>
      </c>
      <c r="I2088" s="1" t="s">
        <v>96</v>
      </c>
      <c r="J2088" s="1" t="s">
        <v>6</v>
      </c>
      <c r="K2088" s="1" t="s">
        <v>100</v>
      </c>
      <c r="L2088" s="1" t="s">
        <v>35</v>
      </c>
      <c r="M2088" s="1" t="s">
        <v>52</v>
      </c>
      <c r="N2088" s="1" t="s">
        <v>15</v>
      </c>
      <c r="O2088" s="1" t="s">
        <v>79</v>
      </c>
    </row>
    <row r="2089" spans="1:15" x14ac:dyDescent="0.25">
      <c r="A2089">
        <v>2088</v>
      </c>
      <c r="B2089">
        <v>54</v>
      </c>
      <c r="C2089" s="1" t="s">
        <v>2</v>
      </c>
      <c r="D2089" s="1" t="s">
        <v>106</v>
      </c>
      <c r="E2089" s="1" t="s">
        <v>49</v>
      </c>
      <c r="F2089" s="2">
        <v>49466</v>
      </c>
      <c r="G2089">
        <v>1</v>
      </c>
      <c r="H2089">
        <v>91</v>
      </c>
      <c r="I2089" s="1" t="s">
        <v>132</v>
      </c>
      <c r="J2089" s="1" t="s">
        <v>26</v>
      </c>
      <c r="K2089" s="1" t="s">
        <v>126</v>
      </c>
      <c r="L2089" s="1" t="s">
        <v>35</v>
      </c>
      <c r="M2089" s="1" t="s">
        <v>36</v>
      </c>
      <c r="N2089" s="1" t="s">
        <v>21</v>
      </c>
      <c r="O2089" s="1" t="s">
        <v>22</v>
      </c>
    </row>
    <row r="2090" spans="1:15" x14ac:dyDescent="0.25">
      <c r="A2090">
        <v>2089</v>
      </c>
      <c r="B2090">
        <v>39</v>
      </c>
      <c r="C2090" s="1" t="s">
        <v>2</v>
      </c>
      <c r="D2090" s="1" t="s">
        <v>23</v>
      </c>
      <c r="E2090" s="1" t="s">
        <v>24</v>
      </c>
      <c r="F2090" s="2">
        <v>49468</v>
      </c>
      <c r="G2090">
        <v>49</v>
      </c>
      <c r="H2090">
        <v>89</v>
      </c>
      <c r="I2090" s="1" t="s">
        <v>81</v>
      </c>
      <c r="J2090" s="1" t="s">
        <v>6</v>
      </c>
      <c r="K2090" s="1" t="s">
        <v>103</v>
      </c>
      <c r="L2090" s="1" t="s">
        <v>19</v>
      </c>
      <c r="M2090" s="1" t="s">
        <v>36</v>
      </c>
      <c r="N2090" s="1" t="s">
        <v>68</v>
      </c>
      <c r="O2090" s="1" t="s">
        <v>31</v>
      </c>
    </row>
    <row r="2091" spans="1:15" x14ac:dyDescent="0.25">
      <c r="A2091">
        <v>2090</v>
      </c>
      <c r="B2091">
        <v>37</v>
      </c>
      <c r="C2091" s="1" t="s">
        <v>2</v>
      </c>
      <c r="D2091" s="1" t="s">
        <v>84</v>
      </c>
      <c r="E2091" s="1" t="s">
        <v>45</v>
      </c>
      <c r="F2091" s="2">
        <v>49470</v>
      </c>
      <c r="G2091">
        <v>41</v>
      </c>
      <c r="H2091">
        <v>57</v>
      </c>
      <c r="I2091" s="1" t="s">
        <v>110</v>
      </c>
      <c r="J2091" s="1" t="s">
        <v>6</v>
      </c>
      <c r="K2091" s="1" t="s">
        <v>62</v>
      </c>
      <c r="L2091" s="1" t="s">
        <v>19</v>
      </c>
      <c r="M2091" s="1" t="s">
        <v>20</v>
      </c>
      <c r="N2091" s="1" t="s">
        <v>21</v>
      </c>
      <c r="O2091" s="1" t="s">
        <v>79</v>
      </c>
    </row>
    <row r="2092" spans="1:15" x14ac:dyDescent="0.25">
      <c r="A2092">
        <v>2091</v>
      </c>
      <c r="B2092">
        <v>51</v>
      </c>
      <c r="C2092" s="1" t="s">
        <v>2</v>
      </c>
      <c r="D2092" s="1" t="s">
        <v>107</v>
      </c>
      <c r="E2092" s="1" t="s">
        <v>4</v>
      </c>
      <c r="F2092" s="2">
        <v>49472</v>
      </c>
      <c r="G2092">
        <v>21</v>
      </c>
      <c r="H2092">
        <v>71</v>
      </c>
      <c r="I2092" s="1" t="s">
        <v>17</v>
      </c>
      <c r="J2092" s="1" t="s">
        <v>18</v>
      </c>
      <c r="K2092" s="1" t="s">
        <v>67</v>
      </c>
      <c r="L2092" s="1" t="s">
        <v>8</v>
      </c>
      <c r="M2092" s="1" t="s">
        <v>20</v>
      </c>
      <c r="N2092" s="1" t="s">
        <v>68</v>
      </c>
      <c r="O2092" s="1" t="s">
        <v>70</v>
      </c>
    </row>
    <row r="2093" spans="1:15" x14ac:dyDescent="0.25">
      <c r="A2093">
        <v>2092</v>
      </c>
      <c r="B2093">
        <v>26</v>
      </c>
      <c r="C2093" s="1" t="s">
        <v>2</v>
      </c>
      <c r="D2093" s="1" t="s">
        <v>16</v>
      </c>
      <c r="E2093" s="1" t="s">
        <v>4</v>
      </c>
      <c r="F2093" s="2">
        <v>49474</v>
      </c>
      <c r="G2093">
        <v>24</v>
      </c>
      <c r="H2093">
        <v>97</v>
      </c>
      <c r="I2093" s="1" t="s">
        <v>131</v>
      </c>
      <c r="J2093" s="1" t="s">
        <v>74</v>
      </c>
      <c r="K2093" s="1" t="s">
        <v>100</v>
      </c>
      <c r="L2093" s="1" t="s">
        <v>39</v>
      </c>
      <c r="M2093" s="1" t="s">
        <v>27</v>
      </c>
      <c r="N2093" s="1" t="s">
        <v>57</v>
      </c>
      <c r="O2093" s="1" t="s">
        <v>40</v>
      </c>
    </row>
    <row r="2094" spans="1:15" x14ac:dyDescent="0.25">
      <c r="A2094">
        <v>2093</v>
      </c>
      <c r="B2094">
        <v>42</v>
      </c>
      <c r="C2094" s="1" t="s">
        <v>2</v>
      </c>
      <c r="D2094" s="1" t="s">
        <v>23</v>
      </c>
      <c r="E2094" s="1" t="s">
        <v>24</v>
      </c>
      <c r="F2094" s="2">
        <v>49476</v>
      </c>
      <c r="G2094">
        <v>27</v>
      </c>
      <c r="H2094">
        <v>45</v>
      </c>
      <c r="I2094" s="1" t="s">
        <v>130</v>
      </c>
      <c r="J2094" s="1" t="s">
        <v>26</v>
      </c>
      <c r="K2094" s="1" t="s">
        <v>47</v>
      </c>
      <c r="L2094" s="1" t="s">
        <v>39</v>
      </c>
      <c r="M2094" s="1" t="s">
        <v>27</v>
      </c>
      <c r="N2094" s="1" t="s">
        <v>57</v>
      </c>
      <c r="O2094" s="1" t="s">
        <v>22</v>
      </c>
    </row>
    <row r="2095" spans="1:15" x14ac:dyDescent="0.25">
      <c r="A2095">
        <v>2094</v>
      </c>
      <c r="B2095">
        <v>21</v>
      </c>
      <c r="C2095" s="1" t="s">
        <v>2</v>
      </c>
      <c r="D2095" s="1" t="s">
        <v>63</v>
      </c>
      <c r="E2095" s="1" t="s">
        <v>4</v>
      </c>
      <c r="F2095" s="2">
        <v>49478</v>
      </c>
      <c r="G2095">
        <v>4</v>
      </c>
      <c r="H2095">
        <v>91</v>
      </c>
      <c r="I2095" s="1" t="s">
        <v>131</v>
      </c>
      <c r="J2095" s="1" t="s">
        <v>26</v>
      </c>
      <c r="K2095" s="1" t="s">
        <v>14</v>
      </c>
      <c r="L2095" s="1" t="s">
        <v>19</v>
      </c>
      <c r="M2095" s="1" t="s">
        <v>56</v>
      </c>
      <c r="N2095" s="1" t="s">
        <v>68</v>
      </c>
      <c r="O2095" s="1" t="s">
        <v>31</v>
      </c>
    </row>
    <row r="2096" spans="1:15" x14ac:dyDescent="0.25">
      <c r="A2096">
        <v>2095</v>
      </c>
      <c r="B2096">
        <v>53</v>
      </c>
      <c r="C2096" s="1" t="s">
        <v>2</v>
      </c>
      <c r="D2096" s="1" t="s">
        <v>107</v>
      </c>
      <c r="E2096" s="1" t="s">
        <v>4</v>
      </c>
      <c r="F2096" s="2">
        <v>49480</v>
      </c>
      <c r="G2096">
        <v>19</v>
      </c>
      <c r="H2096">
        <v>25</v>
      </c>
      <c r="I2096" s="1" t="s">
        <v>113</v>
      </c>
      <c r="J2096" s="1" t="s">
        <v>26</v>
      </c>
      <c r="K2096" s="1" t="s">
        <v>108</v>
      </c>
      <c r="L2096" s="1" t="s">
        <v>19</v>
      </c>
      <c r="M2096" s="1" t="s">
        <v>36</v>
      </c>
      <c r="N2096" s="1" t="s">
        <v>10</v>
      </c>
      <c r="O2096" s="1" t="s">
        <v>31</v>
      </c>
    </row>
    <row r="2097" spans="1:15" x14ac:dyDescent="0.25">
      <c r="A2097">
        <v>2096</v>
      </c>
      <c r="B2097">
        <v>36</v>
      </c>
      <c r="C2097" s="1" t="s">
        <v>2</v>
      </c>
      <c r="D2097" s="1" t="s">
        <v>86</v>
      </c>
      <c r="E2097" s="1" t="s">
        <v>4</v>
      </c>
      <c r="F2097" s="2">
        <v>49482</v>
      </c>
      <c r="G2097">
        <v>1</v>
      </c>
      <c r="H2097">
        <v>63</v>
      </c>
      <c r="I2097" s="1" t="s">
        <v>112</v>
      </c>
      <c r="J2097" s="1" t="s">
        <v>26</v>
      </c>
      <c r="K2097" s="1" t="s">
        <v>7</v>
      </c>
      <c r="L2097" s="1" t="s">
        <v>39</v>
      </c>
      <c r="M2097" s="1" t="s">
        <v>56</v>
      </c>
      <c r="N2097" s="1" t="s">
        <v>57</v>
      </c>
      <c r="O2097" s="1" t="s">
        <v>11</v>
      </c>
    </row>
    <row r="2098" spans="1:15" x14ac:dyDescent="0.25">
      <c r="A2098">
        <v>2097</v>
      </c>
      <c r="B2098">
        <v>21</v>
      </c>
      <c r="C2098" s="1" t="s">
        <v>2</v>
      </c>
      <c r="D2098" s="1" t="s">
        <v>63</v>
      </c>
      <c r="E2098" s="1" t="s">
        <v>4</v>
      </c>
      <c r="F2098" s="2">
        <v>49484</v>
      </c>
      <c r="G2098">
        <v>27</v>
      </c>
      <c r="H2098">
        <v>52</v>
      </c>
      <c r="I2098" s="1" t="s">
        <v>80</v>
      </c>
      <c r="J2098" s="1" t="s">
        <v>6</v>
      </c>
      <c r="K2098" s="1" t="s">
        <v>126</v>
      </c>
      <c r="L2098" s="1" t="s">
        <v>35</v>
      </c>
      <c r="M2098" s="1" t="s">
        <v>20</v>
      </c>
      <c r="N2098" s="1" t="s">
        <v>68</v>
      </c>
      <c r="O2098" s="1" t="s">
        <v>31</v>
      </c>
    </row>
    <row r="2099" spans="1:15" x14ac:dyDescent="0.25">
      <c r="A2099">
        <v>2098</v>
      </c>
      <c r="B2099">
        <v>33</v>
      </c>
      <c r="C2099" s="1" t="s">
        <v>2</v>
      </c>
      <c r="D2099" s="1" t="s">
        <v>32</v>
      </c>
      <c r="E2099" s="1" t="s">
        <v>24</v>
      </c>
      <c r="F2099" s="2">
        <v>49486</v>
      </c>
      <c r="G2099">
        <v>5</v>
      </c>
      <c r="H2099">
        <v>43</v>
      </c>
      <c r="I2099" s="1" t="s">
        <v>128</v>
      </c>
      <c r="J2099" s="1" t="s">
        <v>18</v>
      </c>
      <c r="K2099" s="1" t="s">
        <v>91</v>
      </c>
      <c r="L2099" s="1" t="s">
        <v>8</v>
      </c>
      <c r="M2099" s="1" t="s">
        <v>27</v>
      </c>
      <c r="N2099" s="1" t="s">
        <v>21</v>
      </c>
      <c r="O2099" s="1" t="s">
        <v>22</v>
      </c>
    </row>
    <row r="2100" spans="1:15" x14ac:dyDescent="0.25">
      <c r="A2100">
        <v>2099</v>
      </c>
      <c r="B2100">
        <v>49</v>
      </c>
      <c r="C2100" s="1" t="s">
        <v>2</v>
      </c>
      <c r="D2100" s="1" t="s">
        <v>95</v>
      </c>
      <c r="E2100" s="1" t="s">
        <v>4</v>
      </c>
      <c r="F2100" s="2">
        <v>49488</v>
      </c>
      <c r="G2100">
        <v>20</v>
      </c>
      <c r="H2100">
        <v>28</v>
      </c>
      <c r="I2100" s="1" t="s">
        <v>42</v>
      </c>
      <c r="J2100" s="1" t="s">
        <v>26</v>
      </c>
      <c r="K2100" s="1" t="s">
        <v>34</v>
      </c>
      <c r="L2100" s="1" t="s">
        <v>35</v>
      </c>
      <c r="M2100" s="1" t="s">
        <v>52</v>
      </c>
      <c r="N2100" s="1" t="s">
        <v>10</v>
      </c>
      <c r="O2100" s="1" t="s">
        <v>40</v>
      </c>
    </row>
    <row r="2101" spans="1:15" x14ac:dyDescent="0.25">
      <c r="A2101">
        <v>2100</v>
      </c>
      <c r="B2101">
        <v>31</v>
      </c>
      <c r="C2101" s="1" t="s">
        <v>2</v>
      </c>
      <c r="D2101" s="1" t="s">
        <v>95</v>
      </c>
      <c r="E2101" s="1" t="s">
        <v>4</v>
      </c>
      <c r="F2101" s="2">
        <v>49490</v>
      </c>
      <c r="G2101">
        <v>50</v>
      </c>
      <c r="H2101">
        <v>78</v>
      </c>
      <c r="I2101" s="1" t="s">
        <v>83</v>
      </c>
      <c r="J2101" s="1" t="s">
        <v>6</v>
      </c>
      <c r="K2101" s="1" t="s">
        <v>78</v>
      </c>
      <c r="L2101" s="1" t="s">
        <v>35</v>
      </c>
      <c r="M2101" s="1" t="s">
        <v>9</v>
      </c>
      <c r="N2101" s="1" t="s">
        <v>28</v>
      </c>
      <c r="O2101" s="1" t="s">
        <v>31</v>
      </c>
    </row>
    <row r="2102" spans="1:15" x14ac:dyDescent="0.25">
      <c r="A2102">
        <v>2101</v>
      </c>
      <c r="B2102">
        <v>68</v>
      </c>
      <c r="C2102" s="1" t="s">
        <v>2</v>
      </c>
      <c r="D2102" s="1" t="s">
        <v>12</v>
      </c>
      <c r="E2102" s="1" t="s">
        <v>4</v>
      </c>
      <c r="F2102" s="2">
        <v>49492</v>
      </c>
      <c r="G2102">
        <v>36</v>
      </c>
      <c r="H2102">
        <v>31</v>
      </c>
      <c r="I2102" s="1" t="s">
        <v>133</v>
      </c>
      <c r="J2102" s="1" t="s">
        <v>26</v>
      </c>
      <c r="K2102" s="1" t="s">
        <v>47</v>
      </c>
      <c r="L2102" s="1" t="s">
        <v>19</v>
      </c>
      <c r="M2102" s="1" t="s">
        <v>20</v>
      </c>
      <c r="N2102" s="1" t="s">
        <v>15</v>
      </c>
      <c r="O2102" s="1" t="s">
        <v>11</v>
      </c>
    </row>
    <row r="2103" spans="1:15" x14ac:dyDescent="0.25">
      <c r="A2103">
        <v>2102</v>
      </c>
      <c r="B2103">
        <v>49</v>
      </c>
      <c r="C2103" s="1" t="s">
        <v>2</v>
      </c>
      <c r="D2103" s="1" t="s">
        <v>37</v>
      </c>
      <c r="E2103" s="1" t="s">
        <v>4</v>
      </c>
      <c r="F2103" s="2">
        <v>49494</v>
      </c>
      <c r="G2103">
        <v>12</v>
      </c>
      <c r="H2103">
        <v>23</v>
      </c>
      <c r="I2103" s="1" t="s">
        <v>29</v>
      </c>
      <c r="J2103" s="1" t="s">
        <v>26</v>
      </c>
      <c r="K2103" s="1" t="s">
        <v>126</v>
      </c>
      <c r="L2103" s="1" t="s">
        <v>8</v>
      </c>
      <c r="M2103" s="1" t="s">
        <v>27</v>
      </c>
      <c r="N2103" s="1" t="s">
        <v>57</v>
      </c>
      <c r="O2103" s="1" t="s">
        <v>58</v>
      </c>
    </row>
    <row r="2104" spans="1:15" x14ac:dyDescent="0.25">
      <c r="A2104">
        <v>2103</v>
      </c>
      <c r="B2104">
        <v>23</v>
      </c>
      <c r="C2104" s="1" t="s">
        <v>2</v>
      </c>
      <c r="D2104" s="1" t="s">
        <v>106</v>
      </c>
      <c r="E2104" s="1" t="s">
        <v>49</v>
      </c>
      <c r="F2104" s="2">
        <v>49496</v>
      </c>
      <c r="G2104">
        <v>23</v>
      </c>
      <c r="H2104">
        <v>25</v>
      </c>
      <c r="I2104" s="1" t="s">
        <v>117</v>
      </c>
      <c r="J2104" s="1" t="s">
        <v>26</v>
      </c>
      <c r="K2104" s="1" t="s">
        <v>92</v>
      </c>
      <c r="L2104" s="1" t="s">
        <v>19</v>
      </c>
      <c r="M2104" s="1" t="s">
        <v>56</v>
      </c>
      <c r="N2104" s="1" t="s">
        <v>15</v>
      </c>
      <c r="O2104" s="1" t="s">
        <v>70</v>
      </c>
    </row>
    <row r="2105" spans="1:15" x14ac:dyDescent="0.25">
      <c r="A2105">
        <v>2104</v>
      </c>
      <c r="B2105">
        <v>30</v>
      </c>
      <c r="C2105" s="1" t="s">
        <v>2</v>
      </c>
      <c r="D2105" s="1" t="s">
        <v>77</v>
      </c>
      <c r="E2105" s="1" t="s">
        <v>4</v>
      </c>
      <c r="F2105" s="2">
        <v>49498</v>
      </c>
      <c r="G2105">
        <v>21</v>
      </c>
      <c r="H2105">
        <v>86</v>
      </c>
      <c r="I2105" s="1" t="s">
        <v>98</v>
      </c>
      <c r="J2105" s="1" t="s">
        <v>18</v>
      </c>
      <c r="K2105" s="1" t="s">
        <v>90</v>
      </c>
      <c r="L2105" s="1" t="s">
        <v>35</v>
      </c>
      <c r="M2105" s="1" t="s">
        <v>56</v>
      </c>
      <c r="N2105" s="1" t="s">
        <v>10</v>
      </c>
      <c r="O2105" s="1" t="s">
        <v>22</v>
      </c>
    </row>
    <row r="2106" spans="1:15" x14ac:dyDescent="0.25">
      <c r="A2106">
        <v>2105</v>
      </c>
      <c r="B2106">
        <v>53</v>
      </c>
      <c r="C2106" s="1" t="s">
        <v>2</v>
      </c>
      <c r="D2106" s="1" t="s">
        <v>53</v>
      </c>
      <c r="E2106" s="1" t="s">
        <v>24</v>
      </c>
      <c r="F2106" s="2">
        <v>49500</v>
      </c>
      <c r="G2106">
        <v>47</v>
      </c>
      <c r="H2106">
        <v>88</v>
      </c>
      <c r="I2106" s="1" t="s">
        <v>112</v>
      </c>
      <c r="J2106" s="1" t="s">
        <v>26</v>
      </c>
      <c r="K2106" s="1" t="s">
        <v>62</v>
      </c>
      <c r="L2106" s="1" t="s">
        <v>19</v>
      </c>
      <c r="M2106" s="1" t="s">
        <v>20</v>
      </c>
      <c r="N2106" s="1" t="s">
        <v>10</v>
      </c>
      <c r="O2106" s="1" t="s">
        <v>22</v>
      </c>
    </row>
    <row r="2107" spans="1:15" x14ac:dyDescent="0.25">
      <c r="A2107">
        <v>2106</v>
      </c>
      <c r="B2107">
        <v>65</v>
      </c>
      <c r="C2107" s="1" t="s">
        <v>2</v>
      </c>
      <c r="D2107" s="1" t="s">
        <v>125</v>
      </c>
      <c r="E2107" s="1" t="s">
        <v>49</v>
      </c>
      <c r="F2107" s="2">
        <v>49502</v>
      </c>
      <c r="G2107">
        <v>38</v>
      </c>
      <c r="H2107">
        <v>35</v>
      </c>
      <c r="I2107" s="1" t="s">
        <v>113</v>
      </c>
      <c r="J2107" s="1" t="s">
        <v>26</v>
      </c>
      <c r="K2107" s="1" t="s">
        <v>47</v>
      </c>
      <c r="L2107" s="1" t="s">
        <v>19</v>
      </c>
      <c r="M2107" s="1" t="s">
        <v>20</v>
      </c>
      <c r="N2107" s="1" t="s">
        <v>10</v>
      </c>
      <c r="O2107" s="1" t="s">
        <v>58</v>
      </c>
    </row>
    <row r="2108" spans="1:15" x14ac:dyDescent="0.25">
      <c r="A2108">
        <v>2107</v>
      </c>
      <c r="B2108">
        <v>60</v>
      </c>
      <c r="C2108" s="1" t="s">
        <v>2</v>
      </c>
      <c r="D2108" s="1" t="s">
        <v>88</v>
      </c>
      <c r="E2108" s="1" t="s">
        <v>49</v>
      </c>
      <c r="F2108" s="2">
        <v>49504</v>
      </c>
      <c r="G2108">
        <v>40</v>
      </c>
      <c r="H2108">
        <v>34</v>
      </c>
      <c r="I2108" s="1" t="s">
        <v>111</v>
      </c>
      <c r="J2108" s="1" t="s">
        <v>26</v>
      </c>
      <c r="K2108" s="1" t="s">
        <v>7</v>
      </c>
      <c r="L2108" s="1" t="s">
        <v>39</v>
      </c>
      <c r="M2108" s="1" t="s">
        <v>36</v>
      </c>
      <c r="N2108" s="1" t="s">
        <v>21</v>
      </c>
      <c r="O2108" s="1" t="s">
        <v>79</v>
      </c>
    </row>
    <row r="2109" spans="1:15" x14ac:dyDescent="0.25">
      <c r="A2109">
        <v>2108</v>
      </c>
      <c r="B2109">
        <v>46</v>
      </c>
      <c r="C2109" s="1" t="s">
        <v>2</v>
      </c>
      <c r="D2109" s="1" t="s">
        <v>77</v>
      </c>
      <c r="E2109" s="1" t="s">
        <v>4</v>
      </c>
      <c r="F2109" s="2">
        <v>49506</v>
      </c>
      <c r="G2109">
        <v>35</v>
      </c>
      <c r="H2109">
        <v>75</v>
      </c>
      <c r="I2109" s="1" t="s">
        <v>61</v>
      </c>
      <c r="J2109" s="1" t="s">
        <v>26</v>
      </c>
      <c r="K2109" s="1" t="s">
        <v>76</v>
      </c>
      <c r="L2109" s="1" t="s">
        <v>8</v>
      </c>
      <c r="M2109" s="1" t="s">
        <v>36</v>
      </c>
      <c r="N2109" s="1" t="s">
        <v>28</v>
      </c>
      <c r="O2109" s="1" t="s">
        <v>40</v>
      </c>
    </row>
    <row r="2110" spans="1:15" x14ac:dyDescent="0.25">
      <c r="A2110">
        <v>2109</v>
      </c>
      <c r="B2110">
        <v>54</v>
      </c>
      <c r="C2110" s="1" t="s">
        <v>2</v>
      </c>
      <c r="D2110" s="1" t="s">
        <v>86</v>
      </c>
      <c r="E2110" s="1" t="s">
        <v>4</v>
      </c>
      <c r="F2110" s="2">
        <v>49508</v>
      </c>
      <c r="G2110">
        <v>4</v>
      </c>
      <c r="H2110">
        <v>46</v>
      </c>
      <c r="I2110" s="1" t="s">
        <v>96</v>
      </c>
      <c r="J2110" s="1" t="s">
        <v>74</v>
      </c>
      <c r="K2110" s="1" t="s">
        <v>100</v>
      </c>
      <c r="L2110" s="1" t="s">
        <v>8</v>
      </c>
      <c r="M2110" s="1" t="s">
        <v>9</v>
      </c>
      <c r="N2110" s="1" t="s">
        <v>21</v>
      </c>
      <c r="O2110" s="1" t="s">
        <v>40</v>
      </c>
    </row>
    <row r="2111" spans="1:15" x14ac:dyDescent="0.25">
      <c r="A2111">
        <v>2110</v>
      </c>
      <c r="B2111">
        <v>59</v>
      </c>
      <c r="C2111" s="1" t="s">
        <v>2</v>
      </c>
      <c r="D2111" s="1" t="s">
        <v>88</v>
      </c>
      <c r="E2111" s="1" t="s">
        <v>49</v>
      </c>
      <c r="F2111" s="2">
        <v>49510</v>
      </c>
      <c r="G2111">
        <v>28</v>
      </c>
      <c r="H2111">
        <v>31</v>
      </c>
      <c r="I2111" s="1" t="s">
        <v>81</v>
      </c>
      <c r="J2111" s="1" t="s">
        <v>6</v>
      </c>
      <c r="K2111" s="1" t="s">
        <v>82</v>
      </c>
      <c r="L2111" s="1" t="s">
        <v>39</v>
      </c>
      <c r="M2111" s="1" t="s">
        <v>20</v>
      </c>
      <c r="N2111" s="1" t="s">
        <v>10</v>
      </c>
      <c r="O2111" s="1" t="s">
        <v>79</v>
      </c>
    </row>
    <row r="2112" spans="1:15" x14ac:dyDescent="0.25">
      <c r="A2112">
        <v>2111</v>
      </c>
      <c r="B2112">
        <v>52</v>
      </c>
      <c r="C2112" s="1" t="s">
        <v>2</v>
      </c>
      <c r="D2112" s="1" t="s">
        <v>107</v>
      </c>
      <c r="E2112" s="1" t="s">
        <v>4</v>
      </c>
      <c r="F2112" s="2">
        <v>49512</v>
      </c>
      <c r="G2112">
        <v>36</v>
      </c>
      <c r="H2112">
        <v>93</v>
      </c>
      <c r="I2112" s="1" t="s">
        <v>38</v>
      </c>
      <c r="J2112" s="1" t="s">
        <v>6</v>
      </c>
      <c r="K2112" s="1" t="s">
        <v>91</v>
      </c>
      <c r="L2112" s="1" t="s">
        <v>19</v>
      </c>
      <c r="M2112" s="1" t="s">
        <v>56</v>
      </c>
      <c r="N2112" s="1" t="s">
        <v>68</v>
      </c>
      <c r="O2112" s="1" t="s">
        <v>79</v>
      </c>
    </row>
    <row r="2113" spans="1:15" x14ac:dyDescent="0.25">
      <c r="A2113">
        <v>2112</v>
      </c>
      <c r="B2113">
        <v>41</v>
      </c>
      <c r="C2113" s="1" t="s">
        <v>2</v>
      </c>
      <c r="D2113" s="1" t="s">
        <v>71</v>
      </c>
      <c r="E2113" s="1" t="s">
        <v>49</v>
      </c>
      <c r="F2113" s="2">
        <v>49514</v>
      </c>
      <c r="G2113">
        <v>15</v>
      </c>
      <c r="H2113">
        <v>85</v>
      </c>
      <c r="I2113" s="1" t="s">
        <v>50</v>
      </c>
      <c r="J2113" s="1" t="s">
        <v>74</v>
      </c>
      <c r="K2113" s="1" t="s">
        <v>51</v>
      </c>
      <c r="L2113" s="1" t="s">
        <v>19</v>
      </c>
      <c r="M2113" s="1" t="s">
        <v>20</v>
      </c>
      <c r="N2113" s="1" t="s">
        <v>57</v>
      </c>
      <c r="O2113" s="1" t="s">
        <v>31</v>
      </c>
    </row>
    <row r="2114" spans="1:15" x14ac:dyDescent="0.25">
      <c r="A2114">
        <v>2113</v>
      </c>
      <c r="B2114">
        <v>43</v>
      </c>
      <c r="C2114" s="1" t="s">
        <v>2</v>
      </c>
      <c r="D2114" s="1" t="s">
        <v>115</v>
      </c>
      <c r="E2114" s="1" t="s">
        <v>49</v>
      </c>
      <c r="F2114" s="2">
        <v>49516</v>
      </c>
      <c r="G2114">
        <v>7</v>
      </c>
      <c r="H2114">
        <v>68</v>
      </c>
      <c r="I2114" s="1" t="s">
        <v>104</v>
      </c>
      <c r="J2114" s="1" t="s">
        <v>26</v>
      </c>
      <c r="K2114" s="1" t="s">
        <v>75</v>
      </c>
      <c r="L2114" s="1" t="s">
        <v>39</v>
      </c>
      <c r="M2114" s="1" t="s">
        <v>52</v>
      </c>
      <c r="N2114" s="1" t="s">
        <v>15</v>
      </c>
      <c r="O2114" s="1" t="s">
        <v>11</v>
      </c>
    </row>
    <row r="2115" spans="1:15" x14ac:dyDescent="0.25">
      <c r="A2115">
        <v>2114</v>
      </c>
      <c r="B2115">
        <v>63</v>
      </c>
      <c r="C2115" s="1" t="s">
        <v>2</v>
      </c>
      <c r="D2115" s="1" t="s">
        <v>63</v>
      </c>
      <c r="E2115" s="1" t="s">
        <v>4</v>
      </c>
      <c r="F2115" s="2">
        <v>49518</v>
      </c>
      <c r="G2115">
        <v>29</v>
      </c>
      <c r="H2115">
        <v>40</v>
      </c>
      <c r="I2115" s="1" t="s">
        <v>123</v>
      </c>
      <c r="J2115" s="1" t="s">
        <v>26</v>
      </c>
      <c r="K2115" s="1" t="s">
        <v>92</v>
      </c>
      <c r="L2115" s="1" t="s">
        <v>19</v>
      </c>
      <c r="M2115" s="1" t="s">
        <v>56</v>
      </c>
      <c r="N2115" s="1" t="s">
        <v>28</v>
      </c>
      <c r="O2115" s="1" t="s">
        <v>79</v>
      </c>
    </row>
    <row r="2116" spans="1:15" x14ac:dyDescent="0.25">
      <c r="A2116">
        <v>2115</v>
      </c>
      <c r="B2116">
        <v>37</v>
      </c>
      <c r="C2116" s="1" t="s">
        <v>2</v>
      </c>
      <c r="D2116" s="1" t="s">
        <v>37</v>
      </c>
      <c r="E2116" s="1" t="s">
        <v>4</v>
      </c>
      <c r="F2116" s="2">
        <v>49520</v>
      </c>
      <c r="G2116">
        <v>12</v>
      </c>
      <c r="H2116">
        <v>51</v>
      </c>
      <c r="I2116" s="1" t="s">
        <v>111</v>
      </c>
      <c r="J2116" s="1" t="s">
        <v>26</v>
      </c>
      <c r="K2116" s="1" t="s">
        <v>118</v>
      </c>
      <c r="L2116" s="1" t="s">
        <v>8</v>
      </c>
      <c r="M2116" s="1" t="s">
        <v>36</v>
      </c>
      <c r="N2116" s="1" t="s">
        <v>68</v>
      </c>
      <c r="O2116" s="1" t="s">
        <v>31</v>
      </c>
    </row>
    <row r="2117" spans="1:15" x14ac:dyDescent="0.25">
      <c r="A2117">
        <v>2116</v>
      </c>
      <c r="B2117">
        <v>44</v>
      </c>
      <c r="C2117" s="1" t="s">
        <v>2</v>
      </c>
      <c r="D2117" s="1" t="s">
        <v>101</v>
      </c>
      <c r="E2117" s="1" t="s">
        <v>49</v>
      </c>
      <c r="F2117" s="2">
        <v>49522</v>
      </c>
      <c r="G2117">
        <v>16</v>
      </c>
      <c r="H2117">
        <v>85</v>
      </c>
      <c r="I2117" s="1" t="s">
        <v>25</v>
      </c>
      <c r="J2117" s="1" t="s">
        <v>26</v>
      </c>
      <c r="K2117" s="1" t="s">
        <v>65</v>
      </c>
      <c r="L2117" s="1" t="s">
        <v>8</v>
      </c>
      <c r="M2117" s="1" t="s">
        <v>56</v>
      </c>
      <c r="N2117" s="1" t="s">
        <v>57</v>
      </c>
      <c r="O2117" s="1" t="s">
        <v>58</v>
      </c>
    </row>
    <row r="2118" spans="1:15" x14ac:dyDescent="0.25">
      <c r="A2118">
        <v>2117</v>
      </c>
      <c r="B2118">
        <v>67</v>
      </c>
      <c r="C2118" s="1" t="s">
        <v>2</v>
      </c>
      <c r="D2118" s="1" t="s">
        <v>84</v>
      </c>
      <c r="E2118" s="1" t="s">
        <v>45</v>
      </c>
      <c r="F2118" s="2">
        <v>49524</v>
      </c>
      <c r="G2118">
        <v>50</v>
      </c>
      <c r="H2118">
        <v>23</v>
      </c>
      <c r="I2118" s="1" t="s">
        <v>93</v>
      </c>
      <c r="J2118" s="1" t="s">
        <v>26</v>
      </c>
      <c r="K2118" s="1" t="s">
        <v>67</v>
      </c>
      <c r="L2118" s="1" t="s">
        <v>35</v>
      </c>
      <c r="M2118" s="1" t="s">
        <v>9</v>
      </c>
      <c r="N2118" s="1" t="s">
        <v>68</v>
      </c>
      <c r="O2118" s="1" t="s">
        <v>58</v>
      </c>
    </row>
    <row r="2119" spans="1:15" x14ac:dyDescent="0.25">
      <c r="A2119">
        <v>2118</v>
      </c>
      <c r="B2119">
        <v>27</v>
      </c>
      <c r="C2119" s="1" t="s">
        <v>2</v>
      </c>
      <c r="D2119" s="1" t="s">
        <v>63</v>
      </c>
      <c r="E2119" s="1" t="s">
        <v>4</v>
      </c>
      <c r="F2119" s="2">
        <v>49526</v>
      </c>
      <c r="G2119">
        <v>11</v>
      </c>
      <c r="H2119">
        <v>28</v>
      </c>
      <c r="I2119" s="1" t="s">
        <v>94</v>
      </c>
      <c r="J2119" s="1" t="s">
        <v>6</v>
      </c>
      <c r="K2119" s="1" t="s">
        <v>92</v>
      </c>
      <c r="L2119" s="1" t="s">
        <v>35</v>
      </c>
      <c r="M2119" s="1" t="s">
        <v>20</v>
      </c>
      <c r="N2119" s="1" t="s">
        <v>68</v>
      </c>
      <c r="O2119" s="1" t="s">
        <v>31</v>
      </c>
    </row>
    <row r="2120" spans="1:15" x14ac:dyDescent="0.25">
      <c r="A2120">
        <v>2119</v>
      </c>
      <c r="B2120">
        <v>60</v>
      </c>
      <c r="C2120" s="1" t="s">
        <v>2</v>
      </c>
      <c r="D2120" s="1" t="s">
        <v>107</v>
      </c>
      <c r="E2120" s="1" t="s">
        <v>4</v>
      </c>
      <c r="F2120" s="2">
        <v>49528</v>
      </c>
      <c r="G2120">
        <v>28</v>
      </c>
      <c r="H2120">
        <v>44</v>
      </c>
      <c r="I2120" s="1" t="s">
        <v>124</v>
      </c>
      <c r="J2120" s="1" t="s">
        <v>26</v>
      </c>
      <c r="K2120" s="1" t="s">
        <v>60</v>
      </c>
      <c r="L2120" s="1" t="s">
        <v>39</v>
      </c>
      <c r="M2120" s="1" t="s">
        <v>52</v>
      </c>
      <c r="N2120" s="1" t="s">
        <v>68</v>
      </c>
      <c r="O2120" s="1" t="s">
        <v>40</v>
      </c>
    </row>
    <row r="2121" spans="1:15" x14ac:dyDescent="0.25">
      <c r="A2121">
        <v>2120</v>
      </c>
      <c r="B2121">
        <v>58</v>
      </c>
      <c r="C2121" s="1" t="s">
        <v>2</v>
      </c>
      <c r="D2121" s="1" t="s">
        <v>88</v>
      </c>
      <c r="E2121" s="1" t="s">
        <v>49</v>
      </c>
      <c r="F2121" s="2">
        <v>49530</v>
      </c>
      <c r="G2121">
        <v>36</v>
      </c>
      <c r="H2121">
        <v>57</v>
      </c>
      <c r="I2121" s="1" t="s">
        <v>127</v>
      </c>
      <c r="J2121" s="1" t="s">
        <v>26</v>
      </c>
      <c r="K2121" s="1" t="s">
        <v>108</v>
      </c>
      <c r="L2121" s="1" t="s">
        <v>19</v>
      </c>
      <c r="M2121" s="1" t="s">
        <v>56</v>
      </c>
      <c r="N2121" s="1" t="s">
        <v>10</v>
      </c>
      <c r="O2121" s="1" t="s">
        <v>58</v>
      </c>
    </row>
    <row r="2122" spans="1:15" x14ac:dyDescent="0.25">
      <c r="A2122">
        <v>2121</v>
      </c>
      <c r="B2122">
        <v>53</v>
      </c>
      <c r="C2122" s="1" t="s">
        <v>2</v>
      </c>
      <c r="D2122" s="1" t="s">
        <v>101</v>
      </c>
      <c r="E2122" s="1" t="s">
        <v>49</v>
      </c>
      <c r="F2122" s="2">
        <v>49532</v>
      </c>
      <c r="G2122">
        <v>38</v>
      </c>
      <c r="H2122">
        <v>98</v>
      </c>
      <c r="I2122" s="1" t="s">
        <v>50</v>
      </c>
      <c r="J2122" s="1" t="s">
        <v>18</v>
      </c>
      <c r="K2122" s="1" t="s">
        <v>90</v>
      </c>
      <c r="L2122" s="1" t="s">
        <v>39</v>
      </c>
      <c r="M2122" s="1" t="s">
        <v>27</v>
      </c>
      <c r="N2122" s="1" t="s">
        <v>28</v>
      </c>
      <c r="O2122" s="1" t="s">
        <v>40</v>
      </c>
    </row>
    <row r="2123" spans="1:15" x14ac:dyDescent="0.25">
      <c r="A2123">
        <v>2122</v>
      </c>
      <c r="B2123">
        <v>43</v>
      </c>
      <c r="C2123" s="1" t="s">
        <v>2</v>
      </c>
      <c r="D2123" s="1" t="s">
        <v>114</v>
      </c>
      <c r="E2123" s="1" t="s">
        <v>49</v>
      </c>
      <c r="F2123" s="2">
        <v>49534</v>
      </c>
      <c r="G2123">
        <v>32</v>
      </c>
      <c r="H2123">
        <v>68</v>
      </c>
      <c r="I2123" s="1" t="s">
        <v>102</v>
      </c>
      <c r="J2123" s="1" t="s">
        <v>26</v>
      </c>
      <c r="K2123" s="1" t="s">
        <v>60</v>
      </c>
      <c r="L2123" s="1" t="s">
        <v>8</v>
      </c>
      <c r="M2123" s="1" t="s">
        <v>52</v>
      </c>
      <c r="N2123" s="1" t="s">
        <v>57</v>
      </c>
      <c r="O2123" s="1" t="s">
        <v>70</v>
      </c>
    </row>
    <row r="2124" spans="1:15" x14ac:dyDescent="0.25">
      <c r="A2124">
        <v>2123</v>
      </c>
      <c r="B2124">
        <v>32</v>
      </c>
      <c r="C2124" s="1" t="s">
        <v>2</v>
      </c>
      <c r="D2124" s="1" t="s">
        <v>84</v>
      </c>
      <c r="E2124" s="1" t="s">
        <v>45</v>
      </c>
      <c r="F2124" s="2">
        <v>49536</v>
      </c>
      <c r="G2124">
        <v>42</v>
      </c>
      <c r="H2124">
        <v>36</v>
      </c>
      <c r="I2124" s="1" t="s">
        <v>123</v>
      </c>
      <c r="J2124" s="1" t="s">
        <v>6</v>
      </c>
      <c r="K2124" s="1" t="s">
        <v>67</v>
      </c>
      <c r="L2124" s="1" t="s">
        <v>39</v>
      </c>
      <c r="M2124" s="1" t="s">
        <v>9</v>
      </c>
      <c r="N2124" s="1" t="s">
        <v>68</v>
      </c>
      <c r="O2124" s="1" t="s">
        <v>22</v>
      </c>
    </row>
    <row r="2125" spans="1:15" x14ac:dyDescent="0.25">
      <c r="A2125">
        <v>2124</v>
      </c>
      <c r="B2125">
        <v>54</v>
      </c>
      <c r="C2125" s="1" t="s">
        <v>2</v>
      </c>
      <c r="D2125" s="1" t="s">
        <v>44</v>
      </c>
      <c r="E2125" s="1" t="s">
        <v>45</v>
      </c>
      <c r="F2125" s="2">
        <v>49538</v>
      </c>
      <c r="G2125">
        <v>22</v>
      </c>
      <c r="H2125">
        <v>71</v>
      </c>
      <c r="I2125" s="1" t="s">
        <v>127</v>
      </c>
      <c r="J2125" s="1" t="s">
        <v>6</v>
      </c>
      <c r="K2125" s="1" t="s">
        <v>91</v>
      </c>
      <c r="L2125" s="1" t="s">
        <v>19</v>
      </c>
      <c r="M2125" s="1" t="s">
        <v>9</v>
      </c>
      <c r="N2125" s="1" t="s">
        <v>68</v>
      </c>
      <c r="O2125" s="1" t="s">
        <v>58</v>
      </c>
    </row>
    <row r="2126" spans="1:15" x14ac:dyDescent="0.25">
      <c r="A2126">
        <v>2125</v>
      </c>
      <c r="B2126">
        <v>47</v>
      </c>
      <c r="C2126" s="1" t="s">
        <v>2</v>
      </c>
      <c r="D2126" s="1" t="s">
        <v>69</v>
      </c>
      <c r="E2126" s="1" t="s">
        <v>4</v>
      </c>
      <c r="F2126" s="2">
        <v>49540</v>
      </c>
      <c r="G2126">
        <v>22</v>
      </c>
      <c r="H2126">
        <v>60</v>
      </c>
      <c r="I2126" s="1" t="s">
        <v>25</v>
      </c>
      <c r="J2126" s="1" t="s">
        <v>26</v>
      </c>
      <c r="K2126" s="1" t="s">
        <v>67</v>
      </c>
      <c r="L2126" s="1" t="s">
        <v>39</v>
      </c>
      <c r="M2126" s="1" t="s">
        <v>27</v>
      </c>
      <c r="N2126" s="1" t="s">
        <v>10</v>
      </c>
      <c r="O2126" s="1" t="s">
        <v>40</v>
      </c>
    </row>
    <row r="2127" spans="1:15" x14ac:dyDescent="0.25">
      <c r="A2127">
        <v>2126</v>
      </c>
      <c r="B2127">
        <v>57</v>
      </c>
      <c r="C2127" s="1" t="s">
        <v>2</v>
      </c>
      <c r="D2127" s="1" t="s">
        <v>44</v>
      </c>
      <c r="E2127" s="1" t="s">
        <v>45</v>
      </c>
      <c r="F2127" s="2">
        <v>49542</v>
      </c>
      <c r="G2127">
        <v>31</v>
      </c>
      <c r="H2127">
        <v>87</v>
      </c>
      <c r="I2127" s="1" t="s">
        <v>64</v>
      </c>
      <c r="J2127" s="1" t="s">
        <v>26</v>
      </c>
      <c r="K2127" s="1" t="s">
        <v>100</v>
      </c>
      <c r="L2127" s="1" t="s">
        <v>39</v>
      </c>
      <c r="M2127" s="1" t="s">
        <v>56</v>
      </c>
      <c r="N2127" s="1" t="s">
        <v>28</v>
      </c>
      <c r="O2127" s="1" t="s">
        <v>40</v>
      </c>
    </row>
    <row r="2128" spans="1:15" x14ac:dyDescent="0.25">
      <c r="A2128">
        <v>2127</v>
      </c>
      <c r="B2128">
        <v>63</v>
      </c>
      <c r="C2128" s="1" t="s">
        <v>2</v>
      </c>
      <c r="D2128" s="1" t="s">
        <v>53</v>
      </c>
      <c r="E2128" s="1" t="s">
        <v>24</v>
      </c>
      <c r="F2128" s="2">
        <v>49544</v>
      </c>
      <c r="G2128">
        <v>28</v>
      </c>
      <c r="H2128">
        <v>38</v>
      </c>
      <c r="I2128" s="1" t="s">
        <v>72</v>
      </c>
      <c r="J2128" s="1" t="s">
        <v>74</v>
      </c>
      <c r="K2128" s="1" t="s">
        <v>118</v>
      </c>
      <c r="L2128" s="1" t="s">
        <v>8</v>
      </c>
      <c r="M2128" s="1" t="s">
        <v>9</v>
      </c>
      <c r="N2128" s="1" t="s">
        <v>21</v>
      </c>
      <c r="O2128" s="1" t="s">
        <v>70</v>
      </c>
    </row>
    <row r="2129" spans="1:15" x14ac:dyDescent="0.25">
      <c r="A2129">
        <v>2128</v>
      </c>
      <c r="B2129">
        <v>70</v>
      </c>
      <c r="C2129" s="1" t="s">
        <v>2</v>
      </c>
      <c r="D2129" s="1" t="s">
        <v>119</v>
      </c>
      <c r="E2129" s="1" t="s">
        <v>24</v>
      </c>
      <c r="F2129" s="2">
        <v>49546</v>
      </c>
      <c r="G2129">
        <v>40</v>
      </c>
      <c r="H2129">
        <v>45</v>
      </c>
      <c r="I2129" s="1" t="s">
        <v>80</v>
      </c>
      <c r="J2129" s="1" t="s">
        <v>26</v>
      </c>
      <c r="K2129" s="1" t="s">
        <v>108</v>
      </c>
      <c r="L2129" s="1" t="s">
        <v>19</v>
      </c>
      <c r="M2129" s="1" t="s">
        <v>52</v>
      </c>
      <c r="N2129" s="1" t="s">
        <v>68</v>
      </c>
      <c r="O2129" s="1" t="s">
        <v>22</v>
      </c>
    </row>
    <row r="2130" spans="1:15" x14ac:dyDescent="0.25">
      <c r="A2130">
        <v>2129</v>
      </c>
      <c r="B2130">
        <v>62</v>
      </c>
      <c r="C2130" s="1" t="s">
        <v>2</v>
      </c>
      <c r="D2130" s="1" t="s">
        <v>44</v>
      </c>
      <c r="E2130" s="1" t="s">
        <v>45</v>
      </c>
      <c r="F2130" s="2">
        <v>49548</v>
      </c>
      <c r="G2130">
        <v>21</v>
      </c>
      <c r="H2130">
        <v>47</v>
      </c>
      <c r="I2130" s="1" t="s">
        <v>112</v>
      </c>
      <c r="J2130" s="1" t="s">
        <v>6</v>
      </c>
      <c r="K2130" s="1" t="s">
        <v>91</v>
      </c>
      <c r="L2130" s="1" t="s">
        <v>39</v>
      </c>
      <c r="M2130" s="1" t="s">
        <v>52</v>
      </c>
      <c r="N2130" s="1" t="s">
        <v>28</v>
      </c>
      <c r="O2130" s="1" t="s">
        <v>22</v>
      </c>
    </row>
    <row r="2131" spans="1:15" x14ac:dyDescent="0.25">
      <c r="A2131">
        <v>2130</v>
      </c>
      <c r="B2131">
        <v>40</v>
      </c>
      <c r="C2131" s="1" t="s">
        <v>2</v>
      </c>
      <c r="D2131" s="1" t="s">
        <v>69</v>
      </c>
      <c r="E2131" s="1" t="s">
        <v>4</v>
      </c>
      <c r="F2131" s="2">
        <v>49550</v>
      </c>
      <c r="G2131">
        <v>12</v>
      </c>
      <c r="H2131">
        <v>57</v>
      </c>
      <c r="I2131" s="1" t="s">
        <v>130</v>
      </c>
      <c r="J2131" s="1" t="s">
        <v>6</v>
      </c>
      <c r="K2131" s="1" t="s">
        <v>103</v>
      </c>
      <c r="L2131" s="1" t="s">
        <v>39</v>
      </c>
      <c r="M2131" s="1" t="s">
        <v>56</v>
      </c>
      <c r="N2131" s="1" t="s">
        <v>28</v>
      </c>
      <c r="O2131" s="1" t="s">
        <v>79</v>
      </c>
    </row>
    <row r="2132" spans="1:15" x14ac:dyDescent="0.25">
      <c r="A2132">
        <v>2131</v>
      </c>
      <c r="B2132">
        <v>25</v>
      </c>
      <c r="C2132" s="1" t="s">
        <v>2</v>
      </c>
      <c r="D2132" s="1" t="s">
        <v>114</v>
      </c>
      <c r="E2132" s="1" t="s">
        <v>49</v>
      </c>
      <c r="F2132" s="2">
        <v>49552</v>
      </c>
      <c r="G2132">
        <v>33</v>
      </c>
      <c r="H2132">
        <v>68</v>
      </c>
      <c r="I2132" s="1" t="s">
        <v>99</v>
      </c>
      <c r="J2132" s="1" t="s">
        <v>6</v>
      </c>
      <c r="K2132" s="1" t="s">
        <v>65</v>
      </c>
      <c r="L2132" s="1" t="s">
        <v>35</v>
      </c>
      <c r="M2132" s="1" t="s">
        <v>20</v>
      </c>
      <c r="N2132" s="1" t="s">
        <v>21</v>
      </c>
      <c r="O2132" s="1" t="s">
        <v>31</v>
      </c>
    </row>
    <row r="2133" spans="1:15" x14ac:dyDescent="0.25">
      <c r="A2133">
        <v>2132</v>
      </c>
      <c r="B2133">
        <v>19</v>
      </c>
      <c r="C2133" s="1" t="s">
        <v>2</v>
      </c>
      <c r="D2133" s="1" t="s">
        <v>41</v>
      </c>
      <c r="E2133" s="1" t="s">
        <v>4</v>
      </c>
      <c r="F2133" s="2">
        <v>49554</v>
      </c>
      <c r="G2133">
        <v>9</v>
      </c>
      <c r="H2133">
        <v>52</v>
      </c>
      <c r="I2133" s="1" t="s">
        <v>38</v>
      </c>
      <c r="J2133" s="1" t="s">
        <v>26</v>
      </c>
      <c r="K2133" s="1" t="s">
        <v>90</v>
      </c>
      <c r="L2133" s="1" t="s">
        <v>39</v>
      </c>
      <c r="M2133" s="1" t="s">
        <v>9</v>
      </c>
      <c r="N2133" s="1" t="s">
        <v>57</v>
      </c>
      <c r="O2133" s="1" t="s">
        <v>11</v>
      </c>
    </row>
    <row r="2134" spans="1:15" x14ac:dyDescent="0.25">
      <c r="A2134">
        <v>2133</v>
      </c>
      <c r="B2134">
        <v>25</v>
      </c>
      <c r="C2134" s="1" t="s">
        <v>2</v>
      </c>
      <c r="D2134" s="1" t="s">
        <v>69</v>
      </c>
      <c r="E2134" s="1" t="s">
        <v>4</v>
      </c>
      <c r="F2134" s="2">
        <v>49556</v>
      </c>
      <c r="G2134">
        <v>15</v>
      </c>
      <c r="H2134">
        <v>87</v>
      </c>
      <c r="I2134" s="1" t="s">
        <v>111</v>
      </c>
      <c r="J2134" s="1" t="s">
        <v>26</v>
      </c>
      <c r="K2134" s="1" t="s">
        <v>118</v>
      </c>
      <c r="L2134" s="1" t="s">
        <v>39</v>
      </c>
      <c r="M2134" s="1" t="s">
        <v>52</v>
      </c>
      <c r="N2134" s="1" t="s">
        <v>68</v>
      </c>
      <c r="O2134" s="1" t="s">
        <v>22</v>
      </c>
    </row>
    <row r="2135" spans="1:15" x14ac:dyDescent="0.25">
      <c r="A2135">
        <v>2134</v>
      </c>
      <c r="B2135">
        <v>21</v>
      </c>
      <c r="C2135" s="1" t="s">
        <v>2</v>
      </c>
      <c r="D2135" s="1" t="s">
        <v>106</v>
      </c>
      <c r="E2135" s="1" t="s">
        <v>49</v>
      </c>
      <c r="F2135" s="2">
        <v>49558</v>
      </c>
      <c r="G2135">
        <v>13</v>
      </c>
      <c r="H2135">
        <v>34</v>
      </c>
      <c r="I2135" s="1" t="s">
        <v>13</v>
      </c>
      <c r="J2135" s="1" t="s">
        <v>26</v>
      </c>
      <c r="K2135" s="1" t="s">
        <v>60</v>
      </c>
      <c r="L2135" s="1" t="s">
        <v>35</v>
      </c>
      <c r="M2135" s="1" t="s">
        <v>36</v>
      </c>
      <c r="N2135" s="1" t="s">
        <v>57</v>
      </c>
      <c r="O2135" s="1" t="s">
        <v>31</v>
      </c>
    </row>
    <row r="2136" spans="1:15" x14ac:dyDescent="0.25">
      <c r="A2136">
        <v>2135</v>
      </c>
      <c r="B2136">
        <v>55</v>
      </c>
      <c r="C2136" s="1" t="s">
        <v>2</v>
      </c>
      <c r="D2136" s="1" t="s">
        <v>23</v>
      </c>
      <c r="E2136" s="1" t="s">
        <v>24</v>
      </c>
      <c r="F2136" s="2">
        <v>49560</v>
      </c>
      <c r="G2136">
        <v>35</v>
      </c>
      <c r="H2136">
        <v>41</v>
      </c>
      <c r="I2136" s="1" t="s">
        <v>123</v>
      </c>
      <c r="J2136" s="1" t="s">
        <v>74</v>
      </c>
      <c r="K2136" s="1" t="s">
        <v>14</v>
      </c>
      <c r="L2136" s="1" t="s">
        <v>8</v>
      </c>
      <c r="M2136" s="1" t="s">
        <v>36</v>
      </c>
      <c r="N2136" s="1" t="s">
        <v>21</v>
      </c>
      <c r="O2136" s="1" t="s">
        <v>11</v>
      </c>
    </row>
    <row r="2137" spans="1:15" x14ac:dyDescent="0.25">
      <c r="A2137">
        <v>2136</v>
      </c>
      <c r="B2137">
        <v>34</v>
      </c>
      <c r="C2137" s="1" t="s">
        <v>2</v>
      </c>
      <c r="D2137" s="1" t="s">
        <v>71</v>
      </c>
      <c r="E2137" s="1" t="s">
        <v>49</v>
      </c>
      <c r="F2137" s="2">
        <v>49562</v>
      </c>
      <c r="G2137">
        <v>1</v>
      </c>
      <c r="H2137">
        <v>94</v>
      </c>
      <c r="I2137" s="1" t="s">
        <v>81</v>
      </c>
      <c r="J2137" s="1" t="s">
        <v>18</v>
      </c>
      <c r="K2137" s="1" t="s">
        <v>116</v>
      </c>
      <c r="L2137" s="1" t="s">
        <v>8</v>
      </c>
      <c r="M2137" s="1" t="s">
        <v>27</v>
      </c>
      <c r="N2137" s="1" t="s">
        <v>68</v>
      </c>
      <c r="O2137" s="1" t="s">
        <v>79</v>
      </c>
    </row>
    <row r="2138" spans="1:15" x14ac:dyDescent="0.25">
      <c r="A2138">
        <v>2137</v>
      </c>
      <c r="B2138">
        <v>47</v>
      </c>
      <c r="C2138" s="1" t="s">
        <v>2</v>
      </c>
      <c r="D2138" s="1" t="s">
        <v>71</v>
      </c>
      <c r="E2138" s="1" t="s">
        <v>49</v>
      </c>
      <c r="F2138" s="2">
        <v>49564</v>
      </c>
      <c r="G2138">
        <v>25</v>
      </c>
      <c r="H2138">
        <v>93</v>
      </c>
      <c r="I2138" s="1" t="s">
        <v>66</v>
      </c>
      <c r="J2138" s="1" t="s">
        <v>26</v>
      </c>
      <c r="K2138" s="1" t="s">
        <v>90</v>
      </c>
      <c r="L2138" s="1" t="s">
        <v>35</v>
      </c>
      <c r="M2138" s="1" t="s">
        <v>36</v>
      </c>
      <c r="N2138" s="1" t="s">
        <v>57</v>
      </c>
      <c r="O2138" s="1" t="s">
        <v>11</v>
      </c>
    </row>
    <row r="2139" spans="1:15" x14ac:dyDescent="0.25">
      <c r="A2139">
        <v>2138</v>
      </c>
      <c r="B2139">
        <v>27</v>
      </c>
      <c r="C2139" s="1" t="s">
        <v>2</v>
      </c>
      <c r="D2139" s="1" t="s">
        <v>107</v>
      </c>
      <c r="E2139" s="1" t="s">
        <v>4</v>
      </c>
      <c r="F2139" s="2">
        <v>49566</v>
      </c>
      <c r="G2139">
        <v>20</v>
      </c>
      <c r="H2139">
        <v>51</v>
      </c>
      <c r="I2139" s="1" t="s">
        <v>98</v>
      </c>
      <c r="J2139" s="1" t="s">
        <v>74</v>
      </c>
      <c r="K2139" s="1" t="s">
        <v>55</v>
      </c>
      <c r="L2139" s="1" t="s">
        <v>8</v>
      </c>
      <c r="M2139" s="1" t="s">
        <v>52</v>
      </c>
      <c r="N2139" s="1" t="s">
        <v>21</v>
      </c>
      <c r="O2139" s="1" t="s">
        <v>79</v>
      </c>
    </row>
    <row r="2140" spans="1:15" x14ac:dyDescent="0.25">
      <c r="A2140">
        <v>2139</v>
      </c>
      <c r="B2140">
        <v>67</v>
      </c>
      <c r="C2140" s="1" t="s">
        <v>2</v>
      </c>
      <c r="D2140" s="1" t="s">
        <v>12</v>
      </c>
      <c r="E2140" s="1" t="s">
        <v>4</v>
      </c>
      <c r="F2140" s="2">
        <v>49568</v>
      </c>
      <c r="G2140">
        <v>36</v>
      </c>
      <c r="H2140">
        <v>42</v>
      </c>
      <c r="I2140" s="1" t="s">
        <v>73</v>
      </c>
      <c r="J2140" s="1" t="s">
        <v>26</v>
      </c>
      <c r="K2140" s="1" t="s">
        <v>67</v>
      </c>
      <c r="L2140" s="1" t="s">
        <v>39</v>
      </c>
      <c r="M2140" s="1" t="s">
        <v>27</v>
      </c>
      <c r="N2140" s="1" t="s">
        <v>10</v>
      </c>
      <c r="O2140" s="1" t="s">
        <v>40</v>
      </c>
    </row>
    <row r="2141" spans="1:15" x14ac:dyDescent="0.25">
      <c r="A2141">
        <v>2140</v>
      </c>
      <c r="B2141">
        <v>40</v>
      </c>
      <c r="C2141" s="1" t="s">
        <v>2</v>
      </c>
      <c r="D2141" s="1" t="s">
        <v>119</v>
      </c>
      <c r="E2141" s="1" t="s">
        <v>24</v>
      </c>
      <c r="F2141" s="2">
        <v>49570</v>
      </c>
      <c r="G2141">
        <v>33</v>
      </c>
      <c r="H2141">
        <v>95</v>
      </c>
      <c r="I2141" s="1" t="s">
        <v>66</v>
      </c>
      <c r="J2141" s="1" t="s">
        <v>26</v>
      </c>
      <c r="K2141" s="1" t="s">
        <v>90</v>
      </c>
      <c r="L2141" s="1" t="s">
        <v>8</v>
      </c>
      <c r="M2141" s="1" t="s">
        <v>20</v>
      </c>
      <c r="N2141" s="1" t="s">
        <v>15</v>
      </c>
      <c r="O2141" s="1" t="s">
        <v>22</v>
      </c>
    </row>
    <row r="2142" spans="1:15" x14ac:dyDescent="0.25">
      <c r="A2142">
        <v>2141</v>
      </c>
      <c r="B2142">
        <v>53</v>
      </c>
      <c r="C2142" s="1" t="s">
        <v>2</v>
      </c>
      <c r="D2142" s="1" t="s">
        <v>48</v>
      </c>
      <c r="E2142" s="1" t="s">
        <v>49</v>
      </c>
      <c r="F2142" s="2">
        <v>49572</v>
      </c>
      <c r="G2142">
        <v>36</v>
      </c>
      <c r="H2142">
        <v>90</v>
      </c>
      <c r="I2142" s="1" t="s">
        <v>112</v>
      </c>
      <c r="J2142" s="1" t="s">
        <v>26</v>
      </c>
      <c r="K2142" s="1" t="s">
        <v>92</v>
      </c>
      <c r="L2142" s="1" t="s">
        <v>39</v>
      </c>
      <c r="M2142" s="1" t="s">
        <v>36</v>
      </c>
      <c r="N2142" s="1" t="s">
        <v>15</v>
      </c>
      <c r="O2142" s="1" t="s">
        <v>11</v>
      </c>
    </row>
    <row r="2143" spans="1:15" x14ac:dyDescent="0.25">
      <c r="A2143">
        <v>2142</v>
      </c>
      <c r="B2143">
        <v>24</v>
      </c>
      <c r="C2143" s="1" t="s">
        <v>2</v>
      </c>
      <c r="D2143" s="1" t="s">
        <v>63</v>
      </c>
      <c r="E2143" s="1" t="s">
        <v>4</v>
      </c>
      <c r="F2143" s="2">
        <v>49574</v>
      </c>
      <c r="G2143">
        <v>32</v>
      </c>
      <c r="H2143">
        <v>98</v>
      </c>
      <c r="I2143" s="1" t="s">
        <v>5</v>
      </c>
      <c r="J2143" s="1" t="s">
        <v>26</v>
      </c>
      <c r="K2143" s="1" t="s">
        <v>82</v>
      </c>
      <c r="L2143" s="1" t="s">
        <v>8</v>
      </c>
      <c r="M2143" s="1" t="s">
        <v>52</v>
      </c>
      <c r="N2143" s="1" t="s">
        <v>28</v>
      </c>
      <c r="O2143" s="1" t="s">
        <v>31</v>
      </c>
    </row>
    <row r="2144" spans="1:15" x14ac:dyDescent="0.25">
      <c r="A2144">
        <v>2143</v>
      </c>
      <c r="B2144">
        <v>47</v>
      </c>
      <c r="C2144" s="1" t="s">
        <v>2</v>
      </c>
      <c r="D2144" s="1" t="s">
        <v>106</v>
      </c>
      <c r="E2144" s="1" t="s">
        <v>49</v>
      </c>
      <c r="F2144" s="2">
        <v>49576</v>
      </c>
      <c r="G2144">
        <v>21</v>
      </c>
      <c r="H2144">
        <v>39</v>
      </c>
      <c r="I2144" s="1" t="s">
        <v>96</v>
      </c>
      <c r="J2144" s="1" t="s">
        <v>26</v>
      </c>
      <c r="K2144" s="1" t="s">
        <v>14</v>
      </c>
      <c r="L2144" s="1" t="s">
        <v>8</v>
      </c>
      <c r="M2144" s="1" t="s">
        <v>27</v>
      </c>
      <c r="N2144" s="1" t="s">
        <v>10</v>
      </c>
      <c r="O2144" s="1" t="s">
        <v>40</v>
      </c>
    </row>
    <row r="2145" spans="1:15" x14ac:dyDescent="0.25">
      <c r="A2145">
        <v>2144</v>
      </c>
      <c r="B2145">
        <v>53</v>
      </c>
      <c r="C2145" s="1" t="s">
        <v>2</v>
      </c>
      <c r="D2145" s="1" t="s">
        <v>23</v>
      </c>
      <c r="E2145" s="1" t="s">
        <v>24</v>
      </c>
      <c r="F2145" s="2">
        <v>49578</v>
      </c>
      <c r="G2145">
        <v>48</v>
      </c>
      <c r="H2145">
        <v>66</v>
      </c>
      <c r="I2145" s="1" t="s">
        <v>54</v>
      </c>
      <c r="J2145" s="1" t="s">
        <v>6</v>
      </c>
      <c r="K2145" s="1" t="s">
        <v>90</v>
      </c>
      <c r="L2145" s="1" t="s">
        <v>39</v>
      </c>
      <c r="M2145" s="1" t="s">
        <v>27</v>
      </c>
      <c r="N2145" s="1" t="s">
        <v>10</v>
      </c>
      <c r="O2145" s="1" t="s">
        <v>58</v>
      </c>
    </row>
    <row r="2146" spans="1:15" x14ac:dyDescent="0.25">
      <c r="A2146">
        <v>2145</v>
      </c>
      <c r="B2146">
        <v>47</v>
      </c>
      <c r="C2146" s="1" t="s">
        <v>2</v>
      </c>
      <c r="D2146" s="1" t="s">
        <v>53</v>
      </c>
      <c r="E2146" s="1" t="s">
        <v>24</v>
      </c>
      <c r="F2146" s="2">
        <v>49580</v>
      </c>
      <c r="G2146">
        <v>25</v>
      </c>
      <c r="H2146">
        <v>23</v>
      </c>
      <c r="I2146" s="1" t="s">
        <v>110</v>
      </c>
      <c r="J2146" s="1" t="s">
        <v>6</v>
      </c>
      <c r="K2146" s="1" t="s">
        <v>103</v>
      </c>
      <c r="L2146" s="1" t="s">
        <v>8</v>
      </c>
      <c r="M2146" s="1" t="s">
        <v>20</v>
      </c>
      <c r="N2146" s="1" t="s">
        <v>28</v>
      </c>
      <c r="O2146" s="1" t="s">
        <v>40</v>
      </c>
    </row>
    <row r="2147" spans="1:15" x14ac:dyDescent="0.25">
      <c r="A2147">
        <v>2146</v>
      </c>
      <c r="B2147">
        <v>38</v>
      </c>
      <c r="C2147" s="1" t="s">
        <v>2</v>
      </c>
      <c r="D2147" s="1" t="s">
        <v>69</v>
      </c>
      <c r="E2147" s="1" t="s">
        <v>4</v>
      </c>
      <c r="F2147" s="2">
        <v>49582</v>
      </c>
      <c r="G2147">
        <v>32</v>
      </c>
      <c r="H2147">
        <v>73</v>
      </c>
      <c r="I2147" s="1" t="s">
        <v>121</v>
      </c>
      <c r="J2147" s="1" t="s">
        <v>18</v>
      </c>
      <c r="K2147" s="1" t="s">
        <v>34</v>
      </c>
      <c r="L2147" s="1" t="s">
        <v>8</v>
      </c>
      <c r="M2147" s="1" t="s">
        <v>36</v>
      </c>
      <c r="N2147" s="1" t="s">
        <v>28</v>
      </c>
      <c r="O2147" s="1" t="s">
        <v>31</v>
      </c>
    </row>
    <row r="2148" spans="1:15" x14ac:dyDescent="0.25">
      <c r="A2148">
        <v>2147</v>
      </c>
      <c r="B2148">
        <v>48</v>
      </c>
      <c r="C2148" s="1" t="s">
        <v>2</v>
      </c>
      <c r="D2148" s="1" t="s">
        <v>71</v>
      </c>
      <c r="E2148" s="1" t="s">
        <v>49</v>
      </c>
      <c r="F2148" s="2">
        <v>49584</v>
      </c>
      <c r="G2148">
        <v>45</v>
      </c>
      <c r="H2148">
        <v>23</v>
      </c>
      <c r="I2148" s="1" t="s">
        <v>122</v>
      </c>
      <c r="J2148" s="1" t="s">
        <v>74</v>
      </c>
      <c r="K2148" s="1" t="s">
        <v>34</v>
      </c>
      <c r="L2148" s="1" t="s">
        <v>35</v>
      </c>
      <c r="M2148" s="1" t="s">
        <v>36</v>
      </c>
      <c r="N2148" s="1" t="s">
        <v>28</v>
      </c>
      <c r="O2148" s="1" t="s">
        <v>79</v>
      </c>
    </row>
    <row r="2149" spans="1:15" x14ac:dyDescent="0.25">
      <c r="A2149">
        <v>2148</v>
      </c>
      <c r="B2149">
        <v>47</v>
      </c>
      <c r="C2149" s="1" t="s">
        <v>2</v>
      </c>
      <c r="D2149" s="1" t="s">
        <v>69</v>
      </c>
      <c r="E2149" s="1" t="s">
        <v>4</v>
      </c>
      <c r="F2149" s="2">
        <v>49586</v>
      </c>
      <c r="G2149">
        <v>4</v>
      </c>
      <c r="H2149">
        <v>43</v>
      </c>
      <c r="I2149" s="1" t="s">
        <v>50</v>
      </c>
      <c r="J2149" s="1" t="s">
        <v>18</v>
      </c>
      <c r="K2149" s="1" t="s">
        <v>43</v>
      </c>
      <c r="L2149" s="1" t="s">
        <v>39</v>
      </c>
      <c r="M2149" s="1" t="s">
        <v>36</v>
      </c>
      <c r="N2149" s="1" t="s">
        <v>15</v>
      </c>
      <c r="O2149" s="1" t="s">
        <v>11</v>
      </c>
    </row>
    <row r="2150" spans="1:15" x14ac:dyDescent="0.25">
      <c r="A2150">
        <v>2149</v>
      </c>
      <c r="B2150">
        <v>19</v>
      </c>
      <c r="C2150" s="1" t="s">
        <v>2</v>
      </c>
      <c r="D2150" s="1" t="s">
        <v>95</v>
      </c>
      <c r="E2150" s="1" t="s">
        <v>4</v>
      </c>
      <c r="F2150" s="2">
        <v>49588</v>
      </c>
      <c r="G2150">
        <v>19</v>
      </c>
      <c r="H2150">
        <v>45</v>
      </c>
      <c r="I2150" s="1" t="s">
        <v>127</v>
      </c>
      <c r="J2150" s="1" t="s">
        <v>74</v>
      </c>
      <c r="K2150" s="1" t="s">
        <v>30</v>
      </c>
      <c r="L2150" s="1" t="s">
        <v>8</v>
      </c>
      <c r="M2150" s="1" t="s">
        <v>52</v>
      </c>
      <c r="N2150" s="1" t="s">
        <v>28</v>
      </c>
      <c r="O2150" s="1" t="s">
        <v>58</v>
      </c>
    </row>
    <row r="2151" spans="1:15" x14ac:dyDescent="0.25">
      <c r="A2151">
        <v>2150</v>
      </c>
      <c r="B2151">
        <v>38</v>
      </c>
      <c r="C2151" s="1" t="s">
        <v>2</v>
      </c>
      <c r="D2151" s="1" t="s">
        <v>23</v>
      </c>
      <c r="E2151" s="1" t="s">
        <v>24</v>
      </c>
      <c r="F2151" s="2">
        <v>49590</v>
      </c>
      <c r="G2151">
        <v>1</v>
      </c>
      <c r="H2151">
        <v>21</v>
      </c>
      <c r="I2151" s="1" t="s">
        <v>59</v>
      </c>
      <c r="J2151" s="1" t="s">
        <v>6</v>
      </c>
      <c r="K2151" s="1" t="s">
        <v>103</v>
      </c>
      <c r="L2151" s="1" t="s">
        <v>8</v>
      </c>
      <c r="M2151" s="1" t="s">
        <v>36</v>
      </c>
      <c r="N2151" s="1" t="s">
        <v>57</v>
      </c>
      <c r="O2151" s="1" t="s">
        <v>22</v>
      </c>
    </row>
    <row r="2152" spans="1:15" x14ac:dyDescent="0.25">
      <c r="A2152">
        <v>2151</v>
      </c>
      <c r="B2152">
        <v>57</v>
      </c>
      <c r="C2152" s="1" t="s">
        <v>2</v>
      </c>
      <c r="D2152" s="1" t="s">
        <v>37</v>
      </c>
      <c r="E2152" s="1" t="s">
        <v>4</v>
      </c>
      <c r="F2152" s="2">
        <v>49592</v>
      </c>
      <c r="G2152">
        <v>12</v>
      </c>
      <c r="H2152">
        <v>40</v>
      </c>
      <c r="I2152" s="1" t="s">
        <v>97</v>
      </c>
      <c r="J2152" s="1" t="s">
        <v>26</v>
      </c>
      <c r="K2152" s="1" t="s">
        <v>103</v>
      </c>
      <c r="L2152" s="1" t="s">
        <v>19</v>
      </c>
      <c r="M2152" s="1" t="s">
        <v>52</v>
      </c>
      <c r="N2152" s="1" t="s">
        <v>15</v>
      </c>
      <c r="O2152" s="1" t="s">
        <v>22</v>
      </c>
    </row>
    <row r="2153" spans="1:15" x14ac:dyDescent="0.25">
      <c r="A2153">
        <v>2152</v>
      </c>
      <c r="B2153">
        <v>70</v>
      </c>
      <c r="C2153" s="1" t="s">
        <v>2</v>
      </c>
      <c r="D2153" s="1" t="s">
        <v>16</v>
      </c>
      <c r="E2153" s="1" t="s">
        <v>4</v>
      </c>
      <c r="F2153" s="2">
        <v>49594</v>
      </c>
      <c r="G2153">
        <v>18</v>
      </c>
      <c r="H2153">
        <v>58</v>
      </c>
      <c r="I2153" s="1" t="s">
        <v>111</v>
      </c>
      <c r="J2153" s="1" t="s">
        <v>6</v>
      </c>
      <c r="K2153" s="1" t="s">
        <v>92</v>
      </c>
      <c r="L2153" s="1" t="s">
        <v>39</v>
      </c>
      <c r="M2153" s="1" t="s">
        <v>52</v>
      </c>
      <c r="N2153" s="1" t="s">
        <v>10</v>
      </c>
      <c r="O2153" s="1" t="s">
        <v>70</v>
      </c>
    </row>
    <row r="2154" spans="1:15" x14ac:dyDescent="0.25">
      <c r="A2154">
        <v>2153</v>
      </c>
      <c r="B2154">
        <v>38</v>
      </c>
      <c r="C2154" s="1" t="s">
        <v>2</v>
      </c>
      <c r="D2154" s="1" t="s">
        <v>41</v>
      </c>
      <c r="E2154" s="1" t="s">
        <v>4</v>
      </c>
      <c r="F2154" s="2">
        <v>49596</v>
      </c>
      <c r="G2154">
        <v>43</v>
      </c>
      <c r="H2154">
        <v>48</v>
      </c>
      <c r="I2154" s="1" t="s">
        <v>109</v>
      </c>
      <c r="J2154" s="1" t="s">
        <v>6</v>
      </c>
      <c r="K2154" s="1" t="s">
        <v>118</v>
      </c>
      <c r="L2154" s="1" t="s">
        <v>35</v>
      </c>
      <c r="M2154" s="1" t="s">
        <v>27</v>
      </c>
      <c r="N2154" s="1" t="s">
        <v>57</v>
      </c>
      <c r="O2154" s="1" t="s">
        <v>58</v>
      </c>
    </row>
    <row r="2155" spans="1:15" x14ac:dyDescent="0.25">
      <c r="A2155">
        <v>2154</v>
      </c>
      <c r="B2155">
        <v>35</v>
      </c>
      <c r="C2155" s="1" t="s">
        <v>2</v>
      </c>
      <c r="D2155" s="1" t="s">
        <v>37</v>
      </c>
      <c r="E2155" s="1" t="s">
        <v>4</v>
      </c>
      <c r="F2155" s="2">
        <v>49598</v>
      </c>
      <c r="G2155">
        <v>31</v>
      </c>
      <c r="H2155">
        <v>94</v>
      </c>
      <c r="I2155" s="1" t="s">
        <v>5</v>
      </c>
      <c r="J2155" s="1" t="s">
        <v>26</v>
      </c>
      <c r="K2155" s="1" t="s">
        <v>65</v>
      </c>
      <c r="L2155" s="1" t="s">
        <v>39</v>
      </c>
      <c r="M2155" s="1" t="s">
        <v>20</v>
      </c>
      <c r="N2155" s="1" t="s">
        <v>28</v>
      </c>
      <c r="O2155" s="1" t="s">
        <v>31</v>
      </c>
    </row>
    <row r="2156" spans="1:15" x14ac:dyDescent="0.25">
      <c r="A2156">
        <v>2155</v>
      </c>
      <c r="B2156">
        <v>46</v>
      </c>
      <c r="C2156" s="1" t="s">
        <v>2</v>
      </c>
      <c r="D2156" s="1" t="s">
        <v>101</v>
      </c>
      <c r="E2156" s="1" t="s">
        <v>49</v>
      </c>
      <c r="F2156" s="2">
        <v>49600</v>
      </c>
      <c r="G2156">
        <v>33</v>
      </c>
      <c r="H2156">
        <v>74</v>
      </c>
      <c r="I2156" s="1" t="s">
        <v>33</v>
      </c>
      <c r="J2156" s="1" t="s">
        <v>26</v>
      </c>
      <c r="K2156" s="1" t="s">
        <v>65</v>
      </c>
      <c r="L2156" s="1" t="s">
        <v>19</v>
      </c>
      <c r="M2156" s="1" t="s">
        <v>56</v>
      </c>
      <c r="N2156" s="1" t="s">
        <v>15</v>
      </c>
      <c r="O2156" s="1" t="s">
        <v>79</v>
      </c>
    </row>
    <row r="2157" spans="1:15" x14ac:dyDescent="0.25">
      <c r="A2157">
        <v>2156</v>
      </c>
      <c r="B2157">
        <v>32</v>
      </c>
      <c r="C2157" s="1" t="s">
        <v>2</v>
      </c>
      <c r="D2157" s="1" t="s">
        <v>48</v>
      </c>
      <c r="E2157" s="1" t="s">
        <v>49</v>
      </c>
      <c r="F2157" s="2">
        <v>49602</v>
      </c>
      <c r="G2157">
        <v>46</v>
      </c>
      <c r="H2157">
        <v>51</v>
      </c>
      <c r="I2157" s="1" t="s">
        <v>59</v>
      </c>
      <c r="J2157" s="1" t="s">
        <v>6</v>
      </c>
      <c r="K2157" s="1" t="s">
        <v>116</v>
      </c>
      <c r="L2157" s="1" t="s">
        <v>39</v>
      </c>
      <c r="M2157" s="1" t="s">
        <v>56</v>
      </c>
      <c r="N2157" s="1" t="s">
        <v>28</v>
      </c>
      <c r="O2157" s="1" t="s">
        <v>70</v>
      </c>
    </row>
    <row r="2158" spans="1:15" x14ac:dyDescent="0.25">
      <c r="A2158">
        <v>2157</v>
      </c>
      <c r="B2158">
        <v>38</v>
      </c>
      <c r="C2158" s="1" t="s">
        <v>2</v>
      </c>
      <c r="D2158" s="1" t="s">
        <v>69</v>
      </c>
      <c r="E2158" s="1" t="s">
        <v>4</v>
      </c>
      <c r="F2158" s="2">
        <v>49604</v>
      </c>
      <c r="G2158">
        <v>41</v>
      </c>
      <c r="H2158">
        <v>83</v>
      </c>
      <c r="I2158" s="1" t="s">
        <v>50</v>
      </c>
      <c r="J2158" s="1" t="s">
        <v>26</v>
      </c>
      <c r="K2158" s="1" t="s">
        <v>14</v>
      </c>
      <c r="L2158" s="1" t="s">
        <v>8</v>
      </c>
      <c r="M2158" s="1" t="s">
        <v>27</v>
      </c>
      <c r="N2158" s="1" t="s">
        <v>68</v>
      </c>
      <c r="O2158" s="1" t="s">
        <v>58</v>
      </c>
    </row>
    <row r="2159" spans="1:15" x14ac:dyDescent="0.25">
      <c r="A2159">
        <v>2158</v>
      </c>
      <c r="B2159">
        <v>41</v>
      </c>
      <c r="C2159" s="1" t="s">
        <v>2</v>
      </c>
      <c r="D2159" s="1" t="s">
        <v>48</v>
      </c>
      <c r="E2159" s="1" t="s">
        <v>49</v>
      </c>
      <c r="F2159" s="2">
        <v>49606</v>
      </c>
      <c r="G2159">
        <v>41</v>
      </c>
      <c r="H2159">
        <v>68</v>
      </c>
      <c r="I2159" s="1" t="s">
        <v>73</v>
      </c>
      <c r="J2159" s="1" t="s">
        <v>6</v>
      </c>
      <c r="K2159" s="1" t="s">
        <v>30</v>
      </c>
      <c r="L2159" s="1" t="s">
        <v>8</v>
      </c>
      <c r="M2159" s="1" t="s">
        <v>27</v>
      </c>
      <c r="N2159" s="1" t="s">
        <v>10</v>
      </c>
      <c r="O2159" s="1" t="s">
        <v>11</v>
      </c>
    </row>
    <row r="2160" spans="1:15" x14ac:dyDescent="0.25">
      <c r="A2160">
        <v>2159</v>
      </c>
      <c r="B2160">
        <v>19</v>
      </c>
      <c r="C2160" s="1" t="s">
        <v>2</v>
      </c>
      <c r="D2160" s="1" t="s">
        <v>125</v>
      </c>
      <c r="E2160" s="1" t="s">
        <v>49</v>
      </c>
      <c r="F2160" s="2">
        <v>49608</v>
      </c>
      <c r="G2160">
        <v>9</v>
      </c>
      <c r="H2160">
        <v>84</v>
      </c>
      <c r="I2160" s="1" t="s">
        <v>17</v>
      </c>
      <c r="J2160" s="1" t="s">
        <v>74</v>
      </c>
      <c r="K2160" s="1" t="s">
        <v>60</v>
      </c>
      <c r="L2160" s="1" t="s">
        <v>19</v>
      </c>
      <c r="M2160" s="1" t="s">
        <v>36</v>
      </c>
      <c r="N2160" s="1" t="s">
        <v>57</v>
      </c>
      <c r="O2160" s="1" t="s">
        <v>11</v>
      </c>
    </row>
    <row r="2161" spans="1:15" x14ac:dyDescent="0.25">
      <c r="A2161">
        <v>2160</v>
      </c>
      <c r="B2161">
        <v>18</v>
      </c>
      <c r="C2161" s="1" t="s">
        <v>2</v>
      </c>
      <c r="D2161" s="1" t="s">
        <v>37</v>
      </c>
      <c r="E2161" s="1" t="s">
        <v>4</v>
      </c>
      <c r="F2161" s="2">
        <v>49610</v>
      </c>
      <c r="G2161">
        <v>34</v>
      </c>
      <c r="H2161">
        <v>58</v>
      </c>
      <c r="I2161" s="1" t="s">
        <v>42</v>
      </c>
      <c r="J2161" s="1" t="s">
        <v>26</v>
      </c>
      <c r="K2161" s="1" t="s">
        <v>82</v>
      </c>
      <c r="L2161" s="1" t="s">
        <v>39</v>
      </c>
      <c r="M2161" s="1" t="s">
        <v>20</v>
      </c>
      <c r="N2161" s="1" t="s">
        <v>15</v>
      </c>
      <c r="O2161" s="1" t="s">
        <v>31</v>
      </c>
    </row>
    <row r="2162" spans="1:15" x14ac:dyDescent="0.25">
      <c r="A2162">
        <v>2161</v>
      </c>
      <c r="B2162">
        <v>45</v>
      </c>
      <c r="C2162" s="1" t="s">
        <v>2</v>
      </c>
      <c r="D2162" s="1" t="s">
        <v>3</v>
      </c>
      <c r="E2162" s="1" t="s">
        <v>4</v>
      </c>
      <c r="F2162" s="2">
        <v>49612</v>
      </c>
      <c r="G2162">
        <v>21</v>
      </c>
      <c r="H2162">
        <v>92</v>
      </c>
      <c r="I2162" s="1" t="s">
        <v>46</v>
      </c>
      <c r="J2162" s="1" t="s">
        <v>6</v>
      </c>
      <c r="K2162" s="1" t="s">
        <v>43</v>
      </c>
      <c r="L2162" s="1" t="s">
        <v>8</v>
      </c>
      <c r="M2162" s="1" t="s">
        <v>9</v>
      </c>
      <c r="N2162" s="1" t="s">
        <v>28</v>
      </c>
      <c r="O2162" s="1" t="s">
        <v>31</v>
      </c>
    </row>
    <row r="2163" spans="1:15" x14ac:dyDescent="0.25">
      <c r="A2163">
        <v>2162</v>
      </c>
      <c r="B2163">
        <v>23</v>
      </c>
      <c r="C2163" s="1" t="s">
        <v>2</v>
      </c>
      <c r="D2163" s="1" t="s">
        <v>63</v>
      </c>
      <c r="E2163" s="1" t="s">
        <v>4</v>
      </c>
      <c r="F2163" s="2">
        <v>49614</v>
      </c>
      <c r="G2163">
        <v>5</v>
      </c>
      <c r="H2163">
        <v>69</v>
      </c>
      <c r="I2163" s="1" t="s">
        <v>131</v>
      </c>
      <c r="J2163" s="1" t="s">
        <v>18</v>
      </c>
      <c r="K2163" s="1" t="s">
        <v>82</v>
      </c>
      <c r="L2163" s="1" t="s">
        <v>35</v>
      </c>
      <c r="M2163" s="1" t="s">
        <v>9</v>
      </c>
      <c r="N2163" s="1" t="s">
        <v>68</v>
      </c>
      <c r="O2163" s="1" t="s">
        <v>11</v>
      </c>
    </row>
    <row r="2164" spans="1:15" x14ac:dyDescent="0.25">
      <c r="A2164">
        <v>2163</v>
      </c>
      <c r="B2164">
        <v>60</v>
      </c>
      <c r="C2164" s="1" t="s">
        <v>2</v>
      </c>
      <c r="D2164" s="1" t="s">
        <v>41</v>
      </c>
      <c r="E2164" s="1" t="s">
        <v>4</v>
      </c>
      <c r="F2164" s="2">
        <v>49616</v>
      </c>
      <c r="G2164">
        <v>32</v>
      </c>
      <c r="H2164">
        <v>48</v>
      </c>
      <c r="I2164" s="1" t="s">
        <v>29</v>
      </c>
      <c r="J2164" s="1" t="s">
        <v>18</v>
      </c>
      <c r="K2164" s="1" t="s">
        <v>76</v>
      </c>
      <c r="L2164" s="1" t="s">
        <v>35</v>
      </c>
      <c r="M2164" s="1" t="s">
        <v>20</v>
      </c>
      <c r="N2164" s="1" t="s">
        <v>28</v>
      </c>
      <c r="O2164" s="1" t="s">
        <v>22</v>
      </c>
    </row>
    <row r="2165" spans="1:15" x14ac:dyDescent="0.25">
      <c r="A2165">
        <v>2164</v>
      </c>
      <c r="B2165">
        <v>52</v>
      </c>
      <c r="C2165" s="1" t="s">
        <v>2</v>
      </c>
      <c r="D2165" s="1" t="s">
        <v>53</v>
      </c>
      <c r="E2165" s="1" t="s">
        <v>24</v>
      </c>
      <c r="F2165" s="2">
        <v>49618</v>
      </c>
      <c r="G2165">
        <v>44</v>
      </c>
      <c r="H2165">
        <v>60</v>
      </c>
      <c r="I2165" s="1" t="s">
        <v>66</v>
      </c>
      <c r="J2165" s="1" t="s">
        <v>6</v>
      </c>
      <c r="K2165" s="1" t="s">
        <v>7</v>
      </c>
      <c r="L2165" s="1" t="s">
        <v>19</v>
      </c>
      <c r="M2165" s="1" t="s">
        <v>9</v>
      </c>
      <c r="N2165" s="1" t="s">
        <v>57</v>
      </c>
      <c r="O2165" s="1" t="s">
        <v>70</v>
      </c>
    </row>
    <row r="2166" spans="1:15" x14ac:dyDescent="0.25">
      <c r="A2166">
        <v>2165</v>
      </c>
      <c r="B2166">
        <v>42</v>
      </c>
      <c r="C2166" s="1" t="s">
        <v>2</v>
      </c>
      <c r="D2166" s="1" t="s">
        <v>23</v>
      </c>
      <c r="E2166" s="1" t="s">
        <v>24</v>
      </c>
      <c r="F2166" s="2">
        <v>49620</v>
      </c>
      <c r="G2166">
        <v>46</v>
      </c>
      <c r="H2166">
        <v>20</v>
      </c>
      <c r="I2166" s="1" t="s">
        <v>128</v>
      </c>
      <c r="J2166" s="1" t="s">
        <v>18</v>
      </c>
      <c r="K2166" s="1" t="s">
        <v>60</v>
      </c>
      <c r="L2166" s="1" t="s">
        <v>8</v>
      </c>
      <c r="M2166" s="1" t="s">
        <v>27</v>
      </c>
      <c r="N2166" s="1" t="s">
        <v>28</v>
      </c>
      <c r="O2166" s="1" t="s">
        <v>58</v>
      </c>
    </row>
    <row r="2167" spans="1:15" x14ac:dyDescent="0.25">
      <c r="A2167">
        <v>2166</v>
      </c>
      <c r="B2167">
        <v>29</v>
      </c>
      <c r="C2167" s="1" t="s">
        <v>2</v>
      </c>
      <c r="D2167" s="1" t="s">
        <v>77</v>
      </c>
      <c r="E2167" s="1" t="s">
        <v>4</v>
      </c>
      <c r="F2167" s="2">
        <v>49622</v>
      </c>
      <c r="G2167">
        <v>42</v>
      </c>
      <c r="H2167">
        <v>55</v>
      </c>
      <c r="I2167" s="1" t="s">
        <v>117</v>
      </c>
      <c r="J2167" s="1" t="s">
        <v>26</v>
      </c>
      <c r="K2167" s="1" t="s">
        <v>30</v>
      </c>
      <c r="L2167" s="1" t="s">
        <v>35</v>
      </c>
      <c r="M2167" s="1" t="s">
        <v>9</v>
      </c>
      <c r="N2167" s="1" t="s">
        <v>21</v>
      </c>
      <c r="O2167" s="1" t="s">
        <v>79</v>
      </c>
    </row>
    <row r="2168" spans="1:15" x14ac:dyDescent="0.25">
      <c r="A2168">
        <v>2167</v>
      </c>
      <c r="B2168">
        <v>31</v>
      </c>
      <c r="C2168" s="1" t="s">
        <v>2</v>
      </c>
      <c r="D2168" s="1" t="s">
        <v>84</v>
      </c>
      <c r="E2168" s="1" t="s">
        <v>45</v>
      </c>
      <c r="F2168" s="2">
        <v>49624</v>
      </c>
      <c r="G2168">
        <v>50</v>
      </c>
      <c r="H2168">
        <v>88</v>
      </c>
      <c r="I2168" s="1" t="s">
        <v>109</v>
      </c>
      <c r="J2168" s="1" t="s">
        <v>18</v>
      </c>
      <c r="K2168" s="1" t="s">
        <v>55</v>
      </c>
      <c r="L2168" s="1" t="s">
        <v>19</v>
      </c>
      <c r="M2168" s="1" t="s">
        <v>9</v>
      </c>
      <c r="N2168" s="1" t="s">
        <v>21</v>
      </c>
      <c r="O2168" s="1" t="s">
        <v>58</v>
      </c>
    </row>
    <row r="2169" spans="1:15" x14ac:dyDescent="0.25">
      <c r="A2169">
        <v>2168</v>
      </c>
      <c r="B2169">
        <v>30</v>
      </c>
      <c r="C2169" s="1" t="s">
        <v>2</v>
      </c>
      <c r="D2169" s="1" t="s">
        <v>69</v>
      </c>
      <c r="E2169" s="1" t="s">
        <v>4</v>
      </c>
      <c r="F2169" s="2">
        <v>49626</v>
      </c>
      <c r="G2169">
        <v>33</v>
      </c>
      <c r="H2169">
        <v>48</v>
      </c>
      <c r="I2169" s="1" t="s">
        <v>105</v>
      </c>
      <c r="J2169" s="1" t="s">
        <v>6</v>
      </c>
      <c r="K2169" s="1" t="s">
        <v>78</v>
      </c>
      <c r="L2169" s="1" t="s">
        <v>8</v>
      </c>
      <c r="M2169" s="1" t="s">
        <v>36</v>
      </c>
      <c r="N2169" s="1" t="s">
        <v>10</v>
      </c>
      <c r="O2169" s="1" t="s">
        <v>11</v>
      </c>
    </row>
    <row r="2170" spans="1:15" x14ac:dyDescent="0.25">
      <c r="A2170">
        <v>2169</v>
      </c>
      <c r="B2170">
        <v>23</v>
      </c>
      <c r="C2170" s="1" t="s">
        <v>2</v>
      </c>
      <c r="D2170" s="1" t="s">
        <v>48</v>
      </c>
      <c r="E2170" s="1" t="s">
        <v>49</v>
      </c>
      <c r="F2170" s="2">
        <v>49628</v>
      </c>
      <c r="G2170">
        <v>32</v>
      </c>
      <c r="H2170">
        <v>74</v>
      </c>
      <c r="I2170" s="1" t="s">
        <v>121</v>
      </c>
      <c r="J2170" s="1" t="s">
        <v>26</v>
      </c>
      <c r="K2170" s="1" t="s">
        <v>100</v>
      </c>
      <c r="L2170" s="1" t="s">
        <v>19</v>
      </c>
      <c r="M2170" s="1" t="s">
        <v>27</v>
      </c>
      <c r="N2170" s="1" t="s">
        <v>15</v>
      </c>
      <c r="O2170" s="1" t="s">
        <v>40</v>
      </c>
    </row>
    <row r="2171" spans="1:15" x14ac:dyDescent="0.25">
      <c r="A2171">
        <v>2170</v>
      </c>
      <c r="B2171">
        <v>31</v>
      </c>
      <c r="C2171" s="1" t="s">
        <v>2</v>
      </c>
      <c r="D2171" s="1" t="s">
        <v>44</v>
      </c>
      <c r="E2171" s="1" t="s">
        <v>45</v>
      </c>
      <c r="F2171" s="2">
        <v>49630</v>
      </c>
      <c r="G2171">
        <v>32</v>
      </c>
      <c r="H2171">
        <v>42</v>
      </c>
      <c r="I2171" s="1" t="s">
        <v>85</v>
      </c>
      <c r="J2171" s="1" t="s">
        <v>26</v>
      </c>
      <c r="K2171" s="1" t="s">
        <v>92</v>
      </c>
      <c r="L2171" s="1" t="s">
        <v>39</v>
      </c>
      <c r="M2171" s="1" t="s">
        <v>27</v>
      </c>
      <c r="N2171" s="1" t="s">
        <v>57</v>
      </c>
      <c r="O2171" s="1" t="s">
        <v>58</v>
      </c>
    </row>
    <row r="2172" spans="1:15" x14ac:dyDescent="0.25">
      <c r="A2172">
        <v>2171</v>
      </c>
      <c r="B2172">
        <v>40</v>
      </c>
      <c r="C2172" s="1" t="s">
        <v>2</v>
      </c>
      <c r="D2172" s="1" t="s">
        <v>12</v>
      </c>
      <c r="E2172" s="1" t="s">
        <v>4</v>
      </c>
      <c r="F2172" s="2">
        <v>49632</v>
      </c>
      <c r="G2172">
        <v>37</v>
      </c>
      <c r="H2172">
        <v>32</v>
      </c>
      <c r="I2172" s="1" t="s">
        <v>113</v>
      </c>
      <c r="J2172" s="1" t="s">
        <v>26</v>
      </c>
      <c r="K2172" s="1" t="s">
        <v>30</v>
      </c>
      <c r="L2172" s="1" t="s">
        <v>39</v>
      </c>
      <c r="M2172" s="1" t="s">
        <v>27</v>
      </c>
      <c r="N2172" s="1" t="s">
        <v>10</v>
      </c>
      <c r="O2172" s="1" t="s">
        <v>79</v>
      </c>
    </row>
    <row r="2173" spans="1:15" x14ac:dyDescent="0.25">
      <c r="A2173">
        <v>2172</v>
      </c>
      <c r="B2173">
        <v>39</v>
      </c>
      <c r="C2173" s="1" t="s">
        <v>2</v>
      </c>
      <c r="D2173" s="1" t="s">
        <v>41</v>
      </c>
      <c r="E2173" s="1" t="s">
        <v>4</v>
      </c>
      <c r="F2173" s="2">
        <v>49634</v>
      </c>
      <c r="G2173">
        <v>9</v>
      </c>
      <c r="H2173">
        <v>98</v>
      </c>
      <c r="I2173" s="1" t="s">
        <v>50</v>
      </c>
      <c r="J2173" s="1" t="s">
        <v>26</v>
      </c>
      <c r="K2173" s="1" t="s">
        <v>116</v>
      </c>
      <c r="L2173" s="1" t="s">
        <v>35</v>
      </c>
      <c r="M2173" s="1" t="s">
        <v>56</v>
      </c>
      <c r="N2173" s="1" t="s">
        <v>15</v>
      </c>
      <c r="O2173" s="1" t="s">
        <v>11</v>
      </c>
    </row>
    <row r="2174" spans="1:15" x14ac:dyDescent="0.25">
      <c r="A2174">
        <v>2173</v>
      </c>
      <c r="B2174">
        <v>28</v>
      </c>
      <c r="C2174" s="1" t="s">
        <v>2</v>
      </c>
      <c r="D2174" s="1" t="s">
        <v>69</v>
      </c>
      <c r="E2174" s="1" t="s">
        <v>4</v>
      </c>
      <c r="F2174" s="2">
        <v>49636</v>
      </c>
      <c r="G2174">
        <v>6</v>
      </c>
      <c r="H2174">
        <v>89</v>
      </c>
      <c r="I2174" s="1" t="s">
        <v>25</v>
      </c>
      <c r="J2174" s="1" t="s">
        <v>18</v>
      </c>
      <c r="K2174" s="1" t="s">
        <v>75</v>
      </c>
      <c r="L2174" s="1" t="s">
        <v>39</v>
      </c>
      <c r="M2174" s="1" t="s">
        <v>56</v>
      </c>
      <c r="N2174" s="1" t="s">
        <v>28</v>
      </c>
      <c r="O2174" s="1" t="s">
        <v>11</v>
      </c>
    </row>
    <row r="2175" spans="1:15" x14ac:dyDescent="0.25">
      <c r="A2175">
        <v>2174</v>
      </c>
      <c r="B2175">
        <v>23</v>
      </c>
      <c r="C2175" s="1" t="s">
        <v>2</v>
      </c>
      <c r="D2175" s="1" t="s">
        <v>125</v>
      </c>
      <c r="E2175" s="1" t="s">
        <v>49</v>
      </c>
      <c r="F2175" s="2">
        <v>49638</v>
      </c>
      <c r="G2175">
        <v>36</v>
      </c>
      <c r="H2175">
        <v>97</v>
      </c>
      <c r="I2175" s="1" t="s">
        <v>61</v>
      </c>
      <c r="J2175" s="1" t="s">
        <v>18</v>
      </c>
      <c r="K2175" s="1" t="s">
        <v>91</v>
      </c>
      <c r="L2175" s="1" t="s">
        <v>35</v>
      </c>
      <c r="M2175" s="1" t="s">
        <v>52</v>
      </c>
      <c r="N2175" s="1" t="s">
        <v>10</v>
      </c>
      <c r="O2175" s="1" t="s">
        <v>40</v>
      </c>
    </row>
    <row r="2176" spans="1:15" x14ac:dyDescent="0.25">
      <c r="A2176">
        <v>2175</v>
      </c>
      <c r="B2176">
        <v>42</v>
      </c>
      <c r="C2176" s="1" t="s">
        <v>2</v>
      </c>
      <c r="D2176" s="1" t="s">
        <v>114</v>
      </c>
      <c r="E2176" s="1" t="s">
        <v>49</v>
      </c>
      <c r="F2176" s="2">
        <v>49640</v>
      </c>
      <c r="G2176">
        <v>1</v>
      </c>
      <c r="H2176">
        <v>49</v>
      </c>
      <c r="I2176" s="1" t="s">
        <v>94</v>
      </c>
      <c r="J2176" s="1" t="s">
        <v>18</v>
      </c>
      <c r="K2176" s="1" t="s">
        <v>60</v>
      </c>
      <c r="L2176" s="1" t="s">
        <v>19</v>
      </c>
      <c r="M2176" s="1" t="s">
        <v>56</v>
      </c>
      <c r="N2176" s="1" t="s">
        <v>15</v>
      </c>
      <c r="O2176" s="1" t="s">
        <v>31</v>
      </c>
    </row>
    <row r="2177" spans="1:15" x14ac:dyDescent="0.25">
      <c r="A2177">
        <v>2176</v>
      </c>
      <c r="B2177">
        <v>68</v>
      </c>
      <c r="C2177" s="1" t="s">
        <v>2</v>
      </c>
      <c r="D2177" s="1" t="s">
        <v>63</v>
      </c>
      <c r="E2177" s="1" t="s">
        <v>4</v>
      </c>
      <c r="F2177" s="2">
        <v>49642</v>
      </c>
      <c r="G2177">
        <v>48</v>
      </c>
      <c r="H2177">
        <v>50</v>
      </c>
      <c r="I2177" s="1" t="s">
        <v>127</v>
      </c>
      <c r="J2177" s="1" t="s">
        <v>26</v>
      </c>
      <c r="K2177" s="1" t="s">
        <v>47</v>
      </c>
      <c r="L2177" s="1" t="s">
        <v>19</v>
      </c>
      <c r="M2177" s="1" t="s">
        <v>20</v>
      </c>
      <c r="N2177" s="1" t="s">
        <v>21</v>
      </c>
      <c r="O2177" s="1" t="s">
        <v>11</v>
      </c>
    </row>
    <row r="2178" spans="1:15" x14ac:dyDescent="0.25">
      <c r="A2178">
        <v>2177</v>
      </c>
      <c r="B2178">
        <v>24</v>
      </c>
      <c r="C2178" s="1" t="s">
        <v>2</v>
      </c>
      <c r="D2178" s="1" t="s">
        <v>115</v>
      </c>
      <c r="E2178" s="1" t="s">
        <v>49</v>
      </c>
      <c r="F2178" s="2">
        <v>49644</v>
      </c>
      <c r="G2178">
        <v>44</v>
      </c>
      <c r="H2178">
        <v>91</v>
      </c>
      <c r="I2178" s="1" t="s">
        <v>111</v>
      </c>
      <c r="J2178" s="1" t="s">
        <v>18</v>
      </c>
      <c r="K2178" s="1" t="s">
        <v>90</v>
      </c>
      <c r="L2178" s="1" t="s">
        <v>8</v>
      </c>
      <c r="M2178" s="1" t="s">
        <v>52</v>
      </c>
      <c r="N2178" s="1" t="s">
        <v>68</v>
      </c>
      <c r="O2178" s="1" t="s">
        <v>40</v>
      </c>
    </row>
    <row r="2179" spans="1:15" x14ac:dyDescent="0.25">
      <c r="A2179">
        <v>2178</v>
      </c>
      <c r="B2179">
        <v>24</v>
      </c>
      <c r="C2179" s="1" t="s">
        <v>2</v>
      </c>
      <c r="D2179" s="1" t="s">
        <v>125</v>
      </c>
      <c r="E2179" s="1" t="s">
        <v>49</v>
      </c>
      <c r="F2179" s="2">
        <v>49646</v>
      </c>
      <c r="G2179">
        <v>9</v>
      </c>
      <c r="H2179">
        <v>93</v>
      </c>
      <c r="I2179" s="1" t="s">
        <v>38</v>
      </c>
      <c r="J2179" s="1" t="s">
        <v>74</v>
      </c>
      <c r="K2179" s="1" t="s">
        <v>78</v>
      </c>
      <c r="L2179" s="1" t="s">
        <v>8</v>
      </c>
      <c r="M2179" s="1" t="s">
        <v>9</v>
      </c>
      <c r="N2179" s="1" t="s">
        <v>28</v>
      </c>
      <c r="O2179" s="1" t="s">
        <v>58</v>
      </c>
    </row>
    <row r="2180" spans="1:15" x14ac:dyDescent="0.25">
      <c r="A2180">
        <v>2179</v>
      </c>
      <c r="B2180">
        <v>21</v>
      </c>
      <c r="C2180" s="1" t="s">
        <v>2</v>
      </c>
      <c r="D2180" s="1" t="s">
        <v>88</v>
      </c>
      <c r="E2180" s="1" t="s">
        <v>49</v>
      </c>
      <c r="F2180" s="2">
        <v>49648</v>
      </c>
      <c r="G2180">
        <v>32</v>
      </c>
      <c r="H2180">
        <v>98</v>
      </c>
      <c r="I2180" s="1" t="s">
        <v>85</v>
      </c>
      <c r="J2180" s="1" t="s">
        <v>26</v>
      </c>
      <c r="K2180" s="1" t="s">
        <v>62</v>
      </c>
      <c r="L2180" s="1" t="s">
        <v>35</v>
      </c>
      <c r="M2180" s="1" t="s">
        <v>36</v>
      </c>
      <c r="N2180" s="1" t="s">
        <v>10</v>
      </c>
      <c r="O2180" s="1" t="s">
        <v>31</v>
      </c>
    </row>
    <row r="2181" spans="1:15" x14ac:dyDescent="0.25">
      <c r="A2181">
        <v>2180</v>
      </c>
      <c r="B2181">
        <v>49</v>
      </c>
      <c r="C2181" s="1" t="s">
        <v>2</v>
      </c>
      <c r="D2181" s="1" t="s">
        <v>107</v>
      </c>
      <c r="E2181" s="1" t="s">
        <v>4</v>
      </c>
      <c r="F2181" s="2">
        <v>49650</v>
      </c>
      <c r="G2181">
        <v>14</v>
      </c>
      <c r="H2181">
        <v>82</v>
      </c>
      <c r="I2181" s="1" t="s">
        <v>61</v>
      </c>
      <c r="J2181" s="1" t="s">
        <v>6</v>
      </c>
      <c r="K2181" s="1" t="s">
        <v>75</v>
      </c>
      <c r="L2181" s="1" t="s">
        <v>39</v>
      </c>
      <c r="M2181" s="1" t="s">
        <v>27</v>
      </c>
      <c r="N2181" s="1" t="s">
        <v>28</v>
      </c>
      <c r="O2181" s="1" t="s">
        <v>70</v>
      </c>
    </row>
    <row r="2182" spans="1:15" x14ac:dyDescent="0.25">
      <c r="A2182">
        <v>2181</v>
      </c>
      <c r="B2182">
        <v>41</v>
      </c>
      <c r="C2182" s="1" t="s">
        <v>2</v>
      </c>
      <c r="D2182" s="1" t="s">
        <v>44</v>
      </c>
      <c r="E2182" s="1" t="s">
        <v>45</v>
      </c>
      <c r="F2182" s="2">
        <v>49652</v>
      </c>
      <c r="G2182">
        <v>43</v>
      </c>
      <c r="H2182">
        <v>37</v>
      </c>
      <c r="I2182" s="1" t="s">
        <v>121</v>
      </c>
      <c r="J2182" s="1" t="s">
        <v>26</v>
      </c>
      <c r="K2182" s="1" t="s">
        <v>116</v>
      </c>
      <c r="L2182" s="1" t="s">
        <v>35</v>
      </c>
      <c r="M2182" s="1" t="s">
        <v>56</v>
      </c>
      <c r="N2182" s="1" t="s">
        <v>15</v>
      </c>
      <c r="O2182" s="1" t="s">
        <v>40</v>
      </c>
    </row>
    <row r="2183" spans="1:15" x14ac:dyDescent="0.25">
      <c r="A2183">
        <v>2182</v>
      </c>
      <c r="B2183">
        <v>22</v>
      </c>
      <c r="C2183" s="1" t="s">
        <v>2</v>
      </c>
      <c r="D2183" s="1" t="s">
        <v>48</v>
      </c>
      <c r="E2183" s="1" t="s">
        <v>49</v>
      </c>
      <c r="F2183" s="2">
        <v>49654</v>
      </c>
      <c r="G2183">
        <v>32</v>
      </c>
      <c r="H2183">
        <v>63</v>
      </c>
      <c r="I2183" s="1" t="s">
        <v>59</v>
      </c>
      <c r="J2183" s="1" t="s">
        <v>26</v>
      </c>
      <c r="K2183" s="1" t="s">
        <v>76</v>
      </c>
      <c r="L2183" s="1" t="s">
        <v>39</v>
      </c>
      <c r="M2183" s="1" t="s">
        <v>20</v>
      </c>
      <c r="N2183" s="1" t="s">
        <v>57</v>
      </c>
      <c r="O2183" s="1" t="s">
        <v>58</v>
      </c>
    </row>
    <row r="2184" spans="1:15" x14ac:dyDescent="0.25">
      <c r="A2184">
        <v>2183</v>
      </c>
      <c r="B2184">
        <v>42</v>
      </c>
      <c r="C2184" s="1" t="s">
        <v>2</v>
      </c>
      <c r="D2184" s="1" t="s">
        <v>3</v>
      </c>
      <c r="E2184" s="1" t="s">
        <v>4</v>
      </c>
      <c r="F2184" s="2">
        <v>49656</v>
      </c>
      <c r="G2184">
        <v>26</v>
      </c>
      <c r="H2184">
        <v>99</v>
      </c>
      <c r="I2184" s="1" t="s">
        <v>112</v>
      </c>
      <c r="J2184" s="1" t="s">
        <v>26</v>
      </c>
      <c r="K2184" s="1" t="s">
        <v>14</v>
      </c>
      <c r="L2184" s="1" t="s">
        <v>8</v>
      </c>
      <c r="M2184" s="1" t="s">
        <v>56</v>
      </c>
      <c r="N2184" s="1" t="s">
        <v>10</v>
      </c>
      <c r="O2184" s="1" t="s">
        <v>58</v>
      </c>
    </row>
    <row r="2185" spans="1:15" x14ac:dyDescent="0.25">
      <c r="A2185">
        <v>2184</v>
      </c>
      <c r="B2185">
        <v>30</v>
      </c>
      <c r="C2185" s="1" t="s">
        <v>2</v>
      </c>
      <c r="D2185" s="1" t="s">
        <v>41</v>
      </c>
      <c r="E2185" s="1" t="s">
        <v>4</v>
      </c>
      <c r="F2185" s="2">
        <v>49658</v>
      </c>
      <c r="G2185">
        <v>2</v>
      </c>
      <c r="H2185">
        <v>37</v>
      </c>
      <c r="I2185" s="1" t="s">
        <v>93</v>
      </c>
      <c r="J2185" s="1" t="s">
        <v>26</v>
      </c>
      <c r="K2185" s="1" t="s">
        <v>14</v>
      </c>
      <c r="L2185" s="1" t="s">
        <v>19</v>
      </c>
      <c r="M2185" s="1" t="s">
        <v>56</v>
      </c>
      <c r="N2185" s="1" t="s">
        <v>15</v>
      </c>
      <c r="O2185" s="1" t="s">
        <v>70</v>
      </c>
    </row>
    <row r="2186" spans="1:15" x14ac:dyDescent="0.25">
      <c r="A2186">
        <v>2185</v>
      </c>
      <c r="B2186">
        <v>38</v>
      </c>
      <c r="C2186" s="1" t="s">
        <v>2</v>
      </c>
      <c r="D2186" s="1" t="s">
        <v>53</v>
      </c>
      <c r="E2186" s="1" t="s">
        <v>24</v>
      </c>
      <c r="F2186" s="2">
        <v>49660</v>
      </c>
      <c r="G2186">
        <v>16</v>
      </c>
      <c r="H2186">
        <v>34</v>
      </c>
      <c r="I2186" s="1" t="s">
        <v>89</v>
      </c>
      <c r="J2186" s="1" t="s">
        <v>18</v>
      </c>
      <c r="K2186" s="1" t="s">
        <v>62</v>
      </c>
      <c r="L2186" s="1" t="s">
        <v>19</v>
      </c>
      <c r="M2186" s="1" t="s">
        <v>20</v>
      </c>
      <c r="N2186" s="1" t="s">
        <v>28</v>
      </c>
      <c r="O2186" s="1" t="s">
        <v>79</v>
      </c>
    </row>
    <row r="2187" spans="1:15" x14ac:dyDescent="0.25">
      <c r="A2187">
        <v>2186</v>
      </c>
      <c r="B2187">
        <v>40</v>
      </c>
      <c r="C2187" s="1" t="s">
        <v>2</v>
      </c>
      <c r="D2187" s="1" t="s">
        <v>41</v>
      </c>
      <c r="E2187" s="1" t="s">
        <v>4</v>
      </c>
      <c r="F2187" s="2">
        <v>49662</v>
      </c>
      <c r="G2187">
        <v>50</v>
      </c>
      <c r="H2187">
        <v>32</v>
      </c>
      <c r="I2187" s="1" t="s">
        <v>80</v>
      </c>
      <c r="J2187" s="1" t="s">
        <v>26</v>
      </c>
      <c r="K2187" s="1" t="s">
        <v>65</v>
      </c>
      <c r="L2187" s="1" t="s">
        <v>8</v>
      </c>
      <c r="M2187" s="1" t="s">
        <v>9</v>
      </c>
      <c r="N2187" s="1" t="s">
        <v>68</v>
      </c>
      <c r="O2187" s="1" t="s">
        <v>79</v>
      </c>
    </row>
    <row r="2188" spans="1:15" x14ac:dyDescent="0.25">
      <c r="A2188">
        <v>2187</v>
      </c>
      <c r="B2188">
        <v>55</v>
      </c>
      <c r="C2188" s="1" t="s">
        <v>2</v>
      </c>
      <c r="D2188" s="1" t="s">
        <v>23</v>
      </c>
      <c r="E2188" s="1" t="s">
        <v>24</v>
      </c>
      <c r="F2188" s="2">
        <v>49664</v>
      </c>
      <c r="G2188">
        <v>6</v>
      </c>
      <c r="H2188">
        <v>23</v>
      </c>
      <c r="I2188" s="1" t="s">
        <v>112</v>
      </c>
      <c r="J2188" s="1" t="s">
        <v>74</v>
      </c>
      <c r="K2188" s="1" t="s">
        <v>67</v>
      </c>
      <c r="L2188" s="1" t="s">
        <v>8</v>
      </c>
      <c r="M2188" s="1" t="s">
        <v>27</v>
      </c>
      <c r="N2188" s="1" t="s">
        <v>28</v>
      </c>
      <c r="O2188" s="1" t="s">
        <v>79</v>
      </c>
    </row>
    <row r="2189" spans="1:15" x14ac:dyDescent="0.25">
      <c r="A2189">
        <v>2188</v>
      </c>
      <c r="B2189">
        <v>37</v>
      </c>
      <c r="C2189" s="1" t="s">
        <v>2</v>
      </c>
      <c r="D2189" s="1" t="s">
        <v>3</v>
      </c>
      <c r="E2189" s="1" t="s">
        <v>4</v>
      </c>
      <c r="F2189" s="2">
        <v>49666</v>
      </c>
      <c r="G2189">
        <v>20</v>
      </c>
      <c r="H2189">
        <v>78</v>
      </c>
      <c r="I2189" s="1" t="s">
        <v>117</v>
      </c>
      <c r="J2189" s="1" t="s">
        <v>26</v>
      </c>
      <c r="K2189" s="1" t="s">
        <v>65</v>
      </c>
      <c r="L2189" s="1" t="s">
        <v>19</v>
      </c>
      <c r="M2189" s="1" t="s">
        <v>20</v>
      </c>
      <c r="N2189" s="1" t="s">
        <v>28</v>
      </c>
      <c r="O2189" s="1" t="s">
        <v>31</v>
      </c>
    </row>
    <row r="2190" spans="1:15" x14ac:dyDescent="0.25">
      <c r="A2190">
        <v>2189</v>
      </c>
      <c r="B2190">
        <v>41</v>
      </c>
      <c r="C2190" s="1" t="s">
        <v>2</v>
      </c>
      <c r="D2190" s="1" t="s">
        <v>44</v>
      </c>
      <c r="E2190" s="1" t="s">
        <v>45</v>
      </c>
      <c r="F2190" s="2">
        <v>49668</v>
      </c>
      <c r="G2190">
        <v>9</v>
      </c>
      <c r="H2190">
        <v>54</v>
      </c>
      <c r="I2190" s="1" t="s">
        <v>81</v>
      </c>
      <c r="J2190" s="1" t="s">
        <v>26</v>
      </c>
      <c r="K2190" s="1" t="s">
        <v>92</v>
      </c>
      <c r="L2190" s="1" t="s">
        <v>8</v>
      </c>
      <c r="M2190" s="1" t="s">
        <v>27</v>
      </c>
      <c r="N2190" s="1" t="s">
        <v>21</v>
      </c>
      <c r="O2190" s="1" t="s">
        <v>22</v>
      </c>
    </row>
    <row r="2191" spans="1:15" x14ac:dyDescent="0.25">
      <c r="A2191">
        <v>2190</v>
      </c>
      <c r="B2191">
        <v>38</v>
      </c>
      <c r="C2191" s="1" t="s">
        <v>2</v>
      </c>
      <c r="D2191" s="1" t="s">
        <v>3</v>
      </c>
      <c r="E2191" s="1" t="s">
        <v>4</v>
      </c>
      <c r="F2191" s="2">
        <v>49670</v>
      </c>
      <c r="G2191">
        <v>47</v>
      </c>
      <c r="H2191">
        <v>94</v>
      </c>
      <c r="I2191" s="1" t="s">
        <v>132</v>
      </c>
      <c r="J2191" s="1" t="s">
        <v>74</v>
      </c>
      <c r="K2191" s="1" t="s">
        <v>92</v>
      </c>
      <c r="L2191" s="1" t="s">
        <v>39</v>
      </c>
      <c r="M2191" s="1" t="s">
        <v>9</v>
      </c>
      <c r="N2191" s="1" t="s">
        <v>21</v>
      </c>
      <c r="O2191" s="1" t="s">
        <v>58</v>
      </c>
    </row>
    <row r="2192" spans="1:15" x14ac:dyDescent="0.25">
      <c r="A2192">
        <v>2191</v>
      </c>
      <c r="B2192">
        <v>42</v>
      </c>
      <c r="C2192" s="1" t="s">
        <v>2</v>
      </c>
      <c r="D2192" s="1" t="s">
        <v>115</v>
      </c>
      <c r="E2192" s="1" t="s">
        <v>49</v>
      </c>
      <c r="F2192" s="2">
        <v>49672</v>
      </c>
      <c r="G2192">
        <v>33</v>
      </c>
      <c r="H2192">
        <v>75</v>
      </c>
      <c r="I2192" s="1" t="s">
        <v>102</v>
      </c>
      <c r="J2192" s="1" t="s">
        <v>18</v>
      </c>
      <c r="K2192" s="1" t="s">
        <v>14</v>
      </c>
      <c r="L2192" s="1" t="s">
        <v>19</v>
      </c>
      <c r="M2192" s="1" t="s">
        <v>9</v>
      </c>
      <c r="N2192" s="1" t="s">
        <v>21</v>
      </c>
      <c r="O2192" s="1" t="s">
        <v>31</v>
      </c>
    </row>
    <row r="2193" spans="1:15" x14ac:dyDescent="0.25">
      <c r="A2193">
        <v>2192</v>
      </c>
      <c r="B2193">
        <v>26</v>
      </c>
      <c r="C2193" s="1" t="s">
        <v>2</v>
      </c>
      <c r="D2193" s="1" t="s">
        <v>3</v>
      </c>
      <c r="E2193" s="1" t="s">
        <v>4</v>
      </c>
      <c r="F2193" s="2">
        <v>49674</v>
      </c>
      <c r="G2193">
        <v>46</v>
      </c>
      <c r="H2193">
        <v>69</v>
      </c>
      <c r="I2193" s="1" t="s">
        <v>120</v>
      </c>
      <c r="J2193" s="1" t="s">
        <v>18</v>
      </c>
      <c r="K2193" s="1" t="s">
        <v>14</v>
      </c>
      <c r="L2193" s="1" t="s">
        <v>35</v>
      </c>
      <c r="M2193" s="1" t="s">
        <v>27</v>
      </c>
      <c r="N2193" s="1" t="s">
        <v>15</v>
      </c>
      <c r="O2193" s="1" t="s">
        <v>58</v>
      </c>
    </row>
    <row r="2194" spans="1:15" x14ac:dyDescent="0.25">
      <c r="A2194">
        <v>2193</v>
      </c>
      <c r="B2194">
        <v>41</v>
      </c>
      <c r="C2194" s="1" t="s">
        <v>2</v>
      </c>
      <c r="D2194" s="1" t="s">
        <v>101</v>
      </c>
      <c r="E2194" s="1" t="s">
        <v>49</v>
      </c>
      <c r="F2194" s="2">
        <v>49676</v>
      </c>
      <c r="G2194">
        <v>9</v>
      </c>
      <c r="H2194">
        <v>35</v>
      </c>
      <c r="I2194" s="1" t="s">
        <v>123</v>
      </c>
      <c r="J2194" s="1" t="s">
        <v>6</v>
      </c>
      <c r="K2194" s="1" t="s">
        <v>116</v>
      </c>
      <c r="L2194" s="1" t="s">
        <v>8</v>
      </c>
      <c r="M2194" s="1" t="s">
        <v>27</v>
      </c>
      <c r="N2194" s="1" t="s">
        <v>21</v>
      </c>
      <c r="O2194" s="1" t="s">
        <v>70</v>
      </c>
    </row>
    <row r="2195" spans="1:15" x14ac:dyDescent="0.25">
      <c r="A2195">
        <v>2194</v>
      </c>
      <c r="B2195">
        <v>27</v>
      </c>
      <c r="C2195" s="1" t="s">
        <v>2</v>
      </c>
      <c r="D2195" s="1" t="s">
        <v>37</v>
      </c>
      <c r="E2195" s="1" t="s">
        <v>4</v>
      </c>
      <c r="F2195" s="2">
        <v>49678</v>
      </c>
      <c r="G2195">
        <v>8</v>
      </c>
      <c r="H2195">
        <v>78</v>
      </c>
      <c r="I2195" s="1" t="s">
        <v>81</v>
      </c>
      <c r="J2195" s="1" t="s">
        <v>6</v>
      </c>
      <c r="K2195" s="1" t="s">
        <v>30</v>
      </c>
      <c r="L2195" s="1" t="s">
        <v>19</v>
      </c>
      <c r="M2195" s="1" t="s">
        <v>9</v>
      </c>
      <c r="N2195" s="1" t="s">
        <v>28</v>
      </c>
      <c r="O2195" s="1" t="s">
        <v>70</v>
      </c>
    </row>
    <row r="2196" spans="1:15" x14ac:dyDescent="0.25">
      <c r="A2196">
        <v>2195</v>
      </c>
      <c r="B2196">
        <v>61</v>
      </c>
      <c r="C2196" s="1" t="s">
        <v>2</v>
      </c>
      <c r="D2196" s="1" t="s">
        <v>107</v>
      </c>
      <c r="E2196" s="1" t="s">
        <v>4</v>
      </c>
      <c r="F2196" s="2">
        <v>49680</v>
      </c>
      <c r="G2196">
        <v>48</v>
      </c>
      <c r="H2196">
        <v>29</v>
      </c>
      <c r="I2196" s="1" t="s">
        <v>5</v>
      </c>
      <c r="J2196" s="1" t="s">
        <v>26</v>
      </c>
      <c r="K2196" s="1" t="s">
        <v>47</v>
      </c>
      <c r="L2196" s="1" t="s">
        <v>35</v>
      </c>
      <c r="M2196" s="1" t="s">
        <v>36</v>
      </c>
      <c r="N2196" s="1" t="s">
        <v>57</v>
      </c>
      <c r="O2196" s="1" t="s">
        <v>40</v>
      </c>
    </row>
    <row r="2197" spans="1:15" x14ac:dyDescent="0.25">
      <c r="A2197">
        <v>2196</v>
      </c>
      <c r="B2197">
        <v>58</v>
      </c>
      <c r="C2197" s="1" t="s">
        <v>2</v>
      </c>
      <c r="D2197" s="1" t="s">
        <v>16</v>
      </c>
      <c r="E2197" s="1" t="s">
        <v>4</v>
      </c>
      <c r="F2197" s="2">
        <v>49682</v>
      </c>
      <c r="G2197">
        <v>2</v>
      </c>
      <c r="H2197">
        <v>62</v>
      </c>
      <c r="I2197" s="1" t="s">
        <v>66</v>
      </c>
      <c r="J2197" s="1" t="s">
        <v>26</v>
      </c>
      <c r="K2197" s="1" t="s">
        <v>92</v>
      </c>
      <c r="L2197" s="1" t="s">
        <v>39</v>
      </c>
      <c r="M2197" s="1" t="s">
        <v>27</v>
      </c>
      <c r="N2197" s="1" t="s">
        <v>15</v>
      </c>
      <c r="O2197" s="1" t="s">
        <v>70</v>
      </c>
    </row>
    <row r="2198" spans="1:15" x14ac:dyDescent="0.25">
      <c r="A2198">
        <v>2197</v>
      </c>
      <c r="B2198">
        <v>25</v>
      </c>
      <c r="C2198" s="1" t="s">
        <v>2</v>
      </c>
      <c r="D2198" s="1" t="s">
        <v>63</v>
      </c>
      <c r="E2198" s="1" t="s">
        <v>4</v>
      </c>
      <c r="F2198" s="2">
        <v>49684</v>
      </c>
      <c r="G2198">
        <v>31</v>
      </c>
      <c r="H2198">
        <v>58</v>
      </c>
      <c r="I2198" s="1" t="s">
        <v>111</v>
      </c>
      <c r="J2198" s="1" t="s">
        <v>26</v>
      </c>
      <c r="K2198" s="1" t="s">
        <v>7</v>
      </c>
      <c r="L2198" s="1" t="s">
        <v>19</v>
      </c>
      <c r="M2198" s="1" t="s">
        <v>27</v>
      </c>
      <c r="N2198" s="1" t="s">
        <v>28</v>
      </c>
      <c r="O2198" s="1" t="s">
        <v>22</v>
      </c>
    </row>
    <row r="2199" spans="1:15" x14ac:dyDescent="0.25">
      <c r="A2199">
        <v>2198</v>
      </c>
      <c r="B2199">
        <v>33</v>
      </c>
      <c r="C2199" s="1" t="s">
        <v>2</v>
      </c>
      <c r="D2199" s="1" t="s">
        <v>119</v>
      </c>
      <c r="E2199" s="1" t="s">
        <v>24</v>
      </c>
      <c r="F2199" s="2">
        <v>49686</v>
      </c>
      <c r="G2199">
        <v>40</v>
      </c>
      <c r="H2199">
        <v>88</v>
      </c>
      <c r="I2199" s="1" t="s">
        <v>120</v>
      </c>
      <c r="J2199" s="1" t="s">
        <v>26</v>
      </c>
      <c r="K2199" s="1" t="s">
        <v>108</v>
      </c>
      <c r="L2199" s="1" t="s">
        <v>35</v>
      </c>
      <c r="M2199" s="1" t="s">
        <v>52</v>
      </c>
      <c r="N2199" s="1" t="s">
        <v>10</v>
      </c>
      <c r="O2199" s="1" t="s">
        <v>70</v>
      </c>
    </row>
    <row r="2200" spans="1:15" x14ac:dyDescent="0.25">
      <c r="A2200">
        <v>2199</v>
      </c>
      <c r="B2200">
        <v>57</v>
      </c>
      <c r="C2200" s="1" t="s">
        <v>2</v>
      </c>
      <c r="D2200" s="1" t="s">
        <v>101</v>
      </c>
      <c r="E2200" s="1" t="s">
        <v>49</v>
      </c>
      <c r="F2200" s="2">
        <v>49688</v>
      </c>
      <c r="G2200">
        <v>35</v>
      </c>
      <c r="H2200">
        <v>80</v>
      </c>
      <c r="I2200" s="1" t="s">
        <v>66</v>
      </c>
      <c r="J2200" s="1" t="s">
        <v>6</v>
      </c>
      <c r="K2200" s="1" t="s">
        <v>30</v>
      </c>
      <c r="L2200" s="1" t="s">
        <v>35</v>
      </c>
      <c r="M2200" s="1" t="s">
        <v>20</v>
      </c>
      <c r="N2200" s="1" t="s">
        <v>10</v>
      </c>
      <c r="O2200" s="1" t="s">
        <v>70</v>
      </c>
    </row>
    <row r="2201" spans="1:15" x14ac:dyDescent="0.25">
      <c r="A2201">
        <v>2200</v>
      </c>
      <c r="B2201">
        <v>39</v>
      </c>
      <c r="C2201" s="1" t="s">
        <v>2</v>
      </c>
      <c r="D2201" s="1" t="s">
        <v>101</v>
      </c>
      <c r="E2201" s="1" t="s">
        <v>49</v>
      </c>
      <c r="F2201" s="2">
        <v>49690</v>
      </c>
      <c r="G2201">
        <v>40</v>
      </c>
      <c r="H2201">
        <v>47</v>
      </c>
      <c r="I2201" s="1" t="s">
        <v>80</v>
      </c>
      <c r="J2201" s="1" t="s">
        <v>26</v>
      </c>
      <c r="K2201" s="1" t="s">
        <v>14</v>
      </c>
      <c r="L2201" s="1" t="s">
        <v>35</v>
      </c>
      <c r="M2201" s="1" t="s">
        <v>56</v>
      </c>
      <c r="N2201" s="1" t="s">
        <v>68</v>
      </c>
      <c r="O2201" s="1" t="s">
        <v>70</v>
      </c>
    </row>
    <row r="2202" spans="1:15" x14ac:dyDescent="0.25">
      <c r="A2202">
        <v>2201</v>
      </c>
      <c r="B2202">
        <v>60</v>
      </c>
      <c r="C2202" s="1" t="s">
        <v>2</v>
      </c>
      <c r="D2202" s="1" t="s">
        <v>125</v>
      </c>
      <c r="E2202" s="1" t="s">
        <v>49</v>
      </c>
      <c r="F2202" s="2">
        <v>49692</v>
      </c>
      <c r="G2202">
        <v>27</v>
      </c>
      <c r="H2202">
        <v>51</v>
      </c>
      <c r="I2202" s="1" t="s">
        <v>33</v>
      </c>
      <c r="J2202" s="1" t="s">
        <v>6</v>
      </c>
      <c r="K2202" s="1" t="s">
        <v>43</v>
      </c>
      <c r="L2202" s="1" t="s">
        <v>35</v>
      </c>
      <c r="M2202" s="1" t="s">
        <v>27</v>
      </c>
      <c r="N2202" s="1" t="s">
        <v>68</v>
      </c>
      <c r="O2202" s="1" t="s">
        <v>79</v>
      </c>
    </row>
    <row r="2203" spans="1:15" x14ac:dyDescent="0.25">
      <c r="A2203">
        <v>2202</v>
      </c>
      <c r="B2203">
        <v>39</v>
      </c>
      <c r="C2203" s="1" t="s">
        <v>2</v>
      </c>
      <c r="D2203" s="1" t="s">
        <v>77</v>
      </c>
      <c r="E2203" s="1" t="s">
        <v>4</v>
      </c>
      <c r="F2203" s="2">
        <v>49694</v>
      </c>
      <c r="G2203">
        <v>10</v>
      </c>
      <c r="H2203">
        <v>25</v>
      </c>
      <c r="I2203" s="1" t="s">
        <v>105</v>
      </c>
      <c r="J2203" s="1" t="s">
        <v>6</v>
      </c>
      <c r="K2203" s="1" t="s">
        <v>82</v>
      </c>
      <c r="L2203" s="1" t="s">
        <v>19</v>
      </c>
      <c r="M2203" s="1" t="s">
        <v>52</v>
      </c>
      <c r="N2203" s="1" t="s">
        <v>10</v>
      </c>
      <c r="O2203" s="1" t="s">
        <v>31</v>
      </c>
    </row>
    <row r="2204" spans="1:15" x14ac:dyDescent="0.25">
      <c r="A2204">
        <v>2203</v>
      </c>
      <c r="B2204">
        <v>42</v>
      </c>
      <c r="C2204" s="1" t="s">
        <v>2</v>
      </c>
      <c r="D2204" s="1" t="s">
        <v>63</v>
      </c>
      <c r="E2204" s="1" t="s">
        <v>4</v>
      </c>
      <c r="F2204" s="2">
        <v>49696</v>
      </c>
      <c r="G2204">
        <v>23</v>
      </c>
      <c r="H2204">
        <v>36</v>
      </c>
      <c r="I2204" s="1" t="s">
        <v>72</v>
      </c>
      <c r="J2204" s="1" t="s">
        <v>26</v>
      </c>
      <c r="K2204" s="1" t="s">
        <v>90</v>
      </c>
      <c r="L2204" s="1" t="s">
        <v>35</v>
      </c>
      <c r="M2204" s="1" t="s">
        <v>27</v>
      </c>
      <c r="N2204" s="1" t="s">
        <v>21</v>
      </c>
      <c r="O2204" s="1" t="s">
        <v>22</v>
      </c>
    </row>
    <row r="2205" spans="1:15" x14ac:dyDescent="0.25">
      <c r="A2205">
        <v>2204</v>
      </c>
      <c r="B2205">
        <v>53</v>
      </c>
      <c r="C2205" s="1" t="s">
        <v>2</v>
      </c>
      <c r="D2205" s="1" t="s">
        <v>63</v>
      </c>
      <c r="E2205" s="1" t="s">
        <v>4</v>
      </c>
      <c r="F2205" s="2">
        <v>49698</v>
      </c>
      <c r="G2205">
        <v>32</v>
      </c>
      <c r="H2205">
        <v>79</v>
      </c>
      <c r="I2205" s="1" t="s">
        <v>25</v>
      </c>
      <c r="J2205" s="1" t="s">
        <v>26</v>
      </c>
      <c r="K2205" s="1" t="s">
        <v>108</v>
      </c>
      <c r="L2205" s="1" t="s">
        <v>8</v>
      </c>
      <c r="M2205" s="1" t="s">
        <v>20</v>
      </c>
      <c r="N2205" s="1" t="s">
        <v>15</v>
      </c>
      <c r="O2205" s="1" t="s">
        <v>40</v>
      </c>
    </row>
    <row r="2206" spans="1:15" x14ac:dyDescent="0.25">
      <c r="A2206">
        <v>2205</v>
      </c>
      <c r="B2206">
        <v>20</v>
      </c>
      <c r="C2206" s="1" t="s">
        <v>2</v>
      </c>
      <c r="D2206" s="1" t="s">
        <v>16</v>
      </c>
      <c r="E2206" s="1" t="s">
        <v>4</v>
      </c>
      <c r="F2206" s="2">
        <v>49700</v>
      </c>
      <c r="G2206">
        <v>6</v>
      </c>
      <c r="H2206">
        <v>41</v>
      </c>
      <c r="I2206" s="1" t="s">
        <v>29</v>
      </c>
      <c r="J2206" s="1" t="s">
        <v>18</v>
      </c>
      <c r="K2206" s="1" t="s">
        <v>75</v>
      </c>
      <c r="L2206" s="1" t="s">
        <v>8</v>
      </c>
      <c r="M2206" s="1" t="s">
        <v>52</v>
      </c>
      <c r="N2206" s="1" t="s">
        <v>68</v>
      </c>
      <c r="O2206" s="1" t="s">
        <v>70</v>
      </c>
    </row>
    <row r="2207" spans="1:15" x14ac:dyDescent="0.25">
      <c r="A2207">
        <v>2206</v>
      </c>
      <c r="B2207">
        <v>46</v>
      </c>
      <c r="C2207" s="1" t="s">
        <v>2</v>
      </c>
      <c r="D2207" s="1" t="s">
        <v>12</v>
      </c>
      <c r="E2207" s="1" t="s">
        <v>4</v>
      </c>
      <c r="F2207" s="2">
        <v>49702</v>
      </c>
      <c r="G2207">
        <v>27</v>
      </c>
      <c r="H2207">
        <v>68</v>
      </c>
      <c r="I2207" s="1" t="s">
        <v>96</v>
      </c>
      <c r="J2207" s="1" t="s">
        <v>74</v>
      </c>
      <c r="K2207" s="1" t="s">
        <v>90</v>
      </c>
      <c r="L2207" s="1" t="s">
        <v>39</v>
      </c>
      <c r="M2207" s="1" t="s">
        <v>9</v>
      </c>
      <c r="N2207" s="1" t="s">
        <v>28</v>
      </c>
      <c r="O2207" s="1" t="s">
        <v>22</v>
      </c>
    </row>
    <row r="2208" spans="1:15" x14ac:dyDescent="0.25">
      <c r="A2208">
        <v>2207</v>
      </c>
      <c r="B2208">
        <v>46</v>
      </c>
      <c r="C2208" s="1" t="s">
        <v>2</v>
      </c>
      <c r="D2208" s="1" t="s">
        <v>23</v>
      </c>
      <c r="E2208" s="1" t="s">
        <v>24</v>
      </c>
      <c r="F2208" s="2">
        <v>49704</v>
      </c>
      <c r="G2208">
        <v>25</v>
      </c>
      <c r="H2208">
        <v>51</v>
      </c>
      <c r="I2208" s="1" t="s">
        <v>97</v>
      </c>
      <c r="J2208" s="1" t="s">
        <v>6</v>
      </c>
      <c r="K2208" s="1" t="s">
        <v>78</v>
      </c>
      <c r="L2208" s="1" t="s">
        <v>19</v>
      </c>
      <c r="M2208" s="1" t="s">
        <v>56</v>
      </c>
      <c r="N2208" s="1" t="s">
        <v>57</v>
      </c>
      <c r="O2208" s="1" t="s">
        <v>11</v>
      </c>
    </row>
    <row r="2209" spans="1:15" x14ac:dyDescent="0.25">
      <c r="A2209">
        <v>2208</v>
      </c>
      <c r="B2209">
        <v>69</v>
      </c>
      <c r="C2209" s="1" t="s">
        <v>2</v>
      </c>
      <c r="D2209" s="1" t="s">
        <v>48</v>
      </c>
      <c r="E2209" s="1" t="s">
        <v>49</v>
      </c>
      <c r="F2209" s="2">
        <v>49706</v>
      </c>
      <c r="G2209">
        <v>11</v>
      </c>
      <c r="H2209">
        <v>38</v>
      </c>
      <c r="I2209" s="1" t="s">
        <v>112</v>
      </c>
      <c r="J2209" s="1" t="s">
        <v>26</v>
      </c>
      <c r="K2209" s="1" t="s">
        <v>7</v>
      </c>
      <c r="L2209" s="1" t="s">
        <v>39</v>
      </c>
      <c r="M2209" s="1" t="s">
        <v>27</v>
      </c>
      <c r="N2209" s="1" t="s">
        <v>21</v>
      </c>
      <c r="O2209" s="1" t="s">
        <v>31</v>
      </c>
    </row>
    <row r="2210" spans="1:15" x14ac:dyDescent="0.25">
      <c r="A2210">
        <v>2209</v>
      </c>
      <c r="B2210">
        <v>28</v>
      </c>
      <c r="C2210" s="1" t="s">
        <v>2</v>
      </c>
      <c r="D2210" s="1" t="s">
        <v>101</v>
      </c>
      <c r="E2210" s="1" t="s">
        <v>49</v>
      </c>
      <c r="F2210" s="2">
        <v>49708</v>
      </c>
      <c r="G2210">
        <v>23</v>
      </c>
      <c r="H2210">
        <v>46</v>
      </c>
      <c r="I2210" s="1" t="s">
        <v>94</v>
      </c>
      <c r="J2210" s="1" t="s">
        <v>74</v>
      </c>
      <c r="K2210" s="1" t="s">
        <v>65</v>
      </c>
      <c r="L2210" s="1" t="s">
        <v>35</v>
      </c>
      <c r="M2210" s="1" t="s">
        <v>52</v>
      </c>
      <c r="N2210" s="1" t="s">
        <v>28</v>
      </c>
      <c r="O2210" s="1" t="s">
        <v>70</v>
      </c>
    </row>
    <row r="2211" spans="1:15" x14ac:dyDescent="0.25">
      <c r="A2211">
        <v>2210</v>
      </c>
      <c r="B2211">
        <v>42</v>
      </c>
      <c r="C2211" s="1" t="s">
        <v>2</v>
      </c>
      <c r="D2211" s="1" t="s">
        <v>23</v>
      </c>
      <c r="E2211" s="1" t="s">
        <v>24</v>
      </c>
      <c r="F2211" s="2">
        <v>49710</v>
      </c>
      <c r="G2211">
        <v>44</v>
      </c>
      <c r="H2211">
        <v>20</v>
      </c>
      <c r="I2211" s="1" t="s">
        <v>122</v>
      </c>
      <c r="J2211" s="1" t="s">
        <v>74</v>
      </c>
      <c r="K2211" s="1" t="s">
        <v>100</v>
      </c>
      <c r="L2211" s="1" t="s">
        <v>35</v>
      </c>
      <c r="M2211" s="1" t="s">
        <v>52</v>
      </c>
      <c r="N2211" s="1" t="s">
        <v>57</v>
      </c>
      <c r="O2211" s="1" t="s">
        <v>40</v>
      </c>
    </row>
    <row r="2212" spans="1:15" x14ac:dyDescent="0.25">
      <c r="A2212">
        <v>2211</v>
      </c>
      <c r="B2212">
        <v>30</v>
      </c>
      <c r="C2212" s="1" t="s">
        <v>2</v>
      </c>
      <c r="D2212" s="1" t="s">
        <v>71</v>
      </c>
      <c r="E2212" s="1" t="s">
        <v>49</v>
      </c>
      <c r="F2212" s="2">
        <v>49712</v>
      </c>
      <c r="G2212">
        <v>35</v>
      </c>
      <c r="H2212">
        <v>25</v>
      </c>
      <c r="I2212" s="1" t="s">
        <v>123</v>
      </c>
      <c r="J2212" s="1" t="s">
        <v>26</v>
      </c>
      <c r="K2212" s="1" t="s">
        <v>103</v>
      </c>
      <c r="L2212" s="1" t="s">
        <v>35</v>
      </c>
      <c r="M2212" s="1" t="s">
        <v>56</v>
      </c>
      <c r="N2212" s="1" t="s">
        <v>28</v>
      </c>
      <c r="O2212" s="1" t="s">
        <v>11</v>
      </c>
    </row>
    <row r="2213" spans="1:15" x14ac:dyDescent="0.25">
      <c r="A2213">
        <v>2212</v>
      </c>
      <c r="B2213">
        <v>50</v>
      </c>
      <c r="C2213" s="1" t="s">
        <v>2</v>
      </c>
      <c r="D2213" s="1" t="s">
        <v>12</v>
      </c>
      <c r="E2213" s="1" t="s">
        <v>4</v>
      </c>
      <c r="F2213" s="2">
        <v>49714</v>
      </c>
      <c r="G2213">
        <v>45</v>
      </c>
      <c r="H2213">
        <v>89</v>
      </c>
      <c r="I2213" s="1" t="s">
        <v>13</v>
      </c>
      <c r="J2213" s="1" t="s">
        <v>6</v>
      </c>
      <c r="K2213" s="1" t="s">
        <v>55</v>
      </c>
      <c r="L2213" s="1" t="s">
        <v>8</v>
      </c>
      <c r="M2213" s="1" t="s">
        <v>20</v>
      </c>
      <c r="N2213" s="1" t="s">
        <v>68</v>
      </c>
      <c r="O2213" s="1" t="s">
        <v>79</v>
      </c>
    </row>
    <row r="2214" spans="1:15" x14ac:dyDescent="0.25">
      <c r="A2214">
        <v>2213</v>
      </c>
      <c r="B2214">
        <v>59</v>
      </c>
      <c r="C2214" s="1" t="s">
        <v>2</v>
      </c>
      <c r="D2214" s="1" t="s">
        <v>77</v>
      </c>
      <c r="E2214" s="1" t="s">
        <v>4</v>
      </c>
      <c r="F2214" s="2">
        <v>49716</v>
      </c>
      <c r="G2214">
        <v>22</v>
      </c>
      <c r="H2214">
        <v>77</v>
      </c>
      <c r="I2214" s="1" t="s">
        <v>127</v>
      </c>
      <c r="J2214" s="1" t="s">
        <v>26</v>
      </c>
      <c r="K2214" s="1" t="s">
        <v>92</v>
      </c>
      <c r="L2214" s="1" t="s">
        <v>8</v>
      </c>
      <c r="M2214" s="1" t="s">
        <v>27</v>
      </c>
      <c r="N2214" s="1" t="s">
        <v>57</v>
      </c>
      <c r="O2214" s="1" t="s">
        <v>40</v>
      </c>
    </row>
    <row r="2215" spans="1:15" x14ac:dyDescent="0.25">
      <c r="A2215">
        <v>2214</v>
      </c>
      <c r="B2215">
        <v>54</v>
      </c>
      <c r="C2215" s="1" t="s">
        <v>2</v>
      </c>
      <c r="D2215" s="1" t="s">
        <v>106</v>
      </c>
      <c r="E2215" s="1" t="s">
        <v>49</v>
      </c>
      <c r="F2215" s="2">
        <v>49718</v>
      </c>
      <c r="G2215">
        <v>18</v>
      </c>
      <c r="H2215">
        <v>94</v>
      </c>
      <c r="I2215" s="1" t="s">
        <v>59</v>
      </c>
      <c r="J2215" s="1" t="s">
        <v>26</v>
      </c>
      <c r="K2215" s="1" t="s">
        <v>14</v>
      </c>
      <c r="L2215" s="1" t="s">
        <v>39</v>
      </c>
      <c r="M2215" s="1" t="s">
        <v>9</v>
      </c>
      <c r="N2215" s="1" t="s">
        <v>68</v>
      </c>
      <c r="O2215" s="1" t="s">
        <v>40</v>
      </c>
    </row>
    <row r="2216" spans="1:15" x14ac:dyDescent="0.25">
      <c r="A2216">
        <v>2215</v>
      </c>
      <c r="B2216">
        <v>50</v>
      </c>
      <c r="C2216" s="1" t="s">
        <v>2</v>
      </c>
      <c r="D2216" s="1" t="s">
        <v>115</v>
      </c>
      <c r="E2216" s="1" t="s">
        <v>49</v>
      </c>
      <c r="F2216" s="2">
        <v>49720</v>
      </c>
      <c r="G2216">
        <v>20</v>
      </c>
      <c r="H2216">
        <v>100</v>
      </c>
      <c r="I2216" s="1" t="s">
        <v>117</v>
      </c>
      <c r="J2216" s="1" t="s">
        <v>6</v>
      </c>
      <c r="K2216" s="1" t="s">
        <v>62</v>
      </c>
      <c r="L2216" s="1" t="s">
        <v>39</v>
      </c>
      <c r="M2216" s="1" t="s">
        <v>36</v>
      </c>
      <c r="N2216" s="1" t="s">
        <v>68</v>
      </c>
      <c r="O2216" s="1" t="s">
        <v>22</v>
      </c>
    </row>
    <row r="2217" spans="1:15" x14ac:dyDescent="0.25">
      <c r="A2217">
        <v>2216</v>
      </c>
      <c r="B2217">
        <v>25</v>
      </c>
      <c r="C2217" s="1" t="s">
        <v>2</v>
      </c>
      <c r="D2217" s="1" t="s">
        <v>23</v>
      </c>
      <c r="E2217" s="1" t="s">
        <v>24</v>
      </c>
      <c r="F2217" s="2">
        <v>49722</v>
      </c>
      <c r="G2217">
        <v>28</v>
      </c>
      <c r="H2217">
        <v>96</v>
      </c>
      <c r="I2217" s="1" t="s">
        <v>46</v>
      </c>
      <c r="J2217" s="1" t="s">
        <v>26</v>
      </c>
      <c r="K2217" s="1" t="s">
        <v>108</v>
      </c>
      <c r="L2217" s="1" t="s">
        <v>8</v>
      </c>
      <c r="M2217" s="1" t="s">
        <v>9</v>
      </c>
      <c r="N2217" s="1" t="s">
        <v>21</v>
      </c>
      <c r="O2217" s="1" t="s">
        <v>11</v>
      </c>
    </row>
    <row r="2218" spans="1:15" x14ac:dyDescent="0.25">
      <c r="A2218">
        <v>2217</v>
      </c>
      <c r="B2218">
        <v>41</v>
      </c>
      <c r="C2218" s="1" t="s">
        <v>2</v>
      </c>
      <c r="D2218" s="1" t="s">
        <v>77</v>
      </c>
      <c r="E2218" s="1" t="s">
        <v>4</v>
      </c>
      <c r="F2218" s="2">
        <v>49724</v>
      </c>
      <c r="G2218">
        <v>15</v>
      </c>
      <c r="H2218">
        <v>36</v>
      </c>
      <c r="I2218" s="1" t="s">
        <v>111</v>
      </c>
      <c r="J2218" s="1" t="s">
        <v>74</v>
      </c>
      <c r="K2218" s="1" t="s">
        <v>47</v>
      </c>
      <c r="L2218" s="1" t="s">
        <v>8</v>
      </c>
      <c r="M2218" s="1" t="s">
        <v>56</v>
      </c>
      <c r="N2218" s="1" t="s">
        <v>10</v>
      </c>
      <c r="O2218" s="1" t="s">
        <v>58</v>
      </c>
    </row>
    <row r="2219" spans="1:15" x14ac:dyDescent="0.25">
      <c r="A2219">
        <v>2218</v>
      </c>
      <c r="B2219">
        <v>35</v>
      </c>
      <c r="C2219" s="1" t="s">
        <v>2</v>
      </c>
      <c r="D2219" s="1" t="s">
        <v>88</v>
      </c>
      <c r="E2219" s="1" t="s">
        <v>49</v>
      </c>
      <c r="F2219" s="2">
        <v>49726</v>
      </c>
      <c r="G2219">
        <v>42</v>
      </c>
      <c r="H2219">
        <v>27</v>
      </c>
      <c r="I2219" s="1" t="s">
        <v>98</v>
      </c>
      <c r="J2219" s="1" t="s">
        <v>74</v>
      </c>
      <c r="K2219" s="1" t="s">
        <v>90</v>
      </c>
      <c r="L2219" s="1" t="s">
        <v>39</v>
      </c>
      <c r="M2219" s="1" t="s">
        <v>56</v>
      </c>
      <c r="N2219" s="1" t="s">
        <v>57</v>
      </c>
      <c r="O2219" s="1" t="s">
        <v>11</v>
      </c>
    </row>
    <row r="2220" spans="1:15" x14ac:dyDescent="0.25">
      <c r="A2220">
        <v>2219</v>
      </c>
      <c r="B2220">
        <v>67</v>
      </c>
      <c r="C2220" s="1" t="s">
        <v>2</v>
      </c>
      <c r="D2220" s="1" t="s">
        <v>71</v>
      </c>
      <c r="E2220" s="1" t="s">
        <v>49</v>
      </c>
      <c r="F2220" s="2">
        <v>49728</v>
      </c>
      <c r="G2220">
        <v>20</v>
      </c>
      <c r="H2220">
        <v>67</v>
      </c>
      <c r="I2220" s="1" t="s">
        <v>117</v>
      </c>
      <c r="J2220" s="1" t="s">
        <v>26</v>
      </c>
      <c r="K2220" s="1" t="s">
        <v>118</v>
      </c>
      <c r="L2220" s="1" t="s">
        <v>8</v>
      </c>
      <c r="M2220" s="1" t="s">
        <v>56</v>
      </c>
      <c r="N2220" s="1" t="s">
        <v>68</v>
      </c>
      <c r="O2220" s="1" t="s">
        <v>40</v>
      </c>
    </row>
    <row r="2221" spans="1:15" x14ac:dyDescent="0.25">
      <c r="A2221">
        <v>2220</v>
      </c>
      <c r="B2221">
        <v>33</v>
      </c>
      <c r="C2221" s="1" t="s">
        <v>2</v>
      </c>
      <c r="D2221" s="1" t="s">
        <v>3</v>
      </c>
      <c r="E2221" s="1" t="s">
        <v>4</v>
      </c>
      <c r="F2221" s="2">
        <v>49730</v>
      </c>
      <c r="G2221">
        <v>16</v>
      </c>
      <c r="H2221">
        <v>91</v>
      </c>
      <c r="I2221" s="1" t="s">
        <v>130</v>
      </c>
      <c r="J2221" s="1" t="s">
        <v>18</v>
      </c>
      <c r="K2221" s="1" t="s">
        <v>55</v>
      </c>
      <c r="L2221" s="1" t="s">
        <v>39</v>
      </c>
      <c r="M2221" s="1" t="s">
        <v>56</v>
      </c>
      <c r="N2221" s="1" t="s">
        <v>57</v>
      </c>
      <c r="O2221" s="1" t="s">
        <v>11</v>
      </c>
    </row>
    <row r="2222" spans="1:15" x14ac:dyDescent="0.25">
      <c r="A2222">
        <v>2221</v>
      </c>
      <c r="B2222">
        <v>19</v>
      </c>
      <c r="C2222" s="1" t="s">
        <v>2</v>
      </c>
      <c r="D2222" s="1" t="s">
        <v>115</v>
      </c>
      <c r="E2222" s="1" t="s">
        <v>49</v>
      </c>
      <c r="F2222" s="2">
        <v>49732</v>
      </c>
      <c r="G2222">
        <v>47</v>
      </c>
      <c r="H2222">
        <v>62</v>
      </c>
      <c r="I2222" s="1" t="s">
        <v>33</v>
      </c>
      <c r="J2222" s="1" t="s">
        <v>74</v>
      </c>
      <c r="K2222" s="1" t="s">
        <v>100</v>
      </c>
      <c r="L2222" s="1" t="s">
        <v>39</v>
      </c>
      <c r="M2222" s="1" t="s">
        <v>56</v>
      </c>
      <c r="N2222" s="1" t="s">
        <v>15</v>
      </c>
      <c r="O2222" s="1" t="s">
        <v>31</v>
      </c>
    </row>
    <row r="2223" spans="1:15" x14ac:dyDescent="0.25">
      <c r="A2223">
        <v>2222</v>
      </c>
      <c r="B2223">
        <v>25</v>
      </c>
      <c r="C2223" s="1" t="s">
        <v>2</v>
      </c>
      <c r="D2223" s="1" t="s">
        <v>41</v>
      </c>
      <c r="E2223" s="1" t="s">
        <v>4</v>
      </c>
      <c r="F2223" s="2">
        <v>49734</v>
      </c>
      <c r="G2223">
        <v>34</v>
      </c>
      <c r="H2223">
        <v>88</v>
      </c>
      <c r="I2223" s="1" t="s">
        <v>93</v>
      </c>
      <c r="J2223" s="1" t="s">
        <v>74</v>
      </c>
      <c r="K2223" s="1" t="s">
        <v>34</v>
      </c>
      <c r="L2223" s="1" t="s">
        <v>39</v>
      </c>
      <c r="M2223" s="1" t="s">
        <v>20</v>
      </c>
      <c r="N2223" s="1" t="s">
        <v>21</v>
      </c>
      <c r="O2223" s="1" t="s">
        <v>31</v>
      </c>
    </row>
    <row r="2224" spans="1:15" x14ac:dyDescent="0.25">
      <c r="A2224">
        <v>2223</v>
      </c>
      <c r="B2224">
        <v>32</v>
      </c>
      <c r="C2224" s="1" t="s">
        <v>2</v>
      </c>
      <c r="D2224" s="1" t="s">
        <v>77</v>
      </c>
      <c r="E2224" s="1" t="s">
        <v>4</v>
      </c>
      <c r="F2224" s="2">
        <v>49736</v>
      </c>
      <c r="G2224">
        <v>30</v>
      </c>
      <c r="H2224">
        <v>66</v>
      </c>
      <c r="I2224" s="1" t="s">
        <v>124</v>
      </c>
      <c r="J2224" s="1" t="s">
        <v>26</v>
      </c>
      <c r="K2224" s="1" t="s">
        <v>67</v>
      </c>
      <c r="L2224" s="1" t="s">
        <v>35</v>
      </c>
      <c r="M2224" s="1" t="s">
        <v>56</v>
      </c>
      <c r="N2224" s="1" t="s">
        <v>21</v>
      </c>
      <c r="O2224" s="1" t="s">
        <v>22</v>
      </c>
    </row>
    <row r="2225" spans="1:15" x14ac:dyDescent="0.25">
      <c r="A2225">
        <v>2224</v>
      </c>
      <c r="B2225">
        <v>30</v>
      </c>
      <c r="C2225" s="1" t="s">
        <v>2</v>
      </c>
      <c r="D2225" s="1" t="s">
        <v>23</v>
      </c>
      <c r="E2225" s="1" t="s">
        <v>24</v>
      </c>
      <c r="F2225" s="2">
        <v>49738</v>
      </c>
      <c r="G2225">
        <v>5</v>
      </c>
      <c r="H2225">
        <v>65</v>
      </c>
      <c r="I2225" s="1" t="s">
        <v>93</v>
      </c>
      <c r="J2225" s="1" t="s">
        <v>26</v>
      </c>
      <c r="K2225" s="1" t="s">
        <v>7</v>
      </c>
      <c r="L2225" s="1" t="s">
        <v>39</v>
      </c>
      <c r="M2225" s="1" t="s">
        <v>27</v>
      </c>
      <c r="N2225" s="1" t="s">
        <v>28</v>
      </c>
      <c r="O2225" s="1" t="s">
        <v>40</v>
      </c>
    </row>
    <row r="2226" spans="1:15" x14ac:dyDescent="0.25">
      <c r="A2226">
        <v>2225</v>
      </c>
      <c r="B2226">
        <v>18</v>
      </c>
      <c r="C2226" s="1" t="s">
        <v>2</v>
      </c>
      <c r="D2226" s="1" t="s">
        <v>125</v>
      </c>
      <c r="E2226" s="1" t="s">
        <v>49</v>
      </c>
      <c r="F2226" s="2">
        <v>49740</v>
      </c>
      <c r="G2226">
        <v>38</v>
      </c>
      <c r="H2226">
        <v>25</v>
      </c>
      <c r="I2226" s="1" t="s">
        <v>127</v>
      </c>
      <c r="J2226" s="1" t="s">
        <v>6</v>
      </c>
      <c r="K2226" s="1" t="s">
        <v>43</v>
      </c>
      <c r="L2226" s="1" t="s">
        <v>8</v>
      </c>
      <c r="M2226" s="1" t="s">
        <v>36</v>
      </c>
      <c r="N2226" s="1" t="s">
        <v>15</v>
      </c>
      <c r="O2226" s="1" t="s">
        <v>40</v>
      </c>
    </row>
    <row r="2227" spans="1:15" x14ac:dyDescent="0.25">
      <c r="A2227">
        <v>2226</v>
      </c>
      <c r="B2227">
        <v>38</v>
      </c>
      <c r="C2227" s="1" t="s">
        <v>2</v>
      </c>
      <c r="D2227" s="1" t="s">
        <v>115</v>
      </c>
      <c r="E2227" s="1" t="s">
        <v>49</v>
      </c>
      <c r="F2227" s="2">
        <v>49742</v>
      </c>
      <c r="G2227">
        <v>18</v>
      </c>
      <c r="H2227">
        <v>64</v>
      </c>
      <c r="I2227" s="1" t="s">
        <v>131</v>
      </c>
      <c r="J2227" s="1" t="s">
        <v>18</v>
      </c>
      <c r="K2227" s="1" t="s">
        <v>60</v>
      </c>
      <c r="L2227" s="1" t="s">
        <v>19</v>
      </c>
      <c r="M2227" s="1" t="s">
        <v>20</v>
      </c>
      <c r="N2227" s="1" t="s">
        <v>21</v>
      </c>
      <c r="O2227" s="1" t="s">
        <v>31</v>
      </c>
    </row>
    <row r="2228" spans="1:15" x14ac:dyDescent="0.25">
      <c r="A2228">
        <v>2227</v>
      </c>
      <c r="B2228">
        <v>22</v>
      </c>
      <c r="C2228" s="1" t="s">
        <v>2</v>
      </c>
      <c r="D2228" s="1" t="s">
        <v>37</v>
      </c>
      <c r="E2228" s="1" t="s">
        <v>4</v>
      </c>
      <c r="F2228" s="2">
        <v>49744</v>
      </c>
      <c r="G2228">
        <v>28</v>
      </c>
      <c r="H2228">
        <v>72</v>
      </c>
      <c r="I2228" s="1" t="s">
        <v>50</v>
      </c>
      <c r="J2228" s="1" t="s">
        <v>6</v>
      </c>
      <c r="K2228" s="1" t="s">
        <v>126</v>
      </c>
      <c r="L2228" s="1" t="s">
        <v>19</v>
      </c>
      <c r="M2228" s="1" t="s">
        <v>56</v>
      </c>
      <c r="N2228" s="1" t="s">
        <v>15</v>
      </c>
      <c r="O2228" s="1" t="s">
        <v>31</v>
      </c>
    </row>
    <row r="2229" spans="1:15" x14ac:dyDescent="0.25">
      <c r="A2229">
        <v>2228</v>
      </c>
      <c r="B2229">
        <v>40</v>
      </c>
      <c r="C2229" s="1" t="s">
        <v>2</v>
      </c>
      <c r="D2229" s="1" t="s">
        <v>101</v>
      </c>
      <c r="E2229" s="1" t="s">
        <v>49</v>
      </c>
      <c r="F2229" s="2">
        <v>49746</v>
      </c>
      <c r="G2229">
        <v>42</v>
      </c>
      <c r="H2229">
        <v>74</v>
      </c>
      <c r="I2229" s="1" t="s">
        <v>131</v>
      </c>
      <c r="J2229" s="1" t="s">
        <v>18</v>
      </c>
      <c r="K2229" s="1" t="s">
        <v>7</v>
      </c>
      <c r="L2229" s="1" t="s">
        <v>35</v>
      </c>
      <c r="M2229" s="1" t="s">
        <v>27</v>
      </c>
      <c r="N2229" s="1" t="s">
        <v>21</v>
      </c>
      <c r="O2229" s="1" t="s">
        <v>11</v>
      </c>
    </row>
    <row r="2230" spans="1:15" x14ac:dyDescent="0.25">
      <c r="A2230">
        <v>2229</v>
      </c>
      <c r="B2230">
        <v>54</v>
      </c>
      <c r="C2230" s="1" t="s">
        <v>2</v>
      </c>
      <c r="D2230" s="1" t="s">
        <v>125</v>
      </c>
      <c r="E2230" s="1" t="s">
        <v>49</v>
      </c>
      <c r="F2230" s="2">
        <v>49748</v>
      </c>
      <c r="G2230">
        <v>5</v>
      </c>
      <c r="H2230">
        <v>50</v>
      </c>
      <c r="I2230" s="1" t="s">
        <v>93</v>
      </c>
      <c r="J2230" s="1" t="s">
        <v>26</v>
      </c>
      <c r="K2230" s="1" t="s">
        <v>78</v>
      </c>
      <c r="L2230" s="1" t="s">
        <v>39</v>
      </c>
      <c r="M2230" s="1" t="s">
        <v>20</v>
      </c>
      <c r="N2230" s="1" t="s">
        <v>21</v>
      </c>
      <c r="O2230" s="1" t="s">
        <v>22</v>
      </c>
    </row>
    <row r="2231" spans="1:15" x14ac:dyDescent="0.25">
      <c r="A2231">
        <v>2230</v>
      </c>
      <c r="B2231">
        <v>70</v>
      </c>
      <c r="C2231" s="1" t="s">
        <v>2</v>
      </c>
      <c r="D2231" s="1" t="s">
        <v>77</v>
      </c>
      <c r="E2231" s="1" t="s">
        <v>4</v>
      </c>
      <c r="F2231" s="2">
        <v>49750</v>
      </c>
      <c r="G2231">
        <v>50</v>
      </c>
      <c r="H2231">
        <v>97</v>
      </c>
      <c r="I2231" s="1" t="s">
        <v>130</v>
      </c>
      <c r="J2231" s="1" t="s">
        <v>26</v>
      </c>
      <c r="K2231" s="1" t="s">
        <v>47</v>
      </c>
      <c r="L2231" s="1" t="s">
        <v>39</v>
      </c>
      <c r="M2231" s="1" t="s">
        <v>9</v>
      </c>
      <c r="N2231" s="1" t="s">
        <v>10</v>
      </c>
      <c r="O2231" s="1" t="s">
        <v>70</v>
      </c>
    </row>
    <row r="2232" spans="1:15" x14ac:dyDescent="0.25">
      <c r="A2232">
        <v>2231</v>
      </c>
      <c r="B2232">
        <v>52</v>
      </c>
      <c r="C2232" s="1" t="s">
        <v>2</v>
      </c>
      <c r="D2232" s="1" t="s">
        <v>32</v>
      </c>
      <c r="E2232" s="1" t="s">
        <v>24</v>
      </c>
      <c r="F2232" s="2">
        <v>49752</v>
      </c>
      <c r="G2232">
        <v>33</v>
      </c>
      <c r="H2232">
        <v>36</v>
      </c>
      <c r="I2232" s="1" t="s">
        <v>94</v>
      </c>
      <c r="J2232" s="1" t="s">
        <v>18</v>
      </c>
      <c r="K2232" s="1" t="s">
        <v>67</v>
      </c>
      <c r="L2232" s="1" t="s">
        <v>19</v>
      </c>
      <c r="M2232" s="1" t="s">
        <v>9</v>
      </c>
      <c r="N2232" s="1" t="s">
        <v>10</v>
      </c>
      <c r="O2232" s="1" t="s">
        <v>11</v>
      </c>
    </row>
    <row r="2233" spans="1:15" x14ac:dyDescent="0.25">
      <c r="A2233">
        <v>2232</v>
      </c>
      <c r="B2233">
        <v>34</v>
      </c>
      <c r="C2233" s="1" t="s">
        <v>2</v>
      </c>
      <c r="D2233" s="1" t="s">
        <v>84</v>
      </c>
      <c r="E2233" s="1" t="s">
        <v>45</v>
      </c>
      <c r="F2233" s="2">
        <v>49754</v>
      </c>
      <c r="G2233">
        <v>1</v>
      </c>
      <c r="H2233">
        <v>49</v>
      </c>
      <c r="I2233" s="1" t="s">
        <v>122</v>
      </c>
      <c r="J2233" s="1" t="s">
        <v>26</v>
      </c>
      <c r="K2233" s="1" t="s">
        <v>100</v>
      </c>
      <c r="L2233" s="1" t="s">
        <v>39</v>
      </c>
      <c r="M2233" s="1" t="s">
        <v>56</v>
      </c>
      <c r="N2233" s="1" t="s">
        <v>21</v>
      </c>
      <c r="O2233" s="1" t="s">
        <v>22</v>
      </c>
    </row>
    <row r="2234" spans="1:15" x14ac:dyDescent="0.25">
      <c r="A2234">
        <v>2233</v>
      </c>
      <c r="B2234">
        <v>65</v>
      </c>
      <c r="C2234" s="1" t="s">
        <v>2</v>
      </c>
      <c r="D2234" s="1" t="s">
        <v>53</v>
      </c>
      <c r="E2234" s="1" t="s">
        <v>24</v>
      </c>
      <c r="F2234" s="2">
        <v>49756</v>
      </c>
      <c r="G2234">
        <v>14</v>
      </c>
      <c r="H2234">
        <v>64</v>
      </c>
      <c r="I2234" s="1" t="s">
        <v>80</v>
      </c>
      <c r="J2234" s="1" t="s">
        <v>6</v>
      </c>
      <c r="K2234" s="1" t="s">
        <v>75</v>
      </c>
      <c r="L2234" s="1" t="s">
        <v>19</v>
      </c>
      <c r="M2234" s="1" t="s">
        <v>56</v>
      </c>
      <c r="N2234" s="1" t="s">
        <v>15</v>
      </c>
      <c r="O2234" s="1" t="s">
        <v>11</v>
      </c>
    </row>
    <row r="2235" spans="1:15" x14ac:dyDescent="0.25">
      <c r="A2235">
        <v>2234</v>
      </c>
      <c r="B2235">
        <v>38</v>
      </c>
      <c r="C2235" s="1" t="s">
        <v>2</v>
      </c>
      <c r="D2235" s="1" t="s">
        <v>3</v>
      </c>
      <c r="E2235" s="1" t="s">
        <v>4</v>
      </c>
      <c r="F2235" s="2">
        <v>49758</v>
      </c>
      <c r="G2235">
        <v>48</v>
      </c>
      <c r="H2235">
        <v>31</v>
      </c>
      <c r="I2235" s="1" t="s">
        <v>85</v>
      </c>
      <c r="J2235" s="1" t="s">
        <v>74</v>
      </c>
      <c r="K2235" s="1" t="s">
        <v>7</v>
      </c>
      <c r="L2235" s="1" t="s">
        <v>35</v>
      </c>
      <c r="M2235" s="1" t="s">
        <v>9</v>
      </c>
      <c r="N2235" s="1" t="s">
        <v>21</v>
      </c>
      <c r="O2235" s="1" t="s">
        <v>70</v>
      </c>
    </row>
    <row r="2236" spans="1:15" x14ac:dyDescent="0.25">
      <c r="A2236">
        <v>2235</v>
      </c>
      <c r="B2236">
        <v>35</v>
      </c>
      <c r="C2236" s="1" t="s">
        <v>2</v>
      </c>
      <c r="D2236" s="1" t="s">
        <v>119</v>
      </c>
      <c r="E2236" s="1" t="s">
        <v>24</v>
      </c>
      <c r="F2236" s="2">
        <v>49760</v>
      </c>
      <c r="G2236">
        <v>26</v>
      </c>
      <c r="H2236">
        <v>66</v>
      </c>
      <c r="I2236" s="1" t="s">
        <v>64</v>
      </c>
      <c r="J2236" s="1" t="s">
        <v>18</v>
      </c>
      <c r="K2236" s="1" t="s">
        <v>116</v>
      </c>
      <c r="L2236" s="1" t="s">
        <v>8</v>
      </c>
      <c r="M2236" s="1" t="s">
        <v>9</v>
      </c>
      <c r="N2236" s="1" t="s">
        <v>15</v>
      </c>
      <c r="O2236" s="1" t="s">
        <v>22</v>
      </c>
    </row>
    <row r="2237" spans="1:15" x14ac:dyDescent="0.25">
      <c r="A2237">
        <v>2236</v>
      </c>
      <c r="B2237">
        <v>40</v>
      </c>
      <c r="C2237" s="1" t="s">
        <v>2</v>
      </c>
      <c r="D2237" s="1" t="s">
        <v>107</v>
      </c>
      <c r="E2237" s="1" t="s">
        <v>4</v>
      </c>
      <c r="F2237" s="2">
        <v>49762</v>
      </c>
      <c r="G2237">
        <v>44</v>
      </c>
      <c r="H2237">
        <v>82</v>
      </c>
      <c r="I2237" s="1" t="s">
        <v>97</v>
      </c>
      <c r="J2237" s="1" t="s">
        <v>26</v>
      </c>
      <c r="K2237" s="1" t="s">
        <v>7</v>
      </c>
      <c r="L2237" s="1" t="s">
        <v>19</v>
      </c>
      <c r="M2237" s="1" t="s">
        <v>52</v>
      </c>
      <c r="N2237" s="1" t="s">
        <v>21</v>
      </c>
      <c r="O2237" s="1" t="s">
        <v>31</v>
      </c>
    </row>
    <row r="2238" spans="1:15" x14ac:dyDescent="0.25">
      <c r="A2238">
        <v>2237</v>
      </c>
      <c r="B2238">
        <v>23</v>
      </c>
      <c r="C2238" s="1" t="s">
        <v>2</v>
      </c>
      <c r="D2238" s="1" t="s">
        <v>95</v>
      </c>
      <c r="E2238" s="1" t="s">
        <v>4</v>
      </c>
      <c r="F2238" s="2">
        <v>49764</v>
      </c>
      <c r="G2238">
        <v>18</v>
      </c>
      <c r="H2238">
        <v>88</v>
      </c>
      <c r="I2238" s="1" t="s">
        <v>42</v>
      </c>
      <c r="J2238" s="1" t="s">
        <v>26</v>
      </c>
      <c r="K2238" s="1" t="s">
        <v>116</v>
      </c>
      <c r="L2238" s="1" t="s">
        <v>8</v>
      </c>
      <c r="M2238" s="1" t="s">
        <v>36</v>
      </c>
      <c r="N2238" s="1" t="s">
        <v>68</v>
      </c>
      <c r="O2238" s="1" t="s">
        <v>11</v>
      </c>
    </row>
    <row r="2239" spans="1:15" x14ac:dyDescent="0.25">
      <c r="A2239">
        <v>2238</v>
      </c>
      <c r="B2239">
        <v>45</v>
      </c>
      <c r="C2239" s="1" t="s">
        <v>2</v>
      </c>
      <c r="D2239" s="1" t="s">
        <v>23</v>
      </c>
      <c r="E2239" s="1" t="s">
        <v>24</v>
      </c>
      <c r="F2239" s="2">
        <v>49766</v>
      </c>
      <c r="G2239">
        <v>31</v>
      </c>
      <c r="H2239">
        <v>34</v>
      </c>
      <c r="I2239" s="1" t="s">
        <v>72</v>
      </c>
      <c r="J2239" s="1" t="s">
        <v>18</v>
      </c>
      <c r="K2239" s="1" t="s">
        <v>76</v>
      </c>
      <c r="L2239" s="1" t="s">
        <v>35</v>
      </c>
      <c r="M2239" s="1" t="s">
        <v>27</v>
      </c>
      <c r="N2239" s="1" t="s">
        <v>10</v>
      </c>
      <c r="O2239" s="1" t="s">
        <v>79</v>
      </c>
    </row>
    <row r="2240" spans="1:15" x14ac:dyDescent="0.25">
      <c r="A2240">
        <v>2239</v>
      </c>
      <c r="B2240">
        <v>40</v>
      </c>
      <c r="C2240" s="1" t="s">
        <v>2</v>
      </c>
      <c r="D2240" s="1" t="s">
        <v>32</v>
      </c>
      <c r="E2240" s="1" t="s">
        <v>24</v>
      </c>
      <c r="F2240" s="2">
        <v>49768</v>
      </c>
      <c r="G2240">
        <v>18</v>
      </c>
      <c r="H2240">
        <v>84</v>
      </c>
      <c r="I2240" s="1" t="s">
        <v>85</v>
      </c>
      <c r="J2240" s="1" t="s">
        <v>6</v>
      </c>
      <c r="K2240" s="1" t="s">
        <v>100</v>
      </c>
      <c r="L2240" s="1" t="s">
        <v>8</v>
      </c>
      <c r="M2240" s="1" t="s">
        <v>36</v>
      </c>
      <c r="N2240" s="1" t="s">
        <v>68</v>
      </c>
      <c r="O2240" s="1" t="s">
        <v>22</v>
      </c>
    </row>
    <row r="2241" spans="1:15" x14ac:dyDescent="0.25">
      <c r="A2241">
        <v>2240</v>
      </c>
      <c r="B2241">
        <v>42</v>
      </c>
      <c r="C2241" s="1" t="s">
        <v>2</v>
      </c>
      <c r="D2241" s="1" t="s">
        <v>88</v>
      </c>
      <c r="E2241" s="1" t="s">
        <v>49</v>
      </c>
      <c r="F2241" s="2">
        <v>49770</v>
      </c>
      <c r="G2241">
        <v>41</v>
      </c>
      <c r="H2241">
        <v>96</v>
      </c>
      <c r="I2241" s="1" t="s">
        <v>72</v>
      </c>
      <c r="J2241" s="1" t="s">
        <v>6</v>
      </c>
      <c r="K2241" s="1" t="s">
        <v>108</v>
      </c>
      <c r="L2241" s="1" t="s">
        <v>35</v>
      </c>
      <c r="M2241" s="1" t="s">
        <v>52</v>
      </c>
      <c r="N2241" s="1" t="s">
        <v>21</v>
      </c>
      <c r="O2241" s="1" t="s">
        <v>79</v>
      </c>
    </row>
    <row r="2242" spans="1:15" x14ac:dyDescent="0.25">
      <c r="A2242">
        <v>2241</v>
      </c>
      <c r="B2242">
        <v>57</v>
      </c>
      <c r="C2242" s="1" t="s">
        <v>2</v>
      </c>
      <c r="D2242" s="1" t="s">
        <v>23</v>
      </c>
      <c r="E2242" s="1" t="s">
        <v>24</v>
      </c>
      <c r="F2242" s="2">
        <v>49772</v>
      </c>
      <c r="G2242">
        <v>18</v>
      </c>
      <c r="H2242">
        <v>71</v>
      </c>
      <c r="I2242" s="1" t="s">
        <v>81</v>
      </c>
      <c r="J2242" s="1" t="s">
        <v>6</v>
      </c>
      <c r="K2242" s="1" t="s">
        <v>78</v>
      </c>
      <c r="L2242" s="1" t="s">
        <v>8</v>
      </c>
      <c r="M2242" s="1" t="s">
        <v>27</v>
      </c>
      <c r="N2242" s="1" t="s">
        <v>68</v>
      </c>
      <c r="O2242" s="1" t="s">
        <v>79</v>
      </c>
    </row>
    <row r="2243" spans="1:15" x14ac:dyDescent="0.25">
      <c r="A2243">
        <v>2242</v>
      </c>
      <c r="B2243">
        <v>18</v>
      </c>
      <c r="C2243" s="1" t="s">
        <v>2</v>
      </c>
      <c r="D2243" s="1" t="s">
        <v>84</v>
      </c>
      <c r="E2243" s="1" t="s">
        <v>45</v>
      </c>
      <c r="F2243" s="2">
        <v>49774</v>
      </c>
      <c r="G2243">
        <v>3</v>
      </c>
      <c r="H2243">
        <v>77</v>
      </c>
      <c r="I2243" s="1" t="s">
        <v>110</v>
      </c>
      <c r="J2243" s="1" t="s">
        <v>26</v>
      </c>
      <c r="K2243" s="1" t="s">
        <v>55</v>
      </c>
      <c r="L2243" s="1" t="s">
        <v>35</v>
      </c>
      <c r="M2243" s="1" t="s">
        <v>20</v>
      </c>
      <c r="N2243" s="1" t="s">
        <v>57</v>
      </c>
      <c r="O2243" s="1" t="s">
        <v>58</v>
      </c>
    </row>
    <row r="2244" spans="1:15" x14ac:dyDescent="0.25">
      <c r="A2244">
        <v>2243</v>
      </c>
      <c r="B2244">
        <v>18</v>
      </c>
      <c r="C2244" s="1" t="s">
        <v>2</v>
      </c>
      <c r="D2244" s="1" t="s">
        <v>69</v>
      </c>
      <c r="E2244" s="1" t="s">
        <v>4</v>
      </c>
      <c r="F2244" s="2">
        <v>49776</v>
      </c>
      <c r="G2244">
        <v>5</v>
      </c>
      <c r="H2244">
        <v>66</v>
      </c>
      <c r="I2244" s="1" t="s">
        <v>89</v>
      </c>
      <c r="J2244" s="1" t="s">
        <v>26</v>
      </c>
      <c r="K2244" s="1" t="s">
        <v>103</v>
      </c>
      <c r="L2244" s="1" t="s">
        <v>19</v>
      </c>
      <c r="M2244" s="1" t="s">
        <v>27</v>
      </c>
      <c r="N2244" s="1" t="s">
        <v>21</v>
      </c>
      <c r="O2244" s="1" t="s">
        <v>58</v>
      </c>
    </row>
    <row r="2245" spans="1:15" x14ac:dyDescent="0.25">
      <c r="A2245">
        <v>2244</v>
      </c>
      <c r="B2245">
        <v>56</v>
      </c>
      <c r="C2245" s="1" t="s">
        <v>2</v>
      </c>
      <c r="D2245" s="1" t="s">
        <v>37</v>
      </c>
      <c r="E2245" s="1" t="s">
        <v>4</v>
      </c>
      <c r="F2245" s="2">
        <v>49778</v>
      </c>
      <c r="G2245">
        <v>13</v>
      </c>
      <c r="H2245">
        <v>21</v>
      </c>
      <c r="I2245" s="1" t="s">
        <v>17</v>
      </c>
      <c r="J2245" s="1" t="s">
        <v>26</v>
      </c>
      <c r="K2245" s="1" t="s">
        <v>67</v>
      </c>
      <c r="L2245" s="1" t="s">
        <v>8</v>
      </c>
      <c r="M2245" s="1" t="s">
        <v>52</v>
      </c>
      <c r="N2245" s="1" t="s">
        <v>68</v>
      </c>
      <c r="O2245" s="1" t="s">
        <v>31</v>
      </c>
    </row>
    <row r="2246" spans="1:15" x14ac:dyDescent="0.25">
      <c r="A2246">
        <v>2245</v>
      </c>
      <c r="B2246">
        <v>35</v>
      </c>
      <c r="C2246" s="1" t="s">
        <v>2</v>
      </c>
      <c r="D2246" s="1" t="s">
        <v>41</v>
      </c>
      <c r="E2246" s="1" t="s">
        <v>4</v>
      </c>
      <c r="F2246" s="2">
        <v>49780</v>
      </c>
      <c r="G2246">
        <v>22</v>
      </c>
      <c r="H2246">
        <v>37</v>
      </c>
      <c r="I2246" s="1" t="s">
        <v>113</v>
      </c>
      <c r="J2246" s="1" t="s">
        <v>26</v>
      </c>
      <c r="K2246" s="1" t="s">
        <v>62</v>
      </c>
      <c r="L2246" s="1" t="s">
        <v>35</v>
      </c>
      <c r="M2246" s="1" t="s">
        <v>52</v>
      </c>
      <c r="N2246" s="1" t="s">
        <v>28</v>
      </c>
      <c r="O2246" s="1" t="s">
        <v>31</v>
      </c>
    </row>
    <row r="2247" spans="1:15" x14ac:dyDescent="0.25">
      <c r="A2247">
        <v>2246</v>
      </c>
      <c r="B2247">
        <v>49</v>
      </c>
      <c r="C2247" s="1" t="s">
        <v>2</v>
      </c>
      <c r="D2247" s="1" t="s">
        <v>107</v>
      </c>
      <c r="E2247" s="1" t="s">
        <v>4</v>
      </c>
      <c r="F2247" s="2">
        <v>49782</v>
      </c>
      <c r="G2247">
        <v>45</v>
      </c>
      <c r="H2247">
        <v>90</v>
      </c>
      <c r="I2247" s="1" t="s">
        <v>61</v>
      </c>
      <c r="J2247" s="1" t="s">
        <v>6</v>
      </c>
      <c r="K2247" s="1" t="s">
        <v>7</v>
      </c>
      <c r="L2247" s="1" t="s">
        <v>39</v>
      </c>
      <c r="M2247" s="1" t="s">
        <v>20</v>
      </c>
      <c r="N2247" s="1" t="s">
        <v>28</v>
      </c>
      <c r="O2247" s="1" t="s">
        <v>11</v>
      </c>
    </row>
    <row r="2248" spans="1:15" x14ac:dyDescent="0.25">
      <c r="A2248">
        <v>2247</v>
      </c>
      <c r="B2248">
        <v>49</v>
      </c>
      <c r="C2248" s="1" t="s">
        <v>2</v>
      </c>
      <c r="D2248" s="1" t="s">
        <v>84</v>
      </c>
      <c r="E2248" s="1" t="s">
        <v>45</v>
      </c>
      <c r="F2248" s="2">
        <v>49784</v>
      </c>
      <c r="G2248">
        <v>39</v>
      </c>
      <c r="H2248">
        <v>96</v>
      </c>
      <c r="I2248" s="1" t="s">
        <v>59</v>
      </c>
      <c r="J2248" s="1" t="s">
        <v>26</v>
      </c>
      <c r="K2248" s="1" t="s">
        <v>91</v>
      </c>
      <c r="L2248" s="1" t="s">
        <v>39</v>
      </c>
      <c r="M2248" s="1" t="s">
        <v>56</v>
      </c>
      <c r="N2248" s="1" t="s">
        <v>28</v>
      </c>
      <c r="O2248" s="1" t="s">
        <v>79</v>
      </c>
    </row>
    <row r="2249" spans="1:15" x14ac:dyDescent="0.25">
      <c r="A2249">
        <v>2248</v>
      </c>
      <c r="B2249">
        <v>34</v>
      </c>
      <c r="C2249" s="1" t="s">
        <v>2</v>
      </c>
      <c r="D2249" s="1" t="s">
        <v>88</v>
      </c>
      <c r="E2249" s="1" t="s">
        <v>49</v>
      </c>
      <c r="F2249" s="2">
        <v>49786</v>
      </c>
      <c r="G2249">
        <v>18</v>
      </c>
      <c r="H2249">
        <v>37</v>
      </c>
      <c r="I2249" s="1" t="s">
        <v>85</v>
      </c>
      <c r="J2249" s="1" t="s">
        <v>6</v>
      </c>
      <c r="K2249" s="1" t="s">
        <v>67</v>
      </c>
      <c r="L2249" s="1" t="s">
        <v>35</v>
      </c>
      <c r="M2249" s="1" t="s">
        <v>27</v>
      </c>
      <c r="N2249" s="1" t="s">
        <v>10</v>
      </c>
      <c r="O2249" s="1" t="s">
        <v>31</v>
      </c>
    </row>
    <row r="2250" spans="1:15" x14ac:dyDescent="0.25">
      <c r="A2250">
        <v>2249</v>
      </c>
      <c r="B2250">
        <v>63</v>
      </c>
      <c r="C2250" s="1" t="s">
        <v>2</v>
      </c>
      <c r="D2250" s="1" t="s">
        <v>95</v>
      </c>
      <c r="E2250" s="1" t="s">
        <v>4</v>
      </c>
      <c r="F2250" s="2">
        <v>49788</v>
      </c>
      <c r="G2250">
        <v>19</v>
      </c>
      <c r="H2250">
        <v>66</v>
      </c>
      <c r="I2250" s="1" t="s">
        <v>25</v>
      </c>
      <c r="J2250" s="1" t="s">
        <v>26</v>
      </c>
      <c r="K2250" s="1" t="s">
        <v>65</v>
      </c>
      <c r="L2250" s="1" t="s">
        <v>8</v>
      </c>
      <c r="M2250" s="1" t="s">
        <v>20</v>
      </c>
      <c r="N2250" s="1" t="s">
        <v>28</v>
      </c>
      <c r="O2250" s="1" t="s">
        <v>11</v>
      </c>
    </row>
    <row r="2251" spans="1:15" x14ac:dyDescent="0.25">
      <c r="A2251">
        <v>2250</v>
      </c>
      <c r="B2251">
        <v>42</v>
      </c>
      <c r="C2251" s="1" t="s">
        <v>2</v>
      </c>
      <c r="D2251" s="1" t="s">
        <v>125</v>
      </c>
      <c r="E2251" s="1" t="s">
        <v>49</v>
      </c>
      <c r="F2251" s="2">
        <v>49790</v>
      </c>
      <c r="G2251">
        <v>29</v>
      </c>
      <c r="H2251">
        <v>45</v>
      </c>
      <c r="I2251" s="1" t="s">
        <v>33</v>
      </c>
      <c r="J2251" s="1" t="s">
        <v>74</v>
      </c>
      <c r="K2251" s="1" t="s">
        <v>108</v>
      </c>
      <c r="L2251" s="1" t="s">
        <v>19</v>
      </c>
      <c r="M2251" s="1" t="s">
        <v>27</v>
      </c>
      <c r="N2251" s="1" t="s">
        <v>68</v>
      </c>
      <c r="O2251" s="1" t="s">
        <v>22</v>
      </c>
    </row>
    <row r="2252" spans="1:15" x14ac:dyDescent="0.25">
      <c r="A2252">
        <v>2251</v>
      </c>
      <c r="B2252">
        <v>41</v>
      </c>
      <c r="C2252" s="1" t="s">
        <v>2</v>
      </c>
      <c r="D2252" s="1" t="s">
        <v>53</v>
      </c>
      <c r="E2252" s="1" t="s">
        <v>24</v>
      </c>
      <c r="F2252" s="2">
        <v>49792</v>
      </c>
      <c r="G2252">
        <v>19</v>
      </c>
      <c r="H2252">
        <v>89</v>
      </c>
      <c r="I2252" s="1" t="s">
        <v>94</v>
      </c>
      <c r="J2252" s="1" t="s">
        <v>6</v>
      </c>
      <c r="K2252" s="1" t="s">
        <v>51</v>
      </c>
      <c r="L2252" s="1" t="s">
        <v>35</v>
      </c>
      <c r="M2252" s="1" t="s">
        <v>56</v>
      </c>
      <c r="N2252" s="1" t="s">
        <v>21</v>
      </c>
      <c r="O2252" s="1" t="s">
        <v>22</v>
      </c>
    </row>
    <row r="2253" spans="1:15" x14ac:dyDescent="0.25">
      <c r="A2253">
        <v>2252</v>
      </c>
      <c r="B2253">
        <v>26</v>
      </c>
      <c r="C2253" s="1" t="s">
        <v>2</v>
      </c>
      <c r="D2253" s="1" t="s">
        <v>53</v>
      </c>
      <c r="E2253" s="1" t="s">
        <v>24</v>
      </c>
      <c r="F2253" s="2">
        <v>49794</v>
      </c>
      <c r="G2253">
        <v>22</v>
      </c>
      <c r="H2253">
        <v>94</v>
      </c>
      <c r="I2253" s="1" t="s">
        <v>123</v>
      </c>
      <c r="J2253" s="1" t="s">
        <v>6</v>
      </c>
      <c r="K2253" s="1" t="s">
        <v>62</v>
      </c>
      <c r="L2253" s="1" t="s">
        <v>39</v>
      </c>
      <c r="M2253" s="1" t="s">
        <v>20</v>
      </c>
      <c r="N2253" s="1" t="s">
        <v>68</v>
      </c>
      <c r="O2253" s="1" t="s">
        <v>70</v>
      </c>
    </row>
    <row r="2254" spans="1:15" x14ac:dyDescent="0.25">
      <c r="A2254">
        <v>2253</v>
      </c>
      <c r="B2254">
        <v>48</v>
      </c>
      <c r="C2254" s="1" t="s">
        <v>2</v>
      </c>
      <c r="D2254" s="1" t="s">
        <v>53</v>
      </c>
      <c r="E2254" s="1" t="s">
        <v>24</v>
      </c>
      <c r="F2254" s="2">
        <v>49796</v>
      </c>
      <c r="G2254">
        <v>21</v>
      </c>
      <c r="H2254">
        <v>96</v>
      </c>
      <c r="I2254" s="1" t="s">
        <v>127</v>
      </c>
      <c r="J2254" s="1" t="s">
        <v>18</v>
      </c>
      <c r="K2254" s="1" t="s">
        <v>14</v>
      </c>
      <c r="L2254" s="1" t="s">
        <v>35</v>
      </c>
      <c r="M2254" s="1" t="s">
        <v>9</v>
      </c>
      <c r="N2254" s="1" t="s">
        <v>57</v>
      </c>
      <c r="O2254" s="1" t="s">
        <v>31</v>
      </c>
    </row>
    <row r="2255" spans="1:15" x14ac:dyDescent="0.25">
      <c r="A2255">
        <v>2254</v>
      </c>
      <c r="B2255">
        <v>62</v>
      </c>
      <c r="C2255" s="1" t="s">
        <v>2</v>
      </c>
      <c r="D2255" s="1" t="s">
        <v>86</v>
      </c>
      <c r="E2255" s="1" t="s">
        <v>4</v>
      </c>
      <c r="F2255" s="2">
        <v>49798</v>
      </c>
      <c r="G2255">
        <v>22</v>
      </c>
      <c r="H2255">
        <v>31</v>
      </c>
      <c r="I2255" s="1" t="s">
        <v>83</v>
      </c>
      <c r="J2255" s="1" t="s">
        <v>26</v>
      </c>
      <c r="K2255" s="1" t="s">
        <v>92</v>
      </c>
      <c r="L2255" s="1" t="s">
        <v>19</v>
      </c>
      <c r="M2255" s="1" t="s">
        <v>56</v>
      </c>
      <c r="N2255" s="1" t="s">
        <v>28</v>
      </c>
      <c r="O2255" s="1" t="s">
        <v>70</v>
      </c>
    </row>
    <row r="2256" spans="1:15" x14ac:dyDescent="0.25">
      <c r="A2256">
        <v>2255</v>
      </c>
      <c r="B2256">
        <v>24</v>
      </c>
      <c r="C2256" s="1" t="s">
        <v>2</v>
      </c>
      <c r="D2256" s="1" t="s">
        <v>115</v>
      </c>
      <c r="E2256" s="1" t="s">
        <v>49</v>
      </c>
      <c r="F2256" s="2">
        <v>49800</v>
      </c>
      <c r="G2256">
        <v>44</v>
      </c>
      <c r="H2256">
        <v>79</v>
      </c>
      <c r="I2256" s="1" t="s">
        <v>96</v>
      </c>
      <c r="J2256" s="1" t="s">
        <v>26</v>
      </c>
      <c r="K2256" s="1" t="s">
        <v>62</v>
      </c>
      <c r="L2256" s="1" t="s">
        <v>8</v>
      </c>
      <c r="M2256" s="1" t="s">
        <v>56</v>
      </c>
      <c r="N2256" s="1" t="s">
        <v>28</v>
      </c>
      <c r="O2256" s="1" t="s">
        <v>79</v>
      </c>
    </row>
    <row r="2257" spans="1:15" x14ac:dyDescent="0.25">
      <c r="A2257">
        <v>2256</v>
      </c>
      <c r="B2257">
        <v>48</v>
      </c>
      <c r="C2257" s="1" t="s">
        <v>2</v>
      </c>
      <c r="D2257" s="1" t="s">
        <v>44</v>
      </c>
      <c r="E2257" s="1" t="s">
        <v>45</v>
      </c>
      <c r="F2257" s="2">
        <v>49802</v>
      </c>
      <c r="G2257">
        <v>42</v>
      </c>
      <c r="H2257">
        <v>39</v>
      </c>
      <c r="I2257" s="1" t="s">
        <v>133</v>
      </c>
      <c r="J2257" s="1" t="s">
        <v>6</v>
      </c>
      <c r="K2257" s="1" t="s">
        <v>67</v>
      </c>
      <c r="L2257" s="1" t="s">
        <v>19</v>
      </c>
      <c r="M2257" s="1" t="s">
        <v>56</v>
      </c>
      <c r="N2257" s="1" t="s">
        <v>57</v>
      </c>
      <c r="O2257" s="1" t="s">
        <v>40</v>
      </c>
    </row>
    <row r="2258" spans="1:15" x14ac:dyDescent="0.25">
      <c r="A2258">
        <v>2257</v>
      </c>
      <c r="B2258">
        <v>31</v>
      </c>
      <c r="C2258" s="1" t="s">
        <v>2</v>
      </c>
      <c r="D2258" s="1" t="s">
        <v>3</v>
      </c>
      <c r="E2258" s="1" t="s">
        <v>4</v>
      </c>
      <c r="F2258" s="2">
        <v>49804</v>
      </c>
      <c r="G2258">
        <v>33</v>
      </c>
      <c r="H2258">
        <v>22</v>
      </c>
      <c r="I2258" s="1" t="s">
        <v>81</v>
      </c>
      <c r="J2258" s="1" t="s">
        <v>26</v>
      </c>
      <c r="K2258" s="1" t="s">
        <v>30</v>
      </c>
      <c r="L2258" s="1" t="s">
        <v>39</v>
      </c>
      <c r="M2258" s="1" t="s">
        <v>36</v>
      </c>
      <c r="N2258" s="1" t="s">
        <v>21</v>
      </c>
      <c r="O2258" s="1" t="s">
        <v>40</v>
      </c>
    </row>
    <row r="2259" spans="1:15" x14ac:dyDescent="0.25">
      <c r="A2259">
        <v>2258</v>
      </c>
      <c r="B2259">
        <v>41</v>
      </c>
      <c r="C2259" s="1" t="s">
        <v>2</v>
      </c>
      <c r="D2259" s="1" t="s">
        <v>69</v>
      </c>
      <c r="E2259" s="1" t="s">
        <v>4</v>
      </c>
      <c r="F2259" s="2">
        <v>49806</v>
      </c>
      <c r="G2259">
        <v>6</v>
      </c>
      <c r="H2259">
        <v>32</v>
      </c>
      <c r="I2259" s="1" t="s">
        <v>104</v>
      </c>
      <c r="J2259" s="1" t="s">
        <v>6</v>
      </c>
      <c r="K2259" s="1" t="s">
        <v>60</v>
      </c>
      <c r="L2259" s="1" t="s">
        <v>39</v>
      </c>
      <c r="M2259" s="1" t="s">
        <v>36</v>
      </c>
      <c r="N2259" s="1" t="s">
        <v>57</v>
      </c>
      <c r="O2259" s="1" t="s">
        <v>31</v>
      </c>
    </row>
    <row r="2260" spans="1:15" x14ac:dyDescent="0.25">
      <c r="A2260">
        <v>2259</v>
      </c>
      <c r="B2260">
        <v>24</v>
      </c>
      <c r="C2260" s="1" t="s">
        <v>2</v>
      </c>
      <c r="D2260" s="1" t="s">
        <v>95</v>
      </c>
      <c r="E2260" s="1" t="s">
        <v>4</v>
      </c>
      <c r="F2260" s="2">
        <v>49808</v>
      </c>
      <c r="G2260">
        <v>44</v>
      </c>
      <c r="H2260">
        <v>71</v>
      </c>
      <c r="I2260" s="1" t="s">
        <v>105</v>
      </c>
      <c r="J2260" s="1" t="s">
        <v>6</v>
      </c>
      <c r="K2260" s="1" t="s">
        <v>91</v>
      </c>
      <c r="L2260" s="1" t="s">
        <v>8</v>
      </c>
      <c r="M2260" s="1" t="s">
        <v>56</v>
      </c>
      <c r="N2260" s="1" t="s">
        <v>21</v>
      </c>
      <c r="O2260" s="1" t="s">
        <v>79</v>
      </c>
    </row>
    <row r="2261" spans="1:15" x14ac:dyDescent="0.25">
      <c r="A2261">
        <v>2260</v>
      </c>
      <c r="B2261">
        <v>60</v>
      </c>
      <c r="C2261" s="1" t="s">
        <v>2</v>
      </c>
      <c r="D2261" s="1" t="s">
        <v>16</v>
      </c>
      <c r="E2261" s="1" t="s">
        <v>4</v>
      </c>
      <c r="F2261" s="2">
        <v>49810</v>
      </c>
      <c r="G2261">
        <v>24</v>
      </c>
      <c r="H2261">
        <v>96</v>
      </c>
      <c r="I2261" s="1" t="s">
        <v>85</v>
      </c>
      <c r="J2261" s="1" t="s">
        <v>74</v>
      </c>
      <c r="K2261" s="1" t="s">
        <v>100</v>
      </c>
      <c r="L2261" s="1" t="s">
        <v>19</v>
      </c>
      <c r="M2261" s="1" t="s">
        <v>20</v>
      </c>
      <c r="N2261" s="1" t="s">
        <v>15</v>
      </c>
      <c r="O2261" s="1" t="s">
        <v>31</v>
      </c>
    </row>
    <row r="2262" spans="1:15" x14ac:dyDescent="0.25">
      <c r="A2262">
        <v>2261</v>
      </c>
      <c r="B2262">
        <v>38</v>
      </c>
      <c r="C2262" s="1" t="s">
        <v>2</v>
      </c>
      <c r="D2262" s="1" t="s">
        <v>101</v>
      </c>
      <c r="E2262" s="1" t="s">
        <v>49</v>
      </c>
      <c r="F2262" s="2">
        <v>49812</v>
      </c>
      <c r="G2262">
        <v>16</v>
      </c>
      <c r="H2262">
        <v>82</v>
      </c>
      <c r="I2262" s="1" t="s">
        <v>50</v>
      </c>
      <c r="J2262" s="1" t="s">
        <v>26</v>
      </c>
      <c r="K2262" s="1" t="s">
        <v>126</v>
      </c>
      <c r="L2262" s="1" t="s">
        <v>39</v>
      </c>
      <c r="M2262" s="1" t="s">
        <v>9</v>
      </c>
      <c r="N2262" s="1" t="s">
        <v>28</v>
      </c>
      <c r="O2262" s="1" t="s">
        <v>40</v>
      </c>
    </row>
    <row r="2263" spans="1:15" x14ac:dyDescent="0.25">
      <c r="A2263">
        <v>2262</v>
      </c>
      <c r="B2263">
        <v>58</v>
      </c>
      <c r="C2263" s="1" t="s">
        <v>2</v>
      </c>
      <c r="D2263" s="1" t="s">
        <v>114</v>
      </c>
      <c r="E2263" s="1" t="s">
        <v>49</v>
      </c>
      <c r="F2263" s="2">
        <v>49814</v>
      </c>
      <c r="G2263">
        <v>12</v>
      </c>
      <c r="H2263">
        <v>76</v>
      </c>
      <c r="I2263" s="1" t="s">
        <v>113</v>
      </c>
      <c r="J2263" s="1" t="s">
        <v>6</v>
      </c>
      <c r="K2263" s="1" t="s">
        <v>62</v>
      </c>
      <c r="L2263" s="1" t="s">
        <v>19</v>
      </c>
      <c r="M2263" s="1" t="s">
        <v>36</v>
      </c>
      <c r="N2263" s="1" t="s">
        <v>57</v>
      </c>
      <c r="O2263" s="1" t="s">
        <v>11</v>
      </c>
    </row>
    <row r="2264" spans="1:15" x14ac:dyDescent="0.25">
      <c r="A2264">
        <v>2263</v>
      </c>
      <c r="B2264">
        <v>53</v>
      </c>
      <c r="C2264" s="1" t="s">
        <v>2</v>
      </c>
      <c r="D2264" s="1" t="s">
        <v>114</v>
      </c>
      <c r="E2264" s="1" t="s">
        <v>49</v>
      </c>
      <c r="F2264" s="2">
        <v>49816</v>
      </c>
      <c r="G2264">
        <v>50</v>
      </c>
      <c r="H2264">
        <v>22</v>
      </c>
      <c r="I2264" s="1" t="s">
        <v>99</v>
      </c>
      <c r="J2264" s="1" t="s">
        <v>26</v>
      </c>
      <c r="K2264" s="1" t="s">
        <v>78</v>
      </c>
      <c r="L2264" s="1" t="s">
        <v>8</v>
      </c>
      <c r="M2264" s="1" t="s">
        <v>52</v>
      </c>
      <c r="N2264" s="1" t="s">
        <v>28</v>
      </c>
      <c r="O2264" s="1" t="s">
        <v>70</v>
      </c>
    </row>
    <row r="2265" spans="1:15" x14ac:dyDescent="0.25">
      <c r="A2265">
        <v>2264</v>
      </c>
      <c r="B2265">
        <v>44</v>
      </c>
      <c r="C2265" s="1" t="s">
        <v>2</v>
      </c>
      <c r="D2265" s="1" t="s">
        <v>101</v>
      </c>
      <c r="E2265" s="1" t="s">
        <v>49</v>
      </c>
      <c r="F2265" s="2">
        <v>49818</v>
      </c>
      <c r="G2265">
        <v>42</v>
      </c>
      <c r="H2265">
        <v>40</v>
      </c>
      <c r="I2265" s="1" t="s">
        <v>98</v>
      </c>
      <c r="J2265" s="1" t="s">
        <v>74</v>
      </c>
      <c r="K2265" s="1" t="s">
        <v>78</v>
      </c>
      <c r="L2265" s="1" t="s">
        <v>8</v>
      </c>
      <c r="M2265" s="1" t="s">
        <v>56</v>
      </c>
      <c r="N2265" s="1" t="s">
        <v>15</v>
      </c>
      <c r="O2265" s="1" t="s">
        <v>40</v>
      </c>
    </row>
    <row r="2266" spans="1:15" x14ac:dyDescent="0.25">
      <c r="A2266">
        <v>2265</v>
      </c>
      <c r="B2266">
        <v>51</v>
      </c>
      <c r="C2266" s="1" t="s">
        <v>2</v>
      </c>
      <c r="D2266" s="1" t="s">
        <v>106</v>
      </c>
      <c r="E2266" s="1" t="s">
        <v>49</v>
      </c>
      <c r="F2266" s="2">
        <v>49820</v>
      </c>
      <c r="G2266">
        <v>50</v>
      </c>
      <c r="H2266">
        <v>92</v>
      </c>
      <c r="I2266" s="1" t="s">
        <v>96</v>
      </c>
      <c r="J2266" s="1" t="s">
        <v>26</v>
      </c>
      <c r="K2266" s="1" t="s">
        <v>30</v>
      </c>
      <c r="L2266" s="1" t="s">
        <v>35</v>
      </c>
      <c r="M2266" s="1" t="s">
        <v>52</v>
      </c>
      <c r="N2266" s="1" t="s">
        <v>28</v>
      </c>
      <c r="O2266" s="1" t="s">
        <v>70</v>
      </c>
    </row>
    <row r="2267" spans="1:15" x14ac:dyDescent="0.25">
      <c r="A2267">
        <v>2266</v>
      </c>
      <c r="B2267">
        <v>36</v>
      </c>
      <c r="C2267" s="1" t="s">
        <v>2</v>
      </c>
      <c r="D2267" s="1" t="s">
        <v>44</v>
      </c>
      <c r="E2267" s="1" t="s">
        <v>45</v>
      </c>
      <c r="F2267" s="2">
        <v>49822</v>
      </c>
      <c r="G2267">
        <v>10</v>
      </c>
      <c r="H2267">
        <v>94</v>
      </c>
      <c r="I2267" s="1" t="s">
        <v>38</v>
      </c>
      <c r="J2267" s="1" t="s">
        <v>74</v>
      </c>
      <c r="K2267" s="1" t="s">
        <v>116</v>
      </c>
      <c r="L2267" s="1" t="s">
        <v>39</v>
      </c>
      <c r="M2267" s="1" t="s">
        <v>56</v>
      </c>
      <c r="N2267" s="1" t="s">
        <v>28</v>
      </c>
      <c r="O2267" s="1" t="s">
        <v>40</v>
      </c>
    </row>
    <row r="2268" spans="1:15" x14ac:dyDescent="0.25">
      <c r="A2268">
        <v>2267</v>
      </c>
      <c r="B2268">
        <v>20</v>
      </c>
      <c r="C2268" s="1" t="s">
        <v>2</v>
      </c>
      <c r="D2268" s="1" t="s">
        <v>63</v>
      </c>
      <c r="E2268" s="1" t="s">
        <v>4</v>
      </c>
      <c r="F2268" s="2">
        <v>49824</v>
      </c>
      <c r="G2268">
        <v>32</v>
      </c>
      <c r="H2268">
        <v>44</v>
      </c>
      <c r="I2268" s="1" t="s">
        <v>50</v>
      </c>
      <c r="J2268" s="1" t="s">
        <v>26</v>
      </c>
      <c r="K2268" s="1" t="s">
        <v>116</v>
      </c>
      <c r="L2268" s="1" t="s">
        <v>39</v>
      </c>
      <c r="M2268" s="1" t="s">
        <v>56</v>
      </c>
      <c r="N2268" s="1" t="s">
        <v>68</v>
      </c>
      <c r="O2268" s="1" t="s">
        <v>22</v>
      </c>
    </row>
    <row r="2269" spans="1:15" x14ac:dyDescent="0.25">
      <c r="A2269">
        <v>2268</v>
      </c>
      <c r="B2269">
        <v>32</v>
      </c>
      <c r="C2269" s="1" t="s">
        <v>2</v>
      </c>
      <c r="D2269" s="1" t="s">
        <v>125</v>
      </c>
      <c r="E2269" s="1" t="s">
        <v>49</v>
      </c>
      <c r="F2269" s="2">
        <v>49826</v>
      </c>
      <c r="G2269">
        <v>37</v>
      </c>
      <c r="H2269">
        <v>49</v>
      </c>
      <c r="I2269" s="1" t="s">
        <v>5</v>
      </c>
      <c r="J2269" s="1" t="s">
        <v>18</v>
      </c>
      <c r="K2269" s="1" t="s">
        <v>126</v>
      </c>
      <c r="L2269" s="1" t="s">
        <v>19</v>
      </c>
      <c r="M2269" s="1" t="s">
        <v>9</v>
      </c>
      <c r="N2269" s="1" t="s">
        <v>10</v>
      </c>
      <c r="O2269" s="1" t="s">
        <v>22</v>
      </c>
    </row>
    <row r="2270" spans="1:15" x14ac:dyDescent="0.25">
      <c r="A2270">
        <v>2269</v>
      </c>
      <c r="B2270">
        <v>66</v>
      </c>
      <c r="C2270" s="1" t="s">
        <v>2</v>
      </c>
      <c r="D2270" s="1" t="s">
        <v>12</v>
      </c>
      <c r="E2270" s="1" t="s">
        <v>4</v>
      </c>
      <c r="F2270" s="2">
        <v>49828</v>
      </c>
      <c r="G2270">
        <v>15</v>
      </c>
      <c r="H2270">
        <v>26</v>
      </c>
      <c r="I2270" s="1" t="s">
        <v>124</v>
      </c>
      <c r="J2270" s="1" t="s">
        <v>6</v>
      </c>
      <c r="K2270" s="1" t="s">
        <v>43</v>
      </c>
      <c r="L2270" s="1" t="s">
        <v>19</v>
      </c>
      <c r="M2270" s="1" t="s">
        <v>52</v>
      </c>
      <c r="N2270" s="1" t="s">
        <v>57</v>
      </c>
      <c r="O2270" s="1" t="s">
        <v>70</v>
      </c>
    </row>
    <row r="2271" spans="1:15" x14ac:dyDescent="0.25">
      <c r="A2271">
        <v>2270</v>
      </c>
      <c r="B2271">
        <v>49</v>
      </c>
      <c r="C2271" s="1" t="s">
        <v>2</v>
      </c>
      <c r="D2271" s="1" t="s">
        <v>69</v>
      </c>
      <c r="E2271" s="1" t="s">
        <v>4</v>
      </c>
      <c r="F2271" s="2">
        <v>49830</v>
      </c>
      <c r="G2271">
        <v>27</v>
      </c>
      <c r="H2271">
        <v>38</v>
      </c>
      <c r="I2271" s="1" t="s">
        <v>5</v>
      </c>
      <c r="J2271" s="1" t="s">
        <v>26</v>
      </c>
      <c r="K2271" s="1" t="s">
        <v>116</v>
      </c>
      <c r="L2271" s="1" t="s">
        <v>39</v>
      </c>
      <c r="M2271" s="1" t="s">
        <v>56</v>
      </c>
      <c r="N2271" s="1" t="s">
        <v>21</v>
      </c>
      <c r="O2271" s="1" t="s">
        <v>31</v>
      </c>
    </row>
    <row r="2272" spans="1:15" x14ac:dyDescent="0.25">
      <c r="A2272">
        <v>2271</v>
      </c>
      <c r="B2272">
        <v>27</v>
      </c>
      <c r="C2272" s="1" t="s">
        <v>2</v>
      </c>
      <c r="D2272" s="1" t="s">
        <v>3</v>
      </c>
      <c r="E2272" s="1" t="s">
        <v>4</v>
      </c>
      <c r="F2272" s="2">
        <v>49832</v>
      </c>
      <c r="G2272">
        <v>7</v>
      </c>
      <c r="H2272">
        <v>72</v>
      </c>
      <c r="I2272" s="1" t="s">
        <v>124</v>
      </c>
      <c r="J2272" s="1" t="s">
        <v>6</v>
      </c>
      <c r="K2272" s="1" t="s">
        <v>55</v>
      </c>
      <c r="L2272" s="1" t="s">
        <v>19</v>
      </c>
      <c r="M2272" s="1" t="s">
        <v>9</v>
      </c>
      <c r="N2272" s="1" t="s">
        <v>10</v>
      </c>
      <c r="O2272" s="1" t="s">
        <v>22</v>
      </c>
    </row>
    <row r="2273" spans="1:15" x14ac:dyDescent="0.25">
      <c r="A2273">
        <v>2272</v>
      </c>
      <c r="B2273">
        <v>29</v>
      </c>
      <c r="C2273" s="1" t="s">
        <v>2</v>
      </c>
      <c r="D2273" s="1" t="s">
        <v>63</v>
      </c>
      <c r="E2273" s="1" t="s">
        <v>4</v>
      </c>
      <c r="F2273" s="2">
        <v>49834</v>
      </c>
      <c r="G2273">
        <v>49</v>
      </c>
      <c r="H2273">
        <v>99</v>
      </c>
      <c r="I2273" s="1" t="s">
        <v>102</v>
      </c>
      <c r="J2273" s="1" t="s">
        <v>26</v>
      </c>
      <c r="K2273" s="1" t="s">
        <v>78</v>
      </c>
      <c r="L2273" s="1" t="s">
        <v>35</v>
      </c>
      <c r="M2273" s="1" t="s">
        <v>20</v>
      </c>
      <c r="N2273" s="1" t="s">
        <v>28</v>
      </c>
      <c r="O2273" s="1" t="s">
        <v>40</v>
      </c>
    </row>
    <row r="2274" spans="1:15" x14ac:dyDescent="0.25">
      <c r="A2274">
        <v>2273</v>
      </c>
      <c r="B2274">
        <v>29</v>
      </c>
      <c r="C2274" s="1" t="s">
        <v>2</v>
      </c>
      <c r="D2274" s="1" t="s">
        <v>84</v>
      </c>
      <c r="E2274" s="1" t="s">
        <v>45</v>
      </c>
      <c r="F2274" s="2">
        <v>49836</v>
      </c>
      <c r="G2274">
        <v>44</v>
      </c>
      <c r="H2274">
        <v>38</v>
      </c>
      <c r="I2274" s="1" t="s">
        <v>13</v>
      </c>
      <c r="J2274" s="1" t="s">
        <v>6</v>
      </c>
      <c r="K2274" s="1" t="s">
        <v>43</v>
      </c>
      <c r="L2274" s="1" t="s">
        <v>19</v>
      </c>
      <c r="M2274" s="1" t="s">
        <v>36</v>
      </c>
      <c r="N2274" s="1" t="s">
        <v>28</v>
      </c>
      <c r="O2274" s="1" t="s">
        <v>70</v>
      </c>
    </row>
    <row r="2275" spans="1:15" x14ac:dyDescent="0.25">
      <c r="A2275">
        <v>2274</v>
      </c>
      <c r="B2275">
        <v>55</v>
      </c>
      <c r="C2275" s="1" t="s">
        <v>2</v>
      </c>
      <c r="D2275" s="1" t="s">
        <v>44</v>
      </c>
      <c r="E2275" s="1" t="s">
        <v>45</v>
      </c>
      <c r="F2275" s="2">
        <v>49838</v>
      </c>
      <c r="G2275">
        <v>13</v>
      </c>
      <c r="H2275">
        <v>96</v>
      </c>
      <c r="I2275" s="1" t="s">
        <v>112</v>
      </c>
      <c r="J2275" s="1" t="s">
        <v>6</v>
      </c>
      <c r="K2275" s="1" t="s">
        <v>47</v>
      </c>
      <c r="L2275" s="1" t="s">
        <v>8</v>
      </c>
      <c r="M2275" s="1" t="s">
        <v>9</v>
      </c>
      <c r="N2275" s="1" t="s">
        <v>28</v>
      </c>
      <c r="O2275" s="1" t="s">
        <v>58</v>
      </c>
    </row>
    <row r="2276" spans="1:15" x14ac:dyDescent="0.25">
      <c r="A2276">
        <v>2275</v>
      </c>
      <c r="B2276">
        <v>57</v>
      </c>
      <c r="C2276" s="1" t="s">
        <v>2</v>
      </c>
      <c r="D2276" s="1" t="s">
        <v>63</v>
      </c>
      <c r="E2276" s="1" t="s">
        <v>4</v>
      </c>
      <c r="F2276" s="2">
        <v>49840</v>
      </c>
      <c r="G2276">
        <v>38</v>
      </c>
      <c r="H2276">
        <v>27</v>
      </c>
      <c r="I2276" s="1" t="s">
        <v>66</v>
      </c>
      <c r="J2276" s="1" t="s">
        <v>6</v>
      </c>
      <c r="K2276" s="1" t="s">
        <v>30</v>
      </c>
      <c r="L2276" s="1" t="s">
        <v>19</v>
      </c>
      <c r="M2276" s="1" t="s">
        <v>27</v>
      </c>
      <c r="N2276" s="1" t="s">
        <v>28</v>
      </c>
      <c r="O2276" s="1" t="s">
        <v>11</v>
      </c>
    </row>
    <row r="2277" spans="1:15" x14ac:dyDescent="0.25">
      <c r="A2277">
        <v>2276</v>
      </c>
      <c r="B2277">
        <v>29</v>
      </c>
      <c r="C2277" s="1" t="s">
        <v>2</v>
      </c>
      <c r="D2277" s="1" t="s">
        <v>41</v>
      </c>
      <c r="E2277" s="1" t="s">
        <v>4</v>
      </c>
      <c r="F2277" s="2">
        <v>49842</v>
      </c>
      <c r="G2277">
        <v>10</v>
      </c>
      <c r="H2277">
        <v>24</v>
      </c>
      <c r="I2277" s="1" t="s">
        <v>83</v>
      </c>
      <c r="J2277" s="1" t="s">
        <v>26</v>
      </c>
      <c r="K2277" s="1" t="s">
        <v>7</v>
      </c>
      <c r="L2277" s="1" t="s">
        <v>8</v>
      </c>
      <c r="M2277" s="1" t="s">
        <v>36</v>
      </c>
      <c r="N2277" s="1" t="s">
        <v>68</v>
      </c>
      <c r="O2277" s="1" t="s">
        <v>22</v>
      </c>
    </row>
    <row r="2278" spans="1:15" x14ac:dyDescent="0.25">
      <c r="A2278">
        <v>2277</v>
      </c>
      <c r="B2278">
        <v>31</v>
      </c>
      <c r="C2278" s="1" t="s">
        <v>2</v>
      </c>
      <c r="D2278" s="1" t="s">
        <v>16</v>
      </c>
      <c r="E2278" s="1" t="s">
        <v>4</v>
      </c>
      <c r="F2278" s="2">
        <v>49844</v>
      </c>
      <c r="G2278">
        <v>25</v>
      </c>
      <c r="H2278">
        <v>82</v>
      </c>
      <c r="I2278" s="1" t="s">
        <v>33</v>
      </c>
      <c r="J2278" s="1" t="s">
        <v>6</v>
      </c>
      <c r="K2278" s="1" t="s">
        <v>90</v>
      </c>
      <c r="L2278" s="1" t="s">
        <v>35</v>
      </c>
      <c r="M2278" s="1" t="s">
        <v>52</v>
      </c>
      <c r="N2278" s="1" t="s">
        <v>68</v>
      </c>
      <c r="O2278" s="1" t="s">
        <v>22</v>
      </c>
    </row>
    <row r="2279" spans="1:15" x14ac:dyDescent="0.25">
      <c r="A2279">
        <v>2278</v>
      </c>
      <c r="B2279">
        <v>25</v>
      </c>
      <c r="C2279" s="1" t="s">
        <v>2</v>
      </c>
      <c r="D2279" s="1" t="s">
        <v>106</v>
      </c>
      <c r="E2279" s="1" t="s">
        <v>49</v>
      </c>
      <c r="F2279" s="2">
        <v>49846</v>
      </c>
      <c r="G2279">
        <v>18</v>
      </c>
      <c r="H2279">
        <v>56</v>
      </c>
      <c r="I2279" s="1" t="s">
        <v>72</v>
      </c>
      <c r="J2279" s="1" t="s">
        <v>26</v>
      </c>
      <c r="K2279" s="1" t="s">
        <v>100</v>
      </c>
      <c r="L2279" s="1" t="s">
        <v>35</v>
      </c>
      <c r="M2279" s="1" t="s">
        <v>27</v>
      </c>
      <c r="N2279" s="1" t="s">
        <v>21</v>
      </c>
      <c r="O2279" s="1" t="s">
        <v>40</v>
      </c>
    </row>
    <row r="2280" spans="1:15" x14ac:dyDescent="0.25">
      <c r="A2280">
        <v>2279</v>
      </c>
      <c r="B2280">
        <v>61</v>
      </c>
      <c r="C2280" s="1" t="s">
        <v>2</v>
      </c>
      <c r="D2280" s="1" t="s">
        <v>125</v>
      </c>
      <c r="E2280" s="1" t="s">
        <v>49</v>
      </c>
      <c r="F2280" s="2">
        <v>49848</v>
      </c>
      <c r="G2280">
        <v>6</v>
      </c>
      <c r="H2280">
        <v>25</v>
      </c>
      <c r="I2280" s="1" t="s">
        <v>110</v>
      </c>
      <c r="J2280" s="1" t="s">
        <v>26</v>
      </c>
      <c r="K2280" s="1" t="s">
        <v>14</v>
      </c>
      <c r="L2280" s="1" t="s">
        <v>39</v>
      </c>
      <c r="M2280" s="1" t="s">
        <v>56</v>
      </c>
      <c r="N2280" s="1" t="s">
        <v>15</v>
      </c>
      <c r="O2280" s="1" t="s">
        <v>79</v>
      </c>
    </row>
    <row r="2281" spans="1:15" x14ac:dyDescent="0.25">
      <c r="A2281">
        <v>2280</v>
      </c>
      <c r="B2281">
        <v>53</v>
      </c>
      <c r="C2281" s="1" t="s">
        <v>2</v>
      </c>
      <c r="D2281" s="1" t="s">
        <v>32</v>
      </c>
      <c r="E2281" s="1" t="s">
        <v>24</v>
      </c>
      <c r="F2281" s="2">
        <v>49850</v>
      </c>
      <c r="G2281">
        <v>35</v>
      </c>
      <c r="H2281">
        <v>67</v>
      </c>
      <c r="I2281" s="1" t="s">
        <v>46</v>
      </c>
      <c r="J2281" s="1" t="s">
        <v>6</v>
      </c>
      <c r="K2281" s="1" t="s">
        <v>108</v>
      </c>
      <c r="L2281" s="1" t="s">
        <v>19</v>
      </c>
      <c r="M2281" s="1" t="s">
        <v>20</v>
      </c>
      <c r="N2281" s="1" t="s">
        <v>57</v>
      </c>
      <c r="O2281" s="1" t="s">
        <v>40</v>
      </c>
    </row>
    <row r="2282" spans="1:15" x14ac:dyDescent="0.25">
      <c r="A2282">
        <v>2281</v>
      </c>
      <c r="B2282">
        <v>22</v>
      </c>
      <c r="C2282" s="1" t="s">
        <v>2</v>
      </c>
      <c r="D2282" s="1" t="s">
        <v>53</v>
      </c>
      <c r="E2282" s="1" t="s">
        <v>24</v>
      </c>
      <c r="F2282" s="2">
        <v>49852</v>
      </c>
      <c r="G2282">
        <v>31</v>
      </c>
      <c r="H2282">
        <v>21</v>
      </c>
      <c r="I2282" s="1" t="s">
        <v>5</v>
      </c>
      <c r="J2282" s="1" t="s">
        <v>26</v>
      </c>
      <c r="K2282" s="1" t="s">
        <v>90</v>
      </c>
      <c r="L2282" s="1" t="s">
        <v>35</v>
      </c>
      <c r="M2282" s="1" t="s">
        <v>36</v>
      </c>
      <c r="N2282" s="1" t="s">
        <v>21</v>
      </c>
      <c r="O2282" s="1" t="s">
        <v>11</v>
      </c>
    </row>
    <row r="2283" spans="1:15" x14ac:dyDescent="0.25">
      <c r="A2283">
        <v>2282</v>
      </c>
      <c r="B2283">
        <v>28</v>
      </c>
      <c r="C2283" s="1" t="s">
        <v>2</v>
      </c>
      <c r="D2283" s="1" t="s">
        <v>86</v>
      </c>
      <c r="E2283" s="1" t="s">
        <v>4</v>
      </c>
      <c r="F2283" s="2">
        <v>49854</v>
      </c>
      <c r="G2283">
        <v>41</v>
      </c>
      <c r="H2283">
        <v>27</v>
      </c>
      <c r="I2283" s="1" t="s">
        <v>93</v>
      </c>
      <c r="J2283" s="1" t="s">
        <v>74</v>
      </c>
      <c r="K2283" s="1" t="s">
        <v>14</v>
      </c>
      <c r="L2283" s="1" t="s">
        <v>35</v>
      </c>
      <c r="M2283" s="1" t="s">
        <v>56</v>
      </c>
      <c r="N2283" s="1" t="s">
        <v>57</v>
      </c>
      <c r="O2283" s="1" t="s">
        <v>31</v>
      </c>
    </row>
    <row r="2284" spans="1:15" x14ac:dyDescent="0.25">
      <c r="A2284">
        <v>2283</v>
      </c>
      <c r="B2284">
        <v>18</v>
      </c>
      <c r="C2284" s="1" t="s">
        <v>2</v>
      </c>
      <c r="D2284" s="1" t="s">
        <v>32</v>
      </c>
      <c r="E2284" s="1" t="s">
        <v>24</v>
      </c>
      <c r="F2284" s="2">
        <v>49856</v>
      </c>
      <c r="G2284">
        <v>8</v>
      </c>
      <c r="H2284">
        <v>97</v>
      </c>
      <c r="I2284" s="1" t="s">
        <v>117</v>
      </c>
      <c r="J2284" s="1" t="s">
        <v>18</v>
      </c>
      <c r="K2284" s="1" t="s">
        <v>90</v>
      </c>
      <c r="L2284" s="1" t="s">
        <v>39</v>
      </c>
      <c r="M2284" s="1" t="s">
        <v>52</v>
      </c>
      <c r="N2284" s="1" t="s">
        <v>21</v>
      </c>
      <c r="O2284" s="1" t="s">
        <v>31</v>
      </c>
    </row>
    <row r="2285" spans="1:15" x14ac:dyDescent="0.25">
      <c r="A2285">
        <v>2284</v>
      </c>
      <c r="B2285">
        <v>44</v>
      </c>
      <c r="C2285" s="1" t="s">
        <v>2</v>
      </c>
      <c r="D2285" s="1" t="s">
        <v>48</v>
      </c>
      <c r="E2285" s="1" t="s">
        <v>49</v>
      </c>
      <c r="F2285" s="2">
        <v>49858</v>
      </c>
      <c r="G2285">
        <v>34</v>
      </c>
      <c r="H2285">
        <v>45</v>
      </c>
      <c r="I2285" s="1" t="s">
        <v>105</v>
      </c>
      <c r="J2285" s="1" t="s">
        <v>18</v>
      </c>
      <c r="K2285" s="1" t="s">
        <v>76</v>
      </c>
      <c r="L2285" s="1" t="s">
        <v>8</v>
      </c>
      <c r="M2285" s="1" t="s">
        <v>20</v>
      </c>
      <c r="N2285" s="1" t="s">
        <v>21</v>
      </c>
      <c r="O2285" s="1" t="s">
        <v>11</v>
      </c>
    </row>
    <row r="2286" spans="1:15" x14ac:dyDescent="0.25">
      <c r="A2286">
        <v>2285</v>
      </c>
      <c r="B2286">
        <v>32</v>
      </c>
      <c r="C2286" s="1" t="s">
        <v>2</v>
      </c>
      <c r="D2286" s="1" t="s">
        <v>3</v>
      </c>
      <c r="E2286" s="1" t="s">
        <v>4</v>
      </c>
      <c r="F2286" s="2">
        <v>49860</v>
      </c>
      <c r="G2286">
        <v>20</v>
      </c>
      <c r="H2286">
        <v>63</v>
      </c>
      <c r="I2286" s="1" t="s">
        <v>128</v>
      </c>
      <c r="J2286" s="1" t="s">
        <v>74</v>
      </c>
      <c r="K2286" s="1" t="s">
        <v>76</v>
      </c>
      <c r="L2286" s="1" t="s">
        <v>39</v>
      </c>
      <c r="M2286" s="1" t="s">
        <v>9</v>
      </c>
      <c r="N2286" s="1" t="s">
        <v>10</v>
      </c>
      <c r="O2286" s="1" t="s">
        <v>31</v>
      </c>
    </row>
    <row r="2287" spans="1:15" x14ac:dyDescent="0.25">
      <c r="A2287">
        <v>2286</v>
      </c>
      <c r="B2287">
        <v>34</v>
      </c>
      <c r="C2287" s="1" t="s">
        <v>2</v>
      </c>
      <c r="D2287" s="1" t="s">
        <v>115</v>
      </c>
      <c r="E2287" s="1" t="s">
        <v>49</v>
      </c>
      <c r="F2287" s="2">
        <v>49862</v>
      </c>
      <c r="G2287">
        <v>38</v>
      </c>
      <c r="H2287">
        <v>100</v>
      </c>
      <c r="I2287" s="1" t="s">
        <v>133</v>
      </c>
      <c r="J2287" s="1" t="s">
        <v>6</v>
      </c>
      <c r="K2287" s="1" t="s">
        <v>51</v>
      </c>
      <c r="L2287" s="1" t="s">
        <v>35</v>
      </c>
      <c r="M2287" s="1" t="s">
        <v>52</v>
      </c>
      <c r="N2287" s="1" t="s">
        <v>28</v>
      </c>
      <c r="O2287" s="1" t="s">
        <v>79</v>
      </c>
    </row>
    <row r="2288" spans="1:15" x14ac:dyDescent="0.25">
      <c r="A2288">
        <v>2287</v>
      </c>
      <c r="B2288">
        <v>67</v>
      </c>
      <c r="C2288" s="1" t="s">
        <v>2</v>
      </c>
      <c r="D2288" s="1" t="s">
        <v>107</v>
      </c>
      <c r="E2288" s="1" t="s">
        <v>4</v>
      </c>
      <c r="F2288" s="2">
        <v>49864</v>
      </c>
      <c r="G2288">
        <v>35</v>
      </c>
      <c r="H2288">
        <v>38</v>
      </c>
      <c r="I2288" s="1" t="s">
        <v>129</v>
      </c>
      <c r="J2288" s="1" t="s">
        <v>6</v>
      </c>
      <c r="K2288" s="1" t="s">
        <v>126</v>
      </c>
      <c r="L2288" s="1" t="s">
        <v>19</v>
      </c>
      <c r="M2288" s="1" t="s">
        <v>56</v>
      </c>
      <c r="N2288" s="1" t="s">
        <v>10</v>
      </c>
      <c r="O2288" s="1" t="s">
        <v>40</v>
      </c>
    </row>
    <row r="2289" spans="1:15" x14ac:dyDescent="0.25">
      <c r="A2289">
        <v>2288</v>
      </c>
      <c r="B2289">
        <v>66</v>
      </c>
      <c r="C2289" s="1" t="s">
        <v>2</v>
      </c>
      <c r="D2289" s="1" t="s">
        <v>3</v>
      </c>
      <c r="E2289" s="1" t="s">
        <v>4</v>
      </c>
      <c r="F2289" s="2">
        <v>49866</v>
      </c>
      <c r="G2289">
        <v>6</v>
      </c>
      <c r="H2289">
        <v>45</v>
      </c>
      <c r="I2289" s="1" t="s">
        <v>127</v>
      </c>
      <c r="J2289" s="1" t="s">
        <v>6</v>
      </c>
      <c r="K2289" s="1" t="s">
        <v>78</v>
      </c>
      <c r="L2289" s="1" t="s">
        <v>35</v>
      </c>
      <c r="M2289" s="1" t="s">
        <v>56</v>
      </c>
      <c r="N2289" s="1" t="s">
        <v>68</v>
      </c>
      <c r="O2289" s="1" t="s">
        <v>31</v>
      </c>
    </row>
    <row r="2290" spans="1:15" x14ac:dyDescent="0.25">
      <c r="A2290">
        <v>2289</v>
      </c>
      <c r="B2290">
        <v>28</v>
      </c>
      <c r="C2290" s="1" t="s">
        <v>2</v>
      </c>
      <c r="D2290" s="1" t="s">
        <v>88</v>
      </c>
      <c r="E2290" s="1" t="s">
        <v>49</v>
      </c>
      <c r="F2290" s="2">
        <v>49868</v>
      </c>
      <c r="G2290">
        <v>50</v>
      </c>
      <c r="H2290">
        <v>91</v>
      </c>
      <c r="I2290" s="1" t="s">
        <v>81</v>
      </c>
      <c r="J2290" s="1" t="s">
        <v>26</v>
      </c>
      <c r="K2290" s="1" t="s">
        <v>103</v>
      </c>
      <c r="L2290" s="1" t="s">
        <v>39</v>
      </c>
      <c r="M2290" s="1" t="s">
        <v>27</v>
      </c>
      <c r="N2290" s="1" t="s">
        <v>28</v>
      </c>
      <c r="O2290" s="1" t="s">
        <v>22</v>
      </c>
    </row>
    <row r="2291" spans="1:15" x14ac:dyDescent="0.25">
      <c r="A2291">
        <v>2290</v>
      </c>
      <c r="B2291">
        <v>70</v>
      </c>
      <c r="C2291" s="1" t="s">
        <v>2</v>
      </c>
      <c r="D2291" s="1" t="s">
        <v>41</v>
      </c>
      <c r="E2291" s="1" t="s">
        <v>4</v>
      </c>
      <c r="F2291" s="2">
        <v>49870</v>
      </c>
      <c r="G2291">
        <v>47</v>
      </c>
      <c r="H2291">
        <v>82</v>
      </c>
      <c r="I2291" s="1" t="s">
        <v>89</v>
      </c>
      <c r="J2291" s="1" t="s">
        <v>26</v>
      </c>
      <c r="K2291" s="1" t="s">
        <v>103</v>
      </c>
      <c r="L2291" s="1" t="s">
        <v>39</v>
      </c>
      <c r="M2291" s="1" t="s">
        <v>20</v>
      </c>
      <c r="N2291" s="1" t="s">
        <v>10</v>
      </c>
      <c r="O2291" s="1" t="s">
        <v>22</v>
      </c>
    </row>
    <row r="2292" spans="1:15" x14ac:dyDescent="0.25">
      <c r="A2292">
        <v>2291</v>
      </c>
      <c r="B2292">
        <v>37</v>
      </c>
      <c r="C2292" s="1" t="s">
        <v>2</v>
      </c>
      <c r="D2292" s="1" t="s">
        <v>119</v>
      </c>
      <c r="E2292" s="1" t="s">
        <v>24</v>
      </c>
      <c r="F2292" s="2">
        <v>49872</v>
      </c>
      <c r="G2292">
        <v>23</v>
      </c>
      <c r="H2292">
        <v>48</v>
      </c>
      <c r="I2292" s="1" t="s">
        <v>93</v>
      </c>
      <c r="J2292" s="1" t="s">
        <v>6</v>
      </c>
      <c r="K2292" s="1" t="s">
        <v>118</v>
      </c>
      <c r="L2292" s="1" t="s">
        <v>8</v>
      </c>
      <c r="M2292" s="1" t="s">
        <v>36</v>
      </c>
      <c r="N2292" s="1" t="s">
        <v>28</v>
      </c>
      <c r="O2292" s="1" t="s">
        <v>40</v>
      </c>
    </row>
    <row r="2293" spans="1:15" x14ac:dyDescent="0.25">
      <c r="A2293">
        <v>2292</v>
      </c>
      <c r="B2293">
        <v>28</v>
      </c>
      <c r="C2293" s="1" t="s">
        <v>2</v>
      </c>
      <c r="D2293" s="1" t="s">
        <v>44</v>
      </c>
      <c r="E2293" s="1" t="s">
        <v>45</v>
      </c>
      <c r="F2293" s="2">
        <v>49874</v>
      </c>
      <c r="G2293">
        <v>13</v>
      </c>
      <c r="H2293">
        <v>30</v>
      </c>
      <c r="I2293" s="1" t="s">
        <v>105</v>
      </c>
      <c r="J2293" s="1" t="s">
        <v>26</v>
      </c>
      <c r="K2293" s="1" t="s">
        <v>108</v>
      </c>
      <c r="L2293" s="1" t="s">
        <v>19</v>
      </c>
      <c r="M2293" s="1" t="s">
        <v>52</v>
      </c>
      <c r="N2293" s="1" t="s">
        <v>21</v>
      </c>
      <c r="O2293" s="1" t="s">
        <v>40</v>
      </c>
    </row>
    <row r="2294" spans="1:15" x14ac:dyDescent="0.25">
      <c r="A2294">
        <v>2293</v>
      </c>
      <c r="B2294">
        <v>43</v>
      </c>
      <c r="C2294" s="1" t="s">
        <v>2</v>
      </c>
      <c r="D2294" s="1" t="s">
        <v>95</v>
      </c>
      <c r="E2294" s="1" t="s">
        <v>4</v>
      </c>
      <c r="F2294" s="2">
        <v>49876</v>
      </c>
      <c r="G2294">
        <v>31</v>
      </c>
      <c r="H2294">
        <v>34</v>
      </c>
      <c r="I2294" s="1" t="s">
        <v>111</v>
      </c>
      <c r="J2294" s="1" t="s">
        <v>18</v>
      </c>
      <c r="K2294" s="1" t="s">
        <v>100</v>
      </c>
      <c r="L2294" s="1" t="s">
        <v>19</v>
      </c>
      <c r="M2294" s="1" t="s">
        <v>27</v>
      </c>
      <c r="N2294" s="1" t="s">
        <v>68</v>
      </c>
      <c r="O2294" s="1" t="s">
        <v>70</v>
      </c>
    </row>
    <row r="2295" spans="1:15" x14ac:dyDescent="0.25">
      <c r="A2295">
        <v>2294</v>
      </c>
      <c r="B2295">
        <v>37</v>
      </c>
      <c r="C2295" s="1" t="s">
        <v>2</v>
      </c>
      <c r="D2295" s="1" t="s">
        <v>12</v>
      </c>
      <c r="E2295" s="1" t="s">
        <v>4</v>
      </c>
      <c r="F2295" s="2">
        <v>49878</v>
      </c>
      <c r="G2295">
        <v>16</v>
      </c>
      <c r="H2295">
        <v>68</v>
      </c>
      <c r="I2295" s="1" t="s">
        <v>124</v>
      </c>
      <c r="J2295" s="1" t="s">
        <v>6</v>
      </c>
      <c r="K2295" s="1" t="s">
        <v>78</v>
      </c>
      <c r="L2295" s="1" t="s">
        <v>39</v>
      </c>
      <c r="M2295" s="1" t="s">
        <v>9</v>
      </c>
      <c r="N2295" s="1" t="s">
        <v>68</v>
      </c>
      <c r="O2295" s="1" t="s">
        <v>79</v>
      </c>
    </row>
    <row r="2296" spans="1:15" x14ac:dyDescent="0.25">
      <c r="A2296">
        <v>2295</v>
      </c>
      <c r="B2296">
        <v>54</v>
      </c>
      <c r="C2296" s="1" t="s">
        <v>2</v>
      </c>
      <c r="D2296" s="1" t="s">
        <v>71</v>
      </c>
      <c r="E2296" s="1" t="s">
        <v>49</v>
      </c>
      <c r="F2296" s="2">
        <v>49880</v>
      </c>
      <c r="G2296">
        <v>40</v>
      </c>
      <c r="H2296">
        <v>95</v>
      </c>
      <c r="I2296" s="1" t="s">
        <v>110</v>
      </c>
      <c r="J2296" s="1" t="s">
        <v>26</v>
      </c>
      <c r="K2296" s="1" t="s">
        <v>90</v>
      </c>
      <c r="L2296" s="1" t="s">
        <v>8</v>
      </c>
      <c r="M2296" s="1" t="s">
        <v>9</v>
      </c>
      <c r="N2296" s="1" t="s">
        <v>68</v>
      </c>
      <c r="O2296" s="1" t="s">
        <v>31</v>
      </c>
    </row>
    <row r="2297" spans="1:15" x14ac:dyDescent="0.25">
      <c r="A2297">
        <v>2296</v>
      </c>
      <c r="B2297">
        <v>50</v>
      </c>
      <c r="C2297" s="1" t="s">
        <v>2</v>
      </c>
      <c r="D2297" s="1" t="s">
        <v>106</v>
      </c>
      <c r="E2297" s="1" t="s">
        <v>49</v>
      </c>
      <c r="F2297" s="2">
        <v>49882</v>
      </c>
      <c r="G2297">
        <v>45</v>
      </c>
      <c r="H2297">
        <v>22</v>
      </c>
      <c r="I2297" s="1" t="s">
        <v>121</v>
      </c>
      <c r="J2297" s="1" t="s">
        <v>6</v>
      </c>
      <c r="K2297" s="1" t="s">
        <v>100</v>
      </c>
      <c r="L2297" s="1" t="s">
        <v>19</v>
      </c>
      <c r="M2297" s="1" t="s">
        <v>52</v>
      </c>
      <c r="N2297" s="1" t="s">
        <v>28</v>
      </c>
      <c r="O2297" s="1" t="s">
        <v>40</v>
      </c>
    </row>
    <row r="2298" spans="1:15" x14ac:dyDescent="0.25">
      <c r="A2298">
        <v>2297</v>
      </c>
      <c r="B2298">
        <v>46</v>
      </c>
      <c r="C2298" s="1" t="s">
        <v>2</v>
      </c>
      <c r="D2298" s="1" t="s">
        <v>125</v>
      </c>
      <c r="E2298" s="1" t="s">
        <v>49</v>
      </c>
      <c r="F2298" s="2">
        <v>49884</v>
      </c>
      <c r="G2298">
        <v>50</v>
      </c>
      <c r="H2298">
        <v>88</v>
      </c>
      <c r="I2298" s="1" t="s">
        <v>131</v>
      </c>
      <c r="J2298" s="1" t="s">
        <v>26</v>
      </c>
      <c r="K2298" s="1" t="s">
        <v>78</v>
      </c>
      <c r="L2298" s="1" t="s">
        <v>39</v>
      </c>
      <c r="M2298" s="1" t="s">
        <v>27</v>
      </c>
      <c r="N2298" s="1" t="s">
        <v>10</v>
      </c>
      <c r="O2298" s="1" t="s">
        <v>79</v>
      </c>
    </row>
    <row r="2299" spans="1:15" x14ac:dyDescent="0.25">
      <c r="A2299">
        <v>2298</v>
      </c>
      <c r="B2299">
        <v>60</v>
      </c>
      <c r="C2299" s="1" t="s">
        <v>2</v>
      </c>
      <c r="D2299" s="1" t="s">
        <v>107</v>
      </c>
      <c r="E2299" s="1" t="s">
        <v>4</v>
      </c>
      <c r="F2299" s="2">
        <v>49886</v>
      </c>
      <c r="G2299">
        <v>1</v>
      </c>
      <c r="H2299">
        <v>83</v>
      </c>
      <c r="I2299" s="1" t="s">
        <v>81</v>
      </c>
      <c r="J2299" s="1" t="s">
        <v>26</v>
      </c>
      <c r="K2299" s="1" t="s">
        <v>103</v>
      </c>
      <c r="L2299" s="1" t="s">
        <v>35</v>
      </c>
      <c r="M2299" s="1" t="s">
        <v>36</v>
      </c>
      <c r="N2299" s="1" t="s">
        <v>57</v>
      </c>
      <c r="O2299" s="1" t="s">
        <v>40</v>
      </c>
    </row>
    <row r="2300" spans="1:15" x14ac:dyDescent="0.25">
      <c r="A2300">
        <v>2299</v>
      </c>
      <c r="B2300">
        <v>40</v>
      </c>
      <c r="C2300" s="1" t="s">
        <v>2</v>
      </c>
      <c r="D2300" s="1" t="s">
        <v>48</v>
      </c>
      <c r="E2300" s="1" t="s">
        <v>49</v>
      </c>
      <c r="F2300" s="2">
        <v>49888</v>
      </c>
      <c r="G2300">
        <v>10</v>
      </c>
      <c r="H2300">
        <v>87</v>
      </c>
      <c r="I2300" s="1" t="s">
        <v>38</v>
      </c>
      <c r="J2300" s="1" t="s">
        <v>6</v>
      </c>
      <c r="K2300" s="1" t="s">
        <v>91</v>
      </c>
      <c r="L2300" s="1" t="s">
        <v>19</v>
      </c>
      <c r="M2300" s="1" t="s">
        <v>52</v>
      </c>
      <c r="N2300" s="1" t="s">
        <v>15</v>
      </c>
      <c r="O2300" s="1" t="s">
        <v>79</v>
      </c>
    </row>
    <row r="2301" spans="1:15" x14ac:dyDescent="0.25">
      <c r="A2301">
        <v>2300</v>
      </c>
      <c r="B2301">
        <v>64</v>
      </c>
      <c r="C2301" s="1" t="s">
        <v>2</v>
      </c>
      <c r="D2301" s="1" t="s">
        <v>44</v>
      </c>
      <c r="E2301" s="1" t="s">
        <v>45</v>
      </c>
      <c r="F2301" s="2">
        <v>49890</v>
      </c>
      <c r="G2301">
        <v>48</v>
      </c>
      <c r="H2301">
        <v>57</v>
      </c>
      <c r="I2301" s="1" t="s">
        <v>117</v>
      </c>
      <c r="J2301" s="1" t="s">
        <v>26</v>
      </c>
      <c r="K2301" s="1" t="s">
        <v>65</v>
      </c>
      <c r="L2301" s="1" t="s">
        <v>35</v>
      </c>
      <c r="M2301" s="1" t="s">
        <v>56</v>
      </c>
      <c r="N2301" s="1" t="s">
        <v>21</v>
      </c>
      <c r="O2301" s="1" t="s">
        <v>79</v>
      </c>
    </row>
    <row r="2302" spans="1:15" x14ac:dyDescent="0.25">
      <c r="A2302">
        <v>2301</v>
      </c>
      <c r="B2302">
        <v>18</v>
      </c>
      <c r="C2302" s="1" t="s">
        <v>2</v>
      </c>
      <c r="D2302" s="1" t="s">
        <v>44</v>
      </c>
      <c r="E2302" s="1" t="s">
        <v>45</v>
      </c>
      <c r="F2302" s="2">
        <v>49892</v>
      </c>
      <c r="G2302">
        <v>38</v>
      </c>
      <c r="H2302">
        <v>88</v>
      </c>
      <c r="I2302" s="1" t="s">
        <v>120</v>
      </c>
      <c r="J2302" s="1" t="s">
        <v>74</v>
      </c>
      <c r="K2302" s="1" t="s">
        <v>75</v>
      </c>
      <c r="L2302" s="1" t="s">
        <v>35</v>
      </c>
      <c r="M2302" s="1" t="s">
        <v>52</v>
      </c>
      <c r="N2302" s="1" t="s">
        <v>21</v>
      </c>
      <c r="O2302" s="1" t="s">
        <v>70</v>
      </c>
    </row>
    <row r="2303" spans="1:15" x14ac:dyDescent="0.25">
      <c r="A2303">
        <v>2302</v>
      </c>
      <c r="B2303">
        <v>37</v>
      </c>
      <c r="C2303" s="1" t="s">
        <v>2</v>
      </c>
      <c r="D2303" s="1" t="s">
        <v>77</v>
      </c>
      <c r="E2303" s="1" t="s">
        <v>4</v>
      </c>
      <c r="F2303" s="2">
        <v>49894</v>
      </c>
      <c r="G2303">
        <v>21</v>
      </c>
      <c r="H2303">
        <v>20</v>
      </c>
      <c r="I2303" s="1" t="s">
        <v>13</v>
      </c>
      <c r="J2303" s="1" t="s">
        <v>6</v>
      </c>
      <c r="K2303" s="1" t="s">
        <v>30</v>
      </c>
      <c r="L2303" s="1" t="s">
        <v>8</v>
      </c>
      <c r="M2303" s="1" t="s">
        <v>27</v>
      </c>
      <c r="N2303" s="1" t="s">
        <v>68</v>
      </c>
      <c r="O2303" s="1" t="s">
        <v>31</v>
      </c>
    </row>
    <row r="2304" spans="1:15" x14ac:dyDescent="0.25">
      <c r="A2304">
        <v>2303</v>
      </c>
      <c r="B2304">
        <v>36</v>
      </c>
      <c r="C2304" s="1" t="s">
        <v>2</v>
      </c>
      <c r="D2304" s="1" t="s">
        <v>115</v>
      </c>
      <c r="E2304" s="1" t="s">
        <v>49</v>
      </c>
      <c r="F2304" s="2">
        <v>49896</v>
      </c>
      <c r="G2304">
        <v>38</v>
      </c>
      <c r="H2304">
        <v>39</v>
      </c>
      <c r="I2304" s="1" t="s">
        <v>38</v>
      </c>
      <c r="J2304" s="1" t="s">
        <v>6</v>
      </c>
      <c r="K2304" s="1" t="s">
        <v>51</v>
      </c>
      <c r="L2304" s="1" t="s">
        <v>35</v>
      </c>
      <c r="M2304" s="1" t="s">
        <v>56</v>
      </c>
      <c r="N2304" s="1" t="s">
        <v>10</v>
      </c>
      <c r="O2304" s="1" t="s">
        <v>70</v>
      </c>
    </row>
    <row r="2305" spans="1:15" x14ac:dyDescent="0.25">
      <c r="A2305">
        <v>2304</v>
      </c>
      <c r="B2305">
        <v>51</v>
      </c>
      <c r="C2305" s="1" t="s">
        <v>2</v>
      </c>
      <c r="D2305" s="1" t="s">
        <v>71</v>
      </c>
      <c r="E2305" s="1" t="s">
        <v>49</v>
      </c>
      <c r="F2305" s="2">
        <v>49898</v>
      </c>
      <c r="G2305">
        <v>31</v>
      </c>
      <c r="H2305">
        <v>71</v>
      </c>
      <c r="I2305" s="1" t="s">
        <v>109</v>
      </c>
      <c r="J2305" s="1" t="s">
        <v>18</v>
      </c>
      <c r="K2305" s="1" t="s">
        <v>100</v>
      </c>
      <c r="L2305" s="1" t="s">
        <v>19</v>
      </c>
      <c r="M2305" s="1" t="s">
        <v>52</v>
      </c>
      <c r="N2305" s="1" t="s">
        <v>21</v>
      </c>
      <c r="O2305" s="1" t="s">
        <v>11</v>
      </c>
    </row>
    <row r="2306" spans="1:15" x14ac:dyDescent="0.25">
      <c r="A2306">
        <v>2305</v>
      </c>
      <c r="B2306">
        <v>26</v>
      </c>
      <c r="C2306" s="1" t="s">
        <v>2</v>
      </c>
      <c r="D2306" s="1" t="s">
        <v>86</v>
      </c>
      <c r="E2306" s="1" t="s">
        <v>4</v>
      </c>
      <c r="F2306" s="2">
        <v>49900</v>
      </c>
      <c r="G2306">
        <v>9</v>
      </c>
      <c r="H2306">
        <v>73</v>
      </c>
      <c r="I2306" s="1" t="s">
        <v>42</v>
      </c>
      <c r="J2306" s="1" t="s">
        <v>6</v>
      </c>
      <c r="K2306" s="1" t="s">
        <v>47</v>
      </c>
      <c r="L2306" s="1" t="s">
        <v>8</v>
      </c>
      <c r="M2306" s="1" t="s">
        <v>20</v>
      </c>
      <c r="N2306" s="1" t="s">
        <v>68</v>
      </c>
      <c r="O2306" s="1" t="s">
        <v>11</v>
      </c>
    </row>
    <row r="2307" spans="1:15" x14ac:dyDescent="0.25">
      <c r="A2307">
        <v>2306</v>
      </c>
      <c r="B2307">
        <v>68</v>
      </c>
      <c r="C2307" s="1" t="s">
        <v>2</v>
      </c>
      <c r="D2307" s="1" t="s">
        <v>48</v>
      </c>
      <c r="E2307" s="1" t="s">
        <v>49</v>
      </c>
      <c r="F2307" s="2">
        <v>49902</v>
      </c>
      <c r="G2307">
        <v>47</v>
      </c>
      <c r="H2307">
        <v>63</v>
      </c>
      <c r="I2307" s="1" t="s">
        <v>13</v>
      </c>
      <c r="J2307" s="1" t="s">
        <v>26</v>
      </c>
      <c r="K2307" s="1" t="s">
        <v>62</v>
      </c>
      <c r="L2307" s="1" t="s">
        <v>35</v>
      </c>
      <c r="M2307" s="1" t="s">
        <v>20</v>
      </c>
      <c r="N2307" s="1" t="s">
        <v>15</v>
      </c>
      <c r="O2307" s="1" t="s">
        <v>22</v>
      </c>
    </row>
    <row r="2308" spans="1:15" x14ac:dyDescent="0.25">
      <c r="A2308">
        <v>2307</v>
      </c>
      <c r="B2308">
        <v>27</v>
      </c>
      <c r="C2308" s="1" t="s">
        <v>2</v>
      </c>
      <c r="D2308" s="1" t="s">
        <v>125</v>
      </c>
      <c r="E2308" s="1" t="s">
        <v>49</v>
      </c>
      <c r="F2308" s="2">
        <v>49904</v>
      </c>
      <c r="G2308">
        <v>8</v>
      </c>
      <c r="H2308">
        <v>78</v>
      </c>
      <c r="I2308" s="1" t="s">
        <v>85</v>
      </c>
      <c r="J2308" s="1" t="s">
        <v>6</v>
      </c>
      <c r="K2308" s="1" t="s">
        <v>47</v>
      </c>
      <c r="L2308" s="1" t="s">
        <v>8</v>
      </c>
      <c r="M2308" s="1" t="s">
        <v>36</v>
      </c>
      <c r="N2308" s="1" t="s">
        <v>15</v>
      </c>
      <c r="O2308" s="1" t="s">
        <v>58</v>
      </c>
    </row>
    <row r="2309" spans="1:15" x14ac:dyDescent="0.25">
      <c r="A2309">
        <v>2308</v>
      </c>
      <c r="B2309">
        <v>28</v>
      </c>
      <c r="C2309" s="1" t="s">
        <v>2</v>
      </c>
      <c r="D2309" s="1" t="s">
        <v>69</v>
      </c>
      <c r="E2309" s="1" t="s">
        <v>4</v>
      </c>
      <c r="F2309" s="2">
        <v>49906</v>
      </c>
      <c r="G2309">
        <v>30</v>
      </c>
      <c r="H2309">
        <v>96</v>
      </c>
      <c r="I2309" s="1" t="s">
        <v>50</v>
      </c>
      <c r="J2309" s="1" t="s">
        <v>6</v>
      </c>
      <c r="K2309" s="1" t="s">
        <v>78</v>
      </c>
      <c r="L2309" s="1" t="s">
        <v>39</v>
      </c>
      <c r="M2309" s="1" t="s">
        <v>27</v>
      </c>
      <c r="N2309" s="1" t="s">
        <v>68</v>
      </c>
      <c r="O2309" s="1" t="s">
        <v>31</v>
      </c>
    </row>
    <row r="2310" spans="1:15" x14ac:dyDescent="0.25">
      <c r="A2310">
        <v>2309</v>
      </c>
      <c r="B2310">
        <v>49</v>
      </c>
      <c r="C2310" s="1" t="s">
        <v>2</v>
      </c>
      <c r="D2310" s="1" t="s">
        <v>71</v>
      </c>
      <c r="E2310" s="1" t="s">
        <v>49</v>
      </c>
      <c r="F2310" s="2">
        <v>49908</v>
      </c>
      <c r="G2310">
        <v>22</v>
      </c>
      <c r="H2310">
        <v>81</v>
      </c>
      <c r="I2310" s="1" t="s">
        <v>96</v>
      </c>
      <c r="J2310" s="1" t="s">
        <v>26</v>
      </c>
      <c r="K2310" s="1" t="s">
        <v>67</v>
      </c>
      <c r="L2310" s="1" t="s">
        <v>8</v>
      </c>
      <c r="M2310" s="1" t="s">
        <v>52</v>
      </c>
      <c r="N2310" s="1" t="s">
        <v>57</v>
      </c>
      <c r="O2310" s="1" t="s">
        <v>40</v>
      </c>
    </row>
    <row r="2311" spans="1:15" x14ac:dyDescent="0.25">
      <c r="A2311">
        <v>2310</v>
      </c>
      <c r="B2311">
        <v>70</v>
      </c>
      <c r="C2311" s="1" t="s">
        <v>2</v>
      </c>
      <c r="D2311" s="1" t="s">
        <v>63</v>
      </c>
      <c r="E2311" s="1" t="s">
        <v>4</v>
      </c>
      <c r="F2311" s="2">
        <v>49910</v>
      </c>
      <c r="G2311">
        <v>3</v>
      </c>
      <c r="H2311">
        <v>95</v>
      </c>
      <c r="I2311" s="1" t="s">
        <v>121</v>
      </c>
      <c r="J2311" s="1" t="s">
        <v>18</v>
      </c>
      <c r="K2311" s="1" t="s">
        <v>62</v>
      </c>
      <c r="L2311" s="1" t="s">
        <v>39</v>
      </c>
      <c r="M2311" s="1" t="s">
        <v>52</v>
      </c>
      <c r="N2311" s="1" t="s">
        <v>57</v>
      </c>
      <c r="O2311" s="1" t="s">
        <v>40</v>
      </c>
    </row>
    <row r="2312" spans="1:15" x14ac:dyDescent="0.25">
      <c r="A2312">
        <v>2311</v>
      </c>
      <c r="B2312">
        <v>30</v>
      </c>
      <c r="C2312" s="1" t="s">
        <v>2</v>
      </c>
      <c r="D2312" s="1" t="s">
        <v>125</v>
      </c>
      <c r="E2312" s="1" t="s">
        <v>49</v>
      </c>
      <c r="F2312" s="2">
        <v>49912</v>
      </c>
      <c r="G2312">
        <v>15</v>
      </c>
      <c r="H2312">
        <v>68</v>
      </c>
      <c r="I2312" s="1" t="s">
        <v>123</v>
      </c>
      <c r="J2312" s="1" t="s">
        <v>26</v>
      </c>
      <c r="K2312" s="1" t="s">
        <v>91</v>
      </c>
      <c r="L2312" s="1" t="s">
        <v>19</v>
      </c>
      <c r="M2312" s="1" t="s">
        <v>36</v>
      </c>
      <c r="N2312" s="1" t="s">
        <v>28</v>
      </c>
      <c r="O2312" s="1" t="s">
        <v>70</v>
      </c>
    </row>
    <row r="2313" spans="1:15" x14ac:dyDescent="0.25">
      <c r="A2313">
        <v>2312</v>
      </c>
      <c r="B2313">
        <v>27</v>
      </c>
      <c r="C2313" s="1" t="s">
        <v>2</v>
      </c>
      <c r="D2313" s="1" t="s">
        <v>32</v>
      </c>
      <c r="E2313" s="1" t="s">
        <v>24</v>
      </c>
      <c r="F2313" s="2">
        <v>49914</v>
      </c>
      <c r="G2313">
        <v>10</v>
      </c>
      <c r="H2313">
        <v>28</v>
      </c>
      <c r="I2313" s="1" t="s">
        <v>38</v>
      </c>
      <c r="J2313" s="1" t="s">
        <v>6</v>
      </c>
      <c r="K2313" s="1" t="s">
        <v>62</v>
      </c>
      <c r="L2313" s="1" t="s">
        <v>19</v>
      </c>
      <c r="M2313" s="1" t="s">
        <v>52</v>
      </c>
      <c r="N2313" s="1" t="s">
        <v>57</v>
      </c>
      <c r="O2313" s="1" t="s">
        <v>79</v>
      </c>
    </row>
    <row r="2314" spans="1:15" x14ac:dyDescent="0.25">
      <c r="A2314">
        <v>2313</v>
      </c>
      <c r="B2314">
        <v>19</v>
      </c>
      <c r="C2314" s="1" t="s">
        <v>2</v>
      </c>
      <c r="D2314" s="1" t="s">
        <v>95</v>
      </c>
      <c r="E2314" s="1" t="s">
        <v>4</v>
      </c>
      <c r="F2314" s="2">
        <v>49916</v>
      </c>
      <c r="G2314">
        <v>19</v>
      </c>
      <c r="H2314">
        <v>30</v>
      </c>
      <c r="I2314" s="1" t="s">
        <v>111</v>
      </c>
      <c r="J2314" s="1" t="s">
        <v>6</v>
      </c>
      <c r="K2314" s="1" t="s">
        <v>65</v>
      </c>
      <c r="L2314" s="1" t="s">
        <v>35</v>
      </c>
      <c r="M2314" s="1" t="s">
        <v>20</v>
      </c>
      <c r="N2314" s="1" t="s">
        <v>15</v>
      </c>
      <c r="O2314" s="1" t="s">
        <v>79</v>
      </c>
    </row>
    <row r="2315" spans="1:15" x14ac:dyDescent="0.25">
      <c r="A2315">
        <v>2314</v>
      </c>
      <c r="B2315">
        <v>64</v>
      </c>
      <c r="C2315" s="1" t="s">
        <v>2</v>
      </c>
      <c r="D2315" s="1" t="s">
        <v>63</v>
      </c>
      <c r="E2315" s="1" t="s">
        <v>4</v>
      </c>
      <c r="F2315" s="2">
        <v>49918</v>
      </c>
      <c r="G2315">
        <v>36</v>
      </c>
      <c r="H2315">
        <v>31</v>
      </c>
      <c r="I2315" s="1" t="s">
        <v>124</v>
      </c>
      <c r="J2315" s="1" t="s">
        <v>26</v>
      </c>
      <c r="K2315" s="1" t="s">
        <v>76</v>
      </c>
      <c r="L2315" s="1" t="s">
        <v>35</v>
      </c>
      <c r="M2315" s="1" t="s">
        <v>27</v>
      </c>
      <c r="N2315" s="1" t="s">
        <v>57</v>
      </c>
      <c r="O2315" s="1" t="s">
        <v>11</v>
      </c>
    </row>
    <row r="2316" spans="1:15" x14ac:dyDescent="0.25">
      <c r="A2316">
        <v>2315</v>
      </c>
      <c r="B2316">
        <v>42</v>
      </c>
      <c r="C2316" s="1" t="s">
        <v>2</v>
      </c>
      <c r="D2316" s="1" t="s">
        <v>48</v>
      </c>
      <c r="E2316" s="1" t="s">
        <v>49</v>
      </c>
      <c r="F2316" s="2">
        <v>49920</v>
      </c>
      <c r="G2316">
        <v>12</v>
      </c>
      <c r="H2316">
        <v>95</v>
      </c>
      <c r="I2316" s="1" t="s">
        <v>123</v>
      </c>
      <c r="J2316" s="1" t="s">
        <v>74</v>
      </c>
      <c r="K2316" s="1" t="s">
        <v>92</v>
      </c>
      <c r="L2316" s="1" t="s">
        <v>8</v>
      </c>
      <c r="M2316" s="1" t="s">
        <v>9</v>
      </c>
      <c r="N2316" s="1" t="s">
        <v>57</v>
      </c>
      <c r="O2316" s="1" t="s">
        <v>79</v>
      </c>
    </row>
    <row r="2317" spans="1:15" x14ac:dyDescent="0.25">
      <c r="A2317">
        <v>2316</v>
      </c>
      <c r="B2317">
        <v>69</v>
      </c>
      <c r="C2317" s="1" t="s">
        <v>2</v>
      </c>
      <c r="D2317" s="1" t="s">
        <v>107</v>
      </c>
      <c r="E2317" s="1" t="s">
        <v>4</v>
      </c>
      <c r="F2317" s="2">
        <v>49922</v>
      </c>
      <c r="G2317">
        <v>49</v>
      </c>
      <c r="H2317">
        <v>79</v>
      </c>
      <c r="I2317" s="1" t="s">
        <v>111</v>
      </c>
      <c r="J2317" s="1" t="s">
        <v>26</v>
      </c>
      <c r="K2317" s="1" t="s">
        <v>108</v>
      </c>
      <c r="L2317" s="1" t="s">
        <v>8</v>
      </c>
      <c r="M2317" s="1" t="s">
        <v>52</v>
      </c>
      <c r="N2317" s="1" t="s">
        <v>68</v>
      </c>
      <c r="O2317" s="1" t="s">
        <v>40</v>
      </c>
    </row>
    <row r="2318" spans="1:15" x14ac:dyDescent="0.25">
      <c r="A2318">
        <v>2317</v>
      </c>
      <c r="B2318">
        <v>28</v>
      </c>
      <c r="C2318" s="1" t="s">
        <v>2</v>
      </c>
      <c r="D2318" s="1" t="s">
        <v>32</v>
      </c>
      <c r="E2318" s="1" t="s">
        <v>24</v>
      </c>
      <c r="F2318" s="2">
        <v>49924</v>
      </c>
      <c r="G2318">
        <v>7</v>
      </c>
      <c r="H2318">
        <v>39</v>
      </c>
      <c r="I2318" s="1" t="s">
        <v>38</v>
      </c>
      <c r="J2318" s="1" t="s">
        <v>6</v>
      </c>
      <c r="K2318" s="1" t="s">
        <v>116</v>
      </c>
      <c r="L2318" s="1" t="s">
        <v>8</v>
      </c>
      <c r="M2318" s="1" t="s">
        <v>36</v>
      </c>
      <c r="N2318" s="1" t="s">
        <v>68</v>
      </c>
      <c r="O2318" s="1" t="s">
        <v>31</v>
      </c>
    </row>
    <row r="2319" spans="1:15" x14ac:dyDescent="0.25">
      <c r="A2319">
        <v>2318</v>
      </c>
      <c r="B2319">
        <v>47</v>
      </c>
      <c r="C2319" s="1" t="s">
        <v>2</v>
      </c>
      <c r="D2319" s="1" t="s">
        <v>84</v>
      </c>
      <c r="E2319" s="1" t="s">
        <v>45</v>
      </c>
      <c r="F2319" s="2">
        <v>49926</v>
      </c>
      <c r="G2319">
        <v>28</v>
      </c>
      <c r="H2319">
        <v>34</v>
      </c>
      <c r="I2319" s="1" t="s">
        <v>109</v>
      </c>
      <c r="J2319" s="1" t="s">
        <v>26</v>
      </c>
      <c r="K2319" s="1" t="s">
        <v>55</v>
      </c>
      <c r="L2319" s="1" t="s">
        <v>35</v>
      </c>
      <c r="M2319" s="1" t="s">
        <v>27</v>
      </c>
      <c r="N2319" s="1" t="s">
        <v>57</v>
      </c>
      <c r="O2319" s="1" t="s">
        <v>70</v>
      </c>
    </row>
    <row r="2320" spans="1:15" x14ac:dyDescent="0.25">
      <c r="A2320">
        <v>2319</v>
      </c>
      <c r="B2320">
        <v>69</v>
      </c>
      <c r="C2320" s="1" t="s">
        <v>2</v>
      </c>
      <c r="D2320" s="1" t="s">
        <v>86</v>
      </c>
      <c r="E2320" s="1" t="s">
        <v>4</v>
      </c>
      <c r="F2320" s="2">
        <v>49928</v>
      </c>
      <c r="G2320">
        <v>30</v>
      </c>
      <c r="H2320">
        <v>28</v>
      </c>
      <c r="I2320" s="1" t="s">
        <v>33</v>
      </c>
      <c r="J2320" s="1" t="s">
        <v>6</v>
      </c>
      <c r="K2320" s="1" t="s">
        <v>34</v>
      </c>
      <c r="L2320" s="1" t="s">
        <v>19</v>
      </c>
      <c r="M2320" s="1" t="s">
        <v>56</v>
      </c>
      <c r="N2320" s="1" t="s">
        <v>21</v>
      </c>
      <c r="O2320" s="1" t="s">
        <v>31</v>
      </c>
    </row>
    <row r="2321" spans="1:15" x14ac:dyDescent="0.25">
      <c r="A2321">
        <v>2320</v>
      </c>
      <c r="B2321">
        <v>56</v>
      </c>
      <c r="C2321" s="1" t="s">
        <v>2</v>
      </c>
      <c r="D2321" s="1" t="s">
        <v>23</v>
      </c>
      <c r="E2321" s="1" t="s">
        <v>24</v>
      </c>
      <c r="F2321" s="2">
        <v>49930</v>
      </c>
      <c r="G2321">
        <v>29</v>
      </c>
      <c r="H2321">
        <v>38</v>
      </c>
      <c r="I2321" s="1" t="s">
        <v>13</v>
      </c>
      <c r="J2321" s="1" t="s">
        <v>74</v>
      </c>
      <c r="K2321" s="1" t="s">
        <v>30</v>
      </c>
      <c r="L2321" s="1" t="s">
        <v>8</v>
      </c>
      <c r="M2321" s="1" t="s">
        <v>20</v>
      </c>
      <c r="N2321" s="1" t="s">
        <v>28</v>
      </c>
      <c r="O2321" s="1" t="s">
        <v>70</v>
      </c>
    </row>
    <row r="2322" spans="1:15" x14ac:dyDescent="0.25">
      <c r="A2322">
        <v>2321</v>
      </c>
      <c r="B2322">
        <v>28</v>
      </c>
      <c r="C2322" s="1" t="s">
        <v>2</v>
      </c>
      <c r="D2322" s="1" t="s">
        <v>53</v>
      </c>
      <c r="E2322" s="1" t="s">
        <v>24</v>
      </c>
      <c r="F2322" s="2">
        <v>49932</v>
      </c>
      <c r="G2322">
        <v>9</v>
      </c>
      <c r="H2322">
        <v>55</v>
      </c>
      <c r="I2322" s="1" t="s">
        <v>112</v>
      </c>
      <c r="J2322" s="1" t="s">
        <v>26</v>
      </c>
      <c r="K2322" s="1" t="s">
        <v>60</v>
      </c>
      <c r="L2322" s="1" t="s">
        <v>19</v>
      </c>
      <c r="M2322" s="1" t="s">
        <v>20</v>
      </c>
      <c r="N2322" s="1" t="s">
        <v>68</v>
      </c>
      <c r="O2322" s="1" t="s">
        <v>79</v>
      </c>
    </row>
    <row r="2323" spans="1:15" x14ac:dyDescent="0.25">
      <c r="A2323">
        <v>2322</v>
      </c>
      <c r="B2323">
        <v>50</v>
      </c>
      <c r="C2323" s="1" t="s">
        <v>2</v>
      </c>
      <c r="D2323" s="1" t="s">
        <v>23</v>
      </c>
      <c r="E2323" s="1" t="s">
        <v>24</v>
      </c>
      <c r="F2323" s="2">
        <v>49934</v>
      </c>
      <c r="G2323">
        <v>27</v>
      </c>
      <c r="H2323">
        <v>31</v>
      </c>
      <c r="I2323" s="1" t="s">
        <v>94</v>
      </c>
      <c r="J2323" s="1" t="s">
        <v>26</v>
      </c>
      <c r="K2323" s="1" t="s">
        <v>100</v>
      </c>
      <c r="L2323" s="1" t="s">
        <v>8</v>
      </c>
      <c r="M2323" s="1" t="s">
        <v>27</v>
      </c>
      <c r="N2323" s="1" t="s">
        <v>68</v>
      </c>
      <c r="O2323" s="1" t="s">
        <v>11</v>
      </c>
    </row>
    <row r="2324" spans="1:15" x14ac:dyDescent="0.25">
      <c r="A2324">
        <v>2323</v>
      </c>
      <c r="B2324">
        <v>39</v>
      </c>
      <c r="C2324" s="1" t="s">
        <v>2</v>
      </c>
      <c r="D2324" s="1" t="s">
        <v>44</v>
      </c>
      <c r="E2324" s="1" t="s">
        <v>45</v>
      </c>
      <c r="F2324" s="2">
        <v>49936</v>
      </c>
      <c r="G2324">
        <v>21</v>
      </c>
      <c r="H2324">
        <v>84</v>
      </c>
      <c r="I2324" s="1" t="s">
        <v>121</v>
      </c>
      <c r="J2324" s="1" t="s">
        <v>18</v>
      </c>
      <c r="K2324" s="1" t="s">
        <v>75</v>
      </c>
      <c r="L2324" s="1" t="s">
        <v>19</v>
      </c>
      <c r="M2324" s="1" t="s">
        <v>56</v>
      </c>
      <c r="N2324" s="1" t="s">
        <v>10</v>
      </c>
      <c r="O2324" s="1" t="s">
        <v>11</v>
      </c>
    </row>
    <row r="2325" spans="1:15" x14ac:dyDescent="0.25">
      <c r="A2325">
        <v>2324</v>
      </c>
      <c r="B2325">
        <v>35</v>
      </c>
      <c r="C2325" s="1" t="s">
        <v>2</v>
      </c>
      <c r="D2325" s="1" t="s">
        <v>125</v>
      </c>
      <c r="E2325" s="1" t="s">
        <v>49</v>
      </c>
      <c r="F2325" s="2">
        <v>49938</v>
      </c>
      <c r="G2325">
        <v>36</v>
      </c>
      <c r="H2325">
        <v>93</v>
      </c>
      <c r="I2325" s="1" t="s">
        <v>110</v>
      </c>
      <c r="J2325" s="1" t="s">
        <v>6</v>
      </c>
      <c r="K2325" s="1" t="s">
        <v>34</v>
      </c>
      <c r="L2325" s="1" t="s">
        <v>8</v>
      </c>
      <c r="M2325" s="1" t="s">
        <v>9</v>
      </c>
      <c r="N2325" s="1" t="s">
        <v>21</v>
      </c>
      <c r="O2325" s="1" t="s">
        <v>70</v>
      </c>
    </row>
    <row r="2326" spans="1:15" x14ac:dyDescent="0.25">
      <c r="A2326">
        <v>2325</v>
      </c>
      <c r="B2326">
        <v>59</v>
      </c>
      <c r="C2326" s="1" t="s">
        <v>2</v>
      </c>
      <c r="D2326" s="1" t="s">
        <v>44</v>
      </c>
      <c r="E2326" s="1" t="s">
        <v>45</v>
      </c>
      <c r="F2326" s="2">
        <v>49940</v>
      </c>
      <c r="G2326">
        <v>19</v>
      </c>
      <c r="H2326">
        <v>28</v>
      </c>
      <c r="I2326" s="1" t="s">
        <v>29</v>
      </c>
      <c r="J2326" s="1" t="s">
        <v>6</v>
      </c>
      <c r="K2326" s="1" t="s">
        <v>92</v>
      </c>
      <c r="L2326" s="1" t="s">
        <v>8</v>
      </c>
      <c r="M2326" s="1" t="s">
        <v>20</v>
      </c>
      <c r="N2326" s="1" t="s">
        <v>68</v>
      </c>
      <c r="O2326" s="1" t="s">
        <v>31</v>
      </c>
    </row>
    <row r="2327" spans="1:15" x14ac:dyDescent="0.25">
      <c r="A2327">
        <v>2326</v>
      </c>
      <c r="B2327">
        <v>44</v>
      </c>
      <c r="C2327" s="1" t="s">
        <v>2</v>
      </c>
      <c r="D2327" s="1" t="s">
        <v>119</v>
      </c>
      <c r="E2327" s="1" t="s">
        <v>24</v>
      </c>
      <c r="F2327" s="2">
        <v>49942</v>
      </c>
      <c r="G2327">
        <v>47</v>
      </c>
      <c r="H2327">
        <v>55</v>
      </c>
      <c r="I2327" s="1" t="s">
        <v>66</v>
      </c>
      <c r="J2327" s="1" t="s">
        <v>26</v>
      </c>
      <c r="K2327" s="1" t="s">
        <v>43</v>
      </c>
      <c r="L2327" s="1" t="s">
        <v>35</v>
      </c>
      <c r="M2327" s="1" t="s">
        <v>52</v>
      </c>
      <c r="N2327" s="1" t="s">
        <v>15</v>
      </c>
      <c r="O2327" s="1" t="s">
        <v>22</v>
      </c>
    </row>
    <row r="2328" spans="1:15" x14ac:dyDescent="0.25">
      <c r="A2328">
        <v>2327</v>
      </c>
      <c r="B2328">
        <v>66</v>
      </c>
      <c r="C2328" s="1" t="s">
        <v>2</v>
      </c>
      <c r="D2328" s="1" t="s">
        <v>69</v>
      </c>
      <c r="E2328" s="1" t="s">
        <v>4</v>
      </c>
      <c r="F2328" s="2">
        <v>49944</v>
      </c>
      <c r="G2328">
        <v>38</v>
      </c>
      <c r="H2328">
        <v>63</v>
      </c>
      <c r="I2328" s="1" t="s">
        <v>83</v>
      </c>
      <c r="J2328" s="1" t="s">
        <v>6</v>
      </c>
      <c r="K2328" s="1" t="s">
        <v>14</v>
      </c>
      <c r="L2328" s="1" t="s">
        <v>8</v>
      </c>
      <c r="M2328" s="1" t="s">
        <v>36</v>
      </c>
      <c r="N2328" s="1" t="s">
        <v>57</v>
      </c>
      <c r="O2328" s="1" t="s">
        <v>31</v>
      </c>
    </row>
    <row r="2329" spans="1:15" x14ac:dyDescent="0.25">
      <c r="A2329">
        <v>2328</v>
      </c>
      <c r="B2329">
        <v>20</v>
      </c>
      <c r="C2329" s="1" t="s">
        <v>2</v>
      </c>
      <c r="D2329" s="1" t="s">
        <v>69</v>
      </c>
      <c r="E2329" s="1" t="s">
        <v>4</v>
      </c>
      <c r="F2329" s="2">
        <v>49946</v>
      </c>
      <c r="G2329">
        <v>22</v>
      </c>
      <c r="H2329">
        <v>94</v>
      </c>
      <c r="I2329" s="1" t="s">
        <v>72</v>
      </c>
      <c r="J2329" s="1" t="s">
        <v>26</v>
      </c>
      <c r="K2329" s="1" t="s">
        <v>90</v>
      </c>
      <c r="L2329" s="1" t="s">
        <v>8</v>
      </c>
      <c r="M2329" s="1" t="s">
        <v>52</v>
      </c>
      <c r="N2329" s="1" t="s">
        <v>10</v>
      </c>
      <c r="O2329" s="1" t="s">
        <v>58</v>
      </c>
    </row>
    <row r="2330" spans="1:15" x14ac:dyDescent="0.25">
      <c r="A2330">
        <v>2329</v>
      </c>
      <c r="B2330">
        <v>45</v>
      </c>
      <c r="C2330" s="1" t="s">
        <v>2</v>
      </c>
      <c r="D2330" s="1" t="s">
        <v>77</v>
      </c>
      <c r="E2330" s="1" t="s">
        <v>4</v>
      </c>
      <c r="F2330" s="2">
        <v>49948</v>
      </c>
      <c r="G2330">
        <v>29</v>
      </c>
      <c r="H2330">
        <v>36</v>
      </c>
      <c r="I2330" s="1" t="s">
        <v>96</v>
      </c>
      <c r="J2330" s="1" t="s">
        <v>26</v>
      </c>
      <c r="K2330" s="1" t="s">
        <v>14</v>
      </c>
      <c r="L2330" s="1" t="s">
        <v>39</v>
      </c>
      <c r="M2330" s="1" t="s">
        <v>9</v>
      </c>
      <c r="N2330" s="1" t="s">
        <v>10</v>
      </c>
      <c r="O2330" s="1" t="s">
        <v>58</v>
      </c>
    </row>
    <row r="2331" spans="1:15" x14ac:dyDescent="0.25">
      <c r="A2331">
        <v>2330</v>
      </c>
      <c r="B2331">
        <v>49</v>
      </c>
      <c r="C2331" s="1" t="s">
        <v>2</v>
      </c>
      <c r="D2331" s="1" t="s">
        <v>106</v>
      </c>
      <c r="E2331" s="1" t="s">
        <v>49</v>
      </c>
      <c r="F2331" s="2">
        <v>49950</v>
      </c>
      <c r="G2331">
        <v>42</v>
      </c>
      <c r="H2331">
        <v>97</v>
      </c>
      <c r="I2331" s="1" t="s">
        <v>127</v>
      </c>
      <c r="J2331" s="1" t="s">
        <v>18</v>
      </c>
      <c r="K2331" s="1" t="s">
        <v>67</v>
      </c>
      <c r="L2331" s="1" t="s">
        <v>19</v>
      </c>
      <c r="M2331" s="1" t="s">
        <v>20</v>
      </c>
      <c r="N2331" s="1" t="s">
        <v>57</v>
      </c>
      <c r="O2331" s="1" t="s">
        <v>31</v>
      </c>
    </row>
    <row r="2332" spans="1:15" x14ac:dyDescent="0.25">
      <c r="A2332">
        <v>2331</v>
      </c>
      <c r="B2332">
        <v>60</v>
      </c>
      <c r="C2332" s="1" t="s">
        <v>2</v>
      </c>
      <c r="D2332" s="1" t="s">
        <v>114</v>
      </c>
      <c r="E2332" s="1" t="s">
        <v>49</v>
      </c>
      <c r="F2332" s="2">
        <v>49952</v>
      </c>
      <c r="G2332">
        <v>47</v>
      </c>
      <c r="H2332">
        <v>63</v>
      </c>
      <c r="I2332" s="1" t="s">
        <v>99</v>
      </c>
      <c r="J2332" s="1" t="s">
        <v>6</v>
      </c>
      <c r="K2332" s="1" t="s">
        <v>103</v>
      </c>
      <c r="L2332" s="1" t="s">
        <v>35</v>
      </c>
      <c r="M2332" s="1" t="s">
        <v>56</v>
      </c>
      <c r="N2332" s="1" t="s">
        <v>28</v>
      </c>
      <c r="O2332" s="1" t="s">
        <v>79</v>
      </c>
    </row>
    <row r="2333" spans="1:15" x14ac:dyDescent="0.25">
      <c r="A2333">
        <v>2332</v>
      </c>
      <c r="B2333">
        <v>61</v>
      </c>
      <c r="C2333" s="1" t="s">
        <v>2</v>
      </c>
      <c r="D2333" s="1" t="s">
        <v>101</v>
      </c>
      <c r="E2333" s="1" t="s">
        <v>49</v>
      </c>
      <c r="F2333" s="2">
        <v>49954</v>
      </c>
      <c r="G2333">
        <v>10</v>
      </c>
      <c r="H2333">
        <v>77</v>
      </c>
      <c r="I2333" s="1" t="s">
        <v>97</v>
      </c>
      <c r="J2333" s="1" t="s">
        <v>18</v>
      </c>
      <c r="K2333" s="1" t="s">
        <v>60</v>
      </c>
      <c r="L2333" s="1" t="s">
        <v>19</v>
      </c>
      <c r="M2333" s="1" t="s">
        <v>52</v>
      </c>
      <c r="N2333" s="1" t="s">
        <v>21</v>
      </c>
      <c r="O2333" s="1" t="s">
        <v>58</v>
      </c>
    </row>
    <row r="2334" spans="1:15" x14ac:dyDescent="0.25">
      <c r="A2334">
        <v>2333</v>
      </c>
      <c r="B2334">
        <v>36</v>
      </c>
      <c r="C2334" s="1" t="s">
        <v>2</v>
      </c>
      <c r="D2334" s="1" t="s">
        <v>101</v>
      </c>
      <c r="E2334" s="1" t="s">
        <v>49</v>
      </c>
      <c r="F2334" s="2">
        <v>49956</v>
      </c>
      <c r="G2334">
        <v>10</v>
      </c>
      <c r="H2334">
        <v>53</v>
      </c>
      <c r="I2334" s="1" t="s">
        <v>113</v>
      </c>
      <c r="J2334" s="1" t="s">
        <v>74</v>
      </c>
      <c r="K2334" s="1" t="s">
        <v>60</v>
      </c>
      <c r="L2334" s="1" t="s">
        <v>39</v>
      </c>
      <c r="M2334" s="1" t="s">
        <v>56</v>
      </c>
      <c r="N2334" s="1" t="s">
        <v>10</v>
      </c>
      <c r="O2334" s="1" t="s">
        <v>70</v>
      </c>
    </row>
    <row r="2335" spans="1:15" x14ac:dyDescent="0.25">
      <c r="A2335">
        <v>2334</v>
      </c>
      <c r="B2335">
        <v>33</v>
      </c>
      <c r="C2335" s="1" t="s">
        <v>2</v>
      </c>
      <c r="D2335" s="1" t="s">
        <v>37</v>
      </c>
      <c r="E2335" s="1" t="s">
        <v>4</v>
      </c>
      <c r="F2335" s="2">
        <v>49958</v>
      </c>
      <c r="G2335">
        <v>1</v>
      </c>
      <c r="H2335">
        <v>77</v>
      </c>
      <c r="I2335" s="1" t="s">
        <v>93</v>
      </c>
      <c r="J2335" s="1" t="s">
        <v>26</v>
      </c>
      <c r="K2335" s="1" t="s">
        <v>100</v>
      </c>
      <c r="L2335" s="1" t="s">
        <v>19</v>
      </c>
      <c r="M2335" s="1" t="s">
        <v>27</v>
      </c>
      <c r="N2335" s="1" t="s">
        <v>28</v>
      </c>
      <c r="O2335" s="1" t="s">
        <v>79</v>
      </c>
    </row>
    <row r="2336" spans="1:15" x14ac:dyDescent="0.25">
      <c r="A2336">
        <v>2335</v>
      </c>
      <c r="B2336">
        <v>49</v>
      </c>
      <c r="C2336" s="1" t="s">
        <v>2</v>
      </c>
      <c r="D2336" s="1" t="s">
        <v>119</v>
      </c>
      <c r="E2336" s="1" t="s">
        <v>24</v>
      </c>
      <c r="F2336" s="2">
        <v>49960</v>
      </c>
      <c r="G2336">
        <v>7</v>
      </c>
      <c r="H2336">
        <v>79</v>
      </c>
      <c r="I2336" s="1" t="s">
        <v>93</v>
      </c>
      <c r="J2336" s="1" t="s">
        <v>6</v>
      </c>
      <c r="K2336" s="1" t="s">
        <v>78</v>
      </c>
      <c r="L2336" s="1" t="s">
        <v>35</v>
      </c>
      <c r="M2336" s="1" t="s">
        <v>36</v>
      </c>
      <c r="N2336" s="1" t="s">
        <v>21</v>
      </c>
      <c r="O2336" s="1" t="s">
        <v>70</v>
      </c>
    </row>
    <row r="2337" spans="1:15" x14ac:dyDescent="0.25">
      <c r="A2337">
        <v>2336</v>
      </c>
      <c r="B2337">
        <v>31</v>
      </c>
      <c r="C2337" s="1" t="s">
        <v>2</v>
      </c>
      <c r="D2337" s="1" t="s">
        <v>44</v>
      </c>
      <c r="E2337" s="1" t="s">
        <v>45</v>
      </c>
      <c r="F2337" s="2">
        <v>49962</v>
      </c>
      <c r="G2337">
        <v>10</v>
      </c>
      <c r="H2337">
        <v>37</v>
      </c>
      <c r="I2337" s="1" t="s">
        <v>117</v>
      </c>
      <c r="J2337" s="1" t="s">
        <v>26</v>
      </c>
      <c r="K2337" s="1" t="s">
        <v>76</v>
      </c>
      <c r="L2337" s="1" t="s">
        <v>35</v>
      </c>
      <c r="M2337" s="1" t="s">
        <v>56</v>
      </c>
      <c r="N2337" s="1" t="s">
        <v>10</v>
      </c>
      <c r="O2337" s="1" t="s">
        <v>11</v>
      </c>
    </row>
    <row r="2338" spans="1:15" x14ac:dyDescent="0.25">
      <c r="A2338">
        <v>2337</v>
      </c>
      <c r="B2338">
        <v>19</v>
      </c>
      <c r="C2338" s="1" t="s">
        <v>2</v>
      </c>
      <c r="D2338" s="1" t="s">
        <v>115</v>
      </c>
      <c r="E2338" s="1" t="s">
        <v>49</v>
      </c>
      <c r="F2338" s="2">
        <v>49964</v>
      </c>
      <c r="G2338">
        <v>11</v>
      </c>
      <c r="H2338">
        <v>94</v>
      </c>
      <c r="I2338" s="1" t="s">
        <v>81</v>
      </c>
      <c r="J2338" s="1" t="s">
        <v>26</v>
      </c>
      <c r="K2338" s="1" t="s">
        <v>78</v>
      </c>
      <c r="L2338" s="1" t="s">
        <v>8</v>
      </c>
      <c r="M2338" s="1" t="s">
        <v>20</v>
      </c>
      <c r="N2338" s="1" t="s">
        <v>21</v>
      </c>
      <c r="O2338" s="1" t="s">
        <v>22</v>
      </c>
    </row>
    <row r="2339" spans="1:15" x14ac:dyDescent="0.25">
      <c r="A2339">
        <v>2338</v>
      </c>
      <c r="B2339">
        <v>39</v>
      </c>
      <c r="C2339" s="1" t="s">
        <v>2</v>
      </c>
      <c r="D2339" s="1" t="s">
        <v>119</v>
      </c>
      <c r="E2339" s="1" t="s">
        <v>24</v>
      </c>
      <c r="F2339" s="2">
        <v>49966</v>
      </c>
      <c r="G2339">
        <v>5</v>
      </c>
      <c r="H2339">
        <v>76</v>
      </c>
      <c r="I2339" s="1" t="s">
        <v>96</v>
      </c>
      <c r="J2339" s="1" t="s">
        <v>18</v>
      </c>
      <c r="K2339" s="1" t="s">
        <v>65</v>
      </c>
      <c r="L2339" s="1" t="s">
        <v>39</v>
      </c>
      <c r="M2339" s="1" t="s">
        <v>56</v>
      </c>
      <c r="N2339" s="1" t="s">
        <v>15</v>
      </c>
      <c r="O2339" s="1" t="s">
        <v>31</v>
      </c>
    </row>
    <row r="2340" spans="1:15" x14ac:dyDescent="0.25">
      <c r="A2340">
        <v>2339</v>
      </c>
      <c r="B2340">
        <v>66</v>
      </c>
      <c r="C2340" s="1" t="s">
        <v>2</v>
      </c>
      <c r="D2340" s="1" t="s">
        <v>32</v>
      </c>
      <c r="E2340" s="1" t="s">
        <v>24</v>
      </c>
      <c r="F2340" s="2">
        <v>49968</v>
      </c>
      <c r="G2340">
        <v>21</v>
      </c>
      <c r="H2340">
        <v>68</v>
      </c>
      <c r="I2340" s="1" t="s">
        <v>124</v>
      </c>
      <c r="J2340" s="1" t="s">
        <v>18</v>
      </c>
      <c r="K2340" s="1" t="s">
        <v>47</v>
      </c>
      <c r="L2340" s="1" t="s">
        <v>39</v>
      </c>
      <c r="M2340" s="1" t="s">
        <v>9</v>
      </c>
      <c r="N2340" s="1" t="s">
        <v>28</v>
      </c>
      <c r="O2340" s="1" t="s">
        <v>40</v>
      </c>
    </row>
    <row r="2341" spans="1:15" x14ac:dyDescent="0.25">
      <c r="A2341">
        <v>2340</v>
      </c>
      <c r="B2341">
        <v>25</v>
      </c>
      <c r="C2341" s="1" t="s">
        <v>2</v>
      </c>
      <c r="D2341" s="1" t="s">
        <v>37</v>
      </c>
      <c r="E2341" s="1" t="s">
        <v>4</v>
      </c>
      <c r="F2341" s="2">
        <v>49970</v>
      </c>
      <c r="G2341">
        <v>24</v>
      </c>
      <c r="H2341">
        <v>65</v>
      </c>
      <c r="I2341" s="1" t="s">
        <v>97</v>
      </c>
      <c r="J2341" s="1" t="s">
        <v>6</v>
      </c>
      <c r="K2341" s="1" t="s">
        <v>14</v>
      </c>
      <c r="L2341" s="1" t="s">
        <v>19</v>
      </c>
      <c r="M2341" s="1" t="s">
        <v>27</v>
      </c>
      <c r="N2341" s="1" t="s">
        <v>57</v>
      </c>
      <c r="O2341" s="1" t="s">
        <v>40</v>
      </c>
    </row>
    <row r="2342" spans="1:15" x14ac:dyDescent="0.25">
      <c r="A2342">
        <v>2341</v>
      </c>
      <c r="B2342">
        <v>63</v>
      </c>
      <c r="C2342" s="1" t="s">
        <v>2</v>
      </c>
      <c r="D2342" s="1" t="s">
        <v>3</v>
      </c>
      <c r="E2342" s="1" t="s">
        <v>4</v>
      </c>
      <c r="F2342" s="2">
        <v>49972</v>
      </c>
      <c r="G2342">
        <v>37</v>
      </c>
      <c r="H2342">
        <v>24</v>
      </c>
      <c r="I2342" s="1" t="s">
        <v>61</v>
      </c>
      <c r="J2342" s="1" t="s">
        <v>26</v>
      </c>
      <c r="K2342" s="1" t="s">
        <v>91</v>
      </c>
      <c r="L2342" s="1" t="s">
        <v>35</v>
      </c>
      <c r="M2342" s="1" t="s">
        <v>36</v>
      </c>
      <c r="N2342" s="1" t="s">
        <v>21</v>
      </c>
      <c r="O2342" s="1" t="s">
        <v>11</v>
      </c>
    </row>
    <row r="2343" spans="1:15" x14ac:dyDescent="0.25">
      <c r="A2343">
        <v>2342</v>
      </c>
      <c r="B2343">
        <v>56</v>
      </c>
      <c r="C2343" s="1" t="s">
        <v>2</v>
      </c>
      <c r="D2343" s="1" t="s">
        <v>84</v>
      </c>
      <c r="E2343" s="1" t="s">
        <v>45</v>
      </c>
      <c r="F2343" s="2">
        <v>49974</v>
      </c>
      <c r="G2343">
        <v>22</v>
      </c>
      <c r="H2343">
        <v>31</v>
      </c>
      <c r="I2343" s="1" t="s">
        <v>121</v>
      </c>
      <c r="J2343" s="1" t="s">
        <v>6</v>
      </c>
      <c r="K2343" s="1" t="s">
        <v>67</v>
      </c>
      <c r="L2343" s="1" t="s">
        <v>35</v>
      </c>
      <c r="M2343" s="1" t="s">
        <v>9</v>
      </c>
      <c r="N2343" s="1" t="s">
        <v>10</v>
      </c>
      <c r="O2343" s="1" t="s">
        <v>79</v>
      </c>
    </row>
    <row r="2344" spans="1:15" x14ac:dyDescent="0.25">
      <c r="A2344">
        <v>2343</v>
      </c>
      <c r="B2344">
        <v>20</v>
      </c>
      <c r="C2344" s="1" t="s">
        <v>2</v>
      </c>
      <c r="D2344" s="1" t="s">
        <v>69</v>
      </c>
      <c r="E2344" s="1" t="s">
        <v>4</v>
      </c>
      <c r="F2344" s="2">
        <v>49976</v>
      </c>
      <c r="G2344">
        <v>16</v>
      </c>
      <c r="H2344">
        <v>89</v>
      </c>
      <c r="I2344" s="1" t="s">
        <v>104</v>
      </c>
      <c r="J2344" s="1" t="s">
        <v>26</v>
      </c>
      <c r="K2344" s="1" t="s">
        <v>60</v>
      </c>
      <c r="L2344" s="1" t="s">
        <v>39</v>
      </c>
      <c r="M2344" s="1" t="s">
        <v>36</v>
      </c>
      <c r="N2344" s="1" t="s">
        <v>68</v>
      </c>
      <c r="O2344" s="1" t="s">
        <v>11</v>
      </c>
    </row>
    <row r="2345" spans="1:15" x14ac:dyDescent="0.25">
      <c r="A2345">
        <v>2344</v>
      </c>
      <c r="B2345">
        <v>58</v>
      </c>
      <c r="C2345" s="1" t="s">
        <v>2</v>
      </c>
      <c r="D2345" s="1" t="s">
        <v>107</v>
      </c>
      <c r="E2345" s="1" t="s">
        <v>4</v>
      </c>
      <c r="F2345" s="2">
        <v>49978</v>
      </c>
      <c r="G2345">
        <v>44</v>
      </c>
      <c r="H2345">
        <v>49</v>
      </c>
      <c r="I2345" s="1" t="s">
        <v>110</v>
      </c>
      <c r="J2345" s="1" t="s">
        <v>26</v>
      </c>
      <c r="K2345" s="1" t="s">
        <v>90</v>
      </c>
      <c r="L2345" s="1" t="s">
        <v>35</v>
      </c>
      <c r="M2345" s="1" t="s">
        <v>52</v>
      </c>
      <c r="N2345" s="1" t="s">
        <v>28</v>
      </c>
      <c r="O2345" s="1" t="s">
        <v>70</v>
      </c>
    </row>
    <row r="2346" spans="1:15" x14ac:dyDescent="0.25">
      <c r="A2346">
        <v>2345</v>
      </c>
      <c r="B2346">
        <v>34</v>
      </c>
      <c r="C2346" s="1" t="s">
        <v>2</v>
      </c>
      <c r="D2346" s="1" t="s">
        <v>23</v>
      </c>
      <c r="E2346" s="1" t="s">
        <v>24</v>
      </c>
      <c r="F2346" s="2">
        <v>49980</v>
      </c>
      <c r="G2346">
        <v>14</v>
      </c>
      <c r="H2346">
        <v>92</v>
      </c>
      <c r="I2346" s="1" t="s">
        <v>25</v>
      </c>
      <c r="J2346" s="1" t="s">
        <v>74</v>
      </c>
      <c r="K2346" s="1" t="s">
        <v>75</v>
      </c>
      <c r="L2346" s="1" t="s">
        <v>39</v>
      </c>
      <c r="M2346" s="1" t="s">
        <v>9</v>
      </c>
      <c r="N2346" s="1" t="s">
        <v>10</v>
      </c>
      <c r="O2346" s="1" t="s">
        <v>58</v>
      </c>
    </row>
    <row r="2347" spans="1:15" x14ac:dyDescent="0.25">
      <c r="A2347">
        <v>2346</v>
      </c>
      <c r="B2347">
        <v>28</v>
      </c>
      <c r="C2347" s="1" t="s">
        <v>2</v>
      </c>
      <c r="D2347" s="1" t="s">
        <v>95</v>
      </c>
      <c r="E2347" s="1" t="s">
        <v>4</v>
      </c>
      <c r="F2347" s="2">
        <v>49982</v>
      </c>
      <c r="G2347">
        <v>23</v>
      </c>
      <c r="H2347">
        <v>32</v>
      </c>
      <c r="I2347" s="1" t="s">
        <v>66</v>
      </c>
      <c r="J2347" s="1" t="s">
        <v>18</v>
      </c>
      <c r="K2347" s="1" t="s">
        <v>103</v>
      </c>
      <c r="L2347" s="1" t="s">
        <v>8</v>
      </c>
      <c r="M2347" s="1" t="s">
        <v>9</v>
      </c>
      <c r="N2347" s="1" t="s">
        <v>57</v>
      </c>
      <c r="O2347" s="1" t="s">
        <v>79</v>
      </c>
    </row>
    <row r="2348" spans="1:15" x14ac:dyDescent="0.25">
      <c r="A2348">
        <v>2347</v>
      </c>
      <c r="B2348">
        <v>22</v>
      </c>
      <c r="C2348" s="1" t="s">
        <v>2</v>
      </c>
      <c r="D2348" s="1" t="s">
        <v>84</v>
      </c>
      <c r="E2348" s="1" t="s">
        <v>45</v>
      </c>
      <c r="F2348" s="2">
        <v>49984</v>
      </c>
      <c r="G2348">
        <v>46</v>
      </c>
      <c r="H2348">
        <v>67</v>
      </c>
      <c r="I2348" s="1" t="s">
        <v>112</v>
      </c>
      <c r="J2348" s="1" t="s">
        <v>6</v>
      </c>
      <c r="K2348" s="1" t="s">
        <v>92</v>
      </c>
      <c r="L2348" s="1" t="s">
        <v>8</v>
      </c>
      <c r="M2348" s="1" t="s">
        <v>36</v>
      </c>
      <c r="N2348" s="1" t="s">
        <v>68</v>
      </c>
      <c r="O2348" s="1" t="s">
        <v>11</v>
      </c>
    </row>
    <row r="2349" spans="1:15" x14ac:dyDescent="0.25">
      <c r="A2349">
        <v>2348</v>
      </c>
      <c r="B2349">
        <v>37</v>
      </c>
      <c r="C2349" s="1" t="s">
        <v>2</v>
      </c>
      <c r="D2349" s="1" t="s">
        <v>115</v>
      </c>
      <c r="E2349" s="1" t="s">
        <v>49</v>
      </c>
      <c r="F2349" s="2">
        <v>49986</v>
      </c>
      <c r="G2349">
        <v>46</v>
      </c>
      <c r="H2349">
        <v>64</v>
      </c>
      <c r="I2349" s="1" t="s">
        <v>81</v>
      </c>
      <c r="J2349" s="1" t="s">
        <v>18</v>
      </c>
      <c r="K2349" s="1" t="s">
        <v>7</v>
      </c>
      <c r="L2349" s="1" t="s">
        <v>39</v>
      </c>
      <c r="M2349" s="1" t="s">
        <v>9</v>
      </c>
      <c r="N2349" s="1" t="s">
        <v>15</v>
      </c>
      <c r="O2349" s="1" t="s">
        <v>79</v>
      </c>
    </row>
    <row r="2350" spans="1:15" x14ac:dyDescent="0.25">
      <c r="A2350">
        <v>2349</v>
      </c>
      <c r="B2350">
        <v>54</v>
      </c>
      <c r="C2350" s="1" t="s">
        <v>2</v>
      </c>
      <c r="D2350" s="1" t="s">
        <v>53</v>
      </c>
      <c r="E2350" s="1" t="s">
        <v>24</v>
      </c>
      <c r="F2350" s="2">
        <v>49988</v>
      </c>
      <c r="G2350">
        <v>16</v>
      </c>
      <c r="H2350">
        <v>84</v>
      </c>
      <c r="I2350" s="1" t="s">
        <v>13</v>
      </c>
      <c r="J2350" s="1" t="s">
        <v>26</v>
      </c>
      <c r="K2350" s="1" t="s">
        <v>103</v>
      </c>
      <c r="L2350" s="1" t="s">
        <v>19</v>
      </c>
      <c r="M2350" s="1" t="s">
        <v>27</v>
      </c>
      <c r="N2350" s="1" t="s">
        <v>28</v>
      </c>
      <c r="O2350" s="1" t="s">
        <v>79</v>
      </c>
    </row>
    <row r="2351" spans="1:15" x14ac:dyDescent="0.25">
      <c r="A2351">
        <v>2350</v>
      </c>
      <c r="B2351">
        <v>65</v>
      </c>
      <c r="C2351" s="1" t="s">
        <v>2</v>
      </c>
      <c r="D2351" s="1" t="s">
        <v>3</v>
      </c>
      <c r="E2351" s="1" t="s">
        <v>4</v>
      </c>
      <c r="F2351" s="2">
        <v>49990</v>
      </c>
      <c r="G2351">
        <v>40</v>
      </c>
      <c r="H2351">
        <v>34</v>
      </c>
      <c r="I2351" s="1" t="s">
        <v>66</v>
      </c>
      <c r="J2351" s="1" t="s">
        <v>26</v>
      </c>
      <c r="K2351" s="1" t="s">
        <v>103</v>
      </c>
      <c r="L2351" s="1" t="s">
        <v>39</v>
      </c>
      <c r="M2351" s="1" t="s">
        <v>36</v>
      </c>
      <c r="N2351" s="1" t="s">
        <v>21</v>
      </c>
      <c r="O2351" s="1" t="s">
        <v>79</v>
      </c>
    </row>
    <row r="2352" spans="1:15" x14ac:dyDescent="0.25">
      <c r="A2352">
        <v>2351</v>
      </c>
      <c r="B2352">
        <v>57</v>
      </c>
      <c r="C2352" s="1" t="s">
        <v>2</v>
      </c>
      <c r="D2352" s="1" t="s">
        <v>53</v>
      </c>
      <c r="E2352" s="1" t="s">
        <v>24</v>
      </c>
      <c r="F2352" s="2">
        <v>49992</v>
      </c>
      <c r="G2352">
        <v>21</v>
      </c>
      <c r="H2352">
        <v>26</v>
      </c>
      <c r="I2352" s="1" t="s">
        <v>59</v>
      </c>
      <c r="J2352" s="1" t="s">
        <v>26</v>
      </c>
      <c r="K2352" s="1" t="s">
        <v>30</v>
      </c>
      <c r="L2352" s="1" t="s">
        <v>8</v>
      </c>
      <c r="M2352" s="1" t="s">
        <v>20</v>
      </c>
      <c r="N2352" s="1" t="s">
        <v>15</v>
      </c>
      <c r="O2352" s="1" t="s">
        <v>31</v>
      </c>
    </row>
    <row r="2353" spans="1:15" x14ac:dyDescent="0.25">
      <c r="A2353">
        <v>2352</v>
      </c>
      <c r="B2353">
        <v>38</v>
      </c>
      <c r="C2353" s="1" t="s">
        <v>2</v>
      </c>
      <c r="D2353" s="1" t="s">
        <v>12</v>
      </c>
      <c r="E2353" s="1" t="s">
        <v>4</v>
      </c>
      <c r="F2353" s="2">
        <v>49994</v>
      </c>
      <c r="G2353">
        <v>25</v>
      </c>
      <c r="H2353">
        <v>50</v>
      </c>
      <c r="I2353" s="1" t="s">
        <v>64</v>
      </c>
      <c r="J2353" s="1" t="s">
        <v>18</v>
      </c>
      <c r="K2353" s="1" t="s">
        <v>91</v>
      </c>
      <c r="L2353" s="1" t="s">
        <v>39</v>
      </c>
      <c r="M2353" s="1" t="s">
        <v>56</v>
      </c>
      <c r="N2353" s="1" t="s">
        <v>28</v>
      </c>
      <c r="O2353" s="1" t="s">
        <v>58</v>
      </c>
    </row>
    <row r="2354" spans="1:15" x14ac:dyDescent="0.25">
      <c r="A2354">
        <v>2353</v>
      </c>
      <c r="B2354">
        <v>70</v>
      </c>
      <c r="C2354" s="1" t="s">
        <v>2</v>
      </c>
      <c r="D2354" s="1" t="s">
        <v>119</v>
      </c>
      <c r="E2354" s="1" t="s">
        <v>24</v>
      </c>
      <c r="F2354" s="2">
        <v>49996</v>
      </c>
      <c r="G2354">
        <v>25</v>
      </c>
      <c r="H2354">
        <v>46</v>
      </c>
      <c r="I2354" s="1" t="s">
        <v>127</v>
      </c>
      <c r="J2354" s="1" t="s">
        <v>26</v>
      </c>
      <c r="K2354" s="1" t="s">
        <v>116</v>
      </c>
      <c r="L2354" s="1" t="s">
        <v>39</v>
      </c>
      <c r="M2354" s="1" t="s">
        <v>56</v>
      </c>
      <c r="N2354" s="1" t="s">
        <v>57</v>
      </c>
      <c r="O2354" s="1" t="s">
        <v>40</v>
      </c>
    </row>
    <row r="2355" spans="1:15" x14ac:dyDescent="0.25">
      <c r="A2355">
        <v>2354</v>
      </c>
      <c r="B2355">
        <v>56</v>
      </c>
      <c r="C2355" s="1" t="s">
        <v>2</v>
      </c>
      <c r="D2355" s="1" t="s">
        <v>48</v>
      </c>
      <c r="E2355" s="1" t="s">
        <v>49</v>
      </c>
      <c r="F2355" s="2">
        <v>49998</v>
      </c>
      <c r="G2355">
        <v>25</v>
      </c>
      <c r="H2355">
        <v>71</v>
      </c>
      <c r="I2355" s="1" t="s">
        <v>38</v>
      </c>
      <c r="J2355" s="1" t="s">
        <v>26</v>
      </c>
      <c r="K2355" s="1" t="s">
        <v>34</v>
      </c>
      <c r="L2355" s="1" t="s">
        <v>39</v>
      </c>
      <c r="M2355" s="1" t="s">
        <v>36</v>
      </c>
      <c r="N2355" s="1" t="s">
        <v>68</v>
      </c>
      <c r="O2355" s="1" t="s">
        <v>79</v>
      </c>
    </row>
    <row r="2356" spans="1:15" x14ac:dyDescent="0.25">
      <c r="A2356">
        <v>2355</v>
      </c>
      <c r="B2356">
        <v>56</v>
      </c>
      <c r="C2356" s="1" t="s">
        <v>2</v>
      </c>
      <c r="D2356" s="1" t="s">
        <v>3</v>
      </c>
      <c r="E2356" s="1" t="s">
        <v>4</v>
      </c>
      <c r="F2356" s="2">
        <v>50000</v>
      </c>
      <c r="G2356">
        <v>27</v>
      </c>
      <c r="H2356">
        <v>78</v>
      </c>
      <c r="I2356" s="1" t="s">
        <v>132</v>
      </c>
      <c r="J2356" s="1" t="s">
        <v>26</v>
      </c>
      <c r="K2356" s="1" t="s">
        <v>126</v>
      </c>
      <c r="L2356" s="1" t="s">
        <v>35</v>
      </c>
      <c r="M2356" s="1" t="s">
        <v>27</v>
      </c>
      <c r="N2356" s="1" t="s">
        <v>10</v>
      </c>
      <c r="O2356" s="1" t="s">
        <v>70</v>
      </c>
    </row>
    <row r="2357" spans="1:15" x14ac:dyDescent="0.25">
      <c r="A2357">
        <v>2356</v>
      </c>
      <c r="B2357">
        <v>22</v>
      </c>
      <c r="C2357" s="1" t="s">
        <v>2</v>
      </c>
      <c r="D2357" s="1" t="s">
        <v>69</v>
      </c>
      <c r="E2357" s="1" t="s">
        <v>4</v>
      </c>
      <c r="F2357" s="2">
        <v>50002</v>
      </c>
      <c r="G2357">
        <v>12</v>
      </c>
      <c r="H2357">
        <v>35</v>
      </c>
      <c r="I2357" s="1" t="s">
        <v>104</v>
      </c>
      <c r="J2357" s="1" t="s">
        <v>18</v>
      </c>
      <c r="K2357" s="1" t="s">
        <v>55</v>
      </c>
      <c r="L2357" s="1" t="s">
        <v>8</v>
      </c>
      <c r="M2357" s="1" t="s">
        <v>27</v>
      </c>
      <c r="N2357" s="1" t="s">
        <v>15</v>
      </c>
      <c r="O2357" s="1" t="s">
        <v>70</v>
      </c>
    </row>
    <row r="2358" spans="1:15" x14ac:dyDescent="0.25">
      <c r="A2358">
        <v>2357</v>
      </c>
      <c r="B2358">
        <v>57</v>
      </c>
      <c r="C2358" s="1" t="s">
        <v>2</v>
      </c>
      <c r="D2358" s="1" t="s">
        <v>114</v>
      </c>
      <c r="E2358" s="1" t="s">
        <v>49</v>
      </c>
      <c r="F2358" s="2">
        <v>50004</v>
      </c>
      <c r="G2358">
        <v>27</v>
      </c>
      <c r="H2358">
        <v>58</v>
      </c>
      <c r="I2358" s="1" t="s">
        <v>38</v>
      </c>
      <c r="J2358" s="1" t="s">
        <v>26</v>
      </c>
      <c r="K2358" s="1" t="s">
        <v>7</v>
      </c>
      <c r="L2358" s="1" t="s">
        <v>35</v>
      </c>
      <c r="M2358" s="1" t="s">
        <v>20</v>
      </c>
      <c r="N2358" s="1" t="s">
        <v>68</v>
      </c>
      <c r="O2358" s="1" t="s">
        <v>40</v>
      </c>
    </row>
    <row r="2359" spans="1:15" x14ac:dyDescent="0.25">
      <c r="A2359">
        <v>2358</v>
      </c>
      <c r="B2359">
        <v>53</v>
      </c>
      <c r="C2359" s="1" t="s">
        <v>2</v>
      </c>
      <c r="D2359" s="1" t="s">
        <v>37</v>
      </c>
      <c r="E2359" s="1" t="s">
        <v>4</v>
      </c>
      <c r="F2359" s="2">
        <v>50006</v>
      </c>
      <c r="G2359">
        <v>40</v>
      </c>
      <c r="H2359">
        <v>67</v>
      </c>
      <c r="I2359" s="1" t="s">
        <v>133</v>
      </c>
      <c r="J2359" s="1" t="s">
        <v>6</v>
      </c>
      <c r="K2359" s="1" t="s">
        <v>91</v>
      </c>
      <c r="L2359" s="1" t="s">
        <v>39</v>
      </c>
      <c r="M2359" s="1" t="s">
        <v>52</v>
      </c>
      <c r="N2359" s="1" t="s">
        <v>21</v>
      </c>
      <c r="O2359" s="1" t="s">
        <v>58</v>
      </c>
    </row>
    <row r="2360" spans="1:15" x14ac:dyDescent="0.25">
      <c r="A2360">
        <v>2359</v>
      </c>
      <c r="B2360">
        <v>53</v>
      </c>
      <c r="C2360" s="1" t="s">
        <v>2</v>
      </c>
      <c r="D2360" s="1" t="s">
        <v>12</v>
      </c>
      <c r="E2360" s="1" t="s">
        <v>4</v>
      </c>
      <c r="F2360" s="2">
        <v>50008</v>
      </c>
      <c r="G2360">
        <v>38</v>
      </c>
      <c r="H2360">
        <v>93</v>
      </c>
      <c r="I2360" s="1" t="s">
        <v>87</v>
      </c>
      <c r="J2360" s="1" t="s">
        <v>6</v>
      </c>
      <c r="K2360" s="1" t="s">
        <v>51</v>
      </c>
      <c r="L2360" s="1" t="s">
        <v>19</v>
      </c>
      <c r="M2360" s="1" t="s">
        <v>36</v>
      </c>
      <c r="N2360" s="1" t="s">
        <v>21</v>
      </c>
      <c r="O2360" s="1" t="s">
        <v>40</v>
      </c>
    </row>
    <row r="2361" spans="1:15" x14ac:dyDescent="0.25">
      <c r="A2361">
        <v>2360</v>
      </c>
      <c r="B2361">
        <v>19</v>
      </c>
      <c r="C2361" s="1" t="s">
        <v>2</v>
      </c>
      <c r="D2361" s="1" t="s">
        <v>101</v>
      </c>
      <c r="E2361" s="1" t="s">
        <v>49</v>
      </c>
      <c r="F2361" s="2">
        <v>50010</v>
      </c>
      <c r="G2361">
        <v>44</v>
      </c>
      <c r="H2361">
        <v>81</v>
      </c>
      <c r="I2361" s="1" t="s">
        <v>120</v>
      </c>
      <c r="J2361" s="1" t="s">
        <v>18</v>
      </c>
      <c r="K2361" s="1" t="s">
        <v>62</v>
      </c>
      <c r="L2361" s="1" t="s">
        <v>19</v>
      </c>
      <c r="M2361" s="1" t="s">
        <v>52</v>
      </c>
      <c r="N2361" s="1" t="s">
        <v>57</v>
      </c>
      <c r="O2361" s="1" t="s">
        <v>79</v>
      </c>
    </row>
    <row r="2362" spans="1:15" x14ac:dyDescent="0.25">
      <c r="A2362">
        <v>2361</v>
      </c>
      <c r="B2362">
        <v>49</v>
      </c>
      <c r="C2362" s="1" t="s">
        <v>2</v>
      </c>
      <c r="D2362" s="1" t="s">
        <v>48</v>
      </c>
      <c r="E2362" s="1" t="s">
        <v>49</v>
      </c>
      <c r="F2362" s="2">
        <v>50012</v>
      </c>
      <c r="G2362">
        <v>27</v>
      </c>
      <c r="H2362">
        <v>80</v>
      </c>
      <c r="I2362" s="1" t="s">
        <v>66</v>
      </c>
      <c r="J2362" s="1" t="s">
        <v>6</v>
      </c>
      <c r="K2362" s="1" t="s">
        <v>47</v>
      </c>
      <c r="L2362" s="1" t="s">
        <v>39</v>
      </c>
      <c r="M2362" s="1" t="s">
        <v>52</v>
      </c>
      <c r="N2362" s="1" t="s">
        <v>10</v>
      </c>
      <c r="O2362" s="1" t="s">
        <v>79</v>
      </c>
    </row>
    <row r="2363" spans="1:15" x14ac:dyDescent="0.25">
      <c r="A2363">
        <v>2362</v>
      </c>
      <c r="B2363">
        <v>44</v>
      </c>
      <c r="C2363" s="1" t="s">
        <v>2</v>
      </c>
      <c r="D2363" s="1" t="s">
        <v>101</v>
      </c>
      <c r="E2363" s="1" t="s">
        <v>49</v>
      </c>
      <c r="F2363" s="2">
        <v>50014</v>
      </c>
      <c r="G2363">
        <v>30</v>
      </c>
      <c r="H2363">
        <v>64</v>
      </c>
      <c r="I2363" s="1" t="s">
        <v>72</v>
      </c>
      <c r="J2363" s="1" t="s">
        <v>26</v>
      </c>
      <c r="K2363" s="1" t="s">
        <v>7</v>
      </c>
      <c r="L2363" s="1" t="s">
        <v>19</v>
      </c>
      <c r="M2363" s="1" t="s">
        <v>52</v>
      </c>
      <c r="N2363" s="1" t="s">
        <v>21</v>
      </c>
      <c r="O2363" s="1" t="s">
        <v>79</v>
      </c>
    </row>
    <row r="2364" spans="1:15" x14ac:dyDescent="0.25">
      <c r="A2364">
        <v>2363</v>
      </c>
      <c r="B2364">
        <v>27</v>
      </c>
      <c r="C2364" s="1" t="s">
        <v>2</v>
      </c>
      <c r="D2364" s="1" t="s">
        <v>16</v>
      </c>
      <c r="E2364" s="1" t="s">
        <v>4</v>
      </c>
      <c r="F2364" s="2">
        <v>50016</v>
      </c>
      <c r="G2364">
        <v>24</v>
      </c>
      <c r="H2364">
        <v>41</v>
      </c>
      <c r="I2364" s="1" t="s">
        <v>123</v>
      </c>
      <c r="J2364" s="1" t="s">
        <v>26</v>
      </c>
      <c r="K2364" s="1" t="s">
        <v>92</v>
      </c>
      <c r="L2364" s="1" t="s">
        <v>39</v>
      </c>
      <c r="M2364" s="1" t="s">
        <v>36</v>
      </c>
      <c r="N2364" s="1" t="s">
        <v>21</v>
      </c>
      <c r="O2364" s="1" t="s">
        <v>70</v>
      </c>
    </row>
    <row r="2365" spans="1:15" x14ac:dyDescent="0.25">
      <c r="A2365">
        <v>2364</v>
      </c>
      <c r="B2365">
        <v>60</v>
      </c>
      <c r="C2365" s="1" t="s">
        <v>2</v>
      </c>
      <c r="D2365" s="1" t="s">
        <v>107</v>
      </c>
      <c r="E2365" s="1" t="s">
        <v>4</v>
      </c>
      <c r="F2365" s="2">
        <v>50018</v>
      </c>
      <c r="G2365">
        <v>38</v>
      </c>
      <c r="H2365">
        <v>79</v>
      </c>
      <c r="I2365" s="1" t="s">
        <v>120</v>
      </c>
      <c r="J2365" s="1" t="s">
        <v>74</v>
      </c>
      <c r="K2365" s="1" t="s">
        <v>51</v>
      </c>
      <c r="L2365" s="1" t="s">
        <v>8</v>
      </c>
      <c r="M2365" s="1" t="s">
        <v>9</v>
      </c>
      <c r="N2365" s="1" t="s">
        <v>15</v>
      </c>
      <c r="O2365" s="1" t="s">
        <v>58</v>
      </c>
    </row>
    <row r="2366" spans="1:15" x14ac:dyDescent="0.25">
      <c r="A2366">
        <v>2365</v>
      </c>
      <c r="B2366">
        <v>62</v>
      </c>
      <c r="C2366" s="1" t="s">
        <v>2</v>
      </c>
      <c r="D2366" s="1" t="s">
        <v>71</v>
      </c>
      <c r="E2366" s="1" t="s">
        <v>49</v>
      </c>
      <c r="F2366" s="2">
        <v>50020</v>
      </c>
      <c r="G2366">
        <v>4</v>
      </c>
      <c r="H2366">
        <v>60</v>
      </c>
      <c r="I2366" s="1" t="s">
        <v>73</v>
      </c>
      <c r="J2366" s="1" t="s">
        <v>6</v>
      </c>
      <c r="K2366" s="1" t="s">
        <v>14</v>
      </c>
      <c r="L2366" s="1" t="s">
        <v>8</v>
      </c>
      <c r="M2366" s="1" t="s">
        <v>20</v>
      </c>
      <c r="N2366" s="1" t="s">
        <v>28</v>
      </c>
      <c r="O2366" s="1" t="s">
        <v>40</v>
      </c>
    </row>
    <row r="2367" spans="1:15" x14ac:dyDescent="0.25">
      <c r="A2367">
        <v>2366</v>
      </c>
      <c r="B2367">
        <v>52</v>
      </c>
      <c r="C2367" s="1" t="s">
        <v>2</v>
      </c>
      <c r="D2367" s="1" t="s">
        <v>32</v>
      </c>
      <c r="E2367" s="1" t="s">
        <v>24</v>
      </c>
      <c r="F2367" s="2">
        <v>50022</v>
      </c>
      <c r="G2367">
        <v>32</v>
      </c>
      <c r="H2367">
        <v>91</v>
      </c>
      <c r="I2367" s="1" t="s">
        <v>33</v>
      </c>
      <c r="J2367" s="1" t="s">
        <v>18</v>
      </c>
      <c r="K2367" s="1" t="s">
        <v>82</v>
      </c>
      <c r="L2367" s="1" t="s">
        <v>8</v>
      </c>
      <c r="M2367" s="1" t="s">
        <v>27</v>
      </c>
      <c r="N2367" s="1" t="s">
        <v>10</v>
      </c>
      <c r="O2367" s="1" t="s">
        <v>70</v>
      </c>
    </row>
    <row r="2368" spans="1:15" x14ac:dyDescent="0.25">
      <c r="A2368">
        <v>2367</v>
      </c>
      <c r="B2368">
        <v>30</v>
      </c>
      <c r="C2368" s="1" t="s">
        <v>2</v>
      </c>
      <c r="D2368" s="1" t="s">
        <v>53</v>
      </c>
      <c r="E2368" s="1" t="s">
        <v>24</v>
      </c>
      <c r="F2368" s="2">
        <v>50024</v>
      </c>
      <c r="G2368">
        <v>32</v>
      </c>
      <c r="H2368">
        <v>66</v>
      </c>
      <c r="I2368" s="1" t="s">
        <v>112</v>
      </c>
      <c r="J2368" s="1" t="s">
        <v>6</v>
      </c>
      <c r="K2368" s="1" t="s">
        <v>92</v>
      </c>
      <c r="L2368" s="1" t="s">
        <v>8</v>
      </c>
      <c r="M2368" s="1" t="s">
        <v>9</v>
      </c>
      <c r="N2368" s="1" t="s">
        <v>21</v>
      </c>
      <c r="O2368" s="1" t="s">
        <v>11</v>
      </c>
    </row>
    <row r="2369" spans="1:15" x14ac:dyDescent="0.25">
      <c r="A2369">
        <v>2368</v>
      </c>
      <c r="B2369">
        <v>66</v>
      </c>
      <c r="C2369" s="1" t="s">
        <v>2</v>
      </c>
      <c r="D2369" s="1" t="s">
        <v>107</v>
      </c>
      <c r="E2369" s="1" t="s">
        <v>4</v>
      </c>
      <c r="F2369" s="2">
        <v>50026</v>
      </c>
      <c r="G2369">
        <v>28</v>
      </c>
      <c r="H2369">
        <v>85</v>
      </c>
      <c r="I2369" s="1" t="s">
        <v>96</v>
      </c>
      <c r="J2369" s="1" t="s">
        <v>6</v>
      </c>
      <c r="K2369" s="1" t="s">
        <v>78</v>
      </c>
      <c r="L2369" s="1" t="s">
        <v>8</v>
      </c>
      <c r="M2369" s="1" t="s">
        <v>36</v>
      </c>
      <c r="N2369" s="1" t="s">
        <v>57</v>
      </c>
      <c r="O2369" s="1" t="s">
        <v>58</v>
      </c>
    </row>
    <row r="2370" spans="1:15" x14ac:dyDescent="0.25">
      <c r="A2370">
        <v>2369</v>
      </c>
      <c r="B2370">
        <v>29</v>
      </c>
      <c r="C2370" s="1" t="s">
        <v>2</v>
      </c>
      <c r="D2370" s="1" t="s">
        <v>71</v>
      </c>
      <c r="E2370" s="1" t="s">
        <v>49</v>
      </c>
      <c r="F2370" s="2">
        <v>50028</v>
      </c>
      <c r="G2370">
        <v>6</v>
      </c>
      <c r="H2370">
        <v>38</v>
      </c>
      <c r="I2370" s="1" t="s">
        <v>109</v>
      </c>
      <c r="J2370" s="1" t="s">
        <v>26</v>
      </c>
      <c r="K2370" s="1" t="s">
        <v>75</v>
      </c>
      <c r="L2370" s="1" t="s">
        <v>35</v>
      </c>
      <c r="M2370" s="1" t="s">
        <v>36</v>
      </c>
      <c r="N2370" s="1" t="s">
        <v>68</v>
      </c>
      <c r="O2370" s="1" t="s">
        <v>79</v>
      </c>
    </row>
    <row r="2371" spans="1:15" x14ac:dyDescent="0.25">
      <c r="A2371">
        <v>2370</v>
      </c>
      <c r="B2371">
        <v>24</v>
      </c>
      <c r="C2371" s="1" t="s">
        <v>2</v>
      </c>
      <c r="D2371" s="1" t="s">
        <v>12</v>
      </c>
      <c r="E2371" s="1" t="s">
        <v>4</v>
      </c>
      <c r="F2371" s="2">
        <v>50030</v>
      </c>
      <c r="G2371">
        <v>24</v>
      </c>
      <c r="H2371">
        <v>23</v>
      </c>
      <c r="I2371" s="1" t="s">
        <v>111</v>
      </c>
      <c r="J2371" s="1" t="s">
        <v>26</v>
      </c>
      <c r="K2371" s="1" t="s">
        <v>91</v>
      </c>
      <c r="L2371" s="1" t="s">
        <v>8</v>
      </c>
      <c r="M2371" s="1" t="s">
        <v>36</v>
      </c>
      <c r="N2371" s="1" t="s">
        <v>28</v>
      </c>
      <c r="O2371" s="1" t="s">
        <v>70</v>
      </c>
    </row>
    <row r="2372" spans="1:15" x14ac:dyDescent="0.25">
      <c r="A2372">
        <v>2371</v>
      </c>
      <c r="B2372">
        <v>51</v>
      </c>
      <c r="C2372" s="1" t="s">
        <v>2</v>
      </c>
      <c r="D2372" s="1" t="s">
        <v>53</v>
      </c>
      <c r="E2372" s="1" t="s">
        <v>24</v>
      </c>
      <c r="F2372" s="2">
        <v>50032</v>
      </c>
      <c r="G2372">
        <v>38</v>
      </c>
      <c r="H2372">
        <v>71</v>
      </c>
      <c r="I2372" s="1" t="s">
        <v>102</v>
      </c>
      <c r="J2372" s="1" t="s">
        <v>26</v>
      </c>
      <c r="K2372" s="1" t="s">
        <v>76</v>
      </c>
      <c r="L2372" s="1" t="s">
        <v>19</v>
      </c>
      <c r="M2372" s="1" t="s">
        <v>56</v>
      </c>
      <c r="N2372" s="1" t="s">
        <v>10</v>
      </c>
      <c r="O2372" s="1" t="s">
        <v>22</v>
      </c>
    </row>
    <row r="2373" spans="1:15" x14ac:dyDescent="0.25">
      <c r="A2373">
        <v>2372</v>
      </c>
      <c r="B2373">
        <v>67</v>
      </c>
      <c r="C2373" s="1" t="s">
        <v>2</v>
      </c>
      <c r="D2373" s="1" t="s">
        <v>107</v>
      </c>
      <c r="E2373" s="1" t="s">
        <v>4</v>
      </c>
      <c r="F2373" s="2">
        <v>50034</v>
      </c>
      <c r="G2373">
        <v>28</v>
      </c>
      <c r="H2373">
        <v>25</v>
      </c>
      <c r="I2373" s="1" t="s">
        <v>98</v>
      </c>
      <c r="J2373" s="1" t="s">
        <v>26</v>
      </c>
      <c r="K2373" s="1" t="s">
        <v>43</v>
      </c>
      <c r="L2373" s="1" t="s">
        <v>8</v>
      </c>
      <c r="M2373" s="1" t="s">
        <v>27</v>
      </c>
      <c r="N2373" s="1" t="s">
        <v>68</v>
      </c>
      <c r="O2373" s="1" t="s">
        <v>31</v>
      </c>
    </row>
    <row r="2374" spans="1:15" x14ac:dyDescent="0.25">
      <c r="A2374">
        <v>2373</v>
      </c>
      <c r="B2374">
        <v>50</v>
      </c>
      <c r="C2374" s="1" t="s">
        <v>2</v>
      </c>
      <c r="D2374" s="1" t="s">
        <v>119</v>
      </c>
      <c r="E2374" s="1" t="s">
        <v>24</v>
      </c>
      <c r="F2374" s="2">
        <v>50036</v>
      </c>
      <c r="G2374">
        <v>9</v>
      </c>
      <c r="H2374">
        <v>39</v>
      </c>
      <c r="I2374" s="1" t="s">
        <v>72</v>
      </c>
      <c r="J2374" s="1" t="s">
        <v>74</v>
      </c>
      <c r="K2374" s="1" t="s">
        <v>47</v>
      </c>
      <c r="L2374" s="1" t="s">
        <v>19</v>
      </c>
      <c r="M2374" s="1" t="s">
        <v>9</v>
      </c>
      <c r="N2374" s="1" t="s">
        <v>28</v>
      </c>
      <c r="O2374" s="1" t="s">
        <v>11</v>
      </c>
    </row>
    <row r="2375" spans="1:15" x14ac:dyDescent="0.25">
      <c r="A2375">
        <v>2374</v>
      </c>
      <c r="B2375">
        <v>37</v>
      </c>
      <c r="C2375" s="1" t="s">
        <v>2</v>
      </c>
      <c r="D2375" s="1" t="s">
        <v>86</v>
      </c>
      <c r="E2375" s="1" t="s">
        <v>4</v>
      </c>
      <c r="F2375" s="2">
        <v>50038</v>
      </c>
      <c r="G2375">
        <v>21</v>
      </c>
      <c r="H2375">
        <v>20</v>
      </c>
      <c r="I2375" s="1" t="s">
        <v>133</v>
      </c>
      <c r="J2375" s="1" t="s">
        <v>26</v>
      </c>
      <c r="K2375" s="1" t="s">
        <v>7</v>
      </c>
      <c r="L2375" s="1" t="s">
        <v>19</v>
      </c>
      <c r="M2375" s="1" t="s">
        <v>9</v>
      </c>
      <c r="N2375" s="1" t="s">
        <v>68</v>
      </c>
      <c r="O2375" s="1" t="s">
        <v>79</v>
      </c>
    </row>
    <row r="2376" spans="1:15" x14ac:dyDescent="0.25">
      <c r="A2376">
        <v>2375</v>
      </c>
      <c r="B2376">
        <v>69</v>
      </c>
      <c r="C2376" s="1" t="s">
        <v>2</v>
      </c>
      <c r="D2376" s="1" t="s">
        <v>125</v>
      </c>
      <c r="E2376" s="1" t="s">
        <v>49</v>
      </c>
      <c r="F2376" s="2">
        <v>50040</v>
      </c>
      <c r="G2376">
        <v>31</v>
      </c>
      <c r="H2376">
        <v>73</v>
      </c>
      <c r="I2376" s="1" t="s">
        <v>131</v>
      </c>
      <c r="J2376" s="1" t="s">
        <v>6</v>
      </c>
      <c r="K2376" s="1" t="s">
        <v>82</v>
      </c>
      <c r="L2376" s="1" t="s">
        <v>8</v>
      </c>
      <c r="M2376" s="1" t="s">
        <v>36</v>
      </c>
      <c r="N2376" s="1" t="s">
        <v>68</v>
      </c>
      <c r="O2376" s="1" t="s">
        <v>70</v>
      </c>
    </row>
    <row r="2377" spans="1:15" x14ac:dyDescent="0.25">
      <c r="A2377">
        <v>2376</v>
      </c>
      <c r="B2377">
        <v>60</v>
      </c>
      <c r="C2377" s="1" t="s">
        <v>2</v>
      </c>
      <c r="D2377" s="1" t="s">
        <v>114</v>
      </c>
      <c r="E2377" s="1" t="s">
        <v>49</v>
      </c>
      <c r="F2377" s="2">
        <v>50042</v>
      </c>
      <c r="G2377">
        <v>18</v>
      </c>
      <c r="H2377">
        <v>63</v>
      </c>
      <c r="I2377" s="1" t="s">
        <v>123</v>
      </c>
      <c r="J2377" s="1" t="s">
        <v>6</v>
      </c>
      <c r="K2377" s="1" t="s">
        <v>82</v>
      </c>
      <c r="L2377" s="1" t="s">
        <v>39</v>
      </c>
      <c r="M2377" s="1" t="s">
        <v>27</v>
      </c>
      <c r="N2377" s="1" t="s">
        <v>21</v>
      </c>
      <c r="O2377" s="1" t="s">
        <v>40</v>
      </c>
    </row>
    <row r="2378" spans="1:15" x14ac:dyDescent="0.25">
      <c r="A2378">
        <v>2377</v>
      </c>
      <c r="B2378">
        <v>21</v>
      </c>
      <c r="C2378" s="1" t="s">
        <v>2</v>
      </c>
      <c r="D2378" s="1" t="s">
        <v>125</v>
      </c>
      <c r="E2378" s="1" t="s">
        <v>49</v>
      </c>
      <c r="F2378" s="2">
        <v>50044</v>
      </c>
      <c r="G2378">
        <v>5</v>
      </c>
      <c r="H2378">
        <v>94</v>
      </c>
      <c r="I2378" s="1" t="s">
        <v>104</v>
      </c>
      <c r="J2378" s="1" t="s">
        <v>74</v>
      </c>
      <c r="K2378" s="1" t="s">
        <v>91</v>
      </c>
      <c r="L2378" s="1" t="s">
        <v>19</v>
      </c>
      <c r="M2378" s="1" t="s">
        <v>9</v>
      </c>
      <c r="N2378" s="1" t="s">
        <v>15</v>
      </c>
      <c r="O2378" s="1" t="s">
        <v>22</v>
      </c>
    </row>
    <row r="2379" spans="1:15" x14ac:dyDescent="0.25">
      <c r="A2379">
        <v>2378</v>
      </c>
      <c r="B2379">
        <v>44</v>
      </c>
      <c r="C2379" s="1" t="s">
        <v>2</v>
      </c>
      <c r="D2379" s="1" t="s">
        <v>3</v>
      </c>
      <c r="E2379" s="1" t="s">
        <v>4</v>
      </c>
      <c r="F2379" s="2">
        <v>50046</v>
      </c>
      <c r="G2379">
        <v>22</v>
      </c>
      <c r="H2379">
        <v>94</v>
      </c>
      <c r="I2379" s="1" t="s">
        <v>129</v>
      </c>
      <c r="J2379" s="1" t="s">
        <v>6</v>
      </c>
      <c r="K2379" s="1" t="s">
        <v>118</v>
      </c>
      <c r="L2379" s="1" t="s">
        <v>39</v>
      </c>
      <c r="M2379" s="1" t="s">
        <v>27</v>
      </c>
      <c r="N2379" s="1" t="s">
        <v>15</v>
      </c>
      <c r="O2379" s="1" t="s">
        <v>31</v>
      </c>
    </row>
    <row r="2380" spans="1:15" x14ac:dyDescent="0.25">
      <c r="A2380">
        <v>2379</v>
      </c>
      <c r="B2380">
        <v>26</v>
      </c>
      <c r="C2380" s="1" t="s">
        <v>2</v>
      </c>
      <c r="D2380" s="1" t="s">
        <v>101</v>
      </c>
      <c r="E2380" s="1" t="s">
        <v>49</v>
      </c>
      <c r="F2380" s="2">
        <v>50048</v>
      </c>
      <c r="G2380">
        <v>37</v>
      </c>
      <c r="H2380">
        <v>71</v>
      </c>
      <c r="I2380" s="1" t="s">
        <v>64</v>
      </c>
      <c r="J2380" s="1" t="s">
        <v>6</v>
      </c>
      <c r="K2380" s="1" t="s">
        <v>67</v>
      </c>
      <c r="L2380" s="1" t="s">
        <v>35</v>
      </c>
      <c r="M2380" s="1" t="s">
        <v>56</v>
      </c>
      <c r="N2380" s="1" t="s">
        <v>28</v>
      </c>
      <c r="O2380" s="1" t="s">
        <v>58</v>
      </c>
    </row>
    <row r="2381" spans="1:15" x14ac:dyDescent="0.25">
      <c r="A2381">
        <v>2380</v>
      </c>
      <c r="B2381">
        <v>40</v>
      </c>
      <c r="C2381" s="1" t="s">
        <v>2</v>
      </c>
      <c r="D2381" s="1" t="s">
        <v>106</v>
      </c>
      <c r="E2381" s="1" t="s">
        <v>49</v>
      </c>
      <c r="F2381" s="2">
        <v>50050</v>
      </c>
      <c r="G2381">
        <v>22</v>
      </c>
      <c r="H2381">
        <v>77</v>
      </c>
      <c r="I2381" s="1" t="s">
        <v>129</v>
      </c>
      <c r="J2381" s="1" t="s">
        <v>26</v>
      </c>
      <c r="K2381" s="1" t="s">
        <v>82</v>
      </c>
      <c r="L2381" s="1" t="s">
        <v>19</v>
      </c>
      <c r="M2381" s="1" t="s">
        <v>52</v>
      </c>
      <c r="N2381" s="1" t="s">
        <v>68</v>
      </c>
      <c r="O2381" s="1" t="s">
        <v>70</v>
      </c>
    </row>
    <row r="2382" spans="1:15" x14ac:dyDescent="0.25">
      <c r="A2382">
        <v>2381</v>
      </c>
      <c r="B2382">
        <v>41</v>
      </c>
      <c r="C2382" s="1" t="s">
        <v>2</v>
      </c>
      <c r="D2382" s="1" t="s">
        <v>101</v>
      </c>
      <c r="E2382" s="1" t="s">
        <v>49</v>
      </c>
      <c r="F2382" s="2">
        <v>50052</v>
      </c>
      <c r="G2382">
        <v>36</v>
      </c>
      <c r="H2382">
        <v>66</v>
      </c>
      <c r="I2382" s="1" t="s">
        <v>120</v>
      </c>
      <c r="J2382" s="1" t="s">
        <v>26</v>
      </c>
      <c r="K2382" s="1" t="s">
        <v>76</v>
      </c>
      <c r="L2382" s="1" t="s">
        <v>39</v>
      </c>
      <c r="M2382" s="1" t="s">
        <v>27</v>
      </c>
      <c r="N2382" s="1" t="s">
        <v>28</v>
      </c>
      <c r="O2382" s="1" t="s">
        <v>11</v>
      </c>
    </row>
    <row r="2383" spans="1:15" x14ac:dyDescent="0.25">
      <c r="A2383">
        <v>2382</v>
      </c>
      <c r="B2383">
        <v>62</v>
      </c>
      <c r="C2383" s="1" t="s">
        <v>2</v>
      </c>
      <c r="D2383" s="1" t="s">
        <v>23</v>
      </c>
      <c r="E2383" s="1" t="s">
        <v>24</v>
      </c>
      <c r="F2383" s="2">
        <v>50054</v>
      </c>
      <c r="G2383">
        <v>23</v>
      </c>
      <c r="H2383">
        <v>23</v>
      </c>
      <c r="I2383" s="1" t="s">
        <v>132</v>
      </c>
      <c r="J2383" s="1" t="s">
        <v>26</v>
      </c>
      <c r="K2383" s="1" t="s">
        <v>67</v>
      </c>
      <c r="L2383" s="1" t="s">
        <v>35</v>
      </c>
      <c r="M2383" s="1" t="s">
        <v>20</v>
      </c>
      <c r="N2383" s="1" t="s">
        <v>28</v>
      </c>
      <c r="O2383" s="1" t="s">
        <v>31</v>
      </c>
    </row>
    <row r="2384" spans="1:15" x14ac:dyDescent="0.25">
      <c r="A2384">
        <v>2383</v>
      </c>
      <c r="B2384">
        <v>39</v>
      </c>
      <c r="C2384" s="1" t="s">
        <v>2</v>
      </c>
      <c r="D2384" s="1" t="s">
        <v>12</v>
      </c>
      <c r="E2384" s="1" t="s">
        <v>4</v>
      </c>
      <c r="F2384" s="2">
        <v>50056</v>
      </c>
      <c r="G2384">
        <v>44</v>
      </c>
      <c r="H2384">
        <v>60</v>
      </c>
      <c r="I2384" s="1" t="s">
        <v>81</v>
      </c>
      <c r="J2384" s="1" t="s">
        <v>26</v>
      </c>
      <c r="K2384" s="1" t="s">
        <v>30</v>
      </c>
      <c r="L2384" s="1" t="s">
        <v>19</v>
      </c>
      <c r="M2384" s="1" t="s">
        <v>9</v>
      </c>
      <c r="N2384" s="1" t="s">
        <v>68</v>
      </c>
      <c r="O2384" s="1" t="s">
        <v>22</v>
      </c>
    </row>
    <row r="2385" spans="1:15" x14ac:dyDescent="0.25">
      <c r="A2385">
        <v>2384</v>
      </c>
      <c r="B2385">
        <v>53</v>
      </c>
      <c r="C2385" s="1" t="s">
        <v>2</v>
      </c>
      <c r="D2385" s="1" t="s">
        <v>114</v>
      </c>
      <c r="E2385" s="1" t="s">
        <v>49</v>
      </c>
      <c r="F2385" s="2">
        <v>50058</v>
      </c>
      <c r="G2385">
        <v>25</v>
      </c>
      <c r="H2385">
        <v>72</v>
      </c>
      <c r="I2385" s="1" t="s">
        <v>25</v>
      </c>
      <c r="J2385" s="1" t="s">
        <v>6</v>
      </c>
      <c r="K2385" s="1" t="s">
        <v>62</v>
      </c>
      <c r="L2385" s="1" t="s">
        <v>19</v>
      </c>
      <c r="M2385" s="1" t="s">
        <v>52</v>
      </c>
      <c r="N2385" s="1" t="s">
        <v>57</v>
      </c>
      <c r="O2385" s="1" t="s">
        <v>31</v>
      </c>
    </row>
    <row r="2386" spans="1:15" x14ac:dyDescent="0.25">
      <c r="A2386">
        <v>2385</v>
      </c>
      <c r="B2386">
        <v>24</v>
      </c>
      <c r="C2386" s="1" t="s">
        <v>2</v>
      </c>
      <c r="D2386" s="1" t="s">
        <v>3</v>
      </c>
      <c r="E2386" s="1" t="s">
        <v>4</v>
      </c>
      <c r="F2386" s="2">
        <v>50060</v>
      </c>
      <c r="G2386">
        <v>40</v>
      </c>
      <c r="H2386">
        <v>35</v>
      </c>
      <c r="I2386" s="1" t="s">
        <v>72</v>
      </c>
      <c r="J2386" s="1" t="s">
        <v>6</v>
      </c>
      <c r="K2386" s="1" t="s">
        <v>78</v>
      </c>
      <c r="L2386" s="1" t="s">
        <v>8</v>
      </c>
      <c r="M2386" s="1" t="s">
        <v>52</v>
      </c>
      <c r="N2386" s="1" t="s">
        <v>28</v>
      </c>
      <c r="O2386" s="1" t="s">
        <v>40</v>
      </c>
    </row>
    <row r="2387" spans="1:15" x14ac:dyDescent="0.25">
      <c r="A2387">
        <v>2386</v>
      </c>
      <c r="B2387">
        <v>41</v>
      </c>
      <c r="C2387" s="1" t="s">
        <v>2</v>
      </c>
      <c r="D2387" s="1" t="s">
        <v>101</v>
      </c>
      <c r="E2387" s="1" t="s">
        <v>49</v>
      </c>
      <c r="F2387" s="2">
        <v>50062</v>
      </c>
      <c r="G2387">
        <v>12</v>
      </c>
      <c r="H2387">
        <v>31</v>
      </c>
      <c r="I2387" s="1" t="s">
        <v>83</v>
      </c>
      <c r="J2387" s="1" t="s">
        <v>26</v>
      </c>
      <c r="K2387" s="1" t="s">
        <v>92</v>
      </c>
      <c r="L2387" s="1" t="s">
        <v>39</v>
      </c>
      <c r="M2387" s="1" t="s">
        <v>9</v>
      </c>
      <c r="N2387" s="1" t="s">
        <v>28</v>
      </c>
      <c r="O2387" s="1" t="s">
        <v>22</v>
      </c>
    </row>
    <row r="2388" spans="1:15" x14ac:dyDescent="0.25">
      <c r="A2388">
        <v>2387</v>
      </c>
      <c r="B2388">
        <v>19</v>
      </c>
      <c r="C2388" s="1" t="s">
        <v>2</v>
      </c>
      <c r="D2388" s="1" t="s">
        <v>107</v>
      </c>
      <c r="E2388" s="1" t="s">
        <v>4</v>
      </c>
      <c r="F2388" s="2">
        <v>50064</v>
      </c>
      <c r="G2388">
        <v>14</v>
      </c>
      <c r="H2388">
        <v>33</v>
      </c>
      <c r="I2388" s="1" t="s">
        <v>97</v>
      </c>
      <c r="J2388" s="1" t="s">
        <v>6</v>
      </c>
      <c r="K2388" s="1" t="s">
        <v>126</v>
      </c>
      <c r="L2388" s="1" t="s">
        <v>35</v>
      </c>
      <c r="M2388" s="1" t="s">
        <v>36</v>
      </c>
      <c r="N2388" s="1" t="s">
        <v>10</v>
      </c>
      <c r="O2388" s="1" t="s">
        <v>70</v>
      </c>
    </row>
    <row r="2389" spans="1:15" x14ac:dyDescent="0.25">
      <c r="A2389">
        <v>2388</v>
      </c>
      <c r="B2389">
        <v>36</v>
      </c>
      <c r="C2389" s="1" t="s">
        <v>2</v>
      </c>
      <c r="D2389" s="1" t="s">
        <v>106</v>
      </c>
      <c r="E2389" s="1" t="s">
        <v>49</v>
      </c>
      <c r="F2389" s="2">
        <v>50066</v>
      </c>
      <c r="G2389">
        <v>14</v>
      </c>
      <c r="H2389">
        <v>95</v>
      </c>
      <c r="I2389" s="1" t="s">
        <v>104</v>
      </c>
      <c r="J2389" s="1" t="s">
        <v>26</v>
      </c>
      <c r="K2389" s="1" t="s">
        <v>62</v>
      </c>
      <c r="L2389" s="1" t="s">
        <v>35</v>
      </c>
      <c r="M2389" s="1" t="s">
        <v>52</v>
      </c>
      <c r="N2389" s="1" t="s">
        <v>68</v>
      </c>
      <c r="O2389" s="1" t="s">
        <v>70</v>
      </c>
    </row>
    <row r="2390" spans="1:15" x14ac:dyDescent="0.25">
      <c r="A2390">
        <v>2389</v>
      </c>
      <c r="B2390">
        <v>21</v>
      </c>
      <c r="C2390" s="1" t="s">
        <v>2</v>
      </c>
      <c r="D2390" s="1" t="s">
        <v>63</v>
      </c>
      <c r="E2390" s="1" t="s">
        <v>4</v>
      </c>
      <c r="F2390" s="2">
        <v>50068</v>
      </c>
      <c r="G2390">
        <v>10</v>
      </c>
      <c r="H2390">
        <v>68</v>
      </c>
      <c r="I2390" s="1" t="s">
        <v>72</v>
      </c>
      <c r="J2390" s="1" t="s">
        <v>26</v>
      </c>
      <c r="K2390" s="1" t="s">
        <v>82</v>
      </c>
      <c r="L2390" s="1" t="s">
        <v>39</v>
      </c>
      <c r="M2390" s="1" t="s">
        <v>56</v>
      </c>
      <c r="N2390" s="1" t="s">
        <v>68</v>
      </c>
      <c r="O2390" s="1" t="s">
        <v>31</v>
      </c>
    </row>
    <row r="2391" spans="1:15" x14ac:dyDescent="0.25">
      <c r="A2391">
        <v>2390</v>
      </c>
      <c r="B2391">
        <v>25</v>
      </c>
      <c r="C2391" s="1" t="s">
        <v>2</v>
      </c>
      <c r="D2391" s="1" t="s">
        <v>44</v>
      </c>
      <c r="E2391" s="1" t="s">
        <v>45</v>
      </c>
      <c r="F2391" s="2">
        <v>50070</v>
      </c>
      <c r="G2391">
        <v>17</v>
      </c>
      <c r="H2391">
        <v>87</v>
      </c>
      <c r="I2391" s="1" t="s">
        <v>93</v>
      </c>
      <c r="J2391" s="1" t="s">
        <v>26</v>
      </c>
      <c r="K2391" s="1" t="s">
        <v>65</v>
      </c>
      <c r="L2391" s="1" t="s">
        <v>19</v>
      </c>
      <c r="M2391" s="1" t="s">
        <v>56</v>
      </c>
      <c r="N2391" s="1" t="s">
        <v>57</v>
      </c>
      <c r="O2391" s="1" t="s">
        <v>79</v>
      </c>
    </row>
    <row r="2392" spans="1:15" x14ac:dyDescent="0.25">
      <c r="A2392">
        <v>2391</v>
      </c>
      <c r="B2392">
        <v>65</v>
      </c>
      <c r="C2392" s="1" t="s">
        <v>2</v>
      </c>
      <c r="D2392" s="1" t="s">
        <v>37</v>
      </c>
      <c r="E2392" s="1" t="s">
        <v>4</v>
      </c>
      <c r="F2392" s="2">
        <v>50072</v>
      </c>
      <c r="G2392">
        <v>24</v>
      </c>
      <c r="H2392">
        <v>64</v>
      </c>
      <c r="I2392" s="1" t="s">
        <v>99</v>
      </c>
      <c r="J2392" s="1" t="s">
        <v>74</v>
      </c>
      <c r="K2392" s="1" t="s">
        <v>116</v>
      </c>
      <c r="L2392" s="1" t="s">
        <v>8</v>
      </c>
      <c r="M2392" s="1" t="s">
        <v>9</v>
      </c>
      <c r="N2392" s="1" t="s">
        <v>68</v>
      </c>
      <c r="O2392" s="1" t="s">
        <v>11</v>
      </c>
    </row>
    <row r="2393" spans="1:15" x14ac:dyDescent="0.25">
      <c r="A2393">
        <v>2392</v>
      </c>
      <c r="B2393">
        <v>42</v>
      </c>
      <c r="C2393" s="1" t="s">
        <v>2</v>
      </c>
      <c r="D2393" s="1" t="s">
        <v>37</v>
      </c>
      <c r="E2393" s="1" t="s">
        <v>4</v>
      </c>
      <c r="F2393" s="2">
        <v>50074</v>
      </c>
      <c r="G2393">
        <v>31</v>
      </c>
      <c r="H2393">
        <v>74</v>
      </c>
      <c r="I2393" s="1" t="s">
        <v>133</v>
      </c>
      <c r="J2393" s="1" t="s">
        <v>26</v>
      </c>
      <c r="K2393" s="1" t="s">
        <v>76</v>
      </c>
      <c r="L2393" s="1" t="s">
        <v>8</v>
      </c>
      <c r="M2393" s="1" t="s">
        <v>27</v>
      </c>
      <c r="N2393" s="1" t="s">
        <v>57</v>
      </c>
      <c r="O2393" s="1" t="s">
        <v>40</v>
      </c>
    </row>
    <row r="2394" spans="1:15" x14ac:dyDescent="0.25">
      <c r="A2394">
        <v>2393</v>
      </c>
      <c r="B2394">
        <v>40</v>
      </c>
      <c r="C2394" s="1" t="s">
        <v>2</v>
      </c>
      <c r="D2394" s="1" t="s">
        <v>16</v>
      </c>
      <c r="E2394" s="1" t="s">
        <v>4</v>
      </c>
      <c r="F2394" s="2">
        <v>50076</v>
      </c>
      <c r="G2394">
        <v>36</v>
      </c>
      <c r="H2394">
        <v>62</v>
      </c>
      <c r="I2394" s="1" t="s">
        <v>50</v>
      </c>
      <c r="J2394" s="1" t="s">
        <v>6</v>
      </c>
      <c r="K2394" s="1" t="s">
        <v>47</v>
      </c>
      <c r="L2394" s="1" t="s">
        <v>19</v>
      </c>
      <c r="M2394" s="1" t="s">
        <v>52</v>
      </c>
      <c r="N2394" s="1" t="s">
        <v>15</v>
      </c>
      <c r="O2394" s="1" t="s">
        <v>31</v>
      </c>
    </row>
    <row r="2395" spans="1:15" x14ac:dyDescent="0.25">
      <c r="A2395">
        <v>2394</v>
      </c>
      <c r="B2395">
        <v>58</v>
      </c>
      <c r="C2395" s="1" t="s">
        <v>2</v>
      </c>
      <c r="D2395" s="1" t="s">
        <v>107</v>
      </c>
      <c r="E2395" s="1" t="s">
        <v>4</v>
      </c>
      <c r="F2395" s="2">
        <v>50078</v>
      </c>
      <c r="G2395">
        <v>38</v>
      </c>
      <c r="H2395">
        <v>97</v>
      </c>
      <c r="I2395" s="1" t="s">
        <v>42</v>
      </c>
      <c r="J2395" s="1" t="s">
        <v>26</v>
      </c>
      <c r="K2395" s="1" t="s">
        <v>92</v>
      </c>
      <c r="L2395" s="1" t="s">
        <v>8</v>
      </c>
      <c r="M2395" s="1" t="s">
        <v>52</v>
      </c>
      <c r="N2395" s="1" t="s">
        <v>28</v>
      </c>
      <c r="O2395" s="1" t="s">
        <v>79</v>
      </c>
    </row>
    <row r="2396" spans="1:15" x14ac:dyDescent="0.25">
      <c r="A2396">
        <v>2395</v>
      </c>
      <c r="B2396">
        <v>40</v>
      </c>
      <c r="C2396" s="1" t="s">
        <v>2</v>
      </c>
      <c r="D2396" s="1" t="s">
        <v>23</v>
      </c>
      <c r="E2396" s="1" t="s">
        <v>24</v>
      </c>
      <c r="F2396" s="2">
        <v>50080</v>
      </c>
      <c r="G2396">
        <v>23</v>
      </c>
      <c r="H2396">
        <v>47</v>
      </c>
      <c r="I2396" s="1" t="s">
        <v>121</v>
      </c>
      <c r="J2396" s="1" t="s">
        <v>6</v>
      </c>
      <c r="K2396" s="1" t="s">
        <v>82</v>
      </c>
      <c r="L2396" s="1" t="s">
        <v>39</v>
      </c>
      <c r="M2396" s="1" t="s">
        <v>52</v>
      </c>
      <c r="N2396" s="1" t="s">
        <v>68</v>
      </c>
      <c r="O2396" s="1" t="s">
        <v>11</v>
      </c>
    </row>
    <row r="2397" spans="1:15" x14ac:dyDescent="0.25">
      <c r="A2397">
        <v>2396</v>
      </c>
      <c r="B2397">
        <v>62</v>
      </c>
      <c r="C2397" s="1" t="s">
        <v>2</v>
      </c>
      <c r="D2397" s="1" t="s">
        <v>3</v>
      </c>
      <c r="E2397" s="1" t="s">
        <v>4</v>
      </c>
      <c r="F2397" s="2">
        <v>50082</v>
      </c>
      <c r="G2397">
        <v>47</v>
      </c>
      <c r="H2397">
        <v>83</v>
      </c>
      <c r="I2397" s="1" t="s">
        <v>121</v>
      </c>
      <c r="J2397" s="1" t="s">
        <v>26</v>
      </c>
      <c r="K2397" s="1" t="s">
        <v>91</v>
      </c>
      <c r="L2397" s="1" t="s">
        <v>8</v>
      </c>
      <c r="M2397" s="1" t="s">
        <v>52</v>
      </c>
      <c r="N2397" s="1" t="s">
        <v>28</v>
      </c>
      <c r="O2397" s="1" t="s">
        <v>58</v>
      </c>
    </row>
    <row r="2398" spans="1:15" x14ac:dyDescent="0.25">
      <c r="A2398">
        <v>2397</v>
      </c>
      <c r="B2398">
        <v>38</v>
      </c>
      <c r="C2398" s="1" t="s">
        <v>2</v>
      </c>
      <c r="D2398" s="1" t="s">
        <v>37</v>
      </c>
      <c r="E2398" s="1" t="s">
        <v>4</v>
      </c>
      <c r="F2398" s="2">
        <v>50084</v>
      </c>
      <c r="G2398">
        <v>20</v>
      </c>
      <c r="H2398">
        <v>82</v>
      </c>
      <c r="I2398" s="1" t="s">
        <v>29</v>
      </c>
      <c r="J2398" s="1" t="s">
        <v>26</v>
      </c>
      <c r="K2398" s="1" t="s">
        <v>60</v>
      </c>
      <c r="L2398" s="1" t="s">
        <v>19</v>
      </c>
      <c r="M2398" s="1" t="s">
        <v>52</v>
      </c>
      <c r="N2398" s="1" t="s">
        <v>10</v>
      </c>
      <c r="O2398" s="1" t="s">
        <v>22</v>
      </c>
    </row>
    <row r="2399" spans="1:15" x14ac:dyDescent="0.25">
      <c r="A2399">
        <v>2398</v>
      </c>
      <c r="B2399">
        <v>37</v>
      </c>
      <c r="C2399" s="1" t="s">
        <v>2</v>
      </c>
      <c r="D2399" s="1" t="s">
        <v>71</v>
      </c>
      <c r="E2399" s="1" t="s">
        <v>49</v>
      </c>
      <c r="F2399" s="2">
        <v>50086</v>
      </c>
      <c r="G2399">
        <v>41</v>
      </c>
      <c r="H2399">
        <v>26</v>
      </c>
      <c r="I2399" s="1" t="s">
        <v>46</v>
      </c>
      <c r="J2399" s="1" t="s">
        <v>6</v>
      </c>
      <c r="K2399" s="1" t="s">
        <v>76</v>
      </c>
      <c r="L2399" s="1" t="s">
        <v>39</v>
      </c>
      <c r="M2399" s="1" t="s">
        <v>56</v>
      </c>
      <c r="N2399" s="1" t="s">
        <v>10</v>
      </c>
      <c r="O2399" s="1" t="s">
        <v>70</v>
      </c>
    </row>
    <row r="2400" spans="1:15" x14ac:dyDescent="0.25">
      <c r="A2400">
        <v>2399</v>
      </c>
      <c r="B2400">
        <v>65</v>
      </c>
      <c r="C2400" s="1" t="s">
        <v>2</v>
      </c>
      <c r="D2400" s="1" t="s">
        <v>84</v>
      </c>
      <c r="E2400" s="1" t="s">
        <v>45</v>
      </c>
      <c r="F2400" s="2">
        <v>50088</v>
      </c>
      <c r="G2400">
        <v>44</v>
      </c>
      <c r="H2400">
        <v>81</v>
      </c>
      <c r="I2400" s="1" t="s">
        <v>85</v>
      </c>
      <c r="J2400" s="1" t="s">
        <v>26</v>
      </c>
      <c r="K2400" s="1" t="s">
        <v>103</v>
      </c>
      <c r="L2400" s="1" t="s">
        <v>8</v>
      </c>
      <c r="M2400" s="1" t="s">
        <v>20</v>
      </c>
      <c r="N2400" s="1" t="s">
        <v>57</v>
      </c>
      <c r="O2400" s="1" t="s">
        <v>11</v>
      </c>
    </row>
    <row r="2401" spans="1:15" x14ac:dyDescent="0.25">
      <c r="A2401">
        <v>2400</v>
      </c>
      <c r="B2401">
        <v>55</v>
      </c>
      <c r="C2401" s="1" t="s">
        <v>2</v>
      </c>
      <c r="D2401" s="1" t="s">
        <v>63</v>
      </c>
      <c r="E2401" s="1" t="s">
        <v>4</v>
      </c>
      <c r="F2401" s="2">
        <v>50090</v>
      </c>
      <c r="G2401">
        <v>31</v>
      </c>
      <c r="H2401">
        <v>44</v>
      </c>
      <c r="I2401" s="1" t="s">
        <v>64</v>
      </c>
      <c r="J2401" s="1" t="s">
        <v>6</v>
      </c>
      <c r="K2401" s="1" t="s">
        <v>100</v>
      </c>
      <c r="L2401" s="1" t="s">
        <v>19</v>
      </c>
      <c r="M2401" s="1" t="s">
        <v>56</v>
      </c>
      <c r="N2401" s="1" t="s">
        <v>15</v>
      </c>
      <c r="O2401" s="1" t="s">
        <v>70</v>
      </c>
    </row>
    <row r="2402" spans="1:15" x14ac:dyDescent="0.25">
      <c r="A2402">
        <v>2401</v>
      </c>
      <c r="B2402">
        <v>43</v>
      </c>
      <c r="C2402" s="1" t="s">
        <v>2</v>
      </c>
      <c r="D2402" s="1" t="s">
        <v>71</v>
      </c>
      <c r="E2402" s="1" t="s">
        <v>49</v>
      </c>
      <c r="F2402" s="2">
        <v>50092</v>
      </c>
      <c r="G2402">
        <v>11</v>
      </c>
      <c r="H2402">
        <v>88</v>
      </c>
      <c r="I2402" s="1" t="s">
        <v>29</v>
      </c>
      <c r="J2402" s="1" t="s">
        <v>26</v>
      </c>
      <c r="K2402" s="1" t="s">
        <v>82</v>
      </c>
      <c r="L2402" s="1" t="s">
        <v>8</v>
      </c>
      <c r="M2402" s="1" t="s">
        <v>27</v>
      </c>
      <c r="N2402" s="1" t="s">
        <v>21</v>
      </c>
      <c r="O2402" s="1" t="s">
        <v>58</v>
      </c>
    </row>
    <row r="2403" spans="1:15" x14ac:dyDescent="0.25">
      <c r="A2403">
        <v>2402</v>
      </c>
      <c r="B2403">
        <v>43</v>
      </c>
      <c r="C2403" s="1" t="s">
        <v>2</v>
      </c>
      <c r="D2403" s="1" t="s">
        <v>119</v>
      </c>
      <c r="E2403" s="1" t="s">
        <v>24</v>
      </c>
      <c r="F2403" s="2">
        <v>50094</v>
      </c>
      <c r="G2403">
        <v>25</v>
      </c>
      <c r="H2403">
        <v>76</v>
      </c>
      <c r="I2403" s="1" t="s">
        <v>29</v>
      </c>
      <c r="J2403" s="1" t="s">
        <v>26</v>
      </c>
      <c r="K2403" s="1" t="s">
        <v>51</v>
      </c>
      <c r="L2403" s="1" t="s">
        <v>8</v>
      </c>
      <c r="M2403" s="1" t="s">
        <v>36</v>
      </c>
      <c r="N2403" s="1" t="s">
        <v>28</v>
      </c>
      <c r="O2403" s="1" t="s">
        <v>58</v>
      </c>
    </row>
    <row r="2404" spans="1:15" x14ac:dyDescent="0.25">
      <c r="A2404">
        <v>2403</v>
      </c>
      <c r="B2404">
        <v>45</v>
      </c>
      <c r="C2404" s="1" t="s">
        <v>2</v>
      </c>
      <c r="D2404" s="1" t="s">
        <v>101</v>
      </c>
      <c r="E2404" s="1" t="s">
        <v>49</v>
      </c>
      <c r="F2404" s="2">
        <v>50096</v>
      </c>
      <c r="G2404">
        <v>31</v>
      </c>
      <c r="H2404">
        <v>89</v>
      </c>
      <c r="I2404" s="1" t="s">
        <v>122</v>
      </c>
      <c r="J2404" s="1" t="s">
        <v>26</v>
      </c>
      <c r="K2404" s="1" t="s">
        <v>92</v>
      </c>
      <c r="L2404" s="1" t="s">
        <v>8</v>
      </c>
      <c r="M2404" s="1" t="s">
        <v>20</v>
      </c>
      <c r="N2404" s="1" t="s">
        <v>15</v>
      </c>
      <c r="O2404" s="1" t="s">
        <v>22</v>
      </c>
    </row>
    <row r="2405" spans="1:15" x14ac:dyDescent="0.25">
      <c r="A2405">
        <v>2404</v>
      </c>
      <c r="B2405">
        <v>64</v>
      </c>
      <c r="C2405" s="1" t="s">
        <v>2</v>
      </c>
      <c r="D2405" s="1" t="s">
        <v>41</v>
      </c>
      <c r="E2405" s="1" t="s">
        <v>4</v>
      </c>
      <c r="F2405" s="2">
        <v>50098</v>
      </c>
      <c r="G2405">
        <v>40</v>
      </c>
      <c r="H2405">
        <v>22</v>
      </c>
      <c r="I2405" s="1" t="s">
        <v>50</v>
      </c>
      <c r="J2405" s="1" t="s">
        <v>26</v>
      </c>
      <c r="K2405" s="1" t="s">
        <v>118</v>
      </c>
      <c r="L2405" s="1" t="s">
        <v>39</v>
      </c>
      <c r="M2405" s="1" t="s">
        <v>36</v>
      </c>
      <c r="N2405" s="1" t="s">
        <v>68</v>
      </c>
      <c r="O2405" s="1" t="s">
        <v>22</v>
      </c>
    </row>
    <row r="2406" spans="1:15" x14ac:dyDescent="0.25">
      <c r="A2406">
        <v>2405</v>
      </c>
      <c r="B2406">
        <v>28</v>
      </c>
      <c r="C2406" s="1" t="s">
        <v>2</v>
      </c>
      <c r="D2406" s="1" t="s">
        <v>41</v>
      </c>
      <c r="E2406" s="1" t="s">
        <v>4</v>
      </c>
      <c r="F2406" s="2">
        <v>50100</v>
      </c>
      <c r="G2406">
        <v>23</v>
      </c>
      <c r="H2406">
        <v>33</v>
      </c>
      <c r="I2406" s="1" t="s">
        <v>46</v>
      </c>
      <c r="J2406" s="1" t="s">
        <v>6</v>
      </c>
      <c r="K2406" s="1" t="s">
        <v>91</v>
      </c>
      <c r="L2406" s="1" t="s">
        <v>8</v>
      </c>
      <c r="M2406" s="1" t="s">
        <v>52</v>
      </c>
      <c r="N2406" s="1" t="s">
        <v>21</v>
      </c>
      <c r="O2406" s="1" t="s">
        <v>58</v>
      </c>
    </row>
    <row r="2407" spans="1:15" x14ac:dyDescent="0.25">
      <c r="A2407">
        <v>2406</v>
      </c>
      <c r="B2407">
        <v>69</v>
      </c>
      <c r="C2407" s="1" t="s">
        <v>2</v>
      </c>
      <c r="D2407" s="1" t="s">
        <v>16</v>
      </c>
      <c r="E2407" s="1" t="s">
        <v>4</v>
      </c>
      <c r="F2407" s="2">
        <v>50102</v>
      </c>
      <c r="G2407">
        <v>5</v>
      </c>
      <c r="H2407">
        <v>97</v>
      </c>
      <c r="I2407" s="1" t="s">
        <v>81</v>
      </c>
      <c r="J2407" s="1" t="s">
        <v>74</v>
      </c>
      <c r="K2407" s="1" t="s">
        <v>47</v>
      </c>
      <c r="L2407" s="1" t="s">
        <v>39</v>
      </c>
      <c r="M2407" s="1" t="s">
        <v>36</v>
      </c>
      <c r="N2407" s="1" t="s">
        <v>68</v>
      </c>
      <c r="O2407" s="1" t="s">
        <v>40</v>
      </c>
    </row>
    <row r="2408" spans="1:15" x14ac:dyDescent="0.25">
      <c r="A2408">
        <v>2407</v>
      </c>
      <c r="B2408">
        <v>54</v>
      </c>
      <c r="C2408" s="1" t="s">
        <v>2</v>
      </c>
      <c r="D2408" s="1" t="s">
        <v>101</v>
      </c>
      <c r="E2408" s="1" t="s">
        <v>49</v>
      </c>
      <c r="F2408" s="2">
        <v>50104</v>
      </c>
      <c r="G2408">
        <v>26</v>
      </c>
      <c r="H2408">
        <v>57</v>
      </c>
      <c r="I2408" s="1" t="s">
        <v>81</v>
      </c>
      <c r="J2408" s="1" t="s">
        <v>26</v>
      </c>
      <c r="K2408" s="1" t="s">
        <v>108</v>
      </c>
      <c r="L2408" s="1" t="s">
        <v>8</v>
      </c>
      <c r="M2408" s="1" t="s">
        <v>36</v>
      </c>
      <c r="N2408" s="1" t="s">
        <v>28</v>
      </c>
      <c r="O2408" s="1" t="s">
        <v>22</v>
      </c>
    </row>
    <row r="2409" spans="1:15" x14ac:dyDescent="0.25">
      <c r="A2409">
        <v>2408</v>
      </c>
      <c r="B2409">
        <v>52</v>
      </c>
      <c r="C2409" s="1" t="s">
        <v>2</v>
      </c>
      <c r="D2409" s="1" t="s">
        <v>41</v>
      </c>
      <c r="E2409" s="1" t="s">
        <v>4</v>
      </c>
      <c r="F2409" s="2">
        <v>50106</v>
      </c>
      <c r="G2409">
        <v>11</v>
      </c>
      <c r="H2409">
        <v>38</v>
      </c>
      <c r="I2409" s="1" t="s">
        <v>97</v>
      </c>
      <c r="J2409" s="1" t="s">
        <v>26</v>
      </c>
      <c r="K2409" s="1" t="s">
        <v>100</v>
      </c>
      <c r="L2409" s="1" t="s">
        <v>35</v>
      </c>
      <c r="M2409" s="1" t="s">
        <v>9</v>
      </c>
      <c r="N2409" s="1" t="s">
        <v>21</v>
      </c>
      <c r="O2409" s="1" t="s">
        <v>58</v>
      </c>
    </row>
    <row r="2410" spans="1:15" x14ac:dyDescent="0.25">
      <c r="A2410">
        <v>2409</v>
      </c>
      <c r="B2410">
        <v>23</v>
      </c>
      <c r="C2410" s="1" t="s">
        <v>2</v>
      </c>
      <c r="D2410" s="1" t="s">
        <v>32</v>
      </c>
      <c r="E2410" s="1" t="s">
        <v>24</v>
      </c>
      <c r="F2410" s="2">
        <v>50108</v>
      </c>
      <c r="G2410">
        <v>44</v>
      </c>
      <c r="H2410">
        <v>55</v>
      </c>
      <c r="I2410" s="1" t="s">
        <v>59</v>
      </c>
      <c r="J2410" s="1" t="s">
        <v>74</v>
      </c>
      <c r="K2410" s="1" t="s">
        <v>76</v>
      </c>
      <c r="L2410" s="1" t="s">
        <v>39</v>
      </c>
      <c r="M2410" s="1" t="s">
        <v>27</v>
      </c>
      <c r="N2410" s="1" t="s">
        <v>68</v>
      </c>
      <c r="O2410" s="1" t="s">
        <v>79</v>
      </c>
    </row>
    <row r="2411" spans="1:15" x14ac:dyDescent="0.25">
      <c r="A2411">
        <v>2410</v>
      </c>
      <c r="B2411">
        <v>26</v>
      </c>
      <c r="C2411" s="1" t="s">
        <v>2</v>
      </c>
      <c r="D2411" s="1" t="s">
        <v>88</v>
      </c>
      <c r="E2411" s="1" t="s">
        <v>49</v>
      </c>
      <c r="F2411" s="2">
        <v>50110</v>
      </c>
      <c r="G2411">
        <v>47</v>
      </c>
      <c r="H2411">
        <v>37</v>
      </c>
      <c r="I2411" s="1" t="s">
        <v>131</v>
      </c>
      <c r="J2411" s="1" t="s">
        <v>6</v>
      </c>
      <c r="K2411" s="1" t="s">
        <v>116</v>
      </c>
      <c r="L2411" s="1" t="s">
        <v>19</v>
      </c>
      <c r="M2411" s="1" t="s">
        <v>56</v>
      </c>
      <c r="N2411" s="1" t="s">
        <v>15</v>
      </c>
      <c r="O2411" s="1" t="s">
        <v>79</v>
      </c>
    </row>
    <row r="2412" spans="1:15" x14ac:dyDescent="0.25">
      <c r="A2412">
        <v>2411</v>
      </c>
      <c r="B2412">
        <v>48</v>
      </c>
      <c r="C2412" s="1" t="s">
        <v>2</v>
      </c>
      <c r="D2412" s="1" t="s">
        <v>53</v>
      </c>
      <c r="E2412" s="1" t="s">
        <v>24</v>
      </c>
      <c r="F2412" s="2">
        <v>50112</v>
      </c>
      <c r="G2412">
        <v>46</v>
      </c>
      <c r="H2412">
        <v>43</v>
      </c>
      <c r="I2412" s="1" t="s">
        <v>132</v>
      </c>
      <c r="J2412" s="1" t="s">
        <v>26</v>
      </c>
      <c r="K2412" s="1" t="s">
        <v>14</v>
      </c>
      <c r="L2412" s="1" t="s">
        <v>35</v>
      </c>
      <c r="M2412" s="1" t="s">
        <v>20</v>
      </c>
      <c r="N2412" s="1" t="s">
        <v>28</v>
      </c>
      <c r="O2412" s="1" t="s">
        <v>70</v>
      </c>
    </row>
    <row r="2413" spans="1:15" x14ac:dyDescent="0.25">
      <c r="A2413">
        <v>2412</v>
      </c>
      <c r="B2413">
        <v>49</v>
      </c>
      <c r="C2413" s="1" t="s">
        <v>2</v>
      </c>
      <c r="D2413" s="1" t="s">
        <v>86</v>
      </c>
      <c r="E2413" s="1" t="s">
        <v>4</v>
      </c>
      <c r="F2413" s="2">
        <v>50114</v>
      </c>
      <c r="G2413">
        <v>35</v>
      </c>
      <c r="H2413">
        <v>96</v>
      </c>
      <c r="I2413" s="1" t="s">
        <v>123</v>
      </c>
      <c r="J2413" s="1" t="s">
        <v>26</v>
      </c>
      <c r="K2413" s="1" t="s">
        <v>91</v>
      </c>
      <c r="L2413" s="1" t="s">
        <v>35</v>
      </c>
      <c r="M2413" s="1" t="s">
        <v>20</v>
      </c>
      <c r="N2413" s="1" t="s">
        <v>15</v>
      </c>
      <c r="O2413" s="1" t="s">
        <v>79</v>
      </c>
    </row>
    <row r="2414" spans="1:15" x14ac:dyDescent="0.25">
      <c r="A2414">
        <v>2413</v>
      </c>
      <c r="B2414">
        <v>53</v>
      </c>
      <c r="C2414" s="1" t="s">
        <v>2</v>
      </c>
      <c r="D2414" s="1" t="s">
        <v>84</v>
      </c>
      <c r="E2414" s="1" t="s">
        <v>45</v>
      </c>
      <c r="F2414" s="2">
        <v>50116</v>
      </c>
      <c r="G2414">
        <v>8</v>
      </c>
      <c r="H2414">
        <v>51</v>
      </c>
      <c r="I2414" s="1" t="s">
        <v>29</v>
      </c>
      <c r="J2414" s="1" t="s">
        <v>26</v>
      </c>
      <c r="K2414" s="1" t="s">
        <v>51</v>
      </c>
      <c r="L2414" s="1" t="s">
        <v>8</v>
      </c>
      <c r="M2414" s="1" t="s">
        <v>52</v>
      </c>
      <c r="N2414" s="1" t="s">
        <v>57</v>
      </c>
      <c r="O2414" s="1" t="s">
        <v>58</v>
      </c>
    </row>
    <row r="2415" spans="1:15" x14ac:dyDescent="0.25">
      <c r="A2415">
        <v>2414</v>
      </c>
      <c r="B2415">
        <v>69</v>
      </c>
      <c r="C2415" s="1" t="s">
        <v>2</v>
      </c>
      <c r="D2415" s="1" t="s">
        <v>41</v>
      </c>
      <c r="E2415" s="1" t="s">
        <v>4</v>
      </c>
      <c r="F2415" s="2">
        <v>50118</v>
      </c>
      <c r="G2415">
        <v>30</v>
      </c>
      <c r="H2415">
        <v>95</v>
      </c>
      <c r="I2415" s="1" t="s">
        <v>120</v>
      </c>
      <c r="J2415" s="1" t="s">
        <v>74</v>
      </c>
      <c r="K2415" s="1" t="s">
        <v>65</v>
      </c>
      <c r="L2415" s="1" t="s">
        <v>39</v>
      </c>
      <c r="M2415" s="1" t="s">
        <v>52</v>
      </c>
      <c r="N2415" s="1" t="s">
        <v>57</v>
      </c>
      <c r="O2415" s="1" t="s">
        <v>22</v>
      </c>
    </row>
    <row r="2416" spans="1:15" x14ac:dyDescent="0.25">
      <c r="A2416">
        <v>2415</v>
      </c>
      <c r="B2416">
        <v>26</v>
      </c>
      <c r="C2416" s="1" t="s">
        <v>2</v>
      </c>
      <c r="D2416" s="1" t="s">
        <v>107</v>
      </c>
      <c r="E2416" s="1" t="s">
        <v>4</v>
      </c>
      <c r="F2416" s="2">
        <v>50120</v>
      </c>
      <c r="G2416">
        <v>14</v>
      </c>
      <c r="H2416">
        <v>26</v>
      </c>
      <c r="I2416" s="1" t="s">
        <v>123</v>
      </c>
      <c r="J2416" s="1" t="s">
        <v>26</v>
      </c>
      <c r="K2416" s="1" t="s">
        <v>75</v>
      </c>
      <c r="L2416" s="1" t="s">
        <v>35</v>
      </c>
      <c r="M2416" s="1" t="s">
        <v>27</v>
      </c>
      <c r="N2416" s="1" t="s">
        <v>21</v>
      </c>
      <c r="O2416" s="1" t="s">
        <v>58</v>
      </c>
    </row>
    <row r="2417" spans="1:15" x14ac:dyDescent="0.25">
      <c r="A2417">
        <v>2416</v>
      </c>
      <c r="B2417">
        <v>21</v>
      </c>
      <c r="C2417" s="1" t="s">
        <v>2</v>
      </c>
      <c r="D2417" s="1" t="s">
        <v>44</v>
      </c>
      <c r="E2417" s="1" t="s">
        <v>45</v>
      </c>
      <c r="F2417" s="2">
        <v>50122</v>
      </c>
      <c r="G2417">
        <v>30</v>
      </c>
      <c r="H2417">
        <v>34</v>
      </c>
      <c r="I2417" s="1" t="s">
        <v>59</v>
      </c>
      <c r="J2417" s="1" t="s">
        <v>74</v>
      </c>
      <c r="K2417" s="1" t="s">
        <v>75</v>
      </c>
      <c r="L2417" s="1" t="s">
        <v>39</v>
      </c>
      <c r="M2417" s="1" t="s">
        <v>36</v>
      </c>
      <c r="N2417" s="1" t="s">
        <v>57</v>
      </c>
      <c r="O2417" s="1" t="s">
        <v>22</v>
      </c>
    </row>
    <row r="2418" spans="1:15" x14ac:dyDescent="0.25">
      <c r="A2418">
        <v>2417</v>
      </c>
      <c r="B2418">
        <v>59</v>
      </c>
      <c r="C2418" s="1" t="s">
        <v>2</v>
      </c>
      <c r="D2418" s="1" t="s">
        <v>23</v>
      </c>
      <c r="E2418" s="1" t="s">
        <v>24</v>
      </c>
      <c r="F2418" s="2">
        <v>50124</v>
      </c>
      <c r="G2418">
        <v>26</v>
      </c>
      <c r="H2418">
        <v>83</v>
      </c>
      <c r="I2418" s="1" t="s">
        <v>127</v>
      </c>
      <c r="J2418" s="1" t="s">
        <v>18</v>
      </c>
      <c r="K2418" s="1" t="s">
        <v>76</v>
      </c>
      <c r="L2418" s="1" t="s">
        <v>35</v>
      </c>
      <c r="M2418" s="1" t="s">
        <v>27</v>
      </c>
      <c r="N2418" s="1" t="s">
        <v>21</v>
      </c>
      <c r="O2418" s="1" t="s">
        <v>79</v>
      </c>
    </row>
    <row r="2419" spans="1:15" x14ac:dyDescent="0.25">
      <c r="A2419">
        <v>2418</v>
      </c>
      <c r="B2419">
        <v>21</v>
      </c>
      <c r="C2419" s="1" t="s">
        <v>2</v>
      </c>
      <c r="D2419" s="1" t="s">
        <v>114</v>
      </c>
      <c r="E2419" s="1" t="s">
        <v>49</v>
      </c>
      <c r="F2419" s="2">
        <v>50126</v>
      </c>
      <c r="G2419">
        <v>32</v>
      </c>
      <c r="H2419">
        <v>24</v>
      </c>
      <c r="I2419" s="1" t="s">
        <v>102</v>
      </c>
      <c r="J2419" s="1" t="s">
        <v>26</v>
      </c>
      <c r="K2419" s="1" t="s">
        <v>60</v>
      </c>
      <c r="L2419" s="1" t="s">
        <v>39</v>
      </c>
      <c r="M2419" s="1" t="s">
        <v>36</v>
      </c>
      <c r="N2419" s="1" t="s">
        <v>10</v>
      </c>
      <c r="O2419" s="1" t="s">
        <v>11</v>
      </c>
    </row>
    <row r="2420" spans="1:15" x14ac:dyDescent="0.25">
      <c r="A2420">
        <v>2419</v>
      </c>
      <c r="B2420">
        <v>22</v>
      </c>
      <c r="C2420" s="1" t="s">
        <v>2</v>
      </c>
      <c r="D2420" s="1" t="s">
        <v>77</v>
      </c>
      <c r="E2420" s="1" t="s">
        <v>4</v>
      </c>
      <c r="F2420" s="2">
        <v>50128</v>
      </c>
      <c r="G2420">
        <v>47</v>
      </c>
      <c r="H2420">
        <v>69</v>
      </c>
      <c r="I2420" s="1" t="s">
        <v>133</v>
      </c>
      <c r="J2420" s="1" t="s">
        <v>18</v>
      </c>
      <c r="K2420" s="1" t="s">
        <v>108</v>
      </c>
      <c r="L2420" s="1" t="s">
        <v>39</v>
      </c>
      <c r="M2420" s="1" t="s">
        <v>27</v>
      </c>
      <c r="N2420" s="1" t="s">
        <v>15</v>
      </c>
      <c r="O2420" s="1" t="s">
        <v>79</v>
      </c>
    </row>
    <row r="2421" spans="1:15" x14ac:dyDescent="0.25">
      <c r="A2421">
        <v>2420</v>
      </c>
      <c r="B2421">
        <v>26</v>
      </c>
      <c r="C2421" s="1" t="s">
        <v>2</v>
      </c>
      <c r="D2421" s="1" t="s">
        <v>12</v>
      </c>
      <c r="E2421" s="1" t="s">
        <v>4</v>
      </c>
      <c r="F2421" s="2">
        <v>50130</v>
      </c>
      <c r="G2421">
        <v>11</v>
      </c>
      <c r="H2421">
        <v>40</v>
      </c>
      <c r="I2421" s="1" t="s">
        <v>80</v>
      </c>
      <c r="J2421" s="1" t="s">
        <v>26</v>
      </c>
      <c r="K2421" s="1" t="s">
        <v>126</v>
      </c>
      <c r="L2421" s="1" t="s">
        <v>39</v>
      </c>
      <c r="M2421" s="1" t="s">
        <v>27</v>
      </c>
      <c r="N2421" s="1" t="s">
        <v>21</v>
      </c>
      <c r="O2421" s="1" t="s">
        <v>79</v>
      </c>
    </row>
    <row r="2422" spans="1:15" x14ac:dyDescent="0.25">
      <c r="A2422">
        <v>2421</v>
      </c>
      <c r="B2422">
        <v>41</v>
      </c>
      <c r="C2422" s="1" t="s">
        <v>2</v>
      </c>
      <c r="D2422" s="1" t="s">
        <v>84</v>
      </c>
      <c r="E2422" s="1" t="s">
        <v>45</v>
      </c>
      <c r="F2422" s="2">
        <v>50132</v>
      </c>
      <c r="G2422">
        <v>28</v>
      </c>
      <c r="H2422">
        <v>87</v>
      </c>
      <c r="I2422" s="1" t="s">
        <v>80</v>
      </c>
      <c r="J2422" s="1" t="s">
        <v>18</v>
      </c>
      <c r="K2422" s="1" t="s">
        <v>78</v>
      </c>
      <c r="L2422" s="1" t="s">
        <v>8</v>
      </c>
      <c r="M2422" s="1" t="s">
        <v>20</v>
      </c>
      <c r="N2422" s="1" t="s">
        <v>28</v>
      </c>
      <c r="O2422" s="1" t="s">
        <v>31</v>
      </c>
    </row>
    <row r="2423" spans="1:15" x14ac:dyDescent="0.25">
      <c r="A2423">
        <v>2422</v>
      </c>
      <c r="B2423">
        <v>37</v>
      </c>
      <c r="C2423" s="1" t="s">
        <v>2</v>
      </c>
      <c r="D2423" s="1" t="s">
        <v>32</v>
      </c>
      <c r="E2423" s="1" t="s">
        <v>24</v>
      </c>
      <c r="F2423" s="2">
        <v>50134</v>
      </c>
      <c r="G2423">
        <v>2</v>
      </c>
      <c r="H2423">
        <v>46</v>
      </c>
      <c r="I2423" s="1" t="s">
        <v>130</v>
      </c>
      <c r="J2423" s="1" t="s">
        <v>6</v>
      </c>
      <c r="K2423" s="1" t="s">
        <v>51</v>
      </c>
      <c r="L2423" s="1" t="s">
        <v>19</v>
      </c>
      <c r="M2423" s="1" t="s">
        <v>36</v>
      </c>
      <c r="N2423" s="1" t="s">
        <v>68</v>
      </c>
      <c r="O2423" s="1" t="s">
        <v>79</v>
      </c>
    </row>
    <row r="2424" spans="1:15" x14ac:dyDescent="0.25">
      <c r="A2424">
        <v>2423</v>
      </c>
      <c r="B2424">
        <v>30</v>
      </c>
      <c r="C2424" s="1" t="s">
        <v>2</v>
      </c>
      <c r="D2424" s="1" t="s">
        <v>88</v>
      </c>
      <c r="E2424" s="1" t="s">
        <v>49</v>
      </c>
      <c r="F2424" s="2">
        <v>50136</v>
      </c>
      <c r="G2424">
        <v>45</v>
      </c>
      <c r="H2424">
        <v>82</v>
      </c>
      <c r="I2424" s="1" t="s">
        <v>124</v>
      </c>
      <c r="J2424" s="1" t="s">
        <v>26</v>
      </c>
      <c r="K2424" s="1" t="s">
        <v>82</v>
      </c>
      <c r="L2424" s="1" t="s">
        <v>8</v>
      </c>
      <c r="M2424" s="1" t="s">
        <v>56</v>
      </c>
      <c r="N2424" s="1" t="s">
        <v>21</v>
      </c>
      <c r="O2424" s="1" t="s">
        <v>22</v>
      </c>
    </row>
    <row r="2425" spans="1:15" x14ac:dyDescent="0.25">
      <c r="A2425">
        <v>2424</v>
      </c>
      <c r="B2425">
        <v>49</v>
      </c>
      <c r="C2425" s="1" t="s">
        <v>2</v>
      </c>
      <c r="D2425" s="1" t="s">
        <v>114</v>
      </c>
      <c r="E2425" s="1" t="s">
        <v>49</v>
      </c>
      <c r="F2425" s="2">
        <v>50138</v>
      </c>
      <c r="G2425">
        <v>7</v>
      </c>
      <c r="H2425">
        <v>81</v>
      </c>
      <c r="I2425" s="1" t="s">
        <v>46</v>
      </c>
      <c r="J2425" s="1" t="s">
        <v>26</v>
      </c>
      <c r="K2425" s="1" t="s">
        <v>55</v>
      </c>
      <c r="L2425" s="1" t="s">
        <v>35</v>
      </c>
      <c r="M2425" s="1" t="s">
        <v>20</v>
      </c>
      <c r="N2425" s="1" t="s">
        <v>21</v>
      </c>
      <c r="O2425" s="1" t="s">
        <v>79</v>
      </c>
    </row>
    <row r="2426" spans="1:15" x14ac:dyDescent="0.25">
      <c r="A2426">
        <v>2425</v>
      </c>
      <c r="B2426">
        <v>49</v>
      </c>
      <c r="C2426" s="1" t="s">
        <v>2</v>
      </c>
      <c r="D2426" s="1" t="s">
        <v>88</v>
      </c>
      <c r="E2426" s="1" t="s">
        <v>49</v>
      </c>
      <c r="F2426" s="2">
        <v>50140</v>
      </c>
      <c r="G2426">
        <v>28</v>
      </c>
      <c r="H2426">
        <v>57</v>
      </c>
      <c r="I2426" s="1" t="s">
        <v>61</v>
      </c>
      <c r="J2426" s="1" t="s">
        <v>26</v>
      </c>
      <c r="K2426" s="1" t="s">
        <v>82</v>
      </c>
      <c r="L2426" s="1" t="s">
        <v>8</v>
      </c>
      <c r="M2426" s="1" t="s">
        <v>27</v>
      </c>
      <c r="N2426" s="1" t="s">
        <v>57</v>
      </c>
      <c r="O2426" s="1" t="s">
        <v>58</v>
      </c>
    </row>
    <row r="2427" spans="1:15" x14ac:dyDescent="0.25">
      <c r="A2427">
        <v>2426</v>
      </c>
      <c r="B2427">
        <v>58</v>
      </c>
      <c r="C2427" s="1" t="s">
        <v>2</v>
      </c>
      <c r="D2427" s="1" t="s">
        <v>53</v>
      </c>
      <c r="E2427" s="1" t="s">
        <v>24</v>
      </c>
      <c r="F2427" s="2">
        <v>50142</v>
      </c>
      <c r="G2427">
        <v>34</v>
      </c>
      <c r="H2427">
        <v>49</v>
      </c>
      <c r="I2427" s="1" t="s">
        <v>96</v>
      </c>
      <c r="J2427" s="1" t="s">
        <v>18</v>
      </c>
      <c r="K2427" s="1" t="s">
        <v>60</v>
      </c>
      <c r="L2427" s="1" t="s">
        <v>35</v>
      </c>
      <c r="M2427" s="1" t="s">
        <v>52</v>
      </c>
      <c r="N2427" s="1" t="s">
        <v>57</v>
      </c>
      <c r="O2427" s="1" t="s">
        <v>40</v>
      </c>
    </row>
    <row r="2428" spans="1:15" x14ac:dyDescent="0.25">
      <c r="A2428">
        <v>2427</v>
      </c>
      <c r="B2428">
        <v>70</v>
      </c>
      <c r="C2428" s="1" t="s">
        <v>2</v>
      </c>
      <c r="D2428" s="1" t="s">
        <v>84</v>
      </c>
      <c r="E2428" s="1" t="s">
        <v>45</v>
      </c>
      <c r="F2428" s="2">
        <v>50144</v>
      </c>
      <c r="G2428">
        <v>26</v>
      </c>
      <c r="H2428">
        <v>42</v>
      </c>
      <c r="I2428" s="1" t="s">
        <v>85</v>
      </c>
      <c r="J2428" s="1" t="s">
        <v>26</v>
      </c>
      <c r="K2428" s="1" t="s">
        <v>60</v>
      </c>
      <c r="L2428" s="1" t="s">
        <v>39</v>
      </c>
      <c r="M2428" s="1" t="s">
        <v>20</v>
      </c>
      <c r="N2428" s="1" t="s">
        <v>68</v>
      </c>
      <c r="O2428" s="1" t="s">
        <v>79</v>
      </c>
    </row>
    <row r="2429" spans="1:15" x14ac:dyDescent="0.25">
      <c r="A2429">
        <v>2428</v>
      </c>
      <c r="B2429">
        <v>27</v>
      </c>
      <c r="C2429" s="1" t="s">
        <v>2</v>
      </c>
      <c r="D2429" s="1" t="s">
        <v>84</v>
      </c>
      <c r="E2429" s="1" t="s">
        <v>45</v>
      </c>
      <c r="F2429" s="2">
        <v>50146</v>
      </c>
      <c r="G2429">
        <v>45</v>
      </c>
      <c r="H2429">
        <v>26</v>
      </c>
      <c r="I2429" s="1" t="s">
        <v>29</v>
      </c>
      <c r="J2429" s="1" t="s">
        <v>26</v>
      </c>
      <c r="K2429" s="1" t="s">
        <v>55</v>
      </c>
      <c r="L2429" s="1" t="s">
        <v>19</v>
      </c>
      <c r="M2429" s="1" t="s">
        <v>36</v>
      </c>
      <c r="N2429" s="1" t="s">
        <v>15</v>
      </c>
      <c r="O2429" s="1" t="s">
        <v>40</v>
      </c>
    </row>
    <row r="2430" spans="1:15" x14ac:dyDescent="0.25">
      <c r="A2430">
        <v>2429</v>
      </c>
      <c r="B2430">
        <v>65</v>
      </c>
      <c r="C2430" s="1" t="s">
        <v>2</v>
      </c>
      <c r="D2430" s="1" t="s">
        <v>95</v>
      </c>
      <c r="E2430" s="1" t="s">
        <v>4</v>
      </c>
      <c r="F2430" s="2">
        <v>50148</v>
      </c>
      <c r="G2430">
        <v>34</v>
      </c>
      <c r="H2430">
        <v>38</v>
      </c>
      <c r="I2430" s="1" t="s">
        <v>117</v>
      </c>
      <c r="J2430" s="1" t="s">
        <v>26</v>
      </c>
      <c r="K2430" s="1" t="s">
        <v>65</v>
      </c>
      <c r="L2430" s="1" t="s">
        <v>19</v>
      </c>
      <c r="M2430" s="1" t="s">
        <v>27</v>
      </c>
      <c r="N2430" s="1" t="s">
        <v>68</v>
      </c>
      <c r="O2430" s="1" t="s">
        <v>31</v>
      </c>
    </row>
    <row r="2431" spans="1:15" x14ac:dyDescent="0.25">
      <c r="A2431">
        <v>2430</v>
      </c>
      <c r="B2431">
        <v>57</v>
      </c>
      <c r="C2431" s="1" t="s">
        <v>2</v>
      </c>
      <c r="D2431" s="1" t="s">
        <v>32</v>
      </c>
      <c r="E2431" s="1" t="s">
        <v>24</v>
      </c>
      <c r="F2431" s="2">
        <v>50150</v>
      </c>
      <c r="G2431">
        <v>47</v>
      </c>
      <c r="H2431">
        <v>57</v>
      </c>
      <c r="I2431" s="1" t="s">
        <v>123</v>
      </c>
      <c r="J2431" s="1" t="s">
        <v>74</v>
      </c>
      <c r="K2431" s="1" t="s">
        <v>14</v>
      </c>
      <c r="L2431" s="1" t="s">
        <v>35</v>
      </c>
      <c r="M2431" s="1" t="s">
        <v>36</v>
      </c>
      <c r="N2431" s="1" t="s">
        <v>21</v>
      </c>
      <c r="O2431" s="1" t="s">
        <v>11</v>
      </c>
    </row>
    <row r="2432" spans="1:15" x14ac:dyDescent="0.25">
      <c r="A2432">
        <v>2431</v>
      </c>
      <c r="B2432">
        <v>20</v>
      </c>
      <c r="C2432" s="1" t="s">
        <v>2</v>
      </c>
      <c r="D2432" s="1" t="s">
        <v>84</v>
      </c>
      <c r="E2432" s="1" t="s">
        <v>45</v>
      </c>
      <c r="F2432" s="2">
        <v>50152</v>
      </c>
      <c r="G2432">
        <v>42</v>
      </c>
      <c r="H2432">
        <v>100</v>
      </c>
      <c r="I2432" s="1" t="s">
        <v>96</v>
      </c>
      <c r="J2432" s="1" t="s">
        <v>74</v>
      </c>
      <c r="K2432" s="1" t="s">
        <v>34</v>
      </c>
      <c r="L2432" s="1" t="s">
        <v>35</v>
      </c>
      <c r="M2432" s="1" t="s">
        <v>9</v>
      </c>
      <c r="N2432" s="1" t="s">
        <v>15</v>
      </c>
      <c r="O2432" s="1" t="s">
        <v>40</v>
      </c>
    </row>
    <row r="2433" spans="1:15" x14ac:dyDescent="0.25">
      <c r="A2433">
        <v>2432</v>
      </c>
      <c r="B2433">
        <v>34</v>
      </c>
      <c r="C2433" s="1" t="s">
        <v>2</v>
      </c>
      <c r="D2433" s="1" t="s">
        <v>86</v>
      </c>
      <c r="E2433" s="1" t="s">
        <v>4</v>
      </c>
      <c r="F2433" s="2">
        <v>50154</v>
      </c>
      <c r="G2433">
        <v>27</v>
      </c>
      <c r="H2433">
        <v>73</v>
      </c>
      <c r="I2433" s="1" t="s">
        <v>72</v>
      </c>
      <c r="J2433" s="1" t="s">
        <v>18</v>
      </c>
      <c r="K2433" s="1" t="s">
        <v>60</v>
      </c>
      <c r="L2433" s="1" t="s">
        <v>39</v>
      </c>
      <c r="M2433" s="1" t="s">
        <v>9</v>
      </c>
      <c r="N2433" s="1" t="s">
        <v>57</v>
      </c>
      <c r="O2433" s="1" t="s">
        <v>79</v>
      </c>
    </row>
    <row r="2434" spans="1:15" x14ac:dyDescent="0.25">
      <c r="A2434">
        <v>2433</v>
      </c>
      <c r="B2434">
        <v>59</v>
      </c>
      <c r="C2434" s="1" t="s">
        <v>2</v>
      </c>
      <c r="D2434" s="1" t="s">
        <v>84</v>
      </c>
      <c r="E2434" s="1" t="s">
        <v>45</v>
      </c>
      <c r="F2434" s="2">
        <v>50156</v>
      </c>
      <c r="G2434">
        <v>43</v>
      </c>
      <c r="H2434">
        <v>66</v>
      </c>
      <c r="I2434" s="1" t="s">
        <v>59</v>
      </c>
      <c r="J2434" s="1" t="s">
        <v>26</v>
      </c>
      <c r="K2434" s="1" t="s">
        <v>82</v>
      </c>
      <c r="L2434" s="1" t="s">
        <v>8</v>
      </c>
      <c r="M2434" s="1" t="s">
        <v>56</v>
      </c>
      <c r="N2434" s="1" t="s">
        <v>10</v>
      </c>
      <c r="O2434" s="1" t="s">
        <v>70</v>
      </c>
    </row>
    <row r="2435" spans="1:15" x14ac:dyDescent="0.25">
      <c r="A2435">
        <v>2434</v>
      </c>
      <c r="B2435">
        <v>54</v>
      </c>
      <c r="C2435" s="1" t="s">
        <v>2</v>
      </c>
      <c r="D2435" s="1" t="s">
        <v>95</v>
      </c>
      <c r="E2435" s="1" t="s">
        <v>4</v>
      </c>
      <c r="F2435" s="2">
        <v>50158</v>
      </c>
      <c r="G2435">
        <v>16</v>
      </c>
      <c r="H2435">
        <v>73</v>
      </c>
      <c r="I2435" s="1" t="s">
        <v>29</v>
      </c>
      <c r="J2435" s="1" t="s">
        <v>26</v>
      </c>
      <c r="K2435" s="1" t="s">
        <v>126</v>
      </c>
      <c r="L2435" s="1" t="s">
        <v>19</v>
      </c>
      <c r="M2435" s="1" t="s">
        <v>36</v>
      </c>
      <c r="N2435" s="1" t="s">
        <v>15</v>
      </c>
      <c r="O2435" s="1" t="s">
        <v>58</v>
      </c>
    </row>
    <row r="2436" spans="1:15" x14ac:dyDescent="0.25">
      <c r="A2436">
        <v>2435</v>
      </c>
      <c r="B2436">
        <v>36</v>
      </c>
      <c r="C2436" s="1" t="s">
        <v>2</v>
      </c>
      <c r="D2436" s="1" t="s">
        <v>125</v>
      </c>
      <c r="E2436" s="1" t="s">
        <v>49</v>
      </c>
      <c r="F2436" s="2">
        <v>50160</v>
      </c>
      <c r="G2436">
        <v>40</v>
      </c>
      <c r="H2436">
        <v>45</v>
      </c>
      <c r="I2436" s="1" t="s">
        <v>122</v>
      </c>
      <c r="J2436" s="1" t="s">
        <v>26</v>
      </c>
      <c r="K2436" s="1" t="s">
        <v>92</v>
      </c>
      <c r="L2436" s="1" t="s">
        <v>19</v>
      </c>
      <c r="M2436" s="1" t="s">
        <v>56</v>
      </c>
      <c r="N2436" s="1" t="s">
        <v>21</v>
      </c>
      <c r="O2436" s="1" t="s">
        <v>70</v>
      </c>
    </row>
    <row r="2437" spans="1:15" x14ac:dyDescent="0.25">
      <c r="A2437">
        <v>2436</v>
      </c>
      <c r="B2437">
        <v>21</v>
      </c>
      <c r="C2437" s="1" t="s">
        <v>2</v>
      </c>
      <c r="D2437" s="1" t="s">
        <v>32</v>
      </c>
      <c r="E2437" s="1" t="s">
        <v>24</v>
      </c>
      <c r="F2437" s="2">
        <v>50162</v>
      </c>
      <c r="G2437">
        <v>29</v>
      </c>
      <c r="H2437">
        <v>27</v>
      </c>
      <c r="I2437" s="1" t="s">
        <v>59</v>
      </c>
      <c r="J2437" s="1" t="s">
        <v>18</v>
      </c>
      <c r="K2437" s="1" t="s">
        <v>76</v>
      </c>
      <c r="L2437" s="1" t="s">
        <v>39</v>
      </c>
      <c r="M2437" s="1" t="s">
        <v>20</v>
      </c>
      <c r="N2437" s="1" t="s">
        <v>15</v>
      </c>
      <c r="O2437" s="1" t="s">
        <v>58</v>
      </c>
    </row>
    <row r="2438" spans="1:15" x14ac:dyDescent="0.25">
      <c r="A2438">
        <v>2437</v>
      </c>
      <c r="B2438">
        <v>52</v>
      </c>
      <c r="C2438" s="1" t="s">
        <v>2</v>
      </c>
      <c r="D2438" s="1" t="s">
        <v>95</v>
      </c>
      <c r="E2438" s="1" t="s">
        <v>4</v>
      </c>
      <c r="F2438" s="2">
        <v>50164</v>
      </c>
      <c r="G2438">
        <v>38</v>
      </c>
      <c r="H2438">
        <v>24</v>
      </c>
      <c r="I2438" s="1" t="s">
        <v>121</v>
      </c>
      <c r="J2438" s="1" t="s">
        <v>26</v>
      </c>
      <c r="K2438" s="1" t="s">
        <v>116</v>
      </c>
      <c r="L2438" s="1" t="s">
        <v>39</v>
      </c>
      <c r="M2438" s="1" t="s">
        <v>56</v>
      </c>
      <c r="N2438" s="1" t="s">
        <v>21</v>
      </c>
      <c r="O2438" s="1" t="s">
        <v>40</v>
      </c>
    </row>
    <row r="2439" spans="1:15" x14ac:dyDescent="0.25">
      <c r="A2439">
        <v>2438</v>
      </c>
      <c r="B2439">
        <v>43</v>
      </c>
      <c r="C2439" s="1" t="s">
        <v>2</v>
      </c>
      <c r="D2439" s="1" t="s">
        <v>32</v>
      </c>
      <c r="E2439" s="1" t="s">
        <v>24</v>
      </c>
      <c r="F2439" s="2">
        <v>50166</v>
      </c>
      <c r="G2439">
        <v>34</v>
      </c>
      <c r="H2439">
        <v>59</v>
      </c>
      <c r="I2439" s="1" t="s">
        <v>33</v>
      </c>
      <c r="J2439" s="1" t="s">
        <v>74</v>
      </c>
      <c r="K2439" s="1" t="s">
        <v>118</v>
      </c>
      <c r="L2439" s="1" t="s">
        <v>8</v>
      </c>
      <c r="M2439" s="1" t="s">
        <v>56</v>
      </c>
      <c r="N2439" s="1" t="s">
        <v>21</v>
      </c>
      <c r="O2439" s="1" t="s">
        <v>22</v>
      </c>
    </row>
    <row r="2440" spans="1:15" x14ac:dyDescent="0.25">
      <c r="A2440">
        <v>2439</v>
      </c>
      <c r="B2440">
        <v>32</v>
      </c>
      <c r="C2440" s="1" t="s">
        <v>2</v>
      </c>
      <c r="D2440" s="1" t="s">
        <v>16</v>
      </c>
      <c r="E2440" s="1" t="s">
        <v>4</v>
      </c>
      <c r="F2440" s="2">
        <v>50168</v>
      </c>
      <c r="G2440">
        <v>30</v>
      </c>
      <c r="H2440">
        <v>20</v>
      </c>
      <c r="I2440" s="1" t="s">
        <v>61</v>
      </c>
      <c r="J2440" s="1" t="s">
        <v>18</v>
      </c>
      <c r="K2440" s="1" t="s">
        <v>91</v>
      </c>
      <c r="L2440" s="1" t="s">
        <v>8</v>
      </c>
      <c r="M2440" s="1" t="s">
        <v>9</v>
      </c>
      <c r="N2440" s="1" t="s">
        <v>10</v>
      </c>
      <c r="O2440" s="1" t="s">
        <v>22</v>
      </c>
    </row>
    <row r="2441" spans="1:15" x14ac:dyDescent="0.25">
      <c r="A2441">
        <v>2440</v>
      </c>
      <c r="B2441">
        <v>55</v>
      </c>
      <c r="C2441" s="1" t="s">
        <v>2</v>
      </c>
      <c r="D2441" s="1" t="s">
        <v>48</v>
      </c>
      <c r="E2441" s="1" t="s">
        <v>49</v>
      </c>
      <c r="F2441" s="2">
        <v>50170</v>
      </c>
      <c r="G2441">
        <v>45</v>
      </c>
      <c r="H2441">
        <v>44</v>
      </c>
      <c r="I2441" s="1" t="s">
        <v>54</v>
      </c>
      <c r="J2441" s="1" t="s">
        <v>26</v>
      </c>
      <c r="K2441" s="1" t="s">
        <v>14</v>
      </c>
      <c r="L2441" s="1" t="s">
        <v>35</v>
      </c>
      <c r="M2441" s="1" t="s">
        <v>36</v>
      </c>
      <c r="N2441" s="1" t="s">
        <v>57</v>
      </c>
      <c r="O2441" s="1" t="s">
        <v>31</v>
      </c>
    </row>
    <row r="2442" spans="1:15" x14ac:dyDescent="0.25">
      <c r="A2442">
        <v>2441</v>
      </c>
      <c r="B2442">
        <v>31</v>
      </c>
      <c r="C2442" s="1" t="s">
        <v>2</v>
      </c>
      <c r="D2442" s="1" t="s">
        <v>107</v>
      </c>
      <c r="E2442" s="1" t="s">
        <v>4</v>
      </c>
      <c r="F2442" s="2">
        <v>50172</v>
      </c>
      <c r="G2442">
        <v>47</v>
      </c>
      <c r="H2442">
        <v>90</v>
      </c>
      <c r="I2442" s="1" t="s">
        <v>98</v>
      </c>
      <c r="J2442" s="1" t="s">
        <v>26</v>
      </c>
      <c r="K2442" s="1" t="s">
        <v>90</v>
      </c>
      <c r="L2442" s="1" t="s">
        <v>19</v>
      </c>
      <c r="M2442" s="1" t="s">
        <v>36</v>
      </c>
      <c r="N2442" s="1" t="s">
        <v>57</v>
      </c>
      <c r="O2442" s="1" t="s">
        <v>31</v>
      </c>
    </row>
    <row r="2443" spans="1:15" x14ac:dyDescent="0.25">
      <c r="A2443">
        <v>2442</v>
      </c>
      <c r="B2443">
        <v>45</v>
      </c>
      <c r="C2443" s="1" t="s">
        <v>2</v>
      </c>
      <c r="D2443" s="1" t="s">
        <v>88</v>
      </c>
      <c r="E2443" s="1" t="s">
        <v>49</v>
      </c>
      <c r="F2443" s="2">
        <v>50174</v>
      </c>
      <c r="G2443">
        <v>5</v>
      </c>
      <c r="H2443">
        <v>36</v>
      </c>
      <c r="I2443" s="1" t="s">
        <v>81</v>
      </c>
      <c r="J2443" s="1" t="s">
        <v>26</v>
      </c>
      <c r="K2443" s="1" t="s">
        <v>76</v>
      </c>
      <c r="L2443" s="1" t="s">
        <v>39</v>
      </c>
      <c r="M2443" s="1" t="s">
        <v>20</v>
      </c>
      <c r="N2443" s="1" t="s">
        <v>21</v>
      </c>
      <c r="O2443" s="1" t="s">
        <v>70</v>
      </c>
    </row>
    <row r="2444" spans="1:15" x14ac:dyDescent="0.25">
      <c r="A2444">
        <v>2443</v>
      </c>
      <c r="B2444">
        <v>53</v>
      </c>
      <c r="C2444" s="1" t="s">
        <v>2</v>
      </c>
      <c r="D2444" s="1" t="s">
        <v>3</v>
      </c>
      <c r="E2444" s="1" t="s">
        <v>4</v>
      </c>
      <c r="F2444" s="2">
        <v>50176</v>
      </c>
      <c r="G2444">
        <v>50</v>
      </c>
      <c r="H2444">
        <v>95</v>
      </c>
      <c r="I2444" s="1" t="s">
        <v>33</v>
      </c>
      <c r="J2444" s="1" t="s">
        <v>6</v>
      </c>
      <c r="K2444" s="1" t="s">
        <v>65</v>
      </c>
      <c r="L2444" s="1" t="s">
        <v>8</v>
      </c>
      <c r="M2444" s="1" t="s">
        <v>20</v>
      </c>
      <c r="N2444" s="1" t="s">
        <v>68</v>
      </c>
      <c r="O2444" s="1" t="s">
        <v>58</v>
      </c>
    </row>
    <row r="2445" spans="1:15" x14ac:dyDescent="0.25">
      <c r="A2445">
        <v>2444</v>
      </c>
      <c r="B2445">
        <v>24</v>
      </c>
      <c r="C2445" s="1" t="s">
        <v>2</v>
      </c>
      <c r="D2445" s="1" t="s">
        <v>114</v>
      </c>
      <c r="E2445" s="1" t="s">
        <v>49</v>
      </c>
      <c r="F2445" s="2">
        <v>50178</v>
      </c>
      <c r="G2445">
        <v>24</v>
      </c>
      <c r="H2445">
        <v>30</v>
      </c>
      <c r="I2445" s="1" t="s">
        <v>129</v>
      </c>
      <c r="J2445" s="1" t="s">
        <v>26</v>
      </c>
      <c r="K2445" s="1" t="s">
        <v>78</v>
      </c>
      <c r="L2445" s="1" t="s">
        <v>19</v>
      </c>
      <c r="M2445" s="1" t="s">
        <v>52</v>
      </c>
      <c r="N2445" s="1" t="s">
        <v>57</v>
      </c>
      <c r="O2445" s="1" t="s">
        <v>58</v>
      </c>
    </row>
    <row r="2446" spans="1:15" x14ac:dyDescent="0.25">
      <c r="A2446">
        <v>2445</v>
      </c>
      <c r="B2446">
        <v>47</v>
      </c>
      <c r="C2446" s="1" t="s">
        <v>2</v>
      </c>
      <c r="D2446" s="1" t="s">
        <v>101</v>
      </c>
      <c r="E2446" s="1" t="s">
        <v>49</v>
      </c>
      <c r="F2446" s="2">
        <v>50180</v>
      </c>
      <c r="G2446">
        <v>15</v>
      </c>
      <c r="H2446">
        <v>65</v>
      </c>
      <c r="I2446" s="1" t="s">
        <v>46</v>
      </c>
      <c r="J2446" s="1" t="s">
        <v>18</v>
      </c>
      <c r="K2446" s="1" t="s">
        <v>62</v>
      </c>
      <c r="L2446" s="1" t="s">
        <v>39</v>
      </c>
      <c r="M2446" s="1" t="s">
        <v>9</v>
      </c>
      <c r="N2446" s="1" t="s">
        <v>68</v>
      </c>
      <c r="O2446" s="1" t="s">
        <v>58</v>
      </c>
    </row>
    <row r="2447" spans="1:15" x14ac:dyDescent="0.25">
      <c r="A2447">
        <v>2446</v>
      </c>
      <c r="B2447">
        <v>63</v>
      </c>
      <c r="C2447" s="1" t="s">
        <v>2</v>
      </c>
      <c r="D2447" s="1" t="s">
        <v>101</v>
      </c>
      <c r="E2447" s="1" t="s">
        <v>49</v>
      </c>
      <c r="F2447" s="2">
        <v>50182</v>
      </c>
      <c r="G2447">
        <v>50</v>
      </c>
      <c r="H2447">
        <v>96</v>
      </c>
      <c r="I2447" s="1" t="s">
        <v>104</v>
      </c>
      <c r="J2447" s="1" t="s">
        <v>26</v>
      </c>
      <c r="K2447" s="1" t="s">
        <v>92</v>
      </c>
      <c r="L2447" s="1" t="s">
        <v>35</v>
      </c>
      <c r="M2447" s="1" t="s">
        <v>56</v>
      </c>
      <c r="N2447" s="1" t="s">
        <v>15</v>
      </c>
      <c r="O2447" s="1" t="s">
        <v>22</v>
      </c>
    </row>
    <row r="2448" spans="1:15" x14ac:dyDescent="0.25">
      <c r="A2448">
        <v>2447</v>
      </c>
      <c r="B2448">
        <v>38</v>
      </c>
      <c r="C2448" s="1" t="s">
        <v>2</v>
      </c>
      <c r="D2448" s="1" t="s">
        <v>37</v>
      </c>
      <c r="E2448" s="1" t="s">
        <v>4</v>
      </c>
      <c r="F2448" s="2">
        <v>50184</v>
      </c>
      <c r="G2448">
        <v>7</v>
      </c>
      <c r="H2448">
        <v>65</v>
      </c>
      <c r="I2448" s="1" t="s">
        <v>102</v>
      </c>
      <c r="J2448" s="1" t="s">
        <v>6</v>
      </c>
      <c r="K2448" s="1" t="s">
        <v>82</v>
      </c>
      <c r="L2448" s="1" t="s">
        <v>19</v>
      </c>
      <c r="M2448" s="1" t="s">
        <v>52</v>
      </c>
      <c r="N2448" s="1" t="s">
        <v>21</v>
      </c>
      <c r="O2448" s="1" t="s">
        <v>70</v>
      </c>
    </row>
    <row r="2449" spans="1:15" x14ac:dyDescent="0.25">
      <c r="A2449">
        <v>2448</v>
      </c>
      <c r="B2449">
        <v>59</v>
      </c>
      <c r="C2449" s="1" t="s">
        <v>2</v>
      </c>
      <c r="D2449" s="1" t="s">
        <v>77</v>
      </c>
      <c r="E2449" s="1" t="s">
        <v>4</v>
      </c>
      <c r="F2449" s="2">
        <v>50186</v>
      </c>
      <c r="G2449">
        <v>10</v>
      </c>
      <c r="H2449">
        <v>47</v>
      </c>
      <c r="I2449" s="1" t="s">
        <v>129</v>
      </c>
      <c r="J2449" s="1" t="s">
        <v>6</v>
      </c>
      <c r="K2449" s="1" t="s">
        <v>82</v>
      </c>
      <c r="L2449" s="1" t="s">
        <v>39</v>
      </c>
      <c r="M2449" s="1" t="s">
        <v>56</v>
      </c>
      <c r="N2449" s="1" t="s">
        <v>10</v>
      </c>
      <c r="O2449" s="1" t="s">
        <v>11</v>
      </c>
    </row>
    <row r="2450" spans="1:15" x14ac:dyDescent="0.25">
      <c r="A2450">
        <v>2449</v>
      </c>
      <c r="B2450">
        <v>54</v>
      </c>
      <c r="C2450" s="1" t="s">
        <v>2</v>
      </c>
      <c r="D2450" s="1" t="s">
        <v>106</v>
      </c>
      <c r="E2450" s="1" t="s">
        <v>49</v>
      </c>
      <c r="F2450" s="2">
        <v>50188</v>
      </c>
      <c r="G2450">
        <v>38</v>
      </c>
      <c r="H2450">
        <v>25</v>
      </c>
      <c r="I2450" s="1" t="s">
        <v>104</v>
      </c>
      <c r="J2450" s="1" t="s">
        <v>18</v>
      </c>
      <c r="K2450" s="1" t="s">
        <v>65</v>
      </c>
      <c r="L2450" s="1" t="s">
        <v>39</v>
      </c>
      <c r="M2450" s="1" t="s">
        <v>20</v>
      </c>
      <c r="N2450" s="1" t="s">
        <v>28</v>
      </c>
      <c r="O2450" s="1" t="s">
        <v>58</v>
      </c>
    </row>
    <row r="2451" spans="1:15" x14ac:dyDescent="0.25">
      <c r="A2451">
        <v>2450</v>
      </c>
      <c r="B2451">
        <v>26</v>
      </c>
      <c r="C2451" s="1" t="s">
        <v>2</v>
      </c>
      <c r="D2451" s="1" t="s">
        <v>44</v>
      </c>
      <c r="E2451" s="1" t="s">
        <v>45</v>
      </c>
      <c r="F2451" s="2">
        <v>50190</v>
      </c>
      <c r="G2451">
        <v>31</v>
      </c>
      <c r="H2451">
        <v>56</v>
      </c>
      <c r="I2451" s="1" t="s">
        <v>72</v>
      </c>
      <c r="J2451" s="1" t="s">
        <v>18</v>
      </c>
      <c r="K2451" s="1" t="s">
        <v>65</v>
      </c>
      <c r="L2451" s="1" t="s">
        <v>39</v>
      </c>
      <c r="M2451" s="1" t="s">
        <v>9</v>
      </c>
      <c r="N2451" s="1" t="s">
        <v>10</v>
      </c>
      <c r="O2451" s="1" t="s">
        <v>11</v>
      </c>
    </row>
    <row r="2452" spans="1:15" x14ac:dyDescent="0.25">
      <c r="A2452">
        <v>2451</v>
      </c>
      <c r="B2452">
        <v>68</v>
      </c>
      <c r="C2452" s="1" t="s">
        <v>2</v>
      </c>
      <c r="D2452" s="1" t="s">
        <v>95</v>
      </c>
      <c r="E2452" s="1" t="s">
        <v>4</v>
      </c>
      <c r="F2452" s="2">
        <v>50192</v>
      </c>
      <c r="G2452">
        <v>7</v>
      </c>
      <c r="H2452">
        <v>76</v>
      </c>
      <c r="I2452" s="1" t="s">
        <v>80</v>
      </c>
      <c r="J2452" s="1" t="s">
        <v>26</v>
      </c>
      <c r="K2452" s="1" t="s">
        <v>118</v>
      </c>
      <c r="L2452" s="1" t="s">
        <v>39</v>
      </c>
      <c r="M2452" s="1" t="s">
        <v>36</v>
      </c>
      <c r="N2452" s="1" t="s">
        <v>10</v>
      </c>
      <c r="O2452" s="1" t="s">
        <v>40</v>
      </c>
    </row>
    <row r="2453" spans="1:15" x14ac:dyDescent="0.25">
      <c r="A2453">
        <v>2452</v>
      </c>
      <c r="B2453">
        <v>41</v>
      </c>
      <c r="C2453" s="1" t="s">
        <v>2</v>
      </c>
      <c r="D2453" s="1" t="s">
        <v>107</v>
      </c>
      <c r="E2453" s="1" t="s">
        <v>4</v>
      </c>
      <c r="F2453" s="2">
        <v>50194</v>
      </c>
      <c r="G2453">
        <v>27</v>
      </c>
      <c r="H2453">
        <v>60</v>
      </c>
      <c r="I2453" s="1" t="s">
        <v>83</v>
      </c>
      <c r="J2453" s="1" t="s">
        <v>26</v>
      </c>
      <c r="K2453" s="1" t="s">
        <v>55</v>
      </c>
      <c r="L2453" s="1" t="s">
        <v>39</v>
      </c>
      <c r="M2453" s="1" t="s">
        <v>56</v>
      </c>
      <c r="N2453" s="1" t="s">
        <v>10</v>
      </c>
      <c r="O2453" s="1" t="s">
        <v>70</v>
      </c>
    </row>
    <row r="2454" spans="1:15" x14ac:dyDescent="0.25">
      <c r="A2454">
        <v>2453</v>
      </c>
      <c r="B2454">
        <v>68</v>
      </c>
      <c r="C2454" s="1" t="s">
        <v>2</v>
      </c>
      <c r="D2454" s="1" t="s">
        <v>37</v>
      </c>
      <c r="E2454" s="1" t="s">
        <v>4</v>
      </c>
      <c r="F2454" s="2">
        <v>50196</v>
      </c>
      <c r="G2454">
        <v>45</v>
      </c>
      <c r="H2454">
        <v>67</v>
      </c>
      <c r="I2454" s="1" t="s">
        <v>66</v>
      </c>
      <c r="J2454" s="1" t="s">
        <v>6</v>
      </c>
      <c r="K2454" s="1" t="s">
        <v>55</v>
      </c>
      <c r="L2454" s="1" t="s">
        <v>8</v>
      </c>
      <c r="M2454" s="1" t="s">
        <v>9</v>
      </c>
      <c r="N2454" s="1" t="s">
        <v>57</v>
      </c>
      <c r="O2454" s="1" t="s">
        <v>79</v>
      </c>
    </row>
    <row r="2455" spans="1:15" x14ac:dyDescent="0.25">
      <c r="A2455">
        <v>2454</v>
      </c>
      <c r="B2455">
        <v>21</v>
      </c>
      <c r="C2455" s="1" t="s">
        <v>2</v>
      </c>
      <c r="D2455" s="1" t="s">
        <v>12</v>
      </c>
      <c r="E2455" s="1" t="s">
        <v>4</v>
      </c>
      <c r="F2455" s="2">
        <v>50198</v>
      </c>
      <c r="G2455">
        <v>13</v>
      </c>
      <c r="H2455">
        <v>95</v>
      </c>
      <c r="I2455" s="1" t="s">
        <v>128</v>
      </c>
      <c r="J2455" s="1" t="s">
        <v>74</v>
      </c>
      <c r="K2455" s="1" t="s">
        <v>91</v>
      </c>
      <c r="L2455" s="1" t="s">
        <v>19</v>
      </c>
      <c r="M2455" s="1" t="s">
        <v>56</v>
      </c>
      <c r="N2455" s="1" t="s">
        <v>15</v>
      </c>
      <c r="O2455" s="1" t="s">
        <v>31</v>
      </c>
    </row>
    <row r="2456" spans="1:15" x14ac:dyDescent="0.25">
      <c r="A2456">
        <v>2455</v>
      </c>
      <c r="B2456">
        <v>32</v>
      </c>
      <c r="C2456" s="1" t="s">
        <v>2</v>
      </c>
      <c r="D2456" s="1" t="s">
        <v>125</v>
      </c>
      <c r="E2456" s="1" t="s">
        <v>49</v>
      </c>
      <c r="F2456" s="2">
        <v>50200</v>
      </c>
      <c r="G2456">
        <v>33</v>
      </c>
      <c r="H2456">
        <v>72</v>
      </c>
      <c r="I2456" s="1" t="s">
        <v>102</v>
      </c>
      <c r="J2456" s="1" t="s">
        <v>26</v>
      </c>
      <c r="K2456" s="1" t="s">
        <v>118</v>
      </c>
      <c r="L2456" s="1" t="s">
        <v>8</v>
      </c>
      <c r="M2456" s="1" t="s">
        <v>9</v>
      </c>
      <c r="N2456" s="1" t="s">
        <v>10</v>
      </c>
      <c r="O2456" s="1" t="s">
        <v>31</v>
      </c>
    </row>
    <row r="2457" spans="1:15" x14ac:dyDescent="0.25">
      <c r="A2457">
        <v>2456</v>
      </c>
      <c r="B2457">
        <v>20</v>
      </c>
      <c r="C2457" s="1" t="s">
        <v>2</v>
      </c>
      <c r="D2457" s="1" t="s">
        <v>115</v>
      </c>
      <c r="E2457" s="1" t="s">
        <v>49</v>
      </c>
      <c r="F2457" s="2">
        <v>50202</v>
      </c>
      <c r="G2457">
        <v>25</v>
      </c>
      <c r="H2457">
        <v>98</v>
      </c>
      <c r="I2457" s="1" t="s">
        <v>102</v>
      </c>
      <c r="J2457" s="1" t="s">
        <v>6</v>
      </c>
      <c r="K2457" s="1" t="s">
        <v>75</v>
      </c>
      <c r="L2457" s="1" t="s">
        <v>19</v>
      </c>
      <c r="M2457" s="1" t="s">
        <v>9</v>
      </c>
      <c r="N2457" s="1" t="s">
        <v>15</v>
      </c>
      <c r="O2457" s="1" t="s">
        <v>79</v>
      </c>
    </row>
    <row r="2458" spans="1:15" x14ac:dyDescent="0.25">
      <c r="A2458">
        <v>2457</v>
      </c>
      <c r="B2458">
        <v>59</v>
      </c>
      <c r="C2458" s="1" t="s">
        <v>2</v>
      </c>
      <c r="D2458" s="1" t="s">
        <v>16</v>
      </c>
      <c r="E2458" s="1" t="s">
        <v>4</v>
      </c>
      <c r="F2458" s="2">
        <v>50204</v>
      </c>
      <c r="G2458">
        <v>5</v>
      </c>
      <c r="H2458">
        <v>83</v>
      </c>
      <c r="I2458" s="1" t="s">
        <v>127</v>
      </c>
      <c r="J2458" s="1" t="s">
        <v>26</v>
      </c>
      <c r="K2458" s="1" t="s">
        <v>78</v>
      </c>
      <c r="L2458" s="1" t="s">
        <v>8</v>
      </c>
      <c r="M2458" s="1" t="s">
        <v>52</v>
      </c>
      <c r="N2458" s="1" t="s">
        <v>28</v>
      </c>
      <c r="O2458" s="1" t="s">
        <v>70</v>
      </c>
    </row>
    <row r="2459" spans="1:15" x14ac:dyDescent="0.25">
      <c r="A2459">
        <v>2458</v>
      </c>
      <c r="B2459">
        <v>53</v>
      </c>
      <c r="C2459" s="1" t="s">
        <v>2</v>
      </c>
      <c r="D2459" s="1" t="s">
        <v>48</v>
      </c>
      <c r="E2459" s="1" t="s">
        <v>49</v>
      </c>
      <c r="F2459" s="2">
        <v>50206</v>
      </c>
      <c r="G2459">
        <v>23</v>
      </c>
      <c r="H2459">
        <v>37</v>
      </c>
      <c r="I2459" s="1" t="s">
        <v>61</v>
      </c>
      <c r="J2459" s="1" t="s">
        <v>26</v>
      </c>
      <c r="K2459" s="1" t="s">
        <v>14</v>
      </c>
      <c r="L2459" s="1" t="s">
        <v>39</v>
      </c>
      <c r="M2459" s="1" t="s">
        <v>52</v>
      </c>
      <c r="N2459" s="1" t="s">
        <v>15</v>
      </c>
      <c r="O2459" s="1" t="s">
        <v>40</v>
      </c>
    </row>
    <row r="2460" spans="1:15" x14ac:dyDescent="0.25">
      <c r="A2460">
        <v>2459</v>
      </c>
      <c r="B2460">
        <v>66</v>
      </c>
      <c r="C2460" s="1" t="s">
        <v>2</v>
      </c>
      <c r="D2460" s="1" t="s">
        <v>95</v>
      </c>
      <c r="E2460" s="1" t="s">
        <v>4</v>
      </c>
      <c r="F2460" s="2">
        <v>50208</v>
      </c>
      <c r="G2460">
        <v>17</v>
      </c>
      <c r="H2460">
        <v>85</v>
      </c>
      <c r="I2460" s="1" t="s">
        <v>87</v>
      </c>
      <c r="J2460" s="1" t="s">
        <v>6</v>
      </c>
      <c r="K2460" s="1" t="s">
        <v>30</v>
      </c>
      <c r="L2460" s="1" t="s">
        <v>39</v>
      </c>
      <c r="M2460" s="1" t="s">
        <v>20</v>
      </c>
      <c r="N2460" s="1" t="s">
        <v>57</v>
      </c>
      <c r="O2460" s="1" t="s">
        <v>22</v>
      </c>
    </row>
    <row r="2461" spans="1:15" x14ac:dyDescent="0.25">
      <c r="A2461">
        <v>2460</v>
      </c>
      <c r="B2461">
        <v>47</v>
      </c>
      <c r="C2461" s="1" t="s">
        <v>2</v>
      </c>
      <c r="D2461" s="1" t="s">
        <v>107</v>
      </c>
      <c r="E2461" s="1" t="s">
        <v>4</v>
      </c>
      <c r="F2461" s="2">
        <v>50210</v>
      </c>
      <c r="G2461">
        <v>14</v>
      </c>
      <c r="H2461">
        <v>36</v>
      </c>
      <c r="I2461" s="1" t="s">
        <v>50</v>
      </c>
      <c r="J2461" s="1" t="s">
        <v>6</v>
      </c>
      <c r="K2461" s="1" t="s">
        <v>65</v>
      </c>
      <c r="L2461" s="1" t="s">
        <v>39</v>
      </c>
      <c r="M2461" s="1" t="s">
        <v>52</v>
      </c>
      <c r="N2461" s="1" t="s">
        <v>15</v>
      </c>
      <c r="O2461" s="1" t="s">
        <v>22</v>
      </c>
    </row>
    <row r="2462" spans="1:15" x14ac:dyDescent="0.25">
      <c r="A2462">
        <v>2461</v>
      </c>
      <c r="B2462">
        <v>58</v>
      </c>
      <c r="C2462" s="1" t="s">
        <v>2</v>
      </c>
      <c r="D2462" s="1" t="s">
        <v>16</v>
      </c>
      <c r="E2462" s="1" t="s">
        <v>4</v>
      </c>
      <c r="F2462" s="2">
        <v>50212</v>
      </c>
      <c r="G2462">
        <v>28</v>
      </c>
      <c r="H2462">
        <v>36</v>
      </c>
      <c r="I2462" s="1" t="s">
        <v>13</v>
      </c>
      <c r="J2462" s="1" t="s">
        <v>18</v>
      </c>
      <c r="K2462" s="1" t="s">
        <v>75</v>
      </c>
      <c r="L2462" s="1" t="s">
        <v>8</v>
      </c>
      <c r="M2462" s="1" t="s">
        <v>56</v>
      </c>
      <c r="N2462" s="1" t="s">
        <v>21</v>
      </c>
      <c r="O2462" s="1" t="s">
        <v>31</v>
      </c>
    </row>
    <row r="2463" spans="1:15" x14ac:dyDescent="0.25">
      <c r="A2463">
        <v>2462</v>
      </c>
      <c r="B2463">
        <v>28</v>
      </c>
      <c r="C2463" s="1" t="s">
        <v>2</v>
      </c>
      <c r="D2463" s="1" t="s">
        <v>101</v>
      </c>
      <c r="E2463" s="1" t="s">
        <v>49</v>
      </c>
      <c r="F2463" s="2">
        <v>50214</v>
      </c>
      <c r="G2463">
        <v>19</v>
      </c>
      <c r="H2463">
        <v>86</v>
      </c>
      <c r="I2463" s="1" t="s">
        <v>120</v>
      </c>
      <c r="J2463" s="1" t="s">
        <v>6</v>
      </c>
      <c r="K2463" s="1" t="s">
        <v>90</v>
      </c>
      <c r="L2463" s="1" t="s">
        <v>35</v>
      </c>
      <c r="M2463" s="1" t="s">
        <v>27</v>
      </c>
      <c r="N2463" s="1" t="s">
        <v>21</v>
      </c>
      <c r="O2463" s="1" t="s">
        <v>22</v>
      </c>
    </row>
    <row r="2464" spans="1:15" x14ac:dyDescent="0.25">
      <c r="A2464">
        <v>2463</v>
      </c>
      <c r="B2464">
        <v>68</v>
      </c>
      <c r="C2464" s="1" t="s">
        <v>2</v>
      </c>
      <c r="D2464" s="1" t="s">
        <v>77</v>
      </c>
      <c r="E2464" s="1" t="s">
        <v>4</v>
      </c>
      <c r="F2464" s="2">
        <v>50216</v>
      </c>
      <c r="G2464">
        <v>31</v>
      </c>
      <c r="H2464">
        <v>99</v>
      </c>
      <c r="I2464" s="1" t="s">
        <v>50</v>
      </c>
      <c r="J2464" s="1" t="s">
        <v>74</v>
      </c>
      <c r="K2464" s="1" t="s">
        <v>103</v>
      </c>
      <c r="L2464" s="1" t="s">
        <v>19</v>
      </c>
      <c r="M2464" s="1" t="s">
        <v>36</v>
      </c>
      <c r="N2464" s="1" t="s">
        <v>57</v>
      </c>
      <c r="O2464" s="1" t="s">
        <v>58</v>
      </c>
    </row>
    <row r="2465" spans="1:15" x14ac:dyDescent="0.25">
      <c r="A2465">
        <v>2464</v>
      </c>
      <c r="B2465">
        <v>60</v>
      </c>
      <c r="C2465" s="1" t="s">
        <v>2</v>
      </c>
      <c r="D2465" s="1" t="s">
        <v>3</v>
      </c>
      <c r="E2465" s="1" t="s">
        <v>4</v>
      </c>
      <c r="F2465" s="2">
        <v>50218</v>
      </c>
      <c r="G2465">
        <v>25</v>
      </c>
      <c r="H2465">
        <v>21</v>
      </c>
      <c r="I2465" s="1" t="s">
        <v>73</v>
      </c>
      <c r="J2465" s="1" t="s">
        <v>74</v>
      </c>
      <c r="K2465" s="1" t="s">
        <v>108</v>
      </c>
      <c r="L2465" s="1" t="s">
        <v>35</v>
      </c>
      <c r="M2465" s="1" t="s">
        <v>36</v>
      </c>
      <c r="N2465" s="1" t="s">
        <v>15</v>
      </c>
      <c r="O2465" s="1" t="s">
        <v>58</v>
      </c>
    </row>
    <row r="2466" spans="1:15" x14ac:dyDescent="0.25">
      <c r="A2466">
        <v>2465</v>
      </c>
      <c r="B2466">
        <v>47</v>
      </c>
      <c r="C2466" s="1" t="s">
        <v>2</v>
      </c>
      <c r="D2466" s="1" t="s">
        <v>84</v>
      </c>
      <c r="E2466" s="1" t="s">
        <v>45</v>
      </c>
      <c r="F2466" s="2">
        <v>50220</v>
      </c>
      <c r="G2466">
        <v>4</v>
      </c>
      <c r="H2466">
        <v>84</v>
      </c>
      <c r="I2466" s="1" t="s">
        <v>59</v>
      </c>
      <c r="J2466" s="1" t="s">
        <v>6</v>
      </c>
      <c r="K2466" s="1" t="s">
        <v>67</v>
      </c>
      <c r="L2466" s="1" t="s">
        <v>8</v>
      </c>
      <c r="M2466" s="1" t="s">
        <v>9</v>
      </c>
      <c r="N2466" s="1" t="s">
        <v>15</v>
      </c>
      <c r="O2466" s="1" t="s">
        <v>58</v>
      </c>
    </row>
    <row r="2467" spans="1:15" x14ac:dyDescent="0.25">
      <c r="A2467">
        <v>2466</v>
      </c>
      <c r="B2467">
        <v>18</v>
      </c>
      <c r="C2467" s="1" t="s">
        <v>2</v>
      </c>
      <c r="D2467" s="1" t="s">
        <v>23</v>
      </c>
      <c r="E2467" s="1" t="s">
        <v>24</v>
      </c>
      <c r="F2467" s="2">
        <v>50222</v>
      </c>
      <c r="G2467">
        <v>20</v>
      </c>
      <c r="H2467">
        <v>63</v>
      </c>
      <c r="I2467" s="1" t="s">
        <v>87</v>
      </c>
      <c r="J2467" s="1" t="s">
        <v>26</v>
      </c>
      <c r="K2467" s="1" t="s">
        <v>92</v>
      </c>
      <c r="L2467" s="1" t="s">
        <v>19</v>
      </c>
      <c r="M2467" s="1" t="s">
        <v>20</v>
      </c>
      <c r="N2467" s="1" t="s">
        <v>57</v>
      </c>
      <c r="O2467" s="1" t="s">
        <v>22</v>
      </c>
    </row>
    <row r="2468" spans="1:15" x14ac:dyDescent="0.25">
      <c r="A2468">
        <v>2467</v>
      </c>
      <c r="B2468">
        <v>32</v>
      </c>
      <c r="C2468" s="1" t="s">
        <v>2</v>
      </c>
      <c r="D2468" s="1" t="s">
        <v>41</v>
      </c>
      <c r="E2468" s="1" t="s">
        <v>4</v>
      </c>
      <c r="F2468" s="2">
        <v>50224</v>
      </c>
      <c r="G2468">
        <v>37</v>
      </c>
      <c r="H2468">
        <v>84</v>
      </c>
      <c r="I2468" s="1" t="s">
        <v>129</v>
      </c>
      <c r="J2468" s="1" t="s">
        <v>18</v>
      </c>
      <c r="K2468" s="1" t="s">
        <v>51</v>
      </c>
      <c r="L2468" s="1" t="s">
        <v>35</v>
      </c>
      <c r="M2468" s="1" t="s">
        <v>9</v>
      </c>
      <c r="N2468" s="1" t="s">
        <v>15</v>
      </c>
      <c r="O2468" s="1" t="s">
        <v>31</v>
      </c>
    </row>
    <row r="2469" spans="1:15" x14ac:dyDescent="0.25">
      <c r="A2469">
        <v>2468</v>
      </c>
      <c r="B2469">
        <v>27</v>
      </c>
      <c r="C2469" s="1" t="s">
        <v>2</v>
      </c>
      <c r="D2469" s="1" t="s">
        <v>41</v>
      </c>
      <c r="E2469" s="1" t="s">
        <v>4</v>
      </c>
      <c r="F2469" s="2">
        <v>50226</v>
      </c>
      <c r="G2469">
        <v>28</v>
      </c>
      <c r="H2469">
        <v>72</v>
      </c>
      <c r="I2469" s="1" t="s">
        <v>109</v>
      </c>
      <c r="J2469" s="1" t="s">
        <v>26</v>
      </c>
      <c r="K2469" s="1" t="s">
        <v>75</v>
      </c>
      <c r="L2469" s="1" t="s">
        <v>19</v>
      </c>
      <c r="M2469" s="1" t="s">
        <v>9</v>
      </c>
      <c r="N2469" s="1" t="s">
        <v>21</v>
      </c>
      <c r="O2469" s="1" t="s">
        <v>31</v>
      </c>
    </row>
    <row r="2470" spans="1:15" x14ac:dyDescent="0.25">
      <c r="A2470">
        <v>2469</v>
      </c>
      <c r="B2470">
        <v>65</v>
      </c>
      <c r="C2470" s="1" t="s">
        <v>2</v>
      </c>
      <c r="D2470" s="1" t="s">
        <v>69</v>
      </c>
      <c r="E2470" s="1" t="s">
        <v>4</v>
      </c>
      <c r="F2470" s="2">
        <v>50228</v>
      </c>
      <c r="G2470">
        <v>6</v>
      </c>
      <c r="H2470">
        <v>21</v>
      </c>
      <c r="I2470" s="1" t="s">
        <v>121</v>
      </c>
      <c r="J2470" s="1" t="s">
        <v>6</v>
      </c>
      <c r="K2470" s="1" t="s">
        <v>91</v>
      </c>
      <c r="L2470" s="1" t="s">
        <v>8</v>
      </c>
      <c r="M2470" s="1" t="s">
        <v>52</v>
      </c>
      <c r="N2470" s="1" t="s">
        <v>10</v>
      </c>
      <c r="O2470" s="1" t="s">
        <v>22</v>
      </c>
    </row>
    <row r="2471" spans="1:15" x14ac:dyDescent="0.25">
      <c r="A2471">
        <v>2470</v>
      </c>
      <c r="B2471">
        <v>68</v>
      </c>
      <c r="C2471" s="1" t="s">
        <v>2</v>
      </c>
      <c r="D2471" s="1" t="s">
        <v>23</v>
      </c>
      <c r="E2471" s="1" t="s">
        <v>24</v>
      </c>
      <c r="F2471" s="2">
        <v>50230</v>
      </c>
      <c r="G2471">
        <v>27</v>
      </c>
      <c r="H2471">
        <v>92</v>
      </c>
      <c r="I2471" s="1" t="s">
        <v>110</v>
      </c>
      <c r="J2471" s="1" t="s">
        <v>26</v>
      </c>
      <c r="K2471" s="1" t="s">
        <v>116</v>
      </c>
      <c r="L2471" s="1" t="s">
        <v>39</v>
      </c>
      <c r="M2471" s="1" t="s">
        <v>36</v>
      </c>
      <c r="N2471" s="1" t="s">
        <v>28</v>
      </c>
      <c r="O2471" s="1" t="s">
        <v>31</v>
      </c>
    </row>
    <row r="2472" spans="1:15" x14ac:dyDescent="0.25">
      <c r="A2472">
        <v>2471</v>
      </c>
      <c r="B2472">
        <v>55</v>
      </c>
      <c r="C2472" s="1" t="s">
        <v>2</v>
      </c>
      <c r="D2472" s="1" t="s">
        <v>3</v>
      </c>
      <c r="E2472" s="1" t="s">
        <v>4</v>
      </c>
      <c r="F2472" s="2">
        <v>50232</v>
      </c>
      <c r="G2472">
        <v>29</v>
      </c>
      <c r="H2472">
        <v>72</v>
      </c>
      <c r="I2472" s="1" t="s">
        <v>99</v>
      </c>
      <c r="J2472" s="1" t="s">
        <v>74</v>
      </c>
      <c r="K2472" s="1" t="s">
        <v>51</v>
      </c>
      <c r="L2472" s="1" t="s">
        <v>39</v>
      </c>
      <c r="M2472" s="1" t="s">
        <v>27</v>
      </c>
      <c r="N2472" s="1" t="s">
        <v>21</v>
      </c>
      <c r="O2472" s="1" t="s">
        <v>11</v>
      </c>
    </row>
    <row r="2473" spans="1:15" x14ac:dyDescent="0.25">
      <c r="A2473">
        <v>2472</v>
      </c>
      <c r="B2473">
        <v>30</v>
      </c>
      <c r="C2473" s="1" t="s">
        <v>2</v>
      </c>
      <c r="D2473" s="1" t="s">
        <v>23</v>
      </c>
      <c r="E2473" s="1" t="s">
        <v>24</v>
      </c>
      <c r="F2473" s="2">
        <v>50234</v>
      </c>
      <c r="G2473">
        <v>1</v>
      </c>
      <c r="H2473">
        <v>83</v>
      </c>
      <c r="I2473" s="1" t="s">
        <v>83</v>
      </c>
      <c r="J2473" s="1" t="s">
        <v>26</v>
      </c>
      <c r="K2473" s="1" t="s">
        <v>7</v>
      </c>
      <c r="L2473" s="1" t="s">
        <v>19</v>
      </c>
      <c r="M2473" s="1" t="s">
        <v>56</v>
      </c>
      <c r="N2473" s="1" t="s">
        <v>15</v>
      </c>
      <c r="O2473" s="1" t="s">
        <v>31</v>
      </c>
    </row>
    <row r="2474" spans="1:15" x14ac:dyDescent="0.25">
      <c r="A2474">
        <v>2473</v>
      </c>
      <c r="B2474">
        <v>24</v>
      </c>
      <c r="C2474" s="1" t="s">
        <v>2</v>
      </c>
      <c r="D2474" s="1" t="s">
        <v>37</v>
      </c>
      <c r="E2474" s="1" t="s">
        <v>4</v>
      </c>
      <c r="F2474" s="2">
        <v>50236</v>
      </c>
      <c r="G2474">
        <v>31</v>
      </c>
      <c r="H2474">
        <v>73</v>
      </c>
      <c r="I2474" s="1" t="s">
        <v>122</v>
      </c>
      <c r="J2474" s="1" t="s">
        <v>26</v>
      </c>
      <c r="K2474" s="1" t="s">
        <v>82</v>
      </c>
      <c r="L2474" s="1" t="s">
        <v>35</v>
      </c>
      <c r="M2474" s="1" t="s">
        <v>36</v>
      </c>
      <c r="N2474" s="1" t="s">
        <v>21</v>
      </c>
      <c r="O2474" s="1" t="s">
        <v>31</v>
      </c>
    </row>
    <row r="2475" spans="1:15" x14ac:dyDescent="0.25">
      <c r="A2475">
        <v>2474</v>
      </c>
      <c r="B2475">
        <v>57</v>
      </c>
      <c r="C2475" s="1" t="s">
        <v>2</v>
      </c>
      <c r="D2475" s="1" t="s">
        <v>107</v>
      </c>
      <c r="E2475" s="1" t="s">
        <v>4</v>
      </c>
      <c r="F2475" s="2">
        <v>50238</v>
      </c>
      <c r="G2475">
        <v>28</v>
      </c>
      <c r="H2475">
        <v>98</v>
      </c>
      <c r="I2475" s="1" t="s">
        <v>54</v>
      </c>
      <c r="J2475" s="1" t="s">
        <v>26</v>
      </c>
      <c r="K2475" s="1" t="s">
        <v>90</v>
      </c>
      <c r="L2475" s="1" t="s">
        <v>8</v>
      </c>
      <c r="M2475" s="1" t="s">
        <v>27</v>
      </c>
      <c r="N2475" s="1" t="s">
        <v>15</v>
      </c>
      <c r="O2475" s="1" t="s">
        <v>40</v>
      </c>
    </row>
    <row r="2476" spans="1:15" x14ac:dyDescent="0.25">
      <c r="A2476">
        <v>2475</v>
      </c>
      <c r="B2476">
        <v>23</v>
      </c>
      <c r="C2476" s="1" t="s">
        <v>2</v>
      </c>
      <c r="D2476" s="1" t="s">
        <v>95</v>
      </c>
      <c r="E2476" s="1" t="s">
        <v>4</v>
      </c>
      <c r="F2476" s="2">
        <v>50240</v>
      </c>
      <c r="G2476">
        <v>19</v>
      </c>
      <c r="H2476">
        <v>76</v>
      </c>
      <c r="I2476" s="1" t="s">
        <v>80</v>
      </c>
      <c r="J2476" s="1" t="s">
        <v>26</v>
      </c>
      <c r="K2476" s="1" t="s">
        <v>60</v>
      </c>
      <c r="L2476" s="1" t="s">
        <v>39</v>
      </c>
      <c r="M2476" s="1" t="s">
        <v>56</v>
      </c>
      <c r="N2476" s="1" t="s">
        <v>57</v>
      </c>
      <c r="O2476" s="1" t="s">
        <v>40</v>
      </c>
    </row>
    <row r="2477" spans="1:15" x14ac:dyDescent="0.25">
      <c r="A2477">
        <v>2476</v>
      </c>
      <c r="B2477">
        <v>69</v>
      </c>
      <c r="C2477" s="1" t="s">
        <v>2</v>
      </c>
      <c r="D2477" s="1" t="s">
        <v>63</v>
      </c>
      <c r="E2477" s="1" t="s">
        <v>4</v>
      </c>
      <c r="F2477" s="2">
        <v>50242</v>
      </c>
      <c r="G2477">
        <v>36</v>
      </c>
      <c r="H2477">
        <v>43</v>
      </c>
      <c r="I2477" s="1" t="s">
        <v>81</v>
      </c>
      <c r="J2477" s="1" t="s">
        <v>18</v>
      </c>
      <c r="K2477" s="1" t="s">
        <v>75</v>
      </c>
      <c r="L2477" s="1" t="s">
        <v>35</v>
      </c>
      <c r="M2477" s="1" t="s">
        <v>27</v>
      </c>
      <c r="N2477" s="1" t="s">
        <v>10</v>
      </c>
      <c r="O2477" s="1" t="s">
        <v>70</v>
      </c>
    </row>
    <row r="2478" spans="1:15" x14ac:dyDescent="0.25">
      <c r="A2478">
        <v>2477</v>
      </c>
      <c r="B2478">
        <v>60</v>
      </c>
      <c r="C2478" s="1" t="s">
        <v>2</v>
      </c>
      <c r="D2478" s="1" t="s">
        <v>106</v>
      </c>
      <c r="E2478" s="1" t="s">
        <v>49</v>
      </c>
      <c r="F2478" s="2">
        <v>50244</v>
      </c>
      <c r="G2478">
        <v>28</v>
      </c>
      <c r="H2478">
        <v>60</v>
      </c>
      <c r="I2478" s="1" t="s">
        <v>94</v>
      </c>
      <c r="J2478" s="1" t="s">
        <v>26</v>
      </c>
      <c r="K2478" s="1" t="s">
        <v>30</v>
      </c>
      <c r="L2478" s="1" t="s">
        <v>35</v>
      </c>
      <c r="M2478" s="1" t="s">
        <v>27</v>
      </c>
      <c r="N2478" s="1" t="s">
        <v>15</v>
      </c>
      <c r="O2478" s="1" t="s">
        <v>70</v>
      </c>
    </row>
    <row r="2479" spans="1:15" x14ac:dyDescent="0.25">
      <c r="A2479">
        <v>2478</v>
      </c>
      <c r="B2479">
        <v>25</v>
      </c>
      <c r="C2479" s="1" t="s">
        <v>2</v>
      </c>
      <c r="D2479" s="1" t="s">
        <v>125</v>
      </c>
      <c r="E2479" s="1" t="s">
        <v>49</v>
      </c>
      <c r="F2479" s="2">
        <v>50246</v>
      </c>
      <c r="G2479">
        <v>29</v>
      </c>
      <c r="H2479">
        <v>40</v>
      </c>
      <c r="I2479" s="1" t="s">
        <v>81</v>
      </c>
      <c r="J2479" s="1" t="s">
        <v>6</v>
      </c>
      <c r="K2479" s="1" t="s">
        <v>30</v>
      </c>
      <c r="L2479" s="1" t="s">
        <v>19</v>
      </c>
      <c r="M2479" s="1" t="s">
        <v>52</v>
      </c>
      <c r="N2479" s="1" t="s">
        <v>28</v>
      </c>
      <c r="O2479" s="1" t="s">
        <v>22</v>
      </c>
    </row>
    <row r="2480" spans="1:15" x14ac:dyDescent="0.25">
      <c r="A2480">
        <v>2479</v>
      </c>
      <c r="B2480">
        <v>18</v>
      </c>
      <c r="C2480" s="1" t="s">
        <v>2</v>
      </c>
      <c r="D2480" s="1" t="s">
        <v>107</v>
      </c>
      <c r="E2480" s="1" t="s">
        <v>4</v>
      </c>
      <c r="F2480" s="2">
        <v>50248</v>
      </c>
      <c r="G2480">
        <v>9</v>
      </c>
      <c r="H2480">
        <v>93</v>
      </c>
      <c r="I2480" s="1" t="s">
        <v>111</v>
      </c>
      <c r="J2480" s="1" t="s">
        <v>18</v>
      </c>
      <c r="K2480" s="1" t="s">
        <v>14</v>
      </c>
      <c r="L2480" s="1" t="s">
        <v>8</v>
      </c>
      <c r="M2480" s="1" t="s">
        <v>52</v>
      </c>
      <c r="N2480" s="1" t="s">
        <v>57</v>
      </c>
      <c r="O2480" s="1" t="s">
        <v>79</v>
      </c>
    </row>
    <row r="2481" spans="1:15" x14ac:dyDescent="0.25">
      <c r="A2481">
        <v>2480</v>
      </c>
      <c r="B2481">
        <v>37</v>
      </c>
      <c r="C2481" s="1" t="s">
        <v>2</v>
      </c>
      <c r="D2481" s="1" t="s">
        <v>63</v>
      </c>
      <c r="E2481" s="1" t="s">
        <v>4</v>
      </c>
      <c r="F2481" s="2">
        <v>50250</v>
      </c>
      <c r="G2481">
        <v>26</v>
      </c>
      <c r="H2481">
        <v>98</v>
      </c>
      <c r="I2481" s="1" t="s">
        <v>93</v>
      </c>
      <c r="J2481" s="1" t="s">
        <v>18</v>
      </c>
      <c r="K2481" s="1" t="s">
        <v>60</v>
      </c>
      <c r="L2481" s="1" t="s">
        <v>39</v>
      </c>
      <c r="M2481" s="1" t="s">
        <v>36</v>
      </c>
      <c r="N2481" s="1" t="s">
        <v>21</v>
      </c>
      <c r="O2481" s="1" t="s">
        <v>79</v>
      </c>
    </row>
    <row r="2482" spans="1:15" x14ac:dyDescent="0.25">
      <c r="A2482">
        <v>2481</v>
      </c>
      <c r="B2482">
        <v>61</v>
      </c>
      <c r="C2482" s="1" t="s">
        <v>2</v>
      </c>
      <c r="D2482" s="1" t="s">
        <v>107</v>
      </c>
      <c r="E2482" s="1" t="s">
        <v>4</v>
      </c>
      <c r="F2482" s="2">
        <v>50252</v>
      </c>
      <c r="G2482">
        <v>7</v>
      </c>
      <c r="H2482">
        <v>91</v>
      </c>
      <c r="I2482" s="1" t="s">
        <v>105</v>
      </c>
      <c r="J2482" s="1" t="s">
        <v>74</v>
      </c>
      <c r="K2482" s="1" t="s">
        <v>14</v>
      </c>
      <c r="L2482" s="1" t="s">
        <v>35</v>
      </c>
      <c r="M2482" s="1" t="s">
        <v>27</v>
      </c>
      <c r="N2482" s="1" t="s">
        <v>21</v>
      </c>
      <c r="O2482" s="1" t="s">
        <v>11</v>
      </c>
    </row>
    <row r="2483" spans="1:15" x14ac:dyDescent="0.25">
      <c r="A2483">
        <v>2482</v>
      </c>
      <c r="B2483">
        <v>41</v>
      </c>
      <c r="C2483" s="1" t="s">
        <v>2</v>
      </c>
      <c r="D2483" s="1" t="s">
        <v>115</v>
      </c>
      <c r="E2483" s="1" t="s">
        <v>49</v>
      </c>
      <c r="F2483" s="2">
        <v>50254</v>
      </c>
      <c r="G2483">
        <v>35</v>
      </c>
      <c r="H2483">
        <v>92</v>
      </c>
      <c r="I2483" s="1" t="s">
        <v>109</v>
      </c>
      <c r="J2483" s="1" t="s">
        <v>74</v>
      </c>
      <c r="K2483" s="1" t="s">
        <v>91</v>
      </c>
      <c r="L2483" s="1" t="s">
        <v>39</v>
      </c>
      <c r="M2483" s="1" t="s">
        <v>20</v>
      </c>
      <c r="N2483" s="1" t="s">
        <v>68</v>
      </c>
      <c r="O2483" s="1" t="s">
        <v>22</v>
      </c>
    </row>
    <row r="2484" spans="1:15" x14ac:dyDescent="0.25">
      <c r="A2484">
        <v>2483</v>
      </c>
      <c r="B2484">
        <v>69</v>
      </c>
      <c r="C2484" s="1" t="s">
        <v>2</v>
      </c>
      <c r="D2484" s="1" t="s">
        <v>48</v>
      </c>
      <c r="E2484" s="1" t="s">
        <v>49</v>
      </c>
      <c r="F2484" s="2">
        <v>50256</v>
      </c>
      <c r="G2484">
        <v>46</v>
      </c>
      <c r="H2484">
        <v>87</v>
      </c>
      <c r="I2484" s="1" t="s">
        <v>99</v>
      </c>
      <c r="J2484" s="1" t="s">
        <v>18</v>
      </c>
      <c r="K2484" s="1" t="s">
        <v>82</v>
      </c>
      <c r="L2484" s="1" t="s">
        <v>8</v>
      </c>
      <c r="M2484" s="1" t="s">
        <v>27</v>
      </c>
      <c r="N2484" s="1" t="s">
        <v>21</v>
      </c>
      <c r="O2484" s="1" t="s">
        <v>79</v>
      </c>
    </row>
    <row r="2485" spans="1:15" x14ac:dyDescent="0.25">
      <c r="A2485">
        <v>2484</v>
      </c>
      <c r="B2485">
        <v>32</v>
      </c>
      <c r="C2485" s="1" t="s">
        <v>2</v>
      </c>
      <c r="D2485" s="1" t="s">
        <v>69</v>
      </c>
      <c r="E2485" s="1" t="s">
        <v>4</v>
      </c>
      <c r="F2485" s="2">
        <v>50258</v>
      </c>
      <c r="G2485">
        <v>8</v>
      </c>
      <c r="H2485">
        <v>96</v>
      </c>
      <c r="I2485" s="1" t="s">
        <v>99</v>
      </c>
      <c r="J2485" s="1" t="s">
        <v>18</v>
      </c>
      <c r="K2485" s="1" t="s">
        <v>67</v>
      </c>
      <c r="L2485" s="1" t="s">
        <v>39</v>
      </c>
      <c r="M2485" s="1" t="s">
        <v>36</v>
      </c>
      <c r="N2485" s="1" t="s">
        <v>68</v>
      </c>
      <c r="O2485" s="1" t="s">
        <v>70</v>
      </c>
    </row>
    <row r="2486" spans="1:15" x14ac:dyDescent="0.25">
      <c r="A2486">
        <v>2485</v>
      </c>
      <c r="B2486">
        <v>60</v>
      </c>
      <c r="C2486" s="1" t="s">
        <v>2</v>
      </c>
      <c r="D2486" s="1" t="s">
        <v>86</v>
      </c>
      <c r="E2486" s="1" t="s">
        <v>4</v>
      </c>
      <c r="F2486" s="2">
        <v>50260</v>
      </c>
      <c r="G2486">
        <v>50</v>
      </c>
      <c r="H2486">
        <v>97</v>
      </c>
      <c r="I2486" s="1" t="s">
        <v>64</v>
      </c>
      <c r="J2486" s="1" t="s">
        <v>26</v>
      </c>
      <c r="K2486" s="1" t="s">
        <v>78</v>
      </c>
      <c r="L2486" s="1" t="s">
        <v>35</v>
      </c>
      <c r="M2486" s="1" t="s">
        <v>52</v>
      </c>
      <c r="N2486" s="1" t="s">
        <v>15</v>
      </c>
      <c r="O2486" s="1" t="s">
        <v>79</v>
      </c>
    </row>
    <row r="2487" spans="1:15" x14ac:dyDescent="0.25">
      <c r="A2487">
        <v>2486</v>
      </c>
      <c r="B2487">
        <v>43</v>
      </c>
      <c r="C2487" s="1" t="s">
        <v>2</v>
      </c>
      <c r="D2487" s="1" t="s">
        <v>3</v>
      </c>
      <c r="E2487" s="1" t="s">
        <v>4</v>
      </c>
      <c r="F2487" s="2">
        <v>50262</v>
      </c>
      <c r="G2487">
        <v>37</v>
      </c>
      <c r="H2487">
        <v>55</v>
      </c>
      <c r="I2487" s="1" t="s">
        <v>42</v>
      </c>
      <c r="J2487" s="1" t="s">
        <v>26</v>
      </c>
      <c r="K2487" s="1" t="s">
        <v>100</v>
      </c>
      <c r="L2487" s="1" t="s">
        <v>19</v>
      </c>
      <c r="M2487" s="1" t="s">
        <v>52</v>
      </c>
      <c r="N2487" s="1" t="s">
        <v>57</v>
      </c>
      <c r="O2487" s="1" t="s">
        <v>31</v>
      </c>
    </row>
    <row r="2488" spans="1:15" x14ac:dyDescent="0.25">
      <c r="A2488">
        <v>2487</v>
      </c>
      <c r="B2488">
        <v>61</v>
      </c>
      <c r="C2488" s="1" t="s">
        <v>2</v>
      </c>
      <c r="D2488" s="1" t="s">
        <v>16</v>
      </c>
      <c r="E2488" s="1" t="s">
        <v>4</v>
      </c>
      <c r="F2488" s="2">
        <v>50264</v>
      </c>
      <c r="G2488">
        <v>6</v>
      </c>
      <c r="H2488">
        <v>58</v>
      </c>
      <c r="I2488" s="1" t="s">
        <v>87</v>
      </c>
      <c r="J2488" s="1" t="s">
        <v>6</v>
      </c>
      <c r="K2488" s="1" t="s">
        <v>118</v>
      </c>
      <c r="L2488" s="1" t="s">
        <v>19</v>
      </c>
      <c r="M2488" s="1" t="s">
        <v>56</v>
      </c>
      <c r="N2488" s="1" t="s">
        <v>21</v>
      </c>
      <c r="O2488" s="1" t="s">
        <v>11</v>
      </c>
    </row>
    <row r="2489" spans="1:15" x14ac:dyDescent="0.25">
      <c r="A2489">
        <v>2488</v>
      </c>
      <c r="B2489">
        <v>57</v>
      </c>
      <c r="C2489" s="1" t="s">
        <v>2</v>
      </c>
      <c r="D2489" s="1" t="s">
        <v>119</v>
      </c>
      <c r="E2489" s="1" t="s">
        <v>24</v>
      </c>
      <c r="F2489" s="2">
        <v>50266</v>
      </c>
      <c r="G2489">
        <v>16</v>
      </c>
      <c r="H2489">
        <v>21</v>
      </c>
      <c r="I2489" s="1" t="s">
        <v>38</v>
      </c>
      <c r="J2489" s="1" t="s">
        <v>6</v>
      </c>
      <c r="K2489" s="1" t="s">
        <v>65</v>
      </c>
      <c r="L2489" s="1" t="s">
        <v>19</v>
      </c>
      <c r="M2489" s="1" t="s">
        <v>27</v>
      </c>
      <c r="N2489" s="1" t="s">
        <v>28</v>
      </c>
      <c r="O2489" s="1" t="s">
        <v>58</v>
      </c>
    </row>
    <row r="2490" spans="1:15" x14ac:dyDescent="0.25">
      <c r="A2490">
        <v>2489</v>
      </c>
      <c r="B2490">
        <v>56</v>
      </c>
      <c r="C2490" s="1" t="s">
        <v>2</v>
      </c>
      <c r="D2490" s="1" t="s">
        <v>48</v>
      </c>
      <c r="E2490" s="1" t="s">
        <v>49</v>
      </c>
      <c r="F2490" s="2">
        <v>50268</v>
      </c>
      <c r="G2490">
        <v>30</v>
      </c>
      <c r="H2490">
        <v>82</v>
      </c>
      <c r="I2490" s="1" t="s">
        <v>64</v>
      </c>
      <c r="J2490" s="1" t="s">
        <v>74</v>
      </c>
      <c r="K2490" s="1" t="s">
        <v>43</v>
      </c>
      <c r="L2490" s="1" t="s">
        <v>35</v>
      </c>
      <c r="M2490" s="1" t="s">
        <v>9</v>
      </c>
      <c r="N2490" s="1" t="s">
        <v>28</v>
      </c>
      <c r="O2490" s="1" t="s">
        <v>70</v>
      </c>
    </row>
    <row r="2491" spans="1:15" x14ac:dyDescent="0.25">
      <c r="A2491">
        <v>2490</v>
      </c>
      <c r="B2491">
        <v>66</v>
      </c>
      <c r="C2491" s="1" t="s">
        <v>2</v>
      </c>
      <c r="D2491" s="1" t="s">
        <v>44</v>
      </c>
      <c r="E2491" s="1" t="s">
        <v>45</v>
      </c>
      <c r="F2491" s="2">
        <v>50270</v>
      </c>
      <c r="G2491">
        <v>50</v>
      </c>
      <c r="H2491">
        <v>34</v>
      </c>
      <c r="I2491" s="1" t="s">
        <v>129</v>
      </c>
      <c r="J2491" s="1" t="s">
        <v>26</v>
      </c>
      <c r="K2491" s="1" t="s">
        <v>78</v>
      </c>
      <c r="L2491" s="1" t="s">
        <v>8</v>
      </c>
      <c r="M2491" s="1" t="s">
        <v>9</v>
      </c>
      <c r="N2491" s="1" t="s">
        <v>10</v>
      </c>
      <c r="O2491" s="1" t="s">
        <v>40</v>
      </c>
    </row>
    <row r="2492" spans="1:15" x14ac:dyDescent="0.25">
      <c r="A2492">
        <v>2491</v>
      </c>
      <c r="B2492">
        <v>52</v>
      </c>
      <c r="C2492" s="1" t="s">
        <v>2</v>
      </c>
      <c r="D2492" s="1" t="s">
        <v>3</v>
      </c>
      <c r="E2492" s="1" t="s">
        <v>4</v>
      </c>
      <c r="F2492" s="2">
        <v>50272</v>
      </c>
      <c r="G2492">
        <v>5</v>
      </c>
      <c r="H2492">
        <v>78</v>
      </c>
      <c r="I2492" s="1" t="s">
        <v>38</v>
      </c>
      <c r="J2492" s="1" t="s">
        <v>26</v>
      </c>
      <c r="K2492" s="1" t="s">
        <v>7</v>
      </c>
      <c r="L2492" s="1" t="s">
        <v>19</v>
      </c>
      <c r="M2492" s="1" t="s">
        <v>20</v>
      </c>
      <c r="N2492" s="1" t="s">
        <v>15</v>
      </c>
      <c r="O2492" s="1" t="s">
        <v>79</v>
      </c>
    </row>
    <row r="2493" spans="1:15" x14ac:dyDescent="0.25">
      <c r="A2493">
        <v>2492</v>
      </c>
      <c r="B2493">
        <v>63</v>
      </c>
      <c r="C2493" s="1" t="s">
        <v>2</v>
      </c>
      <c r="D2493" s="1" t="s">
        <v>48</v>
      </c>
      <c r="E2493" s="1" t="s">
        <v>49</v>
      </c>
      <c r="F2493" s="2">
        <v>50274</v>
      </c>
      <c r="G2493">
        <v>15</v>
      </c>
      <c r="H2493">
        <v>47</v>
      </c>
      <c r="I2493" s="1" t="s">
        <v>80</v>
      </c>
      <c r="J2493" s="1" t="s">
        <v>26</v>
      </c>
      <c r="K2493" s="1" t="s">
        <v>118</v>
      </c>
      <c r="L2493" s="1" t="s">
        <v>19</v>
      </c>
      <c r="M2493" s="1" t="s">
        <v>9</v>
      </c>
      <c r="N2493" s="1" t="s">
        <v>57</v>
      </c>
      <c r="O2493" s="1" t="s">
        <v>70</v>
      </c>
    </row>
    <row r="2494" spans="1:15" x14ac:dyDescent="0.25">
      <c r="A2494">
        <v>2493</v>
      </c>
      <c r="B2494">
        <v>50</v>
      </c>
      <c r="C2494" s="1" t="s">
        <v>2</v>
      </c>
      <c r="D2494" s="1" t="s">
        <v>71</v>
      </c>
      <c r="E2494" s="1" t="s">
        <v>49</v>
      </c>
      <c r="F2494" s="2">
        <v>50276</v>
      </c>
      <c r="G2494">
        <v>34</v>
      </c>
      <c r="H2494">
        <v>96</v>
      </c>
      <c r="I2494" s="1" t="s">
        <v>129</v>
      </c>
      <c r="J2494" s="1" t="s">
        <v>18</v>
      </c>
      <c r="K2494" s="1" t="s">
        <v>47</v>
      </c>
      <c r="L2494" s="1" t="s">
        <v>35</v>
      </c>
      <c r="M2494" s="1" t="s">
        <v>27</v>
      </c>
      <c r="N2494" s="1" t="s">
        <v>57</v>
      </c>
      <c r="O2494" s="1" t="s">
        <v>58</v>
      </c>
    </row>
    <row r="2495" spans="1:15" x14ac:dyDescent="0.25">
      <c r="A2495">
        <v>2494</v>
      </c>
      <c r="B2495">
        <v>21</v>
      </c>
      <c r="C2495" s="1" t="s">
        <v>2</v>
      </c>
      <c r="D2495" s="1" t="s">
        <v>107</v>
      </c>
      <c r="E2495" s="1" t="s">
        <v>4</v>
      </c>
      <c r="F2495" s="2">
        <v>50278</v>
      </c>
      <c r="G2495">
        <v>6</v>
      </c>
      <c r="H2495">
        <v>23</v>
      </c>
      <c r="I2495" s="1" t="s">
        <v>13</v>
      </c>
      <c r="J2495" s="1" t="s">
        <v>18</v>
      </c>
      <c r="K2495" s="1" t="s">
        <v>100</v>
      </c>
      <c r="L2495" s="1" t="s">
        <v>39</v>
      </c>
      <c r="M2495" s="1" t="s">
        <v>52</v>
      </c>
      <c r="N2495" s="1" t="s">
        <v>10</v>
      </c>
      <c r="O2495" s="1" t="s">
        <v>79</v>
      </c>
    </row>
    <row r="2496" spans="1:15" x14ac:dyDescent="0.25">
      <c r="A2496">
        <v>2495</v>
      </c>
      <c r="B2496">
        <v>42</v>
      </c>
      <c r="C2496" s="1" t="s">
        <v>2</v>
      </c>
      <c r="D2496" s="1" t="s">
        <v>53</v>
      </c>
      <c r="E2496" s="1" t="s">
        <v>24</v>
      </c>
      <c r="F2496" s="2">
        <v>50280</v>
      </c>
      <c r="G2496">
        <v>26</v>
      </c>
      <c r="H2496">
        <v>27</v>
      </c>
      <c r="I2496" s="1" t="s">
        <v>83</v>
      </c>
      <c r="J2496" s="1" t="s">
        <v>18</v>
      </c>
      <c r="K2496" s="1" t="s">
        <v>82</v>
      </c>
      <c r="L2496" s="1" t="s">
        <v>8</v>
      </c>
      <c r="M2496" s="1" t="s">
        <v>56</v>
      </c>
      <c r="N2496" s="1" t="s">
        <v>68</v>
      </c>
      <c r="O2496" s="1" t="s">
        <v>31</v>
      </c>
    </row>
    <row r="2497" spans="1:15" x14ac:dyDescent="0.25">
      <c r="A2497">
        <v>2496</v>
      </c>
      <c r="B2497">
        <v>40</v>
      </c>
      <c r="C2497" s="1" t="s">
        <v>2</v>
      </c>
      <c r="D2497" s="1" t="s">
        <v>114</v>
      </c>
      <c r="E2497" s="1" t="s">
        <v>49</v>
      </c>
      <c r="F2497" s="2">
        <v>50282</v>
      </c>
      <c r="G2497">
        <v>34</v>
      </c>
      <c r="H2497">
        <v>37</v>
      </c>
      <c r="I2497" s="1" t="s">
        <v>127</v>
      </c>
      <c r="J2497" s="1" t="s">
        <v>74</v>
      </c>
      <c r="K2497" s="1" t="s">
        <v>103</v>
      </c>
      <c r="L2497" s="1" t="s">
        <v>19</v>
      </c>
      <c r="M2497" s="1" t="s">
        <v>20</v>
      </c>
      <c r="N2497" s="1" t="s">
        <v>21</v>
      </c>
      <c r="O2497" s="1" t="s">
        <v>79</v>
      </c>
    </row>
    <row r="2498" spans="1:15" x14ac:dyDescent="0.25">
      <c r="A2498">
        <v>2497</v>
      </c>
      <c r="B2498">
        <v>67</v>
      </c>
      <c r="C2498" s="1" t="s">
        <v>2</v>
      </c>
      <c r="D2498" s="1" t="s">
        <v>101</v>
      </c>
      <c r="E2498" s="1" t="s">
        <v>49</v>
      </c>
      <c r="F2498" s="2">
        <v>50284</v>
      </c>
      <c r="G2498">
        <v>37</v>
      </c>
      <c r="H2498">
        <v>79</v>
      </c>
      <c r="I2498" s="1" t="s">
        <v>97</v>
      </c>
      <c r="J2498" s="1" t="s">
        <v>18</v>
      </c>
      <c r="K2498" s="1" t="s">
        <v>116</v>
      </c>
      <c r="L2498" s="1" t="s">
        <v>35</v>
      </c>
      <c r="M2498" s="1" t="s">
        <v>56</v>
      </c>
      <c r="N2498" s="1" t="s">
        <v>21</v>
      </c>
      <c r="O2498" s="1" t="s">
        <v>22</v>
      </c>
    </row>
    <row r="2499" spans="1:15" x14ac:dyDescent="0.25">
      <c r="A2499">
        <v>2498</v>
      </c>
      <c r="B2499">
        <v>35</v>
      </c>
      <c r="C2499" s="1" t="s">
        <v>2</v>
      </c>
      <c r="D2499" s="1" t="s">
        <v>114</v>
      </c>
      <c r="E2499" s="1" t="s">
        <v>49</v>
      </c>
      <c r="F2499" s="2">
        <v>50286</v>
      </c>
      <c r="G2499">
        <v>28</v>
      </c>
      <c r="H2499">
        <v>40</v>
      </c>
      <c r="I2499" s="1" t="s">
        <v>94</v>
      </c>
      <c r="J2499" s="1" t="s">
        <v>26</v>
      </c>
      <c r="K2499" s="1" t="s">
        <v>65</v>
      </c>
      <c r="L2499" s="1" t="s">
        <v>35</v>
      </c>
      <c r="M2499" s="1" t="s">
        <v>36</v>
      </c>
      <c r="N2499" s="1" t="s">
        <v>57</v>
      </c>
      <c r="O2499" s="1" t="s">
        <v>31</v>
      </c>
    </row>
    <row r="2500" spans="1:15" x14ac:dyDescent="0.25">
      <c r="A2500">
        <v>2499</v>
      </c>
      <c r="B2500">
        <v>18</v>
      </c>
      <c r="C2500" s="1" t="s">
        <v>2</v>
      </c>
      <c r="D2500" s="1" t="s">
        <v>44</v>
      </c>
      <c r="E2500" s="1" t="s">
        <v>45</v>
      </c>
      <c r="F2500" s="2">
        <v>50288</v>
      </c>
      <c r="G2500">
        <v>38</v>
      </c>
      <c r="H2500">
        <v>39</v>
      </c>
      <c r="I2500" s="1" t="s">
        <v>17</v>
      </c>
      <c r="J2500" s="1" t="s">
        <v>18</v>
      </c>
      <c r="K2500" s="1" t="s">
        <v>78</v>
      </c>
      <c r="L2500" s="1" t="s">
        <v>39</v>
      </c>
      <c r="M2500" s="1" t="s">
        <v>27</v>
      </c>
      <c r="N2500" s="1" t="s">
        <v>15</v>
      </c>
      <c r="O2500" s="1" t="s">
        <v>11</v>
      </c>
    </row>
    <row r="2501" spans="1:15" x14ac:dyDescent="0.25">
      <c r="A2501">
        <v>2500</v>
      </c>
      <c r="B2501">
        <v>52</v>
      </c>
      <c r="C2501" s="1" t="s">
        <v>2</v>
      </c>
      <c r="D2501" s="1" t="s">
        <v>86</v>
      </c>
      <c r="E2501" s="1" t="s">
        <v>4</v>
      </c>
      <c r="F2501" s="2">
        <v>50290</v>
      </c>
      <c r="G2501">
        <v>2</v>
      </c>
      <c r="H2501">
        <v>73</v>
      </c>
      <c r="I2501" s="1" t="s">
        <v>42</v>
      </c>
      <c r="J2501" s="1" t="s">
        <v>6</v>
      </c>
      <c r="K2501" s="1" t="s">
        <v>51</v>
      </c>
      <c r="L2501" s="1" t="s">
        <v>35</v>
      </c>
      <c r="M2501" s="1" t="s">
        <v>27</v>
      </c>
      <c r="N2501" s="1" t="s">
        <v>15</v>
      </c>
      <c r="O2501" s="1" t="s">
        <v>40</v>
      </c>
    </row>
    <row r="2502" spans="1:15" x14ac:dyDescent="0.25">
      <c r="A2502">
        <v>2501</v>
      </c>
      <c r="B2502">
        <v>59</v>
      </c>
      <c r="C2502" s="1" t="s">
        <v>2</v>
      </c>
      <c r="D2502" s="1" t="s">
        <v>125</v>
      </c>
      <c r="E2502" s="1" t="s">
        <v>49</v>
      </c>
      <c r="F2502" s="2">
        <v>50292</v>
      </c>
      <c r="G2502">
        <v>32</v>
      </c>
      <c r="H2502">
        <v>84</v>
      </c>
      <c r="I2502" s="1" t="s">
        <v>17</v>
      </c>
      <c r="J2502" s="1" t="s">
        <v>26</v>
      </c>
      <c r="K2502" s="1" t="s">
        <v>65</v>
      </c>
      <c r="L2502" s="1" t="s">
        <v>39</v>
      </c>
      <c r="M2502" s="1" t="s">
        <v>56</v>
      </c>
      <c r="N2502" s="1" t="s">
        <v>15</v>
      </c>
      <c r="O2502" s="1" t="s">
        <v>58</v>
      </c>
    </row>
    <row r="2503" spans="1:15" x14ac:dyDescent="0.25">
      <c r="A2503">
        <v>2502</v>
      </c>
      <c r="B2503">
        <v>49</v>
      </c>
      <c r="C2503" s="1" t="s">
        <v>2</v>
      </c>
      <c r="D2503" s="1" t="s">
        <v>41</v>
      </c>
      <c r="E2503" s="1" t="s">
        <v>4</v>
      </c>
      <c r="F2503" s="2">
        <v>50294</v>
      </c>
      <c r="G2503">
        <v>30</v>
      </c>
      <c r="H2503">
        <v>94</v>
      </c>
      <c r="I2503" s="1" t="s">
        <v>46</v>
      </c>
      <c r="J2503" s="1" t="s">
        <v>26</v>
      </c>
      <c r="K2503" s="1" t="s">
        <v>65</v>
      </c>
      <c r="L2503" s="1" t="s">
        <v>39</v>
      </c>
      <c r="M2503" s="1" t="s">
        <v>20</v>
      </c>
      <c r="N2503" s="1" t="s">
        <v>10</v>
      </c>
      <c r="O2503" s="1" t="s">
        <v>58</v>
      </c>
    </row>
    <row r="2504" spans="1:15" x14ac:dyDescent="0.25">
      <c r="A2504">
        <v>2503</v>
      </c>
      <c r="B2504">
        <v>46</v>
      </c>
      <c r="C2504" s="1" t="s">
        <v>2</v>
      </c>
      <c r="D2504" s="1" t="s">
        <v>69</v>
      </c>
      <c r="E2504" s="1" t="s">
        <v>4</v>
      </c>
      <c r="F2504" s="2">
        <v>50296</v>
      </c>
      <c r="G2504">
        <v>17</v>
      </c>
      <c r="H2504">
        <v>47</v>
      </c>
      <c r="I2504" s="1" t="s">
        <v>117</v>
      </c>
      <c r="J2504" s="1" t="s">
        <v>6</v>
      </c>
      <c r="K2504" s="1" t="s">
        <v>51</v>
      </c>
      <c r="L2504" s="1" t="s">
        <v>19</v>
      </c>
      <c r="M2504" s="1" t="s">
        <v>36</v>
      </c>
      <c r="N2504" s="1" t="s">
        <v>28</v>
      </c>
      <c r="O2504" s="1" t="s">
        <v>79</v>
      </c>
    </row>
    <row r="2505" spans="1:15" x14ac:dyDescent="0.25">
      <c r="A2505">
        <v>2504</v>
      </c>
      <c r="B2505">
        <v>69</v>
      </c>
      <c r="C2505" s="1" t="s">
        <v>2</v>
      </c>
      <c r="D2505" s="1" t="s">
        <v>119</v>
      </c>
      <c r="E2505" s="1" t="s">
        <v>24</v>
      </c>
      <c r="F2505" s="2">
        <v>50298</v>
      </c>
      <c r="G2505">
        <v>5</v>
      </c>
      <c r="H2505">
        <v>77</v>
      </c>
      <c r="I2505" s="1" t="s">
        <v>105</v>
      </c>
      <c r="J2505" s="1" t="s">
        <v>26</v>
      </c>
      <c r="K2505" s="1" t="s">
        <v>65</v>
      </c>
      <c r="L2505" s="1" t="s">
        <v>35</v>
      </c>
      <c r="M2505" s="1" t="s">
        <v>56</v>
      </c>
      <c r="N2505" s="1" t="s">
        <v>68</v>
      </c>
      <c r="O2505" s="1" t="s">
        <v>58</v>
      </c>
    </row>
    <row r="2506" spans="1:15" x14ac:dyDescent="0.25">
      <c r="A2506">
        <v>2505</v>
      </c>
      <c r="B2506">
        <v>56</v>
      </c>
      <c r="C2506" s="1" t="s">
        <v>2</v>
      </c>
      <c r="D2506" s="1" t="s">
        <v>41</v>
      </c>
      <c r="E2506" s="1" t="s">
        <v>4</v>
      </c>
      <c r="F2506" s="2">
        <v>50300</v>
      </c>
      <c r="G2506">
        <v>31</v>
      </c>
      <c r="H2506">
        <v>94</v>
      </c>
      <c r="I2506" s="1" t="s">
        <v>25</v>
      </c>
      <c r="J2506" s="1" t="s">
        <v>26</v>
      </c>
      <c r="K2506" s="1" t="s">
        <v>30</v>
      </c>
      <c r="L2506" s="1" t="s">
        <v>8</v>
      </c>
      <c r="M2506" s="1" t="s">
        <v>56</v>
      </c>
      <c r="N2506" s="1" t="s">
        <v>15</v>
      </c>
      <c r="O2506" s="1" t="s">
        <v>58</v>
      </c>
    </row>
    <row r="2507" spans="1:15" x14ac:dyDescent="0.25">
      <c r="A2507">
        <v>2506</v>
      </c>
      <c r="B2507">
        <v>27</v>
      </c>
      <c r="C2507" s="1" t="s">
        <v>2</v>
      </c>
      <c r="D2507" s="1" t="s">
        <v>48</v>
      </c>
      <c r="E2507" s="1" t="s">
        <v>49</v>
      </c>
      <c r="F2507" s="2">
        <v>50302</v>
      </c>
      <c r="G2507">
        <v>43</v>
      </c>
      <c r="H2507">
        <v>75</v>
      </c>
      <c r="I2507" s="1" t="s">
        <v>97</v>
      </c>
      <c r="J2507" s="1" t="s">
        <v>26</v>
      </c>
      <c r="K2507" s="1" t="s">
        <v>91</v>
      </c>
      <c r="L2507" s="1" t="s">
        <v>35</v>
      </c>
      <c r="M2507" s="1" t="s">
        <v>9</v>
      </c>
      <c r="N2507" s="1" t="s">
        <v>28</v>
      </c>
      <c r="O2507" s="1" t="s">
        <v>40</v>
      </c>
    </row>
    <row r="2508" spans="1:15" x14ac:dyDescent="0.25">
      <c r="A2508">
        <v>2507</v>
      </c>
      <c r="B2508">
        <v>57</v>
      </c>
      <c r="C2508" s="1" t="s">
        <v>2</v>
      </c>
      <c r="D2508" s="1" t="s">
        <v>63</v>
      </c>
      <c r="E2508" s="1" t="s">
        <v>4</v>
      </c>
      <c r="F2508" s="2">
        <v>50304</v>
      </c>
      <c r="G2508">
        <v>19</v>
      </c>
      <c r="H2508">
        <v>82</v>
      </c>
      <c r="I2508" s="1" t="s">
        <v>66</v>
      </c>
      <c r="J2508" s="1" t="s">
        <v>74</v>
      </c>
      <c r="K2508" s="1" t="s">
        <v>103</v>
      </c>
      <c r="L2508" s="1" t="s">
        <v>19</v>
      </c>
      <c r="M2508" s="1" t="s">
        <v>20</v>
      </c>
      <c r="N2508" s="1" t="s">
        <v>10</v>
      </c>
      <c r="O2508" s="1" t="s">
        <v>31</v>
      </c>
    </row>
    <row r="2509" spans="1:15" x14ac:dyDescent="0.25">
      <c r="A2509">
        <v>2508</v>
      </c>
      <c r="B2509">
        <v>58</v>
      </c>
      <c r="C2509" s="1" t="s">
        <v>2</v>
      </c>
      <c r="D2509" s="1" t="s">
        <v>53</v>
      </c>
      <c r="E2509" s="1" t="s">
        <v>24</v>
      </c>
      <c r="F2509" s="2">
        <v>50306</v>
      </c>
      <c r="G2509">
        <v>32</v>
      </c>
      <c r="H2509">
        <v>36</v>
      </c>
      <c r="I2509" s="1" t="s">
        <v>42</v>
      </c>
      <c r="J2509" s="1" t="s">
        <v>26</v>
      </c>
      <c r="K2509" s="1" t="s">
        <v>91</v>
      </c>
      <c r="L2509" s="1" t="s">
        <v>39</v>
      </c>
      <c r="M2509" s="1" t="s">
        <v>56</v>
      </c>
      <c r="N2509" s="1" t="s">
        <v>21</v>
      </c>
      <c r="O2509" s="1" t="s">
        <v>79</v>
      </c>
    </row>
    <row r="2510" spans="1:15" x14ac:dyDescent="0.25">
      <c r="A2510">
        <v>2509</v>
      </c>
      <c r="B2510">
        <v>23</v>
      </c>
      <c r="C2510" s="1" t="s">
        <v>2</v>
      </c>
      <c r="D2510" s="1" t="s">
        <v>32</v>
      </c>
      <c r="E2510" s="1" t="s">
        <v>24</v>
      </c>
      <c r="F2510" s="2">
        <v>50308</v>
      </c>
      <c r="G2510">
        <v>5</v>
      </c>
      <c r="H2510">
        <v>90</v>
      </c>
      <c r="I2510" s="1" t="s">
        <v>81</v>
      </c>
      <c r="J2510" s="1" t="s">
        <v>74</v>
      </c>
      <c r="K2510" s="1" t="s">
        <v>108</v>
      </c>
      <c r="L2510" s="1" t="s">
        <v>19</v>
      </c>
      <c r="M2510" s="1" t="s">
        <v>52</v>
      </c>
      <c r="N2510" s="1" t="s">
        <v>68</v>
      </c>
      <c r="O2510" s="1" t="s">
        <v>58</v>
      </c>
    </row>
    <row r="2511" spans="1:15" x14ac:dyDescent="0.25">
      <c r="A2511">
        <v>2510</v>
      </c>
      <c r="B2511">
        <v>19</v>
      </c>
      <c r="C2511" s="1" t="s">
        <v>2</v>
      </c>
      <c r="D2511" s="1" t="s">
        <v>107</v>
      </c>
      <c r="E2511" s="1" t="s">
        <v>4</v>
      </c>
      <c r="F2511" s="2">
        <v>50310</v>
      </c>
      <c r="G2511">
        <v>9</v>
      </c>
      <c r="H2511">
        <v>48</v>
      </c>
      <c r="I2511" s="1" t="s">
        <v>131</v>
      </c>
      <c r="J2511" s="1" t="s">
        <v>26</v>
      </c>
      <c r="K2511" s="1" t="s">
        <v>76</v>
      </c>
      <c r="L2511" s="1" t="s">
        <v>19</v>
      </c>
      <c r="M2511" s="1" t="s">
        <v>20</v>
      </c>
      <c r="N2511" s="1" t="s">
        <v>57</v>
      </c>
      <c r="O2511" s="1" t="s">
        <v>40</v>
      </c>
    </row>
    <row r="2512" spans="1:15" x14ac:dyDescent="0.25">
      <c r="A2512">
        <v>2511</v>
      </c>
      <c r="B2512">
        <v>40</v>
      </c>
      <c r="C2512" s="1" t="s">
        <v>2</v>
      </c>
      <c r="D2512" s="1" t="s">
        <v>84</v>
      </c>
      <c r="E2512" s="1" t="s">
        <v>45</v>
      </c>
      <c r="F2512" s="2">
        <v>50312</v>
      </c>
      <c r="G2512">
        <v>48</v>
      </c>
      <c r="H2512">
        <v>42</v>
      </c>
      <c r="I2512" s="1" t="s">
        <v>129</v>
      </c>
      <c r="J2512" s="1" t="s">
        <v>6</v>
      </c>
      <c r="K2512" s="1" t="s">
        <v>55</v>
      </c>
      <c r="L2512" s="1" t="s">
        <v>8</v>
      </c>
      <c r="M2512" s="1" t="s">
        <v>36</v>
      </c>
      <c r="N2512" s="1" t="s">
        <v>21</v>
      </c>
      <c r="O2512" s="1" t="s">
        <v>22</v>
      </c>
    </row>
    <row r="2513" spans="1:15" x14ac:dyDescent="0.25">
      <c r="A2513">
        <v>2512</v>
      </c>
      <c r="B2513">
        <v>54</v>
      </c>
      <c r="C2513" s="1" t="s">
        <v>2</v>
      </c>
      <c r="D2513" s="1" t="s">
        <v>114</v>
      </c>
      <c r="E2513" s="1" t="s">
        <v>49</v>
      </c>
      <c r="F2513" s="2">
        <v>50314</v>
      </c>
      <c r="G2513">
        <v>1</v>
      </c>
      <c r="H2513">
        <v>33</v>
      </c>
      <c r="I2513" s="1" t="s">
        <v>117</v>
      </c>
      <c r="J2513" s="1" t="s">
        <v>26</v>
      </c>
      <c r="K2513" s="1" t="s">
        <v>91</v>
      </c>
      <c r="L2513" s="1" t="s">
        <v>35</v>
      </c>
      <c r="M2513" s="1" t="s">
        <v>56</v>
      </c>
      <c r="N2513" s="1" t="s">
        <v>28</v>
      </c>
      <c r="O2513" s="1" t="s">
        <v>40</v>
      </c>
    </row>
    <row r="2514" spans="1:15" x14ac:dyDescent="0.25">
      <c r="A2514">
        <v>2513</v>
      </c>
      <c r="B2514">
        <v>50</v>
      </c>
      <c r="C2514" s="1" t="s">
        <v>2</v>
      </c>
      <c r="D2514" s="1" t="s">
        <v>107</v>
      </c>
      <c r="E2514" s="1" t="s">
        <v>4</v>
      </c>
      <c r="F2514" s="2">
        <v>50316</v>
      </c>
      <c r="G2514">
        <v>20</v>
      </c>
      <c r="H2514">
        <v>63</v>
      </c>
      <c r="I2514" s="1" t="s">
        <v>96</v>
      </c>
      <c r="J2514" s="1" t="s">
        <v>26</v>
      </c>
      <c r="K2514" s="1" t="s">
        <v>78</v>
      </c>
      <c r="L2514" s="1" t="s">
        <v>35</v>
      </c>
      <c r="M2514" s="1" t="s">
        <v>20</v>
      </c>
      <c r="N2514" s="1" t="s">
        <v>21</v>
      </c>
      <c r="O2514" s="1" t="s">
        <v>70</v>
      </c>
    </row>
    <row r="2515" spans="1:15" x14ac:dyDescent="0.25">
      <c r="A2515">
        <v>2514</v>
      </c>
      <c r="B2515">
        <v>69</v>
      </c>
      <c r="C2515" s="1" t="s">
        <v>2</v>
      </c>
      <c r="D2515" s="1" t="s">
        <v>48</v>
      </c>
      <c r="E2515" s="1" t="s">
        <v>49</v>
      </c>
      <c r="F2515" s="2">
        <v>50318</v>
      </c>
      <c r="G2515">
        <v>42</v>
      </c>
      <c r="H2515">
        <v>53</v>
      </c>
      <c r="I2515" s="1" t="s">
        <v>131</v>
      </c>
      <c r="J2515" s="1" t="s">
        <v>6</v>
      </c>
      <c r="K2515" s="1" t="s">
        <v>67</v>
      </c>
      <c r="L2515" s="1" t="s">
        <v>8</v>
      </c>
      <c r="M2515" s="1" t="s">
        <v>52</v>
      </c>
      <c r="N2515" s="1" t="s">
        <v>15</v>
      </c>
      <c r="O2515" s="1" t="s">
        <v>31</v>
      </c>
    </row>
    <row r="2516" spans="1:15" x14ac:dyDescent="0.25">
      <c r="A2516">
        <v>2515</v>
      </c>
      <c r="B2516">
        <v>42</v>
      </c>
      <c r="C2516" s="1" t="s">
        <v>2</v>
      </c>
      <c r="D2516" s="1" t="s">
        <v>106</v>
      </c>
      <c r="E2516" s="1" t="s">
        <v>49</v>
      </c>
      <c r="F2516" s="2">
        <v>50320</v>
      </c>
      <c r="G2516">
        <v>45</v>
      </c>
      <c r="H2516">
        <v>37</v>
      </c>
      <c r="I2516" s="1" t="s">
        <v>102</v>
      </c>
      <c r="J2516" s="1" t="s">
        <v>6</v>
      </c>
      <c r="K2516" s="1" t="s">
        <v>67</v>
      </c>
      <c r="L2516" s="1" t="s">
        <v>19</v>
      </c>
      <c r="M2516" s="1" t="s">
        <v>20</v>
      </c>
      <c r="N2516" s="1" t="s">
        <v>28</v>
      </c>
      <c r="O2516" s="1" t="s">
        <v>58</v>
      </c>
    </row>
    <row r="2517" spans="1:15" x14ac:dyDescent="0.25">
      <c r="A2517">
        <v>2516</v>
      </c>
      <c r="B2517">
        <v>37</v>
      </c>
      <c r="C2517" s="1" t="s">
        <v>2</v>
      </c>
      <c r="D2517" s="1" t="s">
        <v>3</v>
      </c>
      <c r="E2517" s="1" t="s">
        <v>4</v>
      </c>
      <c r="F2517" s="2">
        <v>50322</v>
      </c>
      <c r="G2517">
        <v>41</v>
      </c>
      <c r="H2517">
        <v>92</v>
      </c>
      <c r="I2517" s="1" t="s">
        <v>93</v>
      </c>
      <c r="J2517" s="1" t="s">
        <v>26</v>
      </c>
      <c r="K2517" s="1" t="s">
        <v>118</v>
      </c>
      <c r="L2517" s="1" t="s">
        <v>35</v>
      </c>
      <c r="M2517" s="1" t="s">
        <v>52</v>
      </c>
      <c r="N2517" s="1" t="s">
        <v>15</v>
      </c>
      <c r="O2517" s="1" t="s">
        <v>70</v>
      </c>
    </row>
    <row r="2518" spans="1:15" x14ac:dyDescent="0.25">
      <c r="A2518">
        <v>2517</v>
      </c>
      <c r="B2518">
        <v>46</v>
      </c>
      <c r="C2518" s="1" t="s">
        <v>2</v>
      </c>
      <c r="D2518" s="1" t="s">
        <v>41</v>
      </c>
      <c r="E2518" s="1" t="s">
        <v>4</v>
      </c>
      <c r="F2518" s="2">
        <v>50324</v>
      </c>
      <c r="G2518">
        <v>36</v>
      </c>
      <c r="H2518">
        <v>73</v>
      </c>
      <c r="I2518" s="1" t="s">
        <v>122</v>
      </c>
      <c r="J2518" s="1" t="s">
        <v>74</v>
      </c>
      <c r="K2518" s="1" t="s">
        <v>92</v>
      </c>
      <c r="L2518" s="1" t="s">
        <v>19</v>
      </c>
      <c r="M2518" s="1" t="s">
        <v>36</v>
      </c>
      <c r="N2518" s="1" t="s">
        <v>68</v>
      </c>
      <c r="O2518" s="1" t="s">
        <v>40</v>
      </c>
    </row>
    <row r="2519" spans="1:15" x14ac:dyDescent="0.25">
      <c r="A2519">
        <v>2518</v>
      </c>
      <c r="B2519">
        <v>64</v>
      </c>
      <c r="C2519" s="1" t="s">
        <v>2</v>
      </c>
      <c r="D2519" s="1" t="s">
        <v>37</v>
      </c>
      <c r="E2519" s="1" t="s">
        <v>4</v>
      </c>
      <c r="F2519" s="2">
        <v>50326</v>
      </c>
      <c r="G2519">
        <v>10</v>
      </c>
      <c r="H2519">
        <v>38</v>
      </c>
      <c r="I2519" s="1" t="s">
        <v>33</v>
      </c>
      <c r="J2519" s="1" t="s">
        <v>6</v>
      </c>
      <c r="K2519" s="1" t="s">
        <v>103</v>
      </c>
      <c r="L2519" s="1" t="s">
        <v>19</v>
      </c>
      <c r="M2519" s="1" t="s">
        <v>36</v>
      </c>
      <c r="N2519" s="1" t="s">
        <v>10</v>
      </c>
      <c r="O2519" s="1" t="s">
        <v>31</v>
      </c>
    </row>
    <row r="2520" spans="1:15" x14ac:dyDescent="0.25">
      <c r="A2520">
        <v>2519</v>
      </c>
      <c r="B2520">
        <v>20</v>
      </c>
      <c r="C2520" s="1" t="s">
        <v>2</v>
      </c>
      <c r="D2520" s="1" t="s">
        <v>119</v>
      </c>
      <c r="E2520" s="1" t="s">
        <v>24</v>
      </c>
      <c r="F2520" s="2">
        <v>50328</v>
      </c>
      <c r="G2520">
        <v>31</v>
      </c>
      <c r="H2520">
        <v>51</v>
      </c>
      <c r="I2520" s="1" t="s">
        <v>13</v>
      </c>
      <c r="J2520" s="1" t="s">
        <v>74</v>
      </c>
      <c r="K2520" s="1" t="s">
        <v>126</v>
      </c>
      <c r="L2520" s="1" t="s">
        <v>39</v>
      </c>
      <c r="M2520" s="1" t="s">
        <v>56</v>
      </c>
      <c r="N2520" s="1" t="s">
        <v>10</v>
      </c>
      <c r="O2520" s="1" t="s">
        <v>31</v>
      </c>
    </row>
    <row r="2521" spans="1:15" x14ac:dyDescent="0.25">
      <c r="A2521">
        <v>2520</v>
      </c>
      <c r="B2521">
        <v>40</v>
      </c>
      <c r="C2521" s="1" t="s">
        <v>2</v>
      </c>
      <c r="D2521" s="1" t="s">
        <v>84</v>
      </c>
      <c r="E2521" s="1" t="s">
        <v>45</v>
      </c>
      <c r="F2521" s="2">
        <v>50330</v>
      </c>
      <c r="G2521">
        <v>21</v>
      </c>
      <c r="H2521">
        <v>90</v>
      </c>
      <c r="I2521" s="1" t="s">
        <v>133</v>
      </c>
      <c r="J2521" s="1" t="s">
        <v>6</v>
      </c>
      <c r="K2521" s="1" t="s">
        <v>118</v>
      </c>
      <c r="L2521" s="1" t="s">
        <v>19</v>
      </c>
      <c r="M2521" s="1" t="s">
        <v>36</v>
      </c>
      <c r="N2521" s="1" t="s">
        <v>21</v>
      </c>
      <c r="O2521" s="1" t="s">
        <v>40</v>
      </c>
    </row>
    <row r="2522" spans="1:15" x14ac:dyDescent="0.25">
      <c r="A2522">
        <v>2521</v>
      </c>
      <c r="B2522">
        <v>64</v>
      </c>
      <c r="C2522" s="1" t="s">
        <v>2</v>
      </c>
      <c r="D2522" s="1" t="s">
        <v>84</v>
      </c>
      <c r="E2522" s="1" t="s">
        <v>45</v>
      </c>
      <c r="F2522" s="2">
        <v>50332</v>
      </c>
      <c r="G2522">
        <v>16</v>
      </c>
      <c r="H2522">
        <v>56</v>
      </c>
      <c r="I2522" s="1" t="s">
        <v>97</v>
      </c>
      <c r="J2522" s="1" t="s">
        <v>6</v>
      </c>
      <c r="K2522" s="1" t="s">
        <v>118</v>
      </c>
      <c r="L2522" s="1" t="s">
        <v>35</v>
      </c>
      <c r="M2522" s="1" t="s">
        <v>27</v>
      </c>
      <c r="N2522" s="1" t="s">
        <v>15</v>
      </c>
      <c r="O2522" s="1" t="s">
        <v>79</v>
      </c>
    </row>
    <row r="2523" spans="1:15" x14ac:dyDescent="0.25">
      <c r="A2523">
        <v>2522</v>
      </c>
      <c r="B2523">
        <v>29</v>
      </c>
      <c r="C2523" s="1" t="s">
        <v>2</v>
      </c>
      <c r="D2523" s="1" t="s">
        <v>48</v>
      </c>
      <c r="E2523" s="1" t="s">
        <v>49</v>
      </c>
      <c r="F2523" s="2">
        <v>50334</v>
      </c>
      <c r="G2523">
        <v>18</v>
      </c>
      <c r="H2523">
        <v>33</v>
      </c>
      <c r="I2523" s="1" t="s">
        <v>130</v>
      </c>
      <c r="J2523" s="1" t="s">
        <v>26</v>
      </c>
      <c r="K2523" s="1" t="s">
        <v>118</v>
      </c>
      <c r="L2523" s="1" t="s">
        <v>39</v>
      </c>
      <c r="M2523" s="1" t="s">
        <v>36</v>
      </c>
      <c r="N2523" s="1" t="s">
        <v>28</v>
      </c>
      <c r="O2523" s="1" t="s">
        <v>79</v>
      </c>
    </row>
    <row r="2524" spans="1:15" x14ac:dyDescent="0.25">
      <c r="A2524">
        <v>2523</v>
      </c>
      <c r="B2524">
        <v>20</v>
      </c>
      <c r="C2524" s="1" t="s">
        <v>2</v>
      </c>
      <c r="D2524" s="1" t="s">
        <v>115</v>
      </c>
      <c r="E2524" s="1" t="s">
        <v>49</v>
      </c>
      <c r="F2524" s="2">
        <v>50336</v>
      </c>
      <c r="G2524">
        <v>20</v>
      </c>
      <c r="H2524">
        <v>53</v>
      </c>
      <c r="I2524" s="1" t="s">
        <v>17</v>
      </c>
      <c r="J2524" s="1" t="s">
        <v>18</v>
      </c>
      <c r="K2524" s="1" t="s">
        <v>60</v>
      </c>
      <c r="L2524" s="1" t="s">
        <v>8</v>
      </c>
      <c r="M2524" s="1" t="s">
        <v>52</v>
      </c>
      <c r="N2524" s="1" t="s">
        <v>68</v>
      </c>
      <c r="O2524" s="1" t="s">
        <v>22</v>
      </c>
    </row>
    <row r="2525" spans="1:15" x14ac:dyDescent="0.25">
      <c r="A2525">
        <v>2524</v>
      </c>
      <c r="B2525">
        <v>43</v>
      </c>
      <c r="C2525" s="1" t="s">
        <v>2</v>
      </c>
      <c r="D2525" s="1" t="s">
        <v>48</v>
      </c>
      <c r="E2525" s="1" t="s">
        <v>49</v>
      </c>
      <c r="F2525" s="2">
        <v>50338</v>
      </c>
      <c r="G2525">
        <v>21</v>
      </c>
      <c r="H2525">
        <v>24</v>
      </c>
      <c r="I2525" s="1" t="s">
        <v>109</v>
      </c>
      <c r="J2525" s="1" t="s">
        <v>18</v>
      </c>
      <c r="K2525" s="1" t="s">
        <v>91</v>
      </c>
      <c r="L2525" s="1" t="s">
        <v>19</v>
      </c>
      <c r="M2525" s="1" t="s">
        <v>9</v>
      </c>
      <c r="N2525" s="1" t="s">
        <v>57</v>
      </c>
      <c r="O2525" s="1" t="s">
        <v>31</v>
      </c>
    </row>
    <row r="2526" spans="1:15" x14ac:dyDescent="0.25">
      <c r="A2526">
        <v>2525</v>
      </c>
      <c r="B2526">
        <v>60</v>
      </c>
      <c r="C2526" s="1" t="s">
        <v>2</v>
      </c>
      <c r="D2526" s="1" t="s">
        <v>44</v>
      </c>
      <c r="E2526" s="1" t="s">
        <v>45</v>
      </c>
      <c r="F2526" s="2">
        <v>50340</v>
      </c>
      <c r="G2526">
        <v>23</v>
      </c>
      <c r="H2526">
        <v>59</v>
      </c>
      <c r="I2526" s="1" t="s">
        <v>93</v>
      </c>
      <c r="J2526" s="1" t="s">
        <v>26</v>
      </c>
      <c r="K2526" s="1" t="s">
        <v>55</v>
      </c>
      <c r="L2526" s="1" t="s">
        <v>19</v>
      </c>
      <c r="M2526" s="1" t="s">
        <v>9</v>
      </c>
      <c r="N2526" s="1" t="s">
        <v>21</v>
      </c>
      <c r="O2526" s="1" t="s">
        <v>40</v>
      </c>
    </row>
    <row r="2527" spans="1:15" x14ac:dyDescent="0.25">
      <c r="A2527">
        <v>2526</v>
      </c>
      <c r="B2527">
        <v>39</v>
      </c>
      <c r="C2527" s="1" t="s">
        <v>2</v>
      </c>
      <c r="D2527" s="1" t="s">
        <v>12</v>
      </c>
      <c r="E2527" s="1" t="s">
        <v>4</v>
      </c>
      <c r="F2527" s="2">
        <v>50342</v>
      </c>
      <c r="G2527">
        <v>20</v>
      </c>
      <c r="H2527">
        <v>72</v>
      </c>
      <c r="I2527" s="1" t="s">
        <v>5</v>
      </c>
      <c r="J2527" s="1" t="s">
        <v>26</v>
      </c>
      <c r="K2527" s="1" t="s">
        <v>55</v>
      </c>
      <c r="L2527" s="1" t="s">
        <v>8</v>
      </c>
      <c r="M2527" s="1" t="s">
        <v>36</v>
      </c>
      <c r="N2527" s="1" t="s">
        <v>28</v>
      </c>
      <c r="O2527" s="1" t="s">
        <v>22</v>
      </c>
    </row>
    <row r="2528" spans="1:15" x14ac:dyDescent="0.25">
      <c r="A2528">
        <v>2527</v>
      </c>
      <c r="B2528">
        <v>47</v>
      </c>
      <c r="C2528" s="1" t="s">
        <v>2</v>
      </c>
      <c r="D2528" s="1" t="s">
        <v>41</v>
      </c>
      <c r="E2528" s="1" t="s">
        <v>4</v>
      </c>
      <c r="F2528" s="2">
        <v>50344</v>
      </c>
      <c r="G2528">
        <v>30</v>
      </c>
      <c r="H2528">
        <v>28</v>
      </c>
      <c r="I2528" s="1" t="s">
        <v>25</v>
      </c>
      <c r="J2528" s="1" t="s">
        <v>18</v>
      </c>
      <c r="K2528" s="1" t="s">
        <v>82</v>
      </c>
      <c r="L2528" s="1" t="s">
        <v>19</v>
      </c>
      <c r="M2528" s="1" t="s">
        <v>9</v>
      </c>
      <c r="N2528" s="1" t="s">
        <v>28</v>
      </c>
      <c r="O2528" s="1" t="s">
        <v>58</v>
      </c>
    </row>
    <row r="2529" spans="1:15" x14ac:dyDescent="0.25">
      <c r="A2529">
        <v>2528</v>
      </c>
      <c r="B2529">
        <v>19</v>
      </c>
      <c r="C2529" s="1" t="s">
        <v>2</v>
      </c>
      <c r="D2529" s="1" t="s">
        <v>77</v>
      </c>
      <c r="E2529" s="1" t="s">
        <v>4</v>
      </c>
      <c r="F2529" s="2">
        <v>50346</v>
      </c>
      <c r="G2529">
        <v>33</v>
      </c>
      <c r="H2529">
        <v>36</v>
      </c>
      <c r="I2529" s="1" t="s">
        <v>97</v>
      </c>
      <c r="J2529" s="1" t="s">
        <v>26</v>
      </c>
      <c r="K2529" s="1" t="s">
        <v>62</v>
      </c>
      <c r="L2529" s="1" t="s">
        <v>39</v>
      </c>
      <c r="M2529" s="1" t="s">
        <v>9</v>
      </c>
      <c r="N2529" s="1" t="s">
        <v>57</v>
      </c>
      <c r="O2529" s="1" t="s">
        <v>79</v>
      </c>
    </row>
    <row r="2530" spans="1:15" x14ac:dyDescent="0.25">
      <c r="A2530">
        <v>2529</v>
      </c>
      <c r="B2530">
        <v>52</v>
      </c>
      <c r="C2530" s="1" t="s">
        <v>2</v>
      </c>
      <c r="D2530" s="1" t="s">
        <v>88</v>
      </c>
      <c r="E2530" s="1" t="s">
        <v>49</v>
      </c>
      <c r="F2530" s="2">
        <v>50348</v>
      </c>
      <c r="G2530">
        <v>31</v>
      </c>
      <c r="H2530">
        <v>47</v>
      </c>
      <c r="I2530" s="1" t="s">
        <v>72</v>
      </c>
      <c r="J2530" s="1" t="s">
        <v>18</v>
      </c>
      <c r="K2530" s="1" t="s">
        <v>82</v>
      </c>
      <c r="L2530" s="1" t="s">
        <v>39</v>
      </c>
      <c r="M2530" s="1" t="s">
        <v>52</v>
      </c>
      <c r="N2530" s="1" t="s">
        <v>68</v>
      </c>
      <c r="O2530" s="1" t="s">
        <v>70</v>
      </c>
    </row>
    <row r="2531" spans="1:15" x14ac:dyDescent="0.25">
      <c r="A2531">
        <v>2530</v>
      </c>
      <c r="B2531">
        <v>34</v>
      </c>
      <c r="C2531" s="1" t="s">
        <v>2</v>
      </c>
      <c r="D2531" s="1" t="s">
        <v>125</v>
      </c>
      <c r="E2531" s="1" t="s">
        <v>49</v>
      </c>
      <c r="F2531" s="2">
        <v>50350</v>
      </c>
      <c r="G2531">
        <v>48</v>
      </c>
      <c r="H2531">
        <v>62</v>
      </c>
      <c r="I2531" s="1" t="s">
        <v>104</v>
      </c>
      <c r="J2531" s="1" t="s">
        <v>26</v>
      </c>
      <c r="K2531" s="1" t="s">
        <v>118</v>
      </c>
      <c r="L2531" s="1" t="s">
        <v>19</v>
      </c>
      <c r="M2531" s="1" t="s">
        <v>27</v>
      </c>
      <c r="N2531" s="1" t="s">
        <v>57</v>
      </c>
      <c r="O2531" s="1" t="s">
        <v>70</v>
      </c>
    </row>
    <row r="2532" spans="1:15" x14ac:dyDescent="0.25">
      <c r="A2532">
        <v>2531</v>
      </c>
      <c r="B2532">
        <v>25</v>
      </c>
      <c r="C2532" s="1" t="s">
        <v>2</v>
      </c>
      <c r="D2532" s="1" t="s">
        <v>69</v>
      </c>
      <c r="E2532" s="1" t="s">
        <v>4</v>
      </c>
      <c r="F2532" s="2">
        <v>50352</v>
      </c>
      <c r="G2532">
        <v>28</v>
      </c>
      <c r="H2532">
        <v>98</v>
      </c>
      <c r="I2532" s="1" t="s">
        <v>17</v>
      </c>
      <c r="J2532" s="1" t="s">
        <v>18</v>
      </c>
      <c r="K2532" s="1" t="s">
        <v>91</v>
      </c>
      <c r="L2532" s="1" t="s">
        <v>19</v>
      </c>
      <c r="M2532" s="1" t="s">
        <v>20</v>
      </c>
      <c r="N2532" s="1" t="s">
        <v>68</v>
      </c>
      <c r="O2532" s="1" t="s">
        <v>22</v>
      </c>
    </row>
    <row r="2533" spans="1:15" x14ac:dyDescent="0.25">
      <c r="A2533">
        <v>2532</v>
      </c>
      <c r="B2533">
        <v>43</v>
      </c>
      <c r="C2533" s="1" t="s">
        <v>2</v>
      </c>
      <c r="D2533" s="1" t="s">
        <v>23</v>
      </c>
      <c r="E2533" s="1" t="s">
        <v>24</v>
      </c>
      <c r="F2533" s="2">
        <v>50354</v>
      </c>
      <c r="G2533">
        <v>7</v>
      </c>
      <c r="H2533">
        <v>28</v>
      </c>
      <c r="I2533" s="1" t="s">
        <v>87</v>
      </c>
      <c r="J2533" s="1" t="s">
        <v>26</v>
      </c>
      <c r="K2533" s="1" t="s">
        <v>65</v>
      </c>
      <c r="L2533" s="1" t="s">
        <v>35</v>
      </c>
      <c r="M2533" s="1" t="s">
        <v>20</v>
      </c>
      <c r="N2533" s="1" t="s">
        <v>15</v>
      </c>
      <c r="O2533" s="1" t="s">
        <v>79</v>
      </c>
    </row>
    <row r="2534" spans="1:15" x14ac:dyDescent="0.25">
      <c r="A2534">
        <v>2533</v>
      </c>
      <c r="B2534">
        <v>55</v>
      </c>
      <c r="C2534" s="1" t="s">
        <v>2</v>
      </c>
      <c r="D2534" s="1" t="s">
        <v>107</v>
      </c>
      <c r="E2534" s="1" t="s">
        <v>4</v>
      </c>
      <c r="F2534" s="2">
        <v>50356</v>
      </c>
      <c r="G2534">
        <v>4</v>
      </c>
      <c r="H2534">
        <v>86</v>
      </c>
      <c r="I2534" s="1" t="s">
        <v>127</v>
      </c>
      <c r="J2534" s="1" t="s">
        <v>18</v>
      </c>
      <c r="K2534" s="1" t="s">
        <v>43</v>
      </c>
      <c r="L2534" s="1" t="s">
        <v>35</v>
      </c>
      <c r="M2534" s="1" t="s">
        <v>27</v>
      </c>
      <c r="N2534" s="1" t="s">
        <v>68</v>
      </c>
      <c r="O2534" s="1" t="s">
        <v>22</v>
      </c>
    </row>
    <row r="2535" spans="1:15" x14ac:dyDescent="0.25">
      <c r="A2535">
        <v>2534</v>
      </c>
      <c r="B2535">
        <v>66</v>
      </c>
      <c r="C2535" s="1" t="s">
        <v>2</v>
      </c>
      <c r="D2535" s="1" t="s">
        <v>88</v>
      </c>
      <c r="E2535" s="1" t="s">
        <v>49</v>
      </c>
      <c r="F2535" s="2">
        <v>50358</v>
      </c>
      <c r="G2535">
        <v>49</v>
      </c>
      <c r="H2535">
        <v>46</v>
      </c>
      <c r="I2535" s="1" t="s">
        <v>120</v>
      </c>
      <c r="J2535" s="1" t="s">
        <v>18</v>
      </c>
      <c r="K2535" s="1" t="s">
        <v>126</v>
      </c>
      <c r="L2535" s="1" t="s">
        <v>35</v>
      </c>
      <c r="M2535" s="1" t="s">
        <v>36</v>
      </c>
      <c r="N2535" s="1" t="s">
        <v>15</v>
      </c>
      <c r="O2535" s="1" t="s">
        <v>58</v>
      </c>
    </row>
    <row r="2536" spans="1:15" x14ac:dyDescent="0.25">
      <c r="A2536">
        <v>2535</v>
      </c>
      <c r="B2536">
        <v>41</v>
      </c>
      <c r="C2536" s="1" t="s">
        <v>2</v>
      </c>
      <c r="D2536" s="1" t="s">
        <v>71</v>
      </c>
      <c r="E2536" s="1" t="s">
        <v>49</v>
      </c>
      <c r="F2536" s="2">
        <v>50360</v>
      </c>
      <c r="G2536">
        <v>22</v>
      </c>
      <c r="H2536">
        <v>42</v>
      </c>
      <c r="I2536" s="1" t="s">
        <v>123</v>
      </c>
      <c r="J2536" s="1" t="s">
        <v>74</v>
      </c>
      <c r="K2536" s="1" t="s">
        <v>90</v>
      </c>
      <c r="L2536" s="1" t="s">
        <v>39</v>
      </c>
      <c r="M2536" s="1" t="s">
        <v>20</v>
      </c>
      <c r="N2536" s="1" t="s">
        <v>15</v>
      </c>
      <c r="O2536" s="1" t="s">
        <v>22</v>
      </c>
    </row>
    <row r="2537" spans="1:15" x14ac:dyDescent="0.25">
      <c r="A2537">
        <v>2536</v>
      </c>
      <c r="B2537">
        <v>47</v>
      </c>
      <c r="C2537" s="1" t="s">
        <v>2</v>
      </c>
      <c r="D2537" s="1" t="s">
        <v>44</v>
      </c>
      <c r="E2537" s="1" t="s">
        <v>45</v>
      </c>
      <c r="F2537" s="2">
        <v>50362</v>
      </c>
      <c r="G2537">
        <v>39</v>
      </c>
      <c r="H2537">
        <v>80</v>
      </c>
      <c r="I2537" s="1" t="s">
        <v>111</v>
      </c>
      <c r="J2537" s="1" t="s">
        <v>18</v>
      </c>
      <c r="K2537" s="1" t="s">
        <v>55</v>
      </c>
      <c r="L2537" s="1" t="s">
        <v>8</v>
      </c>
      <c r="M2537" s="1" t="s">
        <v>9</v>
      </c>
      <c r="N2537" s="1" t="s">
        <v>57</v>
      </c>
      <c r="O2537" s="1" t="s">
        <v>11</v>
      </c>
    </row>
    <row r="2538" spans="1:15" x14ac:dyDescent="0.25">
      <c r="A2538">
        <v>2537</v>
      </c>
      <c r="B2538">
        <v>51</v>
      </c>
      <c r="C2538" s="1" t="s">
        <v>2</v>
      </c>
      <c r="D2538" s="1" t="s">
        <v>115</v>
      </c>
      <c r="E2538" s="1" t="s">
        <v>49</v>
      </c>
      <c r="F2538" s="2">
        <v>50364</v>
      </c>
      <c r="G2538">
        <v>45</v>
      </c>
      <c r="H2538">
        <v>39</v>
      </c>
      <c r="I2538" s="1" t="s">
        <v>83</v>
      </c>
      <c r="J2538" s="1" t="s">
        <v>6</v>
      </c>
      <c r="K2538" s="1" t="s">
        <v>7</v>
      </c>
      <c r="L2538" s="1" t="s">
        <v>19</v>
      </c>
      <c r="M2538" s="1" t="s">
        <v>9</v>
      </c>
      <c r="N2538" s="1" t="s">
        <v>28</v>
      </c>
      <c r="O2538" s="1" t="s">
        <v>79</v>
      </c>
    </row>
    <row r="2539" spans="1:15" x14ac:dyDescent="0.25">
      <c r="A2539">
        <v>2538</v>
      </c>
      <c r="B2539">
        <v>44</v>
      </c>
      <c r="C2539" s="1" t="s">
        <v>2</v>
      </c>
      <c r="D2539" s="1" t="s">
        <v>44</v>
      </c>
      <c r="E2539" s="1" t="s">
        <v>45</v>
      </c>
      <c r="F2539" s="2">
        <v>50366</v>
      </c>
      <c r="G2539">
        <v>30</v>
      </c>
      <c r="H2539">
        <v>49</v>
      </c>
      <c r="I2539" s="1" t="s">
        <v>13</v>
      </c>
      <c r="J2539" s="1" t="s">
        <v>26</v>
      </c>
      <c r="K2539" s="1" t="s">
        <v>55</v>
      </c>
      <c r="L2539" s="1" t="s">
        <v>35</v>
      </c>
      <c r="M2539" s="1" t="s">
        <v>52</v>
      </c>
      <c r="N2539" s="1" t="s">
        <v>28</v>
      </c>
      <c r="O2539" s="1" t="s">
        <v>11</v>
      </c>
    </row>
    <row r="2540" spans="1:15" x14ac:dyDescent="0.25">
      <c r="A2540">
        <v>2539</v>
      </c>
      <c r="B2540">
        <v>18</v>
      </c>
      <c r="C2540" s="1" t="s">
        <v>2</v>
      </c>
      <c r="D2540" s="1" t="s">
        <v>101</v>
      </c>
      <c r="E2540" s="1" t="s">
        <v>49</v>
      </c>
      <c r="F2540" s="2">
        <v>50368</v>
      </c>
      <c r="G2540">
        <v>33</v>
      </c>
      <c r="H2540">
        <v>32</v>
      </c>
      <c r="I2540" s="1" t="s">
        <v>109</v>
      </c>
      <c r="J2540" s="1" t="s">
        <v>26</v>
      </c>
      <c r="K2540" s="1" t="s">
        <v>47</v>
      </c>
      <c r="L2540" s="1" t="s">
        <v>35</v>
      </c>
      <c r="M2540" s="1" t="s">
        <v>27</v>
      </c>
      <c r="N2540" s="1" t="s">
        <v>21</v>
      </c>
      <c r="O2540" s="1" t="s">
        <v>58</v>
      </c>
    </row>
    <row r="2541" spans="1:15" x14ac:dyDescent="0.25">
      <c r="A2541">
        <v>2540</v>
      </c>
      <c r="B2541">
        <v>33</v>
      </c>
      <c r="C2541" s="1" t="s">
        <v>2</v>
      </c>
      <c r="D2541" s="1" t="s">
        <v>23</v>
      </c>
      <c r="E2541" s="1" t="s">
        <v>24</v>
      </c>
      <c r="F2541" s="2">
        <v>50370</v>
      </c>
      <c r="G2541">
        <v>24</v>
      </c>
      <c r="H2541">
        <v>73</v>
      </c>
      <c r="I2541" s="1" t="s">
        <v>17</v>
      </c>
      <c r="J2541" s="1" t="s">
        <v>26</v>
      </c>
      <c r="K2541" s="1" t="s">
        <v>55</v>
      </c>
      <c r="L2541" s="1" t="s">
        <v>39</v>
      </c>
      <c r="M2541" s="1" t="s">
        <v>27</v>
      </c>
      <c r="N2541" s="1" t="s">
        <v>15</v>
      </c>
      <c r="O2541" s="1" t="s">
        <v>58</v>
      </c>
    </row>
    <row r="2542" spans="1:15" x14ac:dyDescent="0.25">
      <c r="A2542">
        <v>2541</v>
      </c>
      <c r="B2542">
        <v>24</v>
      </c>
      <c r="C2542" s="1" t="s">
        <v>2</v>
      </c>
      <c r="D2542" s="1" t="s">
        <v>115</v>
      </c>
      <c r="E2542" s="1" t="s">
        <v>49</v>
      </c>
      <c r="F2542" s="2">
        <v>50372</v>
      </c>
      <c r="G2542">
        <v>11</v>
      </c>
      <c r="H2542">
        <v>42</v>
      </c>
      <c r="I2542" s="1" t="s">
        <v>109</v>
      </c>
      <c r="J2542" s="1" t="s">
        <v>26</v>
      </c>
      <c r="K2542" s="1" t="s">
        <v>43</v>
      </c>
      <c r="L2542" s="1" t="s">
        <v>35</v>
      </c>
      <c r="M2542" s="1" t="s">
        <v>20</v>
      </c>
      <c r="N2542" s="1" t="s">
        <v>68</v>
      </c>
      <c r="O2542" s="1" t="s">
        <v>40</v>
      </c>
    </row>
    <row r="2543" spans="1:15" x14ac:dyDescent="0.25">
      <c r="A2543">
        <v>2542</v>
      </c>
      <c r="B2543">
        <v>33</v>
      </c>
      <c r="C2543" s="1" t="s">
        <v>2</v>
      </c>
      <c r="D2543" s="1" t="s">
        <v>101</v>
      </c>
      <c r="E2543" s="1" t="s">
        <v>49</v>
      </c>
      <c r="F2543" s="2">
        <v>50374</v>
      </c>
      <c r="G2543">
        <v>13</v>
      </c>
      <c r="H2543">
        <v>58</v>
      </c>
      <c r="I2543" s="1" t="s">
        <v>131</v>
      </c>
      <c r="J2543" s="1" t="s">
        <v>26</v>
      </c>
      <c r="K2543" s="1" t="s">
        <v>47</v>
      </c>
      <c r="L2543" s="1" t="s">
        <v>19</v>
      </c>
      <c r="M2543" s="1" t="s">
        <v>27</v>
      </c>
      <c r="N2543" s="1" t="s">
        <v>10</v>
      </c>
      <c r="O2543" s="1" t="s">
        <v>79</v>
      </c>
    </row>
    <row r="2544" spans="1:15" x14ac:dyDescent="0.25">
      <c r="A2544">
        <v>2543</v>
      </c>
      <c r="B2544">
        <v>61</v>
      </c>
      <c r="C2544" s="1" t="s">
        <v>2</v>
      </c>
      <c r="D2544" s="1" t="s">
        <v>88</v>
      </c>
      <c r="E2544" s="1" t="s">
        <v>49</v>
      </c>
      <c r="F2544" s="2">
        <v>50376</v>
      </c>
      <c r="G2544">
        <v>27</v>
      </c>
      <c r="H2544">
        <v>22</v>
      </c>
      <c r="I2544" s="1" t="s">
        <v>54</v>
      </c>
      <c r="J2544" s="1" t="s">
        <v>26</v>
      </c>
      <c r="K2544" s="1" t="s">
        <v>34</v>
      </c>
      <c r="L2544" s="1" t="s">
        <v>8</v>
      </c>
      <c r="M2544" s="1" t="s">
        <v>9</v>
      </c>
      <c r="N2544" s="1" t="s">
        <v>28</v>
      </c>
      <c r="O2544" s="1" t="s">
        <v>31</v>
      </c>
    </row>
    <row r="2545" spans="1:15" x14ac:dyDescent="0.25">
      <c r="A2545">
        <v>2544</v>
      </c>
      <c r="B2545">
        <v>27</v>
      </c>
      <c r="C2545" s="1" t="s">
        <v>2</v>
      </c>
      <c r="D2545" s="1" t="s">
        <v>101</v>
      </c>
      <c r="E2545" s="1" t="s">
        <v>49</v>
      </c>
      <c r="F2545" s="2">
        <v>50378</v>
      </c>
      <c r="G2545">
        <v>30</v>
      </c>
      <c r="H2545">
        <v>56</v>
      </c>
      <c r="I2545" s="1" t="s">
        <v>46</v>
      </c>
      <c r="J2545" s="1" t="s">
        <v>6</v>
      </c>
      <c r="K2545" s="1" t="s">
        <v>82</v>
      </c>
      <c r="L2545" s="1" t="s">
        <v>19</v>
      </c>
      <c r="M2545" s="1" t="s">
        <v>27</v>
      </c>
      <c r="N2545" s="1" t="s">
        <v>28</v>
      </c>
      <c r="O2545" s="1" t="s">
        <v>58</v>
      </c>
    </row>
    <row r="2546" spans="1:15" x14ac:dyDescent="0.25">
      <c r="A2546">
        <v>2545</v>
      </c>
      <c r="B2546">
        <v>46</v>
      </c>
      <c r="C2546" s="1" t="s">
        <v>2</v>
      </c>
      <c r="D2546" s="1" t="s">
        <v>77</v>
      </c>
      <c r="E2546" s="1" t="s">
        <v>4</v>
      </c>
      <c r="F2546" s="2">
        <v>50380</v>
      </c>
      <c r="G2546">
        <v>39</v>
      </c>
      <c r="H2546">
        <v>70</v>
      </c>
      <c r="I2546" s="1" t="s">
        <v>61</v>
      </c>
      <c r="J2546" s="1" t="s">
        <v>26</v>
      </c>
      <c r="K2546" s="1" t="s">
        <v>90</v>
      </c>
      <c r="L2546" s="1" t="s">
        <v>19</v>
      </c>
      <c r="M2546" s="1" t="s">
        <v>27</v>
      </c>
      <c r="N2546" s="1" t="s">
        <v>10</v>
      </c>
      <c r="O2546" s="1" t="s">
        <v>40</v>
      </c>
    </row>
    <row r="2547" spans="1:15" x14ac:dyDescent="0.25">
      <c r="A2547">
        <v>2546</v>
      </c>
      <c r="B2547">
        <v>38</v>
      </c>
      <c r="C2547" s="1" t="s">
        <v>2</v>
      </c>
      <c r="D2547" s="1" t="s">
        <v>53</v>
      </c>
      <c r="E2547" s="1" t="s">
        <v>24</v>
      </c>
      <c r="F2547" s="2">
        <v>50382</v>
      </c>
      <c r="G2547">
        <v>10</v>
      </c>
      <c r="H2547">
        <v>50</v>
      </c>
      <c r="I2547" s="1" t="s">
        <v>87</v>
      </c>
      <c r="J2547" s="1" t="s">
        <v>6</v>
      </c>
      <c r="K2547" s="1" t="s">
        <v>60</v>
      </c>
      <c r="L2547" s="1" t="s">
        <v>19</v>
      </c>
      <c r="M2547" s="1" t="s">
        <v>20</v>
      </c>
      <c r="N2547" s="1" t="s">
        <v>68</v>
      </c>
      <c r="O2547" s="1" t="s">
        <v>31</v>
      </c>
    </row>
    <row r="2548" spans="1:15" x14ac:dyDescent="0.25">
      <c r="A2548">
        <v>2547</v>
      </c>
      <c r="B2548">
        <v>63</v>
      </c>
      <c r="C2548" s="1" t="s">
        <v>2</v>
      </c>
      <c r="D2548" s="1" t="s">
        <v>119</v>
      </c>
      <c r="E2548" s="1" t="s">
        <v>24</v>
      </c>
      <c r="F2548" s="2">
        <v>50384</v>
      </c>
      <c r="G2548">
        <v>4</v>
      </c>
      <c r="H2548">
        <v>21</v>
      </c>
      <c r="I2548" s="1" t="s">
        <v>87</v>
      </c>
      <c r="J2548" s="1" t="s">
        <v>6</v>
      </c>
      <c r="K2548" s="1" t="s">
        <v>7</v>
      </c>
      <c r="L2548" s="1" t="s">
        <v>35</v>
      </c>
      <c r="M2548" s="1" t="s">
        <v>9</v>
      </c>
      <c r="N2548" s="1" t="s">
        <v>21</v>
      </c>
      <c r="O2548" s="1" t="s">
        <v>40</v>
      </c>
    </row>
    <row r="2549" spans="1:15" x14ac:dyDescent="0.25">
      <c r="A2549">
        <v>2548</v>
      </c>
      <c r="B2549">
        <v>47</v>
      </c>
      <c r="C2549" s="1" t="s">
        <v>2</v>
      </c>
      <c r="D2549" s="1" t="s">
        <v>84</v>
      </c>
      <c r="E2549" s="1" t="s">
        <v>45</v>
      </c>
      <c r="F2549" s="2">
        <v>50386</v>
      </c>
      <c r="G2549">
        <v>16</v>
      </c>
      <c r="H2549">
        <v>97</v>
      </c>
      <c r="I2549" s="1" t="s">
        <v>73</v>
      </c>
      <c r="J2549" s="1" t="s">
        <v>26</v>
      </c>
      <c r="K2549" s="1" t="s">
        <v>100</v>
      </c>
      <c r="L2549" s="1" t="s">
        <v>35</v>
      </c>
      <c r="M2549" s="1" t="s">
        <v>52</v>
      </c>
      <c r="N2549" s="1" t="s">
        <v>15</v>
      </c>
      <c r="O2549" s="1" t="s">
        <v>22</v>
      </c>
    </row>
    <row r="2550" spans="1:15" x14ac:dyDescent="0.25">
      <c r="A2550">
        <v>2549</v>
      </c>
      <c r="B2550">
        <v>42</v>
      </c>
      <c r="C2550" s="1" t="s">
        <v>2</v>
      </c>
      <c r="D2550" s="1" t="s">
        <v>114</v>
      </c>
      <c r="E2550" s="1" t="s">
        <v>49</v>
      </c>
      <c r="F2550" s="2">
        <v>50388</v>
      </c>
      <c r="G2550">
        <v>34</v>
      </c>
      <c r="H2550">
        <v>63</v>
      </c>
      <c r="I2550" s="1" t="s">
        <v>87</v>
      </c>
      <c r="J2550" s="1" t="s">
        <v>6</v>
      </c>
      <c r="K2550" s="1" t="s">
        <v>51</v>
      </c>
      <c r="L2550" s="1" t="s">
        <v>8</v>
      </c>
      <c r="M2550" s="1" t="s">
        <v>36</v>
      </c>
      <c r="N2550" s="1" t="s">
        <v>21</v>
      </c>
      <c r="O2550" s="1" t="s">
        <v>70</v>
      </c>
    </row>
    <row r="2551" spans="1:15" x14ac:dyDescent="0.25">
      <c r="A2551">
        <v>2550</v>
      </c>
      <c r="B2551">
        <v>41</v>
      </c>
      <c r="C2551" s="1" t="s">
        <v>2</v>
      </c>
      <c r="D2551" s="1" t="s">
        <v>84</v>
      </c>
      <c r="E2551" s="1" t="s">
        <v>45</v>
      </c>
      <c r="F2551" s="2">
        <v>50390</v>
      </c>
      <c r="G2551">
        <v>11</v>
      </c>
      <c r="H2551">
        <v>60</v>
      </c>
      <c r="I2551" s="1" t="s">
        <v>123</v>
      </c>
      <c r="J2551" s="1" t="s">
        <v>26</v>
      </c>
      <c r="K2551" s="1" t="s">
        <v>90</v>
      </c>
      <c r="L2551" s="1" t="s">
        <v>39</v>
      </c>
      <c r="M2551" s="1" t="s">
        <v>36</v>
      </c>
      <c r="N2551" s="1" t="s">
        <v>68</v>
      </c>
      <c r="O2551" s="1" t="s">
        <v>79</v>
      </c>
    </row>
    <row r="2552" spans="1:15" x14ac:dyDescent="0.25">
      <c r="A2552">
        <v>2551</v>
      </c>
      <c r="B2552">
        <v>53</v>
      </c>
      <c r="C2552" s="1" t="s">
        <v>2</v>
      </c>
      <c r="D2552" s="1" t="s">
        <v>119</v>
      </c>
      <c r="E2552" s="1" t="s">
        <v>24</v>
      </c>
      <c r="F2552" s="2">
        <v>50392</v>
      </c>
      <c r="G2552">
        <v>30</v>
      </c>
      <c r="H2552">
        <v>52</v>
      </c>
      <c r="I2552" s="1" t="s">
        <v>64</v>
      </c>
      <c r="J2552" s="1" t="s">
        <v>74</v>
      </c>
      <c r="K2552" s="1" t="s">
        <v>82</v>
      </c>
      <c r="L2552" s="1" t="s">
        <v>39</v>
      </c>
      <c r="M2552" s="1" t="s">
        <v>56</v>
      </c>
      <c r="N2552" s="1" t="s">
        <v>68</v>
      </c>
      <c r="O2552" s="1" t="s">
        <v>11</v>
      </c>
    </row>
    <row r="2553" spans="1:15" x14ac:dyDescent="0.25">
      <c r="A2553">
        <v>2552</v>
      </c>
      <c r="B2553">
        <v>29</v>
      </c>
      <c r="C2553" s="1" t="s">
        <v>2</v>
      </c>
      <c r="D2553" s="1" t="s">
        <v>53</v>
      </c>
      <c r="E2553" s="1" t="s">
        <v>24</v>
      </c>
      <c r="F2553" s="2">
        <v>50394</v>
      </c>
      <c r="G2553">
        <v>40</v>
      </c>
      <c r="H2553">
        <v>32</v>
      </c>
      <c r="I2553" s="1" t="s">
        <v>130</v>
      </c>
      <c r="J2553" s="1" t="s">
        <v>26</v>
      </c>
      <c r="K2553" s="1" t="s">
        <v>14</v>
      </c>
      <c r="L2553" s="1" t="s">
        <v>8</v>
      </c>
      <c r="M2553" s="1" t="s">
        <v>27</v>
      </c>
      <c r="N2553" s="1" t="s">
        <v>68</v>
      </c>
      <c r="O2553" s="1" t="s">
        <v>31</v>
      </c>
    </row>
    <row r="2554" spans="1:15" x14ac:dyDescent="0.25">
      <c r="A2554">
        <v>2553</v>
      </c>
      <c r="B2554">
        <v>61</v>
      </c>
      <c r="C2554" s="1" t="s">
        <v>2</v>
      </c>
      <c r="D2554" s="1" t="s">
        <v>115</v>
      </c>
      <c r="E2554" s="1" t="s">
        <v>49</v>
      </c>
      <c r="F2554" s="2">
        <v>50396</v>
      </c>
      <c r="G2554">
        <v>13</v>
      </c>
      <c r="H2554">
        <v>48</v>
      </c>
      <c r="I2554" s="1" t="s">
        <v>110</v>
      </c>
      <c r="J2554" s="1" t="s">
        <v>74</v>
      </c>
      <c r="K2554" s="1" t="s">
        <v>55</v>
      </c>
      <c r="L2554" s="1" t="s">
        <v>19</v>
      </c>
      <c r="M2554" s="1" t="s">
        <v>52</v>
      </c>
      <c r="N2554" s="1" t="s">
        <v>21</v>
      </c>
      <c r="O2554" s="1" t="s">
        <v>31</v>
      </c>
    </row>
    <row r="2555" spans="1:15" x14ac:dyDescent="0.25">
      <c r="A2555">
        <v>2554</v>
      </c>
      <c r="B2555">
        <v>69</v>
      </c>
      <c r="C2555" s="1" t="s">
        <v>2</v>
      </c>
      <c r="D2555" s="1" t="s">
        <v>88</v>
      </c>
      <c r="E2555" s="1" t="s">
        <v>49</v>
      </c>
      <c r="F2555" s="2">
        <v>50398</v>
      </c>
      <c r="G2555">
        <v>28</v>
      </c>
      <c r="H2555">
        <v>25</v>
      </c>
      <c r="I2555" s="1" t="s">
        <v>111</v>
      </c>
      <c r="J2555" s="1" t="s">
        <v>26</v>
      </c>
      <c r="K2555" s="1" t="s">
        <v>14</v>
      </c>
      <c r="L2555" s="1" t="s">
        <v>35</v>
      </c>
      <c r="M2555" s="1" t="s">
        <v>56</v>
      </c>
      <c r="N2555" s="1" t="s">
        <v>10</v>
      </c>
      <c r="O2555" s="1" t="s">
        <v>79</v>
      </c>
    </row>
    <row r="2556" spans="1:15" x14ac:dyDescent="0.25">
      <c r="A2556">
        <v>2555</v>
      </c>
      <c r="B2556">
        <v>51</v>
      </c>
      <c r="C2556" s="1" t="s">
        <v>2</v>
      </c>
      <c r="D2556" s="1" t="s">
        <v>88</v>
      </c>
      <c r="E2556" s="1" t="s">
        <v>49</v>
      </c>
      <c r="F2556" s="2">
        <v>50400</v>
      </c>
      <c r="G2556">
        <v>49</v>
      </c>
      <c r="H2556">
        <v>68</v>
      </c>
      <c r="I2556" s="1" t="s">
        <v>93</v>
      </c>
      <c r="J2556" s="1" t="s">
        <v>26</v>
      </c>
      <c r="K2556" s="1" t="s">
        <v>7</v>
      </c>
      <c r="L2556" s="1" t="s">
        <v>35</v>
      </c>
      <c r="M2556" s="1" t="s">
        <v>56</v>
      </c>
      <c r="N2556" s="1" t="s">
        <v>68</v>
      </c>
      <c r="O2556" s="1" t="s">
        <v>58</v>
      </c>
    </row>
    <row r="2557" spans="1:15" x14ac:dyDescent="0.25">
      <c r="A2557">
        <v>2556</v>
      </c>
      <c r="B2557">
        <v>24</v>
      </c>
      <c r="C2557" s="1" t="s">
        <v>2</v>
      </c>
      <c r="D2557" s="1" t="s">
        <v>77</v>
      </c>
      <c r="E2557" s="1" t="s">
        <v>4</v>
      </c>
      <c r="F2557" s="2">
        <v>50402</v>
      </c>
      <c r="G2557">
        <v>23</v>
      </c>
      <c r="H2557">
        <v>74</v>
      </c>
      <c r="I2557" s="1" t="s">
        <v>117</v>
      </c>
      <c r="J2557" s="1" t="s">
        <v>26</v>
      </c>
      <c r="K2557" s="1" t="s">
        <v>7</v>
      </c>
      <c r="L2557" s="1" t="s">
        <v>39</v>
      </c>
      <c r="M2557" s="1" t="s">
        <v>36</v>
      </c>
      <c r="N2557" s="1" t="s">
        <v>21</v>
      </c>
      <c r="O2557" s="1" t="s">
        <v>22</v>
      </c>
    </row>
    <row r="2558" spans="1:15" x14ac:dyDescent="0.25">
      <c r="A2558">
        <v>2557</v>
      </c>
      <c r="B2558">
        <v>24</v>
      </c>
      <c r="C2558" s="1" t="s">
        <v>2</v>
      </c>
      <c r="D2558" s="1" t="s">
        <v>95</v>
      </c>
      <c r="E2558" s="1" t="s">
        <v>4</v>
      </c>
      <c r="F2558" s="2">
        <v>50404</v>
      </c>
      <c r="G2558">
        <v>4</v>
      </c>
      <c r="H2558">
        <v>88</v>
      </c>
      <c r="I2558" s="1" t="s">
        <v>38</v>
      </c>
      <c r="J2558" s="1" t="s">
        <v>74</v>
      </c>
      <c r="K2558" s="1" t="s">
        <v>118</v>
      </c>
      <c r="L2558" s="1" t="s">
        <v>39</v>
      </c>
      <c r="M2558" s="1" t="s">
        <v>36</v>
      </c>
      <c r="N2558" s="1" t="s">
        <v>57</v>
      </c>
      <c r="O2558" s="1" t="s">
        <v>40</v>
      </c>
    </row>
    <row r="2559" spans="1:15" x14ac:dyDescent="0.25">
      <c r="A2559">
        <v>2558</v>
      </c>
      <c r="B2559">
        <v>70</v>
      </c>
      <c r="C2559" s="1" t="s">
        <v>2</v>
      </c>
      <c r="D2559" s="1" t="s">
        <v>41</v>
      </c>
      <c r="E2559" s="1" t="s">
        <v>4</v>
      </c>
      <c r="F2559" s="2">
        <v>50406</v>
      </c>
      <c r="G2559">
        <v>17</v>
      </c>
      <c r="H2559">
        <v>23</v>
      </c>
      <c r="I2559" s="1" t="s">
        <v>83</v>
      </c>
      <c r="J2559" s="1" t="s">
        <v>6</v>
      </c>
      <c r="K2559" s="1" t="s">
        <v>91</v>
      </c>
      <c r="L2559" s="1" t="s">
        <v>19</v>
      </c>
      <c r="M2559" s="1" t="s">
        <v>36</v>
      </c>
      <c r="N2559" s="1" t="s">
        <v>28</v>
      </c>
      <c r="O2559" s="1" t="s">
        <v>11</v>
      </c>
    </row>
    <row r="2560" spans="1:15" x14ac:dyDescent="0.25">
      <c r="A2560">
        <v>2559</v>
      </c>
      <c r="B2560">
        <v>49</v>
      </c>
      <c r="C2560" s="1" t="s">
        <v>2</v>
      </c>
      <c r="D2560" s="1" t="s">
        <v>86</v>
      </c>
      <c r="E2560" s="1" t="s">
        <v>4</v>
      </c>
      <c r="F2560" s="2">
        <v>50408</v>
      </c>
      <c r="G2560">
        <v>24</v>
      </c>
      <c r="H2560">
        <v>32</v>
      </c>
      <c r="I2560" s="1" t="s">
        <v>81</v>
      </c>
      <c r="J2560" s="1" t="s">
        <v>26</v>
      </c>
      <c r="K2560" s="1" t="s">
        <v>47</v>
      </c>
      <c r="L2560" s="1" t="s">
        <v>39</v>
      </c>
      <c r="M2560" s="1" t="s">
        <v>9</v>
      </c>
      <c r="N2560" s="1" t="s">
        <v>28</v>
      </c>
      <c r="O2560" s="1" t="s">
        <v>11</v>
      </c>
    </row>
    <row r="2561" spans="1:15" x14ac:dyDescent="0.25">
      <c r="A2561">
        <v>2560</v>
      </c>
      <c r="B2561">
        <v>48</v>
      </c>
      <c r="C2561" s="1" t="s">
        <v>2</v>
      </c>
      <c r="D2561" s="1" t="s">
        <v>115</v>
      </c>
      <c r="E2561" s="1" t="s">
        <v>49</v>
      </c>
      <c r="F2561" s="2">
        <v>50410</v>
      </c>
      <c r="G2561">
        <v>21</v>
      </c>
      <c r="H2561">
        <v>71</v>
      </c>
      <c r="I2561" s="1" t="s">
        <v>73</v>
      </c>
      <c r="J2561" s="1" t="s">
        <v>18</v>
      </c>
      <c r="K2561" s="1" t="s">
        <v>78</v>
      </c>
      <c r="L2561" s="1" t="s">
        <v>8</v>
      </c>
      <c r="M2561" s="1" t="s">
        <v>20</v>
      </c>
      <c r="N2561" s="1" t="s">
        <v>68</v>
      </c>
      <c r="O2561" s="1" t="s">
        <v>79</v>
      </c>
    </row>
    <row r="2562" spans="1:15" x14ac:dyDescent="0.25">
      <c r="A2562">
        <v>2561</v>
      </c>
      <c r="B2562">
        <v>58</v>
      </c>
      <c r="C2562" s="1" t="s">
        <v>2</v>
      </c>
      <c r="D2562" s="1" t="s">
        <v>119</v>
      </c>
      <c r="E2562" s="1" t="s">
        <v>24</v>
      </c>
      <c r="F2562" s="2">
        <v>50412</v>
      </c>
      <c r="G2562">
        <v>17</v>
      </c>
      <c r="H2562">
        <v>62</v>
      </c>
      <c r="I2562" s="1" t="s">
        <v>81</v>
      </c>
      <c r="J2562" s="1" t="s">
        <v>26</v>
      </c>
      <c r="K2562" s="1" t="s">
        <v>65</v>
      </c>
      <c r="L2562" s="1" t="s">
        <v>19</v>
      </c>
      <c r="M2562" s="1" t="s">
        <v>27</v>
      </c>
      <c r="N2562" s="1" t="s">
        <v>68</v>
      </c>
      <c r="O2562" s="1" t="s">
        <v>58</v>
      </c>
    </row>
    <row r="2563" spans="1:15" x14ac:dyDescent="0.25">
      <c r="A2563">
        <v>2562</v>
      </c>
      <c r="B2563">
        <v>32</v>
      </c>
      <c r="C2563" s="1" t="s">
        <v>2</v>
      </c>
      <c r="D2563" s="1" t="s">
        <v>86</v>
      </c>
      <c r="E2563" s="1" t="s">
        <v>4</v>
      </c>
      <c r="F2563" s="2">
        <v>50414</v>
      </c>
      <c r="G2563">
        <v>22</v>
      </c>
      <c r="H2563">
        <v>20</v>
      </c>
      <c r="I2563" s="1" t="s">
        <v>66</v>
      </c>
      <c r="J2563" s="1" t="s">
        <v>6</v>
      </c>
      <c r="K2563" s="1" t="s">
        <v>118</v>
      </c>
      <c r="L2563" s="1" t="s">
        <v>19</v>
      </c>
      <c r="M2563" s="1" t="s">
        <v>20</v>
      </c>
      <c r="N2563" s="1" t="s">
        <v>68</v>
      </c>
      <c r="O2563" s="1" t="s">
        <v>40</v>
      </c>
    </row>
    <row r="2564" spans="1:15" x14ac:dyDescent="0.25">
      <c r="A2564">
        <v>2563</v>
      </c>
      <c r="B2564">
        <v>57</v>
      </c>
      <c r="C2564" s="1" t="s">
        <v>2</v>
      </c>
      <c r="D2564" s="1" t="s">
        <v>41</v>
      </c>
      <c r="E2564" s="1" t="s">
        <v>4</v>
      </c>
      <c r="F2564" s="2">
        <v>50416</v>
      </c>
      <c r="G2564">
        <v>27</v>
      </c>
      <c r="H2564">
        <v>62</v>
      </c>
      <c r="I2564" s="1" t="s">
        <v>99</v>
      </c>
      <c r="J2564" s="1" t="s">
        <v>74</v>
      </c>
      <c r="K2564" s="1" t="s">
        <v>116</v>
      </c>
      <c r="L2564" s="1" t="s">
        <v>19</v>
      </c>
      <c r="M2564" s="1" t="s">
        <v>36</v>
      </c>
      <c r="N2564" s="1" t="s">
        <v>15</v>
      </c>
      <c r="O2564" s="1" t="s">
        <v>11</v>
      </c>
    </row>
    <row r="2565" spans="1:15" x14ac:dyDescent="0.25">
      <c r="A2565">
        <v>2564</v>
      </c>
      <c r="B2565">
        <v>69</v>
      </c>
      <c r="C2565" s="1" t="s">
        <v>2</v>
      </c>
      <c r="D2565" s="1" t="s">
        <v>114</v>
      </c>
      <c r="E2565" s="1" t="s">
        <v>49</v>
      </c>
      <c r="F2565" s="2">
        <v>50418</v>
      </c>
      <c r="G2565">
        <v>1</v>
      </c>
      <c r="H2565">
        <v>81</v>
      </c>
      <c r="I2565" s="1" t="s">
        <v>17</v>
      </c>
      <c r="J2565" s="1" t="s">
        <v>74</v>
      </c>
      <c r="K2565" s="1" t="s">
        <v>7</v>
      </c>
      <c r="L2565" s="1" t="s">
        <v>8</v>
      </c>
      <c r="M2565" s="1" t="s">
        <v>36</v>
      </c>
      <c r="N2565" s="1" t="s">
        <v>10</v>
      </c>
      <c r="O2565" s="1" t="s">
        <v>79</v>
      </c>
    </row>
    <row r="2566" spans="1:15" x14ac:dyDescent="0.25">
      <c r="A2566">
        <v>2565</v>
      </c>
      <c r="B2566">
        <v>42</v>
      </c>
      <c r="C2566" s="1" t="s">
        <v>2</v>
      </c>
      <c r="D2566" s="1" t="s">
        <v>101</v>
      </c>
      <c r="E2566" s="1" t="s">
        <v>49</v>
      </c>
      <c r="F2566" s="2">
        <v>50420</v>
      </c>
      <c r="G2566">
        <v>27</v>
      </c>
      <c r="H2566">
        <v>90</v>
      </c>
      <c r="I2566" s="1" t="s">
        <v>5</v>
      </c>
      <c r="J2566" s="1" t="s">
        <v>6</v>
      </c>
      <c r="K2566" s="1" t="s">
        <v>108</v>
      </c>
      <c r="L2566" s="1" t="s">
        <v>8</v>
      </c>
      <c r="M2566" s="1" t="s">
        <v>52</v>
      </c>
      <c r="N2566" s="1" t="s">
        <v>57</v>
      </c>
      <c r="O2566" s="1" t="s">
        <v>22</v>
      </c>
    </row>
    <row r="2567" spans="1:15" x14ac:dyDescent="0.25">
      <c r="A2567">
        <v>2566</v>
      </c>
      <c r="B2567">
        <v>30</v>
      </c>
      <c r="C2567" s="1" t="s">
        <v>2</v>
      </c>
      <c r="D2567" s="1" t="s">
        <v>107</v>
      </c>
      <c r="E2567" s="1" t="s">
        <v>4</v>
      </c>
      <c r="F2567" s="2">
        <v>50422</v>
      </c>
      <c r="G2567">
        <v>8</v>
      </c>
      <c r="H2567">
        <v>43</v>
      </c>
      <c r="I2567" s="1" t="s">
        <v>111</v>
      </c>
      <c r="J2567" s="1" t="s">
        <v>18</v>
      </c>
      <c r="K2567" s="1" t="s">
        <v>108</v>
      </c>
      <c r="L2567" s="1" t="s">
        <v>39</v>
      </c>
      <c r="M2567" s="1" t="s">
        <v>56</v>
      </c>
      <c r="N2567" s="1" t="s">
        <v>10</v>
      </c>
      <c r="O2567" s="1" t="s">
        <v>40</v>
      </c>
    </row>
    <row r="2568" spans="1:15" x14ac:dyDescent="0.25">
      <c r="A2568">
        <v>2567</v>
      </c>
      <c r="B2568">
        <v>35</v>
      </c>
      <c r="C2568" s="1" t="s">
        <v>2</v>
      </c>
      <c r="D2568" s="1" t="s">
        <v>48</v>
      </c>
      <c r="E2568" s="1" t="s">
        <v>49</v>
      </c>
      <c r="F2568" s="2">
        <v>50424</v>
      </c>
      <c r="G2568">
        <v>43</v>
      </c>
      <c r="H2568">
        <v>38</v>
      </c>
      <c r="I2568" s="1" t="s">
        <v>50</v>
      </c>
      <c r="J2568" s="1" t="s">
        <v>18</v>
      </c>
      <c r="K2568" s="1" t="s">
        <v>116</v>
      </c>
      <c r="L2568" s="1" t="s">
        <v>39</v>
      </c>
      <c r="M2568" s="1" t="s">
        <v>36</v>
      </c>
      <c r="N2568" s="1" t="s">
        <v>28</v>
      </c>
      <c r="O2568" s="1" t="s">
        <v>40</v>
      </c>
    </row>
    <row r="2569" spans="1:15" x14ac:dyDescent="0.25">
      <c r="A2569">
        <v>2568</v>
      </c>
      <c r="B2569">
        <v>19</v>
      </c>
      <c r="C2569" s="1" t="s">
        <v>2</v>
      </c>
      <c r="D2569" s="1" t="s">
        <v>71</v>
      </c>
      <c r="E2569" s="1" t="s">
        <v>49</v>
      </c>
      <c r="F2569" s="2">
        <v>50426</v>
      </c>
      <c r="G2569">
        <v>24</v>
      </c>
      <c r="H2569">
        <v>25</v>
      </c>
      <c r="I2569" s="1" t="s">
        <v>133</v>
      </c>
      <c r="J2569" s="1" t="s">
        <v>74</v>
      </c>
      <c r="K2569" s="1" t="s">
        <v>62</v>
      </c>
      <c r="L2569" s="1" t="s">
        <v>19</v>
      </c>
      <c r="M2569" s="1" t="s">
        <v>56</v>
      </c>
      <c r="N2569" s="1" t="s">
        <v>15</v>
      </c>
      <c r="O2569" s="1" t="s">
        <v>11</v>
      </c>
    </row>
    <row r="2570" spans="1:15" x14ac:dyDescent="0.25">
      <c r="A2570">
        <v>2569</v>
      </c>
      <c r="B2570">
        <v>52</v>
      </c>
      <c r="C2570" s="1" t="s">
        <v>2</v>
      </c>
      <c r="D2570" s="1" t="s">
        <v>95</v>
      </c>
      <c r="E2570" s="1" t="s">
        <v>4</v>
      </c>
      <c r="F2570" s="2">
        <v>50428</v>
      </c>
      <c r="G2570">
        <v>29</v>
      </c>
      <c r="H2570">
        <v>98</v>
      </c>
      <c r="I2570" s="1" t="s">
        <v>87</v>
      </c>
      <c r="J2570" s="1" t="s">
        <v>74</v>
      </c>
      <c r="K2570" s="1" t="s">
        <v>78</v>
      </c>
      <c r="L2570" s="1" t="s">
        <v>8</v>
      </c>
      <c r="M2570" s="1" t="s">
        <v>9</v>
      </c>
      <c r="N2570" s="1" t="s">
        <v>28</v>
      </c>
      <c r="O2570" s="1" t="s">
        <v>11</v>
      </c>
    </row>
    <row r="2571" spans="1:15" x14ac:dyDescent="0.25">
      <c r="A2571">
        <v>2570</v>
      </c>
      <c r="B2571">
        <v>42</v>
      </c>
      <c r="C2571" s="1" t="s">
        <v>2</v>
      </c>
      <c r="D2571" s="1" t="s">
        <v>63</v>
      </c>
      <c r="E2571" s="1" t="s">
        <v>4</v>
      </c>
      <c r="F2571" s="2">
        <v>50430</v>
      </c>
      <c r="G2571">
        <v>10</v>
      </c>
      <c r="H2571">
        <v>75</v>
      </c>
      <c r="I2571" s="1" t="s">
        <v>66</v>
      </c>
      <c r="J2571" s="1" t="s">
        <v>26</v>
      </c>
      <c r="K2571" s="1" t="s">
        <v>43</v>
      </c>
      <c r="L2571" s="1" t="s">
        <v>19</v>
      </c>
      <c r="M2571" s="1" t="s">
        <v>20</v>
      </c>
      <c r="N2571" s="1" t="s">
        <v>57</v>
      </c>
      <c r="O2571" s="1" t="s">
        <v>58</v>
      </c>
    </row>
    <row r="2572" spans="1:15" x14ac:dyDescent="0.25">
      <c r="A2572">
        <v>2571</v>
      </c>
      <c r="B2572">
        <v>36</v>
      </c>
      <c r="C2572" s="1" t="s">
        <v>2</v>
      </c>
      <c r="D2572" s="1" t="s">
        <v>32</v>
      </c>
      <c r="E2572" s="1" t="s">
        <v>24</v>
      </c>
      <c r="F2572" s="2">
        <v>50432</v>
      </c>
      <c r="G2572">
        <v>12</v>
      </c>
      <c r="H2572">
        <v>27</v>
      </c>
      <c r="I2572" s="1" t="s">
        <v>112</v>
      </c>
      <c r="J2572" s="1" t="s">
        <v>74</v>
      </c>
      <c r="K2572" s="1" t="s">
        <v>60</v>
      </c>
      <c r="L2572" s="1" t="s">
        <v>19</v>
      </c>
      <c r="M2572" s="1" t="s">
        <v>56</v>
      </c>
      <c r="N2572" s="1" t="s">
        <v>28</v>
      </c>
      <c r="O2572" s="1" t="s">
        <v>11</v>
      </c>
    </row>
    <row r="2573" spans="1:15" x14ac:dyDescent="0.25">
      <c r="A2573">
        <v>2572</v>
      </c>
      <c r="B2573">
        <v>45</v>
      </c>
      <c r="C2573" s="1" t="s">
        <v>2</v>
      </c>
      <c r="D2573" s="1" t="s">
        <v>71</v>
      </c>
      <c r="E2573" s="1" t="s">
        <v>49</v>
      </c>
      <c r="F2573" s="2">
        <v>50434</v>
      </c>
      <c r="G2573">
        <v>48</v>
      </c>
      <c r="H2573">
        <v>27</v>
      </c>
      <c r="I2573" s="1" t="s">
        <v>73</v>
      </c>
      <c r="J2573" s="1" t="s">
        <v>6</v>
      </c>
      <c r="K2573" s="1" t="s">
        <v>76</v>
      </c>
      <c r="L2573" s="1" t="s">
        <v>8</v>
      </c>
      <c r="M2573" s="1" t="s">
        <v>36</v>
      </c>
      <c r="N2573" s="1" t="s">
        <v>15</v>
      </c>
      <c r="O2573" s="1" t="s">
        <v>11</v>
      </c>
    </row>
    <row r="2574" spans="1:15" x14ac:dyDescent="0.25">
      <c r="A2574">
        <v>2573</v>
      </c>
      <c r="B2574">
        <v>54</v>
      </c>
      <c r="C2574" s="1" t="s">
        <v>2</v>
      </c>
      <c r="D2574" s="1" t="s">
        <v>3</v>
      </c>
      <c r="E2574" s="1" t="s">
        <v>4</v>
      </c>
      <c r="F2574" s="2">
        <v>50436</v>
      </c>
      <c r="G2574">
        <v>40</v>
      </c>
      <c r="H2574">
        <v>42</v>
      </c>
      <c r="I2574" s="1" t="s">
        <v>131</v>
      </c>
      <c r="J2574" s="1" t="s">
        <v>26</v>
      </c>
      <c r="K2574" s="1" t="s">
        <v>47</v>
      </c>
      <c r="L2574" s="1" t="s">
        <v>39</v>
      </c>
      <c r="M2574" s="1" t="s">
        <v>27</v>
      </c>
      <c r="N2574" s="1" t="s">
        <v>57</v>
      </c>
      <c r="O2574" s="1" t="s">
        <v>40</v>
      </c>
    </row>
    <row r="2575" spans="1:15" x14ac:dyDescent="0.25">
      <c r="A2575">
        <v>2574</v>
      </c>
      <c r="B2575">
        <v>54</v>
      </c>
      <c r="C2575" s="1" t="s">
        <v>2</v>
      </c>
      <c r="D2575" s="1" t="s">
        <v>95</v>
      </c>
      <c r="E2575" s="1" t="s">
        <v>4</v>
      </c>
      <c r="F2575" s="2">
        <v>50438</v>
      </c>
      <c r="G2575">
        <v>1</v>
      </c>
      <c r="H2575">
        <v>90</v>
      </c>
      <c r="I2575" s="1" t="s">
        <v>112</v>
      </c>
      <c r="J2575" s="1" t="s">
        <v>26</v>
      </c>
      <c r="K2575" s="1" t="s">
        <v>90</v>
      </c>
      <c r="L2575" s="1" t="s">
        <v>35</v>
      </c>
      <c r="M2575" s="1" t="s">
        <v>56</v>
      </c>
      <c r="N2575" s="1" t="s">
        <v>57</v>
      </c>
      <c r="O2575" s="1" t="s">
        <v>31</v>
      </c>
    </row>
    <row r="2576" spans="1:15" x14ac:dyDescent="0.25">
      <c r="A2576">
        <v>2575</v>
      </c>
      <c r="B2576">
        <v>27</v>
      </c>
      <c r="C2576" s="1" t="s">
        <v>2</v>
      </c>
      <c r="D2576" s="1" t="s">
        <v>106</v>
      </c>
      <c r="E2576" s="1" t="s">
        <v>49</v>
      </c>
      <c r="F2576" s="2">
        <v>50440</v>
      </c>
      <c r="G2576">
        <v>26</v>
      </c>
      <c r="H2576">
        <v>63</v>
      </c>
      <c r="I2576" s="1" t="s">
        <v>85</v>
      </c>
      <c r="J2576" s="1" t="s">
        <v>26</v>
      </c>
      <c r="K2576" s="1" t="s">
        <v>92</v>
      </c>
      <c r="L2576" s="1" t="s">
        <v>35</v>
      </c>
      <c r="M2576" s="1" t="s">
        <v>52</v>
      </c>
      <c r="N2576" s="1" t="s">
        <v>21</v>
      </c>
      <c r="O2576" s="1" t="s">
        <v>11</v>
      </c>
    </row>
    <row r="2577" spans="1:15" x14ac:dyDescent="0.25">
      <c r="A2577">
        <v>2576</v>
      </c>
      <c r="B2577">
        <v>53</v>
      </c>
      <c r="C2577" s="1" t="s">
        <v>2</v>
      </c>
      <c r="D2577" s="1" t="s">
        <v>41</v>
      </c>
      <c r="E2577" s="1" t="s">
        <v>4</v>
      </c>
      <c r="F2577" s="2">
        <v>50442</v>
      </c>
      <c r="G2577">
        <v>9</v>
      </c>
      <c r="H2577">
        <v>96</v>
      </c>
      <c r="I2577" s="1" t="s">
        <v>130</v>
      </c>
      <c r="J2577" s="1" t="s">
        <v>26</v>
      </c>
      <c r="K2577" s="1" t="s">
        <v>47</v>
      </c>
      <c r="L2577" s="1" t="s">
        <v>39</v>
      </c>
      <c r="M2577" s="1" t="s">
        <v>9</v>
      </c>
      <c r="N2577" s="1" t="s">
        <v>28</v>
      </c>
      <c r="O2577" s="1" t="s">
        <v>31</v>
      </c>
    </row>
    <row r="2578" spans="1:15" x14ac:dyDescent="0.25">
      <c r="A2578">
        <v>2577</v>
      </c>
      <c r="B2578">
        <v>20</v>
      </c>
      <c r="C2578" s="1" t="s">
        <v>2</v>
      </c>
      <c r="D2578" s="1" t="s">
        <v>86</v>
      </c>
      <c r="E2578" s="1" t="s">
        <v>4</v>
      </c>
      <c r="F2578" s="2">
        <v>50444</v>
      </c>
      <c r="G2578">
        <v>19</v>
      </c>
      <c r="H2578">
        <v>40</v>
      </c>
      <c r="I2578" s="1" t="s">
        <v>64</v>
      </c>
      <c r="J2578" s="1" t="s">
        <v>26</v>
      </c>
      <c r="K2578" s="1" t="s">
        <v>47</v>
      </c>
      <c r="L2578" s="1" t="s">
        <v>8</v>
      </c>
      <c r="M2578" s="1" t="s">
        <v>20</v>
      </c>
      <c r="N2578" s="1" t="s">
        <v>68</v>
      </c>
      <c r="O2578" s="1" t="s">
        <v>40</v>
      </c>
    </row>
    <row r="2579" spans="1:15" x14ac:dyDescent="0.25">
      <c r="A2579">
        <v>2578</v>
      </c>
      <c r="B2579">
        <v>52</v>
      </c>
      <c r="C2579" s="1" t="s">
        <v>2</v>
      </c>
      <c r="D2579" s="1" t="s">
        <v>107</v>
      </c>
      <c r="E2579" s="1" t="s">
        <v>4</v>
      </c>
      <c r="F2579" s="2">
        <v>50446</v>
      </c>
      <c r="G2579">
        <v>37</v>
      </c>
      <c r="H2579">
        <v>39</v>
      </c>
      <c r="I2579" s="1" t="s">
        <v>130</v>
      </c>
      <c r="J2579" s="1" t="s">
        <v>6</v>
      </c>
      <c r="K2579" s="1" t="s">
        <v>76</v>
      </c>
      <c r="L2579" s="1" t="s">
        <v>39</v>
      </c>
      <c r="M2579" s="1" t="s">
        <v>27</v>
      </c>
      <c r="N2579" s="1" t="s">
        <v>57</v>
      </c>
      <c r="O2579" s="1" t="s">
        <v>70</v>
      </c>
    </row>
    <row r="2580" spans="1:15" x14ac:dyDescent="0.25">
      <c r="A2580">
        <v>2579</v>
      </c>
      <c r="B2580">
        <v>54</v>
      </c>
      <c r="C2580" s="1" t="s">
        <v>2</v>
      </c>
      <c r="D2580" s="1" t="s">
        <v>71</v>
      </c>
      <c r="E2580" s="1" t="s">
        <v>49</v>
      </c>
      <c r="F2580" s="2">
        <v>50448</v>
      </c>
      <c r="G2580">
        <v>3</v>
      </c>
      <c r="H2580">
        <v>48</v>
      </c>
      <c r="I2580" s="1" t="s">
        <v>111</v>
      </c>
      <c r="J2580" s="1" t="s">
        <v>26</v>
      </c>
      <c r="K2580" s="1" t="s">
        <v>55</v>
      </c>
      <c r="L2580" s="1" t="s">
        <v>39</v>
      </c>
      <c r="M2580" s="1" t="s">
        <v>20</v>
      </c>
      <c r="N2580" s="1" t="s">
        <v>15</v>
      </c>
      <c r="O2580" s="1" t="s">
        <v>40</v>
      </c>
    </row>
    <row r="2581" spans="1:15" x14ac:dyDescent="0.25">
      <c r="A2581">
        <v>2580</v>
      </c>
      <c r="B2581">
        <v>65</v>
      </c>
      <c r="C2581" s="1" t="s">
        <v>2</v>
      </c>
      <c r="D2581" s="1" t="s">
        <v>3</v>
      </c>
      <c r="E2581" s="1" t="s">
        <v>4</v>
      </c>
      <c r="F2581" s="2">
        <v>50450</v>
      </c>
      <c r="G2581">
        <v>40</v>
      </c>
      <c r="H2581">
        <v>20</v>
      </c>
      <c r="I2581" s="1" t="s">
        <v>130</v>
      </c>
      <c r="J2581" s="1" t="s">
        <v>26</v>
      </c>
      <c r="K2581" s="1" t="s">
        <v>55</v>
      </c>
      <c r="L2581" s="1" t="s">
        <v>35</v>
      </c>
      <c r="M2581" s="1" t="s">
        <v>9</v>
      </c>
      <c r="N2581" s="1" t="s">
        <v>10</v>
      </c>
      <c r="O2581" s="1" t="s">
        <v>22</v>
      </c>
    </row>
    <row r="2582" spans="1:15" x14ac:dyDescent="0.25">
      <c r="A2582">
        <v>2581</v>
      </c>
      <c r="B2582">
        <v>43</v>
      </c>
      <c r="C2582" s="1" t="s">
        <v>2</v>
      </c>
      <c r="D2582" s="1" t="s">
        <v>16</v>
      </c>
      <c r="E2582" s="1" t="s">
        <v>4</v>
      </c>
      <c r="F2582" s="2">
        <v>50452</v>
      </c>
      <c r="G2582">
        <v>13</v>
      </c>
      <c r="H2582">
        <v>29</v>
      </c>
      <c r="I2582" s="1" t="s">
        <v>17</v>
      </c>
      <c r="J2582" s="1" t="s">
        <v>18</v>
      </c>
      <c r="K2582" s="1" t="s">
        <v>30</v>
      </c>
      <c r="L2582" s="1" t="s">
        <v>35</v>
      </c>
      <c r="M2582" s="1" t="s">
        <v>56</v>
      </c>
      <c r="N2582" s="1" t="s">
        <v>57</v>
      </c>
      <c r="O2582" s="1" t="s">
        <v>40</v>
      </c>
    </row>
    <row r="2583" spans="1:15" x14ac:dyDescent="0.25">
      <c r="A2583">
        <v>2582</v>
      </c>
      <c r="B2583">
        <v>57</v>
      </c>
      <c r="C2583" s="1" t="s">
        <v>2</v>
      </c>
      <c r="D2583" s="1" t="s">
        <v>63</v>
      </c>
      <c r="E2583" s="1" t="s">
        <v>4</v>
      </c>
      <c r="F2583" s="2">
        <v>50454</v>
      </c>
      <c r="G2583">
        <v>48</v>
      </c>
      <c r="H2583">
        <v>81</v>
      </c>
      <c r="I2583" s="1" t="s">
        <v>33</v>
      </c>
      <c r="J2583" s="1" t="s">
        <v>26</v>
      </c>
      <c r="K2583" s="1" t="s">
        <v>62</v>
      </c>
      <c r="L2583" s="1" t="s">
        <v>8</v>
      </c>
      <c r="M2583" s="1" t="s">
        <v>9</v>
      </c>
      <c r="N2583" s="1" t="s">
        <v>21</v>
      </c>
      <c r="O2583" s="1" t="s">
        <v>70</v>
      </c>
    </row>
    <row r="2584" spans="1:15" x14ac:dyDescent="0.25">
      <c r="A2584">
        <v>2583</v>
      </c>
      <c r="B2584">
        <v>19</v>
      </c>
      <c r="C2584" s="1" t="s">
        <v>2</v>
      </c>
      <c r="D2584" s="1" t="s">
        <v>63</v>
      </c>
      <c r="E2584" s="1" t="s">
        <v>4</v>
      </c>
      <c r="F2584" s="2">
        <v>50456</v>
      </c>
      <c r="G2584">
        <v>4</v>
      </c>
      <c r="H2584">
        <v>98</v>
      </c>
      <c r="I2584" s="1" t="s">
        <v>129</v>
      </c>
      <c r="J2584" s="1" t="s">
        <v>18</v>
      </c>
      <c r="K2584" s="1" t="s">
        <v>108</v>
      </c>
      <c r="L2584" s="1" t="s">
        <v>39</v>
      </c>
      <c r="M2584" s="1" t="s">
        <v>52</v>
      </c>
      <c r="N2584" s="1" t="s">
        <v>10</v>
      </c>
      <c r="O2584" s="1" t="s">
        <v>79</v>
      </c>
    </row>
    <row r="2585" spans="1:15" x14ac:dyDescent="0.25">
      <c r="A2585">
        <v>2584</v>
      </c>
      <c r="B2585">
        <v>69</v>
      </c>
      <c r="C2585" s="1" t="s">
        <v>2</v>
      </c>
      <c r="D2585" s="1" t="s">
        <v>16</v>
      </c>
      <c r="E2585" s="1" t="s">
        <v>4</v>
      </c>
      <c r="F2585" s="2">
        <v>50458</v>
      </c>
      <c r="G2585">
        <v>9</v>
      </c>
      <c r="H2585">
        <v>93</v>
      </c>
      <c r="I2585" s="1" t="s">
        <v>83</v>
      </c>
      <c r="J2585" s="1" t="s">
        <v>26</v>
      </c>
      <c r="K2585" s="1" t="s">
        <v>75</v>
      </c>
      <c r="L2585" s="1" t="s">
        <v>39</v>
      </c>
      <c r="M2585" s="1" t="s">
        <v>27</v>
      </c>
      <c r="N2585" s="1" t="s">
        <v>15</v>
      </c>
      <c r="O2585" s="1" t="s">
        <v>22</v>
      </c>
    </row>
    <row r="2586" spans="1:15" x14ac:dyDescent="0.25">
      <c r="A2586">
        <v>2585</v>
      </c>
      <c r="B2586">
        <v>26</v>
      </c>
      <c r="C2586" s="1" t="s">
        <v>2</v>
      </c>
      <c r="D2586" s="1" t="s">
        <v>107</v>
      </c>
      <c r="E2586" s="1" t="s">
        <v>4</v>
      </c>
      <c r="F2586" s="2">
        <v>50460</v>
      </c>
      <c r="G2586">
        <v>26</v>
      </c>
      <c r="H2586">
        <v>30</v>
      </c>
      <c r="I2586" s="1" t="s">
        <v>85</v>
      </c>
      <c r="J2586" s="1" t="s">
        <v>6</v>
      </c>
      <c r="K2586" s="1" t="s">
        <v>126</v>
      </c>
      <c r="L2586" s="1" t="s">
        <v>35</v>
      </c>
      <c r="M2586" s="1" t="s">
        <v>56</v>
      </c>
      <c r="N2586" s="1" t="s">
        <v>57</v>
      </c>
      <c r="O2586" s="1" t="s">
        <v>58</v>
      </c>
    </row>
    <row r="2587" spans="1:15" x14ac:dyDescent="0.25">
      <c r="A2587">
        <v>2586</v>
      </c>
      <c r="B2587">
        <v>57</v>
      </c>
      <c r="C2587" s="1" t="s">
        <v>2</v>
      </c>
      <c r="D2587" s="1" t="s">
        <v>71</v>
      </c>
      <c r="E2587" s="1" t="s">
        <v>49</v>
      </c>
      <c r="F2587" s="2">
        <v>50462</v>
      </c>
      <c r="G2587">
        <v>19</v>
      </c>
      <c r="H2587">
        <v>37</v>
      </c>
      <c r="I2587" s="1" t="s">
        <v>132</v>
      </c>
      <c r="J2587" s="1" t="s">
        <v>6</v>
      </c>
      <c r="K2587" s="1" t="s">
        <v>14</v>
      </c>
      <c r="L2587" s="1" t="s">
        <v>39</v>
      </c>
      <c r="M2587" s="1" t="s">
        <v>20</v>
      </c>
      <c r="N2587" s="1" t="s">
        <v>68</v>
      </c>
      <c r="O2587" s="1" t="s">
        <v>22</v>
      </c>
    </row>
    <row r="2588" spans="1:15" x14ac:dyDescent="0.25">
      <c r="A2588">
        <v>2587</v>
      </c>
      <c r="B2588">
        <v>20</v>
      </c>
      <c r="C2588" s="1" t="s">
        <v>2</v>
      </c>
      <c r="D2588" s="1" t="s">
        <v>44</v>
      </c>
      <c r="E2588" s="1" t="s">
        <v>45</v>
      </c>
      <c r="F2588" s="2">
        <v>50464</v>
      </c>
      <c r="G2588">
        <v>1</v>
      </c>
      <c r="H2588">
        <v>28</v>
      </c>
      <c r="I2588" s="1" t="s">
        <v>13</v>
      </c>
      <c r="J2588" s="1" t="s">
        <v>6</v>
      </c>
      <c r="K2588" s="1" t="s">
        <v>116</v>
      </c>
      <c r="L2588" s="1" t="s">
        <v>8</v>
      </c>
      <c r="M2588" s="1" t="s">
        <v>9</v>
      </c>
      <c r="N2588" s="1" t="s">
        <v>21</v>
      </c>
      <c r="O2588" s="1" t="s">
        <v>79</v>
      </c>
    </row>
    <row r="2589" spans="1:15" x14ac:dyDescent="0.25">
      <c r="A2589">
        <v>2588</v>
      </c>
      <c r="B2589">
        <v>55</v>
      </c>
      <c r="C2589" s="1" t="s">
        <v>2</v>
      </c>
      <c r="D2589" s="1" t="s">
        <v>101</v>
      </c>
      <c r="E2589" s="1" t="s">
        <v>49</v>
      </c>
      <c r="F2589" s="2">
        <v>50466</v>
      </c>
      <c r="G2589">
        <v>29</v>
      </c>
      <c r="H2589">
        <v>29</v>
      </c>
      <c r="I2589" s="1" t="s">
        <v>121</v>
      </c>
      <c r="J2589" s="1" t="s">
        <v>26</v>
      </c>
      <c r="K2589" s="1" t="s">
        <v>55</v>
      </c>
      <c r="L2589" s="1" t="s">
        <v>8</v>
      </c>
      <c r="M2589" s="1" t="s">
        <v>9</v>
      </c>
      <c r="N2589" s="1" t="s">
        <v>28</v>
      </c>
      <c r="O2589" s="1" t="s">
        <v>79</v>
      </c>
    </row>
    <row r="2590" spans="1:15" x14ac:dyDescent="0.25">
      <c r="A2590">
        <v>2589</v>
      </c>
      <c r="B2590">
        <v>44</v>
      </c>
      <c r="C2590" s="1" t="s">
        <v>2</v>
      </c>
      <c r="D2590" s="1" t="s">
        <v>114</v>
      </c>
      <c r="E2590" s="1" t="s">
        <v>49</v>
      </c>
      <c r="F2590" s="2">
        <v>50468</v>
      </c>
      <c r="G2590">
        <v>38</v>
      </c>
      <c r="H2590">
        <v>49</v>
      </c>
      <c r="I2590" s="1" t="s">
        <v>61</v>
      </c>
      <c r="J2590" s="1" t="s">
        <v>26</v>
      </c>
      <c r="K2590" s="1" t="s">
        <v>82</v>
      </c>
      <c r="L2590" s="1" t="s">
        <v>35</v>
      </c>
      <c r="M2590" s="1" t="s">
        <v>20</v>
      </c>
      <c r="N2590" s="1" t="s">
        <v>10</v>
      </c>
      <c r="O2590" s="1" t="s">
        <v>58</v>
      </c>
    </row>
    <row r="2591" spans="1:15" x14ac:dyDescent="0.25">
      <c r="A2591">
        <v>2590</v>
      </c>
      <c r="B2591">
        <v>52</v>
      </c>
      <c r="C2591" s="1" t="s">
        <v>2</v>
      </c>
      <c r="D2591" s="1" t="s">
        <v>77</v>
      </c>
      <c r="E2591" s="1" t="s">
        <v>4</v>
      </c>
      <c r="F2591" s="2">
        <v>50470</v>
      </c>
      <c r="G2591">
        <v>31</v>
      </c>
      <c r="H2591">
        <v>53</v>
      </c>
      <c r="I2591" s="1" t="s">
        <v>96</v>
      </c>
      <c r="J2591" s="1" t="s">
        <v>26</v>
      </c>
      <c r="K2591" s="1" t="s">
        <v>47</v>
      </c>
      <c r="L2591" s="1" t="s">
        <v>8</v>
      </c>
      <c r="M2591" s="1" t="s">
        <v>52</v>
      </c>
      <c r="N2591" s="1" t="s">
        <v>28</v>
      </c>
      <c r="O2591" s="1" t="s">
        <v>31</v>
      </c>
    </row>
    <row r="2592" spans="1:15" x14ac:dyDescent="0.25">
      <c r="A2592">
        <v>2591</v>
      </c>
      <c r="B2592">
        <v>57</v>
      </c>
      <c r="C2592" s="1" t="s">
        <v>2</v>
      </c>
      <c r="D2592" s="1" t="s">
        <v>125</v>
      </c>
      <c r="E2592" s="1" t="s">
        <v>49</v>
      </c>
      <c r="F2592" s="2">
        <v>50472</v>
      </c>
      <c r="G2592">
        <v>35</v>
      </c>
      <c r="H2592">
        <v>66</v>
      </c>
      <c r="I2592" s="1" t="s">
        <v>81</v>
      </c>
      <c r="J2592" s="1" t="s">
        <v>26</v>
      </c>
      <c r="K2592" s="1" t="s">
        <v>30</v>
      </c>
      <c r="L2592" s="1" t="s">
        <v>35</v>
      </c>
      <c r="M2592" s="1" t="s">
        <v>20</v>
      </c>
      <c r="N2592" s="1" t="s">
        <v>10</v>
      </c>
      <c r="O2592" s="1" t="s">
        <v>31</v>
      </c>
    </row>
    <row r="2593" spans="1:15" x14ac:dyDescent="0.25">
      <c r="A2593">
        <v>2592</v>
      </c>
      <c r="B2593">
        <v>40</v>
      </c>
      <c r="C2593" s="1" t="s">
        <v>2</v>
      </c>
      <c r="D2593" s="1" t="s">
        <v>84</v>
      </c>
      <c r="E2593" s="1" t="s">
        <v>45</v>
      </c>
      <c r="F2593" s="2">
        <v>50474</v>
      </c>
      <c r="G2593">
        <v>40</v>
      </c>
      <c r="H2593">
        <v>61</v>
      </c>
      <c r="I2593" s="1" t="s">
        <v>112</v>
      </c>
      <c r="J2593" s="1" t="s">
        <v>18</v>
      </c>
      <c r="K2593" s="1" t="s">
        <v>60</v>
      </c>
      <c r="L2593" s="1" t="s">
        <v>19</v>
      </c>
      <c r="M2593" s="1" t="s">
        <v>9</v>
      </c>
      <c r="N2593" s="1" t="s">
        <v>15</v>
      </c>
      <c r="O2593" s="1" t="s">
        <v>40</v>
      </c>
    </row>
    <row r="2594" spans="1:15" x14ac:dyDescent="0.25">
      <c r="A2594">
        <v>2593</v>
      </c>
      <c r="B2594">
        <v>23</v>
      </c>
      <c r="C2594" s="1" t="s">
        <v>2</v>
      </c>
      <c r="D2594" s="1" t="s">
        <v>41</v>
      </c>
      <c r="E2594" s="1" t="s">
        <v>4</v>
      </c>
      <c r="F2594" s="2">
        <v>50476</v>
      </c>
      <c r="G2594">
        <v>13</v>
      </c>
      <c r="H2594">
        <v>23</v>
      </c>
      <c r="I2594" s="1" t="s">
        <v>128</v>
      </c>
      <c r="J2594" s="1" t="s">
        <v>74</v>
      </c>
      <c r="K2594" s="1" t="s">
        <v>82</v>
      </c>
      <c r="L2594" s="1" t="s">
        <v>35</v>
      </c>
      <c r="M2594" s="1" t="s">
        <v>56</v>
      </c>
      <c r="N2594" s="1" t="s">
        <v>10</v>
      </c>
      <c r="O2594" s="1" t="s">
        <v>40</v>
      </c>
    </row>
    <row r="2595" spans="1:15" x14ac:dyDescent="0.25">
      <c r="A2595">
        <v>2594</v>
      </c>
      <c r="B2595">
        <v>36</v>
      </c>
      <c r="C2595" s="1" t="s">
        <v>2</v>
      </c>
      <c r="D2595" s="1" t="s">
        <v>77</v>
      </c>
      <c r="E2595" s="1" t="s">
        <v>4</v>
      </c>
      <c r="F2595" s="2">
        <v>50478</v>
      </c>
      <c r="G2595">
        <v>9</v>
      </c>
      <c r="H2595">
        <v>36</v>
      </c>
      <c r="I2595" s="1" t="s">
        <v>94</v>
      </c>
      <c r="J2595" s="1" t="s">
        <v>18</v>
      </c>
      <c r="K2595" s="1" t="s">
        <v>108</v>
      </c>
      <c r="L2595" s="1" t="s">
        <v>39</v>
      </c>
      <c r="M2595" s="1" t="s">
        <v>56</v>
      </c>
      <c r="N2595" s="1" t="s">
        <v>57</v>
      </c>
      <c r="O2595" s="1" t="s">
        <v>79</v>
      </c>
    </row>
    <row r="2596" spans="1:15" x14ac:dyDescent="0.25">
      <c r="A2596">
        <v>2595</v>
      </c>
      <c r="B2596">
        <v>59</v>
      </c>
      <c r="C2596" s="1" t="s">
        <v>2</v>
      </c>
      <c r="D2596" s="1" t="s">
        <v>69</v>
      </c>
      <c r="E2596" s="1" t="s">
        <v>4</v>
      </c>
      <c r="F2596" s="2">
        <v>50480</v>
      </c>
      <c r="G2596">
        <v>25</v>
      </c>
      <c r="H2596">
        <v>81</v>
      </c>
      <c r="I2596" s="1" t="s">
        <v>38</v>
      </c>
      <c r="J2596" s="1" t="s">
        <v>6</v>
      </c>
      <c r="K2596" s="1" t="s">
        <v>108</v>
      </c>
      <c r="L2596" s="1" t="s">
        <v>39</v>
      </c>
      <c r="M2596" s="1" t="s">
        <v>20</v>
      </c>
      <c r="N2596" s="1" t="s">
        <v>15</v>
      </c>
      <c r="O2596" s="1" t="s">
        <v>79</v>
      </c>
    </row>
    <row r="2597" spans="1:15" x14ac:dyDescent="0.25">
      <c r="A2597">
        <v>2596</v>
      </c>
      <c r="B2597">
        <v>29</v>
      </c>
      <c r="C2597" s="1" t="s">
        <v>2</v>
      </c>
      <c r="D2597" s="1" t="s">
        <v>3</v>
      </c>
      <c r="E2597" s="1" t="s">
        <v>4</v>
      </c>
      <c r="F2597" s="2">
        <v>50482</v>
      </c>
      <c r="G2597">
        <v>3</v>
      </c>
      <c r="H2597">
        <v>56</v>
      </c>
      <c r="I2597" s="1" t="s">
        <v>128</v>
      </c>
      <c r="J2597" s="1" t="s">
        <v>74</v>
      </c>
      <c r="K2597" s="1" t="s">
        <v>14</v>
      </c>
      <c r="L2597" s="1" t="s">
        <v>35</v>
      </c>
      <c r="M2597" s="1" t="s">
        <v>20</v>
      </c>
      <c r="N2597" s="1" t="s">
        <v>57</v>
      </c>
      <c r="O2597" s="1" t="s">
        <v>58</v>
      </c>
    </row>
    <row r="2598" spans="1:15" x14ac:dyDescent="0.25">
      <c r="A2598">
        <v>2597</v>
      </c>
      <c r="B2598">
        <v>63</v>
      </c>
      <c r="C2598" s="1" t="s">
        <v>2</v>
      </c>
      <c r="D2598" s="1" t="s">
        <v>37</v>
      </c>
      <c r="E2598" s="1" t="s">
        <v>4</v>
      </c>
      <c r="F2598" s="2">
        <v>50484</v>
      </c>
      <c r="G2598">
        <v>35</v>
      </c>
      <c r="H2598">
        <v>78</v>
      </c>
      <c r="I2598" s="1" t="s">
        <v>42</v>
      </c>
      <c r="J2598" s="1" t="s">
        <v>6</v>
      </c>
      <c r="K2598" s="1" t="s">
        <v>76</v>
      </c>
      <c r="L2598" s="1" t="s">
        <v>19</v>
      </c>
      <c r="M2598" s="1" t="s">
        <v>27</v>
      </c>
      <c r="N2598" s="1" t="s">
        <v>21</v>
      </c>
      <c r="O2598" s="1" t="s">
        <v>70</v>
      </c>
    </row>
    <row r="2599" spans="1:15" x14ac:dyDescent="0.25">
      <c r="A2599">
        <v>2598</v>
      </c>
      <c r="B2599">
        <v>60</v>
      </c>
      <c r="C2599" s="1" t="s">
        <v>2</v>
      </c>
      <c r="D2599" s="1" t="s">
        <v>88</v>
      </c>
      <c r="E2599" s="1" t="s">
        <v>49</v>
      </c>
      <c r="F2599" s="2">
        <v>50486</v>
      </c>
      <c r="G2599">
        <v>13</v>
      </c>
      <c r="H2599">
        <v>25</v>
      </c>
      <c r="I2599" s="1" t="s">
        <v>72</v>
      </c>
      <c r="J2599" s="1" t="s">
        <v>74</v>
      </c>
      <c r="K2599" s="1" t="s">
        <v>67</v>
      </c>
      <c r="L2599" s="1" t="s">
        <v>35</v>
      </c>
      <c r="M2599" s="1" t="s">
        <v>56</v>
      </c>
      <c r="N2599" s="1" t="s">
        <v>10</v>
      </c>
      <c r="O2599" s="1" t="s">
        <v>58</v>
      </c>
    </row>
    <row r="2600" spans="1:15" x14ac:dyDescent="0.25">
      <c r="A2600">
        <v>2599</v>
      </c>
      <c r="B2600">
        <v>64</v>
      </c>
      <c r="C2600" s="1" t="s">
        <v>2</v>
      </c>
      <c r="D2600" s="1" t="s">
        <v>114</v>
      </c>
      <c r="E2600" s="1" t="s">
        <v>49</v>
      </c>
      <c r="F2600" s="2">
        <v>50488</v>
      </c>
      <c r="G2600">
        <v>31</v>
      </c>
      <c r="H2600">
        <v>86</v>
      </c>
      <c r="I2600" s="1" t="s">
        <v>89</v>
      </c>
      <c r="J2600" s="1" t="s">
        <v>74</v>
      </c>
      <c r="K2600" s="1" t="s">
        <v>60</v>
      </c>
      <c r="L2600" s="1" t="s">
        <v>39</v>
      </c>
      <c r="M2600" s="1" t="s">
        <v>9</v>
      </c>
      <c r="N2600" s="1" t="s">
        <v>68</v>
      </c>
      <c r="O2600" s="1" t="s">
        <v>31</v>
      </c>
    </row>
    <row r="2601" spans="1:15" x14ac:dyDescent="0.25">
      <c r="A2601">
        <v>2600</v>
      </c>
      <c r="B2601">
        <v>63</v>
      </c>
      <c r="C2601" s="1" t="s">
        <v>2</v>
      </c>
      <c r="D2601" s="1" t="s">
        <v>88</v>
      </c>
      <c r="E2601" s="1" t="s">
        <v>49</v>
      </c>
      <c r="F2601" s="2">
        <v>50490</v>
      </c>
      <c r="G2601">
        <v>48</v>
      </c>
      <c r="H2601">
        <v>99</v>
      </c>
      <c r="I2601" s="1" t="s">
        <v>111</v>
      </c>
      <c r="J2601" s="1" t="s">
        <v>26</v>
      </c>
      <c r="K2601" s="1" t="s">
        <v>62</v>
      </c>
      <c r="L2601" s="1" t="s">
        <v>8</v>
      </c>
      <c r="M2601" s="1" t="s">
        <v>9</v>
      </c>
      <c r="N2601" s="1" t="s">
        <v>21</v>
      </c>
      <c r="O2601" s="1" t="s">
        <v>70</v>
      </c>
    </row>
    <row r="2602" spans="1:15" x14ac:dyDescent="0.25">
      <c r="A2602">
        <v>2601</v>
      </c>
      <c r="B2602">
        <v>21</v>
      </c>
      <c r="C2602" s="1" t="s">
        <v>2</v>
      </c>
      <c r="D2602" s="1" t="s">
        <v>115</v>
      </c>
      <c r="E2602" s="1" t="s">
        <v>49</v>
      </c>
      <c r="F2602" s="2">
        <v>50492</v>
      </c>
      <c r="G2602">
        <v>6</v>
      </c>
      <c r="H2602">
        <v>83</v>
      </c>
      <c r="I2602" s="1" t="s">
        <v>66</v>
      </c>
      <c r="J2602" s="1" t="s">
        <v>26</v>
      </c>
      <c r="K2602" s="1" t="s">
        <v>7</v>
      </c>
      <c r="L2602" s="1" t="s">
        <v>39</v>
      </c>
      <c r="M2602" s="1" t="s">
        <v>9</v>
      </c>
      <c r="N2602" s="1" t="s">
        <v>57</v>
      </c>
      <c r="O2602" s="1" t="s">
        <v>58</v>
      </c>
    </row>
    <row r="2603" spans="1:15" x14ac:dyDescent="0.25">
      <c r="A2603">
        <v>2602</v>
      </c>
      <c r="B2603">
        <v>61</v>
      </c>
      <c r="C2603" s="1" t="s">
        <v>2</v>
      </c>
      <c r="D2603" s="1" t="s">
        <v>63</v>
      </c>
      <c r="E2603" s="1" t="s">
        <v>4</v>
      </c>
      <c r="F2603" s="2">
        <v>50494</v>
      </c>
      <c r="G2603">
        <v>43</v>
      </c>
      <c r="H2603">
        <v>33</v>
      </c>
      <c r="I2603" s="1" t="s">
        <v>73</v>
      </c>
      <c r="J2603" s="1" t="s">
        <v>6</v>
      </c>
      <c r="K2603" s="1" t="s">
        <v>103</v>
      </c>
      <c r="L2603" s="1" t="s">
        <v>8</v>
      </c>
      <c r="M2603" s="1" t="s">
        <v>56</v>
      </c>
      <c r="N2603" s="1" t="s">
        <v>15</v>
      </c>
      <c r="O2603" s="1" t="s">
        <v>70</v>
      </c>
    </row>
    <row r="2604" spans="1:15" x14ac:dyDescent="0.25">
      <c r="A2604">
        <v>2603</v>
      </c>
      <c r="B2604">
        <v>65</v>
      </c>
      <c r="C2604" s="1" t="s">
        <v>2</v>
      </c>
      <c r="D2604" s="1" t="s">
        <v>44</v>
      </c>
      <c r="E2604" s="1" t="s">
        <v>45</v>
      </c>
      <c r="F2604" s="2">
        <v>50496</v>
      </c>
      <c r="G2604">
        <v>1</v>
      </c>
      <c r="H2604">
        <v>44</v>
      </c>
      <c r="I2604" s="1" t="s">
        <v>113</v>
      </c>
      <c r="J2604" s="1" t="s">
        <v>26</v>
      </c>
      <c r="K2604" s="1" t="s">
        <v>76</v>
      </c>
      <c r="L2604" s="1" t="s">
        <v>39</v>
      </c>
      <c r="M2604" s="1" t="s">
        <v>20</v>
      </c>
      <c r="N2604" s="1" t="s">
        <v>10</v>
      </c>
      <c r="O2604" s="1" t="s">
        <v>40</v>
      </c>
    </row>
    <row r="2605" spans="1:15" x14ac:dyDescent="0.25">
      <c r="A2605">
        <v>2604</v>
      </c>
      <c r="B2605">
        <v>69</v>
      </c>
      <c r="C2605" s="1" t="s">
        <v>2</v>
      </c>
      <c r="D2605" s="1" t="s">
        <v>63</v>
      </c>
      <c r="E2605" s="1" t="s">
        <v>4</v>
      </c>
      <c r="F2605" s="2">
        <v>50498</v>
      </c>
      <c r="G2605">
        <v>8</v>
      </c>
      <c r="H2605">
        <v>58</v>
      </c>
      <c r="I2605" s="1" t="s">
        <v>131</v>
      </c>
      <c r="J2605" s="1" t="s">
        <v>26</v>
      </c>
      <c r="K2605" s="1" t="s">
        <v>67</v>
      </c>
      <c r="L2605" s="1" t="s">
        <v>19</v>
      </c>
      <c r="M2605" s="1" t="s">
        <v>52</v>
      </c>
      <c r="N2605" s="1" t="s">
        <v>15</v>
      </c>
      <c r="O2605" s="1" t="s">
        <v>31</v>
      </c>
    </row>
    <row r="2606" spans="1:15" x14ac:dyDescent="0.25">
      <c r="A2606">
        <v>2605</v>
      </c>
      <c r="B2606">
        <v>47</v>
      </c>
      <c r="C2606" s="1" t="s">
        <v>2</v>
      </c>
      <c r="D2606" s="1" t="s">
        <v>12</v>
      </c>
      <c r="E2606" s="1" t="s">
        <v>4</v>
      </c>
      <c r="F2606" s="2">
        <v>50500</v>
      </c>
      <c r="G2606">
        <v>6</v>
      </c>
      <c r="H2606">
        <v>54</v>
      </c>
      <c r="I2606" s="1" t="s">
        <v>94</v>
      </c>
      <c r="J2606" s="1" t="s">
        <v>26</v>
      </c>
      <c r="K2606" s="1" t="s">
        <v>100</v>
      </c>
      <c r="L2606" s="1" t="s">
        <v>19</v>
      </c>
      <c r="M2606" s="1" t="s">
        <v>56</v>
      </c>
      <c r="N2606" s="1" t="s">
        <v>68</v>
      </c>
      <c r="O2606" s="1" t="s">
        <v>22</v>
      </c>
    </row>
    <row r="2607" spans="1:15" x14ac:dyDescent="0.25">
      <c r="A2607">
        <v>2606</v>
      </c>
      <c r="B2607">
        <v>41</v>
      </c>
      <c r="C2607" s="1" t="s">
        <v>2</v>
      </c>
      <c r="D2607" s="1" t="s">
        <v>86</v>
      </c>
      <c r="E2607" s="1" t="s">
        <v>4</v>
      </c>
      <c r="F2607" s="2">
        <v>50502</v>
      </c>
      <c r="G2607">
        <v>32</v>
      </c>
      <c r="H2607">
        <v>93</v>
      </c>
      <c r="I2607" s="1" t="s">
        <v>89</v>
      </c>
      <c r="J2607" s="1" t="s">
        <v>26</v>
      </c>
      <c r="K2607" s="1" t="s">
        <v>34</v>
      </c>
      <c r="L2607" s="1" t="s">
        <v>19</v>
      </c>
      <c r="M2607" s="1" t="s">
        <v>52</v>
      </c>
      <c r="N2607" s="1" t="s">
        <v>10</v>
      </c>
      <c r="O2607" s="1" t="s">
        <v>11</v>
      </c>
    </row>
    <row r="2608" spans="1:15" x14ac:dyDescent="0.25">
      <c r="A2608">
        <v>2607</v>
      </c>
      <c r="B2608">
        <v>68</v>
      </c>
      <c r="C2608" s="1" t="s">
        <v>2</v>
      </c>
      <c r="D2608" s="1" t="s">
        <v>53</v>
      </c>
      <c r="E2608" s="1" t="s">
        <v>24</v>
      </c>
      <c r="F2608" s="2">
        <v>50504</v>
      </c>
      <c r="G2608">
        <v>46</v>
      </c>
      <c r="H2608">
        <v>98</v>
      </c>
      <c r="I2608" s="1" t="s">
        <v>89</v>
      </c>
      <c r="J2608" s="1" t="s">
        <v>6</v>
      </c>
      <c r="K2608" s="1" t="s">
        <v>30</v>
      </c>
      <c r="L2608" s="1" t="s">
        <v>19</v>
      </c>
      <c r="M2608" s="1" t="s">
        <v>36</v>
      </c>
      <c r="N2608" s="1" t="s">
        <v>57</v>
      </c>
      <c r="O2608" s="1" t="s">
        <v>58</v>
      </c>
    </row>
    <row r="2609" spans="1:15" x14ac:dyDescent="0.25">
      <c r="A2609">
        <v>2608</v>
      </c>
      <c r="B2609">
        <v>41</v>
      </c>
      <c r="C2609" s="1" t="s">
        <v>2</v>
      </c>
      <c r="D2609" s="1" t="s">
        <v>53</v>
      </c>
      <c r="E2609" s="1" t="s">
        <v>24</v>
      </c>
      <c r="F2609" s="2">
        <v>50506</v>
      </c>
      <c r="G2609">
        <v>38</v>
      </c>
      <c r="H2609">
        <v>36</v>
      </c>
      <c r="I2609" s="1" t="s">
        <v>83</v>
      </c>
      <c r="J2609" s="1" t="s">
        <v>74</v>
      </c>
      <c r="K2609" s="1" t="s">
        <v>67</v>
      </c>
      <c r="L2609" s="1" t="s">
        <v>19</v>
      </c>
      <c r="M2609" s="1" t="s">
        <v>9</v>
      </c>
      <c r="N2609" s="1" t="s">
        <v>28</v>
      </c>
      <c r="O2609" s="1" t="s">
        <v>79</v>
      </c>
    </row>
    <row r="2610" spans="1:15" x14ac:dyDescent="0.25">
      <c r="A2610">
        <v>2609</v>
      </c>
      <c r="B2610">
        <v>42</v>
      </c>
      <c r="C2610" s="1" t="s">
        <v>2</v>
      </c>
      <c r="D2610" s="1" t="s">
        <v>84</v>
      </c>
      <c r="E2610" s="1" t="s">
        <v>45</v>
      </c>
      <c r="F2610" s="2">
        <v>50508</v>
      </c>
      <c r="G2610">
        <v>48</v>
      </c>
      <c r="H2610">
        <v>68</v>
      </c>
      <c r="I2610" s="1" t="s">
        <v>73</v>
      </c>
      <c r="J2610" s="1" t="s">
        <v>6</v>
      </c>
      <c r="K2610" s="1" t="s">
        <v>103</v>
      </c>
      <c r="L2610" s="1" t="s">
        <v>39</v>
      </c>
      <c r="M2610" s="1" t="s">
        <v>52</v>
      </c>
      <c r="N2610" s="1" t="s">
        <v>21</v>
      </c>
      <c r="O2610" s="1" t="s">
        <v>11</v>
      </c>
    </row>
    <row r="2611" spans="1:15" x14ac:dyDescent="0.25">
      <c r="A2611">
        <v>2610</v>
      </c>
      <c r="B2611">
        <v>66</v>
      </c>
      <c r="C2611" s="1" t="s">
        <v>2</v>
      </c>
      <c r="D2611" s="1" t="s">
        <v>114</v>
      </c>
      <c r="E2611" s="1" t="s">
        <v>49</v>
      </c>
      <c r="F2611" s="2">
        <v>50510</v>
      </c>
      <c r="G2611">
        <v>18</v>
      </c>
      <c r="H2611">
        <v>95</v>
      </c>
      <c r="I2611" s="1" t="s">
        <v>54</v>
      </c>
      <c r="J2611" s="1" t="s">
        <v>26</v>
      </c>
      <c r="K2611" s="1" t="s">
        <v>76</v>
      </c>
      <c r="L2611" s="1" t="s">
        <v>35</v>
      </c>
      <c r="M2611" s="1" t="s">
        <v>56</v>
      </c>
      <c r="N2611" s="1" t="s">
        <v>68</v>
      </c>
      <c r="O2611" s="1" t="s">
        <v>58</v>
      </c>
    </row>
    <row r="2612" spans="1:15" x14ac:dyDescent="0.25">
      <c r="A2612">
        <v>2611</v>
      </c>
      <c r="B2612">
        <v>66</v>
      </c>
      <c r="C2612" s="1" t="s">
        <v>2</v>
      </c>
      <c r="D2612" s="1" t="s">
        <v>16</v>
      </c>
      <c r="E2612" s="1" t="s">
        <v>4</v>
      </c>
      <c r="F2612" s="2">
        <v>50512</v>
      </c>
      <c r="G2612">
        <v>25</v>
      </c>
      <c r="H2612">
        <v>93</v>
      </c>
      <c r="I2612" s="1" t="s">
        <v>46</v>
      </c>
      <c r="J2612" s="1" t="s">
        <v>26</v>
      </c>
      <c r="K2612" s="1" t="s">
        <v>65</v>
      </c>
      <c r="L2612" s="1" t="s">
        <v>19</v>
      </c>
      <c r="M2612" s="1" t="s">
        <v>9</v>
      </c>
      <c r="N2612" s="1" t="s">
        <v>15</v>
      </c>
      <c r="O2612" s="1" t="s">
        <v>40</v>
      </c>
    </row>
    <row r="2613" spans="1:15" x14ac:dyDescent="0.25">
      <c r="A2613">
        <v>2612</v>
      </c>
      <c r="B2613">
        <v>33</v>
      </c>
      <c r="C2613" s="1" t="s">
        <v>2</v>
      </c>
      <c r="D2613" s="1" t="s">
        <v>84</v>
      </c>
      <c r="E2613" s="1" t="s">
        <v>45</v>
      </c>
      <c r="F2613" s="2">
        <v>50514</v>
      </c>
      <c r="G2613">
        <v>4</v>
      </c>
      <c r="H2613">
        <v>99</v>
      </c>
      <c r="I2613" s="1" t="s">
        <v>133</v>
      </c>
      <c r="J2613" s="1" t="s">
        <v>6</v>
      </c>
      <c r="K2613" s="1" t="s">
        <v>14</v>
      </c>
      <c r="L2613" s="1" t="s">
        <v>39</v>
      </c>
      <c r="M2613" s="1" t="s">
        <v>52</v>
      </c>
      <c r="N2613" s="1" t="s">
        <v>15</v>
      </c>
      <c r="O2613" s="1" t="s">
        <v>11</v>
      </c>
    </row>
    <row r="2614" spans="1:15" x14ac:dyDescent="0.25">
      <c r="A2614">
        <v>2613</v>
      </c>
      <c r="B2614">
        <v>55</v>
      </c>
      <c r="C2614" s="1" t="s">
        <v>2</v>
      </c>
      <c r="D2614" s="1" t="s">
        <v>71</v>
      </c>
      <c r="E2614" s="1" t="s">
        <v>49</v>
      </c>
      <c r="F2614" s="2">
        <v>50516</v>
      </c>
      <c r="G2614">
        <v>27</v>
      </c>
      <c r="H2614">
        <v>22</v>
      </c>
      <c r="I2614" s="1" t="s">
        <v>42</v>
      </c>
      <c r="J2614" s="1" t="s">
        <v>26</v>
      </c>
      <c r="K2614" s="1" t="s">
        <v>30</v>
      </c>
      <c r="L2614" s="1" t="s">
        <v>8</v>
      </c>
      <c r="M2614" s="1" t="s">
        <v>27</v>
      </c>
      <c r="N2614" s="1" t="s">
        <v>10</v>
      </c>
      <c r="O2614" s="1" t="s">
        <v>40</v>
      </c>
    </row>
    <row r="2615" spans="1:15" x14ac:dyDescent="0.25">
      <c r="A2615">
        <v>2614</v>
      </c>
      <c r="B2615">
        <v>58</v>
      </c>
      <c r="C2615" s="1" t="s">
        <v>2</v>
      </c>
      <c r="D2615" s="1" t="s">
        <v>125</v>
      </c>
      <c r="E2615" s="1" t="s">
        <v>49</v>
      </c>
      <c r="F2615" s="2">
        <v>50518</v>
      </c>
      <c r="G2615">
        <v>14</v>
      </c>
      <c r="H2615">
        <v>88</v>
      </c>
      <c r="I2615" s="1" t="s">
        <v>129</v>
      </c>
      <c r="J2615" s="1" t="s">
        <v>26</v>
      </c>
      <c r="K2615" s="1" t="s">
        <v>62</v>
      </c>
      <c r="L2615" s="1" t="s">
        <v>39</v>
      </c>
      <c r="M2615" s="1" t="s">
        <v>9</v>
      </c>
      <c r="N2615" s="1" t="s">
        <v>57</v>
      </c>
      <c r="O2615" s="1" t="s">
        <v>70</v>
      </c>
    </row>
    <row r="2616" spans="1:15" x14ac:dyDescent="0.25">
      <c r="A2616">
        <v>2615</v>
      </c>
      <c r="B2616">
        <v>18</v>
      </c>
      <c r="C2616" s="1" t="s">
        <v>2</v>
      </c>
      <c r="D2616" s="1" t="s">
        <v>84</v>
      </c>
      <c r="E2616" s="1" t="s">
        <v>45</v>
      </c>
      <c r="F2616" s="2">
        <v>50520</v>
      </c>
      <c r="G2616">
        <v>36</v>
      </c>
      <c r="H2616">
        <v>65</v>
      </c>
      <c r="I2616" s="1" t="s">
        <v>96</v>
      </c>
      <c r="J2616" s="1" t="s">
        <v>26</v>
      </c>
      <c r="K2616" s="1" t="s">
        <v>30</v>
      </c>
      <c r="L2616" s="1" t="s">
        <v>19</v>
      </c>
      <c r="M2616" s="1" t="s">
        <v>9</v>
      </c>
      <c r="N2616" s="1" t="s">
        <v>57</v>
      </c>
      <c r="O2616" s="1" t="s">
        <v>11</v>
      </c>
    </row>
    <row r="2617" spans="1:15" x14ac:dyDescent="0.25">
      <c r="A2617">
        <v>2616</v>
      </c>
      <c r="B2617">
        <v>49</v>
      </c>
      <c r="C2617" s="1" t="s">
        <v>2</v>
      </c>
      <c r="D2617" s="1" t="s">
        <v>95</v>
      </c>
      <c r="E2617" s="1" t="s">
        <v>4</v>
      </c>
      <c r="F2617" s="2">
        <v>50522</v>
      </c>
      <c r="G2617">
        <v>6</v>
      </c>
      <c r="H2617">
        <v>62</v>
      </c>
      <c r="I2617" s="1" t="s">
        <v>99</v>
      </c>
      <c r="J2617" s="1" t="s">
        <v>26</v>
      </c>
      <c r="K2617" s="1" t="s">
        <v>14</v>
      </c>
      <c r="L2617" s="1" t="s">
        <v>39</v>
      </c>
      <c r="M2617" s="1" t="s">
        <v>52</v>
      </c>
      <c r="N2617" s="1" t="s">
        <v>68</v>
      </c>
      <c r="O2617" s="1" t="s">
        <v>40</v>
      </c>
    </row>
    <row r="2618" spans="1:15" x14ac:dyDescent="0.25">
      <c r="A2618">
        <v>2617</v>
      </c>
      <c r="B2618">
        <v>61</v>
      </c>
      <c r="C2618" s="1" t="s">
        <v>2</v>
      </c>
      <c r="D2618" s="1" t="s">
        <v>23</v>
      </c>
      <c r="E2618" s="1" t="s">
        <v>24</v>
      </c>
      <c r="F2618" s="2">
        <v>50524</v>
      </c>
      <c r="G2618">
        <v>46</v>
      </c>
      <c r="H2618">
        <v>55</v>
      </c>
      <c r="I2618" s="1" t="s">
        <v>124</v>
      </c>
      <c r="J2618" s="1" t="s">
        <v>74</v>
      </c>
      <c r="K2618" s="1" t="s">
        <v>55</v>
      </c>
      <c r="L2618" s="1" t="s">
        <v>19</v>
      </c>
      <c r="M2618" s="1" t="s">
        <v>9</v>
      </c>
      <c r="N2618" s="1" t="s">
        <v>15</v>
      </c>
      <c r="O2618" s="1" t="s">
        <v>31</v>
      </c>
    </row>
    <row r="2619" spans="1:15" x14ac:dyDescent="0.25">
      <c r="A2619">
        <v>2618</v>
      </c>
      <c r="B2619">
        <v>31</v>
      </c>
      <c r="C2619" s="1" t="s">
        <v>2</v>
      </c>
      <c r="D2619" s="1" t="s">
        <v>41</v>
      </c>
      <c r="E2619" s="1" t="s">
        <v>4</v>
      </c>
      <c r="F2619" s="2">
        <v>50526</v>
      </c>
      <c r="G2619">
        <v>29</v>
      </c>
      <c r="H2619">
        <v>97</v>
      </c>
      <c r="I2619" s="1" t="s">
        <v>117</v>
      </c>
      <c r="J2619" s="1" t="s">
        <v>18</v>
      </c>
      <c r="K2619" s="1" t="s">
        <v>14</v>
      </c>
      <c r="L2619" s="1" t="s">
        <v>19</v>
      </c>
      <c r="M2619" s="1" t="s">
        <v>36</v>
      </c>
      <c r="N2619" s="1" t="s">
        <v>57</v>
      </c>
      <c r="O2619" s="1" t="s">
        <v>31</v>
      </c>
    </row>
    <row r="2620" spans="1:15" x14ac:dyDescent="0.25">
      <c r="A2620">
        <v>2619</v>
      </c>
      <c r="B2620">
        <v>70</v>
      </c>
      <c r="C2620" s="1" t="s">
        <v>2</v>
      </c>
      <c r="D2620" s="1" t="s">
        <v>48</v>
      </c>
      <c r="E2620" s="1" t="s">
        <v>49</v>
      </c>
      <c r="F2620" s="2">
        <v>50528</v>
      </c>
      <c r="G2620">
        <v>12</v>
      </c>
      <c r="H2620">
        <v>77</v>
      </c>
      <c r="I2620" s="1" t="s">
        <v>42</v>
      </c>
      <c r="J2620" s="1" t="s">
        <v>6</v>
      </c>
      <c r="K2620" s="1" t="s">
        <v>92</v>
      </c>
      <c r="L2620" s="1" t="s">
        <v>39</v>
      </c>
      <c r="M2620" s="1" t="s">
        <v>9</v>
      </c>
      <c r="N2620" s="1" t="s">
        <v>10</v>
      </c>
      <c r="O2620" s="1" t="s">
        <v>70</v>
      </c>
    </row>
    <row r="2621" spans="1:15" x14ac:dyDescent="0.25">
      <c r="A2621">
        <v>2620</v>
      </c>
      <c r="B2621">
        <v>68</v>
      </c>
      <c r="C2621" s="1" t="s">
        <v>2</v>
      </c>
      <c r="D2621" s="1" t="s">
        <v>77</v>
      </c>
      <c r="E2621" s="1" t="s">
        <v>4</v>
      </c>
      <c r="F2621" s="2">
        <v>50530</v>
      </c>
      <c r="G2621">
        <v>47</v>
      </c>
      <c r="H2621">
        <v>40</v>
      </c>
      <c r="I2621" s="1" t="s">
        <v>121</v>
      </c>
      <c r="J2621" s="1" t="s">
        <v>6</v>
      </c>
      <c r="K2621" s="1" t="s">
        <v>108</v>
      </c>
      <c r="L2621" s="1" t="s">
        <v>8</v>
      </c>
      <c r="M2621" s="1" t="s">
        <v>20</v>
      </c>
      <c r="N2621" s="1" t="s">
        <v>21</v>
      </c>
      <c r="O2621" s="1" t="s">
        <v>22</v>
      </c>
    </row>
    <row r="2622" spans="1:15" x14ac:dyDescent="0.25">
      <c r="A2622">
        <v>2621</v>
      </c>
      <c r="B2622">
        <v>27</v>
      </c>
      <c r="C2622" s="1" t="s">
        <v>2</v>
      </c>
      <c r="D2622" s="1" t="s">
        <v>3</v>
      </c>
      <c r="E2622" s="1" t="s">
        <v>4</v>
      </c>
      <c r="F2622" s="2">
        <v>50532</v>
      </c>
      <c r="G2622">
        <v>28</v>
      </c>
      <c r="H2622">
        <v>23</v>
      </c>
      <c r="I2622" s="1" t="s">
        <v>105</v>
      </c>
      <c r="J2622" s="1" t="s">
        <v>18</v>
      </c>
      <c r="K2622" s="1" t="s">
        <v>75</v>
      </c>
      <c r="L2622" s="1" t="s">
        <v>8</v>
      </c>
      <c r="M2622" s="1" t="s">
        <v>36</v>
      </c>
      <c r="N2622" s="1" t="s">
        <v>68</v>
      </c>
      <c r="O2622" s="1" t="s">
        <v>31</v>
      </c>
    </row>
    <row r="2623" spans="1:15" x14ac:dyDescent="0.25">
      <c r="A2623">
        <v>2622</v>
      </c>
      <c r="B2623">
        <v>48</v>
      </c>
      <c r="C2623" s="1" t="s">
        <v>2</v>
      </c>
      <c r="D2623" s="1" t="s">
        <v>53</v>
      </c>
      <c r="E2623" s="1" t="s">
        <v>24</v>
      </c>
      <c r="F2623" s="2">
        <v>50534</v>
      </c>
      <c r="G2623">
        <v>21</v>
      </c>
      <c r="H2623">
        <v>46</v>
      </c>
      <c r="I2623" s="1" t="s">
        <v>13</v>
      </c>
      <c r="J2623" s="1" t="s">
        <v>26</v>
      </c>
      <c r="K2623" s="1" t="s">
        <v>100</v>
      </c>
      <c r="L2623" s="1" t="s">
        <v>8</v>
      </c>
      <c r="M2623" s="1" t="s">
        <v>9</v>
      </c>
      <c r="N2623" s="1" t="s">
        <v>57</v>
      </c>
      <c r="O2623" s="1" t="s">
        <v>31</v>
      </c>
    </row>
    <row r="2624" spans="1:15" x14ac:dyDescent="0.25">
      <c r="A2624">
        <v>2623</v>
      </c>
      <c r="B2624">
        <v>63</v>
      </c>
      <c r="C2624" s="1" t="s">
        <v>2</v>
      </c>
      <c r="D2624" s="1" t="s">
        <v>114</v>
      </c>
      <c r="E2624" s="1" t="s">
        <v>49</v>
      </c>
      <c r="F2624" s="2">
        <v>50536</v>
      </c>
      <c r="G2624">
        <v>15</v>
      </c>
      <c r="H2624">
        <v>75</v>
      </c>
      <c r="I2624" s="1" t="s">
        <v>64</v>
      </c>
      <c r="J2624" s="1" t="s">
        <v>26</v>
      </c>
      <c r="K2624" s="1" t="s">
        <v>116</v>
      </c>
      <c r="L2624" s="1" t="s">
        <v>19</v>
      </c>
      <c r="M2624" s="1" t="s">
        <v>52</v>
      </c>
      <c r="N2624" s="1" t="s">
        <v>21</v>
      </c>
      <c r="O2624" s="1" t="s">
        <v>31</v>
      </c>
    </row>
    <row r="2625" spans="1:15" x14ac:dyDescent="0.25">
      <c r="A2625">
        <v>2624</v>
      </c>
      <c r="B2625">
        <v>49</v>
      </c>
      <c r="C2625" s="1" t="s">
        <v>2</v>
      </c>
      <c r="D2625" s="1" t="s">
        <v>53</v>
      </c>
      <c r="E2625" s="1" t="s">
        <v>24</v>
      </c>
      <c r="F2625" s="2">
        <v>50538</v>
      </c>
      <c r="G2625">
        <v>38</v>
      </c>
      <c r="H2625">
        <v>76</v>
      </c>
      <c r="I2625" s="1" t="s">
        <v>17</v>
      </c>
      <c r="J2625" s="1" t="s">
        <v>26</v>
      </c>
      <c r="K2625" s="1" t="s">
        <v>62</v>
      </c>
      <c r="L2625" s="1" t="s">
        <v>39</v>
      </c>
      <c r="M2625" s="1" t="s">
        <v>27</v>
      </c>
      <c r="N2625" s="1" t="s">
        <v>15</v>
      </c>
      <c r="O2625" s="1" t="s">
        <v>31</v>
      </c>
    </row>
    <row r="2626" spans="1:15" x14ac:dyDescent="0.25">
      <c r="A2626">
        <v>2625</v>
      </c>
      <c r="B2626">
        <v>19</v>
      </c>
      <c r="C2626" s="1" t="s">
        <v>2</v>
      </c>
      <c r="D2626" s="1" t="s">
        <v>63</v>
      </c>
      <c r="E2626" s="1" t="s">
        <v>4</v>
      </c>
      <c r="F2626" s="2">
        <v>50540</v>
      </c>
      <c r="G2626">
        <v>19</v>
      </c>
      <c r="H2626">
        <v>59</v>
      </c>
      <c r="I2626" s="1" t="s">
        <v>129</v>
      </c>
      <c r="J2626" s="1" t="s">
        <v>26</v>
      </c>
      <c r="K2626" s="1" t="s">
        <v>108</v>
      </c>
      <c r="L2626" s="1" t="s">
        <v>35</v>
      </c>
      <c r="M2626" s="1" t="s">
        <v>36</v>
      </c>
      <c r="N2626" s="1" t="s">
        <v>21</v>
      </c>
      <c r="O2626" s="1" t="s">
        <v>31</v>
      </c>
    </row>
    <row r="2627" spans="1:15" x14ac:dyDescent="0.25">
      <c r="A2627">
        <v>2626</v>
      </c>
      <c r="B2627">
        <v>30</v>
      </c>
      <c r="C2627" s="1" t="s">
        <v>2</v>
      </c>
      <c r="D2627" s="1" t="s">
        <v>69</v>
      </c>
      <c r="E2627" s="1" t="s">
        <v>4</v>
      </c>
      <c r="F2627" s="2">
        <v>50542</v>
      </c>
      <c r="G2627">
        <v>31</v>
      </c>
      <c r="H2627">
        <v>51</v>
      </c>
      <c r="I2627" s="1" t="s">
        <v>94</v>
      </c>
      <c r="J2627" s="1" t="s">
        <v>6</v>
      </c>
      <c r="K2627" s="1" t="s">
        <v>91</v>
      </c>
      <c r="L2627" s="1" t="s">
        <v>35</v>
      </c>
      <c r="M2627" s="1" t="s">
        <v>36</v>
      </c>
      <c r="N2627" s="1" t="s">
        <v>21</v>
      </c>
      <c r="O2627" s="1" t="s">
        <v>22</v>
      </c>
    </row>
    <row r="2628" spans="1:15" x14ac:dyDescent="0.25">
      <c r="A2628">
        <v>2627</v>
      </c>
      <c r="B2628">
        <v>50</v>
      </c>
      <c r="C2628" s="1" t="s">
        <v>2</v>
      </c>
      <c r="D2628" s="1" t="s">
        <v>84</v>
      </c>
      <c r="E2628" s="1" t="s">
        <v>45</v>
      </c>
      <c r="F2628" s="2">
        <v>50544</v>
      </c>
      <c r="G2628">
        <v>30</v>
      </c>
      <c r="H2628">
        <v>46</v>
      </c>
      <c r="I2628" s="1" t="s">
        <v>25</v>
      </c>
      <c r="J2628" s="1" t="s">
        <v>74</v>
      </c>
      <c r="K2628" s="1" t="s">
        <v>47</v>
      </c>
      <c r="L2628" s="1" t="s">
        <v>39</v>
      </c>
      <c r="M2628" s="1" t="s">
        <v>9</v>
      </c>
      <c r="N2628" s="1" t="s">
        <v>21</v>
      </c>
      <c r="O2628" s="1" t="s">
        <v>79</v>
      </c>
    </row>
    <row r="2629" spans="1:15" x14ac:dyDescent="0.25">
      <c r="A2629">
        <v>2628</v>
      </c>
      <c r="B2629">
        <v>66</v>
      </c>
      <c r="C2629" s="1" t="s">
        <v>2</v>
      </c>
      <c r="D2629" s="1" t="s">
        <v>37</v>
      </c>
      <c r="E2629" s="1" t="s">
        <v>4</v>
      </c>
      <c r="F2629" s="2">
        <v>50546</v>
      </c>
      <c r="G2629">
        <v>40</v>
      </c>
      <c r="H2629">
        <v>26</v>
      </c>
      <c r="I2629" s="1" t="s">
        <v>50</v>
      </c>
      <c r="J2629" s="1" t="s">
        <v>6</v>
      </c>
      <c r="K2629" s="1" t="s">
        <v>47</v>
      </c>
      <c r="L2629" s="1" t="s">
        <v>39</v>
      </c>
      <c r="M2629" s="1" t="s">
        <v>27</v>
      </c>
      <c r="N2629" s="1" t="s">
        <v>57</v>
      </c>
      <c r="O2629" s="1" t="s">
        <v>40</v>
      </c>
    </row>
    <row r="2630" spans="1:15" x14ac:dyDescent="0.25">
      <c r="A2630">
        <v>2629</v>
      </c>
      <c r="B2630">
        <v>25</v>
      </c>
      <c r="C2630" s="1" t="s">
        <v>2</v>
      </c>
      <c r="D2630" s="1" t="s">
        <v>86</v>
      </c>
      <c r="E2630" s="1" t="s">
        <v>4</v>
      </c>
      <c r="F2630" s="2">
        <v>50548</v>
      </c>
      <c r="G2630">
        <v>42</v>
      </c>
      <c r="H2630">
        <v>51</v>
      </c>
      <c r="I2630" s="1" t="s">
        <v>33</v>
      </c>
      <c r="J2630" s="1" t="s">
        <v>26</v>
      </c>
      <c r="K2630" s="1" t="s">
        <v>47</v>
      </c>
      <c r="L2630" s="1" t="s">
        <v>35</v>
      </c>
      <c r="M2630" s="1" t="s">
        <v>27</v>
      </c>
      <c r="N2630" s="1" t="s">
        <v>21</v>
      </c>
      <c r="O2630" s="1" t="s">
        <v>58</v>
      </c>
    </row>
    <row r="2631" spans="1:15" x14ac:dyDescent="0.25">
      <c r="A2631">
        <v>2630</v>
      </c>
      <c r="B2631">
        <v>61</v>
      </c>
      <c r="C2631" s="1" t="s">
        <v>2</v>
      </c>
      <c r="D2631" s="1" t="s">
        <v>101</v>
      </c>
      <c r="E2631" s="1" t="s">
        <v>49</v>
      </c>
      <c r="F2631" s="2">
        <v>50550</v>
      </c>
      <c r="G2631">
        <v>25</v>
      </c>
      <c r="H2631">
        <v>44</v>
      </c>
      <c r="I2631" s="1" t="s">
        <v>64</v>
      </c>
      <c r="J2631" s="1" t="s">
        <v>26</v>
      </c>
      <c r="K2631" s="1" t="s">
        <v>82</v>
      </c>
      <c r="L2631" s="1" t="s">
        <v>8</v>
      </c>
      <c r="M2631" s="1" t="s">
        <v>20</v>
      </c>
      <c r="N2631" s="1" t="s">
        <v>10</v>
      </c>
      <c r="O2631" s="1" t="s">
        <v>31</v>
      </c>
    </row>
    <row r="2632" spans="1:15" x14ac:dyDescent="0.25">
      <c r="A2632">
        <v>2631</v>
      </c>
      <c r="B2632">
        <v>29</v>
      </c>
      <c r="C2632" s="1" t="s">
        <v>2</v>
      </c>
      <c r="D2632" s="1" t="s">
        <v>69</v>
      </c>
      <c r="E2632" s="1" t="s">
        <v>4</v>
      </c>
      <c r="F2632" s="2">
        <v>50552</v>
      </c>
      <c r="G2632">
        <v>20</v>
      </c>
      <c r="H2632">
        <v>82</v>
      </c>
      <c r="I2632" s="1" t="s">
        <v>13</v>
      </c>
      <c r="J2632" s="1" t="s">
        <v>18</v>
      </c>
      <c r="K2632" s="1" t="s">
        <v>51</v>
      </c>
      <c r="L2632" s="1" t="s">
        <v>19</v>
      </c>
      <c r="M2632" s="1" t="s">
        <v>20</v>
      </c>
      <c r="N2632" s="1" t="s">
        <v>15</v>
      </c>
      <c r="O2632" s="1" t="s">
        <v>40</v>
      </c>
    </row>
    <row r="2633" spans="1:15" x14ac:dyDescent="0.25">
      <c r="A2633">
        <v>2632</v>
      </c>
      <c r="B2633">
        <v>53</v>
      </c>
      <c r="C2633" s="1" t="s">
        <v>2</v>
      </c>
      <c r="D2633" s="1" t="s">
        <v>69</v>
      </c>
      <c r="E2633" s="1" t="s">
        <v>4</v>
      </c>
      <c r="F2633" s="2">
        <v>50554</v>
      </c>
      <c r="G2633">
        <v>3</v>
      </c>
      <c r="H2633">
        <v>44</v>
      </c>
      <c r="I2633" s="1" t="s">
        <v>121</v>
      </c>
      <c r="J2633" s="1" t="s">
        <v>18</v>
      </c>
      <c r="K2633" s="1" t="s">
        <v>65</v>
      </c>
      <c r="L2633" s="1" t="s">
        <v>35</v>
      </c>
      <c r="M2633" s="1" t="s">
        <v>9</v>
      </c>
      <c r="N2633" s="1" t="s">
        <v>15</v>
      </c>
      <c r="O2633" s="1" t="s">
        <v>22</v>
      </c>
    </row>
    <row r="2634" spans="1:15" x14ac:dyDescent="0.25">
      <c r="A2634">
        <v>2633</v>
      </c>
      <c r="B2634">
        <v>24</v>
      </c>
      <c r="C2634" s="1" t="s">
        <v>2</v>
      </c>
      <c r="D2634" s="1" t="s">
        <v>101</v>
      </c>
      <c r="E2634" s="1" t="s">
        <v>49</v>
      </c>
      <c r="F2634" s="2">
        <v>50556</v>
      </c>
      <c r="G2634">
        <v>14</v>
      </c>
      <c r="H2634">
        <v>27</v>
      </c>
      <c r="I2634" s="1" t="s">
        <v>102</v>
      </c>
      <c r="J2634" s="1" t="s">
        <v>26</v>
      </c>
      <c r="K2634" s="1" t="s">
        <v>76</v>
      </c>
      <c r="L2634" s="1" t="s">
        <v>39</v>
      </c>
      <c r="M2634" s="1" t="s">
        <v>27</v>
      </c>
      <c r="N2634" s="1" t="s">
        <v>15</v>
      </c>
      <c r="O2634" s="1" t="s">
        <v>31</v>
      </c>
    </row>
    <row r="2635" spans="1:15" x14ac:dyDescent="0.25">
      <c r="A2635">
        <v>2634</v>
      </c>
      <c r="B2635">
        <v>51</v>
      </c>
      <c r="C2635" s="1" t="s">
        <v>2</v>
      </c>
      <c r="D2635" s="1" t="s">
        <v>71</v>
      </c>
      <c r="E2635" s="1" t="s">
        <v>49</v>
      </c>
      <c r="F2635" s="2">
        <v>50558</v>
      </c>
      <c r="G2635">
        <v>32</v>
      </c>
      <c r="H2635">
        <v>90</v>
      </c>
      <c r="I2635" s="1" t="s">
        <v>102</v>
      </c>
      <c r="J2635" s="1" t="s">
        <v>26</v>
      </c>
      <c r="K2635" s="1" t="s">
        <v>55</v>
      </c>
      <c r="L2635" s="1" t="s">
        <v>39</v>
      </c>
      <c r="M2635" s="1" t="s">
        <v>27</v>
      </c>
      <c r="N2635" s="1" t="s">
        <v>21</v>
      </c>
      <c r="O2635" s="1" t="s">
        <v>11</v>
      </c>
    </row>
    <row r="2636" spans="1:15" x14ac:dyDescent="0.25">
      <c r="A2636">
        <v>2635</v>
      </c>
      <c r="B2636">
        <v>26</v>
      </c>
      <c r="C2636" s="1" t="s">
        <v>2</v>
      </c>
      <c r="D2636" s="1" t="s">
        <v>23</v>
      </c>
      <c r="E2636" s="1" t="s">
        <v>24</v>
      </c>
      <c r="F2636" s="2">
        <v>50560</v>
      </c>
      <c r="G2636">
        <v>20</v>
      </c>
      <c r="H2636">
        <v>58</v>
      </c>
      <c r="I2636" s="1" t="s">
        <v>80</v>
      </c>
      <c r="J2636" s="1" t="s">
        <v>18</v>
      </c>
      <c r="K2636" s="1" t="s">
        <v>76</v>
      </c>
      <c r="L2636" s="1" t="s">
        <v>35</v>
      </c>
      <c r="M2636" s="1" t="s">
        <v>56</v>
      </c>
      <c r="N2636" s="1" t="s">
        <v>28</v>
      </c>
      <c r="O2636" s="1" t="s">
        <v>79</v>
      </c>
    </row>
    <row r="2637" spans="1:15" x14ac:dyDescent="0.25">
      <c r="A2637">
        <v>2636</v>
      </c>
      <c r="B2637">
        <v>59</v>
      </c>
      <c r="C2637" s="1" t="s">
        <v>2</v>
      </c>
      <c r="D2637" s="1" t="s">
        <v>86</v>
      </c>
      <c r="E2637" s="1" t="s">
        <v>4</v>
      </c>
      <c r="F2637" s="2">
        <v>50562</v>
      </c>
      <c r="G2637">
        <v>34</v>
      </c>
      <c r="H2637">
        <v>80</v>
      </c>
      <c r="I2637" s="1" t="s">
        <v>94</v>
      </c>
      <c r="J2637" s="1" t="s">
        <v>74</v>
      </c>
      <c r="K2637" s="1" t="s">
        <v>82</v>
      </c>
      <c r="L2637" s="1" t="s">
        <v>19</v>
      </c>
      <c r="M2637" s="1" t="s">
        <v>52</v>
      </c>
      <c r="N2637" s="1" t="s">
        <v>28</v>
      </c>
      <c r="O2637" s="1" t="s">
        <v>11</v>
      </c>
    </row>
    <row r="2638" spans="1:15" x14ac:dyDescent="0.25">
      <c r="A2638">
        <v>2637</v>
      </c>
      <c r="B2638">
        <v>41</v>
      </c>
      <c r="C2638" s="1" t="s">
        <v>2</v>
      </c>
      <c r="D2638" s="1" t="s">
        <v>84</v>
      </c>
      <c r="E2638" s="1" t="s">
        <v>45</v>
      </c>
      <c r="F2638" s="2">
        <v>50564</v>
      </c>
      <c r="G2638">
        <v>6</v>
      </c>
      <c r="H2638">
        <v>40</v>
      </c>
      <c r="I2638" s="1" t="s">
        <v>122</v>
      </c>
      <c r="J2638" s="1" t="s">
        <v>18</v>
      </c>
      <c r="K2638" s="1" t="s">
        <v>118</v>
      </c>
      <c r="L2638" s="1" t="s">
        <v>8</v>
      </c>
      <c r="M2638" s="1" t="s">
        <v>56</v>
      </c>
      <c r="N2638" s="1" t="s">
        <v>10</v>
      </c>
      <c r="O2638" s="1" t="s">
        <v>31</v>
      </c>
    </row>
    <row r="2639" spans="1:15" x14ac:dyDescent="0.25">
      <c r="A2639">
        <v>2638</v>
      </c>
      <c r="B2639">
        <v>20</v>
      </c>
      <c r="C2639" s="1" t="s">
        <v>2</v>
      </c>
      <c r="D2639" s="1" t="s">
        <v>77</v>
      </c>
      <c r="E2639" s="1" t="s">
        <v>4</v>
      </c>
      <c r="F2639" s="2">
        <v>50566</v>
      </c>
      <c r="G2639">
        <v>2</v>
      </c>
      <c r="H2639">
        <v>23</v>
      </c>
      <c r="I2639" s="1" t="s">
        <v>72</v>
      </c>
      <c r="J2639" s="1" t="s">
        <v>26</v>
      </c>
      <c r="K2639" s="1" t="s">
        <v>118</v>
      </c>
      <c r="L2639" s="1" t="s">
        <v>19</v>
      </c>
      <c r="M2639" s="1" t="s">
        <v>56</v>
      </c>
      <c r="N2639" s="1" t="s">
        <v>28</v>
      </c>
      <c r="O2639" s="1" t="s">
        <v>31</v>
      </c>
    </row>
    <row r="2640" spans="1:15" x14ac:dyDescent="0.25">
      <c r="A2640">
        <v>2639</v>
      </c>
      <c r="B2640">
        <v>22</v>
      </c>
      <c r="C2640" s="1" t="s">
        <v>2</v>
      </c>
      <c r="D2640" s="1" t="s">
        <v>37</v>
      </c>
      <c r="E2640" s="1" t="s">
        <v>4</v>
      </c>
      <c r="F2640" s="2">
        <v>50568</v>
      </c>
      <c r="G2640">
        <v>35</v>
      </c>
      <c r="H2640">
        <v>34</v>
      </c>
      <c r="I2640" s="1" t="s">
        <v>59</v>
      </c>
      <c r="J2640" s="1" t="s">
        <v>18</v>
      </c>
      <c r="K2640" s="1" t="s">
        <v>76</v>
      </c>
      <c r="L2640" s="1" t="s">
        <v>19</v>
      </c>
      <c r="M2640" s="1" t="s">
        <v>56</v>
      </c>
      <c r="N2640" s="1" t="s">
        <v>21</v>
      </c>
      <c r="O2640" s="1" t="s">
        <v>31</v>
      </c>
    </row>
    <row r="2641" spans="1:15" x14ac:dyDescent="0.25">
      <c r="A2641">
        <v>2640</v>
      </c>
      <c r="B2641">
        <v>18</v>
      </c>
      <c r="C2641" s="1" t="s">
        <v>2</v>
      </c>
      <c r="D2641" s="1" t="s">
        <v>3</v>
      </c>
      <c r="E2641" s="1" t="s">
        <v>4</v>
      </c>
      <c r="F2641" s="2">
        <v>50570</v>
      </c>
      <c r="G2641">
        <v>33</v>
      </c>
      <c r="H2641">
        <v>35</v>
      </c>
      <c r="I2641" s="1" t="s">
        <v>64</v>
      </c>
      <c r="J2641" s="1" t="s">
        <v>74</v>
      </c>
      <c r="K2641" s="1" t="s">
        <v>51</v>
      </c>
      <c r="L2641" s="1" t="s">
        <v>8</v>
      </c>
      <c r="M2641" s="1" t="s">
        <v>20</v>
      </c>
      <c r="N2641" s="1" t="s">
        <v>68</v>
      </c>
      <c r="O2641" s="1" t="s">
        <v>40</v>
      </c>
    </row>
    <row r="2642" spans="1:15" x14ac:dyDescent="0.25">
      <c r="A2642">
        <v>2641</v>
      </c>
      <c r="B2642">
        <v>30</v>
      </c>
      <c r="C2642" s="1" t="s">
        <v>2</v>
      </c>
      <c r="D2642" s="1" t="s">
        <v>69</v>
      </c>
      <c r="E2642" s="1" t="s">
        <v>4</v>
      </c>
      <c r="F2642" s="2">
        <v>50572</v>
      </c>
      <c r="G2642">
        <v>45</v>
      </c>
      <c r="H2642">
        <v>75</v>
      </c>
      <c r="I2642" s="1" t="s">
        <v>98</v>
      </c>
      <c r="J2642" s="1" t="s">
        <v>6</v>
      </c>
      <c r="K2642" s="1" t="s">
        <v>60</v>
      </c>
      <c r="L2642" s="1" t="s">
        <v>35</v>
      </c>
      <c r="M2642" s="1" t="s">
        <v>56</v>
      </c>
      <c r="N2642" s="1" t="s">
        <v>10</v>
      </c>
      <c r="O2642" s="1" t="s">
        <v>58</v>
      </c>
    </row>
    <row r="2643" spans="1:15" x14ac:dyDescent="0.25">
      <c r="A2643">
        <v>2642</v>
      </c>
      <c r="B2643">
        <v>25</v>
      </c>
      <c r="C2643" s="1" t="s">
        <v>2</v>
      </c>
      <c r="D2643" s="1" t="s">
        <v>71</v>
      </c>
      <c r="E2643" s="1" t="s">
        <v>49</v>
      </c>
      <c r="F2643" s="2">
        <v>50574</v>
      </c>
      <c r="G2643">
        <v>20</v>
      </c>
      <c r="H2643">
        <v>60</v>
      </c>
      <c r="I2643" s="1" t="s">
        <v>111</v>
      </c>
      <c r="J2643" s="1" t="s">
        <v>74</v>
      </c>
      <c r="K2643" s="1" t="s">
        <v>60</v>
      </c>
      <c r="L2643" s="1" t="s">
        <v>8</v>
      </c>
      <c r="M2643" s="1" t="s">
        <v>27</v>
      </c>
      <c r="N2643" s="1" t="s">
        <v>57</v>
      </c>
      <c r="O2643" s="1" t="s">
        <v>79</v>
      </c>
    </row>
    <row r="2644" spans="1:15" x14ac:dyDescent="0.25">
      <c r="A2644">
        <v>2643</v>
      </c>
      <c r="B2644">
        <v>39</v>
      </c>
      <c r="C2644" s="1" t="s">
        <v>2</v>
      </c>
      <c r="D2644" s="1" t="s">
        <v>115</v>
      </c>
      <c r="E2644" s="1" t="s">
        <v>49</v>
      </c>
      <c r="F2644" s="2">
        <v>50576</v>
      </c>
      <c r="G2644">
        <v>48</v>
      </c>
      <c r="H2644">
        <v>87</v>
      </c>
      <c r="I2644" s="1" t="s">
        <v>128</v>
      </c>
      <c r="J2644" s="1" t="s">
        <v>6</v>
      </c>
      <c r="K2644" s="1" t="s">
        <v>82</v>
      </c>
      <c r="L2644" s="1" t="s">
        <v>35</v>
      </c>
      <c r="M2644" s="1" t="s">
        <v>56</v>
      </c>
      <c r="N2644" s="1" t="s">
        <v>57</v>
      </c>
      <c r="O2644" s="1" t="s">
        <v>31</v>
      </c>
    </row>
    <row r="2645" spans="1:15" x14ac:dyDescent="0.25">
      <c r="A2645">
        <v>2644</v>
      </c>
      <c r="B2645">
        <v>49</v>
      </c>
      <c r="C2645" s="1" t="s">
        <v>2</v>
      </c>
      <c r="D2645" s="1" t="s">
        <v>125</v>
      </c>
      <c r="E2645" s="1" t="s">
        <v>49</v>
      </c>
      <c r="F2645" s="2">
        <v>50578</v>
      </c>
      <c r="G2645">
        <v>37</v>
      </c>
      <c r="H2645">
        <v>41</v>
      </c>
      <c r="I2645" s="1" t="s">
        <v>110</v>
      </c>
      <c r="J2645" s="1" t="s">
        <v>18</v>
      </c>
      <c r="K2645" s="1" t="s">
        <v>47</v>
      </c>
      <c r="L2645" s="1" t="s">
        <v>19</v>
      </c>
      <c r="M2645" s="1" t="s">
        <v>27</v>
      </c>
      <c r="N2645" s="1" t="s">
        <v>15</v>
      </c>
      <c r="O2645" s="1" t="s">
        <v>70</v>
      </c>
    </row>
    <row r="2646" spans="1:15" x14ac:dyDescent="0.25">
      <c r="A2646">
        <v>2645</v>
      </c>
      <c r="B2646">
        <v>25</v>
      </c>
      <c r="C2646" s="1" t="s">
        <v>2</v>
      </c>
      <c r="D2646" s="1" t="s">
        <v>77</v>
      </c>
      <c r="E2646" s="1" t="s">
        <v>4</v>
      </c>
      <c r="F2646" s="2">
        <v>50580</v>
      </c>
      <c r="G2646">
        <v>4</v>
      </c>
      <c r="H2646">
        <v>83</v>
      </c>
      <c r="I2646" s="1" t="s">
        <v>112</v>
      </c>
      <c r="J2646" s="1" t="s">
        <v>26</v>
      </c>
      <c r="K2646" s="1" t="s">
        <v>30</v>
      </c>
      <c r="L2646" s="1" t="s">
        <v>19</v>
      </c>
      <c r="M2646" s="1" t="s">
        <v>36</v>
      </c>
      <c r="N2646" s="1" t="s">
        <v>57</v>
      </c>
      <c r="O2646" s="1" t="s">
        <v>79</v>
      </c>
    </row>
    <row r="2647" spans="1:15" x14ac:dyDescent="0.25">
      <c r="A2647">
        <v>2646</v>
      </c>
      <c r="B2647">
        <v>23</v>
      </c>
      <c r="C2647" s="1" t="s">
        <v>2</v>
      </c>
      <c r="D2647" s="1" t="s">
        <v>101</v>
      </c>
      <c r="E2647" s="1" t="s">
        <v>49</v>
      </c>
      <c r="F2647" s="2">
        <v>50582</v>
      </c>
      <c r="G2647">
        <v>24</v>
      </c>
      <c r="H2647">
        <v>81</v>
      </c>
      <c r="I2647" s="1" t="s">
        <v>42</v>
      </c>
      <c r="J2647" s="1" t="s">
        <v>6</v>
      </c>
      <c r="K2647" s="1" t="s">
        <v>60</v>
      </c>
      <c r="L2647" s="1" t="s">
        <v>19</v>
      </c>
      <c r="M2647" s="1" t="s">
        <v>56</v>
      </c>
      <c r="N2647" s="1" t="s">
        <v>57</v>
      </c>
      <c r="O2647" s="1" t="s">
        <v>58</v>
      </c>
    </row>
    <row r="2648" spans="1:15" x14ac:dyDescent="0.25">
      <c r="A2648">
        <v>2647</v>
      </c>
      <c r="B2648">
        <v>33</v>
      </c>
      <c r="C2648" s="1" t="s">
        <v>2</v>
      </c>
      <c r="D2648" s="1" t="s">
        <v>95</v>
      </c>
      <c r="E2648" s="1" t="s">
        <v>4</v>
      </c>
      <c r="F2648" s="2">
        <v>50584</v>
      </c>
      <c r="G2648">
        <v>4</v>
      </c>
      <c r="H2648">
        <v>56</v>
      </c>
      <c r="I2648" s="1" t="s">
        <v>112</v>
      </c>
      <c r="J2648" s="1" t="s">
        <v>18</v>
      </c>
      <c r="K2648" s="1" t="s">
        <v>75</v>
      </c>
      <c r="L2648" s="1" t="s">
        <v>35</v>
      </c>
      <c r="M2648" s="1" t="s">
        <v>27</v>
      </c>
      <c r="N2648" s="1" t="s">
        <v>68</v>
      </c>
      <c r="O2648" s="1" t="s">
        <v>79</v>
      </c>
    </row>
    <row r="2649" spans="1:15" x14ac:dyDescent="0.25">
      <c r="A2649">
        <v>2648</v>
      </c>
      <c r="B2649">
        <v>60</v>
      </c>
      <c r="C2649" s="1" t="s">
        <v>2</v>
      </c>
      <c r="D2649" s="1" t="s">
        <v>53</v>
      </c>
      <c r="E2649" s="1" t="s">
        <v>24</v>
      </c>
      <c r="F2649" s="2">
        <v>50586</v>
      </c>
      <c r="G2649">
        <v>25</v>
      </c>
      <c r="H2649">
        <v>58</v>
      </c>
      <c r="I2649" s="1" t="s">
        <v>113</v>
      </c>
      <c r="J2649" s="1" t="s">
        <v>26</v>
      </c>
      <c r="K2649" s="1" t="s">
        <v>90</v>
      </c>
      <c r="L2649" s="1" t="s">
        <v>35</v>
      </c>
      <c r="M2649" s="1" t="s">
        <v>52</v>
      </c>
      <c r="N2649" s="1" t="s">
        <v>68</v>
      </c>
      <c r="O2649" s="1" t="s">
        <v>31</v>
      </c>
    </row>
    <row r="2650" spans="1:15" x14ac:dyDescent="0.25">
      <c r="A2650">
        <v>2649</v>
      </c>
      <c r="B2650">
        <v>51</v>
      </c>
      <c r="C2650" s="1" t="s">
        <v>2</v>
      </c>
      <c r="D2650" s="1" t="s">
        <v>77</v>
      </c>
      <c r="E2650" s="1" t="s">
        <v>4</v>
      </c>
      <c r="F2650" s="2">
        <v>50588</v>
      </c>
      <c r="G2650">
        <v>14</v>
      </c>
      <c r="H2650">
        <v>84</v>
      </c>
      <c r="I2650" s="1" t="s">
        <v>97</v>
      </c>
      <c r="J2650" s="1" t="s">
        <v>26</v>
      </c>
      <c r="K2650" s="1" t="s">
        <v>7</v>
      </c>
      <c r="L2650" s="1" t="s">
        <v>19</v>
      </c>
      <c r="M2650" s="1" t="s">
        <v>27</v>
      </c>
      <c r="N2650" s="1" t="s">
        <v>28</v>
      </c>
      <c r="O2650" s="1" t="s">
        <v>58</v>
      </c>
    </row>
    <row r="2651" spans="1:15" x14ac:dyDescent="0.25">
      <c r="A2651">
        <v>2650</v>
      </c>
      <c r="B2651">
        <v>23</v>
      </c>
      <c r="C2651" s="1" t="s">
        <v>2</v>
      </c>
      <c r="D2651" s="1" t="s">
        <v>125</v>
      </c>
      <c r="E2651" s="1" t="s">
        <v>49</v>
      </c>
      <c r="F2651" s="2">
        <v>50590</v>
      </c>
      <c r="G2651">
        <v>14</v>
      </c>
      <c r="H2651">
        <v>21</v>
      </c>
      <c r="I2651" s="1" t="s">
        <v>130</v>
      </c>
      <c r="J2651" s="1" t="s">
        <v>26</v>
      </c>
      <c r="K2651" s="1" t="s">
        <v>118</v>
      </c>
      <c r="L2651" s="1" t="s">
        <v>39</v>
      </c>
      <c r="M2651" s="1" t="s">
        <v>56</v>
      </c>
      <c r="N2651" s="1" t="s">
        <v>57</v>
      </c>
      <c r="O2651" s="1" t="s">
        <v>11</v>
      </c>
    </row>
    <row r="2652" spans="1:15" x14ac:dyDescent="0.25">
      <c r="A2652">
        <v>2651</v>
      </c>
      <c r="B2652">
        <v>20</v>
      </c>
      <c r="C2652" s="1" t="s">
        <v>2</v>
      </c>
      <c r="D2652" s="1" t="s">
        <v>107</v>
      </c>
      <c r="E2652" s="1" t="s">
        <v>4</v>
      </c>
      <c r="F2652" s="2">
        <v>50592</v>
      </c>
      <c r="G2652">
        <v>46</v>
      </c>
      <c r="H2652">
        <v>35</v>
      </c>
      <c r="I2652" s="1" t="s">
        <v>29</v>
      </c>
      <c r="J2652" s="1" t="s">
        <v>6</v>
      </c>
      <c r="K2652" s="1" t="s">
        <v>14</v>
      </c>
      <c r="L2652" s="1" t="s">
        <v>35</v>
      </c>
      <c r="M2652" s="1" t="s">
        <v>36</v>
      </c>
      <c r="N2652" s="1" t="s">
        <v>21</v>
      </c>
      <c r="O2652" s="1" t="s">
        <v>79</v>
      </c>
    </row>
    <row r="2653" spans="1:15" x14ac:dyDescent="0.25">
      <c r="A2653">
        <v>2652</v>
      </c>
      <c r="B2653">
        <v>51</v>
      </c>
      <c r="C2653" s="1" t="s">
        <v>2</v>
      </c>
      <c r="D2653" s="1" t="s">
        <v>32</v>
      </c>
      <c r="E2653" s="1" t="s">
        <v>24</v>
      </c>
      <c r="F2653" s="2">
        <v>50594</v>
      </c>
      <c r="G2653">
        <v>27</v>
      </c>
      <c r="H2653">
        <v>43</v>
      </c>
      <c r="I2653" s="1" t="s">
        <v>104</v>
      </c>
      <c r="J2653" s="1" t="s">
        <v>26</v>
      </c>
      <c r="K2653" s="1" t="s">
        <v>91</v>
      </c>
      <c r="L2653" s="1" t="s">
        <v>35</v>
      </c>
      <c r="M2653" s="1" t="s">
        <v>56</v>
      </c>
      <c r="N2653" s="1" t="s">
        <v>28</v>
      </c>
      <c r="O2653" s="1" t="s">
        <v>40</v>
      </c>
    </row>
    <row r="2654" spans="1:15" x14ac:dyDescent="0.25">
      <c r="A2654">
        <v>2653</v>
      </c>
      <c r="B2654">
        <v>23</v>
      </c>
      <c r="C2654" s="1" t="s">
        <v>134</v>
      </c>
      <c r="D2654" s="1" t="s">
        <v>41</v>
      </c>
      <c r="E2654" s="1" t="s">
        <v>4</v>
      </c>
      <c r="F2654" s="2">
        <v>50596</v>
      </c>
      <c r="G2654">
        <v>46</v>
      </c>
      <c r="H2654">
        <v>20</v>
      </c>
      <c r="I2654" s="1" t="s">
        <v>110</v>
      </c>
      <c r="J2654" s="1" t="s">
        <v>6</v>
      </c>
      <c r="K2654" s="1" t="s">
        <v>91</v>
      </c>
      <c r="L2654" s="1" t="s">
        <v>35</v>
      </c>
      <c r="M2654" s="1" t="s">
        <v>52</v>
      </c>
      <c r="N2654" s="1" t="s">
        <v>21</v>
      </c>
      <c r="O2654" s="1" t="s">
        <v>70</v>
      </c>
    </row>
    <row r="2655" spans="1:15" x14ac:dyDescent="0.25">
      <c r="A2655">
        <v>2654</v>
      </c>
      <c r="B2655">
        <v>67</v>
      </c>
      <c r="C2655" s="1" t="s">
        <v>134</v>
      </c>
      <c r="D2655" s="1" t="s">
        <v>3</v>
      </c>
      <c r="E2655" s="1" t="s">
        <v>4</v>
      </c>
      <c r="F2655" s="2">
        <v>50598</v>
      </c>
      <c r="G2655">
        <v>24</v>
      </c>
      <c r="H2655">
        <v>36</v>
      </c>
      <c r="I2655" s="1" t="s">
        <v>132</v>
      </c>
      <c r="J2655" s="1" t="s">
        <v>6</v>
      </c>
      <c r="K2655" s="1" t="s">
        <v>75</v>
      </c>
      <c r="L2655" s="1" t="s">
        <v>39</v>
      </c>
      <c r="M2655" s="1" t="s">
        <v>9</v>
      </c>
      <c r="N2655" s="1" t="s">
        <v>10</v>
      </c>
      <c r="O2655" s="1" t="s">
        <v>79</v>
      </c>
    </row>
    <row r="2656" spans="1:15" x14ac:dyDescent="0.25">
      <c r="A2656">
        <v>2655</v>
      </c>
      <c r="B2656">
        <v>23</v>
      </c>
      <c r="C2656" s="1" t="s">
        <v>134</v>
      </c>
      <c r="D2656" s="1" t="s">
        <v>44</v>
      </c>
      <c r="E2656" s="1" t="s">
        <v>45</v>
      </c>
      <c r="F2656" s="2">
        <v>50600</v>
      </c>
      <c r="G2656">
        <v>4</v>
      </c>
      <c r="H2656">
        <v>70</v>
      </c>
      <c r="I2656" s="1" t="s">
        <v>117</v>
      </c>
      <c r="J2656" s="1" t="s">
        <v>18</v>
      </c>
      <c r="K2656" s="1" t="s">
        <v>51</v>
      </c>
      <c r="L2656" s="1" t="s">
        <v>39</v>
      </c>
      <c r="M2656" s="1" t="s">
        <v>27</v>
      </c>
      <c r="N2656" s="1" t="s">
        <v>28</v>
      </c>
      <c r="O2656" s="1" t="s">
        <v>31</v>
      </c>
    </row>
    <row r="2657" spans="1:15" x14ac:dyDescent="0.25">
      <c r="A2657">
        <v>2656</v>
      </c>
      <c r="B2657">
        <v>26</v>
      </c>
      <c r="C2657" s="1" t="s">
        <v>134</v>
      </c>
      <c r="D2657" s="1" t="s">
        <v>71</v>
      </c>
      <c r="E2657" s="1" t="s">
        <v>49</v>
      </c>
      <c r="F2657" s="2">
        <v>50602</v>
      </c>
      <c r="G2657">
        <v>2</v>
      </c>
      <c r="H2657">
        <v>83</v>
      </c>
      <c r="I2657" s="1" t="s">
        <v>33</v>
      </c>
      <c r="J2657" s="1" t="s">
        <v>26</v>
      </c>
      <c r="K2657" s="1" t="s">
        <v>7</v>
      </c>
      <c r="L2657" s="1" t="s">
        <v>35</v>
      </c>
      <c r="M2657" s="1" t="s">
        <v>36</v>
      </c>
      <c r="N2657" s="1" t="s">
        <v>21</v>
      </c>
      <c r="O2657" s="1" t="s">
        <v>11</v>
      </c>
    </row>
    <row r="2658" spans="1:15" x14ac:dyDescent="0.25">
      <c r="A2658">
        <v>2657</v>
      </c>
      <c r="B2658">
        <v>52</v>
      </c>
      <c r="C2658" s="1" t="s">
        <v>134</v>
      </c>
      <c r="D2658" s="1" t="s">
        <v>41</v>
      </c>
      <c r="E2658" s="1" t="s">
        <v>4</v>
      </c>
      <c r="F2658" s="2">
        <v>50604</v>
      </c>
      <c r="G2658">
        <v>29</v>
      </c>
      <c r="H2658">
        <v>76</v>
      </c>
      <c r="I2658" s="1" t="s">
        <v>98</v>
      </c>
      <c r="J2658" s="1" t="s">
        <v>6</v>
      </c>
      <c r="K2658" s="1" t="s">
        <v>116</v>
      </c>
      <c r="L2658" s="1" t="s">
        <v>8</v>
      </c>
      <c r="M2658" s="1" t="s">
        <v>9</v>
      </c>
      <c r="N2658" s="1" t="s">
        <v>57</v>
      </c>
      <c r="O2658" s="1" t="s">
        <v>11</v>
      </c>
    </row>
    <row r="2659" spans="1:15" x14ac:dyDescent="0.25">
      <c r="A2659">
        <v>2658</v>
      </c>
      <c r="B2659">
        <v>52</v>
      </c>
      <c r="C2659" s="1" t="s">
        <v>134</v>
      </c>
      <c r="D2659" s="1" t="s">
        <v>63</v>
      </c>
      <c r="E2659" s="1" t="s">
        <v>4</v>
      </c>
      <c r="F2659" s="2">
        <v>50606</v>
      </c>
      <c r="G2659">
        <v>7</v>
      </c>
      <c r="H2659">
        <v>81</v>
      </c>
      <c r="I2659" s="1" t="s">
        <v>87</v>
      </c>
      <c r="J2659" s="1" t="s">
        <v>26</v>
      </c>
      <c r="K2659" s="1" t="s">
        <v>51</v>
      </c>
      <c r="L2659" s="1" t="s">
        <v>35</v>
      </c>
      <c r="M2659" s="1" t="s">
        <v>9</v>
      </c>
      <c r="N2659" s="1" t="s">
        <v>21</v>
      </c>
      <c r="O2659" s="1" t="s">
        <v>11</v>
      </c>
    </row>
    <row r="2660" spans="1:15" x14ac:dyDescent="0.25">
      <c r="A2660">
        <v>2659</v>
      </c>
      <c r="B2660">
        <v>52</v>
      </c>
      <c r="C2660" s="1" t="s">
        <v>134</v>
      </c>
      <c r="D2660" s="1" t="s">
        <v>48</v>
      </c>
      <c r="E2660" s="1" t="s">
        <v>49</v>
      </c>
      <c r="F2660" s="2">
        <v>50608</v>
      </c>
      <c r="G2660">
        <v>39</v>
      </c>
      <c r="H2660">
        <v>47</v>
      </c>
      <c r="I2660" s="1" t="s">
        <v>105</v>
      </c>
      <c r="J2660" s="1" t="s">
        <v>74</v>
      </c>
      <c r="K2660" s="1" t="s">
        <v>108</v>
      </c>
      <c r="L2660" s="1" t="s">
        <v>35</v>
      </c>
      <c r="M2660" s="1" t="s">
        <v>27</v>
      </c>
      <c r="N2660" s="1" t="s">
        <v>28</v>
      </c>
      <c r="O2660" s="1" t="s">
        <v>70</v>
      </c>
    </row>
    <row r="2661" spans="1:15" x14ac:dyDescent="0.25">
      <c r="A2661">
        <v>2660</v>
      </c>
      <c r="B2661">
        <v>35</v>
      </c>
      <c r="C2661" s="1" t="s">
        <v>134</v>
      </c>
      <c r="D2661" s="1" t="s">
        <v>119</v>
      </c>
      <c r="E2661" s="1" t="s">
        <v>24</v>
      </c>
      <c r="F2661" s="2">
        <v>50610</v>
      </c>
      <c r="G2661">
        <v>46</v>
      </c>
      <c r="H2661">
        <v>35</v>
      </c>
      <c r="I2661" s="1" t="s">
        <v>93</v>
      </c>
      <c r="J2661" s="1" t="s">
        <v>6</v>
      </c>
      <c r="K2661" s="1" t="s">
        <v>7</v>
      </c>
      <c r="L2661" s="1" t="s">
        <v>35</v>
      </c>
      <c r="M2661" s="1" t="s">
        <v>52</v>
      </c>
      <c r="N2661" s="1" t="s">
        <v>21</v>
      </c>
      <c r="O2661" s="1" t="s">
        <v>11</v>
      </c>
    </row>
    <row r="2662" spans="1:15" x14ac:dyDescent="0.25">
      <c r="A2662">
        <v>2661</v>
      </c>
      <c r="B2662">
        <v>24</v>
      </c>
      <c r="C2662" s="1" t="s">
        <v>134</v>
      </c>
      <c r="D2662" s="1" t="s">
        <v>77</v>
      </c>
      <c r="E2662" s="1" t="s">
        <v>4</v>
      </c>
      <c r="F2662" s="2">
        <v>50612</v>
      </c>
      <c r="G2662">
        <v>44</v>
      </c>
      <c r="H2662">
        <v>85</v>
      </c>
      <c r="I2662" s="1" t="s">
        <v>113</v>
      </c>
      <c r="J2662" s="1" t="s">
        <v>6</v>
      </c>
      <c r="K2662" s="1" t="s">
        <v>116</v>
      </c>
      <c r="L2662" s="1" t="s">
        <v>19</v>
      </c>
      <c r="M2662" s="1" t="s">
        <v>9</v>
      </c>
      <c r="N2662" s="1" t="s">
        <v>10</v>
      </c>
      <c r="O2662" s="1" t="s">
        <v>31</v>
      </c>
    </row>
    <row r="2663" spans="1:15" x14ac:dyDescent="0.25">
      <c r="A2663">
        <v>2662</v>
      </c>
      <c r="B2663">
        <v>43</v>
      </c>
      <c r="C2663" s="1" t="s">
        <v>134</v>
      </c>
      <c r="D2663" s="1" t="s">
        <v>119</v>
      </c>
      <c r="E2663" s="1" t="s">
        <v>24</v>
      </c>
      <c r="F2663" s="2">
        <v>50614</v>
      </c>
      <c r="G2663">
        <v>20</v>
      </c>
      <c r="H2663">
        <v>96</v>
      </c>
      <c r="I2663" s="1" t="s">
        <v>133</v>
      </c>
      <c r="J2663" s="1" t="s">
        <v>74</v>
      </c>
      <c r="K2663" s="1" t="s">
        <v>60</v>
      </c>
      <c r="L2663" s="1" t="s">
        <v>39</v>
      </c>
      <c r="M2663" s="1" t="s">
        <v>9</v>
      </c>
      <c r="N2663" s="1" t="s">
        <v>57</v>
      </c>
      <c r="O2663" s="1" t="s">
        <v>31</v>
      </c>
    </row>
    <row r="2664" spans="1:15" x14ac:dyDescent="0.25">
      <c r="A2664">
        <v>2663</v>
      </c>
      <c r="B2664">
        <v>25</v>
      </c>
      <c r="C2664" s="1" t="s">
        <v>134</v>
      </c>
      <c r="D2664" s="1" t="s">
        <v>69</v>
      </c>
      <c r="E2664" s="1" t="s">
        <v>4</v>
      </c>
      <c r="F2664" s="2">
        <v>50616</v>
      </c>
      <c r="G2664">
        <v>44</v>
      </c>
      <c r="H2664">
        <v>98</v>
      </c>
      <c r="I2664" s="1" t="s">
        <v>127</v>
      </c>
      <c r="J2664" s="1" t="s">
        <v>26</v>
      </c>
      <c r="K2664" s="1" t="s">
        <v>91</v>
      </c>
      <c r="L2664" s="1" t="s">
        <v>35</v>
      </c>
      <c r="M2664" s="1" t="s">
        <v>52</v>
      </c>
      <c r="N2664" s="1" t="s">
        <v>28</v>
      </c>
      <c r="O2664" s="1" t="s">
        <v>11</v>
      </c>
    </row>
    <row r="2665" spans="1:15" x14ac:dyDescent="0.25">
      <c r="A2665">
        <v>2664</v>
      </c>
      <c r="B2665">
        <v>46</v>
      </c>
      <c r="C2665" s="1" t="s">
        <v>134</v>
      </c>
      <c r="D2665" s="1" t="s">
        <v>32</v>
      </c>
      <c r="E2665" s="1" t="s">
        <v>24</v>
      </c>
      <c r="F2665" s="2">
        <v>50618</v>
      </c>
      <c r="G2665">
        <v>23</v>
      </c>
      <c r="H2665">
        <v>52</v>
      </c>
      <c r="I2665" s="1" t="s">
        <v>132</v>
      </c>
      <c r="J2665" s="1" t="s">
        <v>6</v>
      </c>
      <c r="K2665" s="1" t="s">
        <v>47</v>
      </c>
      <c r="L2665" s="1" t="s">
        <v>39</v>
      </c>
      <c r="M2665" s="1" t="s">
        <v>20</v>
      </c>
      <c r="N2665" s="1" t="s">
        <v>57</v>
      </c>
      <c r="O2665" s="1" t="s">
        <v>31</v>
      </c>
    </row>
    <row r="2666" spans="1:15" x14ac:dyDescent="0.25">
      <c r="A2666">
        <v>2665</v>
      </c>
      <c r="B2666">
        <v>22</v>
      </c>
      <c r="C2666" s="1" t="s">
        <v>134</v>
      </c>
      <c r="D2666" s="1" t="s">
        <v>88</v>
      </c>
      <c r="E2666" s="1" t="s">
        <v>49</v>
      </c>
      <c r="F2666" s="2">
        <v>50620</v>
      </c>
      <c r="G2666">
        <v>37</v>
      </c>
      <c r="H2666">
        <v>84</v>
      </c>
      <c r="I2666" s="1" t="s">
        <v>97</v>
      </c>
      <c r="J2666" s="1" t="s">
        <v>6</v>
      </c>
      <c r="K2666" s="1" t="s">
        <v>47</v>
      </c>
      <c r="L2666" s="1" t="s">
        <v>8</v>
      </c>
      <c r="M2666" s="1" t="s">
        <v>56</v>
      </c>
      <c r="N2666" s="1" t="s">
        <v>28</v>
      </c>
      <c r="O2666" s="1" t="s">
        <v>22</v>
      </c>
    </row>
    <row r="2667" spans="1:15" x14ac:dyDescent="0.25">
      <c r="A2667">
        <v>2666</v>
      </c>
      <c r="B2667">
        <v>70</v>
      </c>
      <c r="C2667" s="1" t="s">
        <v>134</v>
      </c>
      <c r="D2667" s="1" t="s">
        <v>95</v>
      </c>
      <c r="E2667" s="1" t="s">
        <v>4</v>
      </c>
      <c r="F2667" s="2">
        <v>50622</v>
      </c>
      <c r="G2667">
        <v>4</v>
      </c>
      <c r="H2667">
        <v>71</v>
      </c>
      <c r="I2667" s="1" t="s">
        <v>42</v>
      </c>
      <c r="J2667" s="1" t="s">
        <v>6</v>
      </c>
      <c r="K2667" s="1" t="s">
        <v>90</v>
      </c>
      <c r="L2667" s="1" t="s">
        <v>8</v>
      </c>
      <c r="M2667" s="1" t="s">
        <v>56</v>
      </c>
      <c r="N2667" s="1" t="s">
        <v>10</v>
      </c>
      <c r="O2667" s="1" t="s">
        <v>22</v>
      </c>
    </row>
    <row r="2668" spans="1:15" x14ac:dyDescent="0.25">
      <c r="A2668">
        <v>2667</v>
      </c>
      <c r="B2668">
        <v>49</v>
      </c>
      <c r="C2668" s="1" t="s">
        <v>134</v>
      </c>
      <c r="D2668" s="1" t="s">
        <v>23</v>
      </c>
      <c r="E2668" s="1" t="s">
        <v>24</v>
      </c>
      <c r="F2668" s="2">
        <v>50624</v>
      </c>
      <c r="G2668">
        <v>14</v>
      </c>
      <c r="H2668">
        <v>95</v>
      </c>
      <c r="I2668" s="1" t="s">
        <v>105</v>
      </c>
      <c r="J2668" s="1" t="s">
        <v>18</v>
      </c>
      <c r="K2668" s="1" t="s">
        <v>92</v>
      </c>
      <c r="L2668" s="1" t="s">
        <v>8</v>
      </c>
      <c r="M2668" s="1" t="s">
        <v>56</v>
      </c>
      <c r="N2668" s="1" t="s">
        <v>10</v>
      </c>
      <c r="O2668" s="1" t="s">
        <v>11</v>
      </c>
    </row>
    <row r="2669" spans="1:15" x14ac:dyDescent="0.25">
      <c r="A2669">
        <v>2668</v>
      </c>
      <c r="B2669">
        <v>48</v>
      </c>
      <c r="C2669" s="1" t="s">
        <v>134</v>
      </c>
      <c r="D2669" s="1" t="s">
        <v>119</v>
      </c>
      <c r="E2669" s="1" t="s">
        <v>24</v>
      </c>
      <c r="F2669" s="2">
        <v>50626</v>
      </c>
      <c r="G2669">
        <v>31</v>
      </c>
      <c r="H2669">
        <v>47</v>
      </c>
      <c r="I2669" s="1" t="s">
        <v>110</v>
      </c>
      <c r="J2669" s="1" t="s">
        <v>26</v>
      </c>
      <c r="K2669" s="1" t="s">
        <v>103</v>
      </c>
      <c r="L2669" s="1" t="s">
        <v>35</v>
      </c>
      <c r="M2669" s="1" t="s">
        <v>20</v>
      </c>
      <c r="N2669" s="1" t="s">
        <v>15</v>
      </c>
      <c r="O2669" s="1" t="s">
        <v>11</v>
      </c>
    </row>
    <row r="2670" spans="1:15" x14ac:dyDescent="0.25">
      <c r="A2670">
        <v>2669</v>
      </c>
      <c r="B2670">
        <v>59</v>
      </c>
      <c r="C2670" s="1" t="s">
        <v>134</v>
      </c>
      <c r="D2670" s="1" t="s">
        <v>44</v>
      </c>
      <c r="E2670" s="1" t="s">
        <v>45</v>
      </c>
      <c r="F2670" s="2">
        <v>50628</v>
      </c>
      <c r="G2670">
        <v>9</v>
      </c>
      <c r="H2670">
        <v>75</v>
      </c>
      <c r="I2670" s="1" t="s">
        <v>87</v>
      </c>
      <c r="J2670" s="1" t="s">
        <v>26</v>
      </c>
      <c r="K2670" s="1" t="s">
        <v>76</v>
      </c>
      <c r="L2670" s="1" t="s">
        <v>35</v>
      </c>
      <c r="M2670" s="1" t="s">
        <v>27</v>
      </c>
      <c r="N2670" s="1" t="s">
        <v>28</v>
      </c>
      <c r="O2670" s="1" t="s">
        <v>40</v>
      </c>
    </row>
    <row r="2671" spans="1:15" x14ac:dyDescent="0.25">
      <c r="A2671">
        <v>2670</v>
      </c>
      <c r="B2671">
        <v>39</v>
      </c>
      <c r="C2671" s="1" t="s">
        <v>134</v>
      </c>
      <c r="D2671" s="1" t="s">
        <v>115</v>
      </c>
      <c r="E2671" s="1" t="s">
        <v>49</v>
      </c>
      <c r="F2671" s="2">
        <v>50630</v>
      </c>
      <c r="G2671">
        <v>31</v>
      </c>
      <c r="H2671">
        <v>28</v>
      </c>
      <c r="I2671" s="1" t="s">
        <v>97</v>
      </c>
      <c r="J2671" s="1" t="s">
        <v>6</v>
      </c>
      <c r="K2671" s="1" t="s">
        <v>67</v>
      </c>
      <c r="L2671" s="1" t="s">
        <v>19</v>
      </c>
      <c r="M2671" s="1" t="s">
        <v>20</v>
      </c>
      <c r="N2671" s="1" t="s">
        <v>21</v>
      </c>
      <c r="O2671" s="1" t="s">
        <v>22</v>
      </c>
    </row>
    <row r="2672" spans="1:15" x14ac:dyDescent="0.25">
      <c r="A2672">
        <v>2671</v>
      </c>
      <c r="B2672">
        <v>30</v>
      </c>
      <c r="C2672" s="1" t="s">
        <v>134</v>
      </c>
      <c r="D2672" s="1" t="s">
        <v>71</v>
      </c>
      <c r="E2672" s="1" t="s">
        <v>49</v>
      </c>
      <c r="F2672" s="2">
        <v>50632</v>
      </c>
      <c r="G2672">
        <v>26</v>
      </c>
      <c r="H2672">
        <v>44</v>
      </c>
      <c r="I2672" s="1" t="s">
        <v>120</v>
      </c>
      <c r="J2672" s="1" t="s">
        <v>26</v>
      </c>
      <c r="K2672" s="1" t="s">
        <v>116</v>
      </c>
      <c r="L2672" s="1" t="s">
        <v>39</v>
      </c>
      <c r="M2672" s="1" t="s">
        <v>9</v>
      </c>
      <c r="N2672" s="1" t="s">
        <v>57</v>
      </c>
      <c r="O2672" s="1" t="s">
        <v>58</v>
      </c>
    </row>
    <row r="2673" spans="1:15" x14ac:dyDescent="0.25">
      <c r="A2673">
        <v>2672</v>
      </c>
      <c r="B2673">
        <v>37</v>
      </c>
      <c r="C2673" s="1" t="s">
        <v>134</v>
      </c>
      <c r="D2673" s="1" t="s">
        <v>23</v>
      </c>
      <c r="E2673" s="1" t="s">
        <v>24</v>
      </c>
      <c r="F2673" s="2">
        <v>50634</v>
      </c>
      <c r="G2673">
        <v>41</v>
      </c>
      <c r="H2673">
        <v>64</v>
      </c>
      <c r="I2673" s="1" t="s">
        <v>72</v>
      </c>
      <c r="J2673" s="1" t="s">
        <v>74</v>
      </c>
      <c r="K2673" s="1" t="s">
        <v>7</v>
      </c>
      <c r="L2673" s="1" t="s">
        <v>8</v>
      </c>
      <c r="M2673" s="1" t="s">
        <v>52</v>
      </c>
      <c r="N2673" s="1" t="s">
        <v>28</v>
      </c>
      <c r="O2673" s="1" t="s">
        <v>79</v>
      </c>
    </row>
    <row r="2674" spans="1:15" x14ac:dyDescent="0.25">
      <c r="A2674">
        <v>2673</v>
      </c>
      <c r="B2674">
        <v>56</v>
      </c>
      <c r="C2674" s="1" t="s">
        <v>134</v>
      </c>
      <c r="D2674" s="1" t="s">
        <v>119</v>
      </c>
      <c r="E2674" s="1" t="s">
        <v>24</v>
      </c>
      <c r="F2674" s="2">
        <v>50636</v>
      </c>
      <c r="G2674">
        <v>13</v>
      </c>
      <c r="H2674">
        <v>28</v>
      </c>
      <c r="I2674" s="1" t="s">
        <v>46</v>
      </c>
      <c r="J2674" s="1" t="s">
        <v>26</v>
      </c>
      <c r="K2674" s="1" t="s">
        <v>14</v>
      </c>
      <c r="L2674" s="1" t="s">
        <v>19</v>
      </c>
      <c r="M2674" s="1" t="s">
        <v>36</v>
      </c>
      <c r="N2674" s="1" t="s">
        <v>15</v>
      </c>
      <c r="O2674" s="1" t="s">
        <v>31</v>
      </c>
    </row>
    <row r="2675" spans="1:15" x14ac:dyDescent="0.25">
      <c r="A2675">
        <v>2674</v>
      </c>
      <c r="B2675">
        <v>67</v>
      </c>
      <c r="C2675" s="1" t="s">
        <v>134</v>
      </c>
      <c r="D2675" s="1" t="s">
        <v>86</v>
      </c>
      <c r="E2675" s="1" t="s">
        <v>4</v>
      </c>
      <c r="F2675" s="2">
        <v>50638</v>
      </c>
      <c r="G2675">
        <v>4</v>
      </c>
      <c r="H2675">
        <v>21</v>
      </c>
      <c r="I2675" s="1" t="s">
        <v>89</v>
      </c>
      <c r="J2675" s="1" t="s">
        <v>26</v>
      </c>
      <c r="K2675" s="1" t="s">
        <v>60</v>
      </c>
      <c r="L2675" s="1" t="s">
        <v>35</v>
      </c>
      <c r="M2675" s="1" t="s">
        <v>52</v>
      </c>
      <c r="N2675" s="1" t="s">
        <v>15</v>
      </c>
      <c r="O2675" s="1" t="s">
        <v>70</v>
      </c>
    </row>
    <row r="2676" spans="1:15" x14ac:dyDescent="0.25">
      <c r="A2676">
        <v>2675</v>
      </c>
      <c r="B2676">
        <v>40</v>
      </c>
      <c r="C2676" s="1" t="s">
        <v>134</v>
      </c>
      <c r="D2676" s="1" t="s">
        <v>106</v>
      </c>
      <c r="E2676" s="1" t="s">
        <v>49</v>
      </c>
      <c r="F2676" s="2">
        <v>50640</v>
      </c>
      <c r="G2676">
        <v>15</v>
      </c>
      <c r="H2676">
        <v>41</v>
      </c>
      <c r="I2676" s="1" t="s">
        <v>85</v>
      </c>
      <c r="J2676" s="1" t="s">
        <v>18</v>
      </c>
      <c r="K2676" s="1" t="s">
        <v>43</v>
      </c>
      <c r="L2676" s="1" t="s">
        <v>39</v>
      </c>
      <c r="M2676" s="1" t="s">
        <v>9</v>
      </c>
      <c r="N2676" s="1" t="s">
        <v>15</v>
      </c>
      <c r="O2676" s="1" t="s">
        <v>79</v>
      </c>
    </row>
    <row r="2677" spans="1:15" x14ac:dyDescent="0.25">
      <c r="A2677">
        <v>2676</v>
      </c>
      <c r="B2677">
        <v>24</v>
      </c>
      <c r="C2677" s="1" t="s">
        <v>134</v>
      </c>
      <c r="D2677" s="1" t="s">
        <v>41</v>
      </c>
      <c r="E2677" s="1" t="s">
        <v>4</v>
      </c>
      <c r="F2677" s="2">
        <v>50642</v>
      </c>
      <c r="G2677">
        <v>38</v>
      </c>
      <c r="H2677">
        <v>38</v>
      </c>
      <c r="I2677" s="1" t="s">
        <v>123</v>
      </c>
      <c r="J2677" s="1" t="s">
        <v>26</v>
      </c>
      <c r="K2677" s="1" t="s">
        <v>82</v>
      </c>
      <c r="L2677" s="1" t="s">
        <v>8</v>
      </c>
      <c r="M2677" s="1" t="s">
        <v>20</v>
      </c>
      <c r="N2677" s="1" t="s">
        <v>15</v>
      </c>
      <c r="O2677" s="1" t="s">
        <v>58</v>
      </c>
    </row>
    <row r="2678" spans="1:15" x14ac:dyDescent="0.25">
      <c r="A2678">
        <v>2677</v>
      </c>
      <c r="B2678">
        <v>43</v>
      </c>
      <c r="C2678" s="1" t="s">
        <v>134</v>
      </c>
      <c r="D2678" s="1" t="s">
        <v>114</v>
      </c>
      <c r="E2678" s="1" t="s">
        <v>49</v>
      </c>
      <c r="F2678" s="2">
        <v>50644</v>
      </c>
      <c r="G2678">
        <v>3</v>
      </c>
      <c r="H2678">
        <v>77</v>
      </c>
      <c r="I2678" s="1" t="s">
        <v>5</v>
      </c>
      <c r="J2678" s="1" t="s">
        <v>26</v>
      </c>
      <c r="K2678" s="1" t="s">
        <v>14</v>
      </c>
      <c r="L2678" s="1" t="s">
        <v>19</v>
      </c>
      <c r="M2678" s="1" t="s">
        <v>20</v>
      </c>
      <c r="N2678" s="1" t="s">
        <v>15</v>
      </c>
      <c r="O2678" s="1" t="s">
        <v>11</v>
      </c>
    </row>
    <row r="2679" spans="1:15" x14ac:dyDescent="0.25">
      <c r="A2679">
        <v>2678</v>
      </c>
      <c r="B2679">
        <v>45</v>
      </c>
      <c r="C2679" s="1" t="s">
        <v>134</v>
      </c>
      <c r="D2679" s="1" t="s">
        <v>41</v>
      </c>
      <c r="E2679" s="1" t="s">
        <v>4</v>
      </c>
      <c r="F2679" s="2">
        <v>50646</v>
      </c>
      <c r="G2679">
        <v>6</v>
      </c>
      <c r="H2679">
        <v>43</v>
      </c>
      <c r="I2679" s="1" t="s">
        <v>121</v>
      </c>
      <c r="J2679" s="1" t="s">
        <v>6</v>
      </c>
      <c r="K2679" s="1" t="s">
        <v>60</v>
      </c>
      <c r="L2679" s="1" t="s">
        <v>19</v>
      </c>
      <c r="M2679" s="1" t="s">
        <v>27</v>
      </c>
      <c r="N2679" s="1" t="s">
        <v>28</v>
      </c>
      <c r="O2679" s="1" t="s">
        <v>79</v>
      </c>
    </row>
    <row r="2680" spans="1:15" x14ac:dyDescent="0.25">
      <c r="A2680">
        <v>2679</v>
      </c>
      <c r="B2680">
        <v>33</v>
      </c>
      <c r="C2680" s="1" t="s">
        <v>134</v>
      </c>
      <c r="D2680" s="1" t="s">
        <v>115</v>
      </c>
      <c r="E2680" s="1" t="s">
        <v>49</v>
      </c>
      <c r="F2680" s="2">
        <v>50648</v>
      </c>
      <c r="G2680">
        <v>34</v>
      </c>
      <c r="H2680">
        <v>91</v>
      </c>
      <c r="I2680" s="1" t="s">
        <v>38</v>
      </c>
      <c r="J2680" s="1" t="s">
        <v>26</v>
      </c>
      <c r="K2680" s="1" t="s">
        <v>118</v>
      </c>
      <c r="L2680" s="1" t="s">
        <v>19</v>
      </c>
      <c r="M2680" s="1" t="s">
        <v>52</v>
      </c>
      <c r="N2680" s="1" t="s">
        <v>21</v>
      </c>
      <c r="O2680" s="1" t="s">
        <v>58</v>
      </c>
    </row>
    <row r="2681" spans="1:15" x14ac:dyDescent="0.25">
      <c r="A2681">
        <v>2680</v>
      </c>
      <c r="B2681">
        <v>53</v>
      </c>
      <c r="C2681" s="1" t="s">
        <v>134</v>
      </c>
      <c r="D2681" s="1" t="s">
        <v>41</v>
      </c>
      <c r="E2681" s="1" t="s">
        <v>4</v>
      </c>
      <c r="F2681" s="2">
        <v>50650</v>
      </c>
      <c r="G2681">
        <v>7</v>
      </c>
      <c r="H2681">
        <v>68</v>
      </c>
      <c r="I2681" s="1" t="s">
        <v>38</v>
      </c>
      <c r="J2681" s="1" t="s">
        <v>18</v>
      </c>
      <c r="K2681" s="1" t="s">
        <v>116</v>
      </c>
      <c r="L2681" s="1" t="s">
        <v>19</v>
      </c>
      <c r="M2681" s="1" t="s">
        <v>9</v>
      </c>
      <c r="N2681" s="1" t="s">
        <v>68</v>
      </c>
      <c r="O2681" s="1" t="s">
        <v>40</v>
      </c>
    </row>
    <row r="2682" spans="1:15" x14ac:dyDescent="0.25">
      <c r="A2682">
        <v>2681</v>
      </c>
      <c r="B2682">
        <v>44</v>
      </c>
      <c r="C2682" s="1" t="s">
        <v>134</v>
      </c>
      <c r="D2682" s="1" t="s">
        <v>107</v>
      </c>
      <c r="E2682" s="1" t="s">
        <v>4</v>
      </c>
      <c r="F2682" s="2">
        <v>50652</v>
      </c>
      <c r="G2682">
        <v>21</v>
      </c>
      <c r="H2682">
        <v>37</v>
      </c>
      <c r="I2682" s="1" t="s">
        <v>127</v>
      </c>
      <c r="J2682" s="1" t="s">
        <v>6</v>
      </c>
      <c r="K2682" s="1" t="s">
        <v>108</v>
      </c>
      <c r="L2682" s="1" t="s">
        <v>39</v>
      </c>
      <c r="M2682" s="1" t="s">
        <v>27</v>
      </c>
      <c r="N2682" s="1" t="s">
        <v>10</v>
      </c>
      <c r="O2682" s="1" t="s">
        <v>31</v>
      </c>
    </row>
    <row r="2683" spans="1:15" x14ac:dyDescent="0.25">
      <c r="A2683">
        <v>2682</v>
      </c>
      <c r="B2683">
        <v>23</v>
      </c>
      <c r="C2683" s="1" t="s">
        <v>134</v>
      </c>
      <c r="D2683" s="1" t="s">
        <v>53</v>
      </c>
      <c r="E2683" s="1" t="s">
        <v>24</v>
      </c>
      <c r="F2683" s="2">
        <v>50654</v>
      </c>
      <c r="G2683">
        <v>17</v>
      </c>
      <c r="H2683">
        <v>23</v>
      </c>
      <c r="I2683" s="1" t="s">
        <v>17</v>
      </c>
      <c r="J2683" s="1" t="s">
        <v>6</v>
      </c>
      <c r="K2683" s="1" t="s">
        <v>60</v>
      </c>
      <c r="L2683" s="1" t="s">
        <v>35</v>
      </c>
      <c r="M2683" s="1" t="s">
        <v>36</v>
      </c>
      <c r="N2683" s="1" t="s">
        <v>68</v>
      </c>
      <c r="O2683" s="1" t="s">
        <v>70</v>
      </c>
    </row>
    <row r="2684" spans="1:15" x14ac:dyDescent="0.25">
      <c r="A2684">
        <v>2683</v>
      </c>
      <c r="B2684">
        <v>59</v>
      </c>
      <c r="C2684" s="1" t="s">
        <v>134</v>
      </c>
      <c r="D2684" s="1" t="s">
        <v>32</v>
      </c>
      <c r="E2684" s="1" t="s">
        <v>24</v>
      </c>
      <c r="F2684" s="2">
        <v>50656</v>
      </c>
      <c r="G2684">
        <v>5</v>
      </c>
      <c r="H2684">
        <v>65</v>
      </c>
      <c r="I2684" s="1" t="s">
        <v>80</v>
      </c>
      <c r="J2684" s="1" t="s">
        <v>6</v>
      </c>
      <c r="K2684" s="1" t="s">
        <v>14</v>
      </c>
      <c r="L2684" s="1" t="s">
        <v>8</v>
      </c>
      <c r="M2684" s="1" t="s">
        <v>52</v>
      </c>
      <c r="N2684" s="1" t="s">
        <v>10</v>
      </c>
      <c r="O2684" s="1" t="s">
        <v>79</v>
      </c>
    </row>
    <row r="2685" spans="1:15" x14ac:dyDescent="0.25">
      <c r="A2685">
        <v>2684</v>
      </c>
      <c r="B2685">
        <v>68</v>
      </c>
      <c r="C2685" s="1" t="s">
        <v>134</v>
      </c>
      <c r="D2685" s="1" t="s">
        <v>114</v>
      </c>
      <c r="E2685" s="1" t="s">
        <v>49</v>
      </c>
      <c r="F2685" s="2">
        <v>50658</v>
      </c>
      <c r="G2685">
        <v>21</v>
      </c>
      <c r="H2685">
        <v>30</v>
      </c>
      <c r="I2685" s="1" t="s">
        <v>38</v>
      </c>
      <c r="J2685" s="1" t="s">
        <v>26</v>
      </c>
      <c r="K2685" s="1" t="s">
        <v>108</v>
      </c>
      <c r="L2685" s="1" t="s">
        <v>35</v>
      </c>
      <c r="M2685" s="1" t="s">
        <v>27</v>
      </c>
      <c r="N2685" s="1" t="s">
        <v>15</v>
      </c>
      <c r="O2685" s="1" t="s">
        <v>11</v>
      </c>
    </row>
    <row r="2686" spans="1:15" x14ac:dyDescent="0.25">
      <c r="A2686">
        <v>2685</v>
      </c>
      <c r="B2686">
        <v>46</v>
      </c>
      <c r="C2686" s="1" t="s">
        <v>134</v>
      </c>
      <c r="D2686" s="1" t="s">
        <v>63</v>
      </c>
      <c r="E2686" s="1" t="s">
        <v>4</v>
      </c>
      <c r="F2686" s="2">
        <v>50660</v>
      </c>
      <c r="G2686">
        <v>42</v>
      </c>
      <c r="H2686">
        <v>45</v>
      </c>
      <c r="I2686" s="1" t="s">
        <v>131</v>
      </c>
      <c r="J2686" s="1" t="s">
        <v>26</v>
      </c>
      <c r="K2686" s="1" t="s">
        <v>7</v>
      </c>
      <c r="L2686" s="1" t="s">
        <v>35</v>
      </c>
      <c r="M2686" s="1" t="s">
        <v>20</v>
      </c>
      <c r="N2686" s="1" t="s">
        <v>21</v>
      </c>
      <c r="O2686" s="1" t="s">
        <v>58</v>
      </c>
    </row>
    <row r="2687" spans="1:15" x14ac:dyDescent="0.25">
      <c r="A2687">
        <v>2686</v>
      </c>
      <c r="B2687">
        <v>56</v>
      </c>
      <c r="C2687" s="1" t="s">
        <v>134</v>
      </c>
      <c r="D2687" s="1" t="s">
        <v>119</v>
      </c>
      <c r="E2687" s="1" t="s">
        <v>24</v>
      </c>
      <c r="F2687" s="2">
        <v>50662</v>
      </c>
      <c r="G2687">
        <v>49</v>
      </c>
      <c r="H2687">
        <v>25</v>
      </c>
      <c r="I2687" s="1" t="s">
        <v>123</v>
      </c>
      <c r="J2687" s="1" t="s">
        <v>26</v>
      </c>
      <c r="K2687" s="1" t="s">
        <v>7</v>
      </c>
      <c r="L2687" s="1" t="s">
        <v>8</v>
      </c>
      <c r="M2687" s="1" t="s">
        <v>9</v>
      </c>
      <c r="N2687" s="1" t="s">
        <v>21</v>
      </c>
      <c r="O2687" s="1" t="s">
        <v>40</v>
      </c>
    </row>
    <row r="2688" spans="1:15" x14ac:dyDescent="0.25">
      <c r="A2688">
        <v>2687</v>
      </c>
      <c r="B2688">
        <v>40</v>
      </c>
      <c r="C2688" s="1" t="s">
        <v>134</v>
      </c>
      <c r="D2688" s="1" t="s">
        <v>107</v>
      </c>
      <c r="E2688" s="1" t="s">
        <v>4</v>
      </c>
      <c r="F2688" s="2">
        <v>50664</v>
      </c>
      <c r="G2688">
        <v>33</v>
      </c>
      <c r="H2688">
        <v>72</v>
      </c>
      <c r="I2688" s="1" t="s">
        <v>124</v>
      </c>
      <c r="J2688" s="1" t="s">
        <v>26</v>
      </c>
      <c r="K2688" s="1" t="s">
        <v>76</v>
      </c>
      <c r="L2688" s="1" t="s">
        <v>8</v>
      </c>
      <c r="M2688" s="1" t="s">
        <v>52</v>
      </c>
      <c r="N2688" s="1" t="s">
        <v>15</v>
      </c>
      <c r="O2688" s="1" t="s">
        <v>11</v>
      </c>
    </row>
    <row r="2689" spans="1:15" x14ac:dyDescent="0.25">
      <c r="A2689">
        <v>2688</v>
      </c>
      <c r="B2689">
        <v>61</v>
      </c>
      <c r="C2689" s="1" t="s">
        <v>134</v>
      </c>
      <c r="D2689" s="1" t="s">
        <v>63</v>
      </c>
      <c r="E2689" s="1" t="s">
        <v>4</v>
      </c>
      <c r="F2689" s="2">
        <v>50666</v>
      </c>
      <c r="G2689">
        <v>12</v>
      </c>
      <c r="H2689">
        <v>75</v>
      </c>
      <c r="I2689" s="1" t="s">
        <v>61</v>
      </c>
      <c r="J2689" s="1" t="s">
        <v>26</v>
      </c>
      <c r="K2689" s="1" t="s">
        <v>34</v>
      </c>
      <c r="L2689" s="1" t="s">
        <v>39</v>
      </c>
      <c r="M2689" s="1" t="s">
        <v>52</v>
      </c>
      <c r="N2689" s="1" t="s">
        <v>68</v>
      </c>
      <c r="O2689" s="1" t="s">
        <v>58</v>
      </c>
    </row>
    <row r="2690" spans="1:15" x14ac:dyDescent="0.25">
      <c r="A2690">
        <v>2689</v>
      </c>
      <c r="B2690">
        <v>53</v>
      </c>
      <c r="C2690" s="1" t="s">
        <v>134</v>
      </c>
      <c r="D2690" s="1" t="s">
        <v>48</v>
      </c>
      <c r="E2690" s="1" t="s">
        <v>49</v>
      </c>
      <c r="F2690" s="2">
        <v>50668</v>
      </c>
      <c r="G2690">
        <v>18</v>
      </c>
      <c r="H2690">
        <v>63</v>
      </c>
      <c r="I2690" s="1" t="s">
        <v>46</v>
      </c>
      <c r="J2690" s="1" t="s">
        <v>74</v>
      </c>
      <c r="K2690" s="1" t="s">
        <v>30</v>
      </c>
      <c r="L2690" s="1" t="s">
        <v>19</v>
      </c>
      <c r="M2690" s="1" t="s">
        <v>52</v>
      </c>
      <c r="N2690" s="1" t="s">
        <v>21</v>
      </c>
      <c r="O2690" s="1" t="s">
        <v>79</v>
      </c>
    </row>
    <row r="2691" spans="1:15" x14ac:dyDescent="0.25">
      <c r="A2691">
        <v>2690</v>
      </c>
      <c r="B2691">
        <v>29</v>
      </c>
      <c r="C2691" s="1" t="s">
        <v>134</v>
      </c>
      <c r="D2691" s="1" t="s">
        <v>3</v>
      </c>
      <c r="E2691" s="1" t="s">
        <v>4</v>
      </c>
      <c r="F2691" s="2">
        <v>50670</v>
      </c>
      <c r="G2691">
        <v>47</v>
      </c>
      <c r="H2691">
        <v>35</v>
      </c>
      <c r="I2691" s="1" t="s">
        <v>33</v>
      </c>
      <c r="J2691" s="1" t="s">
        <v>26</v>
      </c>
      <c r="K2691" s="1" t="s">
        <v>103</v>
      </c>
      <c r="L2691" s="1" t="s">
        <v>39</v>
      </c>
      <c r="M2691" s="1" t="s">
        <v>36</v>
      </c>
      <c r="N2691" s="1" t="s">
        <v>28</v>
      </c>
      <c r="O2691" s="1" t="s">
        <v>40</v>
      </c>
    </row>
    <row r="2692" spans="1:15" x14ac:dyDescent="0.25">
      <c r="A2692">
        <v>2691</v>
      </c>
      <c r="B2692">
        <v>44</v>
      </c>
      <c r="C2692" s="1" t="s">
        <v>134</v>
      </c>
      <c r="D2692" s="1" t="s">
        <v>115</v>
      </c>
      <c r="E2692" s="1" t="s">
        <v>49</v>
      </c>
      <c r="F2692" s="2">
        <v>50672</v>
      </c>
      <c r="G2692">
        <v>18</v>
      </c>
      <c r="H2692">
        <v>32</v>
      </c>
      <c r="I2692" s="1" t="s">
        <v>112</v>
      </c>
      <c r="J2692" s="1" t="s">
        <v>6</v>
      </c>
      <c r="K2692" s="1" t="s">
        <v>116</v>
      </c>
      <c r="L2692" s="1" t="s">
        <v>35</v>
      </c>
      <c r="M2692" s="1" t="s">
        <v>20</v>
      </c>
      <c r="N2692" s="1" t="s">
        <v>57</v>
      </c>
      <c r="O2692" s="1" t="s">
        <v>22</v>
      </c>
    </row>
    <row r="2693" spans="1:15" x14ac:dyDescent="0.25">
      <c r="A2693">
        <v>2692</v>
      </c>
      <c r="B2693">
        <v>43</v>
      </c>
      <c r="C2693" s="1" t="s">
        <v>134</v>
      </c>
      <c r="D2693" s="1" t="s">
        <v>77</v>
      </c>
      <c r="E2693" s="1" t="s">
        <v>4</v>
      </c>
      <c r="F2693" s="2">
        <v>50674</v>
      </c>
      <c r="G2693">
        <v>48</v>
      </c>
      <c r="H2693">
        <v>25</v>
      </c>
      <c r="I2693" s="1" t="s">
        <v>127</v>
      </c>
      <c r="J2693" s="1" t="s">
        <v>6</v>
      </c>
      <c r="K2693" s="1" t="s">
        <v>126</v>
      </c>
      <c r="L2693" s="1" t="s">
        <v>8</v>
      </c>
      <c r="M2693" s="1" t="s">
        <v>52</v>
      </c>
      <c r="N2693" s="1" t="s">
        <v>15</v>
      </c>
      <c r="O2693" s="1" t="s">
        <v>70</v>
      </c>
    </row>
    <row r="2694" spans="1:15" x14ac:dyDescent="0.25">
      <c r="A2694">
        <v>2693</v>
      </c>
      <c r="B2694">
        <v>40</v>
      </c>
      <c r="C2694" s="1" t="s">
        <v>134</v>
      </c>
      <c r="D2694" s="1" t="s">
        <v>32</v>
      </c>
      <c r="E2694" s="1" t="s">
        <v>24</v>
      </c>
      <c r="F2694" s="2">
        <v>50676</v>
      </c>
      <c r="G2694">
        <v>18</v>
      </c>
      <c r="H2694">
        <v>90</v>
      </c>
      <c r="I2694" s="1" t="s">
        <v>131</v>
      </c>
      <c r="J2694" s="1" t="s">
        <v>74</v>
      </c>
      <c r="K2694" s="1" t="s">
        <v>65</v>
      </c>
      <c r="L2694" s="1" t="s">
        <v>19</v>
      </c>
      <c r="M2694" s="1" t="s">
        <v>20</v>
      </c>
      <c r="N2694" s="1" t="s">
        <v>68</v>
      </c>
      <c r="O2694" s="1" t="s">
        <v>79</v>
      </c>
    </row>
    <row r="2695" spans="1:15" x14ac:dyDescent="0.25">
      <c r="A2695">
        <v>2694</v>
      </c>
      <c r="B2695">
        <v>55</v>
      </c>
      <c r="C2695" s="1" t="s">
        <v>134</v>
      </c>
      <c r="D2695" s="1" t="s">
        <v>119</v>
      </c>
      <c r="E2695" s="1" t="s">
        <v>24</v>
      </c>
      <c r="F2695" s="2">
        <v>50678</v>
      </c>
      <c r="G2695">
        <v>46</v>
      </c>
      <c r="H2695">
        <v>70</v>
      </c>
      <c r="I2695" s="1" t="s">
        <v>59</v>
      </c>
      <c r="J2695" s="1" t="s">
        <v>6</v>
      </c>
      <c r="K2695" s="1" t="s">
        <v>75</v>
      </c>
      <c r="L2695" s="1" t="s">
        <v>35</v>
      </c>
      <c r="M2695" s="1" t="s">
        <v>36</v>
      </c>
      <c r="N2695" s="1" t="s">
        <v>15</v>
      </c>
      <c r="O2695" s="1" t="s">
        <v>40</v>
      </c>
    </row>
    <row r="2696" spans="1:15" x14ac:dyDescent="0.25">
      <c r="A2696">
        <v>2695</v>
      </c>
      <c r="B2696">
        <v>66</v>
      </c>
      <c r="C2696" s="1" t="s">
        <v>134</v>
      </c>
      <c r="D2696" s="1" t="s">
        <v>71</v>
      </c>
      <c r="E2696" s="1" t="s">
        <v>49</v>
      </c>
      <c r="F2696" s="2">
        <v>50680</v>
      </c>
      <c r="G2696">
        <v>34</v>
      </c>
      <c r="H2696">
        <v>27</v>
      </c>
      <c r="I2696" s="1" t="s">
        <v>42</v>
      </c>
      <c r="J2696" s="1" t="s">
        <v>26</v>
      </c>
      <c r="K2696" s="1" t="s">
        <v>60</v>
      </c>
      <c r="L2696" s="1" t="s">
        <v>19</v>
      </c>
      <c r="M2696" s="1" t="s">
        <v>9</v>
      </c>
      <c r="N2696" s="1" t="s">
        <v>21</v>
      </c>
      <c r="O2696" s="1" t="s">
        <v>79</v>
      </c>
    </row>
    <row r="2697" spans="1:15" x14ac:dyDescent="0.25">
      <c r="A2697">
        <v>2696</v>
      </c>
      <c r="B2697">
        <v>50</v>
      </c>
      <c r="C2697" s="1" t="s">
        <v>134</v>
      </c>
      <c r="D2697" s="1" t="s">
        <v>106</v>
      </c>
      <c r="E2697" s="1" t="s">
        <v>49</v>
      </c>
      <c r="F2697" s="2">
        <v>50682</v>
      </c>
      <c r="G2697">
        <v>10</v>
      </c>
      <c r="H2697">
        <v>92</v>
      </c>
      <c r="I2697" s="1" t="s">
        <v>104</v>
      </c>
      <c r="J2697" s="1" t="s">
        <v>26</v>
      </c>
      <c r="K2697" s="1" t="s">
        <v>103</v>
      </c>
      <c r="L2697" s="1" t="s">
        <v>39</v>
      </c>
      <c r="M2697" s="1" t="s">
        <v>36</v>
      </c>
      <c r="N2697" s="1" t="s">
        <v>28</v>
      </c>
      <c r="O2697" s="1" t="s">
        <v>58</v>
      </c>
    </row>
    <row r="2698" spans="1:15" x14ac:dyDescent="0.25">
      <c r="A2698">
        <v>2697</v>
      </c>
      <c r="B2698">
        <v>57</v>
      </c>
      <c r="C2698" s="1" t="s">
        <v>134</v>
      </c>
      <c r="D2698" s="1" t="s">
        <v>44</v>
      </c>
      <c r="E2698" s="1" t="s">
        <v>45</v>
      </c>
      <c r="F2698" s="2">
        <v>50684</v>
      </c>
      <c r="G2698">
        <v>12</v>
      </c>
      <c r="H2698">
        <v>20</v>
      </c>
      <c r="I2698" s="1" t="s">
        <v>129</v>
      </c>
      <c r="J2698" s="1" t="s">
        <v>26</v>
      </c>
      <c r="K2698" s="1" t="s">
        <v>34</v>
      </c>
      <c r="L2698" s="1" t="s">
        <v>19</v>
      </c>
      <c r="M2698" s="1" t="s">
        <v>20</v>
      </c>
      <c r="N2698" s="1" t="s">
        <v>68</v>
      </c>
      <c r="O2698" s="1" t="s">
        <v>70</v>
      </c>
    </row>
    <row r="2699" spans="1:15" x14ac:dyDescent="0.25">
      <c r="A2699">
        <v>2698</v>
      </c>
      <c r="B2699">
        <v>42</v>
      </c>
      <c r="C2699" s="1" t="s">
        <v>134</v>
      </c>
      <c r="D2699" s="1" t="s">
        <v>84</v>
      </c>
      <c r="E2699" s="1" t="s">
        <v>45</v>
      </c>
      <c r="F2699" s="2">
        <v>50686</v>
      </c>
      <c r="G2699">
        <v>36</v>
      </c>
      <c r="H2699">
        <v>52</v>
      </c>
      <c r="I2699" s="1" t="s">
        <v>61</v>
      </c>
      <c r="J2699" s="1" t="s">
        <v>6</v>
      </c>
      <c r="K2699" s="1" t="s">
        <v>90</v>
      </c>
      <c r="L2699" s="1" t="s">
        <v>8</v>
      </c>
      <c r="M2699" s="1" t="s">
        <v>36</v>
      </c>
      <c r="N2699" s="1" t="s">
        <v>57</v>
      </c>
      <c r="O2699" s="1" t="s">
        <v>40</v>
      </c>
    </row>
    <row r="2700" spans="1:15" x14ac:dyDescent="0.25">
      <c r="A2700">
        <v>2699</v>
      </c>
      <c r="B2700">
        <v>55</v>
      </c>
      <c r="C2700" s="1" t="s">
        <v>134</v>
      </c>
      <c r="D2700" s="1" t="s">
        <v>86</v>
      </c>
      <c r="E2700" s="1" t="s">
        <v>4</v>
      </c>
      <c r="F2700" s="2">
        <v>50688</v>
      </c>
      <c r="G2700">
        <v>34</v>
      </c>
      <c r="H2700">
        <v>57</v>
      </c>
      <c r="I2700" s="1" t="s">
        <v>123</v>
      </c>
      <c r="J2700" s="1" t="s">
        <v>26</v>
      </c>
      <c r="K2700" s="1" t="s">
        <v>118</v>
      </c>
      <c r="L2700" s="1" t="s">
        <v>35</v>
      </c>
      <c r="M2700" s="1" t="s">
        <v>56</v>
      </c>
      <c r="N2700" s="1" t="s">
        <v>10</v>
      </c>
      <c r="O2700" s="1" t="s">
        <v>40</v>
      </c>
    </row>
    <row r="2701" spans="1:15" x14ac:dyDescent="0.25">
      <c r="A2701">
        <v>2700</v>
      </c>
      <c r="B2701">
        <v>25</v>
      </c>
      <c r="C2701" s="1" t="s">
        <v>134</v>
      </c>
      <c r="D2701" s="1" t="s">
        <v>119</v>
      </c>
      <c r="E2701" s="1" t="s">
        <v>24</v>
      </c>
      <c r="F2701" s="2">
        <v>50690</v>
      </c>
      <c r="G2701">
        <v>49</v>
      </c>
      <c r="H2701">
        <v>96</v>
      </c>
      <c r="I2701" s="1" t="s">
        <v>122</v>
      </c>
      <c r="J2701" s="1" t="s">
        <v>26</v>
      </c>
      <c r="K2701" s="1" t="s">
        <v>65</v>
      </c>
      <c r="L2701" s="1" t="s">
        <v>39</v>
      </c>
      <c r="M2701" s="1" t="s">
        <v>52</v>
      </c>
      <c r="N2701" s="1" t="s">
        <v>68</v>
      </c>
      <c r="O2701" s="1" t="s">
        <v>31</v>
      </c>
    </row>
    <row r="2702" spans="1:15" x14ac:dyDescent="0.25">
      <c r="A2702">
        <v>2701</v>
      </c>
      <c r="B2702">
        <v>22</v>
      </c>
      <c r="C2702" s="1" t="s">
        <v>134</v>
      </c>
      <c r="D2702" s="1" t="s">
        <v>95</v>
      </c>
      <c r="E2702" s="1" t="s">
        <v>4</v>
      </c>
      <c r="F2702" s="2">
        <v>50692</v>
      </c>
      <c r="G2702">
        <v>36</v>
      </c>
      <c r="H2702">
        <v>68</v>
      </c>
      <c r="I2702" s="1" t="s">
        <v>81</v>
      </c>
      <c r="J2702" s="1" t="s">
        <v>74</v>
      </c>
      <c r="K2702" s="1" t="s">
        <v>60</v>
      </c>
      <c r="L2702" s="1" t="s">
        <v>8</v>
      </c>
      <c r="M2702" s="1" t="s">
        <v>36</v>
      </c>
      <c r="N2702" s="1" t="s">
        <v>15</v>
      </c>
      <c r="O2702" s="1" t="s">
        <v>22</v>
      </c>
    </row>
    <row r="2703" spans="1:15" x14ac:dyDescent="0.25">
      <c r="A2703">
        <v>2702</v>
      </c>
      <c r="B2703">
        <v>49</v>
      </c>
      <c r="C2703" s="1" t="s">
        <v>134</v>
      </c>
      <c r="D2703" s="1" t="s">
        <v>12</v>
      </c>
      <c r="E2703" s="1" t="s">
        <v>4</v>
      </c>
      <c r="F2703" s="2">
        <v>50694</v>
      </c>
      <c r="G2703">
        <v>18</v>
      </c>
      <c r="H2703">
        <v>30</v>
      </c>
      <c r="I2703" s="1" t="s">
        <v>117</v>
      </c>
      <c r="J2703" s="1" t="s">
        <v>6</v>
      </c>
      <c r="K2703" s="1" t="s">
        <v>47</v>
      </c>
      <c r="L2703" s="1" t="s">
        <v>35</v>
      </c>
      <c r="M2703" s="1" t="s">
        <v>56</v>
      </c>
      <c r="N2703" s="1" t="s">
        <v>57</v>
      </c>
      <c r="O2703" s="1" t="s">
        <v>11</v>
      </c>
    </row>
    <row r="2704" spans="1:15" x14ac:dyDescent="0.25">
      <c r="A2704">
        <v>2703</v>
      </c>
      <c r="B2704">
        <v>70</v>
      </c>
      <c r="C2704" s="1" t="s">
        <v>134</v>
      </c>
      <c r="D2704" s="1" t="s">
        <v>53</v>
      </c>
      <c r="E2704" s="1" t="s">
        <v>24</v>
      </c>
      <c r="F2704" s="2">
        <v>50696</v>
      </c>
      <c r="G2704">
        <v>39</v>
      </c>
      <c r="H2704">
        <v>37</v>
      </c>
      <c r="I2704" s="1" t="s">
        <v>87</v>
      </c>
      <c r="J2704" s="1" t="s">
        <v>6</v>
      </c>
      <c r="K2704" s="1" t="s">
        <v>7</v>
      </c>
      <c r="L2704" s="1" t="s">
        <v>39</v>
      </c>
      <c r="M2704" s="1" t="s">
        <v>27</v>
      </c>
      <c r="N2704" s="1" t="s">
        <v>68</v>
      </c>
      <c r="O2704" s="1" t="s">
        <v>11</v>
      </c>
    </row>
    <row r="2705" spans="1:15" x14ac:dyDescent="0.25">
      <c r="A2705">
        <v>2704</v>
      </c>
      <c r="B2705">
        <v>56</v>
      </c>
      <c r="C2705" s="1" t="s">
        <v>134</v>
      </c>
      <c r="D2705" s="1" t="s">
        <v>101</v>
      </c>
      <c r="E2705" s="1" t="s">
        <v>49</v>
      </c>
      <c r="F2705" s="2">
        <v>50698</v>
      </c>
      <c r="G2705">
        <v>34</v>
      </c>
      <c r="H2705">
        <v>42</v>
      </c>
      <c r="I2705" s="1" t="s">
        <v>104</v>
      </c>
      <c r="J2705" s="1" t="s">
        <v>74</v>
      </c>
      <c r="K2705" s="1" t="s">
        <v>60</v>
      </c>
      <c r="L2705" s="1" t="s">
        <v>8</v>
      </c>
      <c r="M2705" s="1" t="s">
        <v>20</v>
      </c>
      <c r="N2705" s="1" t="s">
        <v>28</v>
      </c>
      <c r="O2705" s="1" t="s">
        <v>22</v>
      </c>
    </row>
    <row r="2706" spans="1:15" x14ac:dyDescent="0.25">
      <c r="A2706">
        <v>2705</v>
      </c>
      <c r="B2706">
        <v>52</v>
      </c>
      <c r="C2706" s="1" t="s">
        <v>134</v>
      </c>
      <c r="D2706" s="1" t="s">
        <v>63</v>
      </c>
      <c r="E2706" s="1" t="s">
        <v>4</v>
      </c>
      <c r="F2706" s="2">
        <v>50700</v>
      </c>
      <c r="G2706">
        <v>35</v>
      </c>
      <c r="H2706">
        <v>54</v>
      </c>
      <c r="I2706" s="1" t="s">
        <v>104</v>
      </c>
      <c r="J2706" s="1" t="s">
        <v>6</v>
      </c>
      <c r="K2706" s="1" t="s">
        <v>100</v>
      </c>
      <c r="L2706" s="1" t="s">
        <v>19</v>
      </c>
      <c r="M2706" s="1" t="s">
        <v>27</v>
      </c>
      <c r="N2706" s="1" t="s">
        <v>68</v>
      </c>
      <c r="O2706" s="1" t="s">
        <v>22</v>
      </c>
    </row>
    <row r="2707" spans="1:15" x14ac:dyDescent="0.25">
      <c r="A2707">
        <v>2706</v>
      </c>
      <c r="B2707">
        <v>65</v>
      </c>
      <c r="C2707" s="1" t="s">
        <v>134</v>
      </c>
      <c r="D2707" s="1" t="s">
        <v>84</v>
      </c>
      <c r="E2707" s="1" t="s">
        <v>45</v>
      </c>
      <c r="F2707" s="2">
        <v>50702</v>
      </c>
      <c r="G2707">
        <v>1</v>
      </c>
      <c r="H2707">
        <v>81</v>
      </c>
      <c r="I2707" s="1" t="s">
        <v>131</v>
      </c>
      <c r="J2707" s="1" t="s">
        <v>18</v>
      </c>
      <c r="K2707" s="1" t="s">
        <v>30</v>
      </c>
      <c r="L2707" s="1" t="s">
        <v>19</v>
      </c>
      <c r="M2707" s="1" t="s">
        <v>56</v>
      </c>
      <c r="N2707" s="1" t="s">
        <v>21</v>
      </c>
      <c r="O2707" s="1" t="s">
        <v>58</v>
      </c>
    </row>
    <row r="2708" spans="1:15" x14ac:dyDescent="0.25">
      <c r="A2708">
        <v>2707</v>
      </c>
      <c r="B2708">
        <v>24</v>
      </c>
      <c r="C2708" s="1" t="s">
        <v>134</v>
      </c>
      <c r="D2708" s="1" t="s">
        <v>53</v>
      </c>
      <c r="E2708" s="1" t="s">
        <v>24</v>
      </c>
      <c r="F2708" s="2">
        <v>50704</v>
      </c>
      <c r="G2708">
        <v>48</v>
      </c>
      <c r="H2708">
        <v>40</v>
      </c>
      <c r="I2708" s="1" t="s">
        <v>72</v>
      </c>
      <c r="J2708" s="1" t="s">
        <v>18</v>
      </c>
      <c r="K2708" s="1" t="s">
        <v>126</v>
      </c>
      <c r="L2708" s="1" t="s">
        <v>19</v>
      </c>
      <c r="M2708" s="1" t="s">
        <v>9</v>
      </c>
      <c r="N2708" s="1" t="s">
        <v>68</v>
      </c>
      <c r="O2708" s="1" t="s">
        <v>40</v>
      </c>
    </row>
    <row r="2709" spans="1:15" x14ac:dyDescent="0.25">
      <c r="A2709">
        <v>2708</v>
      </c>
      <c r="B2709">
        <v>32</v>
      </c>
      <c r="C2709" s="1" t="s">
        <v>134</v>
      </c>
      <c r="D2709" s="1" t="s">
        <v>114</v>
      </c>
      <c r="E2709" s="1" t="s">
        <v>49</v>
      </c>
      <c r="F2709" s="2">
        <v>50706</v>
      </c>
      <c r="G2709">
        <v>19</v>
      </c>
      <c r="H2709">
        <v>88</v>
      </c>
      <c r="I2709" s="1" t="s">
        <v>127</v>
      </c>
      <c r="J2709" s="1" t="s">
        <v>26</v>
      </c>
      <c r="K2709" s="1" t="s">
        <v>51</v>
      </c>
      <c r="L2709" s="1" t="s">
        <v>39</v>
      </c>
      <c r="M2709" s="1" t="s">
        <v>36</v>
      </c>
      <c r="N2709" s="1" t="s">
        <v>15</v>
      </c>
      <c r="O2709" s="1" t="s">
        <v>22</v>
      </c>
    </row>
    <row r="2710" spans="1:15" x14ac:dyDescent="0.25">
      <c r="A2710">
        <v>2709</v>
      </c>
      <c r="B2710">
        <v>57</v>
      </c>
      <c r="C2710" s="1" t="s">
        <v>134</v>
      </c>
      <c r="D2710" s="1" t="s">
        <v>63</v>
      </c>
      <c r="E2710" s="1" t="s">
        <v>4</v>
      </c>
      <c r="F2710" s="2">
        <v>50708</v>
      </c>
      <c r="G2710">
        <v>44</v>
      </c>
      <c r="H2710">
        <v>94</v>
      </c>
      <c r="I2710" s="1" t="s">
        <v>72</v>
      </c>
      <c r="J2710" s="1" t="s">
        <v>26</v>
      </c>
      <c r="K2710" s="1" t="s">
        <v>67</v>
      </c>
      <c r="L2710" s="1" t="s">
        <v>35</v>
      </c>
      <c r="M2710" s="1" t="s">
        <v>56</v>
      </c>
      <c r="N2710" s="1" t="s">
        <v>68</v>
      </c>
      <c r="O2710" s="1" t="s">
        <v>22</v>
      </c>
    </row>
    <row r="2711" spans="1:15" x14ac:dyDescent="0.25">
      <c r="A2711">
        <v>2710</v>
      </c>
      <c r="B2711">
        <v>35</v>
      </c>
      <c r="C2711" s="1" t="s">
        <v>134</v>
      </c>
      <c r="D2711" s="1" t="s">
        <v>37</v>
      </c>
      <c r="E2711" s="1" t="s">
        <v>4</v>
      </c>
      <c r="F2711" s="2">
        <v>50710</v>
      </c>
      <c r="G2711">
        <v>9</v>
      </c>
      <c r="H2711">
        <v>54</v>
      </c>
      <c r="I2711" s="1" t="s">
        <v>97</v>
      </c>
      <c r="J2711" s="1" t="s">
        <v>18</v>
      </c>
      <c r="K2711" s="1" t="s">
        <v>91</v>
      </c>
      <c r="L2711" s="1" t="s">
        <v>8</v>
      </c>
      <c r="M2711" s="1" t="s">
        <v>36</v>
      </c>
      <c r="N2711" s="1" t="s">
        <v>21</v>
      </c>
      <c r="O2711" s="1" t="s">
        <v>58</v>
      </c>
    </row>
    <row r="2712" spans="1:15" x14ac:dyDescent="0.25">
      <c r="A2712">
        <v>2711</v>
      </c>
      <c r="B2712">
        <v>69</v>
      </c>
      <c r="C2712" s="1" t="s">
        <v>134</v>
      </c>
      <c r="D2712" s="1" t="s">
        <v>84</v>
      </c>
      <c r="E2712" s="1" t="s">
        <v>45</v>
      </c>
      <c r="F2712" s="2">
        <v>50712</v>
      </c>
      <c r="G2712">
        <v>3</v>
      </c>
      <c r="H2712">
        <v>51</v>
      </c>
      <c r="I2712" s="1" t="s">
        <v>132</v>
      </c>
      <c r="J2712" s="1" t="s">
        <v>6</v>
      </c>
      <c r="K2712" s="1" t="s">
        <v>55</v>
      </c>
      <c r="L2712" s="1" t="s">
        <v>35</v>
      </c>
      <c r="M2712" s="1" t="s">
        <v>36</v>
      </c>
      <c r="N2712" s="1" t="s">
        <v>57</v>
      </c>
      <c r="O2712" s="1" t="s">
        <v>11</v>
      </c>
    </row>
    <row r="2713" spans="1:15" x14ac:dyDescent="0.25">
      <c r="A2713">
        <v>2712</v>
      </c>
      <c r="B2713">
        <v>30</v>
      </c>
      <c r="C2713" s="1" t="s">
        <v>134</v>
      </c>
      <c r="D2713" s="1" t="s">
        <v>71</v>
      </c>
      <c r="E2713" s="1" t="s">
        <v>49</v>
      </c>
      <c r="F2713" s="2">
        <v>50714</v>
      </c>
      <c r="G2713">
        <v>50</v>
      </c>
      <c r="H2713">
        <v>22</v>
      </c>
      <c r="I2713" s="1" t="s">
        <v>127</v>
      </c>
      <c r="J2713" s="1" t="s">
        <v>6</v>
      </c>
      <c r="K2713" s="1" t="s">
        <v>90</v>
      </c>
      <c r="L2713" s="1" t="s">
        <v>19</v>
      </c>
      <c r="M2713" s="1" t="s">
        <v>36</v>
      </c>
      <c r="N2713" s="1" t="s">
        <v>10</v>
      </c>
      <c r="O2713" s="1" t="s">
        <v>70</v>
      </c>
    </row>
    <row r="2714" spans="1:15" x14ac:dyDescent="0.25">
      <c r="A2714">
        <v>2713</v>
      </c>
      <c r="B2714">
        <v>37</v>
      </c>
      <c r="C2714" s="1" t="s">
        <v>134</v>
      </c>
      <c r="D2714" s="1" t="s">
        <v>84</v>
      </c>
      <c r="E2714" s="1" t="s">
        <v>45</v>
      </c>
      <c r="F2714" s="2">
        <v>50716</v>
      </c>
      <c r="G2714">
        <v>7</v>
      </c>
      <c r="H2714">
        <v>95</v>
      </c>
      <c r="I2714" s="1" t="s">
        <v>96</v>
      </c>
      <c r="J2714" s="1" t="s">
        <v>6</v>
      </c>
      <c r="K2714" s="1" t="s">
        <v>92</v>
      </c>
      <c r="L2714" s="1" t="s">
        <v>39</v>
      </c>
      <c r="M2714" s="1" t="s">
        <v>36</v>
      </c>
      <c r="N2714" s="1" t="s">
        <v>68</v>
      </c>
      <c r="O2714" s="1" t="s">
        <v>40</v>
      </c>
    </row>
    <row r="2715" spans="1:15" x14ac:dyDescent="0.25">
      <c r="A2715">
        <v>2714</v>
      </c>
      <c r="B2715">
        <v>19</v>
      </c>
      <c r="C2715" s="1" t="s">
        <v>134</v>
      </c>
      <c r="D2715" s="1" t="s">
        <v>44</v>
      </c>
      <c r="E2715" s="1" t="s">
        <v>45</v>
      </c>
      <c r="F2715" s="2">
        <v>50718</v>
      </c>
      <c r="G2715">
        <v>20</v>
      </c>
      <c r="H2715">
        <v>57</v>
      </c>
      <c r="I2715" s="1" t="s">
        <v>73</v>
      </c>
      <c r="J2715" s="1" t="s">
        <v>26</v>
      </c>
      <c r="K2715" s="1" t="s">
        <v>118</v>
      </c>
      <c r="L2715" s="1" t="s">
        <v>39</v>
      </c>
      <c r="M2715" s="1" t="s">
        <v>52</v>
      </c>
      <c r="N2715" s="1" t="s">
        <v>68</v>
      </c>
      <c r="O2715" s="1" t="s">
        <v>31</v>
      </c>
    </row>
    <row r="2716" spans="1:15" x14ac:dyDescent="0.25">
      <c r="A2716">
        <v>2715</v>
      </c>
      <c r="B2716">
        <v>53</v>
      </c>
      <c r="C2716" s="1" t="s">
        <v>134</v>
      </c>
      <c r="D2716" s="1" t="s">
        <v>12</v>
      </c>
      <c r="E2716" s="1" t="s">
        <v>4</v>
      </c>
      <c r="F2716" s="2">
        <v>50720</v>
      </c>
      <c r="G2716">
        <v>16</v>
      </c>
      <c r="H2716">
        <v>45</v>
      </c>
      <c r="I2716" s="1" t="s">
        <v>128</v>
      </c>
      <c r="J2716" s="1" t="s">
        <v>18</v>
      </c>
      <c r="K2716" s="1" t="s">
        <v>60</v>
      </c>
      <c r="L2716" s="1" t="s">
        <v>8</v>
      </c>
      <c r="M2716" s="1" t="s">
        <v>56</v>
      </c>
      <c r="N2716" s="1" t="s">
        <v>21</v>
      </c>
      <c r="O2716" s="1" t="s">
        <v>58</v>
      </c>
    </row>
    <row r="2717" spans="1:15" x14ac:dyDescent="0.25">
      <c r="A2717">
        <v>2716</v>
      </c>
      <c r="B2717">
        <v>25</v>
      </c>
      <c r="C2717" s="1" t="s">
        <v>134</v>
      </c>
      <c r="D2717" s="1" t="s">
        <v>32</v>
      </c>
      <c r="E2717" s="1" t="s">
        <v>24</v>
      </c>
      <c r="F2717" s="2">
        <v>50722</v>
      </c>
      <c r="G2717">
        <v>29</v>
      </c>
      <c r="H2717">
        <v>92</v>
      </c>
      <c r="I2717" s="1" t="s">
        <v>73</v>
      </c>
      <c r="J2717" s="1" t="s">
        <v>74</v>
      </c>
      <c r="K2717" s="1" t="s">
        <v>51</v>
      </c>
      <c r="L2717" s="1" t="s">
        <v>8</v>
      </c>
      <c r="M2717" s="1" t="s">
        <v>9</v>
      </c>
      <c r="N2717" s="1" t="s">
        <v>28</v>
      </c>
      <c r="O2717" s="1" t="s">
        <v>11</v>
      </c>
    </row>
    <row r="2718" spans="1:15" x14ac:dyDescent="0.25">
      <c r="A2718">
        <v>2717</v>
      </c>
      <c r="B2718">
        <v>47</v>
      </c>
      <c r="C2718" s="1" t="s">
        <v>134</v>
      </c>
      <c r="D2718" s="1" t="s">
        <v>53</v>
      </c>
      <c r="E2718" s="1" t="s">
        <v>24</v>
      </c>
      <c r="F2718" s="2">
        <v>50724</v>
      </c>
      <c r="G2718">
        <v>21</v>
      </c>
      <c r="H2718">
        <v>40</v>
      </c>
      <c r="I2718" s="1" t="s">
        <v>94</v>
      </c>
      <c r="J2718" s="1" t="s">
        <v>6</v>
      </c>
      <c r="K2718" s="1" t="s">
        <v>76</v>
      </c>
      <c r="L2718" s="1" t="s">
        <v>19</v>
      </c>
      <c r="M2718" s="1" t="s">
        <v>56</v>
      </c>
      <c r="N2718" s="1" t="s">
        <v>68</v>
      </c>
      <c r="O2718" s="1" t="s">
        <v>22</v>
      </c>
    </row>
    <row r="2719" spans="1:15" x14ac:dyDescent="0.25">
      <c r="A2719">
        <v>2718</v>
      </c>
      <c r="B2719">
        <v>18</v>
      </c>
      <c r="C2719" s="1" t="s">
        <v>134</v>
      </c>
      <c r="D2719" s="1" t="s">
        <v>71</v>
      </c>
      <c r="E2719" s="1" t="s">
        <v>49</v>
      </c>
      <c r="F2719" s="2">
        <v>50726</v>
      </c>
      <c r="G2719">
        <v>19</v>
      </c>
      <c r="H2719">
        <v>62</v>
      </c>
      <c r="I2719" s="1" t="s">
        <v>127</v>
      </c>
      <c r="J2719" s="1" t="s">
        <v>74</v>
      </c>
      <c r="K2719" s="1" t="s">
        <v>100</v>
      </c>
      <c r="L2719" s="1" t="s">
        <v>8</v>
      </c>
      <c r="M2719" s="1" t="s">
        <v>20</v>
      </c>
      <c r="N2719" s="1" t="s">
        <v>21</v>
      </c>
      <c r="O2719" s="1" t="s">
        <v>79</v>
      </c>
    </row>
    <row r="2720" spans="1:15" x14ac:dyDescent="0.25">
      <c r="A2720">
        <v>2719</v>
      </c>
      <c r="B2720">
        <v>22</v>
      </c>
      <c r="C2720" s="1" t="s">
        <v>134</v>
      </c>
      <c r="D2720" s="1" t="s">
        <v>41</v>
      </c>
      <c r="E2720" s="1" t="s">
        <v>4</v>
      </c>
      <c r="F2720" s="2">
        <v>50728</v>
      </c>
      <c r="G2720">
        <v>10</v>
      </c>
      <c r="H2720">
        <v>90</v>
      </c>
      <c r="I2720" s="1" t="s">
        <v>123</v>
      </c>
      <c r="J2720" s="1" t="s">
        <v>26</v>
      </c>
      <c r="K2720" s="1" t="s">
        <v>82</v>
      </c>
      <c r="L2720" s="1" t="s">
        <v>8</v>
      </c>
      <c r="M2720" s="1" t="s">
        <v>27</v>
      </c>
      <c r="N2720" s="1" t="s">
        <v>10</v>
      </c>
      <c r="O2720" s="1" t="s">
        <v>58</v>
      </c>
    </row>
    <row r="2721" spans="1:15" x14ac:dyDescent="0.25">
      <c r="A2721">
        <v>2720</v>
      </c>
      <c r="B2721">
        <v>69</v>
      </c>
      <c r="C2721" s="1" t="s">
        <v>134</v>
      </c>
      <c r="D2721" s="1" t="s">
        <v>86</v>
      </c>
      <c r="E2721" s="1" t="s">
        <v>4</v>
      </c>
      <c r="F2721" s="2">
        <v>50730</v>
      </c>
      <c r="G2721">
        <v>4</v>
      </c>
      <c r="H2721">
        <v>82</v>
      </c>
      <c r="I2721" s="1" t="s">
        <v>42</v>
      </c>
      <c r="J2721" s="1" t="s">
        <v>18</v>
      </c>
      <c r="K2721" s="1" t="s">
        <v>82</v>
      </c>
      <c r="L2721" s="1" t="s">
        <v>39</v>
      </c>
      <c r="M2721" s="1" t="s">
        <v>20</v>
      </c>
      <c r="N2721" s="1" t="s">
        <v>57</v>
      </c>
      <c r="O2721" s="1" t="s">
        <v>70</v>
      </c>
    </row>
    <row r="2722" spans="1:15" x14ac:dyDescent="0.25">
      <c r="A2722">
        <v>2721</v>
      </c>
      <c r="B2722">
        <v>55</v>
      </c>
      <c r="C2722" s="1" t="s">
        <v>134</v>
      </c>
      <c r="D2722" s="1" t="s">
        <v>101</v>
      </c>
      <c r="E2722" s="1" t="s">
        <v>49</v>
      </c>
      <c r="F2722" s="2">
        <v>50732</v>
      </c>
      <c r="G2722">
        <v>45</v>
      </c>
      <c r="H2722">
        <v>52</v>
      </c>
      <c r="I2722" s="1" t="s">
        <v>110</v>
      </c>
      <c r="J2722" s="1" t="s">
        <v>26</v>
      </c>
      <c r="K2722" s="1" t="s">
        <v>82</v>
      </c>
      <c r="L2722" s="1" t="s">
        <v>19</v>
      </c>
      <c r="M2722" s="1" t="s">
        <v>56</v>
      </c>
      <c r="N2722" s="1" t="s">
        <v>57</v>
      </c>
      <c r="O2722" s="1" t="s">
        <v>40</v>
      </c>
    </row>
    <row r="2723" spans="1:15" x14ac:dyDescent="0.25">
      <c r="A2723">
        <v>2722</v>
      </c>
      <c r="B2723">
        <v>19</v>
      </c>
      <c r="C2723" s="1" t="s">
        <v>134</v>
      </c>
      <c r="D2723" s="1" t="s">
        <v>23</v>
      </c>
      <c r="E2723" s="1" t="s">
        <v>24</v>
      </c>
      <c r="F2723" s="2">
        <v>50734</v>
      </c>
      <c r="G2723">
        <v>17</v>
      </c>
      <c r="H2723">
        <v>70</v>
      </c>
      <c r="I2723" s="1" t="s">
        <v>130</v>
      </c>
      <c r="J2723" s="1" t="s">
        <v>18</v>
      </c>
      <c r="K2723" s="1" t="s">
        <v>67</v>
      </c>
      <c r="L2723" s="1" t="s">
        <v>19</v>
      </c>
      <c r="M2723" s="1" t="s">
        <v>20</v>
      </c>
      <c r="N2723" s="1" t="s">
        <v>28</v>
      </c>
      <c r="O2723" s="1" t="s">
        <v>11</v>
      </c>
    </row>
    <row r="2724" spans="1:15" x14ac:dyDescent="0.25">
      <c r="A2724">
        <v>2723</v>
      </c>
      <c r="B2724">
        <v>23</v>
      </c>
      <c r="C2724" s="1" t="s">
        <v>134</v>
      </c>
      <c r="D2724" s="1" t="s">
        <v>106</v>
      </c>
      <c r="E2724" s="1" t="s">
        <v>49</v>
      </c>
      <c r="F2724" s="2">
        <v>50736</v>
      </c>
      <c r="G2724">
        <v>22</v>
      </c>
      <c r="H2724">
        <v>83</v>
      </c>
      <c r="I2724" s="1" t="s">
        <v>13</v>
      </c>
      <c r="J2724" s="1" t="s">
        <v>26</v>
      </c>
      <c r="K2724" s="1" t="s">
        <v>78</v>
      </c>
      <c r="L2724" s="1" t="s">
        <v>19</v>
      </c>
      <c r="M2724" s="1" t="s">
        <v>52</v>
      </c>
      <c r="N2724" s="1" t="s">
        <v>28</v>
      </c>
      <c r="O2724" s="1" t="s">
        <v>11</v>
      </c>
    </row>
    <row r="2725" spans="1:15" x14ac:dyDescent="0.25">
      <c r="A2725">
        <v>2724</v>
      </c>
      <c r="B2725">
        <v>54</v>
      </c>
      <c r="C2725" s="1" t="s">
        <v>134</v>
      </c>
      <c r="D2725" s="1" t="s">
        <v>53</v>
      </c>
      <c r="E2725" s="1" t="s">
        <v>24</v>
      </c>
      <c r="F2725" s="2">
        <v>50738</v>
      </c>
      <c r="G2725">
        <v>3</v>
      </c>
      <c r="H2725">
        <v>49</v>
      </c>
      <c r="I2725" s="1" t="s">
        <v>87</v>
      </c>
      <c r="J2725" s="1" t="s">
        <v>74</v>
      </c>
      <c r="K2725" s="1" t="s">
        <v>92</v>
      </c>
      <c r="L2725" s="1" t="s">
        <v>35</v>
      </c>
      <c r="M2725" s="1" t="s">
        <v>56</v>
      </c>
      <c r="N2725" s="1" t="s">
        <v>28</v>
      </c>
      <c r="O2725" s="1" t="s">
        <v>79</v>
      </c>
    </row>
    <row r="2726" spans="1:15" x14ac:dyDescent="0.25">
      <c r="A2726">
        <v>2725</v>
      </c>
      <c r="B2726">
        <v>52</v>
      </c>
      <c r="C2726" s="1" t="s">
        <v>134</v>
      </c>
      <c r="D2726" s="1" t="s">
        <v>32</v>
      </c>
      <c r="E2726" s="1" t="s">
        <v>24</v>
      </c>
      <c r="F2726" s="2">
        <v>50740</v>
      </c>
      <c r="G2726">
        <v>11</v>
      </c>
      <c r="H2726">
        <v>91</v>
      </c>
      <c r="I2726" s="1" t="s">
        <v>50</v>
      </c>
      <c r="J2726" s="1" t="s">
        <v>26</v>
      </c>
      <c r="K2726" s="1" t="s">
        <v>92</v>
      </c>
      <c r="L2726" s="1" t="s">
        <v>19</v>
      </c>
      <c r="M2726" s="1" t="s">
        <v>27</v>
      </c>
      <c r="N2726" s="1" t="s">
        <v>68</v>
      </c>
      <c r="O2726" s="1" t="s">
        <v>11</v>
      </c>
    </row>
    <row r="2727" spans="1:15" x14ac:dyDescent="0.25">
      <c r="A2727">
        <v>2726</v>
      </c>
      <c r="B2727">
        <v>64</v>
      </c>
      <c r="C2727" s="1" t="s">
        <v>134</v>
      </c>
      <c r="D2727" s="1" t="s">
        <v>114</v>
      </c>
      <c r="E2727" s="1" t="s">
        <v>49</v>
      </c>
      <c r="F2727" s="2">
        <v>50742</v>
      </c>
      <c r="G2727">
        <v>4</v>
      </c>
      <c r="H2727">
        <v>99</v>
      </c>
      <c r="I2727" s="1" t="s">
        <v>73</v>
      </c>
      <c r="J2727" s="1" t="s">
        <v>18</v>
      </c>
      <c r="K2727" s="1" t="s">
        <v>65</v>
      </c>
      <c r="L2727" s="1" t="s">
        <v>35</v>
      </c>
      <c r="M2727" s="1" t="s">
        <v>20</v>
      </c>
      <c r="N2727" s="1" t="s">
        <v>68</v>
      </c>
      <c r="O2727" s="1" t="s">
        <v>31</v>
      </c>
    </row>
    <row r="2728" spans="1:15" x14ac:dyDescent="0.25">
      <c r="A2728">
        <v>2727</v>
      </c>
      <c r="B2728">
        <v>33</v>
      </c>
      <c r="C2728" s="1" t="s">
        <v>134</v>
      </c>
      <c r="D2728" s="1" t="s">
        <v>115</v>
      </c>
      <c r="E2728" s="1" t="s">
        <v>49</v>
      </c>
      <c r="F2728" s="2">
        <v>50744</v>
      </c>
      <c r="G2728">
        <v>11</v>
      </c>
      <c r="H2728">
        <v>92</v>
      </c>
      <c r="I2728" s="1" t="s">
        <v>133</v>
      </c>
      <c r="J2728" s="1" t="s">
        <v>6</v>
      </c>
      <c r="K2728" s="1" t="s">
        <v>126</v>
      </c>
      <c r="L2728" s="1" t="s">
        <v>8</v>
      </c>
      <c r="M2728" s="1" t="s">
        <v>20</v>
      </c>
      <c r="N2728" s="1" t="s">
        <v>28</v>
      </c>
      <c r="O2728" s="1" t="s">
        <v>58</v>
      </c>
    </row>
    <row r="2729" spans="1:15" x14ac:dyDescent="0.25">
      <c r="A2729">
        <v>2728</v>
      </c>
      <c r="B2729">
        <v>40</v>
      </c>
      <c r="C2729" s="1" t="s">
        <v>134</v>
      </c>
      <c r="D2729" s="1" t="s">
        <v>37</v>
      </c>
      <c r="E2729" s="1" t="s">
        <v>4</v>
      </c>
      <c r="F2729" s="2">
        <v>50746</v>
      </c>
      <c r="G2729">
        <v>47</v>
      </c>
      <c r="H2729">
        <v>87</v>
      </c>
      <c r="I2729" s="1" t="s">
        <v>94</v>
      </c>
      <c r="J2729" s="1" t="s">
        <v>6</v>
      </c>
      <c r="K2729" s="1" t="s">
        <v>43</v>
      </c>
      <c r="L2729" s="1" t="s">
        <v>8</v>
      </c>
      <c r="M2729" s="1" t="s">
        <v>52</v>
      </c>
      <c r="N2729" s="1" t="s">
        <v>21</v>
      </c>
      <c r="O2729" s="1" t="s">
        <v>11</v>
      </c>
    </row>
    <row r="2730" spans="1:15" x14ac:dyDescent="0.25">
      <c r="A2730">
        <v>2729</v>
      </c>
      <c r="B2730">
        <v>26</v>
      </c>
      <c r="C2730" s="1" t="s">
        <v>134</v>
      </c>
      <c r="D2730" s="1" t="s">
        <v>69</v>
      </c>
      <c r="E2730" s="1" t="s">
        <v>4</v>
      </c>
      <c r="F2730" s="2">
        <v>50748</v>
      </c>
      <c r="G2730">
        <v>17</v>
      </c>
      <c r="H2730">
        <v>28</v>
      </c>
      <c r="I2730" s="1" t="s">
        <v>85</v>
      </c>
      <c r="J2730" s="1" t="s">
        <v>26</v>
      </c>
      <c r="K2730" s="1" t="s">
        <v>51</v>
      </c>
      <c r="L2730" s="1" t="s">
        <v>8</v>
      </c>
      <c r="M2730" s="1" t="s">
        <v>9</v>
      </c>
      <c r="N2730" s="1" t="s">
        <v>68</v>
      </c>
      <c r="O2730" s="1" t="s">
        <v>22</v>
      </c>
    </row>
    <row r="2731" spans="1:15" x14ac:dyDescent="0.25">
      <c r="A2731">
        <v>2730</v>
      </c>
      <c r="B2731">
        <v>31</v>
      </c>
      <c r="C2731" s="1" t="s">
        <v>134</v>
      </c>
      <c r="D2731" s="1" t="s">
        <v>125</v>
      </c>
      <c r="E2731" s="1" t="s">
        <v>49</v>
      </c>
      <c r="F2731" s="2">
        <v>50750</v>
      </c>
      <c r="G2731">
        <v>32</v>
      </c>
      <c r="H2731">
        <v>71</v>
      </c>
      <c r="I2731" s="1" t="s">
        <v>38</v>
      </c>
      <c r="J2731" s="1" t="s">
        <v>18</v>
      </c>
      <c r="K2731" s="1" t="s">
        <v>65</v>
      </c>
      <c r="L2731" s="1" t="s">
        <v>35</v>
      </c>
      <c r="M2731" s="1" t="s">
        <v>20</v>
      </c>
      <c r="N2731" s="1" t="s">
        <v>21</v>
      </c>
      <c r="O2731" s="1" t="s">
        <v>70</v>
      </c>
    </row>
    <row r="2732" spans="1:15" x14ac:dyDescent="0.25">
      <c r="A2732">
        <v>2731</v>
      </c>
      <c r="B2732">
        <v>23</v>
      </c>
      <c r="C2732" s="1" t="s">
        <v>134</v>
      </c>
      <c r="D2732" s="1" t="s">
        <v>125</v>
      </c>
      <c r="E2732" s="1" t="s">
        <v>49</v>
      </c>
      <c r="F2732" s="2">
        <v>50752</v>
      </c>
      <c r="G2732">
        <v>37</v>
      </c>
      <c r="H2732">
        <v>32</v>
      </c>
      <c r="I2732" s="1" t="s">
        <v>132</v>
      </c>
      <c r="J2732" s="1" t="s">
        <v>26</v>
      </c>
      <c r="K2732" s="1" t="s">
        <v>67</v>
      </c>
      <c r="L2732" s="1" t="s">
        <v>8</v>
      </c>
      <c r="M2732" s="1" t="s">
        <v>56</v>
      </c>
      <c r="N2732" s="1" t="s">
        <v>57</v>
      </c>
      <c r="O2732" s="1" t="s">
        <v>31</v>
      </c>
    </row>
    <row r="2733" spans="1:15" x14ac:dyDescent="0.25">
      <c r="A2733">
        <v>2732</v>
      </c>
      <c r="B2733">
        <v>52</v>
      </c>
      <c r="C2733" s="1" t="s">
        <v>134</v>
      </c>
      <c r="D2733" s="1" t="s">
        <v>48</v>
      </c>
      <c r="E2733" s="1" t="s">
        <v>49</v>
      </c>
      <c r="F2733" s="2">
        <v>50754</v>
      </c>
      <c r="G2733">
        <v>44</v>
      </c>
      <c r="H2733">
        <v>33</v>
      </c>
      <c r="I2733" s="1" t="s">
        <v>132</v>
      </c>
      <c r="J2733" s="1" t="s">
        <v>26</v>
      </c>
      <c r="K2733" s="1" t="s">
        <v>90</v>
      </c>
      <c r="L2733" s="1" t="s">
        <v>35</v>
      </c>
      <c r="M2733" s="1" t="s">
        <v>52</v>
      </c>
      <c r="N2733" s="1" t="s">
        <v>57</v>
      </c>
      <c r="O2733" s="1" t="s">
        <v>40</v>
      </c>
    </row>
    <row r="2734" spans="1:15" x14ac:dyDescent="0.25">
      <c r="A2734">
        <v>2733</v>
      </c>
      <c r="B2734">
        <v>21</v>
      </c>
      <c r="C2734" s="1" t="s">
        <v>134</v>
      </c>
      <c r="D2734" s="1" t="s">
        <v>107</v>
      </c>
      <c r="E2734" s="1" t="s">
        <v>4</v>
      </c>
      <c r="F2734" s="2">
        <v>50756</v>
      </c>
      <c r="G2734">
        <v>27</v>
      </c>
      <c r="H2734">
        <v>75</v>
      </c>
      <c r="I2734" s="1" t="s">
        <v>61</v>
      </c>
      <c r="J2734" s="1" t="s">
        <v>6</v>
      </c>
      <c r="K2734" s="1" t="s">
        <v>103</v>
      </c>
      <c r="L2734" s="1" t="s">
        <v>8</v>
      </c>
      <c r="M2734" s="1" t="s">
        <v>56</v>
      </c>
      <c r="N2734" s="1" t="s">
        <v>68</v>
      </c>
      <c r="O2734" s="1" t="s">
        <v>79</v>
      </c>
    </row>
    <row r="2735" spans="1:15" x14ac:dyDescent="0.25">
      <c r="A2735">
        <v>2734</v>
      </c>
      <c r="B2735">
        <v>31</v>
      </c>
      <c r="C2735" s="1" t="s">
        <v>134</v>
      </c>
      <c r="D2735" s="1" t="s">
        <v>114</v>
      </c>
      <c r="E2735" s="1" t="s">
        <v>49</v>
      </c>
      <c r="F2735" s="2">
        <v>50758</v>
      </c>
      <c r="G2735">
        <v>46</v>
      </c>
      <c r="H2735">
        <v>83</v>
      </c>
      <c r="I2735" s="1" t="s">
        <v>80</v>
      </c>
      <c r="J2735" s="1" t="s">
        <v>26</v>
      </c>
      <c r="K2735" s="1" t="s">
        <v>118</v>
      </c>
      <c r="L2735" s="1" t="s">
        <v>35</v>
      </c>
      <c r="M2735" s="1" t="s">
        <v>9</v>
      </c>
      <c r="N2735" s="1" t="s">
        <v>28</v>
      </c>
      <c r="O2735" s="1" t="s">
        <v>31</v>
      </c>
    </row>
    <row r="2736" spans="1:15" x14ac:dyDescent="0.25">
      <c r="A2736">
        <v>2735</v>
      </c>
      <c r="B2736">
        <v>63</v>
      </c>
      <c r="C2736" s="1" t="s">
        <v>134</v>
      </c>
      <c r="D2736" s="1" t="s">
        <v>16</v>
      </c>
      <c r="E2736" s="1" t="s">
        <v>4</v>
      </c>
      <c r="F2736" s="2">
        <v>50760</v>
      </c>
      <c r="G2736">
        <v>13</v>
      </c>
      <c r="H2736">
        <v>93</v>
      </c>
      <c r="I2736" s="1" t="s">
        <v>66</v>
      </c>
      <c r="J2736" s="1" t="s">
        <v>74</v>
      </c>
      <c r="K2736" s="1" t="s">
        <v>116</v>
      </c>
      <c r="L2736" s="1" t="s">
        <v>35</v>
      </c>
      <c r="M2736" s="1" t="s">
        <v>52</v>
      </c>
      <c r="N2736" s="1" t="s">
        <v>15</v>
      </c>
      <c r="O2736" s="1" t="s">
        <v>58</v>
      </c>
    </row>
    <row r="2737" spans="1:15" x14ac:dyDescent="0.25">
      <c r="A2737">
        <v>2736</v>
      </c>
      <c r="B2737">
        <v>46</v>
      </c>
      <c r="C2737" s="1" t="s">
        <v>134</v>
      </c>
      <c r="D2737" s="1" t="s">
        <v>69</v>
      </c>
      <c r="E2737" s="1" t="s">
        <v>4</v>
      </c>
      <c r="F2737" s="2">
        <v>50762</v>
      </c>
      <c r="G2737">
        <v>2</v>
      </c>
      <c r="H2737">
        <v>29</v>
      </c>
      <c r="I2737" s="1" t="s">
        <v>81</v>
      </c>
      <c r="J2737" s="1" t="s">
        <v>26</v>
      </c>
      <c r="K2737" s="1" t="s">
        <v>116</v>
      </c>
      <c r="L2737" s="1" t="s">
        <v>19</v>
      </c>
      <c r="M2737" s="1" t="s">
        <v>9</v>
      </c>
      <c r="N2737" s="1" t="s">
        <v>28</v>
      </c>
      <c r="O2737" s="1" t="s">
        <v>58</v>
      </c>
    </row>
    <row r="2738" spans="1:15" x14ac:dyDescent="0.25">
      <c r="A2738">
        <v>2737</v>
      </c>
      <c r="B2738">
        <v>44</v>
      </c>
      <c r="C2738" s="1" t="s">
        <v>134</v>
      </c>
      <c r="D2738" s="1" t="s">
        <v>86</v>
      </c>
      <c r="E2738" s="1" t="s">
        <v>4</v>
      </c>
      <c r="F2738" s="2">
        <v>50764</v>
      </c>
      <c r="G2738">
        <v>45</v>
      </c>
      <c r="H2738">
        <v>25</v>
      </c>
      <c r="I2738" s="1" t="s">
        <v>38</v>
      </c>
      <c r="J2738" s="1" t="s">
        <v>26</v>
      </c>
      <c r="K2738" s="1" t="s">
        <v>51</v>
      </c>
      <c r="L2738" s="1" t="s">
        <v>19</v>
      </c>
      <c r="M2738" s="1" t="s">
        <v>56</v>
      </c>
      <c r="N2738" s="1" t="s">
        <v>21</v>
      </c>
      <c r="O2738" s="1" t="s">
        <v>31</v>
      </c>
    </row>
    <row r="2739" spans="1:15" x14ac:dyDescent="0.25">
      <c r="A2739">
        <v>2738</v>
      </c>
      <c r="B2739">
        <v>57</v>
      </c>
      <c r="C2739" s="1" t="s">
        <v>134</v>
      </c>
      <c r="D2739" s="1" t="s">
        <v>88</v>
      </c>
      <c r="E2739" s="1" t="s">
        <v>49</v>
      </c>
      <c r="F2739" s="2">
        <v>50766</v>
      </c>
      <c r="G2739">
        <v>35</v>
      </c>
      <c r="H2739">
        <v>76</v>
      </c>
      <c r="I2739" s="1" t="s">
        <v>80</v>
      </c>
      <c r="J2739" s="1" t="s">
        <v>18</v>
      </c>
      <c r="K2739" s="1" t="s">
        <v>108</v>
      </c>
      <c r="L2739" s="1" t="s">
        <v>19</v>
      </c>
      <c r="M2739" s="1" t="s">
        <v>20</v>
      </c>
      <c r="N2739" s="1" t="s">
        <v>15</v>
      </c>
      <c r="O2739" s="1" t="s">
        <v>79</v>
      </c>
    </row>
    <row r="2740" spans="1:15" x14ac:dyDescent="0.25">
      <c r="A2740">
        <v>2739</v>
      </c>
      <c r="B2740">
        <v>50</v>
      </c>
      <c r="C2740" s="1" t="s">
        <v>134</v>
      </c>
      <c r="D2740" s="1" t="s">
        <v>32</v>
      </c>
      <c r="E2740" s="1" t="s">
        <v>24</v>
      </c>
      <c r="F2740" s="2">
        <v>50768</v>
      </c>
      <c r="G2740">
        <v>39</v>
      </c>
      <c r="H2740">
        <v>81</v>
      </c>
      <c r="I2740" s="1" t="s">
        <v>105</v>
      </c>
      <c r="J2740" s="1" t="s">
        <v>26</v>
      </c>
      <c r="K2740" s="1" t="s">
        <v>43</v>
      </c>
      <c r="L2740" s="1" t="s">
        <v>35</v>
      </c>
      <c r="M2740" s="1" t="s">
        <v>52</v>
      </c>
      <c r="N2740" s="1" t="s">
        <v>10</v>
      </c>
      <c r="O2740" s="1" t="s">
        <v>79</v>
      </c>
    </row>
    <row r="2741" spans="1:15" x14ac:dyDescent="0.25">
      <c r="A2741">
        <v>2740</v>
      </c>
      <c r="B2741">
        <v>33</v>
      </c>
      <c r="C2741" s="1" t="s">
        <v>134</v>
      </c>
      <c r="D2741" s="1" t="s">
        <v>37</v>
      </c>
      <c r="E2741" s="1" t="s">
        <v>4</v>
      </c>
      <c r="F2741" s="2">
        <v>50770</v>
      </c>
      <c r="G2741">
        <v>39</v>
      </c>
      <c r="H2741">
        <v>80</v>
      </c>
      <c r="I2741" s="1" t="s">
        <v>102</v>
      </c>
      <c r="J2741" s="1" t="s">
        <v>74</v>
      </c>
      <c r="K2741" s="1" t="s">
        <v>126</v>
      </c>
      <c r="L2741" s="1" t="s">
        <v>8</v>
      </c>
      <c r="M2741" s="1" t="s">
        <v>56</v>
      </c>
      <c r="N2741" s="1" t="s">
        <v>21</v>
      </c>
      <c r="O2741" s="1" t="s">
        <v>79</v>
      </c>
    </row>
    <row r="2742" spans="1:15" x14ac:dyDescent="0.25">
      <c r="A2742">
        <v>2741</v>
      </c>
      <c r="B2742">
        <v>19</v>
      </c>
      <c r="C2742" s="1" t="s">
        <v>134</v>
      </c>
      <c r="D2742" s="1" t="s">
        <v>71</v>
      </c>
      <c r="E2742" s="1" t="s">
        <v>49</v>
      </c>
      <c r="F2742" s="2">
        <v>50772</v>
      </c>
      <c r="G2742">
        <v>34</v>
      </c>
      <c r="H2742">
        <v>70</v>
      </c>
      <c r="I2742" s="1" t="s">
        <v>120</v>
      </c>
      <c r="J2742" s="1" t="s">
        <v>26</v>
      </c>
      <c r="K2742" s="1" t="s">
        <v>75</v>
      </c>
      <c r="L2742" s="1" t="s">
        <v>35</v>
      </c>
      <c r="M2742" s="1" t="s">
        <v>20</v>
      </c>
      <c r="N2742" s="1" t="s">
        <v>57</v>
      </c>
      <c r="O2742" s="1" t="s">
        <v>11</v>
      </c>
    </row>
    <row r="2743" spans="1:15" x14ac:dyDescent="0.25">
      <c r="A2743">
        <v>2742</v>
      </c>
      <c r="B2743">
        <v>68</v>
      </c>
      <c r="C2743" s="1" t="s">
        <v>134</v>
      </c>
      <c r="D2743" s="1" t="s">
        <v>63</v>
      </c>
      <c r="E2743" s="1" t="s">
        <v>4</v>
      </c>
      <c r="F2743" s="2">
        <v>50774</v>
      </c>
      <c r="G2743">
        <v>41</v>
      </c>
      <c r="H2743">
        <v>81</v>
      </c>
      <c r="I2743" s="1" t="s">
        <v>13</v>
      </c>
      <c r="J2743" s="1" t="s">
        <v>6</v>
      </c>
      <c r="K2743" s="1" t="s">
        <v>116</v>
      </c>
      <c r="L2743" s="1" t="s">
        <v>39</v>
      </c>
      <c r="M2743" s="1" t="s">
        <v>52</v>
      </c>
      <c r="N2743" s="1" t="s">
        <v>10</v>
      </c>
      <c r="O2743" s="1" t="s">
        <v>70</v>
      </c>
    </row>
    <row r="2744" spans="1:15" x14ac:dyDescent="0.25">
      <c r="A2744">
        <v>2743</v>
      </c>
      <c r="B2744">
        <v>27</v>
      </c>
      <c r="C2744" s="1" t="s">
        <v>134</v>
      </c>
      <c r="D2744" s="1" t="s">
        <v>53</v>
      </c>
      <c r="E2744" s="1" t="s">
        <v>24</v>
      </c>
      <c r="F2744" s="2">
        <v>50776</v>
      </c>
      <c r="G2744">
        <v>47</v>
      </c>
      <c r="H2744">
        <v>86</v>
      </c>
      <c r="I2744" s="1" t="s">
        <v>87</v>
      </c>
      <c r="J2744" s="1" t="s">
        <v>26</v>
      </c>
      <c r="K2744" s="1" t="s">
        <v>76</v>
      </c>
      <c r="L2744" s="1" t="s">
        <v>19</v>
      </c>
      <c r="M2744" s="1" t="s">
        <v>20</v>
      </c>
      <c r="N2744" s="1" t="s">
        <v>68</v>
      </c>
      <c r="O2744" s="1" t="s">
        <v>31</v>
      </c>
    </row>
    <row r="2745" spans="1:15" x14ac:dyDescent="0.25">
      <c r="A2745">
        <v>2744</v>
      </c>
      <c r="B2745">
        <v>61</v>
      </c>
      <c r="C2745" s="1" t="s">
        <v>134</v>
      </c>
      <c r="D2745" s="1" t="s">
        <v>115</v>
      </c>
      <c r="E2745" s="1" t="s">
        <v>49</v>
      </c>
      <c r="F2745" s="2">
        <v>50778</v>
      </c>
      <c r="G2745">
        <v>17</v>
      </c>
      <c r="H2745">
        <v>94</v>
      </c>
      <c r="I2745" s="1" t="s">
        <v>109</v>
      </c>
      <c r="J2745" s="1" t="s">
        <v>18</v>
      </c>
      <c r="K2745" s="1" t="s">
        <v>100</v>
      </c>
      <c r="L2745" s="1" t="s">
        <v>39</v>
      </c>
      <c r="M2745" s="1" t="s">
        <v>52</v>
      </c>
      <c r="N2745" s="1" t="s">
        <v>10</v>
      </c>
      <c r="O2745" s="1" t="s">
        <v>40</v>
      </c>
    </row>
    <row r="2746" spans="1:15" x14ac:dyDescent="0.25">
      <c r="A2746">
        <v>2745</v>
      </c>
      <c r="B2746">
        <v>38</v>
      </c>
      <c r="C2746" s="1" t="s">
        <v>134</v>
      </c>
      <c r="D2746" s="1" t="s">
        <v>37</v>
      </c>
      <c r="E2746" s="1" t="s">
        <v>4</v>
      </c>
      <c r="F2746" s="2">
        <v>50780</v>
      </c>
      <c r="G2746">
        <v>40</v>
      </c>
      <c r="H2746">
        <v>66</v>
      </c>
      <c r="I2746" s="1" t="s">
        <v>33</v>
      </c>
      <c r="J2746" s="1" t="s">
        <v>26</v>
      </c>
      <c r="K2746" s="1" t="s">
        <v>47</v>
      </c>
      <c r="L2746" s="1" t="s">
        <v>8</v>
      </c>
      <c r="M2746" s="1" t="s">
        <v>56</v>
      </c>
      <c r="N2746" s="1" t="s">
        <v>21</v>
      </c>
      <c r="O2746" s="1" t="s">
        <v>70</v>
      </c>
    </row>
    <row r="2747" spans="1:15" x14ac:dyDescent="0.25">
      <c r="A2747">
        <v>2746</v>
      </c>
      <c r="B2747">
        <v>28</v>
      </c>
      <c r="C2747" s="1" t="s">
        <v>134</v>
      </c>
      <c r="D2747" s="1" t="s">
        <v>119</v>
      </c>
      <c r="E2747" s="1" t="s">
        <v>24</v>
      </c>
      <c r="F2747" s="2">
        <v>50782</v>
      </c>
      <c r="G2747">
        <v>44</v>
      </c>
      <c r="H2747">
        <v>98</v>
      </c>
      <c r="I2747" s="1" t="s">
        <v>133</v>
      </c>
      <c r="J2747" s="1" t="s">
        <v>26</v>
      </c>
      <c r="K2747" s="1" t="s">
        <v>118</v>
      </c>
      <c r="L2747" s="1" t="s">
        <v>35</v>
      </c>
      <c r="M2747" s="1" t="s">
        <v>36</v>
      </c>
      <c r="N2747" s="1" t="s">
        <v>28</v>
      </c>
      <c r="O2747" s="1" t="s">
        <v>58</v>
      </c>
    </row>
    <row r="2748" spans="1:15" x14ac:dyDescent="0.25">
      <c r="A2748">
        <v>2747</v>
      </c>
      <c r="B2748">
        <v>39</v>
      </c>
      <c r="C2748" s="1" t="s">
        <v>134</v>
      </c>
      <c r="D2748" s="1" t="s">
        <v>86</v>
      </c>
      <c r="E2748" s="1" t="s">
        <v>4</v>
      </c>
      <c r="F2748" s="2">
        <v>50784</v>
      </c>
      <c r="G2748">
        <v>21</v>
      </c>
      <c r="H2748">
        <v>25</v>
      </c>
      <c r="I2748" s="1" t="s">
        <v>105</v>
      </c>
      <c r="J2748" s="1" t="s">
        <v>26</v>
      </c>
      <c r="K2748" s="1" t="s">
        <v>103</v>
      </c>
      <c r="L2748" s="1" t="s">
        <v>39</v>
      </c>
      <c r="M2748" s="1" t="s">
        <v>36</v>
      </c>
      <c r="N2748" s="1" t="s">
        <v>28</v>
      </c>
      <c r="O2748" s="1" t="s">
        <v>79</v>
      </c>
    </row>
    <row r="2749" spans="1:15" x14ac:dyDescent="0.25">
      <c r="A2749">
        <v>2748</v>
      </c>
      <c r="B2749">
        <v>18</v>
      </c>
      <c r="C2749" s="1" t="s">
        <v>134</v>
      </c>
      <c r="D2749" s="1" t="s">
        <v>16</v>
      </c>
      <c r="E2749" s="1" t="s">
        <v>4</v>
      </c>
      <c r="F2749" s="2">
        <v>50786</v>
      </c>
      <c r="G2749">
        <v>21</v>
      </c>
      <c r="H2749">
        <v>62</v>
      </c>
      <c r="I2749" s="1" t="s">
        <v>46</v>
      </c>
      <c r="J2749" s="1" t="s">
        <v>26</v>
      </c>
      <c r="K2749" s="1" t="s">
        <v>67</v>
      </c>
      <c r="L2749" s="1" t="s">
        <v>8</v>
      </c>
      <c r="M2749" s="1" t="s">
        <v>20</v>
      </c>
      <c r="N2749" s="1" t="s">
        <v>21</v>
      </c>
      <c r="O2749" s="1" t="s">
        <v>79</v>
      </c>
    </row>
    <row r="2750" spans="1:15" x14ac:dyDescent="0.25">
      <c r="A2750">
        <v>2749</v>
      </c>
      <c r="B2750">
        <v>24</v>
      </c>
      <c r="C2750" s="1" t="s">
        <v>134</v>
      </c>
      <c r="D2750" s="1" t="s">
        <v>84</v>
      </c>
      <c r="E2750" s="1" t="s">
        <v>45</v>
      </c>
      <c r="F2750" s="2">
        <v>50788</v>
      </c>
      <c r="G2750">
        <v>16</v>
      </c>
      <c r="H2750">
        <v>98</v>
      </c>
      <c r="I2750" s="1" t="s">
        <v>123</v>
      </c>
      <c r="J2750" s="1" t="s">
        <v>6</v>
      </c>
      <c r="K2750" s="1" t="s">
        <v>30</v>
      </c>
      <c r="L2750" s="1" t="s">
        <v>19</v>
      </c>
      <c r="M2750" s="1" t="s">
        <v>20</v>
      </c>
      <c r="N2750" s="1" t="s">
        <v>10</v>
      </c>
      <c r="O2750" s="1" t="s">
        <v>31</v>
      </c>
    </row>
    <row r="2751" spans="1:15" x14ac:dyDescent="0.25">
      <c r="A2751">
        <v>2750</v>
      </c>
      <c r="B2751">
        <v>64</v>
      </c>
      <c r="C2751" s="1" t="s">
        <v>134</v>
      </c>
      <c r="D2751" s="1" t="s">
        <v>84</v>
      </c>
      <c r="E2751" s="1" t="s">
        <v>45</v>
      </c>
      <c r="F2751" s="2">
        <v>50790</v>
      </c>
      <c r="G2751">
        <v>15</v>
      </c>
      <c r="H2751">
        <v>53</v>
      </c>
      <c r="I2751" s="1" t="s">
        <v>111</v>
      </c>
      <c r="J2751" s="1" t="s">
        <v>26</v>
      </c>
      <c r="K2751" s="1" t="s">
        <v>91</v>
      </c>
      <c r="L2751" s="1" t="s">
        <v>19</v>
      </c>
      <c r="M2751" s="1" t="s">
        <v>36</v>
      </c>
      <c r="N2751" s="1" t="s">
        <v>57</v>
      </c>
      <c r="O2751" s="1" t="s">
        <v>31</v>
      </c>
    </row>
    <row r="2752" spans="1:15" x14ac:dyDescent="0.25">
      <c r="A2752">
        <v>2751</v>
      </c>
      <c r="B2752">
        <v>51</v>
      </c>
      <c r="C2752" s="1" t="s">
        <v>134</v>
      </c>
      <c r="D2752" s="1" t="s">
        <v>23</v>
      </c>
      <c r="E2752" s="1" t="s">
        <v>24</v>
      </c>
      <c r="F2752" s="2">
        <v>50792</v>
      </c>
      <c r="G2752">
        <v>26</v>
      </c>
      <c r="H2752">
        <v>66</v>
      </c>
      <c r="I2752" s="1" t="s">
        <v>102</v>
      </c>
      <c r="J2752" s="1" t="s">
        <v>6</v>
      </c>
      <c r="K2752" s="1" t="s">
        <v>51</v>
      </c>
      <c r="L2752" s="1" t="s">
        <v>19</v>
      </c>
      <c r="M2752" s="1" t="s">
        <v>52</v>
      </c>
      <c r="N2752" s="1" t="s">
        <v>28</v>
      </c>
      <c r="O2752" s="1" t="s">
        <v>79</v>
      </c>
    </row>
    <row r="2753" spans="1:15" x14ac:dyDescent="0.25">
      <c r="A2753">
        <v>2752</v>
      </c>
      <c r="B2753">
        <v>27</v>
      </c>
      <c r="C2753" s="1" t="s">
        <v>134</v>
      </c>
      <c r="D2753" s="1" t="s">
        <v>63</v>
      </c>
      <c r="E2753" s="1" t="s">
        <v>4</v>
      </c>
      <c r="F2753" s="2">
        <v>50794</v>
      </c>
      <c r="G2753">
        <v>50</v>
      </c>
      <c r="H2753">
        <v>52</v>
      </c>
      <c r="I2753" s="1" t="s">
        <v>130</v>
      </c>
      <c r="J2753" s="1" t="s">
        <v>18</v>
      </c>
      <c r="K2753" s="1" t="s">
        <v>108</v>
      </c>
      <c r="L2753" s="1" t="s">
        <v>39</v>
      </c>
      <c r="M2753" s="1" t="s">
        <v>20</v>
      </c>
      <c r="N2753" s="1" t="s">
        <v>10</v>
      </c>
      <c r="O2753" s="1" t="s">
        <v>70</v>
      </c>
    </row>
    <row r="2754" spans="1:15" x14ac:dyDescent="0.25">
      <c r="A2754">
        <v>2753</v>
      </c>
      <c r="B2754">
        <v>48</v>
      </c>
      <c r="C2754" s="1" t="s">
        <v>134</v>
      </c>
      <c r="D2754" s="1" t="s">
        <v>12</v>
      </c>
      <c r="E2754" s="1" t="s">
        <v>4</v>
      </c>
      <c r="F2754" s="2">
        <v>50796</v>
      </c>
      <c r="G2754">
        <v>30</v>
      </c>
      <c r="H2754">
        <v>64</v>
      </c>
      <c r="I2754" s="1" t="s">
        <v>94</v>
      </c>
      <c r="J2754" s="1" t="s">
        <v>18</v>
      </c>
      <c r="K2754" s="1" t="s">
        <v>82</v>
      </c>
      <c r="L2754" s="1" t="s">
        <v>8</v>
      </c>
      <c r="M2754" s="1" t="s">
        <v>20</v>
      </c>
      <c r="N2754" s="1" t="s">
        <v>10</v>
      </c>
      <c r="O2754" s="1" t="s">
        <v>58</v>
      </c>
    </row>
    <row r="2755" spans="1:15" x14ac:dyDescent="0.25">
      <c r="A2755">
        <v>2754</v>
      </c>
      <c r="B2755">
        <v>69</v>
      </c>
      <c r="C2755" s="1" t="s">
        <v>134</v>
      </c>
      <c r="D2755" s="1" t="s">
        <v>125</v>
      </c>
      <c r="E2755" s="1" t="s">
        <v>49</v>
      </c>
      <c r="F2755" s="2">
        <v>50798</v>
      </c>
      <c r="G2755">
        <v>48</v>
      </c>
      <c r="H2755">
        <v>59</v>
      </c>
      <c r="I2755" s="1" t="s">
        <v>25</v>
      </c>
      <c r="J2755" s="1" t="s">
        <v>26</v>
      </c>
      <c r="K2755" s="1" t="s">
        <v>100</v>
      </c>
      <c r="L2755" s="1" t="s">
        <v>19</v>
      </c>
      <c r="M2755" s="1" t="s">
        <v>27</v>
      </c>
      <c r="N2755" s="1" t="s">
        <v>28</v>
      </c>
      <c r="O2755" s="1" t="s">
        <v>40</v>
      </c>
    </row>
    <row r="2756" spans="1:15" x14ac:dyDescent="0.25">
      <c r="A2756">
        <v>2755</v>
      </c>
      <c r="B2756">
        <v>59</v>
      </c>
      <c r="C2756" s="1" t="s">
        <v>134</v>
      </c>
      <c r="D2756" s="1" t="s">
        <v>71</v>
      </c>
      <c r="E2756" s="1" t="s">
        <v>49</v>
      </c>
      <c r="F2756" s="2">
        <v>50800</v>
      </c>
      <c r="G2756">
        <v>21</v>
      </c>
      <c r="H2756">
        <v>61</v>
      </c>
      <c r="I2756" s="1" t="s">
        <v>109</v>
      </c>
      <c r="J2756" s="1" t="s">
        <v>6</v>
      </c>
      <c r="K2756" s="1" t="s">
        <v>62</v>
      </c>
      <c r="L2756" s="1" t="s">
        <v>35</v>
      </c>
      <c r="M2756" s="1" t="s">
        <v>20</v>
      </c>
      <c r="N2756" s="1" t="s">
        <v>10</v>
      </c>
      <c r="O2756" s="1" t="s">
        <v>58</v>
      </c>
    </row>
    <row r="2757" spans="1:15" x14ac:dyDescent="0.25">
      <c r="A2757">
        <v>2756</v>
      </c>
      <c r="B2757">
        <v>59</v>
      </c>
      <c r="C2757" s="1" t="s">
        <v>134</v>
      </c>
      <c r="D2757" s="1" t="s">
        <v>115</v>
      </c>
      <c r="E2757" s="1" t="s">
        <v>49</v>
      </c>
      <c r="F2757" s="2">
        <v>50802</v>
      </c>
      <c r="G2757">
        <v>18</v>
      </c>
      <c r="H2757">
        <v>97</v>
      </c>
      <c r="I2757" s="1" t="s">
        <v>89</v>
      </c>
      <c r="J2757" s="1" t="s">
        <v>26</v>
      </c>
      <c r="K2757" s="1" t="s">
        <v>108</v>
      </c>
      <c r="L2757" s="1" t="s">
        <v>8</v>
      </c>
      <c r="M2757" s="1" t="s">
        <v>56</v>
      </c>
      <c r="N2757" s="1" t="s">
        <v>21</v>
      </c>
      <c r="O2757" s="1" t="s">
        <v>31</v>
      </c>
    </row>
    <row r="2758" spans="1:15" x14ac:dyDescent="0.25">
      <c r="A2758">
        <v>2757</v>
      </c>
      <c r="B2758">
        <v>42</v>
      </c>
      <c r="C2758" s="1" t="s">
        <v>134</v>
      </c>
      <c r="D2758" s="1" t="s">
        <v>106</v>
      </c>
      <c r="E2758" s="1" t="s">
        <v>49</v>
      </c>
      <c r="F2758" s="2">
        <v>50804</v>
      </c>
      <c r="G2758">
        <v>41</v>
      </c>
      <c r="H2758">
        <v>23</v>
      </c>
      <c r="I2758" s="1" t="s">
        <v>130</v>
      </c>
      <c r="J2758" s="1" t="s">
        <v>6</v>
      </c>
      <c r="K2758" s="1" t="s">
        <v>65</v>
      </c>
      <c r="L2758" s="1" t="s">
        <v>8</v>
      </c>
      <c r="M2758" s="1" t="s">
        <v>20</v>
      </c>
      <c r="N2758" s="1" t="s">
        <v>28</v>
      </c>
      <c r="O2758" s="1" t="s">
        <v>70</v>
      </c>
    </row>
    <row r="2759" spans="1:15" x14ac:dyDescent="0.25">
      <c r="A2759">
        <v>2758</v>
      </c>
      <c r="B2759">
        <v>39</v>
      </c>
      <c r="C2759" s="1" t="s">
        <v>134</v>
      </c>
      <c r="D2759" s="1" t="s">
        <v>106</v>
      </c>
      <c r="E2759" s="1" t="s">
        <v>49</v>
      </c>
      <c r="F2759" s="2">
        <v>50806</v>
      </c>
      <c r="G2759">
        <v>11</v>
      </c>
      <c r="H2759">
        <v>98</v>
      </c>
      <c r="I2759" s="1" t="s">
        <v>61</v>
      </c>
      <c r="J2759" s="1" t="s">
        <v>74</v>
      </c>
      <c r="K2759" s="1" t="s">
        <v>92</v>
      </c>
      <c r="L2759" s="1" t="s">
        <v>39</v>
      </c>
      <c r="M2759" s="1" t="s">
        <v>27</v>
      </c>
      <c r="N2759" s="1" t="s">
        <v>10</v>
      </c>
      <c r="O2759" s="1" t="s">
        <v>70</v>
      </c>
    </row>
    <row r="2760" spans="1:15" x14ac:dyDescent="0.25">
      <c r="A2760">
        <v>2759</v>
      </c>
      <c r="B2760">
        <v>32</v>
      </c>
      <c r="C2760" s="1" t="s">
        <v>134</v>
      </c>
      <c r="D2760" s="1" t="s">
        <v>3</v>
      </c>
      <c r="E2760" s="1" t="s">
        <v>4</v>
      </c>
      <c r="F2760" s="2">
        <v>50808</v>
      </c>
      <c r="G2760">
        <v>8</v>
      </c>
      <c r="H2760">
        <v>98</v>
      </c>
      <c r="I2760" s="1" t="s">
        <v>97</v>
      </c>
      <c r="J2760" s="1" t="s">
        <v>26</v>
      </c>
      <c r="K2760" s="1" t="s">
        <v>55</v>
      </c>
      <c r="L2760" s="1" t="s">
        <v>35</v>
      </c>
      <c r="M2760" s="1" t="s">
        <v>36</v>
      </c>
      <c r="N2760" s="1" t="s">
        <v>57</v>
      </c>
      <c r="O2760" s="1" t="s">
        <v>58</v>
      </c>
    </row>
    <row r="2761" spans="1:15" x14ac:dyDescent="0.25">
      <c r="A2761">
        <v>2760</v>
      </c>
      <c r="B2761">
        <v>68</v>
      </c>
      <c r="C2761" s="1" t="s">
        <v>134</v>
      </c>
      <c r="D2761" s="1" t="s">
        <v>53</v>
      </c>
      <c r="E2761" s="1" t="s">
        <v>24</v>
      </c>
      <c r="F2761" s="2">
        <v>50810</v>
      </c>
      <c r="G2761">
        <v>42</v>
      </c>
      <c r="H2761">
        <v>59</v>
      </c>
      <c r="I2761" s="1" t="s">
        <v>131</v>
      </c>
      <c r="J2761" s="1" t="s">
        <v>26</v>
      </c>
      <c r="K2761" s="1" t="s">
        <v>30</v>
      </c>
      <c r="L2761" s="1" t="s">
        <v>35</v>
      </c>
      <c r="M2761" s="1" t="s">
        <v>20</v>
      </c>
      <c r="N2761" s="1" t="s">
        <v>15</v>
      </c>
      <c r="O2761" s="1" t="s">
        <v>79</v>
      </c>
    </row>
    <row r="2762" spans="1:15" x14ac:dyDescent="0.25">
      <c r="A2762">
        <v>2761</v>
      </c>
      <c r="B2762">
        <v>41</v>
      </c>
      <c r="C2762" s="1" t="s">
        <v>134</v>
      </c>
      <c r="D2762" s="1" t="s">
        <v>69</v>
      </c>
      <c r="E2762" s="1" t="s">
        <v>4</v>
      </c>
      <c r="F2762" s="2">
        <v>50812</v>
      </c>
      <c r="G2762">
        <v>41</v>
      </c>
      <c r="H2762">
        <v>82</v>
      </c>
      <c r="I2762" s="1" t="s">
        <v>102</v>
      </c>
      <c r="J2762" s="1" t="s">
        <v>18</v>
      </c>
      <c r="K2762" s="1" t="s">
        <v>65</v>
      </c>
      <c r="L2762" s="1" t="s">
        <v>39</v>
      </c>
      <c r="M2762" s="1" t="s">
        <v>27</v>
      </c>
      <c r="N2762" s="1" t="s">
        <v>21</v>
      </c>
      <c r="O2762" s="1" t="s">
        <v>58</v>
      </c>
    </row>
    <row r="2763" spans="1:15" x14ac:dyDescent="0.25">
      <c r="A2763">
        <v>2762</v>
      </c>
      <c r="B2763">
        <v>31</v>
      </c>
      <c r="C2763" s="1" t="s">
        <v>134</v>
      </c>
      <c r="D2763" s="1" t="s">
        <v>32</v>
      </c>
      <c r="E2763" s="1" t="s">
        <v>24</v>
      </c>
      <c r="F2763" s="2">
        <v>50814</v>
      </c>
      <c r="G2763">
        <v>3</v>
      </c>
      <c r="H2763">
        <v>82</v>
      </c>
      <c r="I2763" s="1" t="s">
        <v>133</v>
      </c>
      <c r="J2763" s="1" t="s">
        <v>26</v>
      </c>
      <c r="K2763" s="1" t="s">
        <v>55</v>
      </c>
      <c r="L2763" s="1" t="s">
        <v>39</v>
      </c>
      <c r="M2763" s="1" t="s">
        <v>27</v>
      </c>
      <c r="N2763" s="1" t="s">
        <v>21</v>
      </c>
      <c r="O2763" s="1" t="s">
        <v>79</v>
      </c>
    </row>
    <row r="2764" spans="1:15" x14ac:dyDescent="0.25">
      <c r="A2764">
        <v>2763</v>
      </c>
      <c r="B2764">
        <v>58</v>
      </c>
      <c r="C2764" s="1" t="s">
        <v>134</v>
      </c>
      <c r="D2764" s="1" t="s">
        <v>95</v>
      </c>
      <c r="E2764" s="1" t="s">
        <v>4</v>
      </c>
      <c r="F2764" s="2">
        <v>50816</v>
      </c>
      <c r="G2764">
        <v>10</v>
      </c>
      <c r="H2764">
        <v>41</v>
      </c>
      <c r="I2764" s="1" t="s">
        <v>124</v>
      </c>
      <c r="J2764" s="1" t="s">
        <v>26</v>
      </c>
      <c r="K2764" s="1" t="s">
        <v>43</v>
      </c>
      <c r="L2764" s="1" t="s">
        <v>39</v>
      </c>
      <c r="M2764" s="1" t="s">
        <v>56</v>
      </c>
      <c r="N2764" s="1" t="s">
        <v>68</v>
      </c>
      <c r="O2764" s="1" t="s">
        <v>79</v>
      </c>
    </row>
    <row r="2765" spans="1:15" x14ac:dyDescent="0.25">
      <c r="A2765">
        <v>2764</v>
      </c>
      <c r="B2765">
        <v>28</v>
      </c>
      <c r="C2765" s="1" t="s">
        <v>134</v>
      </c>
      <c r="D2765" s="1" t="s">
        <v>48</v>
      </c>
      <c r="E2765" s="1" t="s">
        <v>49</v>
      </c>
      <c r="F2765" s="2">
        <v>50818</v>
      </c>
      <c r="G2765">
        <v>35</v>
      </c>
      <c r="H2765">
        <v>52</v>
      </c>
      <c r="I2765" s="1" t="s">
        <v>46</v>
      </c>
      <c r="J2765" s="1" t="s">
        <v>26</v>
      </c>
      <c r="K2765" s="1" t="s">
        <v>78</v>
      </c>
      <c r="L2765" s="1" t="s">
        <v>39</v>
      </c>
      <c r="M2765" s="1" t="s">
        <v>52</v>
      </c>
      <c r="N2765" s="1" t="s">
        <v>10</v>
      </c>
      <c r="O2765" s="1" t="s">
        <v>40</v>
      </c>
    </row>
    <row r="2766" spans="1:15" x14ac:dyDescent="0.25">
      <c r="A2766">
        <v>2765</v>
      </c>
      <c r="B2766">
        <v>63</v>
      </c>
      <c r="C2766" s="1" t="s">
        <v>134</v>
      </c>
      <c r="D2766" s="1" t="s">
        <v>12</v>
      </c>
      <c r="E2766" s="1" t="s">
        <v>4</v>
      </c>
      <c r="F2766" s="2">
        <v>50820</v>
      </c>
      <c r="G2766">
        <v>2</v>
      </c>
      <c r="H2766">
        <v>41</v>
      </c>
      <c r="I2766" s="1" t="s">
        <v>99</v>
      </c>
      <c r="J2766" s="1" t="s">
        <v>74</v>
      </c>
      <c r="K2766" s="1" t="s">
        <v>34</v>
      </c>
      <c r="L2766" s="1" t="s">
        <v>19</v>
      </c>
      <c r="M2766" s="1" t="s">
        <v>27</v>
      </c>
      <c r="N2766" s="1" t="s">
        <v>68</v>
      </c>
      <c r="O2766" s="1" t="s">
        <v>22</v>
      </c>
    </row>
    <row r="2767" spans="1:15" x14ac:dyDescent="0.25">
      <c r="A2767">
        <v>2766</v>
      </c>
      <c r="B2767">
        <v>64</v>
      </c>
      <c r="C2767" s="1" t="s">
        <v>134</v>
      </c>
      <c r="D2767" s="1" t="s">
        <v>125</v>
      </c>
      <c r="E2767" s="1" t="s">
        <v>49</v>
      </c>
      <c r="F2767" s="2">
        <v>50822</v>
      </c>
      <c r="G2767">
        <v>24</v>
      </c>
      <c r="H2767">
        <v>70</v>
      </c>
      <c r="I2767" s="1" t="s">
        <v>94</v>
      </c>
      <c r="J2767" s="1" t="s">
        <v>26</v>
      </c>
      <c r="K2767" s="1" t="s">
        <v>55</v>
      </c>
      <c r="L2767" s="1" t="s">
        <v>35</v>
      </c>
      <c r="M2767" s="1" t="s">
        <v>52</v>
      </c>
      <c r="N2767" s="1" t="s">
        <v>21</v>
      </c>
      <c r="O2767" s="1" t="s">
        <v>40</v>
      </c>
    </row>
    <row r="2768" spans="1:15" x14ac:dyDescent="0.25">
      <c r="A2768">
        <v>2767</v>
      </c>
      <c r="B2768">
        <v>66</v>
      </c>
      <c r="C2768" s="1" t="s">
        <v>134</v>
      </c>
      <c r="D2768" s="1" t="s">
        <v>63</v>
      </c>
      <c r="E2768" s="1" t="s">
        <v>4</v>
      </c>
      <c r="F2768" s="2">
        <v>50824</v>
      </c>
      <c r="G2768">
        <v>47</v>
      </c>
      <c r="H2768">
        <v>91</v>
      </c>
      <c r="I2768" s="1" t="s">
        <v>104</v>
      </c>
      <c r="J2768" s="1" t="s">
        <v>26</v>
      </c>
      <c r="K2768" s="1" t="s">
        <v>91</v>
      </c>
      <c r="L2768" s="1" t="s">
        <v>8</v>
      </c>
      <c r="M2768" s="1" t="s">
        <v>36</v>
      </c>
      <c r="N2768" s="1" t="s">
        <v>21</v>
      </c>
      <c r="O2768" s="1" t="s">
        <v>70</v>
      </c>
    </row>
    <row r="2769" spans="1:15" x14ac:dyDescent="0.25">
      <c r="A2769">
        <v>2768</v>
      </c>
      <c r="B2769">
        <v>31</v>
      </c>
      <c r="C2769" s="1" t="s">
        <v>134</v>
      </c>
      <c r="D2769" s="1" t="s">
        <v>63</v>
      </c>
      <c r="E2769" s="1" t="s">
        <v>4</v>
      </c>
      <c r="F2769" s="2">
        <v>50826</v>
      </c>
      <c r="G2769">
        <v>31</v>
      </c>
      <c r="H2769">
        <v>95</v>
      </c>
      <c r="I2769" s="1" t="s">
        <v>128</v>
      </c>
      <c r="J2769" s="1" t="s">
        <v>26</v>
      </c>
      <c r="K2769" s="1" t="s">
        <v>78</v>
      </c>
      <c r="L2769" s="1" t="s">
        <v>19</v>
      </c>
      <c r="M2769" s="1" t="s">
        <v>20</v>
      </c>
      <c r="N2769" s="1" t="s">
        <v>15</v>
      </c>
      <c r="O2769" s="1" t="s">
        <v>70</v>
      </c>
    </row>
    <row r="2770" spans="1:15" x14ac:dyDescent="0.25">
      <c r="A2770">
        <v>2769</v>
      </c>
      <c r="B2770">
        <v>55</v>
      </c>
      <c r="C2770" s="1" t="s">
        <v>134</v>
      </c>
      <c r="D2770" s="1" t="s">
        <v>3</v>
      </c>
      <c r="E2770" s="1" t="s">
        <v>4</v>
      </c>
      <c r="F2770" s="2">
        <v>50828</v>
      </c>
      <c r="G2770">
        <v>28</v>
      </c>
      <c r="H2770">
        <v>25</v>
      </c>
      <c r="I2770" s="1" t="s">
        <v>93</v>
      </c>
      <c r="J2770" s="1" t="s">
        <v>26</v>
      </c>
      <c r="K2770" s="1" t="s">
        <v>100</v>
      </c>
      <c r="L2770" s="1" t="s">
        <v>19</v>
      </c>
      <c r="M2770" s="1" t="s">
        <v>52</v>
      </c>
      <c r="N2770" s="1" t="s">
        <v>28</v>
      </c>
      <c r="O2770" s="1" t="s">
        <v>58</v>
      </c>
    </row>
    <row r="2771" spans="1:15" x14ac:dyDescent="0.25">
      <c r="A2771">
        <v>2770</v>
      </c>
      <c r="B2771">
        <v>32</v>
      </c>
      <c r="C2771" s="1" t="s">
        <v>134</v>
      </c>
      <c r="D2771" s="1" t="s">
        <v>37</v>
      </c>
      <c r="E2771" s="1" t="s">
        <v>4</v>
      </c>
      <c r="F2771" s="2">
        <v>50830</v>
      </c>
      <c r="G2771">
        <v>13</v>
      </c>
      <c r="H2771">
        <v>89</v>
      </c>
      <c r="I2771" s="1" t="s">
        <v>83</v>
      </c>
      <c r="J2771" s="1" t="s">
        <v>6</v>
      </c>
      <c r="K2771" s="1" t="s">
        <v>75</v>
      </c>
      <c r="L2771" s="1" t="s">
        <v>39</v>
      </c>
      <c r="M2771" s="1" t="s">
        <v>36</v>
      </c>
      <c r="N2771" s="1" t="s">
        <v>15</v>
      </c>
      <c r="O2771" s="1" t="s">
        <v>22</v>
      </c>
    </row>
    <row r="2772" spans="1:15" x14ac:dyDescent="0.25">
      <c r="A2772">
        <v>2771</v>
      </c>
      <c r="B2772">
        <v>50</v>
      </c>
      <c r="C2772" s="1" t="s">
        <v>134</v>
      </c>
      <c r="D2772" s="1" t="s">
        <v>119</v>
      </c>
      <c r="E2772" s="1" t="s">
        <v>24</v>
      </c>
      <c r="F2772" s="2">
        <v>50832</v>
      </c>
      <c r="G2772">
        <v>22</v>
      </c>
      <c r="H2772">
        <v>44</v>
      </c>
      <c r="I2772" s="1" t="s">
        <v>127</v>
      </c>
      <c r="J2772" s="1" t="s">
        <v>18</v>
      </c>
      <c r="K2772" s="1" t="s">
        <v>126</v>
      </c>
      <c r="L2772" s="1" t="s">
        <v>39</v>
      </c>
      <c r="M2772" s="1" t="s">
        <v>9</v>
      </c>
      <c r="N2772" s="1" t="s">
        <v>57</v>
      </c>
      <c r="O2772" s="1" t="s">
        <v>40</v>
      </c>
    </row>
    <row r="2773" spans="1:15" x14ac:dyDescent="0.25">
      <c r="A2773">
        <v>2772</v>
      </c>
      <c r="B2773">
        <v>58</v>
      </c>
      <c r="C2773" s="1" t="s">
        <v>134</v>
      </c>
      <c r="D2773" s="1" t="s">
        <v>84</v>
      </c>
      <c r="E2773" s="1" t="s">
        <v>45</v>
      </c>
      <c r="F2773" s="2">
        <v>50834</v>
      </c>
      <c r="G2773">
        <v>12</v>
      </c>
      <c r="H2773">
        <v>52</v>
      </c>
      <c r="I2773" s="1" t="s">
        <v>110</v>
      </c>
      <c r="J2773" s="1" t="s">
        <v>18</v>
      </c>
      <c r="K2773" s="1" t="s">
        <v>100</v>
      </c>
      <c r="L2773" s="1" t="s">
        <v>35</v>
      </c>
      <c r="M2773" s="1" t="s">
        <v>52</v>
      </c>
      <c r="N2773" s="1" t="s">
        <v>57</v>
      </c>
      <c r="O2773" s="1" t="s">
        <v>11</v>
      </c>
    </row>
    <row r="2774" spans="1:15" x14ac:dyDescent="0.25">
      <c r="A2774">
        <v>2773</v>
      </c>
      <c r="B2774">
        <v>18</v>
      </c>
      <c r="C2774" s="1" t="s">
        <v>134</v>
      </c>
      <c r="D2774" s="1" t="s">
        <v>114</v>
      </c>
      <c r="E2774" s="1" t="s">
        <v>49</v>
      </c>
      <c r="F2774" s="2">
        <v>50836</v>
      </c>
      <c r="G2774">
        <v>10</v>
      </c>
      <c r="H2774">
        <v>94</v>
      </c>
      <c r="I2774" s="1" t="s">
        <v>120</v>
      </c>
      <c r="J2774" s="1" t="s">
        <v>6</v>
      </c>
      <c r="K2774" s="1" t="s">
        <v>126</v>
      </c>
      <c r="L2774" s="1" t="s">
        <v>19</v>
      </c>
      <c r="M2774" s="1" t="s">
        <v>56</v>
      </c>
      <c r="N2774" s="1" t="s">
        <v>57</v>
      </c>
      <c r="O2774" s="1" t="s">
        <v>79</v>
      </c>
    </row>
    <row r="2775" spans="1:15" x14ac:dyDescent="0.25">
      <c r="A2775">
        <v>2774</v>
      </c>
      <c r="B2775">
        <v>39</v>
      </c>
      <c r="C2775" s="1" t="s">
        <v>134</v>
      </c>
      <c r="D2775" s="1" t="s">
        <v>77</v>
      </c>
      <c r="E2775" s="1" t="s">
        <v>4</v>
      </c>
      <c r="F2775" s="2">
        <v>50838</v>
      </c>
      <c r="G2775">
        <v>45</v>
      </c>
      <c r="H2775">
        <v>98</v>
      </c>
      <c r="I2775" s="1" t="s">
        <v>99</v>
      </c>
      <c r="J2775" s="1" t="s">
        <v>18</v>
      </c>
      <c r="K2775" s="1" t="s">
        <v>14</v>
      </c>
      <c r="L2775" s="1" t="s">
        <v>19</v>
      </c>
      <c r="M2775" s="1" t="s">
        <v>9</v>
      </c>
      <c r="N2775" s="1" t="s">
        <v>57</v>
      </c>
      <c r="O2775" s="1" t="s">
        <v>40</v>
      </c>
    </row>
    <row r="2776" spans="1:15" x14ac:dyDescent="0.25">
      <c r="A2776">
        <v>2775</v>
      </c>
      <c r="B2776">
        <v>56</v>
      </c>
      <c r="C2776" s="1" t="s">
        <v>134</v>
      </c>
      <c r="D2776" s="1" t="s">
        <v>119</v>
      </c>
      <c r="E2776" s="1" t="s">
        <v>24</v>
      </c>
      <c r="F2776" s="2">
        <v>50840</v>
      </c>
      <c r="G2776">
        <v>42</v>
      </c>
      <c r="H2776">
        <v>40</v>
      </c>
      <c r="I2776" s="1" t="s">
        <v>83</v>
      </c>
      <c r="J2776" s="1" t="s">
        <v>6</v>
      </c>
      <c r="K2776" s="1" t="s">
        <v>116</v>
      </c>
      <c r="L2776" s="1" t="s">
        <v>39</v>
      </c>
      <c r="M2776" s="1" t="s">
        <v>36</v>
      </c>
      <c r="N2776" s="1" t="s">
        <v>21</v>
      </c>
      <c r="O2776" s="1" t="s">
        <v>40</v>
      </c>
    </row>
    <row r="2777" spans="1:15" x14ac:dyDescent="0.25">
      <c r="A2777">
        <v>2776</v>
      </c>
      <c r="B2777">
        <v>37</v>
      </c>
      <c r="C2777" s="1" t="s">
        <v>134</v>
      </c>
      <c r="D2777" s="1" t="s">
        <v>107</v>
      </c>
      <c r="E2777" s="1" t="s">
        <v>4</v>
      </c>
      <c r="F2777" s="2">
        <v>50842</v>
      </c>
      <c r="G2777">
        <v>16</v>
      </c>
      <c r="H2777">
        <v>25</v>
      </c>
      <c r="I2777" s="1" t="s">
        <v>38</v>
      </c>
      <c r="J2777" s="1" t="s">
        <v>6</v>
      </c>
      <c r="K2777" s="1" t="s">
        <v>90</v>
      </c>
      <c r="L2777" s="1" t="s">
        <v>39</v>
      </c>
      <c r="M2777" s="1" t="s">
        <v>20</v>
      </c>
      <c r="N2777" s="1" t="s">
        <v>68</v>
      </c>
      <c r="O2777" s="1" t="s">
        <v>22</v>
      </c>
    </row>
    <row r="2778" spans="1:15" x14ac:dyDescent="0.25">
      <c r="A2778">
        <v>2777</v>
      </c>
      <c r="B2778">
        <v>46</v>
      </c>
      <c r="C2778" s="1" t="s">
        <v>134</v>
      </c>
      <c r="D2778" s="1" t="s">
        <v>101</v>
      </c>
      <c r="E2778" s="1" t="s">
        <v>49</v>
      </c>
      <c r="F2778" s="2">
        <v>50844</v>
      </c>
      <c r="G2778">
        <v>6</v>
      </c>
      <c r="H2778">
        <v>62</v>
      </c>
      <c r="I2778" s="1" t="s">
        <v>33</v>
      </c>
      <c r="J2778" s="1" t="s">
        <v>6</v>
      </c>
      <c r="K2778" s="1" t="s">
        <v>78</v>
      </c>
      <c r="L2778" s="1" t="s">
        <v>39</v>
      </c>
      <c r="M2778" s="1" t="s">
        <v>20</v>
      </c>
      <c r="N2778" s="1" t="s">
        <v>57</v>
      </c>
      <c r="O2778" s="1" t="s">
        <v>31</v>
      </c>
    </row>
    <row r="2779" spans="1:15" x14ac:dyDescent="0.25">
      <c r="A2779">
        <v>2778</v>
      </c>
      <c r="B2779">
        <v>52</v>
      </c>
      <c r="C2779" s="1" t="s">
        <v>134</v>
      </c>
      <c r="D2779" s="1" t="s">
        <v>3</v>
      </c>
      <c r="E2779" s="1" t="s">
        <v>4</v>
      </c>
      <c r="F2779" s="2">
        <v>50846</v>
      </c>
      <c r="G2779">
        <v>28</v>
      </c>
      <c r="H2779">
        <v>24</v>
      </c>
      <c r="I2779" s="1" t="s">
        <v>117</v>
      </c>
      <c r="J2779" s="1" t="s">
        <v>26</v>
      </c>
      <c r="K2779" s="1" t="s">
        <v>118</v>
      </c>
      <c r="L2779" s="1" t="s">
        <v>39</v>
      </c>
      <c r="M2779" s="1" t="s">
        <v>36</v>
      </c>
      <c r="N2779" s="1" t="s">
        <v>21</v>
      </c>
      <c r="O2779" s="1" t="s">
        <v>79</v>
      </c>
    </row>
    <row r="2780" spans="1:15" x14ac:dyDescent="0.25">
      <c r="A2780">
        <v>2779</v>
      </c>
      <c r="B2780">
        <v>70</v>
      </c>
      <c r="C2780" s="1" t="s">
        <v>134</v>
      </c>
      <c r="D2780" s="1" t="s">
        <v>115</v>
      </c>
      <c r="E2780" s="1" t="s">
        <v>49</v>
      </c>
      <c r="F2780" s="2">
        <v>50848</v>
      </c>
      <c r="G2780">
        <v>24</v>
      </c>
      <c r="H2780">
        <v>57</v>
      </c>
      <c r="I2780" s="1" t="s">
        <v>120</v>
      </c>
      <c r="J2780" s="1" t="s">
        <v>6</v>
      </c>
      <c r="K2780" s="1" t="s">
        <v>116</v>
      </c>
      <c r="L2780" s="1" t="s">
        <v>19</v>
      </c>
      <c r="M2780" s="1" t="s">
        <v>36</v>
      </c>
      <c r="N2780" s="1" t="s">
        <v>21</v>
      </c>
      <c r="O2780" s="1" t="s">
        <v>58</v>
      </c>
    </row>
    <row r="2781" spans="1:15" x14ac:dyDescent="0.25">
      <c r="A2781">
        <v>2780</v>
      </c>
      <c r="B2781">
        <v>61</v>
      </c>
      <c r="C2781" s="1" t="s">
        <v>134</v>
      </c>
      <c r="D2781" s="1" t="s">
        <v>71</v>
      </c>
      <c r="E2781" s="1" t="s">
        <v>49</v>
      </c>
      <c r="F2781" s="2">
        <v>50850</v>
      </c>
      <c r="G2781">
        <v>14</v>
      </c>
      <c r="H2781">
        <v>66</v>
      </c>
      <c r="I2781" s="1" t="s">
        <v>38</v>
      </c>
      <c r="J2781" s="1" t="s">
        <v>6</v>
      </c>
      <c r="K2781" s="1" t="s">
        <v>126</v>
      </c>
      <c r="L2781" s="1" t="s">
        <v>8</v>
      </c>
      <c r="M2781" s="1" t="s">
        <v>9</v>
      </c>
      <c r="N2781" s="1" t="s">
        <v>21</v>
      </c>
      <c r="O2781" s="1" t="s">
        <v>11</v>
      </c>
    </row>
    <row r="2782" spans="1:15" x14ac:dyDescent="0.25">
      <c r="A2782">
        <v>2781</v>
      </c>
      <c r="B2782">
        <v>33</v>
      </c>
      <c r="C2782" s="1" t="s">
        <v>134</v>
      </c>
      <c r="D2782" s="1" t="s">
        <v>119</v>
      </c>
      <c r="E2782" s="1" t="s">
        <v>24</v>
      </c>
      <c r="F2782" s="2">
        <v>50852</v>
      </c>
      <c r="G2782">
        <v>29</v>
      </c>
      <c r="H2782">
        <v>70</v>
      </c>
      <c r="I2782" s="1" t="s">
        <v>105</v>
      </c>
      <c r="J2782" s="1" t="s">
        <v>26</v>
      </c>
      <c r="K2782" s="1" t="s">
        <v>43</v>
      </c>
      <c r="L2782" s="1" t="s">
        <v>8</v>
      </c>
      <c r="M2782" s="1" t="s">
        <v>27</v>
      </c>
      <c r="N2782" s="1" t="s">
        <v>28</v>
      </c>
      <c r="O2782" s="1" t="s">
        <v>11</v>
      </c>
    </row>
    <row r="2783" spans="1:15" x14ac:dyDescent="0.25">
      <c r="A2783">
        <v>2782</v>
      </c>
      <c r="B2783">
        <v>65</v>
      </c>
      <c r="C2783" s="1" t="s">
        <v>134</v>
      </c>
      <c r="D2783" s="1" t="s">
        <v>23</v>
      </c>
      <c r="E2783" s="1" t="s">
        <v>24</v>
      </c>
      <c r="F2783" s="2">
        <v>50854</v>
      </c>
      <c r="G2783">
        <v>33</v>
      </c>
      <c r="H2783">
        <v>39</v>
      </c>
      <c r="I2783" s="1" t="s">
        <v>73</v>
      </c>
      <c r="J2783" s="1" t="s">
        <v>26</v>
      </c>
      <c r="K2783" s="1" t="s">
        <v>126</v>
      </c>
      <c r="L2783" s="1" t="s">
        <v>19</v>
      </c>
      <c r="M2783" s="1" t="s">
        <v>36</v>
      </c>
      <c r="N2783" s="1" t="s">
        <v>28</v>
      </c>
      <c r="O2783" s="1" t="s">
        <v>22</v>
      </c>
    </row>
    <row r="2784" spans="1:15" x14ac:dyDescent="0.25">
      <c r="A2784">
        <v>2783</v>
      </c>
      <c r="B2784">
        <v>41</v>
      </c>
      <c r="C2784" s="1" t="s">
        <v>134</v>
      </c>
      <c r="D2784" s="1" t="s">
        <v>125</v>
      </c>
      <c r="E2784" s="1" t="s">
        <v>49</v>
      </c>
      <c r="F2784" s="2">
        <v>50856</v>
      </c>
      <c r="G2784">
        <v>30</v>
      </c>
      <c r="H2784">
        <v>34</v>
      </c>
      <c r="I2784" s="1" t="s">
        <v>117</v>
      </c>
      <c r="J2784" s="1" t="s">
        <v>18</v>
      </c>
      <c r="K2784" s="1" t="s">
        <v>91</v>
      </c>
      <c r="L2784" s="1" t="s">
        <v>19</v>
      </c>
      <c r="M2784" s="1" t="s">
        <v>20</v>
      </c>
      <c r="N2784" s="1" t="s">
        <v>28</v>
      </c>
      <c r="O2784" s="1" t="s">
        <v>31</v>
      </c>
    </row>
    <row r="2785" spans="1:15" x14ac:dyDescent="0.25">
      <c r="A2785">
        <v>2784</v>
      </c>
      <c r="B2785">
        <v>19</v>
      </c>
      <c r="C2785" s="1" t="s">
        <v>134</v>
      </c>
      <c r="D2785" s="1" t="s">
        <v>69</v>
      </c>
      <c r="E2785" s="1" t="s">
        <v>4</v>
      </c>
      <c r="F2785" s="2">
        <v>50858</v>
      </c>
      <c r="G2785">
        <v>26</v>
      </c>
      <c r="H2785">
        <v>38</v>
      </c>
      <c r="I2785" s="1" t="s">
        <v>123</v>
      </c>
      <c r="J2785" s="1" t="s">
        <v>26</v>
      </c>
      <c r="K2785" s="1" t="s">
        <v>47</v>
      </c>
      <c r="L2785" s="1" t="s">
        <v>19</v>
      </c>
      <c r="M2785" s="1" t="s">
        <v>27</v>
      </c>
      <c r="N2785" s="1" t="s">
        <v>21</v>
      </c>
      <c r="O2785" s="1" t="s">
        <v>40</v>
      </c>
    </row>
    <row r="2786" spans="1:15" x14ac:dyDescent="0.25">
      <c r="A2786">
        <v>2785</v>
      </c>
      <c r="B2786">
        <v>33</v>
      </c>
      <c r="C2786" s="1" t="s">
        <v>134</v>
      </c>
      <c r="D2786" s="1" t="s">
        <v>69</v>
      </c>
      <c r="E2786" s="1" t="s">
        <v>4</v>
      </c>
      <c r="F2786" s="2">
        <v>50860</v>
      </c>
      <c r="G2786">
        <v>12</v>
      </c>
      <c r="H2786">
        <v>70</v>
      </c>
      <c r="I2786" s="1" t="s">
        <v>117</v>
      </c>
      <c r="J2786" s="1" t="s">
        <v>26</v>
      </c>
      <c r="K2786" s="1" t="s">
        <v>76</v>
      </c>
      <c r="L2786" s="1" t="s">
        <v>8</v>
      </c>
      <c r="M2786" s="1" t="s">
        <v>9</v>
      </c>
      <c r="N2786" s="1" t="s">
        <v>28</v>
      </c>
      <c r="O2786" s="1" t="s">
        <v>79</v>
      </c>
    </row>
    <row r="2787" spans="1:15" x14ac:dyDescent="0.25">
      <c r="A2787">
        <v>2786</v>
      </c>
      <c r="B2787">
        <v>53</v>
      </c>
      <c r="C2787" s="1" t="s">
        <v>134</v>
      </c>
      <c r="D2787" s="1" t="s">
        <v>3</v>
      </c>
      <c r="E2787" s="1" t="s">
        <v>4</v>
      </c>
      <c r="F2787" s="2">
        <v>50862</v>
      </c>
      <c r="G2787">
        <v>13</v>
      </c>
      <c r="H2787">
        <v>80</v>
      </c>
      <c r="I2787" s="1" t="s">
        <v>42</v>
      </c>
      <c r="J2787" s="1" t="s">
        <v>18</v>
      </c>
      <c r="K2787" s="1" t="s">
        <v>78</v>
      </c>
      <c r="L2787" s="1" t="s">
        <v>35</v>
      </c>
      <c r="M2787" s="1" t="s">
        <v>27</v>
      </c>
      <c r="N2787" s="1" t="s">
        <v>57</v>
      </c>
      <c r="O2787" s="1" t="s">
        <v>70</v>
      </c>
    </row>
    <row r="2788" spans="1:15" x14ac:dyDescent="0.25">
      <c r="A2788">
        <v>2787</v>
      </c>
      <c r="B2788">
        <v>54</v>
      </c>
      <c r="C2788" s="1" t="s">
        <v>134</v>
      </c>
      <c r="D2788" s="1" t="s">
        <v>48</v>
      </c>
      <c r="E2788" s="1" t="s">
        <v>49</v>
      </c>
      <c r="F2788" s="2">
        <v>50864</v>
      </c>
      <c r="G2788">
        <v>41</v>
      </c>
      <c r="H2788">
        <v>51</v>
      </c>
      <c r="I2788" s="1" t="s">
        <v>94</v>
      </c>
      <c r="J2788" s="1" t="s">
        <v>26</v>
      </c>
      <c r="K2788" s="1" t="s">
        <v>65</v>
      </c>
      <c r="L2788" s="1" t="s">
        <v>19</v>
      </c>
      <c r="M2788" s="1" t="s">
        <v>27</v>
      </c>
      <c r="N2788" s="1" t="s">
        <v>68</v>
      </c>
      <c r="O2788" s="1" t="s">
        <v>79</v>
      </c>
    </row>
    <row r="2789" spans="1:15" x14ac:dyDescent="0.25">
      <c r="A2789">
        <v>2788</v>
      </c>
      <c r="B2789">
        <v>36</v>
      </c>
      <c r="C2789" s="1" t="s">
        <v>134</v>
      </c>
      <c r="D2789" s="1" t="s">
        <v>119</v>
      </c>
      <c r="E2789" s="1" t="s">
        <v>24</v>
      </c>
      <c r="F2789" s="2">
        <v>50866</v>
      </c>
      <c r="G2789">
        <v>4</v>
      </c>
      <c r="H2789">
        <v>79</v>
      </c>
      <c r="I2789" s="1" t="s">
        <v>46</v>
      </c>
      <c r="J2789" s="1" t="s">
        <v>74</v>
      </c>
      <c r="K2789" s="1" t="s">
        <v>51</v>
      </c>
      <c r="L2789" s="1" t="s">
        <v>19</v>
      </c>
      <c r="M2789" s="1" t="s">
        <v>27</v>
      </c>
      <c r="N2789" s="1" t="s">
        <v>10</v>
      </c>
      <c r="O2789" s="1" t="s">
        <v>11</v>
      </c>
    </row>
    <row r="2790" spans="1:15" x14ac:dyDescent="0.25">
      <c r="A2790">
        <v>2789</v>
      </c>
      <c r="B2790">
        <v>56</v>
      </c>
      <c r="C2790" s="1" t="s">
        <v>134</v>
      </c>
      <c r="D2790" s="1" t="s">
        <v>119</v>
      </c>
      <c r="E2790" s="1" t="s">
        <v>24</v>
      </c>
      <c r="F2790" s="2">
        <v>50868</v>
      </c>
      <c r="G2790">
        <v>2</v>
      </c>
      <c r="H2790">
        <v>92</v>
      </c>
      <c r="I2790" s="1" t="s">
        <v>25</v>
      </c>
      <c r="J2790" s="1" t="s">
        <v>26</v>
      </c>
      <c r="K2790" s="1" t="s">
        <v>60</v>
      </c>
      <c r="L2790" s="1" t="s">
        <v>35</v>
      </c>
      <c r="M2790" s="1" t="s">
        <v>20</v>
      </c>
      <c r="N2790" s="1" t="s">
        <v>21</v>
      </c>
      <c r="O2790" s="1" t="s">
        <v>31</v>
      </c>
    </row>
    <row r="2791" spans="1:15" x14ac:dyDescent="0.25">
      <c r="A2791">
        <v>2790</v>
      </c>
      <c r="B2791">
        <v>28</v>
      </c>
      <c r="C2791" s="1" t="s">
        <v>134</v>
      </c>
      <c r="D2791" s="1" t="s">
        <v>12</v>
      </c>
      <c r="E2791" s="1" t="s">
        <v>4</v>
      </c>
      <c r="F2791" s="2">
        <v>50870</v>
      </c>
      <c r="G2791">
        <v>28</v>
      </c>
      <c r="H2791">
        <v>85</v>
      </c>
      <c r="I2791" s="1" t="s">
        <v>80</v>
      </c>
      <c r="J2791" s="1" t="s">
        <v>6</v>
      </c>
      <c r="K2791" s="1" t="s">
        <v>103</v>
      </c>
      <c r="L2791" s="1" t="s">
        <v>39</v>
      </c>
      <c r="M2791" s="1" t="s">
        <v>9</v>
      </c>
      <c r="N2791" s="1" t="s">
        <v>21</v>
      </c>
      <c r="O2791" s="1" t="s">
        <v>58</v>
      </c>
    </row>
    <row r="2792" spans="1:15" x14ac:dyDescent="0.25">
      <c r="A2792">
        <v>2791</v>
      </c>
      <c r="B2792">
        <v>34</v>
      </c>
      <c r="C2792" s="1" t="s">
        <v>134</v>
      </c>
      <c r="D2792" s="1" t="s">
        <v>107</v>
      </c>
      <c r="E2792" s="1" t="s">
        <v>4</v>
      </c>
      <c r="F2792" s="2">
        <v>50872</v>
      </c>
      <c r="G2792">
        <v>24</v>
      </c>
      <c r="H2792">
        <v>63</v>
      </c>
      <c r="I2792" s="1" t="s">
        <v>13</v>
      </c>
      <c r="J2792" s="1" t="s">
        <v>26</v>
      </c>
      <c r="K2792" s="1" t="s">
        <v>76</v>
      </c>
      <c r="L2792" s="1" t="s">
        <v>19</v>
      </c>
      <c r="M2792" s="1" t="s">
        <v>20</v>
      </c>
      <c r="N2792" s="1" t="s">
        <v>68</v>
      </c>
      <c r="O2792" s="1" t="s">
        <v>31</v>
      </c>
    </row>
    <row r="2793" spans="1:15" x14ac:dyDescent="0.25">
      <c r="A2793">
        <v>2792</v>
      </c>
      <c r="B2793">
        <v>43</v>
      </c>
      <c r="C2793" s="1" t="s">
        <v>134</v>
      </c>
      <c r="D2793" s="1" t="s">
        <v>125</v>
      </c>
      <c r="E2793" s="1" t="s">
        <v>49</v>
      </c>
      <c r="F2793" s="2">
        <v>50874</v>
      </c>
      <c r="G2793">
        <v>14</v>
      </c>
      <c r="H2793">
        <v>60</v>
      </c>
      <c r="I2793" s="1" t="s">
        <v>128</v>
      </c>
      <c r="J2793" s="1" t="s">
        <v>26</v>
      </c>
      <c r="K2793" s="1" t="s">
        <v>116</v>
      </c>
      <c r="L2793" s="1" t="s">
        <v>39</v>
      </c>
      <c r="M2793" s="1" t="s">
        <v>9</v>
      </c>
      <c r="N2793" s="1" t="s">
        <v>10</v>
      </c>
      <c r="O2793" s="1" t="s">
        <v>11</v>
      </c>
    </row>
    <row r="2794" spans="1:15" x14ac:dyDescent="0.25">
      <c r="A2794">
        <v>2793</v>
      </c>
      <c r="B2794">
        <v>54</v>
      </c>
      <c r="C2794" s="1" t="s">
        <v>134</v>
      </c>
      <c r="D2794" s="1" t="s">
        <v>41</v>
      </c>
      <c r="E2794" s="1" t="s">
        <v>4</v>
      </c>
      <c r="F2794" s="2">
        <v>50876</v>
      </c>
      <c r="G2794">
        <v>11</v>
      </c>
      <c r="H2794">
        <v>44</v>
      </c>
      <c r="I2794" s="1" t="s">
        <v>5</v>
      </c>
      <c r="J2794" s="1" t="s">
        <v>6</v>
      </c>
      <c r="K2794" s="1" t="s">
        <v>65</v>
      </c>
      <c r="L2794" s="1" t="s">
        <v>8</v>
      </c>
      <c r="M2794" s="1" t="s">
        <v>9</v>
      </c>
      <c r="N2794" s="1" t="s">
        <v>21</v>
      </c>
      <c r="O2794" s="1" t="s">
        <v>22</v>
      </c>
    </row>
    <row r="2795" spans="1:15" x14ac:dyDescent="0.25">
      <c r="A2795">
        <v>2794</v>
      </c>
      <c r="B2795">
        <v>37</v>
      </c>
      <c r="C2795" s="1" t="s">
        <v>134</v>
      </c>
      <c r="D2795" s="1" t="s">
        <v>119</v>
      </c>
      <c r="E2795" s="1" t="s">
        <v>24</v>
      </c>
      <c r="F2795" s="2">
        <v>50878</v>
      </c>
      <c r="G2795">
        <v>27</v>
      </c>
      <c r="H2795">
        <v>57</v>
      </c>
      <c r="I2795" s="1" t="s">
        <v>17</v>
      </c>
      <c r="J2795" s="1" t="s">
        <v>26</v>
      </c>
      <c r="K2795" s="1" t="s">
        <v>47</v>
      </c>
      <c r="L2795" s="1" t="s">
        <v>19</v>
      </c>
      <c r="M2795" s="1" t="s">
        <v>36</v>
      </c>
      <c r="N2795" s="1" t="s">
        <v>68</v>
      </c>
      <c r="O2795" s="1" t="s">
        <v>58</v>
      </c>
    </row>
    <row r="2796" spans="1:15" x14ac:dyDescent="0.25">
      <c r="A2796">
        <v>2795</v>
      </c>
      <c r="B2796">
        <v>33</v>
      </c>
      <c r="C2796" s="1" t="s">
        <v>134</v>
      </c>
      <c r="D2796" s="1" t="s">
        <v>84</v>
      </c>
      <c r="E2796" s="1" t="s">
        <v>45</v>
      </c>
      <c r="F2796" s="2">
        <v>50880</v>
      </c>
      <c r="G2796">
        <v>7</v>
      </c>
      <c r="H2796">
        <v>24</v>
      </c>
      <c r="I2796" s="1" t="s">
        <v>66</v>
      </c>
      <c r="J2796" s="1" t="s">
        <v>26</v>
      </c>
      <c r="K2796" s="1" t="s">
        <v>62</v>
      </c>
      <c r="L2796" s="1" t="s">
        <v>39</v>
      </c>
      <c r="M2796" s="1" t="s">
        <v>36</v>
      </c>
      <c r="N2796" s="1" t="s">
        <v>15</v>
      </c>
      <c r="O2796" s="1" t="s">
        <v>11</v>
      </c>
    </row>
    <row r="2797" spans="1:15" x14ac:dyDescent="0.25">
      <c r="A2797">
        <v>2796</v>
      </c>
      <c r="B2797">
        <v>33</v>
      </c>
      <c r="C2797" s="1" t="s">
        <v>134</v>
      </c>
      <c r="D2797" s="1" t="s">
        <v>101</v>
      </c>
      <c r="E2797" s="1" t="s">
        <v>49</v>
      </c>
      <c r="F2797" s="2">
        <v>50882</v>
      </c>
      <c r="G2797">
        <v>49</v>
      </c>
      <c r="H2797">
        <v>35</v>
      </c>
      <c r="I2797" s="1" t="s">
        <v>127</v>
      </c>
      <c r="J2797" s="1" t="s">
        <v>26</v>
      </c>
      <c r="K2797" s="1" t="s">
        <v>118</v>
      </c>
      <c r="L2797" s="1" t="s">
        <v>8</v>
      </c>
      <c r="M2797" s="1" t="s">
        <v>56</v>
      </c>
      <c r="N2797" s="1" t="s">
        <v>28</v>
      </c>
      <c r="O2797" s="1" t="s">
        <v>31</v>
      </c>
    </row>
    <row r="2798" spans="1:15" x14ac:dyDescent="0.25">
      <c r="A2798">
        <v>2797</v>
      </c>
      <c r="B2798">
        <v>55</v>
      </c>
      <c r="C2798" s="1" t="s">
        <v>134</v>
      </c>
      <c r="D2798" s="1" t="s">
        <v>84</v>
      </c>
      <c r="E2798" s="1" t="s">
        <v>45</v>
      </c>
      <c r="F2798" s="2">
        <v>50884</v>
      </c>
      <c r="G2798">
        <v>21</v>
      </c>
      <c r="H2798">
        <v>73</v>
      </c>
      <c r="I2798" s="1" t="s">
        <v>83</v>
      </c>
      <c r="J2798" s="1" t="s">
        <v>26</v>
      </c>
      <c r="K2798" s="1" t="s">
        <v>90</v>
      </c>
      <c r="L2798" s="1" t="s">
        <v>8</v>
      </c>
      <c r="M2798" s="1" t="s">
        <v>56</v>
      </c>
      <c r="N2798" s="1" t="s">
        <v>15</v>
      </c>
      <c r="O2798" s="1" t="s">
        <v>31</v>
      </c>
    </row>
    <row r="2799" spans="1:15" x14ac:dyDescent="0.25">
      <c r="A2799">
        <v>2798</v>
      </c>
      <c r="B2799">
        <v>63</v>
      </c>
      <c r="C2799" s="1" t="s">
        <v>134</v>
      </c>
      <c r="D2799" s="1" t="s">
        <v>88</v>
      </c>
      <c r="E2799" s="1" t="s">
        <v>49</v>
      </c>
      <c r="F2799" s="2">
        <v>50886</v>
      </c>
      <c r="G2799">
        <v>10</v>
      </c>
      <c r="H2799">
        <v>42</v>
      </c>
      <c r="I2799" s="1" t="s">
        <v>83</v>
      </c>
      <c r="J2799" s="1" t="s">
        <v>26</v>
      </c>
      <c r="K2799" s="1" t="s">
        <v>78</v>
      </c>
      <c r="L2799" s="1" t="s">
        <v>8</v>
      </c>
      <c r="M2799" s="1" t="s">
        <v>9</v>
      </c>
      <c r="N2799" s="1" t="s">
        <v>10</v>
      </c>
      <c r="O2799" s="1" t="s">
        <v>79</v>
      </c>
    </row>
    <row r="2800" spans="1:15" x14ac:dyDescent="0.25">
      <c r="A2800">
        <v>2799</v>
      </c>
      <c r="B2800">
        <v>52</v>
      </c>
      <c r="C2800" s="1" t="s">
        <v>134</v>
      </c>
      <c r="D2800" s="1" t="s">
        <v>86</v>
      </c>
      <c r="E2800" s="1" t="s">
        <v>4</v>
      </c>
      <c r="F2800" s="2">
        <v>50888</v>
      </c>
      <c r="G2800">
        <v>37</v>
      </c>
      <c r="H2800">
        <v>20</v>
      </c>
      <c r="I2800" s="1" t="s">
        <v>25</v>
      </c>
      <c r="J2800" s="1" t="s">
        <v>74</v>
      </c>
      <c r="K2800" s="1" t="s">
        <v>90</v>
      </c>
      <c r="L2800" s="1" t="s">
        <v>8</v>
      </c>
      <c r="M2800" s="1" t="s">
        <v>56</v>
      </c>
      <c r="N2800" s="1" t="s">
        <v>28</v>
      </c>
      <c r="O2800" s="1" t="s">
        <v>22</v>
      </c>
    </row>
    <row r="2801" spans="1:15" x14ac:dyDescent="0.25">
      <c r="A2801">
        <v>2800</v>
      </c>
      <c r="B2801">
        <v>23</v>
      </c>
      <c r="C2801" s="1" t="s">
        <v>134</v>
      </c>
      <c r="D2801" s="1" t="s">
        <v>95</v>
      </c>
      <c r="E2801" s="1" t="s">
        <v>4</v>
      </c>
      <c r="F2801" s="2">
        <v>50890</v>
      </c>
      <c r="G2801">
        <v>9</v>
      </c>
      <c r="H2801">
        <v>89</v>
      </c>
      <c r="I2801" s="1" t="s">
        <v>13</v>
      </c>
      <c r="J2801" s="1" t="s">
        <v>6</v>
      </c>
      <c r="K2801" s="1" t="s">
        <v>51</v>
      </c>
      <c r="L2801" s="1" t="s">
        <v>19</v>
      </c>
      <c r="M2801" s="1" t="s">
        <v>20</v>
      </c>
      <c r="N2801" s="1" t="s">
        <v>57</v>
      </c>
      <c r="O2801" s="1" t="s">
        <v>79</v>
      </c>
    </row>
    <row r="2802" spans="1:15" x14ac:dyDescent="0.25">
      <c r="A2802">
        <v>2801</v>
      </c>
      <c r="B2802">
        <v>70</v>
      </c>
      <c r="C2802" s="1" t="s">
        <v>134</v>
      </c>
      <c r="D2802" s="1" t="s">
        <v>37</v>
      </c>
      <c r="E2802" s="1" t="s">
        <v>4</v>
      </c>
      <c r="F2802" s="2">
        <v>50892</v>
      </c>
      <c r="G2802">
        <v>14</v>
      </c>
      <c r="H2802">
        <v>76</v>
      </c>
      <c r="I2802" s="1" t="s">
        <v>54</v>
      </c>
      <c r="J2802" s="1" t="s">
        <v>6</v>
      </c>
      <c r="K2802" s="1" t="s">
        <v>65</v>
      </c>
      <c r="L2802" s="1" t="s">
        <v>39</v>
      </c>
      <c r="M2802" s="1" t="s">
        <v>20</v>
      </c>
      <c r="N2802" s="1" t="s">
        <v>15</v>
      </c>
      <c r="O2802" s="1" t="s">
        <v>58</v>
      </c>
    </row>
    <row r="2803" spans="1:15" x14ac:dyDescent="0.25">
      <c r="A2803">
        <v>2802</v>
      </c>
      <c r="B2803">
        <v>64</v>
      </c>
      <c r="C2803" s="1" t="s">
        <v>134</v>
      </c>
      <c r="D2803" s="1" t="s">
        <v>37</v>
      </c>
      <c r="E2803" s="1" t="s">
        <v>4</v>
      </c>
      <c r="F2803" s="2">
        <v>50894</v>
      </c>
      <c r="G2803">
        <v>30</v>
      </c>
      <c r="H2803">
        <v>56</v>
      </c>
      <c r="I2803" s="1" t="s">
        <v>112</v>
      </c>
      <c r="J2803" s="1" t="s">
        <v>26</v>
      </c>
      <c r="K2803" s="1" t="s">
        <v>108</v>
      </c>
      <c r="L2803" s="1" t="s">
        <v>8</v>
      </c>
      <c r="M2803" s="1" t="s">
        <v>9</v>
      </c>
      <c r="N2803" s="1" t="s">
        <v>28</v>
      </c>
      <c r="O2803" s="1" t="s">
        <v>31</v>
      </c>
    </row>
    <row r="2804" spans="1:15" x14ac:dyDescent="0.25">
      <c r="A2804">
        <v>2803</v>
      </c>
      <c r="B2804">
        <v>22</v>
      </c>
      <c r="C2804" s="1" t="s">
        <v>134</v>
      </c>
      <c r="D2804" s="1" t="s">
        <v>44</v>
      </c>
      <c r="E2804" s="1" t="s">
        <v>45</v>
      </c>
      <c r="F2804" s="2">
        <v>50896</v>
      </c>
      <c r="G2804">
        <v>42</v>
      </c>
      <c r="H2804">
        <v>100</v>
      </c>
      <c r="I2804" s="1" t="s">
        <v>59</v>
      </c>
      <c r="J2804" s="1" t="s">
        <v>6</v>
      </c>
      <c r="K2804" s="1" t="s">
        <v>90</v>
      </c>
      <c r="L2804" s="1" t="s">
        <v>39</v>
      </c>
      <c r="M2804" s="1" t="s">
        <v>56</v>
      </c>
      <c r="N2804" s="1" t="s">
        <v>21</v>
      </c>
      <c r="O2804" s="1" t="s">
        <v>11</v>
      </c>
    </row>
    <row r="2805" spans="1:15" x14ac:dyDescent="0.25">
      <c r="A2805">
        <v>2804</v>
      </c>
      <c r="B2805">
        <v>46</v>
      </c>
      <c r="C2805" s="1" t="s">
        <v>134</v>
      </c>
      <c r="D2805" s="1" t="s">
        <v>95</v>
      </c>
      <c r="E2805" s="1" t="s">
        <v>4</v>
      </c>
      <c r="F2805" s="2">
        <v>50898</v>
      </c>
      <c r="G2805">
        <v>31</v>
      </c>
      <c r="H2805">
        <v>44</v>
      </c>
      <c r="I2805" s="1" t="s">
        <v>117</v>
      </c>
      <c r="J2805" s="1" t="s">
        <v>26</v>
      </c>
      <c r="K2805" s="1" t="s">
        <v>65</v>
      </c>
      <c r="L2805" s="1" t="s">
        <v>8</v>
      </c>
      <c r="M2805" s="1" t="s">
        <v>20</v>
      </c>
      <c r="N2805" s="1" t="s">
        <v>57</v>
      </c>
      <c r="O2805" s="1" t="s">
        <v>70</v>
      </c>
    </row>
    <row r="2806" spans="1:15" x14ac:dyDescent="0.25">
      <c r="A2806">
        <v>2805</v>
      </c>
      <c r="B2806">
        <v>65</v>
      </c>
      <c r="C2806" s="1" t="s">
        <v>134</v>
      </c>
      <c r="D2806" s="1" t="s">
        <v>86</v>
      </c>
      <c r="E2806" s="1" t="s">
        <v>4</v>
      </c>
      <c r="F2806" s="2">
        <v>50900</v>
      </c>
      <c r="G2806">
        <v>48</v>
      </c>
      <c r="H2806">
        <v>76</v>
      </c>
      <c r="I2806" s="1" t="s">
        <v>113</v>
      </c>
      <c r="J2806" s="1" t="s">
        <v>26</v>
      </c>
      <c r="K2806" s="1" t="s">
        <v>91</v>
      </c>
      <c r="L2806" s="1" t="s">
        <v>19</v>
      </c>
      <c r="M2806" s="1" t="s">
        <v>36</v>
      </c>
      <c r="N2806" s="1" t="s">
        <v>57</v>
      </c>
      <c r="O2806" s="1" t="s">
        <v>79</v>
      </c>
    </row>
    <row r="2807" spans="1:15" x14ac:dyDescent="0.25">
      <c r="A2807">
        <v>2806</v>
      </c>
      <c r="B2807">
        <v>18</v>
      </c>
      <c r="C2807" s="1" t="s">
        <v>134</v>
      </c>
      <c r="D2807" s="1" t="s">
        <v>71</v>
      </c>
      <c r="E2807" s="1" t="s">
        <v>49</v>
      </c>
      <c r="F2807" s="2">
        <v>50902</v>
      </c>
      <c r="G2807">
        <v>48</v>
      </c>
      <c r="H2807">
        <v>97</v>
      </c>
      <c r="I2807" s="1" t="s">
        <v>89</v>
      </c>
      <c r="J2807" s="1" t="s">
        <v>18</v>
      </c>
      <c r="K2807" s="1" t="s">
        <v>76</v>
      </c>
      <c r="L2807" s="1" t="s">
        <v>39</v>
      </c>
      <c r="M2807" s="1" t="s">
        <v>36</v>
      </c>
      <c r="N2807" s="1" t="s">
        <v>15</v>
      </c>
      <c r="O2807" s="1" t="s">
        <v>40</v>
      </c>
    </row>
    <row r="2808" spans="1:15" x14ac:dyDescent="0.25">
      <c r="A2808">
        <v>2807</v>
      </c>
      <c r="B2808">
        <v>45</v>
      </c>
      <c r="C2808" s="1" t="s">
        <v>134</v>
      </c>
      <c r="D2808" s="1" t="s">
        <v>3</v>
      </c>
      <c r="E2808" s="1" t="s">
        <v>4</v>
      </c>
      <c r="F2808" s="2">
        <v>50904</v>
      </c>
      <c r="G2808">
        <v>50</v>
      </c>
      <c r="H2808">
        <v>39</v>
      </c>
      <c r="I2808" s="1" t="s">
        <v>113</v>
      </c>
      <c r="J2808" s="1" t="s">
        <v>6</v>
      </c>
      <c r="K2808" s="1" t="s">
        <v>55</v>
      </c>
      <c r="L2808" s="1" t="s">
        <v>19</v>
      </c>
      <c r="M2808" s="1" t="s">
        <v>36</v>
      </c>
      <c r="N2808" s="1" t="s">
        <v>21</v>
      </c>
      <c r="O2808" s="1" t="s">
        <v>31</v>
      </c>
    </row>
    <row r="2809" spans="1:15" x14ac:dyDescent="0.25">
      <c r="A2809">
        <v>2808</v>
      </c>
      <c r="B2809">
        <v>56</v>
      </c>
      <c r="C2809" s="1" t="s">
        <v>134</v>
      </c>
      <c r="D2809" s="1" t="s">
        <v>86</v>
      </c>
      <c r="E2809" s="1" t="s">
        <v>4</v>
      </c>
      <c r="F2809" s="2">
        <v>50906</v>
      </c>
      <c r="G2809">
        <v>10</v>
      </c>
      <c r="H2809">
        <v>100</v>
      </c>
      <c r="I2809" s="1" t="s">
        <v>110</v>
      </c>
      <c r="J2809" s="1" t="s">
        <v>26</v>
      </c>
      <c r="K2809" s="1" t="s">
        <v>43</v>
      </c>
      <c r="L2809" s="1" t="s">
        <v>19</v>
      </c>
      <c r="M2809" s="1" t="s">
        <v>52</v>
      </c>
      <c r="N2809" s="1" t="s">
        <v>68</v>
      </c>
      <c r="O2809" s="1" t="s">
        <v>11</v>
      </c>
    </row>
    <row r="2810" spans="1:15" x14ac:dyDescent="0.25">
      <c r="A2810">
        <v>2809</v>
      </c>
      <c r="B2810">
        <v>49</v>
      </c>
      <c r="C2810" s="1" t="s">
        <v>134</v>
      </c>
      <c r="D2810" s="1" t="s">
        <v>69</v>
      </c>
      <c r="E2810" s="1" t="s">
        <v>4</v>
      </c>
      <c r="F2810" s="2">
        <v>50908</v>
      </c>
      <c r="G2810">
        <v>45</v>
      </c>
      <c r="H2810">
        <v>62</v>
      </c>
      <c r="I2810" s="1" t="s">
        <v>104</v>
      </c>
      <c r="J2810" s="1" t="s">
        <v>26</v>
      </c>
      <c r="K2810" s="1" t="s">
        <v>100</v>
      </c>
      <c r="L2810" s="1" t="s">
        <v>19</v>
      </c>
      <c r="M2810" s="1" t="s">
        <v>20</v>
      </c>
      <c r="N2810" s="1" t="s">
        <v>28</v>
      </c>
      <c r="O2810" s="1" t="s">
        <v>79</v>
      </c>
    </row>
    <row r="2811" spans="1:15" x14ac:dyDescent="0.25">
      <c r="A2811">
        <v>2810</v>
      </c>
      <c r="B2811">
        <v>66</v>
      </c>
      <c r="C2811" s="1" t="s">
        <v>134</v>
      </c>
      <c r="D2811" s="1" t="s">
        <v>41</v>
      </c>
      <c r="E2811" s="1" t="s">
        <v>4</v>
      </c>
      <c r="F2811" s="2">
        <v>50910</v>
      </c>
      <c r="G2811">
        <v>27</v>
      </c>
      <c r="H2811">
        <v>98</v>
      </c>
      <c r="I2811" s="1" t="s">
        <v>54</v>
      </c>
      <c r="J2811" s="1" t="s">
        <v>74</v>
      </c>
      <c r="K2811" s="1" t="s">
        <v>67</v>
      </c>
      <c r="L2811" s="1" t="s">
        <v>35</v>
      </c>
      <c r="M2811" s="1" t="s">
        <v>36</v>
      </c>
      <c r="N2811" s="1" t="s">
        <v>68</v>
      </c>
      <c r="O2811" s="1" t="s">
        <v>40</v>
      </c>
    </row>
    <row r="2812" spans="1:15" x14ac:dyDescent="0.25">
      <c r="A2812">
        <v>2811</v>
      </c>
      <c r="B2812">
        <v>27</v>
      </c>
      <c r="C2812" s="1" t="s">
        <v>134</v>
      </c>
      <c r="D2812" s="1" t="s">
        <v>16</v>
      </c>
      <c r="E2812" s="1" t="s">
        <v>4</v>
      </c>
      <c r="F2812" s="2">
        <v>50912</v>
      </c>
      <c r="G2812">
        <v>10</v>
      </c>
      <c r="H2812">
        <v>31</v>
      </c>
      <c r="I2812" s="1" t="s">
        <v>99</v>
      </c>
      <c r="J2812" s="1" t="s">
        <v>26</v>
      </c>
      <c r="K2812" s="1" t="s">
        <v>55</v>
      </c>
      <c r="L2812" s="1" t="s">
        <v>35</v>
      </c>
      <c r="M2812" s="1" t="s">
        <v>36</v>
      </c>
      <c r="N2812" s="1" t="s">
        <v>68</v>
      </c>
      <c r="O2812" s="1" t="s">
        <v>11</v>
      </c>
    </row>
    <row r="2813" spans="1:15" x14ac:dyDescent="0.25">
      <c r="A2813">
        <v>2812</v>
      </c>
      <c r="B2813">
        <v>69</v>
      </c>
      <c r="C2813" s="1" t="s">
        <v>134</v>
      </c>
      <c r="D2813" s="1" t="s">
        <v>84</v>
      </c>
      <c r="E2813" s="1" t="s">
        <v>45</v>
      </c>
      <c r="F2813" s="2">
        <v>50914</v>
      </c>
      <c r="G2813">
        <v>19</v>
      </c>
      <c r="H2813">
        <v>89</v>
      </c>
      <c r="I2813" s="1" t="s">
        <v>105</v>
      </c>
      <c r="J2813" s="1" t="s">
        <v>26</v>
      </c>
      <c r="K2813" s="1" t="s">
        <v>126</v>
      </c>
      <c r="L2813" s="1" t="s">
        <v>39</v>
      </c>
      <c r="M2813" s="1" t="s">
        <v>56</v>
      </c>
      <c r="N2813" s="1" t="s">
        <v>21</v>
      </c>
      <c r="O2813" s="1" t="s">
        <v>40</v>
      </c>
    </row>
    <row r="2814" spans="1:15" x14ac:dyDescent="0.25">
      <c r="A2814">
        <v>2813</v>
      </c>
      <c r="B2814">
        <v>66</v>
      </c>
      <c r="C2814" s="1" t="s">
        <v>134</v>
      </c>
      <c r="D2814" s="1" t="s">
        <v>86</v>
      </c>
      <c r="E2814" s="1" t="s">
        <v>4</v>
      </c>
      <c r="F2814" s="2">
        <v>50916</v>
      </c>
      <c r="G2814">
        <v>1</v>
      </c>
      <c r="H2814">
        <v>91</v>
      </c>
      <c r="I2814" s="1" t="s">
        <v>96</v>
      </c>
      <c r="J2814" s="1" t="s">
        <v>74</v>
      </c>
      <c r="K2814" s="1" t="s">
        <v>118</v>
      </c>
      <c r="L2814" s="1" t="s">
        <v>39</v>
      </c>
      <c r="M2814" s="1" t="s">
        <v>56</v>
      </c>
      <c r="N2814" s="1" t="s">
        <v>21</v>
      </c>
      <c r="O2814" s="1" t="s">
        <v>79</v>
      </c>
    </row>
    <row r="2815" spans="1:15" x14ac:dyDescent="0.25">
      <c r="A2815">
        <v>2814</v>
      </c>
      <c r="B2815">
        <v>45</v>
      </c>
      <c r="C2815" s="1" t="s">
        <v>134</v>
      </c>
      <c r="D2815" s="1" t="s">
        <v>37</v>
      </c>
      <c r="E2815" s="1" t="s">
        <v>4</v>
      </c>
      <c r="F2815" s="2">
        <v>50918</v>
      </c>
      <c r="G2815">
        <v>39</v>
      </c>
      <c r="H2815">
        <v>50</v>
      </c>
      <c r="I2815" s="1" t="s">
        <v>111</v>
      </c>
      <c r="J2815" s="1" t="s">
        <v>18</v>
      </c>
      <c r="K2815" s="1" t="s">
        <v>14</v>
      </c>
      <c r="L2815" s="1" t="s">
        <v>35</v>
      </c>
      <c r="M2815" s="1" t="s">
        <v>52</v>
      </c>
      <c r="N2815" s="1" t="s">
        <v>68</v>
      </c>
      <c r="O2815" s="1" t="s">
        <v>40</v>
      </c>
    </row>
    <row r="2816" spans="1:15" x14ac:dyDescent="0.25">
      <c r="A2816">
        <v>2815</v>
      </c>
      <c r="B2816">
        <v>31</v>
      </c>
      <c r="C2816" s="1" t="s">
        <v>134</v>
      </c>
      <c r="D2816" s="1" t="s">
        <v>95</v>
      </c>
      <c r="E2816" s="1" t="s">
        <v>4</v>
      </c>
      <c r="F2816" s="2">
        <v>50920</v>
      </c>
      <c r="G2816">
        <v>14</v>
      </c>
      <c r="H2816">
        <v>32</v>
      </c>
      <c r="I2816" s="1" t="s">
        <v>130</v>
      </c>
      <c r="J2816" s="1" t="s">
        <v>6</v>
      </c>
      <c r="K2816" s="1" t="s">
        <v>62</v>
      </c>
      <c r="L2816" s="1" t="s">
        <v>8</v>
      </c>
      <c r="M2816" s="1" t="s">
        <v>36</v>
      </c>
      <c r="N2816" s="1" t="s">
        <v>57</v>
      </c>
      <c r="O2816" s="1" t="s">
        <v>70</v>
      </c>
    </row>
    <row r="2817" spans="1:15" x14ac:dyDescent="0.25">
      <c r="A2817">
        <v>2816</v>
      </c>
      <c r="B2817">
        <v>33</v>
      </c>
      <c r="C2817" s="1" t="s">
        <v>134</v>
      </c>
      <c r="D2817" s="1" t="s">
        <v>3</v>
      </c>
      <c r="E2817" s="1" t="s">
        <v>4</v>
      </c>
      <c r="F2817" s="2">
        <v>50922</v>
      </c>
      <c r="G2817">
        <v>40</v>
      </c>
      <c r="H2817">
        <v>67</v>
      </c>
      <c r="I2817" s="1" t="s">
        <v>117</v>
      </c>
      <c r="J2817" s="1" t="s">
        <v>6</v>
      </c>
      <c r="K2817" s="1" t="s">
        <v>76</v>
      </c>
      <c r="L2817" s="1" t="s">
        <v>39</v>
      </c>
      <c r="M2817" s="1" t="s">
        <v>20</v>
      </c>
      <c r="N2817" s="1" t="s">
        <v>10</v>
      </c>
      <c r="O2817" s="1" t="s">
        <v>79</v>
      </c>
    </row>
    <row r="2818" spans="1:15" x14ac:dyDescent="0.25">
      <c r="A2818">
        <v>2817</v>
      </c>
      <c r="B2818">
        <v>43</v>
      </c>
      <c r="C2818" s="1" t="s">
        <v>134</v>
      </c>
      <c r="D2818" s="1" t="s">
        <v>69</v>
      </c>
      <c r="E2818" s="1" t="s">
        <v>4</v>
      </c>
      <c r="F2818" s="2">
        <v>50924</v>
      </c>
      <c r="G2818">
        <v>45</v>
      </c>
      <c r="H2818">
        <v>28</v>
      </c>
      <c r="I2818" s="1" t="s">
        <v>110</v>
      </c>
      <c r="J2818" s="1" t="s">
        <v>26</v>
      </c>
      <c r="K2818" s="1" t="s">
        <v>76</v>
      </c>
      <c r="L2818" s="1" t="s">
        <v>19</v>
      </c>
      <c r="M2818" s="1" t="s">
        <v>20</v>
      </c>
      <c r="N2818" s="1" t="s">
        <v>10</v>
      </c>
      <c r="O2818" s="1" t="s">
        <v>22</v>
      </c>
    </row>
    <row r="2819" spans="1:15" x14ac:dyDescent="0.25">
      <c r="A2819">
        <v>2818</v>
      </c>
      <c r="B2819">
        <v>25</v>
      </c>
      <c r="C2819" s="1" t="s">
        <v>134</v>
      </c>
      <c r="D2819" s="1" t="s">
        <v>114</v>
      </c>
      <c r="E2819" s="1" t="s">
        <v>49</v>
      </c>
      <c r="F2819" s="2">
        <v>50926</v>
      </c>
      <c r="G2819">
        <v>6</v>
      </c>
      <c r="H2819">
        <v>65</v>
      </c>
      <c r="I2819" s="1" t="s">
        <v>113</v>
      </c>
      <c r="J2819" s="1" t="s">
        <v>74</v>
      </c>
      <c r="K2819" s="1" t="s">
        <v>116</v>
      </c>
      <c r="L2819" s="1" t="s">
        <v>8</v>
      </c>
      <c r="M2819" s="1" t="s">
        <v>36</v>
      </c>
      <c r="N2819" s="1" t="s">
        <v>10</v>
      </c>
      <c r="O2819" s="1" t="s">
        <v>22</v>
      </c>
    </row>
    <row r="2820" spans="1:15" x14ac:dyDescent="0.25">
      <c r="A2820">
        <v>2819</v>
      </c>
      <c r="B2820">
        <v>46</v>
      </c>
      <c r="C2820" s="1" t="s">
        <v>134</v>
      </c>
      <c r="D2820" s="1" t="s">
        <v>41</v>
      </c>
      <c r="E2820" s="1" t="s">
        <v>4</v>
      </c>
      <c r="F2820" s="2">
        <v>50928</v>
      </c>
      <c r="G2820">
        <v>12</v>
      </c>
      <c r="H2820">
        <v>73</v>
      </c>
      <c r="I2820" s="1" t="s">
        <v>81</v>
      </c>
      <c r="J2820" s="1" t="s">
        <v>26</v>
      </c>
      <c r="K2820" s="1" t="s">
        <v>30</v>
      </c>
      <c r="L2820" s="1" t="s">
        <v>39</v>
      </c>
      <c r="M2820" s="1" t="s">
        <v>27</v>
      </c>
      <c r="N2820" s="1" t="s">
        <v>68</v>
      </c>
      <c r="O2820" s="1" t="s">
        <v>31</v>
      </c>
    </row>
    <row r="2821" spans="1:15" x14ac:dyDescent="0.25">
      <c r="A2821">
        <v>2820</v>
      </c>
      <c r="B2821">
        <v>67</v>
      </c>
      <c r="C2821" s="1" t="s">
        <v>134</v>
      </c>
      <c r="D2821" s="1" t="s">
        <v>37</v>
      </c>
      <c r="E2821" s="1" t="s">
        <v>4</v>
      </c>
      <c r="F2821" s="2">
        <v>50930</v>
      </c>
      <c r="G2821">
        <v>19</v>
      </c>
      <c r="H2821">
        <v>27</v>
      </c>
      <c r="I2821" s="1" t="s">
        <v>124</v>
      </c>
      <c r="J2821" s="1" t="s">
        <v>6</v>
      </c>
      <c r="K2821" s="1" t="s">
        <v>75</v>
      </c>
      <c r="L2821" s="1" t="s">
        <v>19</v>
      </c>
      <c r="M2821" s="1" t="s">
        <v>20</v>
      </c>
      <c r="N2821" s="1" t="s">
        <v>15</v>
      </c>
      <c r="O2821" s="1" t="s">
        <v>70</v>
      </c>
    </row>
    <row r="2822" spans="1:15" x14ac:dyDescent="0.25">
      <c r="A2822">
        <v>2821</v>
      </c>
      <c r="B2822">
        <v>26</v>
      </c>
      <c r="C2822" s="1" t="s">
        <v>134</v>
      </c>
      <c r="D2822" s="1" t="s">
        <v>114</v>
      </c>
      <c r="E2822" s="1" t="s">
        <v>49</v>
      </c>
      <c r="F2822" s="2">
        <v>50932</v>
      </c>
      <c r="G2822">
        <v>5</v>
      </c>
      <c r="H2822">
        <v>89</v>
      </c>
      <c r="I2822" s="1" t="s">
        <v>111</v>
      </c>
      <c r="J2822" s="1" t="s">
        <v>6</v>
      </c>
      <c r="K2822" s="1" t="s">
        <v>116</v>
      </c>
      <c r="L2822" s="1" t="s">
        <v>35</v>
      </c>
      <c r="M2822" s="1" t="s">
        <v>20</v>
      </c>
      <c r="N2822" s="1" t="s">
        <v>15</v>
      </c>
      <c r="O2822" s="1" t="s">
        <v>58</v>
      </c>
    </row>
    <row r="2823" spans="1:15" x14ac:dyDescent="0.25">
      <c r="A2823">
        <v>2822</v>
      </c>
      <c r="B2823">
        <v>35</v>
      </c>
      <c r="C2823" s="1" t="s">
        <v>134</v>
      </c>
      <c r="D2823" s="1" t="s">
        <v>53</v>
      </c>
      <c r="E2823" s="1" t="s">
        <v>24</v>
      </c>
      <c r="F2823" s="2">
        <v>50934</v>
      </c>
      <c r="G2823">
        <v>37</v>
      </c>
      <c r="H2823">
        <v>72</v>
      </c>
      <c r="I2823" s="1" t="s">
        <v>124</v>
      </c>
      <c r="J2823" s="1" t="s">
        <v>6</v>
      </c>
      <c r="K2823" s="1" t="s">
        <v>60</v>
      </c>
      <c r="L2823" s="1" t="s">
        <v>35</v>
      </c>
      <c r="M2823" s="1" t="s">
        <v>36</v>
      </c>
      <c r="N2823" s="1" t="s">
        <v>10</v>
      </c>
      <c r="O2823" s="1" t="s">
        <v>70</v>
      </c>
    </row>
    <row r="2824" spans="1:15" x14ac:dyDescent="0.25">
      <c r="A2824">
        <v>2823</v>
      </c>
      <c r="B2824">
        <v>61</v>
      </c>
      <c r="C2824" s="1" t="s">
        <v>134</v>
      </c>
      <c r="D2824" s="1" t="s">
        <v>69</v>
      </c>
      <c r="E2824" s="1" t="s">
        <v>4</v>
      </c>
      <c r="F2824" s="2">
        <v>50936</v>
      </c>
      <c r="G2824">
        <v>33</v>
      </c>
      <c r="H2824">
        <v>37</v>
      </c>
      <c r="I2824" s="1" t="s">
        <v>109</v>
      </c>
      <c r="J2824" s="1" t="s">
        <v>18</v>
      </c>
      <c r="K2824" s="1" t="s">
        <v>92</v>
      </c>
      <c r="L2824" s="1" t="s">
        <v>39</v>
      </c>
      <c r="M2824" s="1" t="s">
        <v>36</v>
      </c>
      <c r="N2824" s="1" t="s">
        <v>28</v>
      </c>
      <c r="O2824" s="1" t="s">
        <v>40</v>
      </c>
    </row>
    <row r="2825" spans="1:15" x14ac:dyDescent="0.25">
      <c r="A2825">
        <v>2824</v>
      </c>
      <c r="B2825">
        <v>26</v>
      </c>
      <c r="C2825" s="1" t="s">
        <v>134</v>
      </c>
      <c r="D2825" s="1" t="s">
        <v>63</v>
      </c>
      <c r="E2825" s="1" t="s">
        <v>4</v>
      </c>
      <c r="F2825" s="2">
        <v>50938</v>
      </c>
      <c r="G2825">
        <v>47</v>
      </c>
      <c r="H2825">
        <v>63</v>
      </c>
      <c r="I2825" s="1" t="s">
        <v>122</v>
      </c>
      <c r="J2825" s="1" t="s">
        <v>26</v>
      </c>
      <c r="K2825" s="1" t="s">
        <v>60</v>
      </c>
      <c r="L2825" s="1" t="s">
        <v>35</v>
      </c>
      <c r="M2825" s="1" t="s">
        <v>36</v>
      </c>
      <c r="N2825" s="1" t="s">
        <v>68</v>
      </c>
      <c r="O2825" s="1" t="s">
        <v>58</v>
      </c>
    </row>
    <row r="2826" spans="1:15" x14ac:dyDescent="0.25">
      <c r="A2826">
        <v>2825</v>
      </c>
      <c r="B2826">
        <v>39</v>
      </c>
      <c r="C2826" s="1" t="s">
        <v>134</v>
      </c>
      <c r="D2826" s="1" t="s">
        <v>106</v>
      </c>
      <c r="E2826" s="1" t="s">
        <v>49</v>
      </c>
      <c r="F2826" s="2">
        <v>50940</v>
      </c>
      <c r="G2826">
        <v>49</v>
      </c>
      <c r="H2826">
        <v>90</v>
      </c>
      <c r="I2826" s="1" t="s">
        <v>122</v>
      </c>
      <c r="J2826" s="1" t="s">
        <v>26</v>
      </c>
      <c r="K2826" s="1" t="s">
        <v>55</v>
      </c>
      <c r="L2826" s="1" t="s">
        <v>39</v>
      </c>
      <c r="M2826" s="1" t="s">
        <v>20</v>
      </c>
      <c r="N2826" s="1" t="s">
        <v>68</v>
      </c>
      <c r="O2826" s="1" t="s">
        <v>40</v>
      </c>
    </row>
    <row r="2827" spans="1:15" x14ac:dyDescent="0.25">
      <c r="A2827">
        <v>2826</v>
      </c>
      <c r="B2827">
        <v>69</v>
      </c>
      <c r="C2827" s="1" t="s">
        <v>134</v>
      </c>
      <c r="D2827" s="1" t="s">
        <v>48</v>
      </c>
      <c r="E2827" s="1" t="s">
        <v>49</v>
      </c>
      <c r="F2827" s="2">
        <v>50942</v>
      </c>
      <c r="G2827">
        <v>28</v>
      </c>
      <c r="H2827">
        <v>62</v>
      </c>
      <c r="I2827" s="1" t="s">
        <v>80</v>
      </c>
      <c r="J2827" s="1" t="s">
        <v>26</v>
      </c>
      <c r="K2827" s="1" t="s">
        <v>116</v>
      </c>
      <c r="L2827" s="1" t="s">
        <v>8</v>
      </c>
      <c r="M2827" s="1" t="s">
        <v>52</v>
      </c>
      <c r="N2827" s="1" t="s">
        <v>57</v>
      </c>
      <c r="O2827" s="1" t="s">
        <v>31</v>
      </c>
    </row>
    <row r="2828" spans="1:15" x14ac:dyDescent="0.25">
      <c r="A2828">
        <v>2827</v>
      </c>
      <c r="B2828">
        <v>32</v>
      </c>
      <c r="C2828" s="1" t="s">
        <v>134</v>
      </c>
      <c r="D2828" s="1" t="s">
        <v>48</v>
      </c>
      <c r="E2828" s="1" t="s">
        <v>49</v>
      </c>
      <c r="F2828" s="2">
        <v>50944</v>
      </c>
      <c r="G2828">
        <v>23</v>
      </c>
      <c r="H2828">
        <v>43</v>
      </c>
      <c r="I2828" s="1" t="s">
        <v>85</v>
      </c>
      <c r="J2828" s="1" t="s">
        <v>6</v>
      </c>
      <c r="K2828" s="1" t="s">
        <v>92</v>
      </c>
      <c r="L2828" s="1" t="s">
        <v>39</v>
      </c>
      <c r="M2828" s="1" t="s">
        <v>9</v>
      </c>
      <c r="N2828" s="1" t="s">
        <v>10</v>
      </c>
      <c r="O2828" s="1" t="s">
        <v>31</v>
      </c>
    </row>
    <row r="2829" spans="1:15" x14ac:dyDescent="0.25">
      <c r="A2829">
        <v>2828</v>
      </c>
      <c r="B2829">
        <v>20</v>
      </c>
      <c r="C2829" s="1" t="s">
        <v>134</v>
      </c>
      <c r="D2829" s="1" t="s">
        <v>3</v>
      </c>
      <c r="E2829" s="1" t="s">
        <v>4</v>
      </c>
      <c r="F2829" s="2">
        <v>50946</v>
      </c>
      <c r="G2829">
        <v>11</v>
      </c>
      <c r="H2829">
        <v>96</v>
      </c>
      <c r="I2829" s="1" t="s">
        <v>132</v>
      </c>
      <c r="J2829" s="1" t="s">
        <v>26</v>
      </c>
      <c r="K2829" s="1" t="s">
        <v>118</v>
      </c>
      <c r="L2829" s="1" t="s">
        <v>39</v>
      </c>
      <c r="M2829" s="1" t="s">
        <v>27</v>
      </c>
      <c r="N2829" s="1" t="s">
        <v>57</v>
      </c>
      <c r="O2829" s="1" t="s">
        <v>58</v>
      </c>
    </row>
    <row r="2830" spans="1:15" x14ac:dyDescent="0.25">
      <c r="A2830">
        <v>2829</v>
      </c>
      <c r="B2830">
        <v>25</v>
      </c>
      <c r="C2830" s="1" t="s">
        <v>134</v>
      </c>
      <c r="D2830" s="1" t="s">
        <v>101</v>
      </c>
      <c r="E2830" s="1" t="s">
        <v>49</v>
      </c>
      <c r="F2830" s="2">
        <v>50948</v>
      </c>
      <c r="G2830">
        <v>33</v>
      </c>
      <c r="H2830">
        <v>83</v>
      </c>
      <c r="I2830" s="1" t="s">
        <v>104</v>
      </c>
      <c r="J2830" s="1" t="s">
        <v>6</v>
      </c>
      <c r="K2830" s="1" t="s">
        <v>75</v>
      </c>
      <c r="L2830" s="1" t="s">
        <v>39</v>
      </c>
      <c r="M2830" s="1" t="s">
        <v>36</v>
      </c>
      <c r="N2830" s="1" t="s">
        <v>28</v>
      </c>
      <c r="O2830" s="1" t="s">
        <v>40</v>
      </c>
    </row>
    <row r="2831" spans="1:15" x14ac:dyDescent="0.25">
      <c r="A2831">
        <v>2830</v>
      </c>
      <c r="B2831">
        <v>56</v>
      </c>
      <c r="C2831" s="1" t="s">
        <v>134</v>
      </c>
      <c r="D2831" s="1" t="s">
        <v>88</v>
      </c>
      <c r="E2831" s="1" t="s">
        <v>49</v>
      </c>
      <c r="F2831" s="2">
        <v>50950</v>
      </c>
      <c r="G2831">
        <v>47</v>
      </c>
      <c r="H2831">
        <v>67</v>
      </c>
      <c r="I2831" s="1" t="s">
        <v>99</v>
      </c>
      <c r="J2831" s="1" t="s">
        <v>74</v>
      </c>
      <c r="K2831" s="1" t="s">
        <v>67</v>
      </c>
      <c r="L2831" s="1" t="s">
        <v>39</v>
      </c>
      <c r="M2831" s="1" t="s">
        <v>27</v>
      </c>
      <c r="N2831" s="1" t="s">
        <v>15</v>
      </c>
      <c r="O2831" s="1" t="s">
        <v>22</v>
      </c>
    </row>
    <row r="2832" spans="1:15" x14ac:dyDescent="0.25">
      <c r="A2832">
        <v>2831</v>
      </c>
      <c r="B2832">
        <v>63</v>
      </c>
      <c r="C2832" s="1" t="s">
        <v>134</v>
      </c>
      <c r="D2832" s="1" t="s">
        <v>69</v>
      </c>
      <c r="E2832" s="1" t="s">
        <v>4</v>
      </c>
      <c r="F2832" s="2">
        <v>50952</v>
      </c>
      <c r="G2832">
        <v>13</v>
      </c>
      <c r="H2832">
        <v>90</v>
      </c>
      <c r="I2832" s="1" t="s">
        <v>29</v>
      </c>
      <c r="J2832" s="1" t="s">
        <v>6</v>
      </c>
      <c r="K2832" s="1" t="s">
        <v>91</v>
      </c>
      <c r="L2832" s="1" t="s">
        <v>19</v>
      </c>
      <c r="M2832" s="1" t="s">
        <v>56</v>
      </c>
      <c r="N2832" s="1" t="s">
        <v>10</v>
      </c>
      <c r="O2832" s="1" t="s">
        <v>79</v>
      </c>
    </row>
    <row r="2833" spans="1:15" x14ac:dyDescent="0.25">
      <c r="A2833">
        <v>2832</v>
      </c>
      <c r="B2833">
        <v>34</v>
      </c>
      <c r="C2833" s="1" t="s">
        <v>134</v>
      </c>
      <c r="D2833" s="1" t="s">
        <v>86</v>
      </c>
      <c r="E2833" s="1" t="s">
        <v>4</v>
      </c>
      <c r="F2833" s="2">
        <v>50954</v>
      </c>
      <c r="G2833">
        <v>4</v>
      </c>
      <c r="H2833">
        <v>53</v>
      </c>
      <c r="I2833" s="1" t="s">
        <v>123</v>
      </c>
      <c r="J2833" s="1" t="s">
        <v>6</v>
      </c>
      <c r="K2833" s="1" t="s">
        <v>51</v>
      </c>
      <c r="L2833" s="1" t="s">
        <v>8</v>
      </c>
      <c r="M2833" s="1" t="s">
        <v>9</v>
      </c>
      <c r="N2833" s="1" t="s">
        <v>21</v>
      </c>
      <c r="O2833" s="1" t="s">
        <v>22</v>
      </c>
    </row>
    <row r="2834" spans="1:15" x14ac:dyDescent="0.25">
      <c r="A2834">
        <v>2833</v>
      </c>
      <c r="B2834">
        <v>29</v>
      </c>
      <c r="C2834" s="1" t="s">
        <v>134</v>
      </c>
      <c r="D2834" s="1" t="s">
        <v>101</v>
      </c>
      <c r="E2834" s="1" t="s">
        <v>49</v>
      </c>
      <c r="F2834" s="2">
        <v>50956</v>
      </c>
      <c r="G2834">
        <v>40</v>
      </c>
      <c r="H2834">
        <v>37</v>
      </c>
      <c r="I2834" s="1" t="s">
        <v>110</v>
      </c>
      <c r="J2834" s="1" t="s">
        <v>26</v>
      </c>
      <c r="K2834" s="1" t="s">
        <v>118</v>
      </c>
      <c r="L2834" s="1" t="s">
        <v>35</v>
      </c>
      <c r="M2834" s="1" t="s">
        <v>36</v>
      </c>
      <c r="N2834" s="1" t="s">
        <v>28</v>
      </c>
      <c r="O2834" s="1" t="s">
        <v>40</v>
      </c>
    </row>
    <row r="2835" spans="1:15" x14ac:dyDescent="0.25">
      <c r="A2835">
        <v>2834</v>
      </c>
      <c r="B2835">
        <v>43</v>
      </c>
      <c r="C2835" s="1" t="s">
        <v>134</v>
      </c>
      <c r="D2835" s="1" t="s">
        <v>16</v>
      </c>
      <c r="E2835" s="1" t="s">
        <v>4</v>
      </c>
      <c r="F2835" s="2">
        <v>50958</v>
      </c>
      <c r="G2835">
        <v>19</v>
      </c>
      <c r="H2835">
        <v>56</v>
      </c>
      <c r="I2835" s="1" t="s">
        <v>54</v>
      </c>
      <c r="J2835" s="1" t="s">
        <v>26</v>
      </c>
      <c r="K2835" s="1" t="s">
        <v>67</v>
      </c>
      <c r="L2835" s="1" t="s">
        <v>39</v>
      </c>
      <c r="M2835" s="1" t="s">
        <v>20</v>
      </c>
      <c r="N2835" s="1" t="s">
        <v>15</v>
      </c>
      <c r="O2835" s="1" t="s">
        <v>70</v>
      </c>
    </row>
    <row r="2836" spans="1:15" x14ac:dyDescent="0.25">
      <c r="A2836">
        <v>2835</v>
      </c>
      <c r="B2836">
        <v>39</v>
      </c>
      <c r="C2836" s="1" t="s">
        <v>134</v>
      </c>
      <c r="D2836" s="1" t="s">
        <v>84</v>
      </c>
      <c r="E2836" s="1" t="s">
        <v>45</v>
      </c>
      <c r="F2836" s="2">
        <v>50960</v>
      </c>
      <c r="G2836">
        <v>17</v>
      </c>
      <c r="H2836">
        <v>43</v>
      </c>
      <c r="I2836" s="1" t="s">
        <v>87</v>
      </c>
      <c r="J2836" s="1" t="s">
        <v>26</v>
      </c>
      <c r="K2836" s="1" t="s">
        <v>108</v>
      </c>
      <c r="L2836" s="1" t="s">
        <v>39</v>
      </c>
      <c r="M2836" s="1" t="s">
        <v>52</v>
      </c>
      <c r="N2836" s="1" t="s">
        <v>21</v>
      </c>
      <c r="O2836" s="1" t="s">
        <v>22</v>
      </c>
    </row>
    <row r="2837" spans="1:15" x14ac:dyDescent="0.25">
      <c r="A2837">
        <v>2836</v>
      </c>
      <c r="B2837">
        <v>33</v>
      </c>
      <c r="C2837" s="1" t="s">
        <v>134</v>
      </c>
      <c r="D2837" s="1" t="s">
        <v>95</v>
      </c>
      <c r="E2837" s="1" t="s">
        <v>4</v>
      </c>
      <c r="F2837" s="2">
        <v>50962</v>
      </c>
      <c r="G2837">
        <v>7</v>
      </c>
      <c r="H2837">
        <v>84</v>
      </c>
      <c r="I2837" s="1" t="s">
        <v>111</v>
      </c>
      <c r="J2837" s="1" t="s">
        <v>18</v>
      </c>
      <c r="K2837" s="1" t="s">
        <v>51</v>
      </c>
      <c r="L2837" s="1" t="s">
        <v>8</v>
      </c>
      <c r="M2837" s="1" t="s">
        <v>20</v>
      </c>
      <c r="N2837" s="1" t="s">
        <v>10</v>
      </c>
      <c r="O2837" s="1" t="s">
        <v>31</v>
      </c>
    </row>
    <row r="2838" spans="1:15" x14ac:dyDescent="0.25">
      <c r="A2838">
        <v>2837</v>
      </c>
      <c r="B2838">
        <v>51</v>
      </c>
      <c r="C2838" s="1" t="s">
        <v>134</v>
      </c>
      <c r="D2838" s="1" t="s">
        <v>77</v>
      </c>
      <c r="E2838" s="1" t="s">
        <v>4</v>
      </c>
      <c r="F2838" s="2">
        <v>50964</v>
      </c>
      <c r="G2838">
        <v>21</v>
      </c>
      <c r="H2838">
        <v>50</v>
      </c>
      <c r="I2838" s="1" t="s">
        <v>33</v>
      </c>
      <c r="J2838" s="1" t="s">
        <v>26</v>
      </c>
      <c r="K2838" s="1" t="s">
        <v>43</v>
      </c>
      <c r="L2838" s="1" t="s">
        <v>8</v>
      </c>
      <c r="M2838" s="1" t="s">
        <v>52</v>
      </c>
      <c r="N2838" s="1" t="s">
        <v>15</v>
      </c>
      <c r="O2838" s="1" t="s">
        <v>58</v>
      </c>
    </row>
    <row r="2839" spans="1:15" x14ac:dyDescent="0.25">
      <c r="A2839">
        <v>2838</v>
      </c>
      <c r="B2839">
        <v>65</v>
      </c>
      <c r="C2839" s="1" t="s">
        <v>134</v>
      </c>
      <c r="D2839" s="1" t="s">
        <v>53</v>
      </c>
      <c r="E2839" s="1" t="s">
        <v>24</v>
      </c>
      <c r="F2839" s="2">
        <v>50966</v>
      </c>
      <c r="G2839">
        <v>44</v>
      </c>
      <c r="H2839">
        <v>88</v>
      </c>
      <c r="I2839" s="1" t="s">
        <v>72</v>
      </c>
      <c r="J2839" s="1" t="s">
        <v>26</v>
      </c>
      <c r="K2839" s="1" t="s">
        <v>92</v>
      </c>
      <c r="L2839" s="1" t="s">
        <v>35</v>
      </c>
      <c r="M2839" s="1" t="s">
        <v>9</v>
      </c>
      <c r="N2839" s="1" t="s">
        <v>28</v>
      </c>
      <c r="O2839" s="1" t="s">
        <v>22</v>
      </c>
    </row>
    <row r="2840" spans="1:15" x14ac:dyDescent="0.25">
      <c r="A2840">
        <v>2839</v>
      </c>
      <c r="B2840">
        <v>51</v>
      </c>
      <c r="C2840" s="1" t="s">
        <v>134</v>
      </c>
      <c r="D2840" s="1" t="s">
        <v>84</v>
      </c>
      <c r="E2840" s="1" t="s">
        <v>45</v>
      </c>
      <c r="F2840" s="2">
        <v>50968</v>
      </c>
      <c r="G2840">
        <v>2</v>
      </c>
      <c r="H2840">
        <v>50</v>
      </c>
      <c r="I2840" s="1" t="s">
        <v>13</v>
      </c>
      <c r="J2840" s="1" t="s">
        <v>26</v>
      </c>
      <c r="K2840" s="1" t="s">
        <v>126</v>
      </c>
      <c r="L2840" s="1" t="s">
        <v>39</v>
      </c>
      <c r="M2840" s="1" t="s">
        <v>20</v>
      </c>
      <c r="N2840" s="1" t="s">
        <v>57</v>
      </c>
      <c r="O2840" s="1" t="s">
        <v>22</v>
      </c>
    </row>
    <row r="2841" spans="1:15" x14ac:dyDescent="0.25">
      <c r="A2841">
        <v>2840</v>
      </c>
      <c r="B2841">
        <v>70</v>
      </c>
      <c r="C2841" s="1" t="s">
        <v>134</v>
      </c>
      <c r="D2841" s="1" t="s">
        <v>101</v>
      </c>
      <c r="E2841" s="1" t="s">
        <v>49</v>
      </c>
      <c r="F2841" s="2">
        <v>50970</v>
      </c>
      <c r="G2841">
        <v>30</v>
      </c>
      <c r="H2841">
        <v>80</v>
      </c>
      <c r="I2841" s="1" t="s">
        <v>129</v>
      </c>
      <c r="J2841" s="1" t="s">
        <v>6</v>
      </c>
      <c r="K2841" s="1" t="s">
        <v>67</v>
      </c>
      <c r="L2841" s="1" t="s">
        <v>35</v>
      </c>
      <c r="M2841" s="1" t="s">
        <v>56</v>
      </c>
      <c r="N2841" s="1" t="s">
        <v>57</v>
      </c>
      <c r="O2841" s="1" t="s">
        <v>70</v>
      </c>
    </row>
    <row r="2842" spans="1:15" x14ac:dyDescent="0.25">
      <c r="A2842">
        <v>2841</v>
      </c>
      <c r="B2842">
        <v>40</v>
      </c>
      <c r="C2842" s="1" t="s">
        <v>134</v>
      </c>
      <c r="D2842" s="1" t="s">
        <v>95</v>
      </c>
      <c r="E2842" s="1" t="s">
        <v>4</v>
      </c>
      <c r="F2842" s="2">
        <v>50972</v>
      </c>
      <c r="G2842">
        <v>41</v>
      </c>
      <c r="H2842">
        <v>47</v>
      </c>
      <c r="I2842" s="1" t="s">
        <v>46</v>
      </c>
      <c r="J2842" s="1" t="s">
        <v>6</v>
      </c>
      <c r="K2842" s="1" t="s">
        <v>51</v>
      </c>
      <c r="L2842" s="1" t="s">
        <v>19</v>
      </c>
      <c r="M2842" s="1" t="s">
        <v>56</v>
      </c>
      <c r="N2842" s="1" t="s">
        <v>15</v>
      </c>
      <c r="O2842" s="1" t="s">
        <v>31</v>
      </c>
    </row>
    <row r="2843" spans="1:15" x14ac:dyDescent="0.25">
      <c r="A2843">
        <v>2842</v>
      </c>
      <c r="B2843">
        <v>19</v>
      </c>
      <c r="C2843" s="1" t="s">
        <v>134</v>
      </c>
      <c r="D2843" s="1" t="s">
        <v>63</v>
      </c>
      <c r="E2843" s="1" t="s">
        <v>4</v>
      </c>
      <c r="F2843" s="2">
        <v>50974</v>
      </c>
      <c r="G2843">
        <v>31</v>
      </c>
      <c r="H2843">
        <v>33</v>
      </c>
      <c r="I2843" s="1" t="s">
        <v>105</v>
      </c>
      <c r="J2843" s="1" t="s">
        <v>74</v>
      </c>
      <c r="K2843" s="1" t="s">
        <v>118</v>
      </c>
      <c r="L2843" s="1" t="s">
        <v>8</v>
      </c>
      <c r="M2843" s="1" t="s">
        <v>52</v>
      </c>
      <c r="N2843" s="1" t="s">
        <v>15</v>
      </c>
      <c r="O2843" s="1" t="s">
        <v>22</v>
      </c>
    </row>
    <row r="2844" spans="1:15" x14ac:dyDescent="0.25">
      <c r="A2844">
        <v>2843</v>
      </c>
      <c r="B2844">
        <v>28</v>
      </c>
      <c r="C2844" s="1" t="s">
        <v>134</v>
      </c>
      <c r="D2844" s="1" t="s">
        <v>44</v>
      </c>
      <c r="E2844" s="1" t="s">
        <v>45</v>
      </c>
      <c r="F2844" s="2">
        <v>50976</v>
      </c>
      <c r="G2844">
        <v>48</v>
      </c>
      <c r="H2844">
        <v>100</v>
      </c>
      <c r="I2844" s="1" t="s">
        <v>99</v>
      </c>
      <c r="J2844" s="1" t="s">
        <v>6</v>
      </c>
      <c r="K2844" s="1" t="s">
        <v>78</v>
      </c>
      <c r="L2844" s="1" t="s">
        <v>39</v>
      </c>
      <c r="M2844" s="1" t="s">
        <v>36</v>
      </c>
      <c r="N2844" s="1" t="s">
        <v>68</v>
      </c>
      <c r="O2844" s="1" t="s">
        <v>40</v>
      </c>
    </row>
    <row r="2845" spans="1:15" x14ac:dyDescent="0.25">
      <c r="A2845">
        <v>2844</v>
      </c>
      <c r="B2845">
        <v>51</v>
      </c>
      <c r="C2845" s="1" t="s">
        <v>134</v>
      </c>
      <c r="D2845" s="1" t="s">
        <v>12</v>
      </c>
      <c r="E2845" s="1" t="s">
        <v>4</v>
      </c>
      <c r="F2845" s="2">
        <v>50978</v>
      </c>
      <c r="G2845">
        <v>41</v>
      </c>
      <c r="H2845">
        <v>26</v>
      </c>
      <c r="I2845" s="1" t="s">
        <v>105</v>
      </c>
      <c r="J2845" s="1" t="s">
        <v>26</v>
      </c>
      <c r="K2845" s="1" t="s">
        <v>34</v>
      </c>
      <c r="L2845" s="1" t="s">
        <v>35</v>
      </c>
      <c r="M2845" s="1" t="s">
        <v>56</v>
      </c>
      <c r="N2845" s="1" t="s">
        <v>10</v>
      </c>
      <c r="O2845" s="1" t="s">
        <v>22</v>
      </c>
    </row>
    <row r="2846" spans="1:15" x14ac:dyDescent="0.25">
      <c r="A2846">
        <v>2845</v>
      </c>
      <c r="B2846">
        <v>32</v>
      </c>
      <c r="C2846" s="1" t="s">
        <v>134</v>
      </c>
      <c r="D2846" s="1" t="s">
        <v>106</v>
      </c>
      <c r="E2846" s="1" t="s">
        <v>49</v>
      </c>
      <c r="F2846" s="2">
        <v>50980</v>
      </c>
      <c r="G2846">
        <v>42</v>
      </c>
      <c r="H2846">
        <v>79</v>
      </c>
      <c r="I2846" s="1" t="s">
        <v>112</v>
      </c>
      <c r="J2846" s="1" t="s">
        <v>26</v>
      </c>
      <c r="K2846" s="1" t="s">
        <v>108</v>
      </c>
      <c r="L2846" s="1" t="s">
        <v>35</v>
      </c>
      <c r="M2846" s="1" t="s">
        <v>36</v>
      </c>
      <c r="N2846" s="1" t="s">
        <v>10</v>
      </c>
      <c r="O2846" s="1" t="s">
        <v>31</v>
      </c>
    </row>
    <row r="2847" spans="1:15" x14ac:dyDescent="0.25">
      <c r="A2847">
        <v>2846</v>
      </c>
      <c r="B2847">
        <v>26</v>
      </c>
      <c r="C2847" s="1" t="s">
        <v>134</v>
      </c>
      <c r="D2847" s="1" t="s">
        <v>114</v>
      </c>
      <c r="E2847" s="1" t="s">
        <v>49</v>
      </c>
      <c r="F2847" s="2">
        <v>50982</v>
      </c>
      <c r="G2847">
        <v>39</v>
      </c>
      <c r="H2847">
        <v>77</v>
      </c>
      <c r="I2847" s="1" t="s">
        <v>129</v>
      </c>
      <c r="J2847" s="1" t="s">
        <v>6</v>
      </c>
      <c r="K2847" s="1" t="s">
        <v>75</v>
      </c>
      <c r="L2847" s="1" t="s">
        <v>35</v>
      </c>
      <c r="M2847" s="1" t="s">
        <v>9</v>
      </c>
      <c r="N2847" s="1" t="s">
        <v>68</v>
      </c>
      <c r="O2847" s="1" t="s">
        <v>79</v>
      </c>
    </row>
    <row r="2848" spans="1:15" x14ac:dyDescent="0.25">
      <c r="A2848">
        <v>2847</v>
      </c>
      <c r="B2848">
        <v>50</v>
      </c>
      <c r="C2848" s="1" t="s">
        <v>134</v>
      </c>
      <c r="D2848" s="1" t="s">
        <v>107</v>
      </c>
      <c r="E2848" s="1" t="s">
        <v>4</v>
      </c>
      <c r="F2848" s="2">
        <v>50984</v>
      </c>
      <c r="G2848">
        <v>15</v>
      </c>
      <c r="H2848">
        <v>36</v>
      </c>
      <c r="I2848" s="1" t="s">
        <v>83</v>
      </c>
      <c r="J2848" s="1" t="s">
        <v>74</v>
      </c>
      <c r="K2848" s="1" t="s">
        <v>76</v>
      </c>
      <c r="L2848" s="1" t="s">
        <v>39</v>
      </c>
      <c r="M2848" s="1" t="s">
        <v>27</v>
      </c>
      <c r="N2848" s="1" t="s">
        <v>28</v>
      </c>
      <c r="O2848" s="1" t="s">
        <v>58</v>
      </c>
    </row>
    <row r="2849" spans="1:15" x14ac:dyDescent="0.25">
      <c r="A2849">
        <v>2848</v>
      </c>
      <c r="B2849">
        <v>68</v>
      </c>
      <c r="C2849" s="1" t="s">
        <v>134</v>
      </c>
      <c r="D2849" s="1" t="s">
        <v>88</v>
      </c>
      <c r="E2849" s="1" t="s">
        <v>49</v>
      </c>
      <c r="F2849" s="2">
        <v>50986</v>
      </c>
      <c r="G2849">
        <v>3</v>
      </c>
      <c r="H2849">
        <v>21</v>
      </c>
      <c r="I2849" s="1" t="s">
        <v>121</v>
      </c>
      <c r="J2849" s="1" t="s">
        <v>6</v>
      </c>
      <c r="K2849" s="1" t="s">
        <v>43</v>
      </c>
      <c r="L2849" s="1" t="s">
        <v>8</v>
      </c>
      <c r="M2849" s="1" t="s">
        <v>20</v>
      </c>
      <c r="N2849" s="1" t="s">
        <v>28</v>
      </c>
      <c r="O2849" s="1" t="s">
        <v>79</v>
      </c>
    </row>
    <row r="2850" spans="1:15" x14ac:dyDescent="0.25">
      <c r="A2850">
        <v>2849</v>
      </c>
      <c r="B2850">
        <v>33</v>
      </c>
      <c r="C2850" s="1" t="s">
        <v>134</v>
      </c>
      <c r="D2850" s="1" t="s">
        <v>119</v>
      </c>
      <c r="E2850" s="1" t="s">
        <v>24</v>
      </c>
      <c r="F2850" s="2">
        <v>50988</v>
      </c>
      <c r="G2850">
        <v>28</v>
      </c>
      <c r="H2850">
        <v>72</v>
      </c>
      <c r="I2850" s="1" t="s">
        <v>132</v>
      </c>
      <c r="J2850" s="1" t="s">
        <v>6</v>
      </c>
      <c r="K2850" s="1" t="s">
        <v>7</v>
      </c>
      <c r="L2850" s="1" t="s">
        <v>39</v>
      </c>
      <c r="M2850" s="1" t="s">
        <v>56</v>
      </c>
      <c r="N2850" s="1" t="s">
        <v>57</v>
      </c>
      <c r="O2850" s="1" t="s">
        <v>40</v>
      </c>
    </row>
    <row r="2851" spans="1:15" x14ac:dyDescent="0.25">
      <c r="A2851">
        <v>2850</v>
      </c>
      <c r="B2851">
        <v>56</v>
      </c>
      <c r="C2851" s="1" t="s">
        <v>134</v>
      </c>
      <c r="D2851" s="1" t="s">
        <v>44</v>
      </c>
      <c r="E2851" s="1" t="s">
        <v>45</v>
      </c>
      <c r="F2851" s="2">
        <v>50990</v>
      </c>
      <c r="G2851">
        <v>27</v>
      </c>
      <c r="H2851">
        <v>25</v>
      </c>
      <c r="I2851" s="1" t="s">
        <v>64</v>
      </c>
      <c r="J2851" s="1" t="s">
        <v>26</v>
      </c>
      <c r="K2851" s="1" t="s">
        <v>62</v>
      </c>
      <c r="L2851" s="1" t="s">
        <v>19</v>
      </c>
      <c r="M2851" s="1" t="s">
        <v>9</v>
      </c>
      <c r="N2851" s="1" t="s">
        <v>28</v>
      </c>
      <c r="O2851" s="1" t="s">
        <v>58</v>
      </c>
    </row>
    <row r="2852" spans="1:15" x14ac:dyDescent="0.25">
      <c r="A2852">
        <v>2851</v>
      </c>
      <c r="B2852">
        <v>57</v>
      </c>
      <c r="C2852" s="1" t="s">
        <v>134</v>
      </c>
      <c r="D2852" s="1" t="s">
        <v>12</v>
      </c>
      <c r="E2852" s="1" t="s">
        <v>4</v>
      </c>
      <c r="F2852" s="2">
        <v>50992</v>
      </c>
      <c r="G2852">
        <v>36</v>
      </c>
      <c r="H2852">
        <v>79</v>
      </c>
      <c r="I2852" s="1" t="s">
        <v>127</v>
      </c>
      <c r="J2852" s="1" t="s">
        <v>26</v>
      </c>
      <c r="K2852" s="1" t="s">
        <v>47</v>
      </c>
      <c r="L2852" s="1" t="s">
        <v>19</v>
      </c>
      <c r="M2852" s="1" t="s">
        <v>56</v>
      </c>
      <c r="N2852" s="1" t="s">
        <v>68</v>
      </c>
      <c r="O2852" s="1" t="s">
        <v>31</v>
      </c>
    </row>
    <row r="2853" spans="1:15" x14ac:dyDescent="0.25">
      <c r="A2853">
        <v>2852</v>
      </c>
      <c r="B2853">
        <v>58</v>
      </c>
      <c r="C2853" s="1" t="s">
        <v>134</v>
      </c>
      <c r="D2853" s="1" t="s">
        <v>3</v>
      </c>
      <c r="E2853" s="1" t="s">
        <v>4</v>
      </c>
      <c r="F2853" s="2">
        <v>50994</v>
      </c>
      <c r="G2853">
        <v>42</v>
      </c>
      <c r="H2853">
        <v>73</v>
      </c>
      <c r="I2853" s="1" t="s">
        <v>89</v>
      </c>
      <c r="J2853" s="1" t="s">
        <v>6</v>
      </c>
      <c r="K2853" s="1" t="s">
        <v>67</v>
      </c>
      <c r="L2853" s="1" t="s">
        <v>35</v>
      </c>
      <c r="M2853" s="1" t="s">
        <v>56</v>
      </c>
      <c r="N2853" s="1" t="s">
        <v>68</v>
      </c>
      <c r="O2853" s="1" t="s">
        <v>70</v>
      </c>
    </row>
    <row r="2854" spans="1:15" x14ac:dyDescent="0.25">
      <c r="A2854">
        <v>2853</v>
      </c>
      <c r="B2854">
        <v>40</v>
      </c>
      <c r="C2854" s="1" t="s">
        <v>134</v>
      </c>
      <c r="D2854" s="1" t="s">
        <v>115</v>
      </c>
      <c r="E2854" s="1" t="s">
        <v>49</v>
      </c>
      <c r="F2854" s="2">
        <v>50996</v>
      </c>
      <c r="G2854">
        <v>30</v>
      </c>
      <c r="H2854">
        <v>71</v>
      </c>
      <c r="I2854" s="1" t="s">
        <v>66</v>
      </c>
      <c r="J2854" s="1" t="s">
        <v>26</v>
      </c>
      <c r="K2854" s="1" t="s">
        <v>118</v>
      </c>
      <c r="L2854" s="1" t="s">
        <v>19</v>
      </c>
      <c r="M2854" s="1" t="s">
        <v>56</v>
      </c>
      <c r="N2854" s="1" t="s">
        <v>10</v>
      </c>
      <c r="O2854" s="1" t="s">
        <v>22</v>
      </c>
    </row>
    <row r="2855" spans="1:15" x14ac:dyDescent="0.25">
      <c r="A2855">
        <v>2854</v>
      </c>
      <c r="B2855">
        <v>37</v>
      </c>
      <c r="C2855" s="1" t="s">
        <v>134</v>
      </c>
      <c r="D2855" s="1" t="s">
        <v>106</v>
      </c>
      <c r="E2855" s="1" t="s">
        <v>49</v>
      </c>
      <c r="F2855" s="2">
        <v>50998</v>
      </c>
      <c r="G2855">
        <v>9</v>
      </c>
      <c r="H2855">
        <v>48</v>
      </c>
      <c r="I2855" s="1" t="s">
        <v>120</v>
      </c>
      <c r="J2855" s="1" t="s">
        <v>26</v>
      </c>
      <c r="K2855" s="1" t="s">
        <v>118</v>
      </c>
      <c r="L2855" s="1" t="s">
        <v>8</v>
      </c>
      <c r="M2855" s="1" t="s">
        <v>27</v>
      </c>
      <c r="N2855" s="1" t="s">
        <v>28</v>
      </c>
      <c r="O2855" s="1" t="s">
        <v>22</v>
      </c>
    </row>
    <row r="2856" spans="1:15" x14ac:dyDescent="0.25">
      <c r="A2856">
        <v>2855</v>
      </c>
      <c r="B2856">
        <v>36</v>
      </c>
      <c r="C2856" s="1" t="s">
        <v>134</v>
      </c>
      <c r="D2856" s="1" t="s">
        <v>23</v>
      </c>
      <c r="E2856" s="1" t="s">
        <v>24</v>
      </c>
      <c r="F2856" s="2">
        <v>51000</v>
      </c>
      <c r="G2856">
        <v>25</v>
      </c>
      <c r="H2856">
        <v>28</v>
      </c>
      <c r="I2856" s="1" t="s">
        <v>61</v>
      </c>
      <c r="J2856" s="1" t="s">
        <v>26</v>
      </c>
      <c r="K2856" s="1" t="s">
        <v>100</v>
      </c>
      <c r="L2856" s="1" t="s">
        <v>39</v>
      </c>
      <c r="M2856" s="1" t="s">
        <v>56</v>
      </c>
      <c r="N2856" s="1" t="s">
        <v>10</v>
      </c>
      <c r="O2856" s="1" t="s">
        <v>70</v>
      </c>
    </row>
    <row r="2857" spans="1:15" x14ac:dyDescent="0.25">
      <c r="A2857">
        <v>2856</v>
      </c>
      <c r="B2857">
        <v>29</v>
      </c>
      <c r="C2857" s="1" t="s">
        <v>134</v>
      </c>
      <c r="D2857" s="1" t="s">
        <v>119</v>
      </c>
      <c r="E2857" s="1" t="s">
        <v>24</v>
      </c>
      <c r="F2857" s="2">
        <v>51002</v>
      </c>
      <c r="G2857">
        <v>33</v>
      </c>
      <c r="H2857">
        <v>95</v>
      </c>
      <c r="I2857" s="1" t="s">
        <v>73</v>
      </c>
      <c r="J2857" s="1" t="s">
        <v>18</v>
      </c>
      <c r="K2857" s="1" t="s">
        <v>14</v>
      </c>
      <c r="L2857" s="1" t="s">
        <v>8</v>
      </c>
      <c r="M2857" s="1" t="s">
        <v>52</v>
      </c>
      <c r="N2857" s="1" t="s">
        <v>28</v>
      </c>
      <c r="O2857" s="1" t="s">
        <v>40</v>
      </c>
    </row>
    <row r="2858" spans="1:15" x14ac:dyDescent="0.25">
      <c r="A2858">
        <v>2857</v>
      </c>
      <c r="B2858">
        <v>65</v>
      </c>
      <c r="C2858" s="1" t="s">
        <v>134</v>
      </c>
      <c r="D2858" s="1" t="s">
        <v>84</v>
      </c>
      <c r="E2858" s="1" t="s">
        <v>45</v>
      </c>
      <c r="F2858" s="2">
        <v>51004</v>
      </c>
      <c r="G2858">
        <v>31</v>
      </c>
      <c r="H2858">
        <v>48</v>
      </c>
      <c r="I2858" s="1" t="s">
        <v>128</v>
      </c>
      <c r="J2858" s="1" t="s">
        <v>26</v>
      </c>
      <c r="K2858" s="1" t="s">
        <v>108</v>
      </c>
      <c r="L2858" s="1" t="s">
        <v>8</v>
      </c>
      <c r="M2858" s="1" t="s">
        <v>52</v>
      </c>
      <c r="N2858" s="1" t="s">
        <v>21</v>
      </c>
      <c r="O2858" s="1" t="s">
        <v>70</v>
      </c>
    </row>
    <row r="2859" spans="1:15" x14ac:dyDescent="0.25">
      <c r="A2859">
        <v>2858</v>
      </c>
      <c r="B2859">
        <v>44</v>
      </c>
      <c r="C2859" s="1" t="s">
        <v>134</v>
      </c>
      <c r="D2859" s="1" t="s">
        <v>63</v>
      </c>
      <c r="E2859" s="1" t="s">
        <v>4</v>
      </c>
      <c r="F2859" s="2">
        <v>51006</v>
      </c>
      <c r="G2859">
        <v>35</v>
      </c>
      <c r="H2859">
        <v>93</v>
      </c>
      <c r="I2859" s="1" t="s">
        <v>122</v>
      </c>
      <c r="J2859" s="1" t="s">
        <v>18</v>
      </c>
      <c r="K2859" s="1" t="s">
        <v>14</v>
      </c>
      <c r="L2859" s="1" t="s">
        <v>19</v>
      </c>
      <c r="M2859" s="1" t="s">
        <v>27</v>
      </c>
      <c r="N2859" s="1" t="s">
        <v>68</v>
      </c>
      <c r="O2859" s="1" t="s">
        <v>70</v>
      </c>
    </row>
    <row r="2860" spans="1:15" x14ac:dyDescent="0.25">
      <c r="A2860">
        <v>2859</v>
      </c>
      <c r="B2860">
        <v>34</v>
      </c>
      <c r="C2860" s="1" t="s">
        <v>134</v>
      </c>
      <c r="D2860" s="1" t="s">
        <v>16</v>
      </c>
      <c r="E2860" s="1" t="s">
        <v>4</v>
      </c>
      <c r="F2860" s="2">
        <v>51008</v>
      </c>
      <c r="G2860">
        <v>46</v>
      </c>
      <c r="H2860">
        <v>87</v>
      </c>
      <c r="I2860" s="1" t="s">
        <v>110</v>
      </c>
      <c r="J2860" s="1" t="s">
        <v>6</v>
      </c>
      <c r="K2860" s="1" t="s">
        <v>67</v>
      </c>
      <c r="L2860" s="1" t="s">
        <v>35</v>
      </c>
      <c r="M2860" s="1" t="s">
        <v>52</v>
      </c>
      <c r="N2860" s="1" t="s">
        <v>57</v>
      </c>
      <c r="O2860" s="1" t="s">
        <v>70</v>
      </c>
    </row>
    <row r="2861" spans="1:15" x14ac:dyDescent="0.25">
      <c r="A2861">
        <v>2860</v>
      </c>
      <c r="B2861">
        <v>31</v>
      </c>
      <c r="C2861" s="1" t="s">
        <v>134</v>
      </c>
      <c r="D2861" s="1" t="s">
        <v>41</v>
      </c>
      <c r="E2861" s="1" t="s">
        <v>4</v>
      </c>
      <c r="F2861" s="2">
        <v>51010</v>
      </c>
      <c r="G2861">
        <v>29</v>
      </c>
      <c r="H2861">
        <v>32</v>
      </c>
      <c r="I2861" s="1" t="s">
        <v>122</v>
      </c>
      <c r="J2861" s="1" t="s">
        <v>6</v>
      </c>
      <c r="K2861" s="1" t="s">
        <v>116</v>
      </c>
      <c r="L2861" s="1" t="s">
        <v>39</v>
      </c>
      <c r="M2861" s="1" t="s">
        <v>9</v>
      </c>
      <c r="N2861" s="1" t="s">
        <v>57</v>
      </c>
      <c r="O2861" s="1" t="s">
        <v>31</v>
      </c>
    </row>
    <row r="2862" spans="1:15" x14ac:dyDescent="0.25">
      <c r="A2862">
        <v>2861</v>
      </c>
      <c r="B2862">
        <v>28</v>
      </c>
      <c r="C2862" s="1" t="s">
        <v>134</v>
      </c>
      <c r="D2862" s="1" t="s">
        <v>37</v>
      </c>
      <c r="E2862" s="1" t="s">
        <v>4</v>
      </c>
      <c r="F2862" s="2">
        <v>51012</v>
      </c>
      <c r="G2862">
        <v>49</v>
      </c>
      <c r="H2862">
        <v>38</v>
      </c>
      <c r="I2862" s="1" t="s">
        <v>25</v>
      </c>
      <c r="J2862" s="1" t="s">
        <v>26</v>
      </c>
      <c r="K2862" s="1" t="s">
        <v>62</v>
      </c>
      <c r="L2862" s="1" t="s">
        <v>19</v>
      </c>
      <c r="M2862" s="1" t="s">
        <v>27</v>
      </c>
      <c r="N2862" s="1" t="s">
        <v>57</v>
      </c>
      <c r="O2862" s="1" t="s">
        <v>22</v>
      </c>
    </row>
    <row r="2863" spans="1:15" x14ac:dyDescent="0.25">
      <c r="A2863">
        <v>2862</v>
      </c>
      <c r="B2863">
        <v>66</v>
      </c>
      <c r="C2863" s="1" t="s">
        <v>134</v>
      </c>
      <c r="D2863" s="1" t="s">
        <v>44</v>
      </c>
      <c r="E2863" s="1" t="s">
        <v>45</v>
      </c>
      <c r="F2863" s="2">
        <v>51014</v>
      </c>
      <c r="G2863">
        <v>27</v>
      </c>
      <c r="H2863">
        <v>54</v>
      </c>
      <c r="I2863" s="1" t="s">
        <v>110</v>
      </c>
      <c r="J2863" s="1" t="s">
        <v>26</v>
      </c>
      <c r="K2863" s="1" t="s">
        <v>67</v>
      </c>
      <c r="L2863" s="1" t="s">
        <v>39</v>
      </c>
      <c r="M2863" s="1" t="s">
        <v>20</v>
      </c>
      <c r="N2863" s="1" t="s">
        <v>21</v>
      </c>
      <c r="O2863" s="1" t="s">
        <v>70</v>
      </c>
    </row>
    <row r="2864" spans="1:15" x14ac:dyDescent="0.25">
      <c r="A2864">
        <v>2863</v>
      </c>
      <c r="B2864">
        <v>68</v>
      </c>
      <c r="C2864" s="1" t="s">
        <v>134</v>
      </c>
      <c r="D2864" s="1" t="s">
        <v>44</v>
      </c>
      <c r="E2864" s="1" t="s">
        <v>45</v>
      </c>
      <c r="F2864" s="2">
        <v>51016</v>
      </c>
      <c r="G2864">
        <v>5</v>
      </c>
      <c r="H2864">
        <v>75</v>
      </c>
      <c r="I2864" s="1" t="s">
        <v>59</v>
      </c>
      <c r="J2864" s="1" t="s">
        <v>18</v>
      </c>
      <c r="K2864" s="1" t="s">
        <v>65</v>
      </c>
      <c r="L2864" s="1" t="s">
        <v>35</v>
      </c>
      <c r="M2864" s="1" t="s">
        <v>56</v>
      </c>
      <c r="N2864" s="1" t="s">
        <v>57</v>
      </c>
      <c r="O2864" s="1" t="s">
        <v>79</v>
      </c>
    </row>
    <row r="2865" spans="1:15" x14ac:dyDescent="0.25">
      <c r="A2865">
        <v>2864</v>
      </c>
      <c r="B2865">
        <v>37</v>
      </c>
      <c r="C2865" s="1" t="s">
        <v>134</v>
      </c>
      <c r="D2865" s="1" t="s">
        <v>95</v>
      </c>
      <c r="E2865" s="1" t="s">
        <v>4</v>
      </c>
      <c r="F2865" s="2">
        <v>51018</v>
      </c>
      <c r="G2865">
        <v>18</v>
      </c>
      <c r="H2865">
        <v>56</v>
      </c>
      <c r="I2865" s="1" t="s">
        <v>121</v>
      </c>
      <c r="J2865" s="1" t="s">
        <v>26</v>
      </c>
      <c r="K2865" s="1" t="s">
        <v>116</v>
      </c>
      <c r="L2865" s="1" t="s">
        <v>39</v>
      </c>
      <c r="M2865" s="1" t="s">
        <v>52</v>
      </c>
      <c r="N2865" s="1" t="s">
        <v>10</v>
      </c>
      <c r="O2865" s="1" t="s">
        <v>70</v>
      </c>
    </row>
    <row r="2866" spans="1:15" x14ac:dyDescent="0.25">
      <c r="A2866">
        <v>2865</v>
      </c>
      <c r="B2866">
        <v>58</v>
      </c>
      <c r="C2866" s="1" t="s">
        <v>134</v>
      </c>
      <c r="D2866" s="1" t="s">
        <v>12</v>
      </c>
      <c r="E2866" s="1" t="s">
        <v>4</v>
      </c>
      <c r="F2866" s="2">
        <v>51020</v>
      </c>
      <c r="G2866">
        <v>31</v>
      </c>
      <c r="H2866">
        <v>43</v>
      </c>
      <c r="I2866" s="1" t="s">
        <v>97</v>
      </c>
      <c r="J2866" s="1" t="s">
        <v>18</v>
      </c>
      <c r="K2866" s="1" t="s">
        <v>14</v>
      </c>
      <c r="L2866" s="1" t="s">
        <v>39</v>
      </c>
      <c r="M2866" s="1" t="s">
        <v>56</v>
      </c>
      <c r="N2866" s="1" t="s">
        <v>10</v>
      </c>
      <c r="O2866" s="1" t="s">
        <v>22</v>
      </c>
    </row>
    <row r="2867" spans="1:15" x14ac:dyDescent="0.25">
      <c r="A2867">
        <v>2866</v>
      </c>
      <c r="B2867">
        <v>28</v>
      </c>
      <c r="C2867" s="1" t="s">
        <v>134</v>
      </c>
      <c r="D2867" s="1" t="s">
        <v>69</v>
      </c>
      <c r="E2867" s="1" t="s">
        <v>4</v>
      </c>
      <c r="F2867" s="2">
        <v>51022</v>
      </c>
      <c r="G2867">
        <v>27</v>
      </c>
      <c r="H2867">
        <v>97</v>
      </c>
      <c r="I2867" s="1" t="s">
        <v>81</v>
      </c>
      <c r="J2867" s="1" t="s">
        <v>26</v>
      </c>
      <c r="K2867" s="1" t="s">
        <v>47</v>
      </c>
      <c r="L2867" s="1" t="s">
        <v>39</v>
      </c>
      <c r="M2867" s="1" t="s">
        <v>20</v>
      </c>
      <c r="N2867" s="1" t="s">
        <v>15</v>
      </c>
      <c r="O2867" s="1" t="s">
        <v>11</v>
      </c>
    </row>
    <row r="2868" spans="1:15" x14ac:dyDescent="0.25">
      <c r="A2868">
        <v>2867</v>
      </c>
      <c r="B2868">
        <v>54</v>
      </c>
      <c r="C2868" s="1" t="s">
        <v>134</v>
      </c>
      <c r="D2868" s="1" t="s">
        <v>3</v>
      </c>
      <c r="E2868" s="1" t="s">
        <v>4</v>
      </c>
      <c r="F2868" s="2">
        <v>51024</v>
      </c>
      <c r="G2868">
        <v>19</v>
      </c>
      <c r="H2868">
        <v>75</v>
      </c>
      <c r="I2868" s="1" t="s">
        <v>121</v>
      </c>
      <c r="J2868" s="1" t="s">
        <v>18</v>
      </c>
      <c r="K2868" s="1" t="s">
        <v>65</v>
      </c>
      <c r="L2868" s="1" t="s">
        <v>35</v>
      </c>
      <c r="M2868" s="1" t="s">
        <v>20</v>
      </c>
      <c r="N2868" s="1" t="s">
        <v>15</v>
      </c>
      <c r="O2868" s="1" t="s">
        <v>31</v>
      </c>
    </row>
    <row r="2869" spans="1:15" x14ac:dyDescent="0.25">
      <c r="A2869">
        <v>2868</v>
      </c>
      <c r="B2869">
        <v>21</v>
      </c>
      <c r="C2869" s="1" t="s">
        <v>134</v>
      </c>
      <c r="D2869" s="1" t="s">
        <v>32</v>
      </c>
      <c r="E2869" s="1" t="s">
        <v>24</v>
      </c>
      <c r="F2869" s="2">
        <v>51026</v>
      </c>
      <c r="G2869">
        <v>33</v>
      </c>
      <c r="H2869">
        <v>55</v>
      </c>
      <c r="I2869" s="1" t="s">
        <v>94</v>
      </c>
      <c r="J2869" s="1" t="s">
        <v>6</v>
      </c>
      <c r="K2869" s="1" t="s">
        <v>34</v>
      </c>
      <c r="L2869" s="1" t="s">
        <v>35</v>
      </c>
      <c r="M2869" s="1" t="s">
        <v>27</v>
      </c>
      <c r="N2869" s="1" t="s">
        <v>15</v>
      </c>
      <c r="O2869" s="1" t="s">
        <v>11</v>
      </c>
    </row>
    <row r="2870" spans="1:15" x14ac:dyDescent="0.25">
      <c r="A2870">
        <v>2869</v>
      </c>
      <c r="B2870">
        <v>45</v>
      </c>
      <c r="C2870" s="1" t="s">
        <v>134</v>
      </c>
      <c r="D2870" s="1" t="s">
        <v>114</v>
      </c>
      <c r="E2870" s="1" t="s">
        <v>49</v>
      </c>
      <c r="F2870" s="2">
        <v>51028</v>
      </c>
      <c r="G2870">
        <v>42</v>
      </c>
      <c r="H2870">
        <v>49</v>
      </c>
      <c r="I2870" s="1" t="s">
        <v>94</v>
      </c>
      <c r="J2870" s="1" t="s">
        <v>26</v>
      </c>
      <c r="K2870" s="1" t="s">
        <v>76</v>
      </c>
      <c r="L2870" s="1" t="s">
        <v>8</v>
      </c>
      <c r="M2870" s="1" t="s">
        <v>27</v>
      </c>
      <c r="N2870" s="1" t="s">
        <v>28</v>
      </c>
      <c r="O2870" s="1" t="s">
        <v>79</v>
      </c>
    </row>
    <row r="2871" spans="1:15" x14ac:dyDescent="0.25">
      <c r="A2871">
        <v>2870</v>
      </c>
      <c r="B2871">
        <v>57</v>
      </c>
      <c r="C2871" s="1" t="s">
        <v>134</v>
      </c>
      <c r="D2871" s="1" t="s">
        <v>107</v>
      </c>
      <c r="E2871" s="1" t="s">
        <v>4</v>
      </c>
      <c r="F2871" s="2">
        <v>51030</v>
      </c>
      <c r="G2871">
        <v>16</v>
      </c>
      <c r="H2871">
        <v>58</v>
      </c>
      <c r="I2871" s="1" t="s">
        <v>124</v>
      </c>
      <c r="J2871" s="1" t="s">
        <v>26</v>
      </c>
      <c r="K2871" s="1" t="s">
        <v>34</v>
      </c>
      <c r="L2871" s="1" t="s">
        <v>35</v>
      </c>
      <c r="M2871" s="1" t="s">
        <v>36</v>
      </c>
      <c r="N2871" s="1" t="s">
        <v>57</v>
      </c>
      <c r="O2871" s="1" t="s">
        <v>22</v>
      </c>
    </row>
    <row r="2872" spans="1:15" x14ac:dyDescent="0.25">
      <c r="A2872">
        <v>2871</v>
      </c>
      <c r="B2872">
        <v>47</v>
      </c>
      <c r="C2872" s="1" t="s">
        <v>134</v>
      </c>
      <c r="D2872" s="1" t="s">
        <v>88</v>
      </c>
      <c r="E2872" s="1" t="s">
        <v>49</v>
      </c>
      <c r="F2872" s="2">
        <v>51032</v>
      </c>
      <c r="G2872">
        <v>49</v>
      </c>
      <c r="H2872">
        <v>34</v>
      </c>
      <c r="I2872" s="1" t="s">
        <v>96</v>
      </c>
      <c r="J2872" s="1" t="s">
        <v>26</v>
      </c>
      <c r="K2872" s="1" t="s">
        <v>126</v>
      </c>
      <c r="L2872" s="1" t="s">
        <v>8</v>
      </c>
      <c r="M2872" s="1" t="s">
        <v>20</v>
      </c>
      <c r="N2872" s="1" t="s">
        <v>68</v>
      </c>
      <c r="O2872" s="1" t="s">
        <v>79</v>
      </c>
    </row>
    <row r="2873" spans="1:15" x14ac:dyDescent="0.25">
      <c r="A2873">
        <v>2872</v>
      </c>
      <c r="B2873">
        <v>46</v>
      </c>
      <c r="C2873" s="1" t="s">
        <v>134</v>
      </c>
      <c r="D2873" s="1" t="s">
        <v>41</v>
      </c>
      <c r="E2873" s="1" t="s">
        <v>4</v>
      </c>
      <c r="F2873" s="2">
        <v>51034</v>
      </c>
      <c r="G2873">
        <v>40</v>
      </c>
      <c r="H2873">
        <v>43</v>
      </c>
      <c r="I2873" s="1" t="s">
        <v>117</v>
      </c>
      <c r="J2873" s="1" t="s">
        <v>18</v>
      </c>
      <c r="K2873" s="1" t="s">
        <v>76</v>
      </c>
      <c r="L2873" s="1" t="s">
        <v>35</v>
      </c>
      <c r="M2873" s="1" t="s">
        <v>52</v>
      </c>
      <c r="N2873" s="1" t="s">
        <v>10</v>
      </c>
      <c r="O2873" s="1" t="s">
        <v>58</v>
      </c>
    </row>
    <row r="2874" spans="1:15" x14ac:dyDescent="0.25">
      <c r="A2874">
        <v>2873</v>
      </c>
      <c r="B2874">
        <v>63</v>
      </c>
      <c r="C2874" s="1" t="s">
        <v>134</v>
      </c>
      <c r="D2874" s="1" t="s">
        <v>88</v>
      </c>
      <c r="E2874" s="1" t="s">
        <v>49</v>
      </c>
      <c r="F2874" s="2">
        <v>51036</v>
      </c>
      <c r="G2874">
        <v>5</v>
      </c>
      <c r="H2874">
        <v>48</v>
      </c>
      <c r="I2874" s="1" t="s">
        <v>121</v>
      </c>
      <c r="J2874" s="1" t="s">
        <v>6</v>
      </c>
      <c r="K2874" s="1" t="s">
        <v>60</v>
      </c>
      <c r="L2874" s="1" t="s">
        <v>39</v>
      </c>
      <c r="M2874" s="1" t="s">
        <v>27</v>
      </c>
      <c r="N2874" s="1" t="s">
        <v>15</v>
      </c>
      <c r="O2874" s="1" t="s">
        <v>31</v>
      </c>
    </row>
    <row r="2875" spans="1:15" x14ac:dyDescent="0.25">
      <c r="A2875">
        <v>2874</v>
      </c>
      <c r="B2875">
        <v>44</v>
      </c>
      <c r="C2875" s="1" t="s">
        <v>134</v>
      </c>
      <c r="D2875" s="1" t="s">
        <v>12</v>
      </c>
      <c r="E2875" s="1" t="s">
        <v>4</v>
      </c>
      <c r="F2875" s="2">
        <v>51038</v>
      </c>
      <c r="G2875">
        <v>8</v>
      </c>
      <c r="H2875">
        <v>40</v>
      </c>
      <c r="I2875" s="1" t="s">
        <v>38</v>
      </c>
      <c r="J2875" s="1" t="s">
        <v>26</v>
      </c>
      <c r="K2875" s="1" t="s">
        <v>67</v>
      </c>
      <c r="L2875" s="1" t="s">
        <v>19</v>
      </c>
      <c r="M2875" s="1" t="s">
        <v>20</v>
      </c>
      <c r="N2875" s="1" t="s">
        <v>57</v>
      </c>
      <c r="O2875" s="1" t="s">
        <v>70</v>
      </c>
    </row>
    <row r="2876" spans="1:15" x14ac:dyDescent="0.25">
      <c r="A2876">
        <v>2875</v>
      </c>
      <c r="B2876">
        <v>36</v>
      </c>
      <c r="C2876" s="1" t="s">
        <v>134</v>
      </c>
      <c r="D2876" s="1" t="s">
        <v>37</v>
      </c>
      <c r="E2876" s="1" t="s">
        <v>4</v>
      </c>
      <c r="F2876" s="2">
        <v>51040</v>
      </c>
      <c r="G2876">
        <v>2</v>
      </c>
      <c r="H2876">
        <v>29</v>
      </c>
      <c r="I2876" s="1" t="s">
        <v>94</v>
      </c>
      <c r="J2876" s="1" t="s">
        <v>6</v>
      </c>
      <c r="K2876" s="1" t="s">
        <v>47</v>
      </c>
      <c r="L2876" s="1" t="s">
        <v>35</v>
      </c>
      <c r="M2876" s="1" t="s">
        <v>36</v>
      </c>
      <c r="N2876" s="1" t="s">
        <v>68</v>
      </c>
      <c r="O2876" s="1" t="s">
        <v>31</v>
      </c>
    </row>
    <row r="2877" spans="1:15" x14ac:dyDescent="0.25">
      <c r="A2877">
        <v>2876</v>
      </c>
      <c r="B2877">
        <v>24</v>
      </c>
      <c r="C2877" s="1" t="s">
        <v>134</v>
      </c>
      <c r="D2877" s="1" t="s">
        <v>77</v>
      </c>
      <c r="E2877" s="1" t="s">
        <v>4</v>
      </c>
      <c r="F2877" s="2">
        <v>51042</v>
      </c>
      <c r="G2877">
        <v>14</v>
      </c>
      <c r="H2877">
        <v>81</v>
      </c>
      <c r="I2877" s="1" t="s">
        <v>5</v>
      </c>
      <c r="J2877" s="1" t="s">
        <v>26</v>
      </c>
      <c r="K2877" s="1" t="s">
        <v>51</v>
      </c>
      <c r="L2877" s="1" t="s">
        <v>39</v>
      </c>
      <c r="M2877" s="1" t="s">
        <v>20</v>
      </c>
      <c r="N2877" s="1" t="s">
        <v>68</v>
      </c>
      <c r="O2877" s="1" t="s">
        <v>22</v>
      </c>
    </row>
    <row r="2878" spans="1:15" x14ac:dyDescent="0.25">
      <c r="A2878">
        <v>2877</v>
      </c>
      <c r="B2878">
        <v>65</v>
      </c>
      <c r="C2878" s="1" t="s">
        <v>134</v>
      </c>
      <c r="D2878" s="1" t="s">
        <v>86</v>
      </c>
      <c r="E2878" s="1" t="s">
        <v>4</v>
      </c>
      <c r="F2878" s="2">
        <v>51044</v>
      </c>
      <c r="G2878">
        <v>5</v>
      </c>
      <c r="H2878">
        <v>84</v>
      </c>
      <c r="I2878" s="1" t="s">
        <v>112</v>
      </c>
      <c r="J2878" s="1" t="s">
        <v>26</v>
      </c>
      <c r="K2878" s="1" t="s">
        <v>43</v>
      </c>
      <c r="L2878" s="1" t="s">
        <v>19</v>
      </c>
      <c r="M2878" s="1" t="s">
        <v>52</v>
      </c>
      <c r="N2878" s="1" t="s">
        <v>57</v>
      </c>
      <c r="O2878" s="1" t="s">
        <v>11</v>
      </c>
    </row>
    <row r="2879" spans="1:15" x14ac:dyDescent="0.25">
      <c r="A2879">
        <v>2878</v>
      </c>
      <c r="B2879">
        <v>32</v>
      </c>
      <c r="C2879" s="1" t="s">
        <v>134</v>
      </c>
      <c r="D2879" s="1" t="s">
        <v>107</v>
      </c>
      <c r="E2879" s="1" t="s">
        <v>4</v>
      </c>
      <c r="F2879" s="2">
        <v>51046</v>
      </c>
      <c r="G2879">
        <v>34</v>
      </c>
      <c r="H2879">
        <v>46</v>
      </c>
      <c r="I2879" s="1" t="s">
        <v>109</v>
      </c>
      <c r="J2879" s="1" t="s">
        <v>26</v>
      </c>
      <c r="K2879" s="1" t="s">
        <v>47</v>
      </c>
      <c r="L2879" s="1" t="s">
        <v>35</v>
      </c>
      <c r="M2879" s="1" t="s">
        <v>36</v>
      </c>
      <c r="N2879" s="1" t="s">
        <v>10</v>
      </c>
      <c r="O2879" s="1" t="s">
        <v>70</v>
      </c>
    </row>
    <row r="2880" spans="1:15" x14ac:dyDescent="0.25">
      <c r="A2880">
        <v>2879</v>
      </c>
      <c r="B2880">
        <v>63</v>
      </c>
      <c r="C2880" s="1" t="s">
        <v>134</v>
      </c>
      <c r="D2880" s="1" t="s">
        <v>63</v>
      </c>
      <c r="E2880" s="1" t="s">
        <v>4</v>
      </c>
      <c r="F2880" s="2">
        <v>51048</v>
      </c>
      <c r="G2880">
        <v>13</v>
      </c>
      <c r="H2880">
        <v>86</v>
      </c>
      <c r="I2880" s="1" t="s">
        <v>81</v>
      </c>
      <c r="J2880" s="1" t="s">
        <v>6</v>
      </c>
      <c r="K2880" s="1" t="s">
        <v>30</v>
      </c>
      <c r="L2880" s="1" t="s">
        <v>35</v>
      </c>
      <c r="M2880" s="1" t="s">
        <v>27</v>
      </c>
      <c r="N2880" s="1" t="s">
        <v>57</v>
      </c>
      <c r="O2880" s="1" t="s">
        <v>31</v>
      </c>
    </row>
    <row r="2881" spans="1:15" x14ac:dyDescent="0.25">
      <c r="A2881">
        <v>2880</v>
      </c>
      <c r="B2881">
        <v>62</v>
      </c>
      <c r="C2881" s="1" t="s">
        <v>134</v>
      </c>
      <c r="D2881" s="1" t="s">
        <v>3</v>
      </c>
      <c r="E2881" s="1" t="s">
        <v>4</v>
      </c>
      <c r="F2881" s="2">
        <v>51050</v>
      </c>
      <c r="G2881">
        <v>31</v>
      </c>
      <c r="H2881">
        <v>57</v>
      </c>
      <c r="I2881" s="1" t="s">
        <v>96</v>
      </c>
      <c r="J2881" s="1" t="s">
        <v>74</v>
      </c>
      <c r="K2881" s="1" t="s">
        <v>30</v>
      </c>
      <c r="L2881" s="1" t="s">
        <v>8</v>
      </c>
      <c r="M2881" s="1" t="s">
        <v>20</v>
      </c>
      <c r="N2881" s="1" t="s">
        <v>10</v>
      </c>
      <c r="O2881" s="1" t="s">
        <v>31</v>
      </c>
    </row>
    <row r="2882" spans="1:15" x14ac:dyDescent="0.25">
      <c r="A2882">
        <v>2881</v>
      </c>
      <c r="B2882">
        <v>19</v>
      </c>
      <c r="C2882" s="1" t="s">
        <v>134</v>
      </c>
      <c r="D2882" s="1" t="s">
        <v>69</v>
      </c>
      <c r="E2882" s="1" t="s">
        <v>4</v>
      </c>
      <c r="F2882" s="2">
        <v>51052</v>
      </c>
      <c r="G2882">
        <v>43</v>
      </c>
      <c r="H2882">
        <v>61</v>
      </c>
      <c r="I2882" s="1" t="s">
        <v>85</v>
      </c>
      <c r="J2882" s="1" t="s">
        <v>6</v>
      </c>
      <c r="K2882" s="1" t="s">
        <v>100</v>
      </c>
      <c r="L2882" s="1" t="s">
        <v>8</v>
      </c>
      <c r="M2882" s="1" t="s">
        <v>56</v>
      </c>
      <c r="N2882" s="1" t="s">
        <v>28</v>
      </c>
      <c r="O2882" s="1" t="s">
        <v>40</v>
      </c>
    </row>
    <row r="2883" spans="1:15" x14ac:dyDescent="0.25">
      <c r="A2883">
        <v>2882</v>
      </c>
      <c r="B2883">
        <v>38</v>
      </c>
      <c r="C2883" s="1" t="s">
        <v>134</v>
      </c>
      <c r="D2883" s="1" t="s">
        <v>114</v>
      </c>
      <c r="E2883" s="1" t="s">
        <v>49</v>
      </c>
      <c r="F2883" s="2">
        <v>51054</v>
      </c>
      <c r="G2883">
        <v>6</v>
      </c>
      <c r="H2883">
        <v>90</v>
      </c>
      <c r="I2883" s="1" t="s">
        <v>87</v>
      </c>
      <c r="J2883" s="1" t="s">
        <v>26</v>
      </c>
      <c r="K2883" s="1" t="s">
        <v>91</v>
      </c>
      <c r="L2883" s="1" t="s">
        <v>8</v>
      </c>
      <c r="M2883" s="1" t="s">
        <v>20</v>
      </c>
      <c r="N2883" s="1" t="s">
        <v>57</v>
      </c>
      <c r="O2883" s="1" t="s">
        <v>31</v>
      </c>
    </row>
    <row r="2884" spans="1:15" x14ac:dyDescent="0.25">
      <c r="A2884">
        <v>2883</v>
      </c>
      <c r="B2884">
        <v>59</v>
      </c>
      <c r="C2884" s="1" t="s">
        <v>134</v>
      </c>
      <c r="D2884" s="1" t="s">
        <v>3</v>
      </c>
      <c r="E2884" s="1" t="s">
        <v>4</v>
      </c>
      <c r="F2884" s="2">
        <v>51056</v>
      </c>
      <c r="G2884">
        <v>23</v>
      </c>
      <c r="H2884">
        <v>51</v>
      </c>
      <c r="I2884" s="1" t="s">
        <v>83</v>
      </c>
      <c r="J2884" s="1" t="s">
        <v>6</v>
      </c>
      <c r="K2884" s="1" t="s">
        <v>62</v>
      </c>
      <c r="L2884" s="1" t="s">
        <v>8</v>
      </c>
      <c r="M2884" s="1" t="s">
        <v>56</v>
      </c>
      <c r="N2884" s="1" t="s">
        <v>21</v>
      </c>
      <c r="O2884" s="1" t="s">
        <v>58</v>
      </c>
    </row>
    <row r="2885" spans="1:15" x14ac:dyDescent="0.25">
      <c r="A2885">
        <v>2884</v>
      </c>
      <c r="B2885">
        <v>22</v>
      </c>
      <c r="C2885" s="1" t="s">
        <v>134</v>
      </c>
      <c r="D2885" s="1" t="s">
        <v>107</v>
      </c>
      <c r="E2885" s="1" t="s">
        <v>4</v>
      </c>
      <c r="F2885" s="2">
        <v>51058</v>
      </c>
      <c r="G2885">
        <v>10</v>
      </c>
      <c r="H2885">
        <v>48</v>
      </c>
      <c r="I2885" s="1" t="s">
        <v>25</v>
      </c>
      <c r="J2885" s="1" t="s">
        <v>74</v>
      </c>
      <c r="K2885" s="1" t="s">
        <v>47</v>
      </c>
      <c r="L2885" s="1" t="s">
        <v>19</v>
      </c>
      <c r="M2885" s="1" t="s">
        <v>36</v>
      </c>
      <c r="N2885" s="1" t="s">
        <v>28</v>
      </c>
      <c r="O2885" s="1" t="s">
        <v>22</v>
      </c>
    </row>
    <row r="2886" spans="1:15" x14ac:dyDescent="0.25">
      <c r="A2886">
        <v>2885</v>
      </c>
      <c r="B2886">
        <v>55</v>
      </c>
      <c r="C2886" s="1" t="s">
        <v>134</v>
      </c>
      <c r="D2886" s="1" t="s">
        <v>119</v>
      </c>
      <c r="E2886" s="1" t="s">
        <v>24</v>
      </c>
      <c r="F2886" s="2">
        <v>51060</v>
      </c>
      <c r="G2886">
        <v>47</v>
      </c>
      <c r="H2886">
        <v>50</v>
      </c>
      <c r="I2886" s="1" t="s">
        <v>54</v>
      </c>
      <c r="J2886" s="1" t="s">
        <v>26</v>
      </c>
      <c r="K2886" s="1" t="s">
        <v>55</v>
      </c>
      <c r="L2886" s="1" t="s">
        <v>35</v>
      </c>
      <c r="M2886" s="1" t="s">
        <v>52</v>
      </c>
      <c r="N2886" s="1" t="s">
        <v>21</v>
      </c>
      <c r="O2886" s="1" t="s">
        <v>79</v>
      </c>
    </row>
    <row r="2887" spans="1:15" x14ac:dyDescent="0.25">
      <c r="A2887">
        <v>2886</v>
      </c>
      <c r="B2887">
        <v>29</v>
      </c>
      <c r="C2887" s="1" t="s">
        <v>134</v>
      </c>
      <c r="D2887" s="1" t="s">
        <v>114</v>
      </c>
      <c r="E2887" s="1" t="s">
        <v>49</v>
      </c>
      <c r="F2887" s="2">
        <v>51062</v>
      </c>
      <c r="G2887">
        <v>14</v>
      </c>
      <c r="H2887">
        <v>82</v>
      </c>
      <c r="I2887" s="1" t="s">
        <v>89</v>
      </c>
      <c r="J2887" s="1" t="s">
        <v>26</v>
      </c>
      <c r="K2887" s="1" t="s">
        <v>116</v>
      </c>
      <c r="L2887" s="1" t="s">
        <v>35</v>
      </c>
      <c r="M2887" s="1" t="s">
        <v>27</v>
      </c>
      <c r="N2887" s="1" t="s">
        <v>21</v>
      </c>
      <c r="O2887" s="1" t="s">
        <v>58</v>
      </c>
    </row>
    <row r="2888" spans="1:15" x14ac:dyDescent="0.25">
      <c r="A2888">
        <v>2887</v>
      </c>
      <c r="B2888">
        <v>42</v>
      </c>
      <c r="C2888" s="1" t="s">
        <v>134</v>
      </c>
      <c r="D2888" s="1" t="s">
        <v>106</v>
      </c>
      <c r="E2888" s="1" t="s">
        <v>49</v>
      </c>
      <c r="F2888" s="2">
        <v>51064</v>
      </c>
      <c r="G2888">
        <v>29</v>
      </c>
      <c r="H2888">
        <v>33</v>
      </c>
      <c r="I2888" s="1" t="s">
        <v>122</v>
      </c>
      <c r="J2888" s="1" t="s">
        <v>6</v>
      </c>
      <c r="K2888" s="1" t="s">
        <v>126</v>
      </c>
      <c r="L2888" s="1" t="s">
        <v>19</v>
      </c>
      <c r="M2888" s="1" t="s">
        <v>20</v>
      </c>
      <c r="N2888" s="1" t="s">
        <v>28</v>
      </c>
      <c r="O2888" s="1" t="s">
        <v>22</v>
      </c>
    </row>
    <row r="2889" spans="1:15" x14ac:dyDescent="0.25">
      <c r="A2889">
        <v>2888</v>
      </c>
      <c r="B2889">
        <v>23</v>
      </c>
      <c r="C2889" s="1" t="s">
        <v>134</v>
      </c>
      <c r="D2889" s="1" t="s">
        <v>23</v>
      </c>
      <c r="E2889" s="1" t="s">
        <v>24</v>
      </c>
      <c r="F2889" s="2">
        <v>51066</v>
      </c>
      <c r="G2889">
        <v>12</v>
      </c>
      <c r="H2889">
        <v>28</v>
      </c>
      <c r="I2889" s="1" t="s">
        <v>5</v>
      </c>
      <c r="J2889" s="1" t="s">
        <v>6</v>
      </c>
      <c r="K2889" s="1" t="s">
        <v>126</v>
      </c>
      <c r="L2889" s="1" t="s">
        <v>8</v>
      </c>
      <c r="M2889" s="1" t="s">
        <v>9</v>
      </c>
      <c r="N2889" s="1" t="s">
        <v>15</v>
      </c>
      <c r="O2889" s="1" t="s">
        <v>58</v>
      </c>
    </row>
    <row r="2890" spans="1:15" x14ac:dyDescent="0.25">
      <c r="A2890">
        <v>2889</v>
      </c>
      <c r="B2890">
        <v>70</v>
      </c>
      <c r="C2890" s="1" t="s">
        <v>134</v>
      </c>
      <c r="D2890" s="1" t="s">
        <v>86</v>
      </c>
      <c r="E2890" s="1" t="s">
        <v>4</v>
      </c>
      <c r="F2890" s="2">
        <v>51068</v>
      </c>
      <c r="G2890">
        <v>25</v>
      </c>
      <c r="H2890">
        <v>42</v>
      </c>
      <c r="I2890" s="1" t="s">
        <v>132</v>
      </c>
      <c r="J2890" s="1" t="s">
        <v>6</v>
      </c>
      <c r="K2890" s="1" t="s">
        <v>78</v>
      </c>
      <c r="L2890" s="1" t="s">
        <v>19</v>
      </c>
      <c r="M2890" s="1" t="s">
        <v>52</v>
      </c>
      <c r="N2890" s="1" t="s">
        <v>68</v>
      </c>
      <c r="O2890" s="1" t="s">
        <v>40</v>
      </c>
    </row>
    <row r="2891" spans="1:15" x14ac:dyDescent="0.25">
      <c r="A2891">
        <v>2890</v>
      </c>
      <c r="B2891">
        <v>64</v>
      </c>
      <c r="C2891" s="1" t="s">
        <v>134</v>
      </c>
      <c r="D2891" s="1" t="s">
        <v>71</v>
      </c>
      <c r="E2891" s="1" t="s">
        <v>49</v>
      </c>
      <c r="F2891" s="2">
        <v>51070</v>
      </c>
      <c r="G2891">
        <v>21</v>
      </c>
      <c r="H2891">
        <v>43</v>
      </c>
      <c r="I2891" s="1" t="s">
        <v>130</v>
      </c>
      <c r="J2891" s="1" t="s">
        <v>26</v>
      </c>
      <c r="K2891" s="1" t="s">
        <v>43</v>
      </c>
      <c r="L2891" s="1" t="s">
        <v>39</v>
      </c>
      <c r="M2891" s="1" t="s">
        <v>56</v>
      </c>
      <c r="N2891" s="1" t="s">
        <v>10</v>
      </c>
      <c r="O2891" s="1" t="s">
        <v>31</v>
      </c>
    </row>
    <row r="2892" spans="1:15" x14ac:dyDescent="0.25">
      <c r="A2892">
        <v>2891</v>
      </c>
      <c r="B2892">
        <v>39</v>
      </c>
      <c r="C2892" s="1" t="s">
        <v>134</v>
      </c>
      <c r="D2892" s="1" t="s">
        <v>16</v>
      </c>
      <c r="E2892" s="1" t="s">
        <v>4</v>
      </c>
      <c r="F2892" s="2">
        <v>51072</v>
      </c>
      <c r="G2892">
        <v>23</v>
      </c>
      <c r="H2892">
        <v>55</v>
      </c>
      <c r="I2892" s="1" t="s">
        <v>96</v>
      </c>
      <c r="J2892" s="1" t="s">
        <v>26</v>
      </c>
      <c r="K2892" s="1" t="s">
        <v>65</v>
      </c>
      <c r="L2892" s="1" t="s">
        <v>8</v>
      </c>
      <c r="M2892" s="1" t="s">
        <v>20</v>
      </c>
      <c r="N2892" s="1" t="s">
        <v>21</v>
      </c>
      <c r="O2892" s="1" t="s">
        <v>70</v>
      </c>
    </row>
    <row r="2893" spans="1:15" x14ac:dyDescent="0.25">
      <c r="A2893">
        <v>2892</v>
      </c>
      <c r="B2893">
        <v>47</v>
      </c>
      <c r="C2893" s="1" t="s">
        <v>134</v>
      </c>
      <c r="D2893" s="1" t="s">
        <v>95</v>
      </c>
      <c r="E2893" s="1" t="s">
        <v>4</v>
      </c>
      <c r="F2893" s="2">
        <v>51074</v>
      </c>
      <c r="G2893">
        <v>10</v>
      </c>
      <c r="H2893">
        <v>73</v>
      </c>
      <c r="I2893" s="1" t="s">
        <v>105</v>
      </c>
      <c r="J2893" s="1" t="s">
        <v>74</v>
      </c>
      <c r="K2893" s="1" t="s">
        <v>76</v>
      </c>
      <c r="L2893" s="1" t="s">
        <v>8</v>
      </c>
      <c r="M2893" s="1" t="s">
        <v>20</v>
      </c>
      <c r="N2893" s="1" t="s">
        <v>28</v>
      </c>
      <c r="O2893" s="1" t="s">
        <v>70</v>
      </c>
    </row>
    <row r="2894" spans="1:15" x14ac:dyDescent="0.25">
      <c r="A2894">
        <v>2893</v>
      </c>
      <c r="B2894">
        <v>22</v>
      </c>
      <c r="C2894" s="1" t="s">
        <v>134</v>
      </c>
      <c r="D2894" s="1" t="s">
        <v>63</v>
      </c>
      <c r="E2894" s="1" t="s">
        <v>4</v>
      </c>
      <c r="F2894" s="2">
        <v>51076</v>
      </c>
      <c r="G2894">
        <v>47</v>
      </c>
      <c r="H2894">
        <v>39</v>
      </c>
      <c r="I2894" s="1" t="s">
        <v>89</v>
      </c>
      <c r="J2894" s="1" t="s">
        <v>26</v>
      </c>
      <c r="K2894" s="1" t="s">
        <v>67</v>
      </c>
      <c r="L2894" s="1" t="s">
        <v>19</v>
      </c>
      <c r="M2894" s="1" t="s">
        <v>36</v>
      </c>
      <c r="N2894" s="1" t="s">
        <v>21</v>
      </c>
      <c r="O2894" s="1" t="s">
        <v>70</v>
      </c>
    </row>
    <row r="2895" spans="1:15" x14ac:dyDescent="0.25">
      <c r="A2895">
        <v>2894</v>
      </c>
      <c r="B2895">
        <v>69</v>
      </c>
      <c r="C2895" s="1" t="s">
        <v>134</v>
      </c>
      <c r="D2895" s="1" t="s">
        <v>115</v>
      </c>
      <c r="E2895" s="1" t="s">
        <v>49</v>
      </c>
      <c r="F2895" s="2">
        <v>51078</v>
      </c>
      <c r="G2895">
        <v>44</v>
      </c>
      <c r="H2895">
        <v>20</v>
      </c>
      <c r="I2895" s="1" t="s">
        <v>5</v>
      </c>
      <c r="J2895" s="1" t="s">
        <v>18</v>
      </c>
      <c r="K2895" s="1" t="s">
        <v>103</v>
      </c>
      <c r="L2895" s="1" t="s">
        <v>19</v>
      </c>
      <c r="M2895" s="1" t="s">
        <v>20</v>
      </c>
      <c r="N2895" s="1" t="s">
        <v>68</v>
      </c>
      <c r="O2895" s="1" t="s">
        <v>79</v>
      </c>
    </row>
    <row r="2896" spans="1:15" x14ac:dyDescent="0.25">
      <c r="A2896">
        <v>2895</v>
      </c>
      <c r="B2896">
        <v>35</v>
      </c>
      <c r="C2896" s="1" t="s">
        <v>134</v>
      </c>
      <c r="D2896" s="1" t="s">
        <v>88</v>
      </c>
      <c r="E2896" s="1" t="s">
        <v>49</v>
      </c>
      <c r="F2896" s="2">
        <v>51080</v>
      </c>
      <c r="G2896">
        <v>41</v>
      </c>
      <c r="H2896">
        <v>32</v>
      </c>
      <c r="I2896" s="1" t="s">
        <v>5</v>
      </c>
      <c r="J2896" s="1" t="s">
        <v>18</v>
      </c>
      <c r="K2896" s="1" t="s">
        <v>92</v>
      </c>
      <c r="L2896" s="1" t="s">
        <v>19</v>
      </c>
      <c r="M2896" s="1" t="s">
        <v>36</v>
      </c>
      <c r="N2896" s="1" t="s">
        <v>10</v>
      </c>
      <c r="O2896" s="1" t="s">
        <v>31</v>
      </c>
    </row>
    <row r="2897" spans="1:15" x14ac:dyDescent="0.25">
      <c r="A2897">
        <v>2896</v>
      </c>
      <c r="B2897">
        <v>56</v>
      </c>
      <c r="C2897" s="1" t="s">
        <v>134</v>
      </c>
      <c r="D2897" s="1" t="s">
        <v>86</v>
      </c>
      <c r="E2897" s="1" t="s">
        <v>4</v>
      </c>
      <c r="F2897" s="2">
        <v>51082</v>
      </c>
      <c r="G2897">
        <v>29</v>
      </c>
      <c r="H2897">
        <v>86</v>
      </c>
      <c r="I2897" s="1" t="s">
        <v>38</v>
      </c>
      <c r="J2897" s="1" t="s">
        <v>6</v>
      </c>
      <c r="K2897" s="1" t="s">
        <v>78</v>
      </c>
      <c r="L2897" s="1" t="s">
        <v>35</v>
      </c>
      <c r="M2897" s="1" t="s">
        <v>36</v>
      </c>
      <c r="N2897" s="1" t="s">
        <v>57</v>
      </c>
      <c r="O2897" s="1" t="s">
        <v>70</v>
      </c>
    </row>
    <row r="2898" spans="1:15" x14ac:dyDescent="0.25">
      <c r="A2898">
        <v>2897</v>
      </c>
      <c r="B2898">
        <v>30</v>
      </c>
      <c r="C2898" s="1" t="s">
        <v>134</v>
      </c>
      <c r="D2898" s="1" t="s">
        <v>3</v>
      </c>
      <c r="E2898" s="1" t="s">
        <v>4</v>
      </c>
      <c r="F2898" s="2">
        <v>51084</v>
      </c>
      <c r="G2898">
        <v>2</v>
      </c>
      <c r="H2898">
        <v>91</v>
      </c>
      <c r="I2898" s="1" t="s">
        <v>61</v>
      </c>
      <c r="J2898" s="1" t="s">
        <v>26</v>
      </c>
      <c r="K2898" s="1" t="s">
        <v>47</v>
      </c>
      <c r="L2898" s="1" t="s">
        <v>35</v>
      </c>
      <c r="M2898" s="1" t="s">
        <v>20</v>
      </c>
      <c r="N2898" s="1" t="s">
        <v>10</v>
      </c>
      <c r="O2898" s="1" t="s">
        <v>79</v>
      </c>
    </row>
    <row r="2899" spans="1:15" x14ac:dyDescent="0.25">
      <c r="A2899">
        <v>2898</v>
      </c>
      <c r="B2899">
        <v>43</v>
      </c>
      <c r="C2899" s="1" t="s">
        <v>134</v>
      </c>
      <c r="D2899" s="1" t="s">
        <v>84</v>
      </c>
      <c r="E2899" s="1" t="s">
        <v>45</v>
      </c>
      <c r="F2899" s="2">
        <v>51086</v>
      </c>
      <c r="G2899">
        <v>2</v>
      </c>
      <c r="H2899">
        <v>59</v>
      </c>
      <c r="I2899" s="1" t="s">
        <v>38</v>
      </c>
      <c r="J2899" s="1" t="s">
        <v>6</v>
      </c>
      <c r="K2899" s="1" t="s">
        <v>65</v>
      </c>
      <c r="L2899" s="1" t="s">
        <v>39</v>
      </c>
      <c r="M2899" s="1" t="s">
        <v>20</v>
      </c>
      <c r="N2899" s="1" t="s">
        <v>15</v>
      </c>
      <c r="O2899" s="1" t="s">
        <v>11</v>
      </c>
    </row>
    <row r="2900" spans="1:15" x14ac:dyDescent="0.25">
      <c r="A2900">
        <v>2899</v>
      </c>
      <c r="B2900">
        <v>23</v>
      </c>
      <c r="C2900" s="1" t="s">
        <v>134</v>
      </c>
      <c r="D2900" s="1" t="s">
        <v>32</v>
      </c>
      <c r="E2900" s="1" t="s">
        <v>24</v>
      </c>
      <c r="F2900" s="2">
        <v>51088</v>
      </c>
      <c r="G2900">
        <v>29</v>
      </c>
      <c r="H2900">
        <v>33</v>
      </c>
      <c r="I2900" s="1" t="s">
        <v>109</v>
      </c>
      <c r="J2900" s="1" t="s">
        <v>74</v>
      </c>
      <c r="K2900" s="1" t="s">
        <v>82</v>
      </c>
      <c r="L2900" s="1" t="s">
        <v>35</v>
      </c>
      <c r="M2900" s="1" t="s">
        <v>9</v>
      </c>
      <c r="N2900" s="1" t="s">
        <v>21</v>
      </c>
      <c r="O2900" s="1" t="s">
        <v>31</v>
      </c>
    </row>
    <row r="2901" spans="1:15" x14ac:dyDescent="0.25">
      <c r="A2901">
        <v>2900</v>
      </c>
      <c r="B2901">
        <v>50</v>
      </c>
      <c r="C2901" s="1" t="s">
        <v>134</v>
      </c>
      <c r="D2901" s="1" t="s">
        <v>119</v>
      </c>
      <c r="E2901" s="1" t="s">
        <v>24</v>
      </c>
      <c r="F2901" s="2">
        <v>51090</v>
      </c>
      <c r="G2901">
        <v>22</v>
      </c>
      <c r="H2901">
        <v>64</v>
      </c>
      <c r="I2901" s="1" t="s">
        <v>127</v>
      </c>
      <c r="J2901" s="1" t="s">
        <v>26</v>
      </c>
      <c r="K2901" s="1" t="s">
        <v>62</v>
      </c>
      <c r="L2901" s="1" t="s">
        <v>19</v>
      </c>
      <c r="M2901" s="1" t="s">
        <v>52</v>
      </c>
      <c r="N2901" s="1" t="s">
        <v>57</v>
      </c>
      <c r="O2901" s="1" t="s">
        <v>11</v>
      </c>
    </row>
    <row r="2902" spans="1:15" x14ac:dyDescent="0.25">
      <c r="A2902">
        <v>2901</v>
      </c>
      <c r="B2902">
        <v>41</v>
      </c>
      <c r="C2902" s="1" t="s">
        <v>134</v>
      </c>
      <c r="D2902" s="1" t="s">
        <v>3</v>
      </c>
      <c r="E2902" s="1" t="s">
        <v>4</v>
      </c>
      <c r="F2902" s="2">
        <v>51092</v>
      </c>
      <c r="G2902">
        <v>23</v>
      </c>
      <c r="H2902">
        <v>67</v>
      </c>
      <c r="I2902" s="1" t="s">
        <v>110</v>
      </c>
      <c r="J2902" s="1" t="s">
        <v>74</v>
      </c>
      <c r="K2902" s="1" t="s">
        <v>65</v>
      </c>
      <c r="L2902" s="1" t="s">
        <v>8</v>
      </c>
      <c r="M2902" s="1" t="s">
        <v>36</v>
      </c>
      <c r="N2902" s="1" t="s">
        <v>15</v>
      </c>
      <c r="O2902" s="1" t="s">
        <v>58</v>
      </c>
    </row>
    <row r="2903" spans="1:15" x14ac:dyDescent="0.25">
      <c r="A2903">
        <v>2902</v>
      </c>
      <c r="B2903">
        <v>41</v>
      </c>
      <c r="C2903" s="1" t="s">
        <v>134</v>
      </c>
      <c r="D2903" s="1" t="s">
        <v>3</v>
      </c>
      <c r="E2903" s="1" t="s">
        <v>4</v>
      </c>
      <c r="F2903" s="2">
        <v>51094</v>
      </c>
      <c r="G2903">
        <v>46</v>
      </c>
      <c r="H2903">
        <v>43</v>
      </c>
      <c r="I2903" s="1" t="s">
        <v>72</v>
      </c>
      <c r="J2903" s="1" t="s">
        <v>6</v>
      </c>
      <c r="K2903" s="1" t="s">
        <v>60</v>
      </c>
      <c r="L2903" s="1" t="s">
        <v>8</v>
      </c>
      <c r="M2903" s="1" t="s">
        <v>20</v>
      </c>
      <c r="N2903" s="1" t="s">
        <v>21</v>
      </c>
      <c r="O2903" s="1" t="s">
        <v>40</v>
      </c>
    </row>
    <row r="2904" spans="1:15" x14ac:dyDescent="0.25">
      <c r="A2904">
        <v>2903</v>
      </c>
      <c r="B2904">
        <v>27</v>
      </c>
      <c r="C2904" s="1" t="s">
        <v>134</v>
      </c>
      <c r="D2904" s="1" t="s">
        <v>119</v>
      </c>
      <c r="E2904" s="1" t="s">
        <v>24</v>
      </c>
      <c r="F2904" s="2">
        <v>51096</v>
      </c>
      <c r="G2904">
        <v>19</v>
      </c>
      <c r="H2904">
        <v>32</v>
      </c>
      <c r="I2904" s="1" t="s">
        <v>80</v>
      </c>
      <c r="J2904" s="1" t="s">
        <v>18</v>
      </c>
      <c r="K2904" s="1" t="s">
        <v>103</v>
      </c>
      <c r="L2904" s="1" t="s">
        <v>19</v>
      </c>
      <c r="M2904" s="1" t="s">
        <v>36</v>
      </c>
      <c r="N2904" s="1" t="s">
        <v>28</v>
      </c>
      <c r="O2904" s="1" t="s">
        <v>58</v>
      </c>
    </row>
    <row r="2905" spans="1:15" x14ac:dyDescent="0.25">
      <c r="A2905">
        <v>2904</v>
      </c>
      <c r="B2905">
        <v>38</v>
      </c>
      <c r="C2905" s="1" t="s">
        <v>134</v>
      </c>
      <c r="D2905" s="1" t="s">
        <v>101</v>
      </c>
      <c r="E2905" s="1" t="s">
        <v>49</v>
      </c>
      <c r="F2905" s="2">
        <v>51098</v>
      </c>
      <c r="G2905">
        <v>24</v>
      </c>
      <c r="H2905">
        <v>39</v>
      </c>
      <c r="I2905" s="1" t="s">
        <v>61</v>
      </c>
      <c r="J2905" s="1" t="s">
        <v>18</v>
      </c>
      <c r="K2905" s="1" t="s">
        <v>67</v>
      </c>
      <c r="L2905" s="1" t="s">
        <v>19</v>
      </c>
      <c r="M2905" s="1" t="s">
        <v>52</v>
      </c>
      <c r="N2905" s="1" t="s">
        <v>21</v>
      </c>
      <c r="O2905" s="1" t="s">
        <v>79</v>
      </c>
    </row>
    <row r="2906" spans="1:15" x14ac:dyDescent="0.25">
      <c r="A2906">
        <v>2905</v>
      </c>
      <c r="B2906">
        <v>41</v>
      </c>
      <c r="C2906" s="1" t="s">
        <v>134</v>
      </c>
      <c r="D2906" s="1" t="s">
        <v>23</v>
      </c>
      <c r="E2906" s="1" t="s">
        <v>24</v>
      </c>
      <c r="F2906" s="2">
        <v>51100</v>
      </c>
      <c r="G2906">
        <v>43</v>
      </c>
      <c r="H2906">
        <v>41</v>
      </c>
      <c r="I2906" s="1" t="s">
        <v>128</v>
      </c>
      <c r="J2906" s="1" t="s">
        <v>26</v>
      </c>
      <c r="K2906" s="1" t="s">
        <v>7</v>
      </c>
      <c r="L2906" s="1" t="s">
        <v>19</v>
      </c>
      <c r="M2906" s="1" t="s">
        <v>52</v>
      </c>
      <c r="N2906" s="1" t="s">
        <v>10</v>
      </c>
      <c r="O2906" s="1" t="s">
        <v>70</v>
      </c>
    </row>
    <row r="2907" spans="1:15" x14ac:dyDescent="0.25">
      <c r="A2907">
        <v>2906</v>
      </c>
      <c r="B2907">
        <v>58</v>
      </c>
      <c r="C2907" s="1" t="s">
        <v>134</v>
      </c>
      <c r="D2907" s="1" t="s">
        <v>71</v>
      </c>
      <c r="E2907" s="1" t="s">
        <v>49</v>
      </c>
      <c r="F2907" s="2">
        <v>51102</v>
      </c>
      <c r="G2907">
        <v>14</v>
      </c>
      <c r="H2907">
        <v>53</v>
      </c>
      <c r="I2907" s="1" t="s">
        <v>66</v>
      </c>
      <c r="J2907" s="1" t="s">
        <v>6</v>
      </c>
      <c r="K2907" s="1" t="s">
        <v>76</v>
      </c>
      <c r="L2907" s="1" t="s">
        <v>8</v>
      </c>
      <c r="M2907" s="1" t="s">
        <v>36</v>
      </c>
      <c r="N2907" s="1" t="s">
        <v>68</v>
      </c>
      <c r="O2907" s="1" t="s">
        <v>11</v>
      </c>
    </row>
    <row r="2908" spans="1:15" x14ac:dyDescent="0.25">
      <c r="A2908">
        <v>2907</v>
      </c>
      <c r="B2908">
        <v>58</v>
      </c>
      <c r="C2908" s="1" t="s">
        <v>134</v>
      </c>
      <c r="D2908" s="1" t="s">
        <v>44</v>
      </c>
      <c r="E2908" s="1" t="s">
        <v>45</v>
      </c>
      <c r="F2908" s="2">
        <v>51104</v>
      </c>
      <c r="G2908">
        <v>7</v>
      </c>
      <c r="H2908">
        <v>27</v>
      </c>
      <c r="I2908" s="1" t="s">
        <v>123</v>
      </c>
      <c r="J2908" s="1" t="s">
        <v>26</v>
      </c>
      <c r="K2908" s="1" t="s">
        <v>108</v>
      </c>
      <c r="L2908" s="1" t="s">
        <v>19</v>
      </c>
      <c r="M2908" s="1" t="s">
        <v>36</v>
      </c>
      <c r="N2908" s="1" t="s">
        <v>10</v>
      </c>
      <c r="O2908" s="1" t="s">
        <v>31</v>
      </c>
    </row>
    <row r="2909" spans="1:15" x14ac:dyDescent="0.25">
      <c r="A2909">
        <v>2908</v>
      </c>
      <c r="B2909">
        <v>19</v>
      </c>
      <c r="C2909" s="1" t="s">
        <v>134</v>
      </c>
      <c r="D2909" s="1" t="s">
        <v>71</v>
      </c>
      <c r="E2909" s="1" t="s">
        <v>49</v>
      </c>
      <c r="F2909" s="2">
        <v>51106</v>
      </c>
      <c r="G2909">
        <v>50</v>
      </c>
      <c r="H2909">
        <v>82</v>
      </c>
      <c r="I2909" s="1" t="s">
        <v>110</v>
      </c>
      <c r="J2909" s="1" t="s">
        <v>74</v>
      </c>
      <c r="K2909" s="1" t="s">
        <v>75</v>
      </c>
      <c r="L2909" s="1" t="s">
        <v>35</v>
      </c>
      <c r="M2909" s="1" t="s">
        <v>27</v>
      </c>
      <c r="N2909" s="1" t="s">
        <v>28</v>
      </c>
      <c r="O2909" s="1" t="s">
        <v>58</v>
      </c>
    </row>
    <row r="2910" spans="1:15" x14ac:dyDescent="0.25">
      <c r="A2910">
        <v>2909</v>
      </c>
      <c r="B2910">
        <v>43</v>
      </c>
      <c r="C2910" s="1" t="s">
        <v>134</v>
      </c>
      <c r="D2910" s="1" t="s">
        <v>3</v>
      </c>
      <c r="E2910" s="1" t="s">
        <v>4</v>
      </c>
      <c r="F2910" s="2">
        <v>51108</v>
      </c>
      <c r="G2910">
        <v>15</v>
      </c>
      <c r="H2910">
        <v>87</v>
      </c>
      <c r="I2910" s="1" t="s">
        <v>87</v>
      </c>
      <c r="J2910" s="1" t="s">
        <v>26</v>
      </c>
      <c r="K2910" s="1" t="s">
        <v>100</v>
      </c>
      <c r="L2910" s="1" t="s">
        <v>8</v>
      </c>
      <c r="M2910" s="1" t="s">
        <v>56</v>
      </c>
      <c r="N2910" s="1" t="s">
        <v>68</v>
      </c>
      <c r="O2910" s="1" t="s">
        <v>79</v>
      </c>
    </row>
    <row r="2911" spans="1:15" x14ac:dyDescent="0.25">
      <c r="A2911">
        <v>2910</v>
      </c>
      <c r="B2911">
        <v>27</v>
      </c>
      <c r="C2911" s="1" t="s">
        <v>134</v>
      </c>
      <c r="D2911" s="1" t="s">
        <v>114</v>
      </c>
      <c r="E2911" s="1" t="s">
        <v>49</v>
      </c>
      <c r="F2911" s="2">
        <v>51110</v>
      </c>
      <c r="G2911">
        <v>40</v>
      </c>
      <c r="H2911">
        <v>78</v>
      </c>
      <c r="I2911" s="1" t="s">
        <v>42</v>
      </c>
      <c r="J2911" s="1" t="s">
        <v>26</v>
      </c>
      <c r="K2911" s="1" t="s">
        <v>108</v>
      </c>
      <c r="L2911" s="1" t="s">
        <v>8</v>
      </c>
      <c r="M2911" s="1" t="s">
        <v>27</v>
      </c>
      <c r="N2911" s="1" t="s">
        <v>21</v>
      </c>
      <c r="O2911" s="1" t="s">
        <v>79</v>
      </c>
    </row>
    <row r="2912" spans="1:15" x14ac:dyDescent="0.25">
      <c r="A2912">
        <v>2911</v>
      </c>
      <c r="B2912">
        <v>32</v>
      </c>
      <c r="C2912" s="1" t="s">
        <v>134</v>
      </c>
      <c r="D2912" s="1" t="s">
        <v>115</v>
      </c>
      <c r="E2912" s="1" t="s">
        <v>49</v>
      </c>
      <c r="F2912" s="2">
        <v>51112</v>
      </c>
      <c r="G2912">
        <v>41</v>
      </c>
      <c r="H2912">
        <v>32</v>
      </c>
      <c r="I2912" s="1" t="s">
        <v>73</v>
      </c>
      <c r="J2912" s="1" t="s">
        <v>26</v>
      </c>
      <c r="K2912" s="1" t="s">
        <v>126</v>
      </c>
      <c r="L2912" s="1" t="s">
        <v>35</v>
      </c>
      <c r="M2912" s="1" t="s">
        <v>56</v>
      </c>
      <c r="N2912" s="1" t="s">
        <v>21</v>
      </c>
      <c r="O2912" s="1" t="s">
        <v>70</v>
      </c>
    </row>
    <row r="2913" spans="1:15" x14ac:dyDescent="0.25">
      <c r="A2913">
        <v>2912</v>
      </c>
      <c r="B2913">
        <v>28</v>
      </c>
      <c r="C2913" s="1" t="s">
        <v>134</v>
      </c>
      <c r="D2913" s="1" t="s">
        <v>107</v>
      </c>
      <c r="E2913" s="1" t="s">
        <v>4</v>
      </c>
      <c r="F2913" s="2">
        <v>51114</v>
      </c>
      <c r="G2913">
        <v>34</v>
      </c>
      <c r="H2913">
        <v>38</v>
      </c>
      <c r="I2913" s="1" t="s">
        <v>105</v>
      </c>
      <c r="J2913" s="1" t="s">
        <v>74</v>
      </c>
      <c r="K2913" s="1" t="s">
        <v>103</v>
      </c>
      <c r="L2913" s="1" t="s">
        <v>39</v>
      </c>
      <c r="M2913" s="1" t="s">
        <v>27</v>
      </c>
      <c r="N2913" s="1" t="s">
        <v>10</v>
      </c>
      <c r="O2913" s="1" t="s">
        <v>40</v>
      </c>
    </row>
    <row r="2914" spans="1:15" x14ac:dyDescent="0.25">
      <c r="A2914">
        <v>2913</v>
      </c>
      <c r="B2914">
        <v>48</v>
      </c>
      <c r="C2914" s="1" t="s">
        <v>134</v>
      </c>
      <c r="D2914" s="1" t="s">
        <v>53</v>
      </c>
      <c r="E2914" s="1" t="s">
        <v>24</v>
      </c>
      <c r="F2914" s="2">
        <v>51116</v>
      </c>
      <c r="G2914">
        <v>27</v>
      </c>
      <c r="H2914">
        <v>37</v>
      </c>
      <c r="I2914" s="1" t="s">
        <v>29</v>
      </c>
      <c r="J2914" s="1" t="s">
        <v>26</v>
      </c>
      <c r="K2914" s="1" t="s">
        <v>116</v>
      </c>
      <c r="L2914" s="1" t="s">
        <v>8</v>
      </c>
      <c r="M2914" s="1" t="s">
        <v>36</v>
      </c>
      <c r="N2914" s="1" t="s">
        <v>15</v>
      </c>
      <c r="O2914" s="1" t="s">
        <v>58</v>
      </c>
    </row>
    <row r="2915" spans="1:15" x14ac:dyDescent="0.25">
      <c r="A2915">
        <v>2914</v>
      </c>
      <c r="B2915">
        <v>43</v>
      </c>
      <c r="C2915" s="1" t="s">
        <v>134</v>
      </c>
      <c r="D2915" s="1" t="s">
        <v>44</v>
      </c>
      <c r="E2915" s="1" t="s">
        <v>45</v>
      </c>
      <c r="F2915" s="2">
        <v>51118</v>
      </c>
      <c r="G2915">
        <v>12</v>
      </c>
      <c r="H2915">
        <v>83</v>
      </c>
      <c r="I2915" s="1" t="s">
        <v>33</v>
      </c>
      <c r="J2915" s="1" t="s">
        <v>6</v>
      </c>
      <c r="K2915" s="1" t="s">
        <v>91</v>
      </c>
      <c r="L2915" s="1" t="s">
        <v>8</v>
      </c>
      <c r="M2915" s="1" t="s">
        <v>9</v>
      </c>
      <c r="N2915" s="1" t="s">
        <v>15</v>
      </c>
      <c r="O2915" s="1" t="s">
        <v>79</v>
      </c>
    </row>
    <row r="2916" spans="1:15" x14ac:dyDescent="0.25">
      <c r="A2916">
        <v>2915</v>
      </c>
      <c r="B2916">
        <v>45</v>
      </c>
      <c r="C2916" s="1" t="s">
        <v>134</v>
      </c>
      <c r="D2916" s="1" t="s">
        <v>12</v>
      </c>
      <c r="E2916" s="1" t="s">
        <v>4</v>
      </c>
      <c r="F2916" s="2">
        <v>51120</v>
      </c>
      <c r="G2916">
        <v>1</v>
      </c>
      <c r="H2916">
        <v>72</v>
      </c>
      <c r="I2916" s="1" t="s">
        <v>120</v>
      </c>
      <c r="J2916" s="1" t="s">
        <v>26</v>
      </c>
      <c r="K2916" s="1" t="s">
        <v>116</v>
      </c>
      <c r="L2916" s="1" t="s">
        <v>39</v>
      </c>
      <c r="M2916" s="1" t="s">
        <v>9</v>
      </c>
      <c r="N2916" s="1" t="s">
        <v>68</v>
      </c>
      <c r="O2916" s="1" t="s">
        <v>58</v>
      </c>
    </row>
    <row r="2917" spans="1:15" x14ac:dyDescent="0.25">
      <c r="A2917">
        <v>2916</v>
      </c>
      <c r="B2917">
        <v>26</v>
      </c>
      <c r="C2917" s="1" t="s">
        <v>134</v>
      </c>
      <c r="D2917" s="1" t="s">
        <v>37</v>
      </c>
      <c r="E2917" s="1" t="s">
        <v>4</v>
      </c>
      <c r="F2917" s="2">
        <v>51122</v>
      </c>
      <c r="G2917">
        <v>39</v>
      </c>
      <c r="H2917">
        <v>30</v>
      </c>
      <c r="I2917" s="1" t="s">
        <v>29</v>
      </c>
      <c r="J2917" s="1" t="s">
        <v>26</v>
      </c>
      <c r="K2917" s="1" t="s">
        <v>91</v>
      </c>
      <c r="L2917" s="1" t="s">
        <v>39</v>
      </c>
      <c r="M2917" s="1" t="s">
        <v>9</v>
      </c>
      <c r="N2917" s="1" t="s">
        <v>68</v>
      </c>
      <c r="O2917" s="1" t="s">
        <v>58</v>
      </c>
    </row>
    <row r="2918" spans="1:15" x14ac:dyDescent="0.25">
      <c r="A2918">
        <v>2917</v>
      </c>
      <c r="B2918">
        <v>62</v>
      </c>
      <c r="C2918" s="1" t="s">
        <v>134</v>
      </c>
      <c r="D2918" s="1" t="s">
        <v>41</v>
      </c>
      <c r="E2918" s="1" t="s">
        <v>4</v>
      </c>
      <c r="F2918" s="2">
        <v>51124</v>
      </c>
      <c r="G2918">
        <v>13</v>
      </c>
      <c r="H2918">
        <v>66</v>
      </c>
      <c r="I2918" s="1" t="s">
        <v>83</v>
      </c>
      <c r="J2918" s="1" t="s">
        <v>26</v>
      </c>
      <c r="K2918" s="1" t="s">
        <v>78</v>
      </c>
      <c r="L2918" s="1" t="s">
        <v>8</v>
      </c>
      <c r="M2918" s="1" t="s">
        <v>9</v>
      </c>
      <c r="N2918" s="1" t="s">
        <v>21</v>
      </c>
      <c r="O2918" s="1" t="s">
        <v>58</v>
      </c>
    </row>
    <row r="2919" spans="1:15" x14ac:dyDescent="0.25">
      <c r="A2919">
        <v>2918</v>
      </c>
      <c r="B2919">
        <v>58</v>
      </c>
      <c r="C2919" s="1" t="s">
        <v>134</v>
      </c>
      <c r="D2919" s="1" t="s">
        <v>37</v>
      </c>
      <c r="E2919" s="1" t="s">
        <v>4</v>
      </c>
      <c r="F2919" s="2">
        <v>51126</v>
      </c>
      <c r="G2919">
        <v>50</v>
      </c>
      <c r="H2919">
        <v>45</v>
      </c>
      <c r="I2919" s="1" t="s">
        <v>94</v>
      </c>
      <c r="J2919" s="1" t="s">
        <v>74</v>
      </c>
      <c r="K2919" s="1" t="s">
        <v>34</v>
      </c>
      <c r="L2919" s="1" t="s">
        <v>8</v>
      </c>
      <c r="M2919" s="1" t="s">
        <v>56</v>
      </c>
      <c r="N2919" s="1" t="s">
        <v>10</v>
      </c>
      <c r="O2919" s="1" t="s">
        <v>31</v>
      </c>
    </row>
    <row r="2920" spans="1:15" x14ac:dyDescent="0.25">
      <c r="A2920">
        <v>2919</v>
      </c>
      <c r="B2920">
        <v>19</v>
      </c>
      <c r="C2920" s="1" t="s">
        <v>134</v>
      </c>
      <c r="D2920" s="1" t="s">
        <v>71</v>
      </c>
      <c r="E2920" s="1" t="s">
        <v>49</v>
      </c>
      <c r="F2920" s="2">
        <v>51128</v>
      </c>
      <c r="G2920">
        <v>36</v>
      </c>
      <c r="H2920">
        <v>73</v>
      </c>
      <c r="I2920" s="1" t="s">
        <v>66</v>
      </c>
      <c r="J2920" s="1" t="s">
        <v>18</v>
      </c>
      <c r="K2920" s="1" t="s">
        <v>76</v>
      </c>
      <c r="L2920" s="1" t="s">
        <v>39</v>
      </c>
      <c r="M2920" s="1" t="s">
        <v>20</v>
      </c>
      <c r="N2920" s="1" t="s">
        <v>15</v>
      </c>
      <c r="O2920" s="1" t="s">
        <v>22</v>
      </c>
    </row>
    <row r="2921" spans="1:15" x14ac:dyDescent="0.25">
      <c r="A2921">
        <v>2920</v>
      </c>
      <c r="B2921">
        <v>64</v>
      </c>
      <c r="C2921" s="1" t="s">
        <v>134</v>
      </c>
      <c r="D2921" s="1" t="s">
        <v>53</v>
      </c>
      <c r="E2921" s="1" t="s">
        <v>24</v>
      </c>
      <c r="F2921" s="2">
        <v>51130</v>
      </c>
      <c r="G2921">
        <v>31</v>
      </c>
      <c r="H2921">
        <v>67</v>
      </c>
      <c r="I2921" s="1" t="s">
        <v>130</v>
      </c>
      <c r="J2921" s="1" t="s">
        <v>6</v>
      </c>
      <c r="K2921" s="1" t="s">
        <v>43</v>
      </c>
      <c r="L2921" s="1" t="s">
        <v>8</v>
      </c>
      <c r="M2921" s="1" t="s">
        <v>36</v>
      </c>
      <c r="N2921" s="1" t="s">
        <v>68</v>
      </c>
      <c r="O2921" s="1" t="s">
        <v>70</v>
      </c>
    </row>
    <row r="2922" spans="1:15" x14ac:dyDescent="0.25">
      <c r="A2922">
        <v>2921</v>
      </c>
      <c r="B2922">
        <v>33</v>
      </c>
      <c r="C2922" s="1" t="s">
        <v>134</v>
      </c>
      <c r="D2922" s="1" t="s">
        <v>71</v>
      </c>
      <c r="E2922" s="1" t="s">
        <v>49</v>
      </c>
      <c r="F2922" s="2">
        <v>51132</v>
      </c>
      <c r="G2922">
        <v>3</v>
      </c>
      <c r="H2922">
        <v>72</v>
      </c>
      <c r="I2922" s="1" t="s">
        <v>87</v>
      </c>
      <c r="J2922" s="1" t="s">
        <v>74</v>
      </c>
      <c r="K2922" s="1" t="s">
        <v>92</v>
      </c>
      <c r="L2922" s="1" t="s">
        <v>19</v>
      </c>
      <c r="M2922" s="1" t="s">
        <v>20</v>
      </c>
      <c r="N2922" s="1" t="s">
        <v>68</v>
      </c>
      <c r="O2922" s="1" t="s">
        <v>58</v>
      </c>
    </row>
    <row r="2923" spans="1:15" x14ac:dyDescent="0.25">
      <c r="A2923">
        <v>2922</v>
      </c>
      <c r="B2923">
        <v>20</v>
      </c>
      <c r="C2923" s="1" t="s">
        <v>134</v>
      </c>
      <c r="D2923" s="1" t="s">
        <v>48</v>
      </c>
      <c r="E2923" s="1" t="s">
        <v>49</v>
      </c>
      <c r="F2923" s="2">
        <v>51134</v>
      </c>
      <c r="G2923">
        <v>11</v>
      </c>
      <c r="H2923">
        <v>24</v>
      </c>
      <c r="I2923" s="1" t="s">
        <v>132</v>
      </c>
      <c r="J2923" s="1" t="s">
        <v>26</v>
      </c>
      <c r="K2923" s="1" t="s">
        <v>91</v>
      </c>
      <c r="L2923" s="1" t="s">
        <v>39</v>
      </c>
      <c r="M2923" s="1" t="s">
        <v>36</v>
      </c>
      <c r="N2923" s="1" t="s">
        <v>15</v>
      </c>
      <c r="O2923" s="1" t="s">
        <v>11</v>
      </c>
    </row>
    <row r="2924" spans="1:15" x14ac:dyDescent="0.25">
      <c r="A2924">
        <v>2923</v>
      </c>
      <c r="B2924">
        <v>45</v>
      </c>
      <c r="C2924" s="1" t="s">
        <v>134</v>
      </c>
      <c r="D2924" s="1" t="s">
        <v>71</v>
      </c>
      <c r="E2924" s="1" t="s">
        <v>49</v>
      </c>
      <c r="F2924" s="2">
        <v>51136</v>
      </c>
      <c r="G2924">
        <v>16</v>
      </c>
      <c r="H2924">
        <v>68</v>
      </c>
      <c r="I2924" s="1" t="s">
        <v>5</v>
      </c>
      <c r="J2924" s="1" t="s">
        <v>6</v>
      </c>
      <c r="K2924" s="1" t="s">
        <v>100</v>
      </c>
      <c r="L2924" s="1" t="s">
        <v>8</v>
      </c>
      <c r="M2924" s="1" t="s">
        <v>9</v>
      </c>
      <c r="N2924" s="1" t="s">
        <v>28</v>
      </c>
      <c r="O2924" s="1" t="s">
        <v>40</v>
      </c>
    </row>
    <row r="2925" spans="1:15" x14ac:dyDescent="0.25">
      <c r="A2925">
        <v>2924</v>
      </c>
      <c r="B2925">
        <v>28</v>
      </c>
      <c r="C2925" s="1" t="s">
        <v>134</v>
      </c>
      <c r="D2925" s="1" t="s">
        <v>37</v>
      </c>
      <c r="E2925" s="1" t="s">
        <v>4</v>
      </c>
      <c r="F2925" s="2">
        <v>51138</v>
      </c>
      <c r="G2925">
        <v>12</v>
      </c>
      <c r="H2925">
        <v>70</v>
      </c>
      <c r="I2925" s="1" t="s">
        <v>120</v>
      </c>
      <c r="J2925" s="1" t="s">
        <v>26</v>
      </c>
      <c r="K2925" s="1" t="s">
        <v>118</v>
      </c>
      <c r="L2925" s="1" t="s">
        <v>19</v>
      </c>
      <c r="M2925" s="1" t="s">
        <v>52</v>
      </c>
      <c r="N2925" s="1" t="s">
        <v>15</v>
      </c>
      <c r="O2925" s="1" t="s">
        <v>40</v>
      </c>
    </row>
    <row r="2926" spans="1:15" x14ac:dyDescent="0.25">
      <c r="A2926">
        <v>2925</v>
      </c>
      <c r="B2926">
        <v>47</v>
      </c>
      <c r="C2926" s="1" t="s">
        <v>134</v>
      </c>
      <c r="D2926" s="1" t="s">
        <v>37</v>
      </c>
      <c r="E2926" s="1" t="s">
        <v>4</v>
      </c>
      <c r="F2926" s="2">
        <v>51140</v>
      </c>
      <c r="G2926">
        <v>37</v>
      </c>
      <c r="H2926">
        <v>64</v>
      </c>
      <c r="I2926" s="1" t="s">
        <v>25</v>
      </c>
      <c r="J2926" s="1" t="s">
        <v>6</v>
      </c>
      <c r="K2926" s="1" t="s">
        <v>108</v>
      </c>
      <c r="L2926" s="1" t="s">
        <v>8</v>
      </c>
      <c r="M2926" s="1" t="s">
        <v>20</v>
      </c>
      <c r="N2926" s="1" t="s">
        <v>68</v>
      </c>
      <c r="O2926" s="1" t="s">
        <v>79</v>
      </c>
    </row>
    <row r="2927" spans="1:15" x14ac:dyDescent="0.25">
      <c r="A2927">
        <v>2926</v>
      </c>
      <c r="B2927">
        <v>54</v>
      </c>
      <c r="C2927" s="1" t="s">
        <v>134</v>
      </c>
      <c r="D2927" s="1" t="s">
        <v>12</v>
      </c>
      <c r="E2927" s="1" t="s">
        <v>4</v>
      </c>
      <c r="F2927" s="2">
        <v>51142</v>
      </c>
      <c r="G2927">
        <v>43</v>
      </c>
      <c r="H2927">
        <v>91</v>
      </c>
      <c r="I2927" s="1" t="s">
        <v>97</v>
      </c>
      <c r="J2927" s="1" t="s">
        <v>26</v>
      </c>
      <c r="K2927" s="1" t="s">
        <v>14</v>
      </c>
      <c r="L2927" s="1" t="s">
        <v>19</v>
      </c>
      <c r="M2927" s="1" t="s">
        <v>56</v>
      </c>
      <c r="N2927" s="1" t="s">
        <v>21</v>
      </c>
      <c r="O2927" s="1" t="s">
        <v>79</v>
      </c>
    </row>
    <row r="2928" spans="1:15" x14ac:dyDescent="0.25">
      <c r="A2928">
        <v>2927</v>
      </c>
      <c r="B2928">
        <v>64</v>
      </c>
      <c r="C2928" s="1" t="s">
        <v>134</v>
      </c>
      <c r="D2928" s="1" t="s">
        <v>48</v>
      </c>
      <c r="E2928" s="1" t="s">
        <v>49</v>
      </c>
      <c r="F2928" s="2">
        <v>51144</v>
      </c>
      <c r="G2928">
        <v>9</v>
      </c>
      <c r="H2928">
        <v>82</v>
      </c>
      <c r="I2928" s="1" t="s">
        <v>110</v>
      </c>
      <c r="J2928" s="1" t="s">
        <v>26</v>
      </c>
      <c r="K2928" s="1" t="s">
        <v>7</v>
      </c>
      <c r="L2928" s="1" t="s">
        <v>8</v>
      </c>
      <c r="M2928" s="1" t="s">
        <v>52</v>
      </c>
      <c r="N2928" s="1" t="s">
        <v>15</v>
      </c>
      <c r="O2928" s="1" t="s">
        <v>22</v>
      </c>
    </row>
    <row r="2929" spans="1:15" x14ac:dyDescent="0.25">
      <c r="A2929">
        <v>2928</v>
      </c>
      <c r="B2929">
        <v>45</v>
      </c>
      <c r="C2929" s="1" t="s">
        <v>134</v>
      </c>
      <c r="D2929" s="1" t="s">
        <v>37</v>
      </c>
      <c r="E2929" s="1" t="s">
        <v>4</v>
      </c>
      <c r="F2929" s="2">
        <v>51146</v>
      </c>
      <c r="G2929">
        <v>15</v>
      </c>
      <c r="H2929">
        <v>24</v>
      </c>
      <c r="I2929" s="1" t="s">
        <v>50</v>
      </c>
      <c r="J2929" s="1" t="s">
        <v>26</v>
      </c>
      <c r="K2929" s="1" t="s">
        <v>76</v>
      </c>
      <c r="L2929" s="1" t="s">
        <v>35</v>
      </c>
      <c r="M2929" s="1" t="s">
        <v>9</v>
      </c>
      <c r="N2929" s="1" t="s">
        <v>10</v>
      </c>
      <c r="O2929" s="1" t="s">
        <v>58</v>
      </c>
    </row>
    <row r="2930" spans="1:15" x14ac:dyDescent="0.25">
      <c r="A2930">
        <v>2929</v>
      </c>
      <c r="B2930">
        <v>40</v>
      </c>
      <c r="C2930" s="1" t="s">
        <v>134</v>
      </c>
      <c r="D2930" s="1" t="s">
        <v>88</v>
      </c>
      <c r="E2930" s="1" t="s">
        <v>49</v>
      </c>
      <c r="F2930" s="2">
        <v>51148</v>
      </c>
      <c r="G2930">
        <v>17</v>
      </c>
      <c r="H2930">
        <v>80</v>
      </c>
      <c r="I2930" s="1" t="s">
        <v>72</v>
      </c>
      <c r="J2930" s="1" t="s">
        <v>6</v>
      </c>
      <c r="K2930" s="1" t="s">
        <v>116</v>
      </c>
      <c r="L2930" s="1" t="s">
        <v>19</v>
      </c>
      <c r="M2930" s="1" t="s">
        <v>56</v>
      </c>
      <c r="N2930" s="1" t="s">
        <v>21</v>
      </c>
      <c r="O2930" s="1" t="s">
        <v>22</v>
      </c>
    </row>
    <row r="2931" spans="1:15" x14ac:dyDescent="0.25">
      <c r="A2931">
        <v>2930</v>
      </c>
      <c r="B2931">
        <v>31</v>
      </c>
      <c r="C2931" s="1" t="s">
        <v>134</v>
      </c>
      <c r="D2931" s="1" t="s">
        <v>107</v>
      </c>
      <c r="E2931" s="1" t="s">
        <v>4</v>
      </c>
      <c r="F2931" s="2">
        <v>51150</v>
      </c>
      <c r="G2931">
        <v>42</v>
      </c>
      <c r="H2931">
        <v>53</v>
      </c>
      <c r="I2931" s="1" t="s">
        <v>13</v>
      </c>
      <c r="J2931" s="1" t="s">
        <v>74</v>
      </c>
      <c r="K2931" s="1" t="s">
        <v>34</v>
      </c>
      <c r="L2931" s="1" t="s">
        <v>8</v>
      </c>
      <c r="M2931" s="1" t="s">
        <v>27</v>
      </c>
      <c r="N2931" s="1" t="s">
        <v>10</v>
      </c>
      <c r="O2931" s="1" t="s">
        <v>11</v>
      </c>
    </row>
    <row r="2932" spans="1:15" x14ac:dyDescent="0.25">
      <c r="A2932">
        <v>2931</v>
      </c>
      <c r="B2932">
        <v>38</v>
      </c>
      <c r="C2932" s="1" t="s">
        <v>134</v>
      </c>
      <c r="D2932" s="1" t="s">
        <v>95</v>
      </c>
      <c r="E2932" s="1" t="s">
        <v>4</v>
      </c>
      <c r="F2932" s="2">
        <v>51152</v>
      </c>
      <c r="G2932">
        <v>14</v>
      </c>
      <c r="H2932">
        <v>50</v>
      </c>
      <c r="I2932" s="1" t="s">
        <v>73</v>
      </c>
      <c r="J2932" s="1" t="s">
        <v>26</v>
      </c>
      <c r="K2932" s="1" t="s">
        <v>103</v>
      </c>
      <c r="L2932" s="1" t="s">
        <v>19</v>
      </c>
      <c r="M2932" s="1" t="s">
        <v>20</v>
      </c>
      <c r="N2932" s="1" t="s">
        <v>10</v>
      </c>
      <c r="O2932" s="1" t="s">
        <v>70</v>
      </c>
    </row>
    <row r="2933" spans="1:15" x14ac:dyDescent="0.25">
      <c r="A2933">
        <v>2932</v>
      </c>
      <c r="B2933">
        <v>36</v>
      </c>
      <c r="C2933" s="1" t="s">
        <v>134</v>
      </c>
      <c r="D2933" s="1" t="s">
        <v>88</v>
      </c>
      <c r="E2933" s="1" t="s">
        <v>49</v>
      </c>
      <c r="F2933" s="2">
        <v>51154</v>
      </c>
      <c r="G2933">
        <v>49</v>
      </c>
      <c r="H2933">
        <v>31</v>
      </c>
      <c r="I2933" s="1" t="s">
        <v>72</v>
      </c>
      <c r="J2933" s="1" t="s">
        <v>26</v>
      </c>
      <c r="K2933" s="1" t="s">
        <v>118</v>
      </c>
      <c r="L2933" s="1" t="s">
        <v>39</v>
      </c>
      <c r="M2933" s="1" t="s">
        <v>52</v>
      </c>
      <c r="N2933" s="1" t="s">
        <v>21</v>
      </c>
      <c r="O2933" s="1" t="s">
        <v>58</v>
      </c>
    </row>
    <row r="2934" spans="1:15" x14ac:dyDescent="0.25">
      <c r="A2934">
        <v>2933</v>
      </c>
      <c r="B2934">
        <v>65</v>
      </c>
      <c r="C2934" s="1" t="s">
        <v>134</v>
      </c>
      <c r="D2934" s="1" t="s">
        <v>114</v>
      </c>
      <c r="E2934" s="1" t="s">
        <v>49</v>
      </c>
      <c r="F2934" s="2">
        <v>51156</v>
      </c>
      <c r="G2934">
        <v>3</v>
      </c>
      <c r="H2934">
        <v>88</v>
      </c>
      <c r="I2934" s="1" t="s">
        <v>102</v>
      </c>
      <c r="J2934" s="1" t="s">
        <v>6</v>
      </c>
      <c r="K2934" s="1" t="s">
        <v>76</v>
      </c>
      <c r="L2934" s="1" t="s">
        <v>19</v>
      </c>
      <c r="M2934" s="1" t="s">
        <v>9</v>
      </c>
      <c r="N2934" s="1" t="s">
        <v>28</v>
      </c>
      <c r="O2934" s="1" t="s">
        <v>40</v>
      </c>
    </row>
    <row r="2935" spans="1:15" x14ac:dyDescent="0.25">
      <c r="A2935">
        <v>2934</v>
      </c>
      <c r="B2935">
        <v>27</v>
      </c>
      <c r="C2935" s="1" t="s">
        <v>134</v>
      </c>
      <c r="D2935" s="1" t="s">
        <v>106</v>
      </c>
      <c r="E2935" s="1" t="s">
        <v>49</v>
      </c>
      <c r="F2935" s="2">
        <v>51158</v>
      </c>
      <c r="G2935">
        <v>28</v>
      </c>
      <c r="H2935">
        <v>52</v>
      </c>
      <c r="I2935" s="1" t="s">
        <v>97</v>
      </c>
      <c r="J2935" s="1" t="s">
        <v>26</v>
      </c>
      <c r="K2935" s="1" t="s">
        <v>92</v>
      </c>
      <c r="L2935" s="1" t="s">
        <v>35</v>
      </c>
      <c r="M2935" s="1" t="s">
        <v>36</v>
      </c>
      <c r="N2935" s="1" t="s">
        <v>10</v>
      </c>
      <c r="O2935" s="1" t="s">
        <v>70</v>
      </c>
    </row>
    <row r="2936" spans="1:15" x14ac:dyDescent="0.25">
      <c r="A2936">
        <v>2935</v>
      </c>
      <c r="B2936">
        <v>38</v>
      </c>
      <c r="C2936" s="1" t="s">
        <v>134</v>
      </c>
      <c r="D2936" s="1" t="s">
        <v>125</v>
      </c>
      <c r="E2936" s="1" t="s">
        <v>49</v>
      </c>
      <c r="F2936" s="2">
        <v>51160</v>
      </c>
      <c r="G2936">
        <v>41</v>
      </c>
      <c r="H2936">
        <v>22</v>
      </c>
      <c r="I2936" s="1" t="s">
        <v>117</v>
      </c>
      <c r="J2936" s="1" t="s">
        <v>26</v>
      </c>
      <c r="K2936" s="1" t="s">
        <v>103</v>
      </c>
      <c r="L2936" s="1" t="s">
        <v>39</v>
      </c>
      <c r="M2936" s="1" t="s">
        <v>27</v>
      </c>
      <c r="N2936" s="1" t="s">
        <v>57</v>
      </c>
      <c r="O2936" s="1" t="s">
        <v>40</v>
      </c>
    </row>
    <row r="2937" spans="1:15" x14ac:dyDescent="0.25">
      <c r="A2937">
        <v>2936</v>
      </c>
      <c r="B2937">
        <v>58</v>
      </c>
      <c r="C2937" s="1" t="s">
        <v>134</v>
      </c>
      <c r="D2937" s="1" t="s">
        <v>32</v>
      </c>
      <c r="E2937" s="1" t="s">
        <v>24</v>
      </c>
      <c r="F2937" s="2">
        <v>51162</v>
      </c>
      <c r="G2937">
        <v>11</v>
      </c>
      <c r="H2937">
        <v>27</v>
      </c>
      <c r="I2937" s="1" t="s">
        <v>80</v>
      </c>
      <c r="J2937" s="1" t="s">
        <v>74</v>
      </c>
      <c r="K2937" s="1" t="s">
        <v>7</v>
      </c>
      <c r="L2937" s="1" t="s">
        <v>19</v>
      </c>
      <c r="M2937" s="1" t="s">
        <v>36</v>
      </c>
      <c r="N2937" s="1" t="s">
        <v>10</v>
      </c>
      <c r="O2937" s="1" t="s">
        <v>22</v>
      </c>
    </row>
    <row r="2938" spans="1:15" x14ac:dyDescent="0.25">
      <c r="A2938">
        <v>2937</v>
      </c>
      <c r="B2938">
        <v>31</v>
      </c>
      <c r="C2938" s="1" t="s">
        <v>134</v>
      </c>
      <c r="D2938" s="1" t="s">
        <v>69</v>
      </c>
      <c r="E2938" s="1" t="s">
        <v>4</v>
      </c>
      <c r="F2938" s="2">
        <v>51164</v>
      </c>
      <c r="G2938">
        <v>46</v>
      </c>
      <c r="H2938">
        <v>34</v>
      </c>
      <c r="I2938" s="1" t="s">
        <v>131</v>
      </c>
      <c r="J2938" s="1" t="s">
        <v>26</v>
      </c>
      <c r="K2938" s="1" t="s">
        <v>34</v>
      </c>
      <c r="L2938" s="1" t="s">
        <v>19</v>
      </c>
      <c r="M2938" s="1" t="s">
        <v>9</v>
      </c>
      <c r="N2938" s="1" t="s">
        <v>28</v>
      </c>
      <c r="O2938" s="1" t="s">
        <v>22</v>
      </c>
    </row>
    <row r="2939" spans="1:15" x14ac:dyDescent="0.25">
      <c r="A2939">
        <v>2938</v>
      </c>
      <c r="B2939">
        <v>28</v>
      </c>
      <c r="C2939" s="1" t="s">
        <v>134</v>
      </c>
      <c r="D2939" s="1" t="s">
        <v>48</v>
      </c>
      <c r="E2939" s="1" t="s">
        <v>49</v>
      </c>
      <c r="F2939" s="2">
        <v>51166</v>
      </c>
      <c r="G2939">
        <v>15</v>
      </c>
      <c r="H2939">
        <v>39</v>
      </c>
      <c r="I2939" s="1" t="s">
        <v>46</v>
      </c>
      <c r="J2939" s="1" t="s">
        <v>26</v>
      </c>
      <c r="K2939" s="1" t="s">
        <v>34</v>
      </c>
      <c r="L2939" s="1" t="s">
        <v>19</v>
      </c>
      <c r="M2939" s="1" t="s">
        <v>52</v>
      </c>
      <c r="N2939" s="1" t="s">
        <v>21</v>
      </c>
      <c r="O2939" s="1" t="s">
        <v>22</v>
      </c>
    </row>
    <row r="2940" spans="1:15" x14ac:dyDescent="0.25">
      <c r="A2940">
        <v>2939</v>
      </c>
      <c r="B2940">
        <v>28</v>
      </c>
      <c r="C2940" s="1" t="s">
        <v>134</v>
      </c>
      <c r="D2940" s="1" t="s">
        <v>71</v>
      </c>
      <c r="E2940" s="1" t="s">
        <v>49</v>
      </c>
      <c r="F2940" s="2">
        <v>51168</v>
      </c>
      <c r="G2940">
        <v>15</v>
      </c>
      <c r="H2940">
        <v>53</v>
      </c>
      <c r="I2940" s="1" t="s">
        <v>13</v>
      </c>
      <c r="J2940" s="1" t="s">
        <v>26</v>
      </c>
      <c r="K2940" s="1" t="s">
        <v>65</v>
      </c>
      <c r="L2940" s="1" t="s">
        <v>39</v>
      </c>
      <c r="M2940" s="1" t="s">
        <v>36</v>
      </c>
      <c r="N2940" s="1" t="s">
        <v>15</v>
      </c>
      <c r="O2940" s="1" t="s">
        <v>70</v>
      </c>
    </row>
    <row r="2941" spans="1:15" x14ac:dyDescent="0.25">
      <c r="A2941">
        <v>2940</v>
      </c>
      <c r="B2941">
        <v>32</v>
      </c>
      <c r="C2941" s="1" t="s">
        <v>134</v>
      </c>
      <c r="D2941" s="1" t="s">
        <v>12</v>
      </c>
      <c r="E2941" s="1" t="s">
        <v>4</v>
      </c>
      <c r="F2941" s="2">
        <v>51170</v>
      </c>
      <c r="G2941">
        <v>34</v>
      </c>
      <c r="H2941">
        <v>46</v>
      </c>
      <c r="I2941" s="1" t="s">
        <v>5</v>
      </c>
      <c r="J2941" s="1" t="s">
        <v>26</v>
      </c>
      <c r="K2941" s="1" t="s">
        <v>100</v>
      </c>
      <c r="L2941" s="1" t="s">
        <v>8</v>
      </c>
      <c r="M2941" s="1" t="s">
        <v>9</v>
      </c>
      <c r="N2941" s="1" t="s">
        <v>10</v>
      </c>
      <c r="O2941" s="1" t="s">
        <v>22</v>
      </c>
    </row>
    <row r="2942" spans="1:15" x14ac:dyDescent="0.25">
      <c r="A2942">
        <v>2941</v>
      </c>
      <c r="B2942">
        <v>61</v>
      </c>
      <c r="C2942" s="1" t="s">
        <v>134</v>
      </c>
      <c r="D2942" s="1" t="s">
        <v>48</v>
      </c>
      <c r="E2942" s="1" t="s">
        <v>49</v>
      </c>
      <c r="F2942" s="2">
        <v>51172</v>
      </c>
      <c r="G2942">
        <v>13</v>
      </c>
      <c r="H2942">
        <v>85</v>
      </c>
      <c r="I2942" s="1" t="s">
        <v>17</v>
      </c>
      <c r="J2942" s="1" t="s">
        <v>6</v>
      </c>
      <c r="K2942" s="1" t="s">
        <v>100</v>
      </c>
      <c r="L2942" s="1" t="s">
        <v>35</v>
      </c>
      <c r="M2942" s="1" t="s">
        <v>27</v>
      </c>
      <c r="N2942" s="1" t="s">
        <v>15</v>
      </c>
      <c r="O2942" s="1" t="s">
        <v>70</v>
      </c>
    </row>
    <row r="2943" spans="1:15" x14ac:dyDescent="0.25">
      <c r="A2943">
        <v>2942</v>
      </c>
      <c r="B2943">
        <v>38</v>
      </c>
      <c r="C2943" s="1" t="s">
        <v>134</v>
      </c>
      <c r="D2943" s="1" t="s">
        <v>69</v>
      </c>
      <c r="E2943" s="1" t="s">
        <v>4</v>
      </c>
      <c r="F2943" s="2">
        <v>51174</v>
      </c>
      <c r="G2943">
        <v>27</v>
      </c>
      <c r="H2943">
        <v>86</v>
      </c>
      <c r="I2943" s="1" t="s">
        <v>120</v>
      </c>
      <c r="J2943" s="1" t="s">
        <v>6</v>
      </c>
      <c r="K2943" s="1" t="s">
        <v>55</v>
      </c>
      <c r="L2943" s="1" t="s">
        <v>19</v>
      </c>
      <c r="M2943" s="1" t="s">
        <v>20</v>
      </c>
      <c r="N2943" s="1" t="s">
        <v>28</v>
      </c>
      <c r="O2943" s="1" t="s">
        <v>70</v>
      </c>
    </row>
    <row r="2944" spans="1:15" x14ac:dyDescent="0.25">
      <c r="A2944">
        <v>2943</v>
      </c>
      <c r="B2944">
        <v>54</v>
      </c>
      <c r="C2944" s="1" t="s">
        <v>134</v>
      </c>
      <c r="D2944" s="1" t="s">
        <v>107</v>
      </c>
      <c r="E2944" s="1" t="s">
        <v>4</v>
      </c>
      <c r="F2944" s="2">
        <v>51176</v>
      </c>
      <c r="G2944">
        <v>37</v>
      </c>
      <c r="H2944">
        <v>63</v>
      </c>
      <c r="I2944" s="1" t="s">
        <v>59</v>
      </c>
      <c r="J2944" s="1" t="s">
        <v>26</v>
      </c>
      <c r="K2944" s="1" t="s">
        <v>92</v>
      </c>
      <c r="L2944" s="1" t="s">
        <v>35</v>
      </c>
      <c r="M2944" s="1" t="s">
        <v>20</v>
      </c>
      <c r="N2944" s="1" t="s">
        <v>57</v>
      </c>
      <c r="O2944" s="1" t="s">
        <v>22</v>
      </c>
    </row>
    <row r="2945" spans="1:15" x14ac:dyDescent="0.25">
      <c r="A2945">
        <v>2944</v>
      </c>
      <c r="B2945">
        <v>29</v>
      </c>
      <c r="C2945" s="1" t="s">
        <v>134</v>
      </c>
      <c r="D2945" s="1" t="s">
        <v>37</v>
      </c>
      <c r="E2945" s="1" t="s">
        <v>4</v>
      </c>
      <c r="F2945" s="2">
        <v>51178</v>
      </c>
      <c r="G2945">
        <v>37</v>
      </c>
      <c r="H2945">
        <v>44</v>
      </c>
      <c r="I2945" s="1" t="s">
        <v>123</v>
      </c>
      <c r="J2945" s="1" t="s">
        <v>26</v>
      </c>
      <c r="K2945" s="1" t="s">
        <v>103</v>
      </c>
      <c r="L2945" s="1" t="s">
        <v>19</v>
      </c>
      <c r="M2945" s="1" t="s">
        <v>36</v>
      </c>
      <c r="N2945" s="1" t="s">
        <v>21</v>
      </c>
      <c r="O2945" s="1" t="s">
        <v>70</v>
      </c>
    </row>
    <row r="2946" spans="1:15" x14ac:dyDescent="0.25">
      <c r="A2946">
        <v>2945</v>
      </c>
      <c r="B2946">
        <v>50</v>
      </c>
      <c r="C2946" s="1" t="s">
        <v>134</v>
      </c>
      <c r="D2946" s="1" t="s">
        <v>32</v>
      </c>
      <c r="E2946" s="1" t="s">
        <v>24</v>
      </c>
      <c r="F2946" s="2">
        <v>51180</v>
      </c>
      <c r="G2946">
        <v>4</v>
      </c>
      <c r="H2946">
        <v>95</v>
      </c>
      <c r="I2946" s="1" t="s">
        <v>66</v>
      </c>
      <c r="J2946" s="1" t="s">
        <v>74</v>
      </c>
      <c r="K2946" s="1" t="s">
        <v>91</v>
      </c>
      <c r="L2946" s="1" t="s">
        <v>35</v>
      </c>
      <c r="M2946" s="1" t="s">
        <v>20</v>
      </c>
      <c r="N2946" s="1" t="s">
        <v>10</v>
      </c>
      <c r="O2946" s="1" t="s">
        <v>79</v>
      </c>
    </row>
    <row r="2947" spans="1:15" x14ac:dyDescent="0.25">
      <c r="A2947">
        <v>2946</v>
      </c>
      <c r="B2947">
        <v>32</v>
      </c>
      <c r="C2947" s="1" t="s">
        <v>134</v>
      </c>
      <c r="D2947" s="1" t="s">
        <v>115</v>
      </c>
      <c r="E2947" s="1" t="s">
        <v>49</v>
      </c>
      <c r="F2947" s="2">
        <v>51182</v>
      </c>
      <c r="G2947">
        <v>1</v>
      </c>
      <c r="H2947">
        <v>49</v>
      </c>
      <c r="I2947" s="1" t="s">
        <v>61</v>
      </c>
      <c r="J2947" s="1" t="s">
        <v>26</v>
      </c>
      <c r="K2947" s="1" t="s">
        <v>43</v>
      </c>
      <c r="L2947" s="1" t="s">
        <v>35</v>
      </c>
      <c r="M2947" s="1" t="s">
        <v>20</v>
      </c>
      <c r="N2947" s="1" t="s">
        <v>21</v>
      </c>
      <c r="O2947" s="1" t="s">
        <v>79</v>
      </c>
    </row>
    <row r="2948" spans="1:15" x14ac:dyDescent="0.25">
      <c r="A2948">
        <v>2947</v>
      </c>
      <c r="B2948">
        <v>38</v>
      </c>
      <c r="C2948" s="1" t="s">
        <v>134</v>
      </c>
      <c r="D2948" s="1" t="s">
        <v>77</v>
      </c>
      <c r="E2948" s="1" t="s">
        <v>4</v>
      </c>
      <c r="F2948" s="2">
        <v>51184</v>
      </c>
      <c r="G2948">
        <v>29</v>
      </c>
      <c r="H2948">
        <v>77</v>
      </c>
      <c r="I2948" s="1" t="s">
        <v>59</v>
      </c>
      <c r="J2948" s="1" t="s">
        <v>6</v>
      </c>
      <c r="K2948" s="1" t="s">
        <v>55</v>
      </c>
      <c r="L2948" s="1" t="s">
        <v>19</v>
      </c>
      <c r="M2948" s="1" t="s">
        <v>20</v>
      </c>
      <c r="N2948" s="1" t="s">
        <v>57</v>
      </c>
      <c r="O2948" s="1" t="s">
        <v>40</v>
      </c>
    </row>
    <row r="2949" spans="1:15" x14ac:dyDescent="0.25">
      <c r="A2949">
        <v>2948</v>
      </c>
      <c r="B2949">
        <v>52</v>
      </c>
      <c r="C2949" s="1" t="s">
        <v>134</v>
      </c>
      <c r="D2949" s="1" t="s">
        <v>88</v>
      </c>
      <c r="E2949" s="1" t="s">
        <v>49</v>
      </c>
      <c r="F2949" s="2">
        <v>51186</v>
      </c>
      <c r="G2949">
        <v>50</v>
      </c>
      <c r="H2949">
        <v>63</v>
      </c>
      <c r="I2949" s="1" t="s">
        <v>127</v>
      </c>
      <c r="J2949" s="1" t="s">
        <v>6</v>
      </c>
      <c r="K2949" s="1" t="s">
        <v>82</v>
      </c>
      <c r="L2949" s="1" t="s">
        <v>19</v>
      </c>
      <c r="M2949" s="1" t="s">
        <v>36</v>
      </c>
      <c r="N2949" s="1" t="s">
        <v>10</v>
      </c>
      <c r="O2949" s="1" t="s">
        <v>31</v>
      </c>
    </row>
    <row r="2950" spans="1:15" x14ac:dyDescent="0.25">
      <c r="A2950">
        <v>2949</v>
      </c>
      <c r="B2950">
        <v>61</v>
      </c>
      <c r="C2950" s="1" t="s">
        <v>134</v>
      </c>
      <c r="D2950" s="1" t="s">
        <v>77</v>
      </c>
      <c r="E2950" s="1" t="s">
        <v>4</v>
      </c>
      <c r="F2950" s="2">
        <v>51188</v>
      </c>
      <c r="G2950">
        <v>38</v>
      </c>
      <c r="H2950">
        <v>83</v>
      </c>
      <c r="I2950" s="1" t="s">
        <v>111</v>
      </c>
      <c r="J2950" s="1" t="s">
        <v>26</v>
      </c>
      <c r="K2950" s="1" t="s">
        <v>65</v>
      </c>
      <c r="L2950" s="1" t="s">
        <v>8</v>
      </c>
      <c r="M2950" s="1" t="s">
        <v>36</v>
      </c>
      <c r="N2950" s="1" t="s">
        <v>68</v>
      </c>
      <c r="O2950" s="1" t="s">
        <v>58</v>
      </c>
    </row>
    <row r="2951" spans="1:15" x14ac:dyDescent="0.25">
      <c r="A2951">
        <v>2950</v>
      </c>
      <c r="B2951">
        <v>25</v>
      </c>
      <c r="C2951" s="1" t="s">
        <v>134</v>
      </c>
      <c r="D2951" s="1" t="s">
        <v>88</v>
      </c>
      <c r="E2951" s="1" t="s">
        <v>49</v>
      </c>
      <c r="F2951" s="2">
        <v>51190</v>
      </c>
      <c r="G2951">
        <v>15</v>
      </c>
      <c r="H2951">
        <v>93</v>
      </c>
      <c r="I2951" s="1" t="s">
        <v>128</v>
      </c>
      <c r="J2951" s="1" t="s">
        <v>26</v>
      </c>
      <c r="K2951" s="1" t="s">
        <v>82</v>
      </c>
      <c r="L2951" s="1" t="s">
        <v>19</v>
      </c>
      <c r="M2951" s="1" t="s">
        <v>56</v>
      </c>
      <c r="N2951" s="1" t="s">
        <v>28</v>
      </c>
      <c r="O2951" s="1" t="s">
        <v>31</v>
      </c>
    </row>
    <row r="2952" spans="1:15" x14ac:dyDescent="0.25">
      <c r="A2952">
        <v>2951</v>
      </c>
      <c r="B2952">
        <v>22</v>
      </c>
      <c r="C2952" s="1" t="s">
        <v>134</v>
      </c>
      <c r="D2952" s="1" t="s">
        <v>16</v>
      </c>
      <c r="E2952" s="1" t="s">
        <v>4</v>
      </c>
      <c r="F2952" s="2">
        <v>51192</v>
      </c>
      <c r="G2952">
        <v>44</v>
      </c>
      <c r="H2952">
        <v>91</v>
      </c>
      <c r="I2952" s="1" t="s">
        <v>128</v>
      </c>
      <c r="J2952" s="1" t="s">
        <v>18</v>
      </c>
      <c r="K2952" s="1" t="s">
        <v>14</v>
      </c>
      <c r="L2952" s="1" t="s">
        <v>8</v>
      </c>
      <c r="M2952" s="1" t="s">
        <v>52</v>
      </c>
      <c r="N2952" s="1" t="s">
        <v>68</v>
      </c>
      <c r="O2952" s="1" t="s">
        <v>79</v>
      </c>
    </row>
    <row r="2953" spans="1:15" x14ac:dyDescent="0.25">
      <c r="A2953">
        <v>2952</v>
      </c>
      <c r="B2953">
        <v>47</v>
      </c>
      <c r="C2953" s="1" t="s">
        <v>134</v>
      </c>
      <c r="D2953" s="1" t="s">
        <v>101</v>
      </c>
      <c r="E2953" s="1" t="s">
        <v>49</v>
      </c>
      <c r="F2953" s="2">
        <v>51194</v>
      </c>
      <c r="G2953">
        <v>14</v>
      </c>
      <c r="H2953">
        <v>99</v>
      </c>
      <c r="I2953" s="1" t="s">
        <v>54</v>
      </c>
      <c r="J2953" s="1" t="s">
        <v>6</v>
      </c>
      <c r="K2953" s="1" t="s">
        <v>14</v>
      </c>
      <c r="L2953" s="1" t="s">
        <v>39</v>
      </c>
      <c r="M2953" s="1" t="s">
        <v>20</v>
      </c>
      <c r="N2953" s="1" t="s">
        <v>15</v>
      </c>
      <c r="O2953" s="1" t="s">
        <v>22</v>
      </c>
    </row>
    <row r="2954" spans="1:15" x14ac:dyDescent="0.25">
      <c r="A2954">
        <v>2953</v>
      </c>
      <c r="B2954">
        <v>50</v>
      </c>
      <c r="C2954" s="1" t="s">
        <v>134</v>
      </c>
      <c r="D2954" s="1" t="s">
        <v>115</v>
      </c>
      <c r="E2954" s="1" t="s">
        <v>49</v>
      </c>
      <c r="F2954" s="2">
        <v>51196</v>
      </c>
      <c r="G2954">
        <v>5</v>
      </c>
      <c r="H2954">
        <v>24</v>
      </c>
      <c r="I2954" s="1" t="s">
        <v>72</v>
      </c>
      <c r="J2954" s="1" t="s">
        <v>26</v>
      </c>
      <c r="K2954" s="1" t="s">
        <v>82</v>
      </c>
      <c r="L2954" s="1" t="s">
        <v>19</v>
      </c>
      <c r="M2954" s="1" t="s">
        <v>27</v>
      </c>
      <c r="N2954" s="1" t="s">
        <v>68</v>
      </c>
      <c r="O2954" s="1" t="s">
        <v>70</v>
      </c>
    </row>
    <row r="2955" spans="1:15" x14ac:dyDescent="0.25">
      <c r="A2955">
        <v>2954</v>
      </c>
      <c r="B2955">
        <v>45</v>
      </c>
      <c r="C2955" s="1" t="s">
        <v>134</v>
      </c>
      <c r="D2955" s="1" t="s">
        <v>63</v>
      </c>
      <c r="E2955" s="1" t="s">
        <v>4</v>
      </c>
      <c r="F2955" s="2">
        <v>51198</v>
      </c>
      <c r="G2955">
        <v>11</v>
      </c>
      <c r="H2955">
        <v>82</v>
      </c>
      <c r="I2955" s="1" t="s">
        <v>110</v>
      </c>
      <c r="J2955" s="1" t="s">
        <v>26</v>
      </c>
      <c r="K2955" s="1" t="s">
        <v>47</v>
      </c>
      <c r="L2955" s="1" t="s">
        <v>35</v>
      </c>
      <c r="M2955" s="1" t="s">
        <v>27</v>
      </c>
      <c r="N2955" s="1" t="s">
        <v>21</v>
      </c>
      <c r="O2955" s="1" t="s">
        <v>31</v>
      </c>
    </row>
    <row r="2956" spans="1:15" x14ac:dyDescent="0.25">
      <c r="A2956">
        <v>2955</v>
      </c>
      <c r="B2956">
        <v>33</v>
      </c>
      <c r="C2956" s="1" t="s">
        <v>134</v>
      </c>
      <c r="D2956" s="1" t="s">
        <v>95</v>
      </c>
      <c r="E2956" s="1" t="s">
        <v>4</v>
      </c>
      <c r="F2956" s="2">
        <v>51200</v>
      </c>
      <c r="G2956">
        <v>15</v>
      </c>
      <c r="H2956">
        <v>28</v>
      </c>
      <c r="I2956" s="1" t="s">
        <v>129</v>
      </c>
      <c r="J2956" s="1" t="s">
        <v>26</v>
      </c>
      <c r="K2956" s="1" t="s">
        <v>108</v>
      </c>
      <c r="L2956" s="1" t="s">
        <v>8</v>
      </c>
      <c r="M2956" s="1" t="s">
        <v>9</v>
      </c>
      <c r="N2956" s="1" t="s">
        <v>21</v>
      </c>
      <c r="O2956" s="1" t="s">
        <v>31</v>
      </c>
    </row>
    <row r="2957" spans="1:15" x14ac:dyDescent="0.25">
      <c r="A2957">
        <v>2956</v>
      </c>
      <c r="B2957">
        <v>42</v>
      </c>
      <c r="C2957" s="1" t="s">
        <v>134</v>
      </c>
      <c r="D2957" s="1" t="s">
        <v>119</v>
      </c>
      <c r="E2957" s="1" t="s">
        <v>24</v>
      </c>
      <c r="F2957" s="2">
        <v>51202</v>
      </c>
      <c r="G2957">
        <v>46</v>
      </c>
      <c r="H2957">
        <v>67</v>
      </c>
      <c r="I2957" s="1" t="s">
        <v>111</v>
      </c>
      <c r="J2957" s="1" t="s">
        <v>26</v>
      </c>
      <c r="K2957" s="1" t="s">
        <v>47</v>
      </c>
      <c r="L2957" s="1" t="s">
        <v>8</v>
      </c>
      <c r="M2957" s="1" t="s">
        <v>20</v>
      </c>
      <c r="N2957" s="1" t="s">
        <v>21</v>
      </c>
      <c r="O2957" s="1" t="s">
        <v>31</v>
      </c>
    </row>
    <row r="2958" spans="1:15" x14ac:dyDescent="0.25">
      <c r="A2958">
        <v>2957</v>
      </c>
      <c r="B2958">
        <v>52</v>
      </c>
      <c r="C2958" s="1" t="s">
        <v>134</v>
      </c>
      <c r="D2958" s="1" t="s">
        <v>63</v>
      </c>
      <c r="E2958" s="1" t="s">
        <v>4</v>
      </c>
      <c r="F2958" s="2">
        <v>51204</v>
      </c>
      <c r="G2958">
        <v>30</v>
      </c>
      <c r="H2958">
        <v>88</v>
      </c>
      <c r="I2958" s="1" t="s">
        <v>38</v>
      </c>
      <c r="J2958" s="1" t="s">
        <v>26</v>
      </c>
      <c r="K2958" s="1" t="s">
        <v>60</v>
      </c>
      <c r="L2958" s="1" t="s">
        <v>39</v>
      </c>
      <c r="M2958" s="1" t="s">
        <v>36</v>
      </c>
      <c r="N2958" s="1" t="s">
        <v>10</v>
      </c>
      <c r="O2958" s="1" t="s">
        <v>70</v>
      </c>
    </row>
    <row r="2959" spans="1:15" x14ac:dyDescent="0.25">
      <c r="A2959">
        <v>2958</v>
      </c>
      <c r="B2959">
        <v>69</v>
      </c>
      <c r="C2959" s="1" t="s">
        <v>134</v>
      </c>
      <c r="D2959" s="1" t="s">
        <v>88</v>
      </c>
      <c r="E2959" s="1" t="s">
        <v>49</v>
      </c>
      <c r="F2959" s="2">
        <v>51206</v>
      </c>
      <c r="G2959">
        <v>2</v>
      </c>
      <c r="H2959">
        <v>70</v>
      </c>
      <c r="I2959" s="1" t="s">
        <v>129</v>
      </c>
      <c r="J2959" s="1" t="s">
        <v>18</v>
      </c>
      <c r="K2959" s="1" t="s">
        <v>7</v>
      </c>
      <c r="L2959" s="1" t="s">
        <v>39</v>
      </c>
      <c r="M2959" s="1" t="s">
        <v>36</v>
      </c>
      <c r="N2959" s="1" t="s">
        <v>15</v>
      </c>
      <c r="O2959" s="1" t="s">
        <v>31</v>
      </c>
    </row>
    <row r="2960" spans="1:15" x14ac:dyDescent="0.25">
      <c r="A2960">
        <v>2959</v>
      </c>
      <c r="B2960">
        <v>55</v>
      </c>
      <c r="C2960" s="1" t="s">
        <v>134</v>
      </c>
      <c r="D2960" s="1" t="s">
        <v>69</v>
      </c>
      <c r="E2960" s="1" t="s">
        <v>4</v>
      </c>
      <c r="F2960" s="2">
        <v>51208</v>
      </c>
      <c r="G2960">
        <v>28</v>
      </c>
      <c r="H2960">
        <v>100</v>
      </c>
      <c r="I2960" s="1" t="s">
        <v>105</v>
      </c>
      <c r="J2960" s="1" t="s">
        <v>26</v>
      </c>
      <c r="K2960" s="1" t="s">
        <v>76</v>
      </c>
      <c r="L2960" s="1" t="s">
        <v>35</v>
      </c>
      <c r="M2960" s="1" t="s">
        <v>36</v>
      </c>
      <c r="N2960" s="1" t="s">
        <v>28</v>
      </c>
      <c r="O2960" s="1" t="s">
        <v>70</v>
      </c>
    </row>
    <row r="2961" spans="1:15" x14ac:dyDescent="0.25">
      <c r="A2961">
        <v>2960</v>
      </c>
      <c r="B2961">
        <v>38</v>
      </c>
      <c r="C2961" s="1" t="s">
        <v>134</v>
      </c>
      <c r="D2961" s="1" t="s">
        <v>48</v>
      </c>
      <c r="E2961" s="1" t="s">
        <v>49</v>
      </c>
      <c r="F2961" s="2">
        <v>51210</v>
      </c>
      <c r="G2961">
        <v>9</v>
      </c>
      <c r="H2961">
        <v>28</v>
      </c>
      <c r="I2961" s="1" t="s">
        <v>87</v>
      </c>
      <c r="J2961" s="1" t="s">
        <v>6</v>
      </c>
      <c r="K2961" s="1" t="s">
        <v>14</v>
      </c>
      <c r="L2961" s="1" t="s">
        <v>35</v>
      </c>
      <c r="M2961" s="1" t="s">
        <v>20</v>
      </c>
      <c r="N2961" s="1" t="s">
        <v>28</v>
      </c>
      <c r="O2961" s="1" t="s">
        <v>40</v>
      </c>
    </row>
    <row r="2962" spans="1:15" x14ac:dyDescent="0.25">
      <c r="A2962">
        <v>2961</v>
      </c>
      <c r="B2962">
        <v>57</v>
      </c>
      <c r="C2962" s="1" t="s">
        <v>134</v>
      </c>
      <c r="D2962" s="1" t="s">
        <v>44</v>
      </c>
      <c r="E2962" s="1" t="s">
        <v>45</v>
      </c>
      <c r="F2962" s="2">
        <v>51212</v>
      </c>
      <c r="G2962">
        <v>47</v>
      </c>
      <c r="H2962">
        <v>48</v>
      </c>
      <c r="I2962" s="1" t="s">
        <v>98</v>
      </c>
      <c r="J2962" s="1" t="s">
        <v>18</v>
      </c>
      <c r="K2962" s="1" t="s">
        <v>60</v>
      </c>
      <c r="L2962" s="1" t="s">
        <v>19</v>
      </c>
      <c r="M2962" s="1" t="s">
        <v>36</v>
      </c>
      <c r="N2962" s="1" t="s">
        <v>21</v>
      </c>
      <c r="O2962" s="1" t="s">
        <v>22</v>
      </c>
    </row>
    <row r="2963" spans="1:15" x14ac:dyDescent="0.25">
      <c r="A2963">
        <v>2962</v>
      </c>
      <c r="B2963">
        <v>33</v>
      </c>
      <c r="C2963" s="1" t="s">
        <v>134</v>
      </c>
      <c r="D2963" s="1" t="s">
        <v>86</v>
      </c>
      <c r="E2963" s="1" t="s">
        <v>4</v>
      </c>
      <c r="F2963" s="2">
        <v>51214</v>
      </c>
      <c r="G2963">
        <v>21</v>
      </c>
      <c r="H2963">
        <v>43</v>
      </c>
      <c r="I2963" s="1" t="s">
        <v>64</v>
      </c>
      <c r="J2963" s="1" t="s">
        <v>18</v>
      </c>
      <c r="K2963" s="1" t="s">
        <v>62</v>
      </c>
      <c r="L2963" s="1" t="s">
        <v>39</v>
      </c>
      <c r="M2963" s="1" t="s">
        <v>20</v>
      </c>
      <c r="N2963" s="1" t="s">
        <v>68</v>
      </c>
      <c r="O2963" s="1" t="s">
        <v>58</v>
      </c>
    </row>
    <row r="2964" spans="1:15" x14ac:dyDescent="0.25">
      <c r="A2964">
        <v>2963</v>
      </c>
      <c r="B2964">
        <v>57</v>
      </c>
      <c r="C2964" s="1" t="s">
        <v>134</v>
      </c>
      <c r="D2964" s="1" t="s">
        <v>77</v>
      </c>
      <c r="E2964" s="1" t="s">
        <v>4</v>
      </c>
      <c r="F2964" s="2">
        <v>51216</v>
      </c>
      <c r="G2964">
        <v>42</v>
      </c>
      <c r="H2964">
        <v>40</v>
      </c>
      <c r="I2964" s="1" t="s">
        <v>81</v>
      </c>
      <c r="J2964" s="1" t="s">
        <v>6</v>
      </c>
      <c r="K2964" s="1" t="s">
        <v>51</v>
      </c>
      <c r="L2964" s="1" t="s">
        <v>39</v>
      </c>
      <c r="M2964" s="1" t="s">
        <v>9</v>
      </c>
      <c r="N2964" s="1" t="s">
        <v>21</v>
      </c>
      <c r="O2964" s="1" t="s">
        <v>79</v>
      </c>
    </row>
    <row r="2965" spans="1:15" x14ac:dyDescent="0.25">
      <c r="A2965">
        <v>2964</v>
      </c>
      <c r="B2965">
        <v>52</v>
      </c>
      <c r="C2965" s="1" t="s">
        <v>134</v>
      </c>
      <c r="D2965" s="1" t="s">
        <v>119</v>
      </c>
      <c r="E2965" s="1" t="s">
        <v>24</v>
      </c>
      <c r="F2965" s="2">
        <v>51218</v>
      </c>
      <c r="G2965">
        <v>28</v>
      </c>
      <c r="H2965">
        <v>97</v>
      </c>
      <c r="I2965" s="1" t="s">
        <v>13</v>
      </c>
      <c r="J2965" s="1" t="s">
        <v>26</v>
      </c>
      <c r="K2965" s="1" t="s">
        <v>92</v>
      </c>
      <c r="L2965" s="1" t="s">
        <v>19</v>
      </c>
      <c r="M2965" s="1" t="s">
        <v>20</v>
      </c>
      <c r="N2965" s="1" t="s">
        <v>21</v>
      </c>
      <c r="O2965" s="1" t="s">
        <v>22</v>
      </c>
    </row>
    <row r="2966" spans="1:15" x14ac:dyDescent="0.25">
      <c r="A2966">
        <v>2965</v>
      </c>
      <c r="B2966">
        <v>44</v>
      </c>
      <c r="C2966" s="1" t="s">
        <v>134</v>
      </c>
      <c r="D2966" s="1" t="s">
        <v>44</v>
      </c>
      <c r="E2966" s="1" t="s">
        <v>45</v>
      </c>
      <c r="F2966" s="2">
        <v>51220</v>
      </c>
      <c r="G2966">
        <v>13</v>
      </c>
      <c r="H2966">
        <v>25</v>
      </c>
      <c r="I2966" s="1" t="s">
        <v>105</v>
      </c>
      <c r="J2966" s="1" t="s">
        <v>18</v>
      </c>
      <c r="K2966" s="1" t="s">
        <v>34</v>
      </c>
      <c r="L2966" s="1" t="s">
        <v>39</v>
      </c>
      <c r="M2966" s="1" t="s">
        <v>52</v>
      </c>
      <c r="N2966" s="1" t="s">
        <v>10</v>
      </c>
      <c r="O2966" s="1" t="s">
        <v>11</v>
      </c>
    </row>
    <row r="2967" spans="1:15" x14ac:dyDescent="0.25">
      <c r="A2967">
        <v>2966</v>
      </c>
      <c r="B2967">
        <v>48</v>
      </c>
      <c r="C2967" s="1" t="s">
        <v>134</v>
      </c>
      <c r="D2967" s="1" t="s">
        <v>101</v>
      </c>
      <c r="E2967" s="1" t="s">
        <v>49</v>
      </c>
      <c r="F2967" s="2">
        <v>51222</v>
      </c>
      <c r="G2967">
        <v>25</v>
      </c>
      <c r="H2967">
        <v>45</v>
      </c>
      <c r="I2967" s="1" t="s">
        <v>61</v>
      </c>
      <c r="J2967" s="1" t="s">
        <v>26</v>
      </c>
      <c r="K2967" s="1" t="s">
        <v>126</v>
      </c>
      <c r="L2967" s="1" t="s">
        <v>35</v>
      </c>
      <c r="M2967" s="1" t="s">
        <v>36</v>
      </c>
      <c r="N2967" s="1" t="s">
        <v>28</v>
      </c>
      <c r="O2967" s="1" t="s">
        <v>11</v>
      </c>
    </row>
    <row r="2968" spans="1:15" x14ac:dyDescent="0.25">
      <c r="A2968">
        <v>2967</v>
      </c>
      <c r="B2968">
        <v>52</v>
      </c>
      <c r="C2968" s="1" t="s">
        <v>134</v>
      </c>
      <c r="D2968" s="1" t="s">
        <v>119</v>
      </c>
      <c r="E2968" s="1" t="s">
        <v>24</v>
      </c>
      <c r="F2968" s="2">
        <v>51224</v>
      </c>
      <c r="G2968">
        <v>38</v>
      </c>
      <c r="H2968">
        <v>49</v>
      </c>
      <c r="I2968" s="1" t="s">
        <v>83</v>
      </c>
      <c r="J2968" s="1" t="s">
        <v>6</v>
      </c>
      <c r="K2968" s="1" t="s">
        <v>103</v>
      </c>
      <c r="L2968" s="1" t="s">
        <v>39</v>
      </c>
      <c r="M2968" s="1" t="s">
        <v>56</v>
      </c>
      <c r="N2968" s="1" t="s">
        <v>68</v>
      </c>
      <c r="O2968" s="1" t="s">
        <v>79</v>
      </c>
    </row>
    <row r="2969" spans="1:15" x14ac:dyDescent="0.25">
      <c r="A2969">
        <v>2968</v>
      </c>
      <c r="B2969">
        <v>34</v>
      </c>
      <c r="C2969" s="1" t="s">
        <v>134</v>
      </c>
      <c r="D2969" s="1" t="s">
        <v>32</v>
      </c>
      <c r="E2969" s="1" t="s">
        <v>24</v>
      </c>
      <c r="F2969" s="2">
        <v>51226</v>
      </c>
      <c r="G2969">
        <v>40</v>
      </c>
      <c r="H2969">
        <v>36</v>
      </c>
      <c r="I2969" s="1" t="s">
        <v>98</v>
      </c>
      <c r="J2969" s="1" t="s">
        <v>6</v>
      </c>
      <c r="K2969" s="1" t="s">
        <v>47</v>
      </c>
      <c r="L2969" s="1" t="s">
        <v>35</v>
      </c>
      <c r="M2969" s="1" t="s">
        <v>20</v>
      </c>
      <c r="N2969" s="1" t="s">
        <v>10</v>
      </c>
      <c r="O2969" s="1" t="s">
        <v>31</v>
      </c>
    </row>
    <row r="2970" spans="1:15" x14ac:dyDescent="0.25">
      <c r="A2970">
        <v>2969</v>
      </c>
      <c r="B2970">
        <v>26</v>
      </c>
      <c r="C2970" s="1" t="s">
        <v>134</v>
      </c>
      <c r="D2970" s="1" t="s">
        <v>12</v>
      </c>
      <c r="E2970" s="1" t="s">
        <v>4</v>
      </c>
      <c r="F2970" s="2">
        <v>51228</v>
      </c>
      <c r="G2970">
        <v>25</v>
      </c>
      <c r="H2970">
        <v>48</v>
      </c>
      <c r="I2970" s="1" t="s">
        <v>113</v>
      </c>
      <c r="J2970" s="1" t="s">
        <v>18</v>
      </c>
      <c r="K2970" s="1" t="s">
        <v>7</v>
      </c>
      <c r="L2970" s="1" t="s">
        <v>39</v>
      </c>
      <c r="M2970" s="1" t="s">
        <v>9</v>
      </c>
      <c r="N2970" s="1" t="s">
        <v>15</v>
      </c>
      <c r="O2970" s="1" t="s">
        <v>79</v>
      </c>
    </row>
    <row r="2971" spans="1:15" x14ac:dyDescent="0.25">
      <c r="A2971">
        <v>2970</v>
      </c>
      <c r="B2971">
        <v>36</v>
      </c>
      <c r="C2971" s="1" t="s">
        <v>134</v>
      </c>
      <c r="D2971" s="1" t="s">
        <v>115</v>
      </c>
      <c r="E2971" s="1" t="s">
        <v>49</v>
      </c>
      <c r="F2971" s="2">
        <v>51230</v>
      </c>
      <c r="G2971">
        <v>20</v>
      </c>
      <c r="H2971">
        <v>62</v>
      </c>
      <c r="I2971" s="1" t="s">
        <v>111</v>
      </c>
      <c r="J2971" s="1" t="s">
        <v>18</v>
      </c>
      <c r="K2971" s="1" t="s">
        <v>126</v>
      </c>
      <c r="L2971" s="1" t="s">
        <v>39</v>
      </c>
      <c r="M2971" s="1" t="s">
        <v>27</v>
      </c>
      <c r="N2971" s="1" t="s">
        <v>15</v>
      </c>
      <c r="O2971" s="1" t="s">
        <v>79</v>
      </c>
    </row>
    <row r="2972" spans="1:15" x14ac:dyDescent="0.25">
      <c r="A2972">
        <v>2971</v>
      </c>
      <c r="B2972">
        <v>24</v>
      </c>
      <c r="C2972" s="1" t="s">
        <v>134</v>
      </c>
      <c r="D2972" s="1" t="s">
        <v>88</v>
      </c>
      <c r="E2972" s="1" t="s">
        <v>49</v>
      </c>
      <c r="F2972" s="2">
        <v>51232</v>
      </c>
      <c r="G2972">
        <v>44</v>
      </c>
      <c r="H2972">
        <v>74</v>
      </c>
      <c r="I2972" s="1" t="s">
        <v>93</v>
      </c>
      <c r="J2972" s="1" t="s">
        <v>26</v>
      </c>
      <c r="K2972" s="1" t="s">
        <v>34</v>
      </c>
      <c r="L2972" s="1" t="s">
        <v>8</v>
      </c>
      <c r="M2972" s="1" t="s">
        <v>20</v>
      </c>
      <c r="N2972" s="1" t="s">
        <v>21</v>
      </c>
      <c r="O2972" s="1" t="s">
        <v>58</v>
      </c>
    </row>
    <row r="2973" spans="1:15" x14ac:dyDescent="0.25">
      <c r="A2973">
        <v>2972</v>
      </c>
      <c r="B2973">
        <v>30</v>
      </c>
      <c r="C2973" s="1" t="s">
        <v>134</v>
      </c>
      <c r="D2973" s="1" t="s">
        <v>48</v>
      </c>
      <c r="E2973" s="1" t="s">
        <v>49</v>
      </c>
      <c r="F2973" s="2">
        <v>51234</v>
      </c>
      <c r="G2973">
        <v>9</v>
      </c>
      <c r="H2973">
        <v>100</v>
      </c>
      <c r="I2973" s="1" t="s">
        <v>122</v>
      </c>
      <c r="J2973" s="1" t="s">
        <v>6</v>
      </c>
      <c r="K2973" s="1" t="s">
        <v>116</v>
      </c>
      <c r="L2973" s="1" t="s">
        <v>39</v>
      </c>
      <c r="M2973" s="1" t="s">
        <v>27</v>
      </c>
      <c r="N2973" s="1" t="s">
        <v>28</v>
      </c>
      <c r="O2973" s="1" t="s">
        <v>79</v>
      </c>
    </row>
    <row r="2974" spans="1:15" x14ac:dyDescent="0.25">
      <c r="A2974">
        <v>2973</v>
      </c>
      <c r="B2974">
        <v>31</v>
      </c>
      <c r="C2974" s="1" t="s">
        <v>134</v>
      </c>
      <c r="D2974" s="1" t="s">
        <v>84</v>
      </c>
      <c r="E2974" s="1" t="s">
        <v>45</v>
      </c>
      <c r="F2974" s="2">
        <v>51236</v>
      </c>
      <c r="G2974">
        <v>11</v>
      </c>
      <c r="H2974">
        <v>39</v>
      </c>
      <c r="I2974" s="1" t="s">
        <v>66</v>
      </c>
      <c r="J2974" s="1" t="s">
        <v>18</v>
      </c>
      <c r="K2974" s="1" t="s">
        <v>108</v>
      </c>
      <c r="L2974" s="1" t="s">
        <v>39</v>
      </c>
      <c r="M2974" s="1" t="s">
        <v>20</v>
      </c>
      <c r="N2974" s="1" t="s">
        <v>10</v>
      </c>
      <c r="O2974" s="1" t="s">
        <v>79</v>
      </c>
    </row>
    <row r="2975" spans="1:15" x14ac:dyDescent="0.25">
      <c r="A2975">
        <v>2974</v>
      </c>
      <c r="B2975">
        <v>25</v>
      </c>
      <c r="C2975" s="1" t="s">
        <v>134</v>
      </c>
      <c r="D2975" s="1" t="s">
        <v>119</v>
      </c>
      <c r="E2975" s="1" t="s">
        <v>24</v>
      </c>
      <c r="F2975" s="2">
        <v>51238</v>
      </c>
      <c r="G2975">
        <v>3</v>
      </c>
      <c r="H2975">
        <v>65</v>
      </c>
      <c r="I2975" s="1" t="s">
        <v>98</v>
      </c>
      <c r="J2975" s="1" t="s">
        <v>26</v>
      </c>
      <c r="K2975" s="1" t="s">
        <v>126</v>
      </c>
      <c r="L2975" s="1" t="s">
        <v>35</v>
      </c>
      <c r="M2975" s="1" t="s">
        <v>56</v>
      </c>
      <c r="N2975" s="1" t="s">
        <v>57</v>
      </c>
      <c r="O2975" s="1" t="s">
        <v>11</v>
      </c>
    </row>
    <row r="2976" spans="1:15" x14ac:dyDescent="0.25">
      <c r="A2976">
        <v>2975</v>
      </c>
      <c r="B2976">
        <v>57</v>
      </c>
      <c r="C2976" s="1" t="s">
        <v>134</v>
      </c>
      <c r="D2976" s="1" t="s">
        <v>32</v>
      </c>
      <c r="E2976" s="1" t="s">
        <v>24</v>
      </c>
      <c r="F2976" s="2">
        <v>51240</v>
      </c>
      <c r="G2976">
        <v>34</v>
      </c>
      <c r="H2976">
        <v>99</v>
      </c>
      <c r="I2976" s="1" t="s">
        <v>104</v>
      </c>
      <c r="J2976" s="1" t="s">
        <v>74</v>
      </c>
      <c r="K2976" s="1" t="s">
        <v>82</v>
      </c>
      <c r="L2976" s="1" t="s">
        <v>35</v>
      </c>
      <c r="M2976" s="1" t="s">
        <v>56</v>
      </c>
      <c r="N2976" s="1" t="s">
        <v>21</v>
      </c>
      <c r="O2976" s="1" t="s">
        <v>22</v>
      </c>
    </row>
    <row r="2977" spans="1:15" x14ac:dyDescent="0.25">
      <c r="A2977">
        <v>2976</v>
      </c>
      <c r="B2977">
        <v>61</v>
      </c>
      <c r="C2977" s="1" t="s">
        <v>134</v>
      </c>
      <c r="D2977" s="1" t="s">
        <v>101</v>
      </c>
      <c r="E2977" s="1" t="s">
        <v>49</v>
      </c>
      <c r="F2977" s="2">
        <v>51242</v>
      </c>
      <c r="G2977">
        <v>48</v>
      </c>
      <c r="H2977">
        <v>68</v>
      </c>
      <c r="I2977" s="1" t="s">
        <v>124</v>
      </c>
      <c r="J2977" s="1" t="s">
        <v>74</v>
      </c>
      <c r="K2977" s="1" t="s">
        <v>75</v>
      </c>
      <c r="L2977" s="1" t="s">
        <v>8</v>
      </c>
      <c r="M2977" s="1" t="s">
        <v>52</v>
      </c>
      <c r="N2977" s="1" t="s">
        <v>15</v>
      </c>
      <c r="O2977" s="1" t="s">
        <v>79</v>
      </c>
    </row>
    <row r="2978" spans="1:15" x14ac:dyDescent="0.25">
      <c r="A2978">
        <v>2977</v>
      </c>
      <c r="B2978">
        <v>30</v>
      </c>
      <c r="C2978" s="1" t="s">
        <v>134</v>
      </c>
      <c r="D2978" s="1" t="s">
        <v>44</v>
      </c>
      <c r="E2978" s="1" t="s">
        <v>45</v>
      </c>
      <c r="F2978" s="2">
        <v>51244</v>
      </c>
      <c r="G2978">
        <v>28</v>
      </c>
      <c r="H2978">
        <v>97</v>
      </c>
      <c r="I2978" s="1" t="s">
        <v>127</v>
      </c>
      <c r="J2978" s="1" t="s">
        <v>26</v>
      </c>
      <c r="K2978" s="1" t="s">
        <v>47</v>
      </c>
      <c r="L2978" s="1" t="s">
        <v>35</v>
      </c>
      <c r="M2978" s="1" t="s">
        <v>9</v>
      </c>
      <c r="N2978" s="1" t="s">
        <v>15</v>
      </c>
      <c r="O2978" s="1" t="s">
        <v>11</v>
      </c>
    </row>
    <row r="2979" spans="1:15" x14ac:dyDescent="0.25">
      <c r="A2979">
        <v>2978</v>
      </c>
      <c r="B2979">
        <v>38</v>
      </c>
      <c r="C2979" s="1" t="s">
        <v>134</v>
      </c>
      <c r="D2979" s="1" t="s">
        <v>41</v>
      </c>
      <c r="E2979" s="1" t="s">
        <v>4</v>
      </c>
      <c r="F2979" s="2">
        <v>51246</v>
      </c>
      <c r="G2979">
        <v>20</v>
      </c>
      <c r="H2979">
        <v>47</v>
      </c>
      <c r="I2979" s="1" t="s">
        <v>131</v>
      </c>
      <c r="J2979" s="1" t="s">
        <v>6</v>
      </c>
      <c r="K2979" s="1" t="s">
        <v>62</v>
      </c>
      <c r="L2979" s="1" t="s">
        <v>8</v>
      </c>
      <c r="M2979" s="1" t="s">
        <v>36</v>
      </c>
      <c r="N2979" s="1" t="s">
        <v>10</v>
      </c>
      <c r="O2979" s="1" t="s">
        <v>31</v>
      </c>
    </row>
    <row r="2980" spans="1:15" x14ac:dyDescent="0.25">
      <c r="A2980">
        <v>2979</v>
      </c>
      <c r="B2980">
        <v>53</v>
      </c>
      <c r="C2980" s="1" t="s">
        <v>134</v>
      </c>
      <c r="D2980" s="1" t="s">
        <v>41</v>
      </c>
      <c r="E2980" s="1" t="s">
        <v>4</v>
      </c>
      <c r="F2980" s="2">
        <v>51248</v>
      </c>
      <c r="G2980">
        <v>49</v>
      </c>
      <c r="H2980">
        <v>56</v>
      </c>
      <c r="I2980" s="1" t="s">
        <v>117</v>
      </c>
      <c r="J2980" s="1" t="s">
        <v>18</v>
      </c>
      <c r="K2980" s="1" t="s">
        <v>91</v>
      </c>
      <c r="L2980" s="1" t="s">
        <v>19</v>
      </c>
      <c r="M2980" s="1" t="s">
        <v>20</v>
      </c>
      <c r="N2980" s="1" t="s">
        <v>57</v>
      </c>
      <c r="O2980" s="1" t="s">
        <v>11</v>
      </c>
    </row>
    <row r="2981" spans="1:15" x14ac:dyDescent="0.25">
      <c r="A2981">
        <v>2980</v>
      </c>
      <c r="B2981">
        <v>31</v>
      </c>
      <c r="C2981" s="1" t="s">
        <v>134</v>
      </c>
      <c r="D2981" s="1" t="s">
        <v>16</v>
      </c>
      <c r="E2981" s="1" t="s">
        <v>4</v>
      </c>
      <c r="F2981" s="2">
        <v>51250</v>
      </c>
      <c r="G2981">
        <v>14</v>
      </c>
      <c r="H2981">
        <v>91</v>
      </c>
      <c r="I2981" s="1" t="s">
        <v>42</v>
      </c>
      <c r="J2981" s="1" t="s">
        <v>6</v>
      </c>
      <c r="K2981" s="1" t="s">
        <v>60</v>
      </c>
      <c r="L2981" s="1" t="s">
        <v>39</v>
      </c>
      <c r="M2981" s="1" t="s">
        <v>27</v>
      </c>
      <c r="N2981" s="1" t="s">
        <v>28</v>
      </c>
      <c r="O2981" s="1" t="s">
        <v>22</v>
      </c>
    </row>
    <row r="2982" spans="1:15" x14ac:dyDescent="0.25">
      <c r="A2982">
        <v>2981</v>
      </c>
      <c r="B2982">
        <v>70</v>
      </c>
      <c r="C2982" s="1" t="s">
        <v>134</v>
      </c>
      <c r="D2982" s="1" t="s">
        <v>125</v>
      </c>
      <c r="E2982" s="1" t="s">
        <v>49</v>
      </c>
      <c r="F2982" s="2">
        <v>51252</v>
      </c>
      <c r="G2982">
        <v>9</v>
      </c>
      <c r="H2982">
        <v>93</v>
      </c>
      <c r="I2982" s="1" t="s">
        <v>109</v>
      </c>
      <c r="J2982" s="1" t="s">
        <v>6</v>
      </c>
      <c r="K2982" s="1" t="s">
        <v>67</v>
      </c>
      <c r="L2982" s="1" t="s">
        <v>39</v>
      </c>
      <c r="M2982" s="1" t="s">
        <v>52</v>
      </c>
      <c r="N2982" s="1" t="s">
        <v>57</v>
      </c>
      <c r="O2982" s="1" t="s">
        <v>70</v>
      </c>
    </row>
    <row r="2983" spans="1:15" x14ac:dyDescent="0.25">
      <c r="A2983">
        <v>2982</v>
      </c>
      <c r="B2983">
        <v>21</v>
      </c>
      <c r="C2983" s="1" t="s">
        <v>134</v>
      </c>
      <c r="D2983" s="1" t="s">
        <v>77</v>
      </c>
      <c r="E2983" s="1" t="s">
        <v>4</v>
      </c>
      <c r="F2983" s="2">
        <v>51254</v>
      </c>
      <c r="G2983">
        <v>37</v>
      </c>
      <c r="H2983">
        <v>36</v>
      </c>
      <c r="I2983" s="1" t="s">
        <v>61</v>
      </c>
      <c r="J2983" s="1" t="s">
        <v>6</v>
      </c>
      <c r="K2983" s="1" t="s">
        <v>51</v>
      </c>
      <c r="L2983" s="1" t="s">
        <v>8</v>
      </c>
      <c r="M2983" s="1" t="s">
        <v>36</v>
      </c>
      <c r="N2983" s="1" t="s">
        <v>10</v>
      </c>
      <c r="O2983" s="1" t="s">
        <v>31</v>
      </c>
    </row>
    <row r="2984" spans="1:15" x14ac:dyDescent="0.25">
      <c r="A2984">
        <v>2983</v>
      </c>
      <c r="B2984">
        <v>33</v>
      </c>
      <c r="C2984" s="1" t="s">
        <v>134</v>
      </c>
      <c r="D2984" s="1" t="s">
        <v>63</v>
      </c>
      <c r="E2984" s="1" t="s">
        <v>4</v>
      </c>
      <c r="F2984" s="2">
        <v>51256</v>
      </c>
      <c r="G2984">
        <v>4</v>
      </c>
      <c r="H2984">
        <v>45</v>
      </c>
      <c r="I2984" s="1" t="s">
        <v>132</v>
      </c>
      <c r="J2984" s="1" t="s">
        <v>26</v>
      </c>
      <c r="K2984" s="1" t="s">
        <v>103</v>
      </c>
      <c r="L2984" s="1" t="s">
        <v>35</v>
      </c>
      <c r="M2984" s="1" t="s">
        <v>56</v>
      </c>
      <c r="N2984" s="1" t="s">
        <v>21</v>
      </c>
      <c r="O2984" s="1" t="s">
        <v>22</v>
      </c>
    </row>
    <row r="2985" spans="1:15" x14ac:dyDescent="0.25">
      <c r="A2985">
        <v>2984</v>
      </c>
      <c r="B2985">
        <v>60</v>
      </c>
      <c r="C2985" s="1" t="s">
        <v>134</v>
      </c>
      <c r="D2985" s="1" t="s">
        <v>77</v>
      </c>
      <c r="E2985" s="1" t="s">
        <v>4</v>
      </c>
      <c r="F2985" s="2">
        <v>51258</v>
      </c>
      <c r="G2985">
        <v>1</v>
      </c>
      <c r="H2985">
        <v>44</v>
      </c>
      <c r="I2985" s="1" t="s">
        <v>46</v>
      </c>
      <c r="J2985" s="1" t="s">
        <v>26</v>
      </c>
      <c r="K2985" s="1" t="s">
        <v>43</v>
      </c>
      <c r="L2985" s="1" t="s">
        <v>8</v>
      </c>
      <c r="M2985" s="1" t="s">
        <v>52</v>
      </c>
      <c r="N2985" s="1" t="s">
        <v>21</v>
      </c>
      <c r="O2985" s="1" t="s">
        <v>40</v>
      </c>
    </row>
    <row r="2986" spans="1:15" x14ac:dyDescent="0.25">
      <c r="A2986">
        <v>2985</v>
      </c>
      <c r="B2986">
        <v>45</v>
      </c>
      <c r="C2986" s="1" t="s">
        <v>134</v>
      </c>
      <c r="D2986" s="1" t="s">
        <v>125</v>
      </c>
      <c r="E2986" s="1" t="s">
        <v>49</v>
      </c>
      <c r="F2986" s="2">
        <v>51260</v>
      </c>
      <c r="G2986">
        <v>36</v>
      </c>
      <c r="H2986">
        <v>32</v>
      </c>
      <c r="I2986" s="1" t="s">
        <v>87</v>
      </c>
      <c r="J2986" s="1" t="s">
        <v>6</v>
      </c>
      <c r="K2986" s="1" t="s">
        <v>90</v>
      </c>
      <c r="L2986" s="1" t="s">
        <v>19</v>
      </c>
      <c r="M2986" s="1" t="s">
        <v>52</v>
      </c>
      <c r="N2986" s="1" t="s">
        <v>68</v>
      </c>
      <c r="O2986" s="1" t="s">
        <v>58</v>
      </c>
    </row>
    <row r="2987" spans="1:15" x14ac:dyDescent="0.25">
      <c r="A2987">
        <v>2986</v>
      </c>
      <c r="B2987">
        <v>46</v>
      </c>
      <c r="C2987" s="1" t="s">
        <v>134</v>
      </c>
      <c r="D2987" s="1" t="s">
        <v>115</v>
      </c>
      <c r="E2987" s="1" t="s">
        <v>49</v>
      </c>
      <c r="F2987" s="2">
        <v>51262</v>
      </c>
      <c r="G2987">
        <v>21</v>
      </c>
      <c r="H2987">
        <v>36</v>
      </c>
      <c r="I2987" s="1" t="s">
        <v>59</v>
      </c>
      <c r="J2987" s="1" t="s">
        <v>18</v>
      </c>
      <c r="K2987" s="1" t="s">
        <v>67</v>
      </c>
      <c r="L2987" s="1" t="s">
        <v>35</v>
      </c>
      <c r="M2987" s="1" t="s">
        <v>9</v>
      </c>
      <c r="N2987" s="1" t="s">
        <v>15</v>
      </c>
      <c r="O2987" s="1" t="s">
        <v>58</v>
      </c>
    </row>
    <row r="2988" spans="1:15" x14ac:dyDescent="0.25">
      <c r="A2988">
        <v>2987</v>
      </c>
      <c r="B2988">
        <v>62</v>
      </c>
      <c r="C2988" s="1" t="s">
        <v>134</v>
      </c>
      <c r="D2988" s="1" t="s">
        <v>115</v>
      </c>
      <c r="E2988" s="1" t="s">
        <v>49</v>
      </c>
      <c r="F2988" s="2">
        <v>51264</v>
      </c>
      <c r="G2988">
        <v>16</v>
      </c>
      <c r="H2988">
        <v>85</v>
      </c>
      <c r="I2988" s="1" t="s">
        <v>99</v>
      </c>
      <c r="J2988" s="1" t="s">
        <v>18</v>
      </c>
      <c r="K2988" s="1" t="s">
        <v>47</v>
      </c>
      <c r="L2988" s="1" t="s">
        <v>35</v>
      </c>
      <c r="M2988" s="1" t="s">
        <v>52</v>
      </c>
      <c r="N2988" s="1" t="s">
        <v>21</v>
      </c>
      <c r="O2988" s="1" t="s">
        <v>70</v>
      </c>
    </row>
    <row r="2989" spans="1:15" x14ac:dyDescent="0.25">
      <c r="A2989">
        <v>2988</v>
      </c>
      <c r="B2989">
        <v>63</v>
      </c>
      <c r="C2989" s="1" t="s">
        <v>134</v>
      </c>
      <c r="D2989" s="1" t="s">
        <v>69</v>
      </c>
      <c r="E2989" s="1" t="s">
        <v>4</v>
      </c>
      <c r="F2989" s="2">
        <v>51266</v>
      </c>
      <c r="G2989">
        <v>42</v>
      </c>
      <c r="H2989">
        <v>36</v>
      </c>
      <c r="I2989" s="1" t="s">
        <v>42</v>
      </c>
      <c r="J2989" s="1" t="s">
        <v>6</v>
      </c>
      <c r="K2989" s="1" t="s">
        <v>76</v>
      </c>
      <c r="L2989" s="1" t="s">
        <v>8</v>
      </c>
      <c r="M2989" s="1" t="s">
        <v>56</v>
      </c>
      <c r="N2989" s="1" t="s">
        <v>15</v>
      </c>
      <c r="O2989" s="1" t="s">
        <v>70</v>
      </c>
    </row>
    <row r="2990" spans="1:15" x14ac:dyDescent="0.25">
      <c r="A2990">
        <v>2989</v>
      </c>
      <c r="B2990">
        <v>69</v>
      </c>
      <c r="C2990" s="1" t="s">
        <v>134</v>
      </c>
      <c r="D2990" s="1" t="s">
        <v>107</v>
      </c>
      <c r="E2990" s="1" t="s">
        <v>4</v>
      </c>
      <c r="F2990" s="2">
        <v>51268</v>
      </c>
      <c r="G2990">
        <v>31</v>
      </c>
      <c r="H2990">
        <v>55</v>
      </c>
      <c r="I2990" s="1" t="s">
        <v>89</v>
      </c>
      <c r="J2990" s="1" t="s">
        <v>18</v>
      </c>
      <c r="K2990" s="1" t="s">
        <v>51</v>
      </c>
      <c r="L2990" s="1" t="s">
        <v>19</v>
      </c>
      <c r="M2990" s="1" t="s">
        <v>52</v>
      </c>
      <c r="N2990" s="1" t="s">
        <v>68</v>
      </c>
      <c r="O2990" s="1" t="s">
        <v>70</v>
      </c>
    </row>
    <row r="2991" spans="1:15" x14ac:dyDescent="0.25">
      <c r="A2991">
        <v>2990</v>
      </c>
      <c r="B2991">
        <v>46</v>
      </c>
      <c r="C2991" s="1" t="s">
        <v>134</v>
      </c>
      <c r="D2991" s="1" t="s">
        <v>115</v>
      </c>
      <c r="E2991" s="1" t="s">
        <v>49</v>
      </c>
      <c r="F2991" s="2">
        <v>51270</v>
      </c>
      <c r="G2991">
        <v>6</v>
      </c>
      <c r="H2991">
        <v>20</v>
      </c>
      <c r="I2991" s="1" t="s">
        <v>25</v>
      </c>
      <c r="J2991" s="1" t="s">
        <v>74</v>
      </c>
      <c r="K2991" s="1" t="s">
        <v>67</v>
      </c>
      <c r="L2991" s="1" t="s">
        <v>35</v>
      </c>
      <c r="M2991" s="1" t="s">
        <v>52</v>
      </c>
      <c r="N2991" s="1" t="s">
        <v>21</v>
      </c>
      <c r="O2991" s="1" t="s">
        <v>22</v>
      </c>
    </row>
    <row r="2992" spans="1:15" x14ac:dyDescent="0.25">
      <c r="A2992">
        <v>2991</v>
      </c>
      <c r="B2992">
        <v>69</v>
      </c>
      <c r="C2992" s="1" t="s">
        <v>134</v>
      </c>
      <c r="D2992" s="1" t="s">
        <v>37</v>
      </c>
      <c r="E2992" s="1" t="s">
        <v>4</v>
      </c>
      <c r="F2992" s="2">
        <v>51272</v>
      </c>
      <c r="G2992">
        <v>24</v>
      </c>
      <c r="H2992">
        <v>91</v>
      </c>
      <c r="I2992" s="1" t="s">
        <v>97</v>
      </c>
      <c r="J2992" s="1" t="s">
        <v>26</v>
      </c>
      <c r="K2992" s="1" t="s">
        <v>67</v>
      </c>
      <c r="L2992" s="1" t="s">
        <v>39</v>
      </c>
      <c r="M2992" s="1" t="s">
        <v>20</v>
      </c>
      <c r="N2992" s="1" t="s">
        <v>10</v>
      </c>
      <c r="O2992" s="1" t="s">
        <v>70</v>
      </c>
    </row>
    <row r="2993" spans="1:15" x14ac:dyDescent="0.25">
      <c r="A2993">
        <v>2992</v>
      </c>
      <c r="B2993">
        <v>66</v>
      </c>
      <c r="C2993" s="1" t="s">
        <v>134</v>
      </c>
      <c r="D2993" s="1" t="s">
        <v>63</v>
      </c>
      <c r="E2993" s="1" t="s">
        <v>4</v>
      </c>
      <c r="F2993" s="2">
        <v>51274</v>
      </c>
      <c r="G2993">
        <v>7</v>
      </c>
      <c r="H2993">
        <v>71</v>
      </c>
      <c r="I2993" s="1" t="s">
        <v>122</v>
      </c>
      <c r="J2993" s="1" t="s">
        <v>6</v>
      </c>
      <c r="K2993" s="1" t="s">
        <v>78</v>
      </c>
      <c r="L2993" s="1" t="s">
        <v>35</v>
      </c>
      <c r="M2993" s="1" t="s">
        <v>36</v>
      </c>
      <c r="N2993" s="1" t="s">
        <v>28</v>
      </c>
      <c r="O2993" s="1" t="s">
        <v>58</v>
      </c>
    </row>
    <row r="2994" spans="1:15" x14ac:dyDescent="0.25">
      <c r="A2994">
        <v>2993</v>
      </c>
      <c r="B2994">
        <v>41</v>
      </c>
      <c r="C2994" s="1" t="s">
        <v>134</v>
      </c>
      <c r="D2994" s="1" t="s">
        <v>107</v>
      </c>
      <c r="E2994" s="1" t="s">
        <v>4</v>
      </c>
      <c r="F2994" s="2">
        <v>51276</v>
      </c>
      <c r="G2994">
        <v>25</v>
      </c>
      <c r="H2994">
        <v>64</v>
      </c>
      <c r="I2994" s="1" t="s">
        <v>96</v>
      </c>
      <c r="J2994" s="1" t="s">
        <v>26</v>
      </c>
      <c r="K2994" s="1" t="s">
        <v>43</v>
      </c>
      <c r="L2994" s="1" t="s">
        <v>19</v>
      </c>
      <c r="M2994" s="1" t="s">
        <v>56</v>
      </c>
      <c r="N2994" s="1" t="s">
        <v>10</v>
      </c>
      <c r="O2994" s="1" t="s">
        <v>22</v>
      </c>
    </row>
    <row r="2995" spans="1:15" x14ac:dyDescent="0.25">
      <c r="A2995">
        <v>2994</v>
      </c>
      <c r="B2995">
        <v>32</v>
      </c>
      <c r="C2995" s="1" t="s">
        <v>134</v>
      </c>
      <c r="D2995" s="1" t="s">
        <v>84</v>
      </c>
      <c r="E2995" s="1" t="s">
        <v>45</v>
      </c>
      <c r="F2995" s="2">
        <v>51278</v>
      </c>
      <c r="G2995">
        <v>18</v>
      </c>
      <c r="H2995">
        <v>21</v>
      </c>
      <c r="I2995" s="1" t="s">
        <v>93</v>
      </c>
      <c r="J2995" s="1" t="s">
        <v>6</v>
      </c>
      <c r="K2995" s="1" t="s">
        <v>108</v>
      </c>
      <c r="L2995" s="1" t="s">
        <v>19</v>
      </c>
      <c r="M2995" s="1" t="s">
        <v>20</v>
      </c>
      <c r="N2995" s="1" t="s">
        <v>15</v>
      </c>
      <c r="O2995" s="1" t="s">
        <v>58</v>
      </c>
    </row>
    <row r="2996" spans="1:15" x14ac:dyDescent="0.25">
      <c r="A2996">
        <v>2995</v>
      </c>
      <c r="B2996">
        <v>69</v>
      </c>
      <c r="C2996" s="1" t="s">
        <v>134</v>
      </c>
      <c r="D2996" s="1" t="s">
        <v>12</v>
      </c>
      <c r="E2996" s="1" t="s">
        <v>4</v>
      </c>
      <c r="F2996" s="2">
        <v>51280</v>
      </c>
      <c r="G2996">
        <v>14</v>
      </c>
      <c r="H2996">
        <v>100</v>
      </c>
      <c r="I2996" s="1" t="s">
        <v>89</v>
      </c>
      <c r="J2996" s="1" t="s">
        <v>18</v>
      </c>
      <c r="K2996" s="1" t="s">
        <v>34</v>
      </c>
      <c r="L2996" s="1" t="s">
        <v>8</v>
      </c>
      <c r="M2996" s="1" t="s">
        <v>56</v>
      </c>
      <c r="N2996" s="1" t="s">
        <v>57</v>
      </c>
      <c r="O2996" s="1" t="s">
        <v>40</v>
      </c>
    </row>
    <row r="2997" spans="1:15" x14ac:dyDescent="0.25">
      <c r="A2997">
        <v>2996</v>
      </c>
      <c r="B2997">
        <v>29</v>
      </c>
      <c r="C2997" s="1" t="s">
        <v>134</v>
      </c>
      <c r="D2997" s="1" t="s">
        <v>16</v>
      </c>
      <c r="E2997" s="1" t="s">
        <v>4</v>
      </c>
      <c r="F2997" s="2">
        <v>51282</v>
      </c>
      <c r="G2997">
        <v>42</v>
      </c>
      <c r="H2997">
        <v>96</v>
      </c>
      <c r="I2997" s="1" t="s">
        <v>123</v>
      </c>
      <c r="J2997" s="1" t="s">
        <v>26</v>
      </c>
      <c r="K2997" s="1" t="s">
        <v>103</v>
      </c>
      <c r="L2997" s="1" t="s">
        <v>35</v>
      </c>
      <c r="M2997" s="1" t="s">
        <v>36</v>
      </c>
      <c r="N2997" s="1" t="s">
        <v>68</v>
      </c>
      <c r="O2997" s="1" t="s">
        <v>58</v>
      </c>
    </row>
    <row r="2998" spans="1:15" x14ac:dyDescent="0.25">
      <c r="A2998">
        <v>2997</v>
      </c>
      <c r="B2998">
        <v>70</v>
      </c>
      <c r="C2998" s="1" t="s">
        <v>134</v>
      </c>
      <c r="D2998" s="1" t="s">
        <v>88</v>
      </c>
      <c r="E2998" s="1" t="s">
        <v>49</v>
      </c>
      <c r="F2998" s="2">
        <v>51284</v>
      </c>
      <c r="G2998">
        <v>6</v>
      </c>
      <c r="H2998">
        <v>91</v>
      </c>
      <c r="I2998" s="1" t="s">
        <v>122</v>
      </c>
      <c r="J2998" s="1" t="s">
        <v>26</v>
      </c>
      <c r="K2998" s="1" t="s">
        <v>34</v>
      </c>
      <c r="L2998" s="1" t="s">
        <v>19</v>
      </c>
      <c r="M2998" s="1" t="s">
        <v>9</v>
      </c>
      <c r="N2998" s="1" t="s">
        <v>10</v>
      </c>
      <c r="O2998" s="1" t="s">
        <v>79</v>
      </c>
    </row>
    <row r="2999" spans="1:15" x14ac:dyDescent="0.25">
      <c r="A2999">
        <v>2998</v>
      </c>
      <c r="B2999">
        <v>41</v>
      </c>
      <c r="C2999" s="1" t="s">
        <v>134</v>
      </c>
      <c r="D2999" s="1" t="s">
        <v>12</v>
      </c>
      <c r="E2999" s="1" t="s">
        <v>4</v>
      </c>
      <c r="F2999" s="2">
        <v>51286</v>
      </c>
      <c r="G2999">
        <v>14</v>
      </c>
      <c r="H2999">
        <v>40</v>
      </c>
      <c r="I2999" s="1" t="s">
        <v>117</v>
      </c>
      <c r="J2999" s="1" t="s">
        <v>18</v>
      </c>
      <c r="K2999" s="1" t="s">
        <v>116</v>
      </c>
      <c r="L2999" s="1" t="s">
        <v>19</v>
      </c>
      <c r="M2999" s="1" t="s">
        <v>27</v>
      </c>
      <c r="N2999" s="1" t="s">
        <v>10</v>
      </c>
      <c r="O2999" s="1" t="s">
        <v>79</v>
      </c>
    </row>
    <row r="3000" spans="1:15" x14ac:dyDescent="0.25">
      <c r="A3000">
        <v>2999</v>
      </c>
      <c r="B3000">
        <v>31</v>
      </c>
      <c r="C3000" s="1" t="s">
        <v>134</v>
      </c>
      <c r="D3000" s="1" t="s">
        <v>86</v>
      </c>
      <c r="E3000" s="1" t="s">
        <v>4</v>
      </c>
      <c r="F3000" s="2">
        <v>51288</v>
      </c>
      <c r="G3000">
        <v>30</v>
      </c>
      <c r="H3000">
        <v>53</v>
      </c>
      <c r="I3000" s="1" t="s">
        <v>102</v>
      </c>
      <c r="J3000" s="1" t="s">
        <v>26</v>
      </c>
      <c r="K3000" s="1" t="s">
        <v>90</v>
      </c>
      <c r="L3000" s="1" t="s">
        <v>35</v>
      </c>
      <c r="M3000" s="1" t="s">
        <v>9</v>
      </c>
      <c r="N3000" s="1" t="s">
        <v>68</v>
      </c>
      <c r="O3000" s="1" t="s">
        <v>40</v>
      </c>
    </row>
    <row r="3001" spans="1:15" x14ac:dyDescent="0.25">
      <c r="A3001">
        <v>3000</v>
      </c>
      <c r="B3001">
        <v>31</v>
      </c>
      <c r="C3001" s="1" t="s">
        <v>134</v>
      </c>
      <c r="D3001" s="1" t="s">
        <v>71</v>
      </c>
      <c r="E3001" s="1" t="s">
        <v>49</v>
      </c>
      <c r="F3001" s="2">
        <v>51290</v>
      </c>
      <c r="G3001">
        <v>10</v>
      </c>
      <c r="H3001">
        <v>48</v>
      </c>
      <c r="I3001" s="1" t="s">
        <v>64</v>
      </c>
      <c r="J3001" s="1" t="s">
        <v>18</v>
      </c>
      <c r="K3001" s="1" t="s">
        <v>43</v>
      </c>
      <c r="L3001" s="1" t="s">
        <v>8</v>
      </c>
      <c r="M3001" s="1" t="s">
        <v>36</v>
      </c>
      <c r="N3001" s="1" t="s">
        <v>15</v>
      </c>
      <c r="O3001" s="1" t="s">
        <v>70</v>
      </c>
    </row>
    <row r="3002" spans="1:15" x14ac:dyDescent="0.25">
      <c r="A3002">
        <v>3001</v>
      </c>
      <c r="B3002">
        <v>57</v>
      </c>
      <c r="C3002" s="1" t="s">
        <v>134</v>
      </c>
      <c r="D3002" s="1" t="s">
        <v>23</v>
      </c>
      <c r="E3002" s="1" t="s">
        <v>24</v>
      </c>
      <c r="F3002" s="2">
        <v>51292</v>
      </c>
      <c r="G3002">
        <v>7</v>
      </c>
      <c r="H3002">
        <v>70</v>
      </c>
      <c r="I3002" s="1" t="s">
        <v>105</v>
      </c>
      <c r="J3002" s="1" t="s">
        <v>26</v>
      </c>
      <c r="K3002" s="1" t="s">
        <v>75</v>
      </c>
      <c r="L3002" s="1" t="s">
        <v>8</v>
      </c>
      <c r="M3002" s="1" t="s">
        <v>9</v>
      </c>
      <c r="N3002" s="1" t="s">
        <v>28</v>
      </c>
      <c r="O3002" s="1" t="s">
        <v>22</v>
      </c>
    </row>
    <row r="3003" spans="1:15" x14ac:dyDescent="0.25">
      <c r="A3003">
        <v>3002</v>
      </c>
      <c r="B3003">
        <v>29</v>
      </c>
      <c r="C3003" s="1" t="s">
        <v>134</v>
      </c>
      <c r="D3003" s="1" t="s">
        <v>44</v>
      </c>
      <c r="E3003" s="1" t="s">
        <v>45</v>
      </c>
      <c r="F3003" s="2">
        <v>51294</v>
      </c>
      <c r="G3003">
        <v>28</v>
      </c>
      <c r="H3003">
        <v>29</v>
      </c>
      <c r="I3003" s="1" t="s">
        <v>38</v>
      </c>
      <c r="J3003" s="1" t="s">
        <v>6</v>
      </c>
      <c r="K3003" s="1" t="s">
        <v>43</v>
      </c>
      <c r="L3003" s="1" t="s">
        <v>35</v>
      </c>
      <c r="M3003" s="1" t="s">
        <v>9</v>
      </c>
      <c r="N3003" s="1" t="s">
        <v>21</v>
      </c>
      <c r="O3003" s="1" t="s">
        <v>40</v>
      </c>
    </row>
    <row r="3004" spans="1:15" x14ac:dyDescent="0.25">
      <c r="A3004">
        <v>3003</v>
      </c>
      <c r="B3004">
        <v>70</v>
      </c>
      <c r="C3004" s="1" t="s">
        <v>134</v>
      </c>
      <c r="D3004" s="1" t="s">
        <v>115</v>
      </c>
      <c r="E3004" s="1" t="s">
        <v>49</v>
      </c>
      <c r="F3004" s="2">
        <v>51296</v>
      </c>
      <c r="G3004">
        <v>19</v>
      </c>
      <c r="H3004">
        <v>29</v>
      </c>
      <c r="I3004" s="1" t="s">
        <v>42</v>
      </c>
      <c r="J3004" s="1" t="s">
        <v>26</v>
      </c>
      <c r="K3004" s="1" t="s">
        <v>14</v>
      </c>
      <c r="L3004" s="1" t="s">
        <v>39</v>
      </c>
      <c r="M3004" s="1" t="s">
        <v>27</v>
      </c>
      <c r="N3004" s="1" t="s">
        <v>57</v>
      </c>
      <c r="O3004" s="1" t="s">
        <v>40</v>
      </c>
    </row>
    <row r="3005" spans="1:15" x14ac:dyDescent="0.25">
      <c r="A3005">
        <v>3004</v>
      </c>
      <c r="B3005">
        <v>51</v>
      </c>
      <c r="C3005" s="1" t="s">
        <v>134</v>
      </c>
      <c r="D3005" s="1" t="s">
        <v>3</v>
      </c>
      <c r="E3005" s="1" t="s">
        <v>4</v>
      </c>
      <c r="F3005" s="2">
        <v>51298</v>
      </c>
      <c r="G3005">
        <v>13</v>
      </c>
      <c r="H3005">
        <v>53</v>
      </c>
      <c r="I3005" s="1" t="s">
        <v>29</v>
      </c>
      <c r="J3005" s="1" t="s">
        <v>26</v>
      </c>
      <c r="K3005" s="1" t="s">
        <v>92</v>
      </c>
      <c r="L3005" s="1" t="s">
        <v>39</v>
      </c>
      <c r="M3005" s="1" t="s">
        <v>9</v>
      </c>
      <c r="N3005" s="1" t="s">
        <v>21</v>
      </c>
      <c r="O3005" s="1" t="s">
        <v>79</v>
      </c>
    </row>
    <row r="3006" spans="1:15" x14ac:dyDescent="0.25">
      <c r="A3006">
        <v>3005</v>
      </c>
      <c r="B3006">
        <v>45</v>
      </c>
      <c r="C3006" s="1" t="s">
        <v>134</v>
      </c>
      <c r="D3006" s="1" t="s">
        <v>69</v>
      </c>
      <c r="E3006" s="1" t="s">
        <v>4</v>
      </c>
      <c r="F3006" s="2">
        <v>51300</v>
      </c>
      <c r="G3006">
        <v>23</v>
      </c>
      <c r="H3006">
        <v>79</v>
      </c>
      <c r="I3006" s="1" t="s">
        <v>99</v>
      </c>
      <c r="J3006" s="1" t="s">
        <v>26</v>
      </c>
      <c r="K3006" s="1" t="s">
        <v>75</v>
      </c>
      <c r="L3006" s="1" t="s">
        <v>8</v>
      </c>
      <c r="M3006" s="1" t="s">
        <v>56</v>
      </c>
      <c r="N3006" s="1" t="s">
        <v>10</v>
      </c>
      <c r="O3006" s="1" t="s">
        <v>11</v>
      </c>
    </row>
    <row r="3007" spans="1:15" x14ac:dyDescent="0.25">
      <c r="A3007">
        <v>3006</v>
      </c>
      <c r="B3007">
        <v>18</v>
      </c>
      <c r="C3007" s="1" t="s">
        <v>134</v>
      </c>
      <c r="D3007" s="1" t="s">
        <v>41</v>
      </c>
      <c r="E3007" s="1" t="s">
        <v>4</v>
      </c>
      <c r="F3007" s="2">
        <v>51302</v>
      </c>
      <c r="G3007">
        <v>5</v>
      </c>
      <c r="H3007">
        <v>65</v>
      </c>
      <c r="I3007" s="1" t="s">
        <v>102</v>
      </c>
      <c r="J3007" s="1" t="s">
        <v>74</v>
      </c>
      <c r="K3007" s="1" t="s">
        <v>92</v>
      </c>
      <c r="L3007" s="1" t="s">
        <v>19</v>
      </c>
      <c r="M3007" s="1" t="s">
        <v>9</v>
      </c>
      <c r="N3007" s="1" t="s">
        <v>10</v>
      </c>
      <c r="O3007" s="1" t="s">
        <v>22</v>
      </c>
    </row>
    <row r="3008" spans="1:15" x14ac:dyDescent="0.25">
      <c r="A3008">
        <v>3007</v>
      </c>
      <c r="B3008">
        <v>37</v>
      </c>
      <c r="C3008" s="1" t="s">
        <v>134</v>
      </c>
      <c r="D3008" s="1" t="s">
        <v>63</v>
      </c>
      <c r="E3008" s="1" t="s">
        <v>4</v>
      </c>
      <c r="F3008" s="2">
        <v>51304</v>
      </c>
      <c r="G3008">
        <v>17</v>
      </c>
      <c r="H3008">
        <v>99</v>
      </c>
      <c r="I3008" s="1" t="s">
        <v>122</v>
      </c>
      <c r="J3008" s="1" t="s">
        <v>26</v>
      </c>
      <c r="K3008" s="1" t="s">
        <v>60</v>
      </c>
      <c r="L3008" s="1" t="s">
        <v>35</v>
      </c>
      <c r="M3008" s="1" t="s">
        <v>56</v>
      </c>
      <c r="N3008" s="1" t="s">
        <v>10</v>
      </c>
      <c r="O3008" s="1" t="s">
        <v>58</v>
      </c>
    </row>
    <row r="3009" spans="1:15" x14ac:dyDescent="0.25">
      <c r="A3009">
        <v>3008</v>
      </c>
      <c r="B3009">
        <v>23</v>
      </c>
      <c r="C3009" s="1" t="s">
        <v>134</v>
      </c>
      <c r="D3009" s="1" t="s">
        <v>71</v>
      </c>
      <c r="E3009" s="1" t="s">
        <v>49</v>
      </c>
      <c r="F3009" s="2">
        <v>51306</v>
      </c>
      <c r="G3009">
        <v>31</v>
      </c>
      <c r="H3009">
        <v>60</v>
      </c>
      <c r="I3009" s="1" t="s">
        <v>66</v>
      </c>
      <c r="J3009" s="1" t="s">
        <v>6</v>
      </c>
      <c r="K3009" s="1" t="s">
        <v>75</v>
      </c>
      <c r="L3009" s="1" t="s">
        <v>8</v>
      </c>
      <c r="M3009" s="1" t="s">
        <v>27</v>
      </c>
      <c r="N3009" s="1" t="s">
        <v>10</v>
      </c>
      <c r="O3009" s="1" t="s">
        <v>22</v>
      </c>
    </row>
    <row r="3010" spans="1:15" x14ac:dyDescent="0.25">
      <c r="A3010">
        <v>3009</v>
      </c>
      <c r="B3010">
        <v>39</v>
      </c>
      <c r="C3010" s="1" t="s">
        <v>134</v>
      </c>
      <c r="D3010" s="1" t="s">
        <v>53</v>
      </c>
      <c r="E3010" s="1" t="s">
        <v>24</v>
      </c>
      <c r="F3010" s="2">
        <v>51308</v>
      </c>
      <c r="G3010">
        <v>19</v>
      </c>
      <c r="H3010">
        <v>86</v>
      </c>
      <c r="I3010" s="1" t="s">
        <v>112</v>
      </c>
      <c r="J3010" s="1" t="s">
        <v>26</v>
      </c>
      <c r="K3010" s="1" t="s">
        <v>62</v>
      </c>
      <c r="L3010" s="1" t="s">
        <v>8</v>
      </c>
      <c r="M3010" s="1" t="s">
        <v>20</v>
      </c>
      <c r="N3010" s="1" t="s">
        <v>28</v>
      </c>
      <c r="O3010" s="1" t="s">
        <v>22</v>
      </c>
    </row>
    <row r="3011" spans="1:15" x14ac:dyDescent="0.25">
      <c r="A3011">
        <v>3010</v>
      </c>
      <c r="B3011">
        <v>62</v>
      </c>
      <c r="C3011" s="1" t="s">
        <v>134</v>
      </c>
      <c r="D3011" s="1" t="s">
        <v>115</v>
      </c>
      <c r="E3011" s="1" t="s">
        <v>49</v>
      </c>
      <c r="F3011" s="2">
        <v>51310</v>
      </c>
      <c r="G3011">
        <v>8</v>
      </c>
      <c r="H3011">
        <v>73</v>
      </c>
      <c r="I3011" s="1" t="s">
        <v>42</v>
      </c>
      <c r="J3011" s="1" t="s">
        <v>26</v>
      </c>
      <c r="K3011" s="1" t="s">
        <v>47</v>
      </c>
      <c r="L3011" s="1" t="s">
        <v>8</v>
      </c>
      <c r="M3011" s="1" t="s">
        <v>20</v>
      </c>
      <c r="N3011" s="1" t="s">
        <v>10</v>
      </c>
      <c r="O3011" s="1" t="s">
        <v>11</v>
      </c>
    </row>
    <row r="3012" spans="1:15" x14ac:dyDescent="0.25">
      <c r="A3012">
        <v>3011</v>
      </c>
      <c r="B3012">
        <v>70</v>
      </c>
      <c r="C3012" s="1" t="s">
        <v>134</v>
      </c>
      <c r="D3012" s="1" t="s">
        <v>115</v>
      </c>
      <c r="E3012" s="1" t="s">
        <v>49</v>
      </c>
      <c r="F3012" s="2">
        <v>51312</v>
      </c>
      <c r="G3012">
        <v>15</v>
      </c>
      <c r="H3012">
        <v>45</v>
      </c>
      <c r="I3012" s="1" t="s">
        <v>105</v>
      </c>
      <c r="J3012" s="1" t="s">
        <v>26</v>
      </c>
      <c r="K3012" s="1" t="s">
        <v>65</v>
      </c>
      <c r="L3012" s="1" t="s">
        <v>8</v>
      </c>
      <c r="M3012" s="1" t="s">
        <v>20</v>
      </c>
      <c r="N3012" s="1" t="s">
        <v>21</v>
      </c>
      <c r="O3012" s="1" t="s">
        <v>31</v>
      </c>
    </row>
    <row r="3013" spans="1:15" x14ac:dyDescent="0.25">
      <c r="A3013">
        <v>3012</v>
      </c>
      <c r="B3013">
        <v>20</v>
      </c>
      <c r="C3013" s="1" t="s">
        <v>134</v>
      </c>
      <c r="D3013" s="1" t="s">
        <v>115</v>
      </c>
      <c r="E3013" s="1" t="s">
        <v>49</v>
      </c>
      <c r="F3013" s="2">
        <v>51314</v>
      </c>
      <c r="G3013">
        <v>18</v>
      </c>
      <c r="H3013">
        <v>70</v>
      </c>
      <c r="I3013" s="1" t="s">
        <v>89</v>
      </c>
      <c r="J3013" s="1" t="s">
        <v>18</v>
      </c>
      <c r="K3013" s="1" t="s">
        <v>92</v>
      </c>
      <c r="L3013" s="1" t="s">
        <v>35</v>
      </c>
      <c r="M3013" s="1" t="s">
        <v>27</v>
      </c>
      <c r="N3013" s="1" t="s">
        <v>21</v>
      </c>
      <c r="O3013" s="1" t="s">
        <v>79</v>
      </c>
    </row>
    <row r="3014" spans="1:15" x14ac:dyDescent="0.25">
      <c r="A3014">
        <v>3013</v>
      </c>
      <c r="B3014">
        <v>42</v>
      </c>
      <c r="C3014" s="1" t="s">
        <v>134</v>
      </c>
      <c r="D3014" s="1" t="s">
        <v>115</v>
      </c>
      <c r="E3014" s="1" t="s">
        <v>49</v>
      </c>
      <c r="F3014" s="2">
        <v>51316</v>
      </c>
      <c r="G3014">
        <v>16</v>
      </c>
      <c r="H3014">
        <v>65</v>
      </c>
      <c r="I3014" s="1" t="s">
        <v>117</v>
      </c>
      <c r="J3014" s="1" t="s">
        <v>26</v>
      </c>
      <c r="K3014" s="1" t="s">
        <v>67</v>
      </c>
      <c r="L3014" s="1" t="s">
        <v>39</v>
      </c>
      <c r="M3014" s="1" t="s">
        <v>36</v>
      </c>
      <c r="N3014" s="1" t="s">
        <v>28</v>
      </c>
      <c r="O3014" s="1" t="s">
        <v>31</v>
      </c>
    </row>
    <row r="3015" spans="1:15" x14ac:dyDescent="0.25">
      <c r="A3015">
        <v>3014</v>
      </c>
      <c r="B3015">
        <v>41</v>
      </c>
      <c r="C3015" s="1" t="s">
        <v>134</v>
      </c>
      <c r="D3015" s="1" t="s">
        <v>69</v>
      </c>
      <c r="E3015" s="1" t="s">
        <v>4</v>
      </c>
      <c r="F3015" s="2">
        <v>51318</v>
      </c>
      <c r="G3015">
        <v>13</v>
      </c>
      <c r="H3015">
        <v>55</v>
      </c>
      <c r="I3015" s="1" t="s">
        <v>99</v>
      </c>
      <c r="J3015" s="1" t="s">
        <v>6</v>
      </c>
      <c r="K3015" s="1" t="s">
        <v>82</v>
      </c>
      <c r="L3015" s="1" t="s">
        <v>35</v>
      </c>
      <c r="M3015" s="1" t="s">
        <v>56</v>
      </c>
      <c r="N3015" s="1" t="s">
        <v>15</v>
      </c>
      <c r="O3015" s="1" t="s">
        <v>70</v>
      </c>
    </row>
    <row r="3016" spans="1:15" x14ac:dyDescent="0.25">
      <c r="A3016">
        <v>3015</v>
      </c>
      <c r="B3016">
        <v>24</v>
      </c>
      <c r="C3016" s="1" t="s">
        <v>134</v>
      </c>
      <c r="D3016" s="1" t="s">
        <v>95</v>
      </c>
      <c r="E3016" s="1" t="s">
        <v>4</v>
      </c>
      <c r="F3016" s="2">
        <v>51320</v>
      </c>
      <c r="G3016">
        <v>38</v>
      </c>
      <c r="H3016">
        <v>65</v>
      </c>
      <c r="I3016" s="1" t="s">
        <v>122</v>
      </c>
      <c r="J3016" s="1" t="s">
        <v>26</v>
      </c>
      <c r="K3016" s="1" t="s">
        <v>14</v>
      </c>
      <c r="L3016" s="1" t="s">
        <v>19</v>
      </c>
      <c r="M3016" s="1" t="s">
        <v>9</v>
      </c>
      <c r="N3016" s="1" t="s">
        <v>28</v>
      </c>
      <c r="O3016" s="1" t="s">
        <v>79</v>
      </c>
    </row>
    <row r="3017" spans="1:15" x14ac:dyDescent="0.25">
      <c r="A3017">
        <v>3016</v>
      </c>
      <c r="B3017">
        <v>37</v>
      </c>
      <c r="C3017" s="1" t="s">
        <v>134</v>
      </c>
      <c r="D3017" s="1" t="s">
        <v>101</v>
      </c>
      <c r="E3017" s="1" t="s">
        <v>49</v>
      </c>
      <c r="F3017" s="2">
        <v>51322</v>
      </c>
      <c r="G3017">
        <v>27</v>
      </c>
      <c r="H3017">
        <v>21</v>
      </c>
      <c r="I3017" s="1" t="s">
        <v>33</v>
      </c>
      <c r="J3017" s="1" t="s">
        <v>74</v>
      </c>
      <c r="K3017" s="1" t="s">
        <v>75</v>
      </c>
      <c r="L3017" s="1" t="s">
        <v>19</v>
      </c>
      <c r="M3017" s="1" t="s">
        <v>9</v>
      </c>
      <c r="N3017" s="1" t="s">
        <v>57</v>
      </c>
      <c r="O3017" s="1" t="s">
        <v>58</v>
      </c>
    </row>
    <row r="3018" spans="1:15" x14ac:dyDescent="0.25">
      <c r="A3018">
        <v>3017</v>
      </c>
      <c r="B3018">
        <v>30</v>
      </c>
      <c r="C3018" s="1" t="s">
        <v>134</v>
      </c>
      <c r="D3018" s="1" t="s">
        <v>3</v>
      </c>
      <c r="E3018" s="1" t="s">
        <v>4</v>
      </c>
      <c r="F3018" s="2">
        <v>51324</v>
      </c>
      <c r="G3018">
        <v>31</v>
      </c>
      <c r="H3018">
        <v>26</v>
      </c>
      <c r="I3018" s="1" t="s">
        <v>98</v>
      </c>
      <c r="J3018" s="1" t="s">
        <v>6</v>
      </c>
      <c r="K3018" s="1" t="s">
        <v>75</v>
      </c>
      <c r="L3018" s="1" t="s">
        <v>35</v>
      </c>
      <c r="M3018" s="1" t="s">
        <v>56</v>
      </c>
      <c r="N3018" s="1" t="s">
        <v>57</v>
      </c>
      <c r="O3018" s="1" t="s">
        <v>40</v>
      </c>
    </row>
    <row r="3019" spans="1:15" x14ac:dyDescent="0.25">
      <c r="A3019">
        <v>3018</v>
      </c>
      <c r="B3019">
        <v>58</v>
      </c>
      <c r="C3019" s="1" t="s">
        <v>134</v>
      </c>
      <c r="D3019" s="1" t="s">
        <v>71</v>
      </c>
      <c r="E3019" s="1" t="s">
        <v>49</v>
      </c>
      <c r="F3019" s="2">
        <v>51326</v>
      </c>
      <c r="G3019">
        <v>24</v>
      </c>
      <c r="H3019">
        <v>71</v>
      </c>
      <c r="I3019" s="1" t="s">
        <v>132</v>
      </c>
      <c r="J3019" s="1" t="s">
        <v>18</v>
      </c>
      <c r="K3019" s="1" t="s">
        <v>55</v>
      </c>
      <c r="L3019" s="1" t="s">
        <v>35</v>
      </c>
      <c r="M3019" s="1" t="s">
        <v>27</v>
      </c>
      <c r="N3019" s="1" t="s">
        <v>15</v>
      </c>
      <c r="O3019" s="1" t="s">
        <v>58</v>
      </c>
    </row>
    <row r="3020" spans="1:15" x14ac:dyDescent="0.25">
      <c r="A3020">
        <v>3019</v>
      </c>
      <c r="B3020">
        <v>43</v>
      </c>
      <c r="C3020" s="1" t="s">
        <v>134</v>
      </c>
      <c r="D3020" s="1" t="s">
        <v>119</v>
      </c>
      <c r="E3020" s="1" t="s">
        <v>24</v>
      </c>
      <c r="F3020" s="2">
        <v>51328</v>
      </c>
      <c r="G3020">
        <v>21</v>
      </c>
      <c r="H3020">
        <v>41</v>
      </c>
      <c r="I3020" s="1" t="s">
        <v>87</v>
      </c>
      <c r="J3020" s="1" t="s">
        <v>26</v>
      </c>
      <c r="K3020" s="1" t="s">
        <v>78</v>
      </c>
      <c r="L3020" s="1" t="s">
        <v>35</v>
      </c>
      <c r="M3020" s="1" t="s">
        <v>20</v>
      </c>
      <c r="N3020" s="1" t="s">
        <v>68</v>
      </c>
      <c r="O3020" s="1" t="s">
        <v>58</v>
      </c>
    </row>
    <row r="3021" spans="1:15" x14ac:dyDescent="0.25">
      <c r="A3021">
        <v>3020</v>
      </c>
      <c r="B3021">
        <v>19</v>
      </c>
      <c r="C3021" s="1" t="s">
        <v>134</v>
      </c>
      <c r="D3021" s="1" t="s">
        <v>84</v>
      </c>
      <c r="E3021" s="1" t="s">
        <v>45</v>
      </c>
      <c r="F3021" s="2">
        <v>51330</v>
      </c>
      <c r="G3021">
        <v>15</v>
      </c>
      <c r="H3021">
        <v>44</v>
      </c>
      <c r="I3021" s="1" t="s">
        <v>122</v>
      </c>
      <c r="J3021" s="1" t="s">
        <v>26</v>
      </c>
      <c r="K3021" s="1" t="s">
        <v>116</v>
      </c>
      <c r="L3021" s="1" t="s">
        <v>8</v>
      </c>
      <c r="M3021" s="1" t="s">
        <v>52</v>
      </c>
      <c r="N3021" s="1" t="s">
        <v>28</v>
      </c>
      <c r="O3021" s="1" t="s">
        <v>31</v>
      </c>
    </row>
    <row r="3022" spans="1:15" x14ac:dyDescent="0.25">
      <c r="A3022">
        <v>3021</v>
      </c>
      <c r="B3022">
        <v>23</v>
      </c>
      <c r="C3022" s="1" t="s">
        <v>134</v>
      </c>
      <c r="D3022" s="1" t="s">
        <v>16</v>
      </c>
      <c r="E3022" s="1" t="s">
        <v>4</v>
      </c>
      <c r="F3022" s="2">
        <v>51332</v>
      </c>
      <c r="G3022">
        <v>48</v>
      </c>
      <c r="H3022">
        <v>81</v>
      </c>
      <c r="I3022" s="1" t="s">
        <v>54</v>
      </c>
      <c r="J3022" s="1" t="s">
        <v>18</v>
      </c>
      <c r="K3022" s="1" t="s">
        <v>43</v>
      </c>
      <c r="L3022" s="1" t="s">
        <v>39</v>
      </c>
      <c r="M3022" s="1" t="s">
        <v>56</v>
      </c>
      <c r="N3022" s="1" t="s">
        <v>10</v>
      </c>
      <c r="O3022" s="1" t="s">
        <v>79</v>
      </c>
    </row>
    <row r="3023" spans="1:15" x14ac:dyDescent="0.25">
      <c r="A3023">
        <v>3022</v>
      </c>
      <c r="B3023">
        <v>65</v>
      </c>
      <c r="C3023" s="1" t="s">
        <v>134</v>
      </c>
      <c r="D3023" s="1" t="s">
        <v>71</v>
      </c>
      <c r="E3023" s="1" t="s">
        <v>49</v>
      </c>
      <c r="F3023" s="2">
        <v>51334</v>
      </c>
      <c r="G3023">
        <v>47</v>
      </c>
      <c r="H3023">
        <v>77</v>
      </c>
      <c r="I3023" s="1" t="s">
        <v>120</v>
      </c>
      <c r="J3023" s="1" t="s">
        <v>18</v>
      </c>
      <c r="K3023" s="1" t="s">
        <v>126</v>
      </c>
      <c r="L3023" s="1" t="s">
        <v>35</v>
      </c>
      <c r="M3023" s="1" t="s">
        <v>52</v>
      </c>
      <c r="N3023" s="1" t="s">
        <v>15</v>
      </c>
      <c r="O3023" s="1" t="s">
        <v>40</v>
      </c>
    </row>
    <row r="3024" spans="1:15" x14ac:dyDescent="0.25">
      <c r="A3024">
        <v>3023</v>
      </c>
      <c r="B3024">
        <v>58</v>
      </c>
      <c r="C3024" s="1" t="s">
        <v>134</v>
      </c>
      <c r="D3024" s="1" t="s">
        <v>23</v>
      </c>
      <c r="E3024" s="1" t="s">
        <v>24</v>
      </c>
      <c r="F3024" s="2">
        <v>51336</v>
      </c>
      <c r="G3024">
        <v>23</v>
      </c>
      <c r="H3024">
        <v>26</v>
      </c>
      <c r="I3024" s="1" t="s">
        <v>124</v>
      </c>
      <c r="J3024" s="1" t="s">
        <v>26</v>
      </c>
      <c r="K3024" s="1" t="s">
        <v>75</v>
      </c>
      <c r="L3024" s="1" t="s">
        <v>39</v>
      </c>
      <c r="M3024" s="1" t="s">
        <v>20</v>
      </c>
      <c r="N3024" s="1" t="s">
        <v>28</v>
      </c>
      <c r="O3024" s="1" t="s">
        <v>22</v>
      </c>
    </row>
    <row r="3025" spans="1:15" x14ac:dyDescent="0.25">
      <c r="A3025">
        <v>3024</v>
      </c>
      <c r="B3025">
        <v>50</v>
      </c>
      <c r="C3025" s="1" t="s">
        <v>134</v>
      </c>
      <c r="D3025" s="1" t="s">
        <v>114</v>
      </c>
      <c r="E3025" s="1" t="s">
        <v>49</v>
      </c>
      <c r="F3025" s="2">
        <v>51338</v>
      </c>
      <c r="G3025">
        <v>4</v>
      </c>
      <c r="H3025">
        <v>31</v>
      </c>
      <c r="I3025" s="1" t="s">
        <v>98</v>
      </c>
      <c r="J3025" s="1" t="s">
        <v>26</v>
      </c>
      <c r="K3025" s="1" t="s">
        <v>92</v>
      </c>
      <c r="L3025" s="1" t="s">
        <v>35</v>
      </c>
      <c r="M3025" s="1" t="s">
        <v>9</v>
      </c>
      <c r="N3025" s="1" t="s">
        <v>28</v>
      </c>
      <c r="O3025" s="1" t="s">
        <v>40</v>
      </c>
    </row>
    <row r="3026" spans="1:15" x14ac:dyDescent="0.25">
      <c r="A3026">
        <v>3025</v>
      </c>
      <c r="B3026">
        <v>67</v>
      </c>
      <c r="C3026" s="1" t="s">
        <v>134</v>
      </c>
      <c r="D3026" s="1" t="s">
        <v>3</v>
      </c>
      <c r="E3026" s="1" t="s">
        <v>4</v>
      </c>
      <c r="F3026" s="2">
        <v>51340</v>
      </c>
      <c r="G3026">
        <v>47</v>
      </c>
      <c r="H3026">
        <v>82</v>
      </c>
      <c r="I3026" s="1" t="s">
        <v>117</v>
      </c>
      <c r="J3026" s="1" t="s">
        <v>18</v>
      </c>
      <c r="K3026" s="1" t="s">
        <v>34</v>
      </c>
      <c r="L3026" s="1" t="s">
        <v>19</v>
      </c>
      <c r="M3026" s="1" t="s">
        <v>20</v>
      </c>
      <c r="N3026" s="1" t="s">
        <v>21</v>
      </c>
      <c r="O3026" s="1" t="s">
        <v>79</v>
      </c>
    </row>
    <row r="3027" spans="1:15" x14ac:dyDescent="0.25">
      <c r="A3027">
        <v>3026</v>
      </c>
      <c r="B3027">
        <v>40</v>
      </c>
      <c r="C3027" s="1" t="s">
        <v>134</v>
      </c>
      <c r="D3027" s="1" t="s">
        <v>53</v>
      </c>
      <c r="E3027" s="1" t="s">
        <v>24</v>
      </c>
      <c r="F3027" s="2">
        <v>51342</v>
      </c>
      <c r="G3027">
        <v>7</v>
      </c>
      <c r="H3027">
        <v>60</v>
      </c>
      <c r="I3027" s="1" t="s">
        <v>38</v>
      </c>
      <c r="J3027" s="1" t="s">
        <v>74</v>
      </c>
      <c r="K3027" s="1" t="s">
        <v>78</v>
      </c>
      <c r="L3027" s="1" t="s">
        <v>35</v>
      </c>
      <c r="M3027" s="1" t="s">
        <v>56</v>
      </c>
      <c r="N3027" s="1" t="s">
        <v>28</v>
      </c>
      <c r="O3027" s="1" t="s">
        <v>70</v>
      </c>
    </row>
    <row r="3028" spans="1:15" x14ac:dyDescent="0.25">
      <c r="A3028">
        <v>3027</v>
      </c>
      <c r="B3028">
        <v>55</v>
      </c>
      <c r="C3028" s="1" t="s">
        <v>134</v>
      </c>
      <c r="D3028" s="1" t="s">
        <v>37</v>
      </c>
      <c r="E3028" s="1" t="s">
        <v>4</v>
      </c>
      <c r="F3028" s="2">
        <v>51344</v>
      </c>
      <c r="G3028">
        <v>6</v>
      </c>
      <c r="H3028">
        <v>70</v>
      </c>
      <c r="I3028" s="1" t="s">
        <v>104</v>
      </c>
      <c r="J3028" s="1" t="s">
        <v>6</v>
      </c>
      <c r="K3028" s="1" t="s">
        <v>118</v>
      </c>
      <c r="L3028" s="1" t="s">
        <v>39</v>
      </c>
      <c r="M3028" s="1" t="s">
        <v>20</v>
      </c>
      <c r="N3028" s="1" t="s">
        <v>21</v>
      </c>
      <c r="O3028" s="1" t="s">
        <v>31</v>
      </c>
    </row>
    <row r="3029" spans="1:15" x14ac:dyDescent="0.25">
      <c r="A3029">
        <v>3028</v>
      </c>
      <c r="B3029">
        <v>52</v>
      </c>
      <c r="C3029" s="1" t="s">
        <v>134</v>
      </c>
      <c r="D3029" s="1" t="s">
        <v>86</v>
      </c>
      <c r="E3029" s="1" t="s">
        <v>4</v>
      </c>
      <c r="F3029" s="2">
        <v>51346</v>
      </c>
      <c r="G3029">
        <v>47</v>
      </c>
      <c r="H3029">
        <v>26</v>
      </c>
      <c r="I3029" s="1" t="s">
        <v>46</v>
      </c>
      <c r="J3029" s="1" t="s">
        <v>74</v>
      </c>
      <c r="K3029" s="1" t="s">
        <v>82</v>
      </c>
      <c r="L3029" s="1" t="s">
        <v>8</v>
      </c>
      <c r="M3029" s="1" t="s">
        <v>52</v>
      </c>
      <c r="N3029" s="1" t="s">
        <v>21</v>
      </c>
      <c r="O3029" s="1" t="s">
        <v>40</v>
      </c>
    </row>
    <row r="3030" spans="1:15" x14ac:dyDescent="0.25">
      <c r="A3030">
        <v>3029</v>
      </c>
      <c r="B3030">
        <v>62</v>
      </c>
      <c r="C3030" s="1" t="s">
        <v>134</v>
      </c>
      <c r="D3030" s="1" t="s">
        <v>63</v>
      </c>
      <c r="E3030" s="1" t="s">
        <v>4</v>
      </c>
      <c r="F3030" s="2">
        <v>51348</v>
      </c>
      <c r="G3030">
        <v>7</v>
      </c>
      <c r="H3030">
        <v>100</v>
      </c>
      <c r="I3030" s="1" t="s">
        <v>81</v>
      </c>
      <c r="J3030" s="1" t="s">
        <v>6</v>
      </c>
      <c r="K3030" s="1" t="s">
        <v>43</v>
      </c>
      <c r="L3030" s="1" t="s">
        <v>35</v>
      </c>
      <c r="M3030" s="1" t="s">
        <v>20</v>
      </c>
      <c r="N3030" s="1" t="s">
        <v>28</v>
      </c>
      <c r="O3030" s="1" t="s">
        <v>79</v>
      </c>
    </row>
    <row r="3031" spans="1:15" x14ac:dyDescent="0.25">
      <c r="A3031">
        <v>3030</v>
      </c>
      <c r="B3031">
        <v>64</v>
      </c>
      <c r="C3031" s="1" t="s">
        <v>134</v>
      </c>
      <c r="D3031" s="1" t="s">
        <v>63</v>
      </c>
      <c r="E3031" s="1" t="s">
        <v>4</v>
      </c>
      <c r="F3031" s="2">
        <v>51350</v>
      </c>
      <c r="G3031">
        <v>1</v>
      </c>
      <c r="H3031">
        <v>82</v>
      </c>
      <c r="I3031" s="1" t="s">
        <v>124</v>
      </c>
      <c r="J3031" s="1" t="s">
        <v>26</v>
      </c>
      <c r="K3031" s="1" t="s">
        <v>62</v>
      </c>
      <c r="L3031" s="1" t="s">
        <v>35</v>
      </c>
      <c r="M3031" s="1" t="s">
        <v>20</v>
      </c>
      <c r="N3031" s="1" t="s">
        <v>68</v>
      </c>
      <c r="O3031" s="1" t="s">
        <v>40</v>
      </c>
    </row>
    <row r="3032" spans="1:15" x14ac:dyDescent="0.25">
      <c r="A3032">
        <v>3031</v>
      </c>
      <c r="B3032">
        <v>43</v>
      </c>
      <c r="C3032" s="1" t="s">
        <v>134</v>
      </c>
      <c r="D3032" s="1" t="s">
        <v>32</v>
      </c>
      <c r="E3032" s="1" t="s">
        <v>24</v>
      </c>
      <c r="F3032" s="2">
        <v>51352</v>
      </c>
      <c r="G3032">
        <v>23</v>
      </c>
      <c r="H3032">
        <v>24</v>
      </c>
      <c r="I3032" s="1" t="s">
        <v>110</v>
      </c>
      <c r="J3032" s="1" t="s">
        <v>74</v>
      </c>
      <c r="K3032" s="1" t="s">
        <v>55</v>
      </c>
      <c r="L3032" s="1" t="s">
        <v>19</v>
      </c>
      <c r="M3032" s="1" t="s">
        <v>52</v>
      </c>
      <c r="N3032" s="1" t="s">
        <v>21</v>
      </c>
      <c r="O3032" s="1" t="s">
        <v>22</v>
      </c>
    </row>
    <row r="3033" spans="1:15" x14ac:dyDescent="0.25">
      <c r="A3033">
        <v>3032</v>
      </c>
      <c r="B3033">
        <v>61</v>
      </c>
      <c r="C3033" s="1" t="s">
        <v>134</v>
      </c>
      <c r="D3033" s="1" t="s">
        <v>3</v>
      </c>
      <c r="E3033" s="1" t="s">
        <v>4</v>
      </c>
      <c r="F3033" s="2">
        <v>51354</v>
      </c>
      <c r="G3033">
        <v>30</v>
      </c>
      <c r="H3033">
        <v>74</v>
      </c>
      <c r="I3033" s="1" t="s">
        <v>117</v>
      </c>
      <c r="J3033" s="1" t="s">
        <v>6</v>
      </c>
      <c r="K3033" s="1" t="s">
        <v>67</v>
      </c>
      <c r="L3033" s="1" t="s">
        <v>35</v>
      </c>
      <c r="M3033" s="1" t="s">
        <v>52</v>
      </c>
      <c r="N3033" s="1" t="s">
        <v>21</v>
      </c>
      <c r="O3033" s="1" t="s">
        <v>70</v>
      </c>
    </row>
    <row r="3034" spans="1:15" x14ac:dyDescent="0.25">
      <c r="A3034">
        <v>3033</v>
      </c>
      <c r="B3034">
        <v>26</v>
      </c>
      <c r="C3034" s="1" t="s">
        <v>134</v>
      </c>
      <c r="D3034" s="1" t="s">
        <v>114</v>
      </c>
      <c r="E3034" s="1" t="s">
        <v>49</v>
      </c>
      <c r="F3034" s="2">
        <v>51356</v>
      </c>
      <c r="G3034">
        <v>24</v>
      </c>
      <c r="H3034">
        <v>58</v>
      </c>
      <c r="I3034" s="1" t="s">
        <v>81</v>
      </c>
      <c r="J3034" s="1" t="s">
        <v>74</v>
      </c>
      <c r="K3034" s="1" t="s">
        <v>78</v>
      </c>
      <c r="L3034" s="1" t="s">
        <v>35</v>
      </c>
      <c r="M3034" s="1" t="s">
        <v>27</v>
      </c>
      <c r="N3034" s="1" t="s">
        <v>21</v>
      </c>
      <c r="O3034" s="1" t="s">
        <v>40</v>
      </c>
    </row>
    <row r="3035" spans="1:15" x14ac:dyDescent="0.25">
      <c r="A3035">
        <v>3034</v>
      </c>
      <c r="B3035">
        <v>22</v>
      </c>
      <c r="C3035" s="1" t="s">
        <v>134</v>
      </c>
      <c r="D3035" s="1" t="s">
        <v>12</v>
      </c>
      <c r="E3035" s="1" t="s">
        <v>4</v>
      </c>
      <c r="F3035" s="2">
        <v>51358</v>
      </c>
      <c r="G3035">
        <v>9</v>
      </c>
      <c r="H3035">
        <v>56</v>
      </c>
      <c r="I3035" s="1" t="s">
        <v>72</v>
      </c>
      <c r="J3035" s="1" t="s">
        <v>6</v>
      </c>
      <c r="K3035" s="1" t="s">
        <v>103</v>
      </c>
      <c r="L3035" s="1" t="s">
        <v>19</v>
      </c>
      <c r="M3035" s="1" t="s">
        <v>56</v>
      </c>
      <c r="N3035" s="1" t="s">
        <v>28</v>
      </c>
      <c r="O3035" s="1" t="s">
        <v>22</v>
      </c>
    </row>
    <row r="3036" spans="1:15" x14ac:dyDescent="0.25">
      <c r="A3036">
        <v>3035</v>
      </c>
      <c r="B3036">
        <v>51</v>
      </c>
      <c r="C3036" s="1" t="s">
        <v>134</v>
      </c>
      <c r="D3036" s="1" t="s">
        <v>119</v>
      </c>
      <c r="E3036" s="1" t="s">
        <v>24</v>
      </c>
      <c r="F3036" s="2">
        <v>51360</v>
      </c>
      <c r="G3036">
        <v>25</v>
      </c>
      <c r="H3036">
        <v>37</v>
      </c>
      <c r="I3036" s="1" t="s">
        <v>122</v>
      </c>
      <c r="J3036" s="1" t="s">
        <v>6</v>
      </c>
      <c r="K3036" s="1" t="s">
        <v>82</v>
      </c>
      <c r="L3036" s="1" t="s">
        <v>19</v>
      </c>
      <c r="M3036" s="1" t="s">
        <v>52</v>
      </c>
      <c r="N3036" s="1" t="s">
        <v>21</v>
      </c>
      <c r="O3036" s="1" t="s">
        <v>40</v>
      </c>
    </row>
    <row r="3037" spans="1:15" x14ac:dyDescent="0.25">
      <c r="A3037">
        <v>3036</v>
      </c>
      <c r="B3037">
        <v>69</v>
      </c>
      <c r="C3037" s="1" t="s">
        <v>134</v>
      </c>
      <c r="D3037" s="1" t="s">
        <v>48</v>
      </c>
      <c r="E3037" s="1" t="s">
        <v>49</v>
      </c>
      <c r="F3037" s="2">
        <v>51362</v>
      </c>
      <c r="G3037">
        <v>18</v>
      </c>
      <c r="H3037">
        <v>64</v>
      </c>
      <c r="I3037" s="1" t="s">
        <v>5</v>
      </c>
      <c r="J3037" s="1" t="s">
        <v>26</v>
      </c>
      <c r="K3037" s="1" t="s">
        <v>62</v>
      </c>
      <c r="L3037" s="1" t="s">
        <v>19</v>
      </c>
      <c r="M3037" s="1" t="s">
        <v>20</v>
      </c>
      <c r="N3037" s="1" t="s">
        <v>15</v>
      </c>
      <c r="O3037" s="1" t="s">
        <v>58</v>
      </c>
    </row>
    <row r="3038" spans="1:15" x14ac:dyDescent="0.25">
      <c r="A3038">
        <v>3037</v>
      </c>
      <c r="B3038">
        <v>50</v>
      </c>
      <c r="C3038" s="1" t="s">
        <v>134</v>
      </c>
      <c r="D3038" s="1" t="s">
        <v>86</v>
      </c>
      <c r="E3038" s="1" t="s">
        <v>4</v>
      </c>
      <c r="F3038" s="2">
        <v>51364</v>
      </c>
      <c r="G3038">
        <v>7</v>
      </c>
      <c r="H3038">
        <v>58</v>
      </c>
      <c r="I3038" s="1" t="s">
        <v>111</v>
      </c>
      <c r="J3038" s="1" t="s">
        <v>18</v>
      </c>
      <c r="K3038" s="1" t="s">
        <v>65</v>
      </c>
      <c r="L3038" s="1" t="s">
        <v>19</v>
      </c>
      <c r="M3038" s="1" t="s">
        <v>27</v>
      </c>
      <c r="N3038" s="1" t="s">
        <v>10</v>
      </c>
      <c r="O3038" s="1" t="s">
        <v>11</v>
      </c>
    </row>
    <row r="3039" spans="1:15" x14ac:dyDescent="0.25">
      <c r="A3039">
        <v>3038</v>
      </c>
      <c r="B3039">
        <v>51</v>
      </c>
      <c r="C3039" s="1" t="s">
        <v>134</v>
      </c>
      <c r="D3039" s="1" t="s">
        <v>115</v>
      </c>
      <c r="E3039" s="1" t="s">
        <v>49</v>
      </c>
      <c r="F3039" s="2">
        <v>51366</v>
      </c>
      <c r="G3039">
        <v>2</v>
      </c>
      <c r="H3039">
        <v>44</v>
      </c>
      <c r="I3039" s="1" t="s">
        <v>128</v>
      </c>
      <c r="J3039" s="1" t="s">
        <v>6</v>
      </c>
      <c r="K3039" s="1" t="s">
        <v>43</v>
      </c>
      <c r="L3039" s="1" t="s">
        <v>35</v>
      </c>
      <c r="M3039" s="1" t="s">
        <v>27</v>
      </c>
      <c r="N3039" s="1" t="s">
        <v>15</v>
      </c>
      <c r="O3039" s="1" t="s">
        <v>31</v>
      </c>
    </row>
    <row r="3040" spans="1:15" x14ac:dyDescent="0.25">
      <c r="A3040">
        <v>3039</v>
      </c>
      <c r="B3040">
        <v>56</v>
      </c>
      <c r="C3040" s="1" t="s">
        <v>134</v>
      </c>
      <c r="D3040" s="1" t="s">
        <v>88</v>
      </c>
      <c r="E3040" s="1" t="s">
        <v>49</v>
      </c>
      <c r="F3040" s="2">
        <v>51368</v>
      </c>
      <c r="G3040">
        <v>36</v>
      </c>
      <c r="H3040">
        <v>39</v>
      </c>
      <c r="I3040" s="1" t="s">
        <v>124</v>
      </c>
      <c r="J3040" s="1" t="s">
        <v>26</v>
      </c>
      <c r="K3040" s="1" t="s">
        <v>92</v>
      </c>
      <c r="L3040" s="1" t="s">
        <v>35</v>
      </c>
      <c r="M3040" s="1" t="s">
        <v>20</v>
      </c>
      <c r="N3040" s="1" t="s">
        <v>68</v>
      </c>
      <c r="O3040" s="1" t="s">
        <v>31</v>
      </c>
    </row>
    <row r="3041" spans="1:15" x14ac:dyDescent="0.25">
      <c r="A3041">
        <v>3040</v>
      </c>
      <c r="B3041">
        <v>59</v>
      </c>
      <c r="C3041" s="1" t="s">
        <v>134</v>
      </c>
      <c r="D3041" s="1" t="s">
        <v>3</v>
      </c>
      <c r="E3041" s="1" t="s">
        <v>4</v>
      </c>
      <c r="F3041" s="2">
        <v>51370</v>
      </c>
      <c r="G3041">
        <v>31</v>
      </c>
      <c r="H3041">
        <v>48</v>
      </c>
      <c r="I3041" s="1" t="s">
        <v>72</v>
      </c>
      <c r="J3041" s="1" t="s">
        <v>6</v>
      </c>
      <c r="K3041" s="1" t="s">
        <v>126</v>
      </c>
      <c r="L3041" s="1" t="s">
        <v>19</v>
      </c>
      <c r="M3041" s="1" t="s">
        <v>27</v>
      </c>
      <c r="N3041" s="1" t="s">
        <v>28</v>
      </c>
      <c r="O3041" s="1" t="s">
        <v>58</v>
      </c>
    </row>
    <row r="3042" spans="1:15" x14ac:dyDescent="0.25">
      <c r="A3042">
        <v>3041</v>
      </c>
      <c r="B3042">
        <v>18</v>
      </c>
      <c r="C3042" s="1" t="s">
        <v>134</v>
      </c>
      <c r="D3042" s="1" t="s">
        <v>48</v>
      </c>
      <c r="E3042" s="1" t="s">
        <v>49</v>
      </c>
      <c r="F3042" s="2">
        <v>51372</v>
      </c>
      <c r="G3042">
        <v>10</v>
      </c>
      <c r="H3042">
        <v>32</v>
      </c>
      <c r="I3042" s="1" t="s">
        <v>127</v>
      </c>
      <c r="J3042" s="1" t="s">
        <v>26</v>
      </c>
      <c r="K3042" s="1" t="s">
        <v>62</v>
      </c>
      <c r="L3042" s="1" t="s">
        <v>39</v>
      </c>
      <c r="M3042" s="1" t="s">
        <v>9</v>
      </c>
      <c r="N3042" s="1" t="s">
        <v>15</v>
      </c>
      <c r="O3042" s="1" t="s">
        <v>11</v>
      </c>
    </row>
    <row r="3043" spans="1:15" x14ac:dyDescent="0.25">
      <c r="A3043">
        <v>3042</v>
      </c>
      <c r="B3043">
        <v>48</v>
      </c>
      <c r="C3043" s="1" t="s">
        <v>134</v>
      </c>
      <c r="D3043" s="1" t="s">
        <v>48</v>
      </c>
      <c r="E3043" s="1" t="s">
        <v>49</v>
      </c>
      <c r="F3043" s="2">
        <v>51374</v>
      </c>
      <c r="G3043">
        <v>27</v>
      </c>
      <c r="H3043">
        <v>79</v>
      </c>
      <c r="I3043" s="1" t="s">
        <v>25</v>
      </c>
      <c r="J3043" s="1" t="s">
        <v>26</v>
      </c>
      <c r="K3043" s="1" t="s">
        <v>103</v>
      </c>
      <c r="L3043" s="1" t="s">
        <v>8</v>
      </c>
      <c r="M3043" s="1" t="s">
        <v>9</v>
      </c>
      <c r="N3043" s="1" t="s">
        <v>28</v>
      </c>
      <c r="O3043" s="1" t="s">
        <v>70</v>
      </c>
    </row>
    <row r="3044" spans="1:15" x14ac:dyDescent="0.25">
      <c r="A3044">
        <v>3043</v>
      </c>
      <c r="B3044">
        <v>53</v>
      </c>
      <c r="C3044" s="1" t="s">
        <v>134</v>
      </c>
      <c r="D3044" s="1" t="s">
        <v>44</v>
      </c>
      <c r="E3044" s="1" t="s">
        <v>45</v>
      </c>
      <c r="F3044" s="2">
        <v>51376</v>
      </c>
      <c r="G3044">
        <v>14</v>
      </c>
      <c r="H3044">
        <v>27</v>
      </c>
      <c r="I3044" s="1" t="s">
        <v>129</v>
      </c>
      <c r="J3044" s="1" t="s">
        <v>6</v>
      </c>
      <c r="K3044" s="1" t="s">
        <v>30</v>
      </c>
      <c r="L3044" s="1" t="s">
        <v>8</v>
      </c>
      <c r="M3044" s="1" t="s">
        <v>27</v>
      </c>
      <c r="N3044" s="1" t="s">
        <v>28</v>
      </c>
      <c r="O3044" s="1" t="s">
        <v>79</v>
      </c>
    </row>
    <row r="3045" spans="1:15" x14ac:dyDescent="0.25">
      <c r="A3045">
        <v>3044</v>
      </c>
      <c r="B3045">
        <v>45</v>
      </c>
      <c r="C3045" s="1" t="s">
        <v>134</v>
      </c>
      <c r="D3045" s="1" t="s">
        <v>115</v>
      </c>
      <c r="E3045" s="1" t="s">
        <v>49</v>
      </c>
      <c r="F3045" s="2">
        <v>51378</v>
      </c>
      <c r="G3045">
        <v>17</v>
      </c>
      <c r="H3045">
        <v>98</v>
      </c>
      <c r="I3045" s="1" t="s">
        <v>97</v>
      </c>
      <c r="J3045" s="1" t="s">
        <v>18</v>
      </c>
      <c r="K3045" s="1" t="s">
        <v>82</v>
      </c>
      <c r="L3045" s="1" t="s">
        <v>39</v>
      </c>
      <c r="M3045" s="1" t="s">
        <v>56</v>
      </c>
      <c r="N3045" s="1" t="s">
        <v>21</v>
      </c>
      <c r="O3045" s="1" t="s">
        <v>70</v>
      </c>
    </row>
    <row r="3046" spans="1:15" x14ac:dyDescent="0.25">
      <c r="A3046">
        <v>3045</v>
      </c>
      <c r="B3046">
        <v>21</v>
      </c>
      <c r="C3046" s="1" t="s">
        <v>134</v>
      </c>
      <c r="D3046" s="1" t="s">
        <v>119</v>
      </c>
      <c r="E3046" s="1" t="s">
        <v>24</v>
      </c>
      <c r="F3046" s="2">
        <v>51380</v>
      </c>
      <c r="G3046">
        <v>10</v>
      </c>
      <c r="H3046">
        <v>67</v>
      </c>
      <c r="I3046" s="1" t="s">
        <v>80</v>
      </c>
      <c r="J3046" s="1" t="s">
        <v>26</v>
      </c>
      <c r="K3046" s="1" t="s">
        <v>118</v>
      </c>
      <c r="L3046" s="1" t="s">
        <v>8</v>
      </c>
      <c r="M3046" s="1" t="s">
        <v>20</v>
      </c>
      <c r="N3046" s="1" t="s">
        <v>57</v>
      </c>
      <c r="O3046" s="1" t="s">
        <v>40</v>
      </c>
    </row>
    <row r="3047" spans="1:15" x14ac:dyDescent="0.25">
      <c r="A3047">
        <v>3046</v>
      </c>
      <c r="B3047">
        <v>42</v>
      </c>
      <c r="C3047" s="1" t="s">
        <v>134</v>
      </c>
      <c r="D3047" s="1" t="s">
        <v>107</v>
      </c>
      <c r="E3047" s="1" t="s">
        <v>4</v>
      </c>
      <c r="F3047" s="2">
        <v>51382</v>
      </c>
      <c r="G3047">
        <v>4</v>
      </c>
      <c r="H3047">
        <v>37</v>
      </c>
      <c r="I3047" s="1" t="s">
        <v>85</v>
      </c>
      <c r="J3047" s="1" t="s">
        <v>6</v>
      </c>
      <c r="K3047" s="1" t="s">
        <v>76</v>
      </c>
      <c r="L3047" s="1" t="s">
        <v>8</v>
      </c>
      <c r="M3047" s="1" t="s">
        <v>52</v>
      </c>
      <c r="N3047" s="1" t="s">
        <v>28</v>
      </c>
      <c r="O3047" s="1" t="s">
        <v>58</v>
      </c>
    </row>
    <row r="3048" spans="1:15" x14ac:dyDescent="0.25">
      <c r="A3048">
        <v>3047</v>
      </c>
      <c r="B3048">
        <v>60</v>
      </c>
      <c r="C3048" s="1" t="s">
        <v>134</v>
      </c>
      <c r="D3048" s="1" t="s">
        <v>53</v>
      </c>
      <c r="E3048" s="1" t="s">
        <v>24</v>
      </c>
      <c r="F3048" s="2">
        <v>51384</v>
      </c>
      <c r="G3048">
        <v>25</v>
      </c>
      <c r="H3048">
        <v>49</v>
      </c>
      <c r="I3048" s="1" t="s">
        <v>120</v>
      </c>
      <c r="J3048" s="1" t="s">
        <v>26</v>
      </c>
      <c r="K3048" s="1" t="s">
        <v>34</v>
      </c>
      <c r="L3048" s="1" t="s">
        <v>19</v>
      </c>
      <c r="M3048" s="1" t="s">
        <v>56</v>
      </c>
      <c r="N3048" s="1" t="s">
        <v>15</v>
      </c>
      <c r="O3048" s="1" t="s">
        <v>79</v>
      </c>
    </row>
    <row r="3049" spans="1:15" x14ac:dyDescent="0.25">
      <c r="A3049">
        <v>3048</v>
      </c>
      <c r="B3049">
        <v>21</v>
      </c>
      <c r="C3049" s="1" t="s">
        <v>134</v>
      </c>
      <c r="D3049" s="1" t="s">
        <v>32</v>
      </c>
      <c r="E3049" s="1" t="s">
        <v>24</v>
      </c>
      <c r="F3049" s="2">
        <v>51386</v>
      </c>
      <c r="G3049">
        <v>3</v>
      </c>
      <c r="H3049">
        <v>74</v>
      </c>
      <c r="I3049" s="1" t="s">
        <v>111</v>
      </c>
      <c r="J3049" s="1" t="s">
        <v>26</v>
      </c>
      <c r="K3049" s="1" t="s">
        <v>65</v>
      </c>
      <c r="L3049" s="1" t="s">
        <v>39</v>
      </c>
      <c r="M3049" s="1" t="s">
        <v>52</v>
      </c>
      <c r="N3049" s="1" t="s">
        <v>28</v>
      </c>
      <c r="O3049" s="1" t="s">
        <v>58</v>
      </c>
    </row>
    <row r="3050" spans="1:15" x14ac:dyDescent="0.25">
      <c r="A3050">
        <v>3049</v>
      </c>
      <c r="B3050">
        <v>69</v>
      </c>
      <c r="C3050" s="1" t="s">
        <v>134</v>
      </c>
      <c r="D3050" s="1" t="s">
        <v>88</v>
      </c>
      <c r="E3050" s="1" t="s">
        <v>49</v>
      </c>
      <c r="F3050" s="2">
        <v>51388</v>
      </c>
      <c r="G3050">
        <v>47</v>
      </c>
      <c r="H3050">
        <v>93</v>
      </c>
      <c r="I3050" s="1" t="s">
        <v>94</v>
      </c>
      <c r="J3050" s="1" t="s">
        <v>26</v>
      </c>
      <c r="K3050" s="1" t="s">
        <v>60</v>
      </c>
      <c r="L3050" s="1" t="s">
        <v>35</v>
      </c>
      <c r="M3050" s="1" t="s">
        <v>36</v>
      </c>
      <c r="N3050" s="1" t="s">
        <v>10</v>
      </c>
      <c r="O3050" s="1" t="s">
        <v>11</v>
      </c>
    </row>
    <row r="3051" spans="1:15" x14ac:dyDescent="0.25">
      <c r="A3051">
        <v>3050</v>
      </c>
      <c r="B3051">
        <v>40</v>
      </c>
      <c r="C3051" s="1" t="s">
        <v>134</v>
      </c>
      <c r="D3051" s="1" t="s">
        <v>48</v>
      </c>
      <c r="E3051" s="1" t="s">
        <v>49</v>
      </c>
      <c r="F3051" s="2">
        <v>51390</v>
      </c>
      <c r="G3051">
        <v>41</v>
      </c>
      <c r="H3051">
        <v>60</v>
      </c>
      <c r="I3051" s="1" t="s">
        <v>122</v>
      </c>
      <c r="J3051" s="1" t="s">
        <v>6</v>
      </c>
      <c r="K3051" s="1" t="s">
        <v>90</v>
      </c>
      <c r="L3051" s="1" t="s">
        <v>35</v>
      </c>
      <c r="M3051" s="1" t="s">
        <v>27</v>
      </c>
      <c r="N3051" s="1" t="s">
        <v>57</v>
      </c>
      <c r="O3051" s="1" t="s">
        <v>58</v>
      </c>
    </row>
    <row r="3052" spans="1:15" x14ac:dyDescent="0.25">
      <c r="A3052">
        <v>3051</v>
      </c>
      <c r="B3052">
        <v>31</v>
      </c>
      <c r="C3052" s="1" t="s">
        <v>134</v>
      </c>
      <c r="D3052" s="1" t="s">
        <v>44</v>
      </c>
      <c r="E3052" s="1" t="s">
        <v>45</v>
      </c>
      <c r="F3052" s="2">
        <v>51392</v>
      </c>
      <c r="G3052">
        <v>28</v>
      </c>
      <c r="H3052">
        <v>76</v>
      </c>
      <c r="I3052" s="1" t="s">
        <v>5</v>
      </c>
      <c r="J3052" s="1" t="s">
        <v>18</v>
      </c>
      <c r="K3052" s="1" t="s">
        <v>78</v>
      </c>
      <c r="L3052" s="1" t="s">
        <v>19</v>
      </c>
      <c r="M3052" s="1" t="s">
        <v>36</v>
      </c>
      <c r="N3052" s="1" t="s">
        <v>10</v>
      </c>
      <c r="O3052" s="1" t="s">
        <v>79</v>
      </c>
    </row>
    <row r="3053" spans="1:15" x14ac:dyDescent="0.25">
      <c r="A3053">
        <v>3052</v>
      </c>
      <c r="B3053">
        <v>44</v>
      </c>
      <c r="C3053" s="1" t="s">
        <v>134</v>
      </c>
      <c r="D3053" s="1" t="s">
        <v>71</v>
      </c>
      <c r="E3053" s="1" t="s">
        <v>49</v>
      </c>
      <c r="F3053" s="2">
        <v>51394</v>
      </c>
      <c r="G3053">
        <v>49</v>
      </c>
      <c r="H3053">
        <v>64</v>
      </c>
      <c r="I3053" s="1" t="s">
        <v>33</v>
      </c>
      <c r="J3053" s="1" t="s">
        <v>6</v>
      </c>
      <c r="K3053" s="1" t="s">
        <v>62</v>
      </c>
      <c r="L3053" s="1" t="s">
        <v>35</v>
      </c>
      <c r="M3053" s="1" t="s">
        <v>9</v>
      </c>
      <c r="N3053" s="1" t="s">
        <v>68</v>
      </c>
      <c r="O3053" s="1" t="s">
        <v>79</v>
      </c>
    </row>
    <row r="3054" spans="1:15" x14ac:dyDescent="0.25">
      <c r="A3054">
        <v>3053</v>
      </c>
      <c r="B3054">
        <v>48</v>
      </c>
      <c r="C3054" s="1" t="s">
        <v>134</v>
      </c>
      <c r="D3054" s="1" t="s">
        <v>53</v>
      </c>
      <c r="E3054" s="1" t="s">
        <v>24</v>
      </c>
      <c r="F3054" s="2">
        <v>51396</v>
      </c>
      <c r="G3054">
        <v>7</v>
      </c>
      <c r="H3054">
        <v>38</v>
      </c>
      <c r="I3054" s="1" t="s">
        <v>13</v>
      </c>
      <c r="J3054" s="1" t="s">
        <v>74</v>
      </c>
      <c r="K3054" s="1" t="s">
        <v>60</v>
      </c>
      <c r="L3054" s="1" t="s">
        <v>19</v>
      </c>
      <c r="M3054" s="1" t="s">
        <v>56</v>
      </c>
      <c r="N3054" s="1" t="s">
        <v>57</v>
      </c>
      <c r="O3054" s="1" t="s">
        <v>11</v>
      </c>
    </row>
    <row r="3055" spans="1:15" x14ac:dyDescent="0.25">
      <c r="A3055">
        <v>3054</v>
      </c>
      <c r="B3055">
        <v>32</v>
      </c>
      <c r="C3055" s="1" t="s">
        <v>134</v>
      </c>
      <c r="D3055" s="1" t="s">
        <v>53</v>
      </c>
      <c r="E3055" s="1" t="s">
        <v>24</v>
      </c>
      <c r="F3055" s="2">
        <v>51398</v>
      </c>
      <c r="G3055">
        <v>22</v>
      </c>
      <c r="H3055">
        <v>91</v>
      </c>
      <c r="I3055" s="1" t="s">
        <v>13</v>
      </c>
      <c r="J3055" s="1" t="s">
        <v>6</v>
      </c>
      <c r="K3055" s="1" t="s">
        <v>92</v>
      </c>
      <c r="L3055" s="1" t="s">
        <v>8</v>
      </c>
      <c r="M3055" s="1" t="s">
        <v>27</v>
      </c>
      <c r="N3055" s="1" t="s">
        <v>57</v>
      </c>
      <c r="O3055" s="1" t="s">
        <v>70</v>
      </c>
    </row>
    <row r="3056" spans="1:15" x14ac:dyDescent="0.25">
      <c r="A3056">
        <v>3055</v>
      </c>
      <c r="B3056">
        <v>42</v>
      </c>
      <c r="C3056" s="1" t="s">
        <v>134</v>
      </c>
      <c r="D3056" s="1" t="s">
        <v>119</v>
      </c>
      <c r="E3056" s="1" t="s">
        <v>24</v>
      </c>
      <c r="F3056" s="2">
        <v>51400</v>
      </c>
      <c r="G3056">
        <v>34</v>
      </c>
      <c r="H3056">
        <v>70</v>
      </c>
      <c r="I3056" s="1" t="s">
        <v>64</v>
      </c>
      <c r="J3056" s="1" t="s">
        <v>18</v>
      </c>
      <c r="K3056" s="1" t="s">
        <v>118</v>
      </c>
      <c r="L3056" s="1" t="s">
        <v>35</v>
      </c>
      <c r="M3056" s="1" t="s">
        <v>52</v>
      </c>
      <c r="N3056" s="1" t="s">
        <v>10</v>
      </c>
      <c r="O3056" s="1" t="s">
        <v>70</v>
      </c>
    </row>
    <row r="3057" spans="1:15" x14ac:dyDescent="0.25">
      <c r="A3057">
        <v>3056</v>
      </c>
      <c r="B3057">
        <v>27</v>
      </c>
      <c r="C3057" s="1" t="s">
        <v>134</v>
      </c>
      <c r="D3057" s="1" t="s">
        <v>23</v>
      </c>
      <c r="E3057" s="1" t="s">
        <v>24</v>
      </c>
      <c r="F3057" s="2">
        <v>51402</v>
      </c>
      <c r="G3057">
        <v>5</v>
      </c>
      <c r="H3057">
        <v>22</v>
      </c>
      <c r="I3057" s="1" t="s">
        <v>93</v>
      </c>
      <c r="J3057" s="1" t="s">
        <v>26</v>
      </c>
      <c r="K3057" s="1" t="s">
        <v>65</v>
      </c>
      <c r="L3057" s="1" t="s">
        <v>39</v>
      </c>
      <c r="M3057" s="1" t="s">
        <v>36</v>
      </c>
      <c r="N3057" s="1" t="s">
        <v>68</v>
      </c>
      <c r="O3057" s="1" t="s">
        <v>58</v>
      </c>
    </row>
    <row r="3058" spans="1:15" x14ac:dyDescent="0.25">
      <c r="A3058">
        <v>3057</v>
      </c>
      <c r="B3058">
        <v>69</v>
      </c>
      <c r="C3058" s="1" t="s">
        <v>134</v>
      </c>
      <c r="D3058" s="1" t="s">
        <v>125</v>
      </c>
      <c r="E3058" s="1" t="s">
        <v>49</v>
      </c>
      <c r="F3058" s="2">
        <v>51404</v>
      </c>
      <c r="G3058">
        <v>15</v>
      </c>
      <c r="H3058">
        <v>59</v>
      </c>
      <c r="I3058" s="1" t="s">
        <v>109</v>
      </c>
      <c r="J3058" s="1" t="s">
        <v>26</v>
      </c>
      <c r="K3058" s="1" t="s">
        <v>100</v>
      </c>
      <c r="L3058" s="1" t="s">
        <v>19</v>
      </c>
      <c r="M3058" s="1" t="s">
        <v>36</v>
      </c>
      <c r="N3058" s="1" t="s">
        <v>15</v>
      </c>
      <c r="O3058" s="1" t="s">
        <v>58</v>
      </c>
    </row>
    <row r="3059" spans="1:15" x14ac:dyDescent="0.25">
      <c r="A3059">
        <v>3058</v>
      </c>
      <c r="B3059">
        <v>67</v>
      </c>
      <c r="C3059" s="1" t="s">
        <v>134</v>
      </c>
      <c r="D3059" s="1" t="s">
        <v>114</v>
      </c>
      <c r="E3059" s="1" t="s">
        <v>49</v>
      </c>
      <c r="F3059" s="2">
        <v>51406</v>
      </c>
      <c r="G3059">
        <v>26</v>
      </c>
      <c r="H3059">
        <v>22</v>
      </c>
      <c r="I3059" s="1" t="s">
        <v>80</v>
      </c>
      <c r="J3059" s="1" t="s">
        <v>26</v>
      </c>
      <c r="K3059" s="1" t="s">
        <v>126</v>
      </c>
      <c r="L3059" s="1" t="s">
        <v>19</v>
      </c>
      <c r="M3059" s="1" t="s">
        <v>27</v>
      </c>
      <c r="N3059" s="1" t="s">
        <v>57</v>
      </c>
      <c r="O3059" s="1" t="s">
        <v>22</v>
      </c>
    </row>
    <row r="3060" spans="1:15" x14ac:dyDescent="0.25">
      <c r="A3060">
        <v>3059</v>
      </c>
      <c r="B3060">
        <v>41</v>
      </c>
      <c r="C3060" s="1" t="s">
        <v>134</v>
      </c>
      <c r="D3060" s="1" t="s">
        <v>48</v>
      </c>
      <c r="E3060" s="1" t="s">
        <v>49</v>
      </c>
      <c r="F3060" s="2">
        <v>51408</v>
      </c>
      <c r="G3060">
        <v>3</v>
      </c>
      <c r="H3060">
        <v>74</v>
      </c>
      <c r="I3060" s="1" t="s">
        <v>46</v>
      </c>
      <c r="J3060" s="1" t="s">
        <v>18</v>
      </c>
      <c r="K3060" s="1" t="s">
        <v>103</v>
      </c>
      <c r="L3060" s="1" t="s">
        <v>8</v>
      </c>
      <c r="M3060" s="1" t="s">
        <v>56</v>
      </c>
      <c r="N3060" s="1" t="s">
        <v>57</v>
      </c>
      <c r="O3060" s="1" t="s">
        <v>11</v>
      </c>
    </row>
    <row r="3061" spans="1:15" x14ac:dyDescent="0.25">
      <c r="A3061">
        <v>3060</v>
      </c>
      <c r="B3061">
        <v>46</v>
      </c>
      <c r="C3061" s="1" t="s">
        <v>134</v>
      </c>
      <c r="D3061" s="1" t="s">
        <v>12</v>
      </c>
      <c r="E3061" s="1" t="s">
        <v>4</v>
      </c>
      <c r="F3061" s="2">
        <v>51410</v>
      </c>
      <c r="G3061">
        <v>42</v>
      </c>
      <c r="H3061">
        <v>71</v>
      </c>
      <c r="I3061" s="1" t="s">
        <v>5</v>
      </c>
      <c r="J3061" s="1" t="s">
        <v>6</v>
      </c>
      <c r="K3061" s="1" t="s">
        <v>14</v>
      </c>
      <c r="L3061" s="1" t="s">
        <v>19</v>
      </c>
      <c r="M3061" s="1" t="s">
        <v>9</v>
      </c>
      <c r="N3061" s="1" t="s">
        <v>21</v>
      </c>
      <c r="O3061" s="1" t="s">
        <v>40</v>
      </c>
    </row>
    <row r="3062" spans="1:15" x14ac:dyDescent="0.25">
      <c r="A3062">
        <v>3061</v>
      </c>
      <c r="B3062">
        <v>47</v>
      </c>
      <c r="C3062" s="1" t="s">
        <v>134</v>
      </c>
      <c r="D3062" s="1" t="s">
        <v>44</v>
      </c>
      <c r="E3062" s="1" t="s">
        <v>45</v>
      </c>
      <c r="F3062" s="2">
        <v>51412</v>
      </c>
      <c r="G3062">
        <v>1</v>
      </c>
      <c r="H3062">
        <v>80</v>
      </c>
      <c r="I3062" s="1" t="s">
        <v>81</v>
      </c>
      <c r="J3062" s="1" t="s">
        <v>18</v>
      </c>
      <c r="K3062" s="1" t="s">
        <v>43</v>
      </c>
      <c r="L3062" s="1" t="s">
        <v>35</v>
      </c>
      <c r="M3062" s="1" t="s">
        <v>56</v>
      </c>
      <c r="N3062" s="1" t="s">
        <v>10</v>
      </c>
      <c r="O3062" s="1" t="s">
        <v>70</v>
      </c>
    </row>
    <row r="3063" spans="1:15" x14ac:dyDescent="0.25">
      <c r="A3063">
        <v>3062</v>
      </c>
      <c r="B3063">
        <v>33</v>
      </c>
      <c r="C3063" s="1" t="s">
        <v>134</v>
      </c>
      <c r="D3063" s="1" t="s">
        <v>95</v>
      </c>
      <c r="E3063" s="1" t="s">
        <v>4</v>
      </c>
      <c r="F3063" s="2">
        <v>51414</v>
      </c>
      <c r="G3063">
        <v>20</v>
      </c>
      <c r="H3063">
        <v>59</v>
      </c>
      <c r="I3063" s="1" t="s">
        <v>129</v>
      </c>
      <c r="J3063" s="1" t="s">
        <v>6</v>
      </c>
      <c r="K3063" s="1" t="s">
        <v>60</v>
      </c>
      <c r="L3063" s="1" t="s">
        <v>39</v>
      </c>
      <c r="M3063" s="1" t="s">
        <v>9</v>
      </c>
      <c r="N3063" s="1" t="s">
        <v>28</v>
      </c>
      <c r="O3063" s="1" t="s">
        <v>79</v>
      </c>
    </row>
    <row r="3064" spans="1:15" x14ac:dyDescent="0.25">
      <c r="A3064">
        <v>3063</v>
      </c>
      <c r="B3064">
        <v>51</v>
      </c>
      <c r="C3064" s="1" t="s">
        <v>134</v>
      </c>
      <c r="D3064" s="1" t="s">
        <v>114</v>
      </c>
      <c r="E3064" s="1" t="s">
        <v>49</v>
      </c>
      <c r="F3064" s="2">
        <v>51416</v>
      </c>
      <c r="G3064">
        <v>39</v>
      </c>
      <c r="H3064">
        <v>96</v>
      </c>
      <c r="I3064" s="1" t="s">
        <v>81</v>
      </c>
      <c r="J3064" s="1" t="s">
        <v>6</v>
      </c>
      <c r="K3064" s="1" t="s">
        <v>78</v>
      </c>
      <c r="L3064" s="1" t="s">
        <v>39</v>
      </c>
      <c r="M3064" s="1" t="s">
        <v>36</v>
      </c>
      <c r="N3064" s="1" t="s">
        <v>28</v>
      </c>
      <c r="O3064" s="1" t="s">
        <v>70</v>
      </c>
    </row>
    <row r="3065" spans="1:15" x14ac:dyDescent="0.25">
      <c r="A3065">
        <v>3064</v>
      </c>
      <c r="B3065">
        <v>26</v>
      </c>
      <c r="C3065" s="1" t="s">
        <v>134</v>
      </c>
      <c r="D3065" s="1" t="s">
        <v>71</v>
      </c>
      <c r="E3065" s="1" t="s">
        <v>49</v>
      </c>
      <c r="F3065" s="2">
        <v>51418</v>
      </c>
      <c r="G3065">
        <v>24</v>
      </c>
      <c r="H3065">
        <v>43</v>
      </c>
      <c r="I3065" s="1" t="s">
        <v>121</v>
      </c>
      <c r="J3065" s="1" t="s">
        <v>6</v>
      </c>
      <c r="K3065" s="1" t="s">
        <v>92</v>
      </c>
      <c r="L3065" s="1" t="s">
        <v>8</v>
      </c>
      <c r="M3065" s="1" t="s">
        <v>56</v>
      </c>
      <c r="N3065" s="1" t="s">
        <v>21</v>
      </c>
      <c r="O3065" s="1" t="s">
        <v>11</v>
      </c>
    </row>
    <row r="3066" spans="1:15" x14ac:dyDescent="0.25">
      <c r="A3066">
        <v>3065</v>
      </c>
      <c r="B3066">
        <v>22</v>
      </c>
      <c r="C3066" s="1" t="s">
        <v>134</v>
      </c>
      <c r="D3066" s="1" t="s">
        <v>115</v>
      </c>
      <c r="E3066" s="1" t="s">
        <v>49</v>
      </c>
      <c r="F3066" s="2">
        <v>51420</v>
      </c>
      <c r="G3066">
        <v>49</v>
      </c>
      <c r="H3066">
        <v>76</v>
      </c>
      <c r="I3066" s="1" t="s">
        <v>117</v>
      </c>
      <c r="J3066" s="1" t="s">
        <v>18</v>
      </c>
      <c r="K3066" s="1" t="s">
        <v>91</v>
      </c>
      <c r="L3066" s="1" t="s">
        <v>8</v>
      </c>
      <c r="M3066" s="1" t="s">
        <v>9</v>
      </c>
      <c r="N3066" s="1" t="s">
        <v>57</v>
      </c>
      <c r="O3066" s="1" t="s">
        <v>40</v>
      </c>
    </row>
    <row r="3067" spans="1:15" x14ac:dyDescent="0.25">
      <c r="A3067">
        <v>3066</v>
      </c>
      <c r="B3067">
        <v>49</v>
      </c>
      <c r="C3067" s="1" t="s">
        <v>134</v>
      </c>
      <c r="D3067" s="1" t="s">
        <v>84</v>
      </c>
      <c r="E3067" s="1" t="s">
        <v>45</v>
      </c>
      <c r="F3067" s="2">
        <v>51422</v>
      </c>
      <c r="G3067">
        <v>7</v>
      </c>
      <c r="H3067">
        <v>59</v>
      </c>
      <c r="I3067" s="1" t="s">
        <v>96</v>
      </c>
      <c r="J3067" s="1" t="s">
        <v>26</v>
      </c>
      <c r="K3067" s="1" t="s">
        <v>100</v>
      </c>
      <c r="L3067" s="1" t="s">
        <v>39</v>
      </c>
      <c r="M3067" s="1" t="s">
        <v>56</v>
      </c>
      <c r="N3067" s="1" t="s">
        <v>10</v>
      </c>
      <c r="O3067" s="1" t="s">
        <v>58</v>
      </c>
    </row>
    <row r="3068" spans="1:15" x14ac:dyDescent="0.25">
      <c r="A3068">
        <v>3067</v>
      </c>
      <c r="B3068">
        <v>58</v>
      </c>
      <c r="C3068" s="1" t="s">
        <v>134</v>
      </c>
      <c r="D3068" s="1" t="s">
        <v>69</v>
      </c>
      <c r="E3068" s="1" t="s">
        <v>4</v>
      </c>
      <c r="F3068" s="2">
        <v>51424</v>
      </c>
      <c r="G3068">
        <v>13</v>
      </c>
      <c r="H3068">
        <v>48</v>
      </c>
      <c r="I3068" s="1" t="s">
        <v>133</v>
      </c>
      <c r="J3068" s="1" t="s">
        <v>6</v>
      </c>
      <c r="K3068" s="1" t="s">
        <v>67</v>
      </c>
      <c r="L3068" s="1" t="s">
        <v>35</v>
      </c>
      <c r="M3068" s="1" t="s">
        <v>20</v>
      </c>
      <c r="N3068" s="1" t="s">
        <v>10</v>
      </c>
      <c r="O3068" s="1" t="s">
        <v>79</v>
      </c>
    </row>
    <row r="3069" spans="1:15" x14ac:dyDescent="0.25">
      <c r="A3069">
        <v>3068</v>
      </c>
      <c r="B3069">
        <v>70</v>
      </c>
      <c r="C3069" s="1" t="s">
        <v>134</v>
      </c>
      <c r="D3069" s="1" t="s">
        <v>115</v>
      </c>
      <c r="E3069" s="1" t="s">
        <v>49</v>
      </c>
      <c r="F3069" s="2">
        <v>51426</v>
      </c>
      <c r="G3069">
        <v>2</v>
      </c>
      <c r="H3069">
        <v>22</v>
      </c>
      <c r="I3069" s="1" t="s">
        <v>50</v>
      </c>
      <c r="J3069" s="1" t="s">
        <v>18</v>
      </c>
      <c r="K3069" s="1" t="s">
        <v>7</v>
      </c>
      <c r="L3069" s="1" t="s">
        <v>19</v>
      </c>
      <c r="M3069" s="1" t="s">
        <v>20</v>
      </c>
      <c r="N3069" s="1" t="s">
        <v>15</v>
      </c>
      <c r="O3069" s="1" t="s">
        <v>22</v>
      </c>
    </row>
    <row r="3070" spans="1:15" x14ac:dyDescent="0.25">
      <c r="A3070">
        <v>3069</v>
      </c>
      <c r="B3070">
        <v>32</v>
      </c>
      <c r="C3070" s="1" t="s">
        <v>134</v>
      </c>
      <c r="D3070" s="1" t="s">
        <v>119</v>
      </c>
      <c r="E3070" s="1" t="s">
        <v>24</v>
      </c>
      <c r="F3070" s="2">
        <v>51428</v>
      </c>
      <c r="G3070">
        <v>4</v>
      </c>
      <c r="H3070">
        <v>40</v>
      </c>
      <c r="I3070" s="1" t="s">
        <v>81</v>
      </c>
      <c r="J3070" s="1" t="s">
        <v>26</v>
      </c>
      <c r="K3070" s="1" t="s">
        <v>108</v>
      </c>
      <c r="L3070" s="1" t="s">
        <v>8</v>
      </c>
      <c r="M3070" s="1" t="s">
        <v>9</v>
      </c>
      <c r="N3070" s="1" t="s">
        <v>68</v>
      </c>
      <c r="O3070" s="1" t="s">
        <v>22</v>
      </c>
    </row>
    <row r="3071" spans="1:15" x14ac:dyDescent="0.25">
      <c r="A3071">
        <v>3070</v>
      </c>
      <c r="B3071">
        <v>62</v>
      </c>
      <c r="C3071" s="1" t="s">
        <v>134</v>
      </c>
      <c r="D3071" s="1" t="s">
        <v>16</v>
      </c>
      <c r="E3071" s="1" t="s">
        <v>4</v>
      </c>
      <c r="F3071" s="2">
        <v>51430</v>
      </c>
      <c r="G3071">
        <v>17</v>
      </c>
      <c r="H3071">
        <v>73</v>
      </c>
      <c r="I3071" s="1" t="s">
        <v>61</v>
      </c>
      <c r="J3071" s="1" t="s">
        <v>6</v>
      </c>
      <c r="K3071" s="1" t="s">
        <v>118</v>
      </c>
      <c r="L3071" s="1" t="s">
        <v>19</v>
      </c>
      <c r="M3071" s="1" t="s">
        <v>9</v>
      </c>
      <c r="N3071" s="1" t="s">
        <v>68</v>
      </c>
      <c r="O3071" s="1" t="s">
        <v>40</v>
      </c>
    </row>
    <row r="3072" spans="1:15" x14ac:dyDescent="0.25">
      <c r="A3072">
        <v>3071</v>
      </c>
      <c r="B3072">
        <v>52</v>
      </c>
      <c r="C3072" s="1" t="s">
        <v>134</v>
      </c>
      <c r="D3072" s="1" t="s">
        <v>53</v>
      </c>
      <c r="E3072" s="1" t="s">
        <v>24</v>
      </c>
      <c r="F3072" s="2">
        <v>51432</v>
      </c>
      <c r="G3072">
        <v>43</v>
      </c>
      <c r="H3072">
        <v>26</v>
      </c>
      <c r="I3072" s="1" t="s">
        <v>72</v>
      </c>
      <c r="J3072" s="1" t="s">
        <v>74</v>
      </c>
      <c r="K3072" s="1" t="s">
        <v>90</v>
      </c>
      <c r="L3072" s="1" t="s">
        <v>39</v>
      </c>
      <c r="M3072" s="1" t="s">
        <v>20</v>
      </c>
      <c r="N3072" s="1" t="s">
        <v>28</v>
      </c>
      <c r="O3072" s="1" t="s">
        <v>58</v>
      </c>
    </row>
    <row r="3073" spans="1:15" x14ac:dyDescent="0.25">
      <c r="A3073">
        <v>3072</v>
      </c>
      <c r="B3073">
        <v>23</v>
      </c>
      <c r="C3073" s="1" t="s">
        <v>134</v>
      </c>
      <c r="D3073" s="1" t="s">
        <v>12</v>
      </c>
      <c r="E3073" s="1" t="s">
        <v>4</v>
      </c>
      <c r="F3073" s="2">
        <v>51434</v>
      </c>
      <c r="G3073">
        <v>6</v>
      </c>
      <c r="H3073">
        <v>41</v>
      </c>
      <c r="I3073" s="1" t="s">
        <v>64</v>
      </c>
      <c r="J3073" s="1" t="s">
        <v>6</v>
      </c>
      <c r="K3073" s="1" t="s">
        <v>30</v>
      </c>
      <c r="L3073" s="1" t="s">
        <v>19</v>
      </c>
      <c r="M3073" s="1" t="s">
        <v>27</v>
      </c>
      <c r="N3073" s="1" t="s">
        <v>28</v>
      </c>
      <c r="O3073" s="1" t="s">
        <v>70</v>
      </c>
    </row>
    <row r="3074" spans="1:15" x14ac:dyDescent="0.25">
      <c r="A3074">
        <v>3073</v>
      </c>
      <c r="B3074">
        <v>26</v>
      </c>
      <c r="C3074" s="1" t="s">
        <v>134</v>
      </c>
      <c r="D3074" s="1" t="s">
        <v>88</v>
      </c>
      <c r="E3074" s="1" t="s">
        <v>49</v>
      </c>
      <c r="F3074" s="2">
        <v>51436</v>
      </c>
      <c r="G3074">
        <v>46</v>
      </c>
      <c r="H3074">
        <v>98</v>
      </c>
      <c r="I3074" s="1" t="s">
        <v>66</v>
      </c>
      <c r="J3074" s="1" t="s">
        <v>6</v>
      </c>
      <c r="K3074" s="1" t="s">
        <v>82</v>
      </c>
      <c r="L3074" s="1" t="s">
        <v>19</v>
      </c>
      <c r="M3074" s="1" t="s">
        <v>36</v>
      </c>
      <c r="N3074" s="1" t="s">
        <v>28</v>
      </c>
      <c r="O3074" s="1" t="s">
        <v>40</v>
      </c>
    </row>
    <row r="3075" spans="1:15" x14ac:dyDescent="0.25">
      <c r="A3075">
        <v>3074</v>
      </c>
      <c r="B3075">
        <v>58</v>
      </c>
      <c r="C3075" s="1" t="s">
        <v>134</v>
      </c>
      <c r="D3075" s="1" t="s">
        <v>37</v>
      </c>
      <c r="E3075" s="1" t="s">
        <v>4</v>
      </c>
      <c r="F3075" s="2">
        <v>51438</v>
      </c>
      <c r="G3075">
        <v>7</v>
      </c>
      <c r="H3075">
        <v>63</v>
      </c>
      <c r="I3075" s="1" t="s">
        <v>29</v>
      </c>
      <c r="J3075" s="1" t="s">
        <v>6</v>
      </c>
      <c r="K3075" s="1" t="s">
        <v>34</v>
      </c>
      <c r="L3075" s="1" t="s">
        <v>8</v>
      </c>
      <c r="M3075" s="1" t="s">
        <v>20</v>
      </c>
      <c r="N3075" s="1" t="s">
        <v>68</v>
      </c>
      <c r="O3075" s="1" t="s">
        <v>58</v>
      </c>
    </row>
    <row r="3076" spans="1:15" x14ac:dyDescent="0.25">
      <c r="A3076">
        <v>3075</v>
      </c>
      <c r="B3076">
        <v>26</v>
      </c>
      <c r="C3076" s="1" t="s">
        <v>134</v>
      </c>
      <c r="D3076" s="1" t="s">
        <v>119</v>
      </c>
      <c r="E3076" s="1" t="s">
        <v>24</v>
      </c>
      <c r="F3076" s="2">
        <v>51440</v>
      </c>
      <c r="G3076">
        <v>34</v>
      </c>
      <c r="H3076">
        <v>55</v>
      </c>
      <c r="I3076" s="1" t="s">
        <v>17</v>
      </c>
      <c r="J3076" s="1" t="s">
        <v>6</v>
      </c>
      <c r="K3076" s="1" t="s">
        <v>14</v>
      </c>
      <c r="L3076" s="1" t="s">
        <v>8</v>
      </c>
      <c r="M3076" s="1" t="s">
        <v>27</v>
      </c>
      <c r="N3076" s="1" t="s">
        <v>68</v>
      </c>
      <c r="O3076" s="1" t="s">
        <v>11</v>
      </c>
    </row>
    <row r="3077" spans="1:15" x14ac:dyDescent="0.25">
      <c r="A3077">
        <v>3076</v>
      </c>
      <c r="B3077">
        <v>54</v>
      </c>
      <c r="C3077" s="1" t="s">
        <v>134</v>
      </c>
      <c r="D3077" s="1" t="s">
        <v>41</v>
      </c>
      <c r="E3077" s="1" t="s">
        <v>4</v>
      </c>
      <c r="F3077" s="2">
        <v>51442</v>
      </c>
      <c r="G3077">
        <v>21</v>
      </c>
      <c r="H3077">
        <v>90</v>
      </c>
      <c r="I3077" s="1" t="s">
        <v>122</v>
      </c>
      <c r="J3077" s="1" t="s">
        <v>74</v>
      </c>
      <c r="K3077" s="1" t="s">
        <v>100</v>
      </c>
      <c r="L3077" s="1" t="s">
        <v>8</v>
      </c>
      <c r="M3077" s="1" t="s">
        <v>36</v>
      </c>
      <c r="N3077" s="1" t="s">
        <v>28</v>
      </c>
      <c r="O3077" s="1" t="s">
        <v>79</v>
      </c>
    </row>
    <row r="3078" spans="1:15" x14ac:dyDescent="0.25">
      <c r="A3078">
        <v>3077</v>
      </c>
      <c r="B3078">
        <v>66</v>
      </c>
      <c r="C3078" s="1" t="s">
        <v>134</v>
      </c>
      <c r="D3078" s="1" t="s">
        <v>48</v>
      </c>
      <c r="E3078" s="1" t="s">
        <v>49</v>
      </c>
      <c r="F3078" s="2">
        <v>51444</v>
      </c>
      <c r="G3078">
        <v>13</v>
      </c>
      <c r="H3078">
        <v>46</v>
      </c>
      <c r="I3078" s="1" t="s">
        <v>64</v>
      </c>
      <c r="J3078" s="1" t="s">
        <v>26</v>
      </c>
      <c r="K3078" s="1" t="s">
        <v>126</v>
      </c>
      <c r="L3078" s="1" t="s">
        <v>35</v>
      </c>
      <c r="M3078" s="1" t="s">
        <v>9</v>
      </c>
      <c r="N3078" s="1" t="s">
        <v>10</v>
      </c>
      <c r="O3078" s="1" t="s">
        <v>58</v>
      </c>
    </row>
    <row r="3079" spans="1:15" x14ac:dyDescent="0.25">
      <c r="A3079">
        <v>3078</v>
      </c>
      <c r="B3079">
        <v>60</v>
      </c>
      <c r="C3079" s="1" t="s">
        <v>134</v>
      </c>
      <c r="D3079" s="1" t="s">
        <v>12</v>
      </c>
      <c r="E3079" s="1" t="s">
        <v>4</v>
      </c>
      <c r="F3079" s="2">
        <v>51446</v>
      </c>
      <c r="G3079">
        <v>33</v>
      </c>
      <c r="H3079">
        <v>88</v>
      </c>
      <c r="I3079" s="1" t="s">
        <v>97</v>
      </c>
      <c r="J3079" s="1" t="s">
        <v>18</v>
      </c>
      <c r="K3079" s="1" t="s">
        <v>90</v>
      </c>
      <c r="L3079" s="1" t="s">
        <v>19</v>
      </c>
      <c r="M3079" s="1" t="s">
        <v>56</v>
      </c>
      <c r="N3079" s="1" t="s">
        <v>68</v>
      </c>
      <c r="O3079" s="1" t="s">
        <v>58</v>
      </c>
    </row>
    <row r="3080" spans="1:15" x14ac:dyDescent="0.25">
      <c r="A3080">
        <v>3079</v>
      </c>
      <c r="B3080">
        <v>32</v>
      </c>
      <c r="C3080" s="1" t="s">
        <v>134</v>
      </c>
      <c r="D3080" s="1" t="s">
        <v>115</v>
      </c>
      <c r="E3080" s="1" t="s">
        <v>49</v>
      </c>
      <c r="F3080" s="2">
        <v>51448</v>
      </c>
      <c r="G3080">
        <v>24</v>
      </c>
      <c r="H3080">
        <v>95</v>
      </c>
      <c r="I3080" s="1" t="s">
        <v>102</v>
      </c>
      <c r="J3080" s="1" t="s">
        <v>26</v>
      </c>
      <c r="K3080" s="1" t="s">
        <v>126</v>
      </c>
      <c r="L3080" s="1" t="s">
        <v>19</v>
      </c>
      <c r="M3080" s="1" t="s">
        <v>52</v>
      </c>
      <c r="N3080" s="1" t="s">
        <v>57</v>
      </c>
      <c r="O3080" s="1" t="s">
        <v>58</v>
      </c>
    </row>
    <row r="3081" spans="1:15" x14ac:dyDescent="0.25">
      <c r="A3081">
        <v>3080</v>
      </c>
      <c r="B3081">
        <v>48</v>
      </c>
      <c r="C3081" s="1" t="s">
        <v>134</v>
      </c>
      <c r="D3081" s="1" t="s">
        <v>115</v>
      </c>
      <c r="E3081" s="1" t="s">
        <v>49</v>
      </c>
      <c r="F3081" s="2">
        <v>51450</v>
      </c>
      <c r="G3081">
        <v>4</v>
      </c>
      <c r="H3081">
        <v>31</v>
      </c>
      <c r="I3081" s="1" t="s">
        <v>33</v>
      </c>
      <c r="J3081" s="1" t="s">
        <v>26</v>
      </c>
      <c r="K3081" s="1" t="s">
        <v>14</v>
      </c>
      <c r="L3081" s="1" t="s">
        <v>39</v>
      </c>
      <c r="M3081" s="1" t="s">
        <v>56</v>
      </c>
      <c r="N3081" s="1" t="s">
        <v>57</v>
      </c>
      <c r="O3081" s="1" t="s">
        <v>31</v>
      </c>
    </row>
    <row r="3082" spans="1:15" x14ac:dyDescent="0.25">
      <c r="A3082">
        <v>3081</v>
      </c>
      <c r="B3082">
        <v>69</v>
      </c>
      <c r="C3082" s="1" t="s">
        <v>134</v>
      </c>
      <c r="D3082" s="1" t="s">
        <v>86</v>
      </c>
      <c r="E3082" s="1" t="s">
        <v>4</v>
      </c>
      <c r="F3082" s="2">
        <v>51452</v>
      </c>
      <c r="G3082">
        <v>5</v>
      </c>
      <c r="H3082">
        <v>42</v>
      </c>
      <c r="I3082" s="1" t="s">
        <v>94</v>
      </c>
      <c r="J3082" s="1" t="s">
        <v>6</v>
      </c>
      <c r="K3082" s="1" t="s">
        <v>116</v>
      </c>
      <c r="L3082" s="1" t="s">
        <v>19</v>
      </c>
      <c r="M3082" s="1" t="s">
        <v>27</v>
      </c>
      <c r="N3082" s="1" t="s">
        <v>15</v>
      </c>
      <c r="O3082" s="1" t="s">
        <v>58</v>
      </c>
    </row>
    <row r="3083" spans="1:15" x14ac:dyDescent="0.25">
      <c r="A3083">
        <v>3082</v>
      </c>
      <c r="B3083">
        <v>64</v>
      </c>
      <c r="C3083" s="1" t="s">
        <v>134</v>
      </c>
      <c r="D3083" s="1" t="s">
        <v>32</v>
      </c>
      <c r="E3083" s="1" t="s">
        <v>24</v>
      </c>
      <c r="F3083" s="2">
        <v>51454</v>
      </c>
      <c r="G3083">
        <v>11</v>
      </c>
      <c r="H3083">
        <v>44</v>
      </c>
      <c r="I3083" s="1" t="s">
        <v>111</v>
      </c>
      <c r="J3083" s="1" t="s">
        <v>6</v>
      </c>
      <c r="K3083" s="1" t="s">
        <v>51</v>
      </c>
      <c r="L3083" s="1" t="s">
        <v>8</v>
      </c>
      <c r="M3083" s="1" t="s">
        <v>27</v>
      </c>
      <c r="N3083" s="1" t="s">
        <v>21</v>
      </c>
      <c r="O3083" s="1" t="s">
        <v>22</v>
      </c>
    </row>
    <row r="3084" spans="1:15" x14ac:dyDescent="0.25">
      <c r="A3084">
        <v>3083</v>
      </c>
      <c r="B3084">
        <v>56</v>
      </c>
      <c r="C3084" s="1" t="s">
        <v>134</v>
      </c>
      <c r="D3084" s="1" t="s">
        <v>95</v>
      </c>
      <c r="E3084" s="1" t="s">
        <v>4</v>
      </c>
      <c r="F3084" s="2">
        <v>51456</v>
      </c>
      <c r="G3084">
        <v>20</v>
      </c>
      <c r="H3084">
        <v>99</v>
      </c>
      <c r="I3084" s="1" t="s">
        <v>122</v>
      </c>
      <c r="J3084" s="1" t="s">
        <v>26</v>
      </c>
      <c r="K3084" s="1" t="s">
        <v>14</v>
      </c>
      <c r="L3084" s="1" t="s">
        <v>19</v>
      </c>
      <c r="M3084" s="1" t="s">
        <v>27</v>
      </c>
      <c r="N3084" s="1" t="s">
        <v>57</v>
      </c>
      <c r="O3084" s="1" t="s">
        <v>31</v>
      </c>
    </row>
    <row r="3085" spans="1:15" x14ac:dyDescent="0.25">
      <c r="A3085">
        <v>3084</v>
      </c>
      <c r="B3085">
        <v>22</v>
      </c>
      <c r="C3085" s="1" t="s">
        <v>134</v>
      </c>
      <c r="D3085" s="1" t="s">
        <v>77</v>
      </c>
      <c r="E3085" s="1" t="s">
        <v>4</v>
      </c>
      <c r="F3085" s="2">
        <v>51458</v>
      </c>
      <c r="G3085">
        <v>28</v>
      </c>
      <c r="H3085">
        <v>20</v>
      </c>
      <c r="I3085" s="1" t="s">
        <v>97</v>
      </c>
      <c r="J3085" s="1" t="s">
        <v>18</v>
      </c>
      <c r="K3085" s="1" t="s">
        <v>55</v>
      </c>
      <c r="L3085" s="1" t="s">
        <v>35</v>
      </c>
      <c r="M3085" s="1" t="s">
        <v>56</v>
      </c>
      <c r="N3085" s="1" t="s">
        <v>28</v>
      </c>
      <c r="O3085" s="1" t="s">
        <v>40</v>
      </c>
    </row>
    <row r="3086" spans="1:15" x14ac:dyDescent="0.25">
      <c r="A3086">
        <v>3085</v>
      </c>
      <c r="B3086">
        <v>46</v>
      </c>
      <c r="C3086" s="1" t="s">
        <v>134</v>
      </c>
      <c r="D3086" s="1" t="s">
        <v>101</v>
      </c>
      <c r="E3086" s="1" t="s">
        <v>49</v>
      </c>
      <c r="F3086" s="2">
        <v>51460</v>
      </c>
      <c r="G3086">
        <v>43</v>
      </c>
      <c r="H3086">
        <v>37</v>
      </c>
      <c r="I3086" s="1" t="s">
        <v>117</v>
      </c>
      <c r="J3086" s="1" t="s">
        <v>18</v>
      </c>
      <c r="K3086" s="1" t="s">
        <v>108</v>
      </c>
      <c r="L3086" s="1" t="s">
        <v>19</v>
      </c>
      <c r="M3086" s="1" t="s">
        <v>56</v>
      </c>
      <c r="N3086" s="1" t="s">
        <v>28</v>
      </c>
      <c r="O3086" s="1" t="s">
        <v>70</v>
      </c>
    </row>
    <row r="3087" spans="1:15" x14ac:dyDescent="0.25">
      <c r="A3087">
        <v>3086</v>
      </c>
      <c r="B3087">
        <v>24</v>
      </c>
      <c r="C3087" s="1" t="s">
        <v>134</v>
      </c>
      <c r="D3087" s="1" t="s">
        <v>12</v>
      </c>
      <c r="E3087" s="1" t="s">
        <v>4</v>
      </c>
      <c r="F3087" s="2">
        <v>51462</v>
      </c>
      <c r="G3087">
        <v>10</v>
      </c>
      <c r="H3087">
        <v>50</v>
      </c>
      <c r="I3087" s="1" t="s">
        <v>89</v>
      </c>
      <c r="J3087" s="1" t="s">
        <v>6</v>
      </c>
      <c r="K3087" s="1" t="s">
        <v>7</v>
      </c>
      <c r="L3087" s="1" t="s">
        <v>8</v>
      </c>
      <c r="M3087" s="1" t="s">
        <v>56</v>
      </c>
      <c r="N3087" s="1" t="s">
        <v>10</v>
      </c>
      <c r="O3087" s="1" t="s">
        <v>79</v>
      </c>
    </row>
    <row r="3088" spans="1:15" x14ac:dyDescent="0.25">
      <c r="A3088">
        <v>3087</v>
      </c>
      <c r="B3088">
        <v>47</v>
      </c>
      <c r="C3088" s="1" t="s">
        <v>134</v>
      </c>
      <c r="D3088" s="1" t="s">
        <v>48</v>
      </c>
      <c r="E3088" s="1" t="s">
        <v>49</v>
      </c>
      <c r="F3088" s="2">
        <v>51464</v>
      </c>
      <c r="G3088">
        <v>26</v>
      </c>
      <c r="H3088">
        <v>73</v>
      </c>
      <c r="I3088" s="1" t="s">
        <v>122</v>
      </c>
      <c r="J3088" s="1" t="s">
        <v>26</v>
      </c>
      <c r="K3088" s="1" t="s">
        <v>75</v>
      </c>
      <c r="L3088" s="1" t="s">
        <v>35</v>
      </c>
      <c r="M3088" s="1" t="s">
        <v>27</v>
      </c>
      <c r="N3088" s="1" t="s">
        <v>10</v>
      </c>
      <c r="O3088" s="1" t="s">
        <v>79</v>
      </c>
    </row>
    <row r="3089" spans="1:15" x14ac:dyDescent="0.25">
      <c r="A3089">
        <v>3088</v>
      </c>
      <c r="B3089">
        <v>62</v>
      </c>
      <c r="C3089" s="1" t="s">
        <v>134</v>
      </c>
      <c r="D3089" s="1" t="s">
        <v>37</v>
      </c>
      <c r="E3089" s="1" t="s">
        <v>4</v>
      </c>
      <c r="F3089" s="2">
        <v>51466</v>
      </c>
      <c r="G3089">
        <v>29</v>
      </c>
      <c r="H3089">
        <v>84</v>
      </c>
      <c r="I3089" s="1" t="s">
        <v>80</v>
      </c>
      <c r="J3089" s="1" t="s">
        <v>26</v>
      </c>
      <c r="K3089" s="1" t="s">
        <v>43</v>
      </c>
      <c r="L3089" s="1" t="s">
        <v>19</v>
      </c>
      <c r="M3089" s="1" t="s">
        <v>20</v>
      </c>
      <c r="N3089" s="1" t="s">
        <v>57</v>
      </c>
      <c r="O3089" s="1" t="s">
        <v>70</v>
      </c>
    </row>
    <row r="3090" spans="1:15" x14ac:dyDescent="0.25">
      <c r="A3090">
        <v>3089</v>
      </c>
      <c r="B3090">
        <v>34</v>
      </c>
      <c r="C3090" s="1" t="s">
        <v>134</v>
      </c>
      <c r="D3090" s="1" t="s">
        <v>63</v>
      </c>
      <c r="E3090" s="1" t="s">
        <v>4</v>
      </c>
      <c r="F3090" s="2">
        <v>51468</v>
      </c>
      <c r="G3090">
        <v>35</v>
      </c>
      <c r="H3090">
        <v>64</v>
      </c>
      <c r="I3090" s="1" t="s">
        <v>54</v>
      </c>
      <c r="J3090" s="1" t="s">
        <v>26</v>
      </c>
      <c r="K3090" s="1" t="s">
        <v>67</v>
      </c>
      <c r="L3090" s="1" t="s">
        <v>19</v>
      </c>
      <c r="M3090" s="1" t="s">
        <v>56</v>
      </c>
      <c r="N3090" s="1" t="s">
        <v>57</v>
      </c>
      <c r="O3090" s="1" t="s">
        <v>40</v>
      </c>
    </row>
    <row r="3091" spans="1:15" x14ac:dyDescent="0.25">
      <c r="A3091">
        <v>3090</v>
      </c>
      <c r="B3091">
        <v>50</v>
      </c>
      <c r="C3091" s="1" t="s">
        <v>134</v>
      </c>
      <c r="D3091" s="1" t="s">
        <v>23</v>
      </c>
      <c r="E3091" s="1" t="s">
        <v>24</v>
      </c>
      <c r="F3091" s="2">
        <v>51470</v>
      </c>
      <c r="G3091">
        <v>23</v>
      </c>
      <c r="H3091">
        <v>21</v>
      </c>
      <c r="I3091" s="1" t="s">
        <v>80</v>
      </c>
      <c r="J3091" s="1" t="s">
        <v>6</v>
      </c>
      <c r="K3091" s="1" t="s">
        <v>126</v>
      </c>
      <c r="L3091" s="1" t="s">
        <v>39</v>
      </c>
      <c r="M3091" s="1" t="s">
        <v>20</v>
      </c>
      <c r="N3091" s="1" t="s">
        <v>15</v>
      </c>
      <c r="O3091" s="1" t="s">
        <v>58</v>
      </c>
    </row>
    <row r="3092" spans="1:15" x14ac:dyDescent="0.25">
      <c r="A3092">
        <v>3091</v>
      </c>
      <c r="B3092">
        <v>29</v>
      </c>
      <c r="C3092" s="1" t="s">
        <v>134</v>
      </c>
      <c r="D3092" s="1" t="s">
        <v>37</v>
      </c>
      <c r="E3092" s="1" t="s">
        <v>4</v>
      </c>
      <c r="F3092" s="2">
        <v>51472</v>
      </c>
      <c r="G3092">
        <v>15</v>
      </c>
      <c r="H3092">
        <v>36</v>
      </c>
      <c r="I3092" s="1" t="s">
        <v>87</v>
      </c>
      <c r="J3092" s="1" t="s">
        <v>26</v>
      </c>
      <c r="K3092" s="1" t="s">
        <v>82</v>
      </c>
      <c r="L3092" s="1" t="s">
        <v>35</v>
      </c>
      <c r="M3092" s="1" t="s">
        <v>56</v>
      </c>
      <c r="N3092" s="1" t="s">
        <v>57</v>
      </c>
      <c r="O3092" s="1" t="s">
        <v>40</v>
      </c>
    </row>
    <row r="3093" spans="1:15" x14ac:dyDescent="0.25">
      <c r="A3093">
        <v>3092</v>
      </c>
      <c r="B3093">
        <v>68</v>
      </c>
      <c r="C3093" s="1" t="s">
        <v>134</v>
      </c>
      <c r="D3093" s="1" t="s">
        <v>63</v>
      </c>
      <c r="E3093" s="1" t="s">
        <v>4</v>
      </c>
      <c r="F3093" s="2">
        <v>51474</v>
      </c>
      <c r="G3093">
        <v>46</v>
      </c>
      <c r="H3093">
        <v>81</v>
      </c>
      <c r="I3093" s="1" t="s">
        <v>89</v>
      </c>
      <c r="J3093" s="1" t="s">
        <v>6</v>
      </c>
      <c r="K3093" s="1" t="s">
        <v>103</v>
      </c>
      <c r="L3093" s="1" t="s">
        <v>8</v>
      </c>
      <c r="M3093" s="1" t="s">
        <v>52</v>
      </c>
      <c r="N3093" s="1" t="s">
        <v>21</v>
      </c>
      <c r="O3093" s="1" t="s">
        <v>31</v>
      </c>
    </row>
    <row r="3094" spans="1:15" x14ac:dyDescent="0.25">
      <c r="A3094">
        <v>3093</v>
      </c>
      <c r="B3094">
        <v>52</v>
      </c>
      <c r="C3094" s="1" t="s">
        <v>134</v>
      </c>
      <c r="D3094" s="1" t="s">
        <v>71</v>
      </c>
      <c r="E3094" s="1" t="s">
        <v>49</v>
      </c>
      <c r="F3094" s="2">
        <v>51476</v>
      </c>
      <c r="G3094">
        <v>14</v>
      </c>
      <c r="H3094">
        <v>54</v>
      </c>
      <c r="I3094" s="1" t="s">
        <v>122</v>
      </c>
      <c r="J3094" s="1" t="s">
        <v>6</v>
      </c>
      <c r="K3094" s="1" t="s">
        <v>47</v>
      </c>
      <c r="L3094" s="1" t="s">
        <v>39</v>
      </c>
      <c r="M3094" s="1" t="s">
        <v>27</v>
      </c>
      <c r="N3094" s="1" t="s">
        <v>57</v>
      </c>
      <c r="O3094" s="1" t="s">
        <v>58</v>
      </c>
    </row>
    <row r="3095" spans="1:15" x14ac:dyDescent="0.25">
      <c r="A3095">
        <v>3094</v>
      </c>
      <c r="B3095">
        <v>29</v>
      </c>
      <c r="C3095" s="1" t="s">
        <v>134</v>
      </c>
      <c r="D3095" s="1" t="s">
        <v>107</v>
      </c>
      <c r="E3095" s="1" t="s">
        <v>4</v>
      </c>
      <c r="F3095" s="2">
        <v>51478</v>
      </c>
      <c r="G3095">
        <v>17</v>
      </c>
      <c r="H3095">
        <v>63</v>
      </c>
      <c r="I3095" s="1" t="s">
        <v>120</v>
      </c>
      <c r="J3095" s="1" t="s">
        <v>6</v>
      </c>
      <c r="K3095" s="1" t="s">
        <v>90</v>
      </c>
      <c r="L3095" s="1" t="s">
        <v>35</v>
      </c>
      <c r="M3095" s="1" t="s">
        <v>56</v>
      </c>
      <c r="N3095" s="1" t="s">
        <v>15</v>
      </c>
      <c r="O3095" s="1" t="s">
        <v>79</v>
      </c>
    </row>
    <row r="3096" spans="1:15" x14ac:dyDescent="0.25">
      <c r="A3096">
        <v>3095</v>
      </c>
      <c r="B3096">
        <v>22</v>
      </c>
      <c r="C3096" s="1" t="s">
        <v>134</v>
      </c>
      <c r="D3096" s="1" t="s">
        <v>23</v>
      </c>
      <c r="E3096" s="1" t="s">
        <v>24</v>
      </c>
      <c r="F3096" s="2">
        <v>51480</v>
      </c>
      <c r="G3096">
        <v>9</v>
      </c>
      <c r="H3096">
        <v>59</v>
      </c>
      <c r="I3096" s="1" t="s">
        <v>124</v>
      </c>
      <c r="J3096" s="1" t="s">
        <v>26</v>
      </c>
      <c r="K3096" s="1" t="s">
        <v>7</v>
      </c>
      <c r="L3096" s="1" t="s">
        <v>35</v>
      </c>
      <c r="M3096" s="1" t="s">
        <v>56</v>
      </c>
      <c r="N3096" s="1" t="s">
        <v>15</v>
      </c>
      <c r="O3096" s="1" t="s">
        <v>22</v>
      </c>
    </row>
    <row r="3097" spans="1:15" x14ac:dyDescent="0.25">
      <c r="A3097">
        <v>3096</v>
      </c>
      <c r="B3097">
        <v>62</v>
      </c>
      <c r="C3097" s="1" t="s">
        <v>134</v>
      </c>
      <c r="D3097" s="1" t="s">
        <v>106</v>
      </c>
      <c r="E3097" s="1" t="s">
        <v>49</v>
      </c>
      <c r="F3097" s="2">
        <v>51482</v>
      </c>
      <c r="G3097">
        <v>13</v>
      </c>
      <c r="H3097">
        <v>53</v>
      </c>
      <c r="I3097" s="1" t="s">
        <v>130</v>
      </c>
      <c r="J3097" s="1" t="s">
        <v>18</v>
      </c>
      <c r="K3097" s="1" t="s">
        <v>100</v>
      </c>
      <c r="L3097" s="1" t="s">
        <v>39</v>
      </c>
      <c r="M3097" s="1" t="s">
        <v>36</v>
      </c>
      <c r="N3097" s="1" t="s">
        <v>10</v>
      </c>
      <c r="O3097" s="1" t="s">
        <v>11</v>
      </c>
    </row>
    <row r="3098" spans="1:15" x14ac:dyDescent="0.25">
      <c r="A3098">
        <v>3097</v>
      </c>
      <c r="B3098">
        <v>69</v>
      </c>
      <c r="C3098" s="1" t="s">
        <v>134</v>
      </c>
      <c r="D3098" s="1" t="s">
        <v>37</v>
      </c>
      <c r="E3098" s="1" t="s">
        <v>4</v>
      </c>
      <c r="F3098" s="2">
        <v>51484</v>
      </c>
      <c r="G3098">
        <v>20</v>
      </c>
      <c r="H3098">
        <v>63</v>
      </c>
      <c r="I3098" s="1" t="s">
        <v>93</v>
      </c>
      <c r="J3098" s="1" t="s">
        <v>6</v>
      </c>
      <c r="K3098" s="1" t="s">
        <v>34</v>
      </c>
      <c r="L3098" s="1" t="s">
        <v>8</v>
      </c>
      <c r="M3098" s="1" t="s">
        <v>27</v>
      </c>
      <c r="N3098" s="1" t="s">
        <v>57</v>
      </c>
      <c r="O3098" s="1" t="s">
        <v>70</v>
      </c>
    </row>
    <row r="3099" spans="1:15" x14ac:dyDescent="0.25">
      <c r="A3099">
        <v>3098</v>
      </c>
      <c r="B3099">
        <v>48</v>
      </c>
      <c r="C3099" s="1" t="s">
        <v>134</v>
      </c>
      <c r="D3099" s="1" t="s">
        <v>53</v>
      </c>
      <c r="E3099" s="1" t="s">
        <v>24</v>
      </c>
      <c r="F3099" s="2">
        <v>51486</v>
      </c>
      <c r="G3099">
        <v>39</v>
      </c>
      <c r="H3099">
        <v>33</v>
      </c>
      <c r="I3099" s="1" t="s">
        <v>61</v>
      </c>
      <c r="J3099" s="1" t="s">
        <v>26</v>
      </c>
      <c r="K3099" s="1" t="s">
        <v>47</v>
      </c>
      <c r="L3099" s="1" t="s">
        <v>39</v>
      </c>
      <c r="M3099" s="1" t="s">
        <v>20</v>
      </c>
      <c r="N3099" s="1" t="s">
        <v>57</v>
      </c>
      <c r="O3099" s="1" t="s">
        <v>40</v>
      </c>
    </row>
    <row r="3100" spans="1:15" x14ac:dyDescent="0.25">
      <c r="A3100">
        <v>3099</v>
      </c>
      <c r="B3100">
        <v>66</v>
      </c>
      <c r="C3100" s="1" t="s">
        <v>134</v>
      </c>
      <c r="D3100" s="1" t="s">
        <v>77</v>
      </c>
      <c r="E3100" s="1" t="s">
        <v>4</v>
      </c>
      <c r="F3100" s="2">
        <v>51488</v>
      </c>
      <c r="G3100">
        <v>50</v>
      </c>
      <c r="H3100">
        <v>64</v>
      </c>
      <c r="I3100" s="1" t="s">
        <v>112</v>
      </c>
      <c r="J3100" s="1" t="s">
        <v>6</v>
      </c>
      <c r="K3100" s="1" t="s">
        <v>91</v>
      </c>
      <c r="L3100" s="1" t="s">
        <v>35</v>
      </c>
      <c r="M3100" s="1" t="s">
        <v>27</v>
      </c>
      <c r="N3100" s="1" t="s">
        <v>57</v>
      </c>
      <c r="O3100" s="1" t="s">
        <v>40</v>
      </c>
    </row>
    <row r="3101" spans="1:15" x14ac:dyDescent="0.25">
      <c r="A3101">
        <v>3100</v>
      </c>
      <c r="B3101">
        <v>42</v>
      </c>
      <c r="C3101" s="1" t="s">
        <v>134</v>
      </c>
      <c r="D3101" s="1" t="s">
        <v>37</v>
      </c>
      <c r="E3101" s="1" t="s">
        <v>4</v>
      </c>
      <c r="F3101" s="2">
        <v>51490</v>
      </c>
      <c r="G3101">
        <v>21</v>
      </c>
      <c r="H3101">
        <v>98</v>
      </c>
      <c r="I3101" s="1" t="s">
        <v>133</v>
      </c>
      <c r="J3101" s="1" t="s">
        <v>18</v>
      </c>
      <c r="K3101" s="1" t="s">
        <v>14</v>
      </c>
      <c r="L3101" s="1" t="s">
        <v>39</v>
      </c>
      <c r="M3101" s="1" t="s">
        <v>20</v>
      </c>
      <c r="N3101" s="1" t="s">
        <v>57</v>
      </c>
      <c r="O3101" s="1" t="s">
        <v>58</v>
      </c>
    </row>
    <row r="3102" spans="1:15" x14ac:dyDescent="0.25">
      <c r="A3102">
        <v>3101</v>
      </c>
      <c r="B3102">
        <v>50</v>
      </c>
      <c r="C3102" s="1" t="s">
        <v>134</v>
      </c>
      <c r="D3102" s="1" t="s">
        <v>106</v>
      </c>
      <c r="E3102" s="1" t="s">
        <v>49</v>
      </c>
      <c r="F3102" s="2">
        <v>51492</v>
      </c>
      <c r="G3102">
        <v>3</v>
      </c>
      <c r="H3102">
        <v>85</v>
      </c>
      <c r="I3102" s="1" t="s">
        <v>111</v>
      </c>
      <c r="J3102" s="1" t="s">
        <v>6</v>
      </c>
      <c r="K3102" s="1" t="s">
        <v>55</v>
      </c>
      <c r="L3102" s="1" t="s">
        <v>8</v>
      </c>
      <c r="M3102" s="1" t="s">
        <v>9</v>
      </c>
      <c r="N3102" s="1" t="s">
        <v>57</v>
      </c>
      <c r="O3102" s="1" t="s">
        <v>22</v>
      </c>
    </row>
    <row r="3103" spans="1:15" x14ac:dyDescent="0.25">
      <c r="A3103">
        <v>3102</v>
      </c>
      <c r="B3103">
        <v>32</v>
      </c>
      <c r="C3103" s="1" t="s">
        <v>134</v>
      </c>
      <c r="D3103" s="1" t="s">
        <v>88</v>
      </c>
      <c r="E3103" s="1" t="s">
        <v>49</v>
      </c>
      <c r="F3103" s="2">
        <v>51494</v>
      </c>
      <c r="G3103">
        <v>9</v>
      </c>
      <c r="H3103">
        <v>82</v>
      </c>
      <c r="I3103" s="1" t="s">
        <v>117</v>
      </c>
      <c r="J3103" s="1" t="s">
        <v>18</v>
      </c>
      <c r="K3103" s="1" t="s">
        <v>92</v>
      </c>
      <c r="L3103" s="1" t="s">
        <v>35</v>
      </c>
      <c r="M3103" s="1" t="s">
        <v>9</v>
      </c>
      <c r="N3103" s="1" t="s">
        <v>28</v>
      </c>
      <c r="O3103" s="1" t="s">
        <v>11</v>
      </c>
    </row>
    <row r="3104" spans="1:15" x14ac:dyDescent="0.25">
      <c r="A3104">
        <v>3103</v>
      </c>
      <c r="B3104">
        <v>51</v>
      </c>
      <c r="C3104" s="1" t="s">
        <v>134</v>
      </c>
      <c r="D3104" s="1" t="s">
        <v>84</v>
      </c>
      <c r="E3104" s="1" t="s">
        <v>45</v>
      </c>
      <c r="F3104" s="2">
        <v>51496</v>
      </c>
      <c r="G3104">
        <v>29</v>
      </c>
      <c r="H3104">
        <v>85</v>
      </c>
      <c r="I3104" s="1" t="s">
        <v>129</v>
      </c>
      <c r="J3104" s="1" t="s">
        <v>26</v>
      </c>
      <c r="K3104" s="1" t="s">
        <v>78</v>
      </c>
      <c r="L3104" s="1" t="s">
        <v>35</v>
      </c>
      <c r="M3104" s="1" t="s">
        <v>36</v>
      </c>
      <c r="N3104" s="1" t="s">
        <v>15</v>
      </c>
      <c r="O3104" s="1" t="s">
        <v>58</v>
      </c>
    </row>
    <row r="3105" spans="1:15" x14ac:dyDescent="0.25">
      <c r="A3105">
        <v>3104</v>
      </c>
      <c r="B3105">
        <v>27</v>
      </c>
      <c r="C3105" s="1" t="s">
        <v>134</v>
      </c>
      <c r="D3105" s="1" t="s">
        <v>37</v>
      </c>
      <c r="E3105" s="1" t="s">
        <v>4</v>
      </c>
      <c r="F3105" s="2">
        <v>51498</v>
      </c>
      <c r="G3105">
        <v>42</v>
      </c>
      <c r="H3105">
        <v>37</v>
      </c>
      <c r="I3105" s="1" t="s">
        <v>97</v>
      </c>
      <c r="J3105" s="1" t="s">
        <v>18</v>
      </c>
      <c r="K3105" s="1" t="s">
        <v>82</v>
      </c>
      <c r="L3105" s="1" t="s">
        <v>8</v>
      </c>
      <c r="M3105" s="1" t="s">
        <v>52</v>
      </c>
      <c r="N3105" s="1" t="s">
        <v>57</v>
      </c>
      <c r="O3105" s="1" t="s">
        <v>22</v>
      </c>
    </row>
    <row r="3106" spans="1:15" x14ac:dyDescent="0.25">
      <c r="A3106">
        <v>3105</v>
      </c>
      <c r="B3106">
        <v>43</v>
      </c>
      <c r="C3106" s="1" t="s">
        <v>134</v>
      </c>
      <c r="D3106" s="1" t="s">
        <v>77</v>
      </c>
      <c r="E3106" s="1" t="s">
        <v>4</v>
      </c>
      <c r="F3106" s="2">
        <v>51500</v>
      </c>
      <c r="G3106">
        <v>41</v>
      </c>
      <c r="H3106">
        <v>56</v>
      </c>
      <c r="I3106" s="1" t="s">
        <v>124</v>
      </c>
      <c r="J3106" s="1" t="s">
        <v>18</v>
      </c>
      <c r="K3106" s="1" t="s">
        <v>30</v>
      </c>
      <c r="L3106" s="1" t="s">
        <v>35</v>
      </c>
      <c r="M3106" s="1" t="s">
        <v>52</v>
      </c>
      <c r="N3106" s="1" t="s">
        <v>68</v>
      </c>
      <c r="O3106" s="1" t="s">
        <v>11</v>
      </c>
    </row>
    <row r="3107" spans="1:15" x14ac:dyDescent="0.25">
      <c r="A3107">
        <v>3106</v>
      </c>
      <c r="B3107">
        <v>48</v>
      </c>
      <c r="C3107" s="1" t="s">
        <v>134</v>
      </c>
      <c r="D3107" s="1" t="s">
        <v>69</v>
      </c>
      <c r="E3107" s="1" t="s">
        <v>4</v>
      </c>
      <c r="F3107" s="2">
        <v>51502</v>
      </c>
      <c r="G3107">
        <v>17</v>
      </c>
      <c r="H3107">
        <v>33</v>
      </c>
      <c r="I3107" s="1" t="s">
        <v>29</v>
      </c>
      <c r="J3107" s="1" t="s">
        <v>26</v>
      </c>
      <c r="K3107" s="1" t="s">
        <v>60</v>
      </c>
      <c r="L3107" s="1" t="s">
        <v>39</v>
      </c>
      <c r="M3107" s="1" t="s">
        <v>9</v>
      </c>
      <c r="N3107" s="1" t="s">
        <v>68</v>
      </c>
      <c r="O3107" s="1" t="s">
        <v>70</v>
      </c>
    </row>
    <row r="3108" spans="1:15" x14ac:dyDescent="0.25">
      <c r="A3108">
        <v>3107</v>
      </c>
      <c r="B3108">
        <v>62</v>
      </c>
      <c r="C3108" s="1" t="s">
        <v>134</v>
      </c>
      <c r="D3108" s="1" t="s">
        <v>23</v>
      </c>
      <c r="E3108" s="1" t="s">
        <v>24</v>
      </c>
      <c r="F3108" s="2">
        <v>51504</v>
      </c>
      <c r="G3108">
        <v>20</v>
      </c>
      <c r="H3108">
        <v>57</v>
      </c>
      <c r="I3108" s="1" t="s">
        <v>72</v>
      </c>
      <c r="J3108" s="1" t="s">
        <v>26</v>
      </c>
      <c r="K3108" s="1" t="s">
        <v>116</v>
      </c>
      <c r="L3108" s="1" t="s">
        <v>8</v>
      </c>
      <c r="M3108" s="1" t="s">
        <v>27</v>
      </c>
      <c r="N3108" s="1" t="s">
        <v>28</v>
      </c>
      <c r="O3108" s="1" t="s">
        <v>31</v>
      </c>
    </row>
    <row r="3109" spans="1:15" x14ac:dyDescent="0.25">
      <c r="A3109">
        <v>3108</v>
      </c>
      <c r="B3109">
        <v>65</v>
      </c>
      <c r="C3109" s="1" t="s">
        <v>134</v>
      </c>
      <c r="D3109" s="1" t="s">
        <v>3</v>
      </c>
      <c r="E3109" s="1" t="s">
        <v>4</v>
      </c>
      <c r="F3109" s="2">
        <v>51506</v>
      </c>
      <c r="G3109">
        <v>18</v>
      </c>
      <c r="H3109">
        <v>31</v>
      </c>
      <c r="I3109" s="1" t="s">
        <v>59</v>
      </c>
      <c r="J3109" s="1" t="s">
        <v>6</v>
      </c>
      <c r="K3109" s="1" t="s">
        <v>7</v>
      </c>
      <c r="L3109" s="1" t="s">
        <v>8</v>
      </c>
      <c r="M3109" s="1" t="s">
        <v>36</v>
      </c>
      <c r="N3109" s="1" t="s">
        <v>21</v>
      </c>
      <c r="O3109" s="1" t="s">
        <v>58</v>
      </c>
    </row>
    <row r="3110" spans="1:15" x14ac:dyDescent="0.25">
      <c r="A3110">
        <v>3109</v>
      </c>
      <c r="B3110">
        <v>50</v>
      </c>
      <c r="C3110" s="1" t="s">
        <v>134</v>
      </c>
      <c r="D3110" s="1" t="s">
        <v>107</v>
      </c>
      <c r="E3110" s="1" t="s">
        <v>4</v>
      </c>
      <c r="F3110" s="2">
        <v>51508</v>
      </c>
      <c r="G3110">
        <v>7</v>
      </c>
      <c r="H3110">
        <v>69</v>
      </c>
      <c r="I3110" s="1" t="s">
        <v>29</v>
      </c>
      <c r="J3110" s="1" t="s">
        <v>26</v>
      </c>
      <c r="K3110" s="1" t="s">
        <v>55</v>
      </c>
      <c r="L3110" s="1" t="s">
        <v>39</v>
      </c>
      <c r="M3110" s="1" t="s">
        <v>52</v>
      </c>
      <c r="N3110" s="1" t="s">
        <v>28</v>
      </c>
      <c r="O3110" s="1" t="s">
        <v>70</v>
      </c>
    </row>
    <row r="3111" spans="1:15" x14ac:dyDescent="0.25">
      <c r="A3111">
        <v>3110</v>
      </c>
      <c r="B3111">
        <v>60</v>
      </c>
      <c r="C3111" s="1" t="s">
        <v>134</v>
      </c>
      <c r="D3111" s="1" t="s">
        <v>84</v>
      </c>
      <c r="E3111" s="1" t="s">
        <v>45</v>
      </c>
      <c r="F3111" s="2">
        <v>51510</v>
      </c>
      <c r="G3111">
        <v>47</v>
      </c>
      <c r="H3111">
        <v>92</v>
      </c>
      <c r="I3111" s="1" t="s">
        <v>97</v>
      </c>
      <c r="J3111" s="1" t="s">
        <v>26</v>
      </c>
      <c r="K3111" s="1" t="s">
        <v>7</v>
      </c>
      <c r="L3111" s="1" t="s">
        <v>8</v>
      </c>
      <c r="M3111" s="1" t="s">
        <v>20</v>
      </c>
      <c r="N3111" s="1" t="s">
        <v>57</v>
      </c>
      <c r="O3111" s="1" t="s">
        <v>11</v>
      </c>
    </row>
    <row r="3112" spans="1:15" x14ac:dyDescent="0.25">
      <c r="A3112">
        <v>3111</v>
      </c>
      <c r="B3112">
        <v>19</v>
      </c>
      <c r="C3112" s="1" t="s">
        <v>134</v>
      </c>
      <c r="D3112" s="1" t="s">
        <v>48</v>
      </c>
      <c r="E3112" s="1" t="s">
        <v>49</v>
      </c>
      <c r="F3112" s="2">
        <v>51512</v>
      </c>
      <c r="G3112">
        <v>2</v>
      </c>
      <c r="H3112">
        <v>46</v>
      </c>
      <c r="I3112" s="1" t="s">
        <v>87</v>
      </c>
      <c r="J3112" s="1" t="s">
        <v>6</v>
      </c>
      <c r="K3112" s="1" t="s">
        <v>75</v>
      </c>
      <c r="L3112" s="1" t="s">
        <v>39</v>
      </c>
      <c r="M3112" s="1" t="s">
        <v>27</v>
      </c>
      <c r="N3112" s="1" t="s">
        <v>57</v>
      </c>
      <c r="O3112" s="1" t="s">
        <v>58</v>
      </c>
    </row>
    <row r="3113" spans="1:15" x14ac:dyDescent="0.25">
      <c r="A3113">
        <v>3112</v>
      </c>
      <c r="B3113">
        <v>21</v>
      </c>
      <c r="C3113" s="1" t="s">
        <v>134</v>
      </c>
      <c r="D3113" s="1" t="s">
        <v>115</v>
      </c>
      <c r="E3113" s="1" t="s">
        <v>49</v>
      </c>
      <c r="F3113" s="2">
        <v>51514</v>
      </c>
      <c r="G3113">
        <v>25</v>
      </c>
      <c r="H3113">
        <v>81</v>
      </c>
      <c r="I3113" s="1" t="s">
        <v>93</v>
      </c>
      <c r="J3113" s="1" t="s">
        <v>74</v>
      </c>
      <c r="K3113" s="1" t="s">
        <v>108</v>
      </c>
      <c r="L3113" s="1" t="s">
        <v>19</v>
      </c>
      <c r="M3113" s="1" t="s">
        <v>20</v>
      </c>
      <c r="N3113" s="1" t="s">
        <v>68</v>
      </c>
      <c r="O3113" s="1" t="s">
        <v>40</v>
      </c>
    </row>
    <row r="3114" spans="1:15" x14ac:dyDescent="0.25">
      <c r="A3114">
        <v>3113</v>
      </c>
      <c r="B3114">
        <v>19</v>
      </c>
      <c r="C3114" s="1" t="s">
        <v>134</v>
      </c>
      <c r="D3114" s="1" t="s">
        <v>3</v>
      </c>
      <c r="E3114" s="1" t="s">
        <v>4</v>
      </c>
      <c r="F3114" s="2">
        <v>51516</v>
      </c>
      <c r="G3114">
        <v>26</v>
      </c>
      <c r="H3114">
        <v>97</v>
      </c>
      <c r="I3114" s="1" t="s">
        <v>87</v>
      </c>
      <c r="J3114" s="1" t="s">
        <v>18</v>
      </c>
      <c r="K3114" s="1" t="s">
        <v>78</v>
      </c>
      <c r="L3114" s="1" t="s">
        <v>39</v>
      </c>
      <c r="M3114" s="1" t="s">
        <v>9</v>
      </c>
      <c r="N3114" s="1" t="s">
        <v>10</v>
      </c>
      <c r="O3114" s="1" t="s">
        <v>31</v>
      </c>
    </row>
    <row r="3115" spans="1:15" x14ac:dyDescent="0.25">
      <c r="A3115">
        <v>3114</v>
      </c>
      <c r="B3115">
        <v>46</v>
      </c>
      <c r="C3115" s="1" t="s">
        <v>134</v>
      </c>
      <c r="D3115" s="1" t="s">
        <v>37</v>
      </c>
      <c r="E3115" s="1" t="s">
        <v>4</v>
      </c>
      <c r="F3115" s="2">
        <v>51518</v>
      </c>
      <c r="G3115">
        <v>2</v>
      </c>
      <c r="H3115">
        <v>93</v>
      </c>
      <c r="I3115" s="1" t="s">
        <v>127</v>
      </c>
      <c r="J3115" s="1" t="s">
        <v>6</v>
      </c>
      <c r="K3115" s="1" t="s">
        <v>78</v>
      </c>
      <c r="L3115" s="1" t="s">
        <v>35</v>
      </c>
      <c r="M3115" s="1" t="s">
        <v>9</v>
      </c>
      <c r="N3115" s="1" t="s">
        <v>68</v>
      </c>
      <c r="O3115" s="1" t="s">
        <v>22</v>
      </c>
    </row>
    <row r="3116" spans="1:15" x14ac:dyDescent="0.25">
      <c r="A3116">
        <v>3115</v>
      </c>
      <c r="B3116">
        <v>21</v>
      </c>
      <c r="C3116" s="1" t="s">
        <v>134</v>
      </c>
      <c r="D3116" s="1" t="s">
        <v>48</v>
      </c>
      <c r="E3116" s="1" t="s">
        <v>49</v>
      </c>
      <c r="F3116" s="2">
        <v>51520</v>
      </c>
      <c r="G3116">
        <v>45</v>
      </c>
      <c r="H3116">
        <v>56</v>
      </c>
      <c r="I3116" s="1" t="s">
        <v>54</v>
      </c>
      <c r="J3116" s="1" t="s">
        <v>26</v>
      </c>
      <c r="K3116" s="1" t="s">
        <v>60</v>
      </c>
      <c r="L3116" s="1" t="s">
        <v>19</v>
      </c>
      <c r="M3116" s="1" t="s">
        <v>56</v>
      </c>
      <c r="N3116" s="1" t="s">
        <v>10</v>
      </c>
      <c r="O3116" s="1" t="s">
        <v>58</v>
      </c>
    </row>
    <row r="3117" spans="1:15" x14ac:dyDescent="0.25">
      <c r="A3117">
        <v>3116</v>
      </c>
      <c r="B3117">
        <v>26</v>
      </c>
      <c r="C3117" s="1" t="s">
        <v>134</v>
      </c>
      <c r="D3117" s="1" t="s">
        <v>101</v>
      </c>
      <c r="E3117" s="1" t="s">
        <v>49</v>
      </c>
      <c r="F3117" s="2">
        <v>51522</v>
      </c>
      <c r="G3117">
        <v>9</v>
      </c>
      <c r="H3117">
        <v>53</v>
      </c>
      <c r="I3117" s="1" t="s">
        <v>129</v>
      </c>
      <c r="J3117" s="1" t="s">
        <v>26</v>
      </c>
      <c r="K3117" s="1" t="s">
        <v>43</v>
      </c>
      <c r="L3117" s="1" t="s">
        <v>39</v>
      </c>
      <c r="M3117" s="1" t="s">
        <v>20</v>
      </c>
      <c r="N3117" s="1" t="s">
        <v>57</v>
      </c>
      <c r="O3117" s="1" t="s">
        <v>58</v>
      </c>
    </row>
    <row r="3118" spans="1:15" x14ac:dyDescent="0.25">
      <c r="A3118">
        <v>3117</v>
      </c>
      <c r="B3118">
        <v>50</v>
      </c>
      <c r="C3118" s="1" t="s">
        <v>134</v>
      </c>
      <c r="D3118" s="1" t="s">
        <v>44</v>
      </c>
      <c r="E3118" s="1" t="s">
        <v>45</v>
      </c>
      <c r="F3118" s="2">
        <v>51524</v>
      </c>
      <c r="G3118">
        <v>1</v>
      </c>
      <c r="H3118">
        <v>66</v>
      </c>
      <c r="I3118" s="1" t="s">
        <v>38</v>
      </c>
      <c r="J3118" s="1" t="s">
        <v>6</v>
      </c>
      <c r="K3118" s="1" t="s">
        <v>7</v>
      </c>
      <c r="L3118" s="1" t="s">
        <v>19</v>
      </c>
      <c r="M3118" s="1" t="s">
        <v>56</v>
      </c>
      <c r="N3118" s="1" t="s">
        <v>10</v>
      </c>
      <c r="O3118" s="1" t="s">
        <v>22</v>
      </c>
    </row>
    <row r="3119" spans="1:15" x14ac:dyDescent="0.25">
      <c r="A3119">
        <v>3118</v>
      </c>
      <c r="B3119">
        <v>43</v>
      </c>
      <c r="C3119" s="1" t="s">
        <v>134</v>
      </c>
      <c r="D3119" s="1" t="s">
        <v>86</v>
      </c>
      <c r="E3119" s="1" t="s">
        <v>4</v>
      </c>
      <c r="F3119" s="2">
        <v>51526</v>
      </c>
      <c r="G3119">
        <v>4</v>
      </c>
      <c r="H3119">
        <v>50</v>
      </c>
      <c r="I3119" s="1" t="s">
        <v>85</v>
      </c>
      <c r="J3119" s="1" t="s">
        <v>26</v>
      </c>
      <c r="K3119" s="1" t="s">
        <v>60</v>
      </c>
      <c r="L3119" s="1" t="s">
        <v>39</v>
      </c>
      <c r="M3119" s="1" t="s">
        <v>20</v>
      </c>
      <c r="N3119" s="1" t="s">
        <v>28</v>
      </c>
      <c r="O3119" s="1" t="s">
        <v>58</v>
      </c>
    </row>
    <row r="3120" spans="1:15" x14ac:dyDescent="0.25">
      <c r="A3120">
        <v>3119</v>
      </c>
      <c r="B3120">
        <v>61</v>
      </c>
      <c r="C3120" s="1" t="s">
        <v>134</v>
      </c>
      <c r="D3120" s="1" t="s">
        <v>41</v>
      </c>
      <c r="E3120" s="1" t="s">
        <v>4</v>
      </c>
      <c r="F3120" s="2">
        <v>51528</v>
      </c>
      <c r="G3120">
        <v>31</v>
      </c>
      <c r="H3120">
        <v>97</v>
      </c>
      <c r="I3120" s="1" t="s">
        <v>123</v>
      </c>
      <c r="J3120" s="1" t="s">
        <v>6</v>
      </c>
      <c r="K3120" s="1" t="s">
        <v>126</v>
      </c>
      <c r="L3120" s="1" t="s">
        <v>35</v>
      </c>
      <c r="M3120" s="1" t="s">
        <v>36</v>
      </c>
      <c r="N3120" s="1" t="s">
        <v>68</v>
      </c>
      <c r="O3120" s="1" t="s">
        <v>40</v>
      </c>
    </row>
    <row r="3121" spans="1:15" x14ac:dyDescent="0.25">
      <c r="A3121">
        <v>3120</v>
      </c>
      <c r="B3121">
        <v>63</v>
      </c>
      <c r="C3121" s="1" t="s">
        <v>134</v>
      </c>
      <c r="D3121" s="1" t="s">
        <v>23</v>
      </c>
      <c r="E3121" s="1" t="s">
        <v>24</v>
      </c>
      <c r="F3121" s="2">
        <v>51530</v>
      </c>
      <c r="G3121">
        <v>21</v>
      </c>
      <c r="H3121">
        <v>79</v>
      </c>
      <c r="I3121" s="1" t="s">
        <v>42</v>
      </c>
      <c r="J3121" s="1" t="s">
        <v>74</v>
      </c>
      <c r="K3121" s="1" t="s">
        <v>47</v>
      </c>
      <c r="L3121" s="1" t="s">
        <v>8</v>
      </c>
      <c r="M3121" s="1" t="s">
        <v>52</v>
      </c>
      <c r="N3121" s="1" t="s">
        <v>21</v>
      </c>
      <c r="O3121" s="1" t="s">
        <v>79</v>
      </c>
    </row>
    <row r="3122" spans="1:15" x14ac:dyDescent="0.25">
      <c r="A3122">
        <v>3121</v>
      </c>
      <c r="B3122">
        <v>46</v>
      </c>
      <c r="C3122" s="1" t="s">
        <v>134</v>
      </c>
      <c r="D3122" s="1" t="s">
        <v>37</v>
      </c>
      <c r="E3122" s="1" t="s">
        <v>4</v>
      </c>
      <c r="F3122" s="2">
        <v>51532</v>
      </c>
      <c r="G3122">
        <v>32</v>
      </c>
      <c r="H3122">
        <v>76</v>
      </c>
      <c r="I3122" s="1" t="s">
        <v>42</v>
      </c>
      <c r="J3122" s="1" t="s">
        <v>26</v>
      </c>
      <c r="K3122" s="1" t="s">
        <v>118</v>
      </c>
      <c r="L3122" s="1" t="s">
        <v>39</v>
      </c>
      <c r="M3122" s="1" t="s">
        <v>56</v>
      </c>
      <c r="N3122" s="1" t="s">
        <v>68</v>
      </c>
      <c r="O3122" s="1" t="s">
        <v>11</v>
      </c>
    </row>
    <row r="3123" spans="1:15" x14ac:dyDescent="0.25">
      <c r="A3123">
        <v>3122</v>
      </c>
      <c r="B3123">
        <v>63</v>
      </c>
      <c r="C3123" s="1" t="s">
        <v>134</v>
      </c>
      <c r="D3123" s="1" t="s">
        <v>86</v>
      </c>
      <c r="E3123" s="1" t="s">
        <v>4</v>
      </c>
      <c r="F3123" s="2">
        <v>51534</v>
      </c>
      <c r="G3123">
        <v>16</v>
      </c>
      <c r="H3123">
        <v>38</v>
      </c>
      <c r="I3123" s="1" t="s">
        <v>42</v>
      </c>
      <c r="J3123" s="1" t="s">
        <v>6</v>
      </c>
      <c r="K3123" s="1" t="s">
        <v>76</v>
      </c>
      <c r="L3123" s="1" t="s">
        <v>39</v>
      </c>
      <c r="M3123" s="1" t="s">
        <v>36</v>
      </c>
      <c r="N3123" s="1" t="s">
        <v>10</v>
      </c>
      <c r="O3123" s="1" t="s">
        <v>22</v>
      </c>
    </row>
    <row r="3124" spans="1:15" x14ac:dyDescent="0.25">
      <c r="A3124">
        <v>3123</v>
      </c>
      <c r="B3124">
        <v>23</v>
      </c>
      <c r="C3124" s="1" t="s">
        <v>134</v>
      </c>
      <c r="D3124" s="1" t="s">
        <v>107</v>
      </c>
      <c r="E3124" s="1" t="s">
        <v>4</v>
      </c>
      <c r="F3124" s="2">
        <v>51536</v>
      </c>
      <c r="G3124">
        <v>34</v>
      </c>
      <c r="H3124">
        <v>45</v>
      </c>
      <c r="I3124" s="1" t="s">
        <v>124</v>
      </c>
      <c r="J3124" s="1" t="s">
        <v>26</v>
      </c>
      <c r="K3124" s="1" t="s">
        <v>51</v>
      </c>
      <c r="L3124" s="1" t="s">
        <v>39</v>
      </c>
      <c r="M3124" s="1" t="s">
        <v>9</v>
      </c>
      <c r="N3124" s="1" t="s">
        <v>21</v>
      </c>
      <c r="O3124" s="1" t="s">
        <v>11</v>
      </c>
    </row>
    <row r="3125" spans="1:15" x14ac:dyDescent="0.25">
      <c r="A3125">
        <v>3124</v>
      </c>
      <c r="B3125">
        <v>57</v>
      </c>
      <c r="C3125" s="1" t="s">
        <v>134</v>
      </c>
      <c r="D3125" s="1" t="s">
        <v>48</v>
      </c>
      <c r="E3125" s="1" t="s">
        <v>49</v>
      </c>
      <c r="F3125" s="2">
        <v>51538</v>
      </c>
      <c r="G3125">
        <v>40</v>
      </c>
      <c r="H3125">
        <v>77</v>
      </c>
      <c r="I3125" s="1" t="s">
        <v>128</v>
      </c>
      <c r="J3125" s="1" t="s">
        <v>74</v>
      </c>
      <c r="K3125" s="1" t="s">
        <v>90</v>
      </c>
      <c r="L3125" s="1" t="s">
        <v>39</v>
      </c>
      <c r="M3125" s="1" t="s">
        <v>27</v>
      </c>
      <c r="N3125" s="1" t="s">
        <v>10</v>
      </c>
      <c r="O3125" s="1" t="s">
        <v>58</v>
      </c>
    </row>
    <row r="3126" spans="1:15" x14ac:dyDescent="0.25">
      <c r="A3126">
        <v>3125</v>
      </c>
      <c r="B3126">
        <v>57</v>
      </c>
      <c r="C3126" s="1" t="s">
        <v>134</v>
      </c>
      <c r="D3126" s="1" t="s">
        <v>88</v>
      </c>
      <c r="E3126" s="1" t="s">
        <v>49</v>
      </c>
      <c r="F3126" s="2">
        <v>51540</v>
      </c>
      <c r="G3126">
        <v>4</v>
      </c>
      <c r="H3126">
        <v>51</v>
      </c>
      <c r="I3126" s="1" t="s">
        <v>81</v>
      </c>
      <c r="J3126" s="1" t="s">
        <v>26</v>
      </c>
      <c r="K3126" s="1" t="s">
        <v>82</v>
      </c>
      <c r="L3126" s="1" t="s">
        <v>35</v>
      </c>
      <c r="M3126" s="1" t="s">
        <v>36</v>
      </c>
      <c r="N3126" s="1" t="s">
        <v>15</v>
      </c>
      <c r="O3126" s="1" t="s">
        <v>79</v>
      </c>
    </row>
    <row r="3127" spans="1:15" x14ac:dyDescent="0.25">
      <c r="A3127">
        <v>3126</v>
      </c>
      <c r="B3127">
        <v>33</v>
      </c>
      <c r="C3127" s="1" t="s">
        <v>134</v>
      </c>
      <c r="D3127" s="1" t="s">
        <v>44</v>
      </c>
      <c r="E3127" s="1" t="s">
        <v>45</v>
      </c>
      <c r="F3127" s="2">
        <v>51542</v>
      </c>
      <c r="G3127">
        <v>3</v>
      </c>
      <c r="H3127">
        <v>26</v>
      </c>
      <c r="I3127" s="1" t="s">
        <v>29</v>
      </c>
      <c r="J3127" s="1" t="s">
        <v>6</v>
      </c>
      <c r="K3127" s="1" t="s">
        <v>75</v>
      </c>
      <c r="L3127" s="1" t="s">
        <v>19</v>
      </c>
      <c r="M3127" s="1" t="s">
        <v>36</v>
      </c>
      <c r="N3127" s="1" t="s">
        <v>15</v>
      </c>
      <c r="O3127" s="1" t="s">
        <v>40</v>
      </c>
    </row>
    <row r="3128" spans="1:15" x14ac:dyDescent="0.25">
      <c r="A3128">
        <v>3127</v>
      </c>
      <c r="B3128">
        <v>57</v>
      </c>
      <c r="C3128" s="1" t="s">
        <v>134</v>
      </c>
      <c r="D3128" s="1" t="s">
        <v>71</v>
      </c>
      <c r="E3128" s="1" t="s">
        <v>49</v>
      </c>
      <c r="F3128" s="2">
        <v>51544</v>
      </c>
      <c r="G3128">
        <v>28</v>
      </c>
      <c r="H3128">
        <v>76</v>
      </c>
      <c r="I3128" s="1" t="s">
        <v>13</v>
      </c>
      <c r="J3128" s="1" t="s">
        <v>6</v>
      </c>
      <c r="K3128" s="1" t="s">
        <v>75</v>
      </c>
      <c r="L3128" s="1" t="s">
        <v>8</v>
      </c>
      <c r="M3128" s="1" t="s">
        <v>56</v>
      </c>
      <c r="N3128" s="1" t="s">
        <v>57</v>
      </c>
      <c r="O3128" s="1" t="s">
        <v>58</v>
      </c>
    </row>
    <row r="3129" spans="1:15" x14ac:dyDescent="0.25">
      <c r="A3129">
        <v>3128</v>
      </c>
      <c r="B3129">
        <v>55</v>
      </c>
      <c r="C3129" s="1" t="s">
        <v>134</v>
      </c>
      <c r="D3129" s="1" t="s">
        <v>125</v>
      </c>
      <c r="E3129" s="1" t="s">
        <v>49</v>
      </c>
      <c r="F3129" s="2">
        <v>51546</v>
      </c>
      <c r="G3129">
        <v>43</v>
      </c>
      <c r="H3129">
        <v>94</v>
      </c>
      <c r="I3129" s="1" t="s">
        <v>42</v>
      </c>
      <c r="J3129" s="1" t="s">
        <v>26</v>
      </c>
      <c r="K3129" s="1" t="s">
        <v>100</v>
      </c>
      <c r="L3129" s="1" t="s">
        <v>8</v>
      </c>
      <c r="M3129" s="1" t="s">
        <v>20</v>
      </c>
      <c r="N3129" s="1" t="s">
        <v>21</v>
      </c>
      <c r="O3129" s="1" t="s">
        <v>79</v>
      </c>
    </row>
    <row r="3130" spans="1:15" x14ac:dyDescent="0.25">
      <c r="A3130">
        <v>3129</v>
      </c>
      <c r="B3130">
        <v>65</v>
      </c>
      <c r="C3130" s="1" t="s">
        <v>134</v>
      </c>
      <c r="D3130" s="1" t="s">
        <v>84</v>
      </c>
      <c r="E3130" s="1" t="s">
        <v>45</v>
      </c>
      <c r="F3130" s="2">
        <v>51548</v>
      </c>
      <c r="G3130">
        <v>20</v>
      </c>
      <c r="H3130">
        <v>32</v>
      </c>
      <c r="I3130" s="1" t="s">
        <v>54</v>
      </c>
      <c r="J3130" s="1" t="s">
        <v>18</v>
      </c>
      <c r="K3130" s="1" t="s">
        <v>108</v>
      </c>
      <c r="L3130" s="1" t="s">
        <v>39</v>
      </c>
      <c r="M3130" s="1" t="s">
        <v>36</v>
      </c>
      <c r="N3130" s="1" t="s">
        <v>15</v>
      </c>
      <c r="O3130" s="1" t="s">
        <v>31</v>
      </c>
    </row>
    <row r="3131" spans="1:15" x14ac:dyDescent="0.25">
      <c r="A3131">
        <v>3130</v>
      </c>
      <c r="B3131">
        <v>60</v>
      </c>
      <c r="C3131" s="1" t="s">
        <v>134</v>
      </c>
      <c r="D3131" s="1" t="s">
        <v>23</v>
      </c>
      <c r="E3131" s="1" t="s">
        <v>24</v>
      </c>
      <c r="F3131" s="2">
        <v>51550</v>
      </c>
      <c r="G3131">
        <v>40</v>
      </c>
      <c r="H3131">
        <v>20</v>
      </c>
      <c r="I3131" s="1" t="s">
        <v>110</v>
      </c>
      <c r="J3131" s="1" t="s">
        <v>18</v>
      </c>
      <c r="K3131" s="1" t="s">
        <v>91</v>
      </c>
      <c r="L3131" s="1" t="s">
        <v>35</v>
      </c>
      <c r="M3131" s="1" t="s">
        <v>9</v>
      </c>
      <c r="N3131" s="1" t="s">
        <v>10</v>
      </c>
      <c r="O3131" s="1" t="s">
        <v>79</v>
      </c>
    </row>
    <row r="3132" spans="1:15" x14ac:dyDescent="0.25">
      <c r="A3132">
        <v>3131</v>
      </c>
      <c r="B3132">
        <v>52</v>
      </c>
      <c r="C3132" s="1" t="s">
        <v>134</v>
      </c>
      <c r="D3132" s="1" t="s">
        <v>77</v>
      </c>
      <c r="E3132" s="1" t="s">
        <v>4</v>
      </c>
      <c r="F3132" s="2">
        <v>51552</v>
      </c>
      <c r="G3132">
        <v>34</v>
      </c>
      <c r="H3132">
        <v>20</v>
      </c>
      <c r="I3132" s="1" t="s">
        <v>111</v>
      </c>
      <c r="J3132" s="1" t="s">
        <v>26</v>
      </c>
      <c r="K3132" s="1" t="s">
        <v>116</v>
      </c>
      <c r="L3132" s="1" t="s">
        <v>35</v>
      </c>
      <c r="M3132" s="1" t="s">
        <v>56</v>
      </c>
      <c r="N3132" s="1" t="s">
        <v>10</v>
      </c>
      <c r="O3132" s="1" t="s">
        <v>79</v>
      </c>
    </row>
    <row r="3133" spans="1:15" x14ac:dyDescent="0.25">
      <c r="A3133">
        <v>3132</v>
      </c>
      <c r="B3133">
        <v>34</v>
      </c>
      <c r="C3133" s="1" t="s">
        <v>134</v>
      </c>
      <c r="D3133" s="1" t="s">
        <v>84</v>
      </c>
      <c r="E3133" s="1" t="s">
        <v>45</v>
      </c>
      <c r="F3133" s="2">
        <v>51554</v>
      </c>
      <c r="G3133">
        <v>11</v>
      </c>
      <c r="H3133">
        <v>59</v>
      </c>
      <c r="I3133" s="1" t="s">
        <v>96</v>
      </c>
      <c r="J3133" s="1" t="s">
        <v>26</v>
      </c>
      <c r="K3133" s="1" t="s">
        <v>82</v>
      </c>
      <c r="L3133" s="1" t="s">
        <v>39</v>
      </c>
      <c r="M3133" s="1" t="s">
        <v>56</v>
      </c>
      <c r="N3133" s="1" t="s">
        <v>57</v>
      </c>
      <c r="O3133" s="1" t="s">
        <v>79</v>
      </c>
    </row>
    <row r="3134" spans="1:15" x14ac:dyDescent="0.25">
      <c r="A3134">
        <v>3133</v>
      </c>
      <c r="B3134">
        <v>33</v>
      </c>
      <c r="C3134" s="1" t="s">
        <v>134</v>
      </c>
      <c r="D3134" s="1" t="s">
        <v>12</v>
      </c>
      <c r="E3134" s="1" t="s">
        <v>4</v>
      </c>
      <c r="F3134" s="2">
        <v>51556</v>
      </c>
      <c r="G3134">
        <v>26</v>
      </c>
      <c r="H3134">
        <v>97</v>
      </c>
      <c r="I3134" s="1" t="s">
        <v>133</v>
      </c>
      <c r="J3134" s="1" t="s">
        <v>26</v>
      </c>
      <c r="K3134" s="1" t="s">
        <v>116</v>
      </c>
      <c r="L3134" s="1" t="s">
        <v>35</v>
      </c>
      <c r="M3134" s="1" t="s">
        <v>9</v>
      </c>
      <c r="N3134" s="1" t="s">
        <v>15</v>
      </c>
      <c r="O3134" s="1" t="s">
        <v>40</v>
      </c>
    </row>
    <row r="3135" spans="1:15" x14ac:dyDescent="0.25">
      <c r="A3135">
        <v>3134</v>
      </c>
      <c r="B3135">
        <v>58</v>
      </c>
      <c r="C3135" s="1" t="s">
        <v>134</v>
      </c>
      <c r="D3135" s="1" t="s">
        <v>95</v>
      </c>
      <c r="E3135" s="1" t="s">
        <v>4</v>
      </c>
      <c r="F3135" s="2">
        <v>51558</v>
      </c>
      <c r="G3135">
        <v>29</v>
      </c>
      <c r="H3135">
        <v>68</v>
      </c>
      <c r="I3135" s="1" t="s">
        <v>54</v>
      </c>
      <c r="J3135" s="1" t="s">
        <v>26</v>
      </c>
      <c r="K3135" s="1" t="s">
        <v>103</v>
      </c>
      <c r="L3135" s="1" t="s">
        <v>19</v>
      </c>
      <c r="M3135" s="1" t="s">
        <v>27</v>
      </c>
      <c r="N3135" s="1" t="s">
        <v>15</v>
      </c>
      <c r="O3135" s="1" t="s">
        <v>58</v>
      </c>
    </row>
    <row r="3136" spans="1:15" x14ac:dyDescent="0.25">
      <c r="A3136">
        <v>3135</v>
      </c>
      <c r="B3136">
        <v>35</v>
      </c>
      <c r="C3136" s="1" t="s">
        <v>134</v>
      </c>
      <c r="D3136" s="1" t="s">
        <v>119</v>
      </c>
      <c r="E3136" s="1" t="s">
        <v>24</v>
      </c>
      <c r="F3136" s="2">
        <v>51560</v>
      </c>
      <c r="G3136">
        <v>47</v>
      </c>
      <c r="H3136">
        <v>66</v>
      </c>
      <c r="I3136" s="1" t="s">
        <v>5</v>
      </c>
      <c r="J3136" s="1" t="s">
        <v>6</v>
      </c>
      <c r="K3136" s="1" t="s">
        <v>7</v>
      </c>
      <c r="L3136" s="1" t="s">
        <v>19</v>
      </c>
      <c r="M3136" s="1" t="s">
        <v>56</v>
      </c>
      <c r="N3136" s="1" t="s">
        <v>57</v>
      </c>
      <c r="O3136" s="1" t="s">
        <v>22</v>
      </c>
    </row>
    <row r="3137" spans="1:15" x14ac:dyDescent="0.25">
      <c r="A3137">
        <v>3136</v>
      </c>
      <c r="B3137">
        <v>68</v>
      </c>
      <c r="C3137" s="1" t="s">
        <v>134</v>
      </c>
      <c r="D3137" s="1" t="s">
        <v>53</v>
      </c>
      <c r="E3137" s="1" t="s">
        <v>24</v>
      </c>
      <c r="F3137" s="2">
        <v>51562</v>
      </c>
      <c r="G3137">
        <v>48</v>
      </c>
      <c r="H3137">
        <v>85</v>
      </c>
      <c r="I3137" s="1" t="s">
        <v>98</v>
      </c>
      <c r="J3137" s="1" t="s">
        <v>6</v>
      </c>
      <c r="K3137" s="1" t="s">
        <v>116</v>
      </c>
      <c r="L3137" s="1" t="s">
        <v>19</v>
      </c>
      <c r="M3137" s="1" t="s">
        <v>20</v>
      </c>
      <c r="N3137" s="1" t="s">
        <v>10</v>
      </c>
      <c r="O3137" s="1" t="s">
        <v>11</v>
      </c>
    </row>
    <row r="3138" spans="1:15" x14ac:dyDescent="0.25">
      <c r="A3138">
        <v>3137</v>
      </c>
      <c r="B3138">
        <v>58</v>
      </c>
      <c r="C3138" s="1" t="s">
        <v>134</v>
      </c>
      <c r="D3138" s="1" t="s">
        <v>69</v>
      </c>
      <c r="E3138" s="1" t="s">
        <v>4</v>
      </c>
      <c r="F3138" s="2">
        <v>51564</v>
      </c>
      <c r="G3138">
        <v>29</v>
      </c>
      <c r="H3138">
        <v>32</v>
      </c>
      <c r="I3138" s="1" t="s">
        <v>130</v>
      </c>
      <c r="J3138" s="1" t="s">
        <v>26</v>
      </c>
      <c r="K3138" s="1" t="s">
        <v>7</v>
      </c>
      <c r="L3138" s="1" t="s">
        <v>39</v>
      </c>
      <c r="M3138" s="1" t="s">
        <v>27</v>
      </c>
      <c r="N3138" s="1" t="s">
        <v>15</v>
      </c>
      <c r="O3138" s="1" t="s">
        <v>58</v>
      </c>
    </row>
    <row r="3139" spans="1:15" x14ac:dyDescent="0.25">
      <c r="A3139">
        <v>3138</v>
      </c>
      <c r="B3139">
        <v>34</v>
      </c>
      <c r="C3139" s="1" t="s">
        <v>134</v>
      </c>
      <c r="D3139" s="1" t="s">
        <v>44</v>
      </c>
      <c r="E3139" s="1" t="s">
        <v>45</v>
      </c>
      <c r="F3139" s="2">
        <v>51566</v>
      </c>
      <c r="G3139">
        <v>14</v>
      </c>
      <c r="H3139">
        <v>44</v>
      </c>
      <c r="I3139" s="1" t="s">
        <v>42</v>
      </c>
      <c r="J3139" s="1" t="s">
        <v>26</v>
      </c>
      <c r="K3139" s="1" t="s">
        <v>30</v>
      </c>
      <c r="L3139" s="1" t="s">
        <v>19</v>
      </c>
      <c r="M3139" s="1" t="s">
        <v>52</v>
      </c>
      <c r="N3139" s="1" t="s">
        <v>57</v>
      </c>
      <c r="O3139" s="1" t="s">
        <v>70</v>
      </c>
    </row>
    <row r="3140" spans="1:15" x14ac:dyDescent="0.25">
      <c r="A3140">
        <v>3139</v>
      </c>
      <c r="B3140">
        <v>47</v>
      </c>
      <c r="C3140" s="1" t="s">
        <v>134</v>
      </c>
      <c r="D3140" s="1" t="s">
        <v>3</v>
      </c>
      <c r="E3140" s="1" t="s">
        <v>4</v>
      </c>
      <c r="F3140" s="2">
        <v>51568</v>
      </c>
      <c r="G3140">
        <v>40</v>
      </c>
      <c r="H3140">
        <v>95</v>
      </c>
      <c r="I3140" s="1" t="s">
        <v>5</v>
      </c>
      <c r="J3140" s="1" t="s">
        <v>6</v>
      </c>
      <c r="K3140" s="1" t="s">
        <v>7</v>
      </c>
      <c r="L3140" s="1" t="s">
        <v>39</v>
      </c>
      <c r="M3140" s="1" t="s">
        <v>27</v>
      </c>
      <c r="N3140" s="1" t="s">
        <v>15</v>
      </c>
      <c r="O3140" s="1" t="s">
        <v>79</v>
      </c>
    </row>
    <row r="3141" spans="1:15" x14ac:dyDescent="0.25">
      <c r="A3141">
        <v>3140</v>
      </c>
      <c r="B3141">
        <v>35</v>
      </c>
      <c r="C3141" s="1" t="s">
        <v>134</v>
      </c>
      <c r="D3141" s="1" t="s">
        <v>71</v>
      </c>
      <c r="E3141" s="1" t="s">
        <v>49</v>
      </c>
      <c r="F3141" s="2">
        <v>51570</v>
      </c>
      <c r="G3141">
        <v>4</v>
      </c>
      <c r="H3141">
        <v>85</v>
      </c>
      <c r="I3141" s="1" t="s">
        <v>124</v>
      </c>
      <c r="J3141" s="1" t="s">
        <v>26</v>
      </c>
      <c r="K3141" s="1" t="s">
        <v>60</v>
      </c>
      <c r="L3141" s="1" t="s">
        <v>8</v>
      </c>
      <c r="M3141" s="1" t="s">
        <v>27</v>
      </c>
      <c r="N3141" s="1" t="s">
        <v>10</v>
      </c>
      <c r="O3141" s="1" t="s">
        <v>22</v>
      </c>
    </row>
    <row r="3142" spans="1:15" x14ac:dyDescent="0.25">
      <c r="A3142">
        <v>3141</v>
      </c>
      <c r="B3142">
        <v>34</v>
      </c>
      <c r="C3142" s="1" t="s">
        <v>134</v>
      </c>
      <c r="D3142" s="1" t="s">
        <v>125</v>
      </c>
      <c r="E3142" s="1" t="s">
        <v>49</v>
      </c>
      <c r="F3142" s="2">
        <v>51572</v>
      </c>
      <c r="G3142">
        <v>37</v>
      </c>
      <c r="H3142">
        <v>44</v>
      </c>
      <c r="I3142" s="1" t="s">
        <v>102</v>
      </c>
      <c r="J3142" s="1" t="s">
        <v>74</v>
      </c>
      <c r="K3142" s="1" t="s">
        <v>82</v>
      </c>
      <c r="L3142" s="1" t="s">
        <v>35</v>
      </c>
      <c r="M3142" s="1" t="s">
        <v>20</v>
      </c>
      <c r="N3142" s="1" t="s">
        <v>57</v>
      </c>
      <c r="O3142" s="1" t="s">
        <v>22</v>
      </c>
    </row>
    <row r="3143" spans="1:15" x14ac:dyDescent="0.25">
      <c r="A3143">
        <v>3142</v>
      </c>
      <c r="B3143">
        <v>36</v>
      </c>
      <c r="C3143" s="1" t="s">
        <v>134</v>
      </c>
      <c r="D3143" s="1" t="s">
        <v>71</v>
      </c>
      <c r="E3143" s="1" t="s">
        <v>49</v>
      </c>
      <c r="F3143" s="2">
        <v>51574</v>
      </c>
      <c r="G3143">
        <v>47</v>
      </c>
      <c r="H3143">
        <v>30</v>
      </c>
      <c r="I3143" s="1" t="s">
        <v>73</v>
      </c>
      <c r="J3143" s="1" t="s">
        <v>18</v>
      </c>
      <c r="K3143" s="1" t="s">
        <v>82</v>
      </c>
      <c r="L3143" s="1" t="s">
        <v>8</v>
      </c>
      <c r="M3143" s="1" t="s">
        <v>9</v>
      </c>
      <c r="N3143" s="1" t="s">
        <v>21</v>
      </c>
      <c r="O3143" s="1" t="s">
        <v>58</v>
      </c>
    </row>
    <row r="3144" spans="1:15" x14ac:dyDescent="0.25">
      <c r="A3144">
        <v>3143</v>
      </c>
      <c r="B3144">
        <v>23</v>
      </c>
      <c r="C3144" s="1" t="s">
        <v>134</v>
      </c>
      <c r="D3144" s="1" t="s">
        <v>32</v>
      </c>
      <c r="E3144" s="1" t="s">
        <v>24</v>
      </c>
      <c r="F3144" s="2">
        <v>51576</v>
      </c>
      <c r="G3144">
        <v>1</v>
      </c>
      <c r="H3144">
        <v>21</v>
      </c>
      <c r="I3144" s="1" t="s">
        <v>93</v>
      </c>
      <c r="J3144" s="1" t="s">
        <v>6</v>
      </c>
      <c r="K3144" s="1" t="s">
        <v>118</v>
      </c>
      <c r="L3144" s="1" t="s">
        <v>8</v>
      </c>
      <c r="M3144" s="1" t="s">
        <v>52</v>
      </c>
      <c r="N3144" s="1" t="s">
        <v>10</v>
      </c>
      <c r="O3144" s="1" t="s">
        <v>40</v>
      </c>
    </row>
    <row r="3145" spans="1:15" x14ac:dyDescent="0.25">
      <c r="A3145">
        <v>3144</v>
      </c>
      <c r="B3145">
        <v>68</v>
      </c>
      <c r="C3145" s="1" t="s">
        <v>134</v>
      </c>
      <c r="D3145" s="1" t="s">
        <v>86</v>
      </c>
      <c r="E3145" s="1" t="s">
        <v>4</v>
      </c>
      <c r="F3145" s="2">
        <v>51578</v>
      </c>
      <c r="G3145">
        <v>26</v>
      </c>
      <c r="H3145">
        <v>22</v>
      </c>
      <c r="I3145" s="1" t="s">
        <v>99</v>
      </c>
      <c r="J3145" s="1" t="s">
        <v>26</v>
      </c>
      <c r="K3145" s="1" t="s">
        <v>55</v>
      </c>
      <c r="L3145" s="1" t="s">
        <v>35</v>
      </c>
      <c r="M3145" s="1" t="s">
        <v>56</v>
      </c>
      <c r="N3145" s="1" t="s">
        <v>15</v>
      </c>
      <c r="O3145" s="1" t="s">
        <v>40</v>
      </c>
    </row>
    <row r="3146" spans="1:15" x14ac:dyDescent="0.25">
      <c r="A3146">
        <v>3145</v>
      </c>
      <c r="B3146">
        <v>23</v>
      </c>
      <c r="C3146" s="1" t="s">
        <v>134</v>
      </c>
      <c r="D3146" s="1" t="s">
        <v>119</v>
      </c>
      <c r="E3146" s="1" t="s">
        <v>24</v>
      </c>
      <c r="F3146" s="2">
        <v>51580</v>
      </c>
      <c r="G3146">
        <v>12</v>
      </c>
      <c r="H3146">
        <v>70</v>
      </c>
      <c r="I3146" s="1" t="s">
        <v>13</v>
      </c>
      <c r="J3146" s="1" t="s">
        <v>6</v>
      </c>
      <c r="K3146" s="1" t="s">
        <v>100</v>
      </c>
      <c r="L3146" s="1" t="s">
        <v>19</v>
      </c>
      <c r="M3146" s="1" t="s">
        <v>20</v>
      </c>
      <c r="N3146" s="1" t="s">
        <v>68</v>
      </c>
      <c r="O3146" s="1" t="s">
        <v>40</v>
      </c>
    </row>
    <row r="3147" spans="1:15" x14ac:dyDescent="0.25">
      <c r="A3147">
        <v>3146</v>
      </c>
      <c r="B3147">
        <v>57</v>
      </c>
      <c r="C3147" s="1" t="s">
        <v>134</v>
      </c>
      <c r="D3147" s="1" t="s">
        <v>48</v>
      </c>
      <c r="E3147" s="1" t="s">
        <v>49</v>
      </c>
      <c r="F3147" s="2">
        <v>51582</v>
      </c>
      <c r="G3147">
        <v>16</v>
      </c>
      <c r="H3147">
        <v>29</v>
      </c>
      <c r="I3147" s="1" t="s">
        <v>87</v>
      </c>
      <c r="J3147" s="1" t="s">
        <v>74</v>
      </c>
      <c r="K3147" s="1" t="s">
        <v>55</v>
      </c>
      <c r="L3147" s="1" t="s">
        <v>19</v>
      </c>
      <c r="M3147" s="1" t="s">
        <v>36</v>
      </c>
      <c r="N3147" s="1" t="s">
        <v>28</v>
      </c>
      <c r="O3147" s="1" t="s">
        <v>11</v>
      </c>
    </row>
    <row r="3148" spans="1:15" x14ac:dyDescent="0.25">
      <c r="A3148">
        <v>3147</v>
      </c>
      <c r="B3148">
        <v>21</v>
      </c>
      <c r="C3148" s="1" t="s">
        <v>134</v>
      </c>
      <c r="D3148" s="1" t="s">
        <v>37</v>
      </c>
      <c r="E3148" s="1" t="s">
        <v>4</v>
      </c>
      <c r="F3148" s="2">
        <v>51584</v>
      </c>
      <c r="G3148">
        <v>19</v>
      </c>
      <c r="H3148">
        <v>83</v>
      </c>
      <c r="I3148" s="1" t="s">
        <v>123</v>
      </c>
      <c r="J3148" s="1" t="s">
        <v>18</v>
      </c>
      <c r="K3148" s="1" t="s">
        <v>116</v>
      </c>
      <c r="L3148" s="1" t="s">
        <v>8</v>
      </c>
      <c r="M3148" s="1" t="s">
        <v>20</v>
      </c>
      <c r="N3148" s="1" t="s">
        <v>28</v>
      </c>
      <c r="O3148" s="1" t="s">
        <v>31</v>
      </c>
    </row>
    <row r="3149" spans="1:15" x14ac:dyDescent="0.25">
      <c r="A3149">
        <v>3148</v>
      </c>
      <c r="B3149">
        <v>45</v>
      </c>
      <c r="C3149" s="1" t="s">
        <v>134</v>
      </c>
      <c r="D3149" s="1" t="s">
        <v>12</v>
      </c>
      <c r="E3149" s="1" t="s">
        <v>4</v>
      </c>
      <c r="F3149" s="2">
        <v>51586</v>
      </c>
      <c r="G3149">
        <v>21</v>
      </c>
      <c r="H3149">
        <v>99</v>
      </c>
      <c r="I3149" s="1" t="s">
        <v>96</v>
      </c>
      <c r="J3149" s="1" t="s">
        <v>26</v>
      </c>
      <c r="K3149" s="1" t="s">
        <v>51</v>
      </c>
      <c r="L3149" s="1" t="s">
        <v>8</v>
      </c>
      <c r="M3149" s="1" t="s">
        <v>9</v>
      </c>
      <c r="N3149" s="1" t="s">
        <v>21</v>
      </c>
      <c r="O3149" s="1" t="s">
        <v>22</v>
      </c>
    </row>
    <row r="3150" spans="1:15" x14ac:dyDescent="0.25">
      <c r="A3150">
        <v>3149</v>
      </c>
      <c r="B3150">
        <v>37</v>
      </c>
      <c r="C3150" s="1" t="s">
        <v>134</v>
      </c>
      <c r="D3150" s="1" t="s">
        <v>41</v>
      </c>
      <c r="E3150" s="1" t="s">
        <v>4</v>
      </c>
      <c r="F3150" s="2">
        <v>51588</v>
      </c>
      <c r="G3150">
        <v>15</v>
      </c>
      <c r="H3150">
        <v>35</v>
      </c>
      <c r="I3150" s="1" t="s">
        <v>46</v>
      </c>
      <c r="J3150" s="1" t="s">
        <v>6</v>
      </c>
      <c r="K3150" s="1" t="s">
        <v>55</v>
      </c>
      <c r="L3150" s="1" t="s">
        <v>39</v>
      </c>
      <c r="M3150" s="1" t="s">
        <v>20</v>
      </c>
      <c r="N3150" s="1" t="s">
        <v>10</v>
      </c>
      <c r="O3150" s="1" t="s">
        <v>22</v>
      </c>
    </row>
    <row r="3151" spans="1:15" x14ac:dyDescent="0.25">
      <c r="A3151">
        <v>3150</v>
      </c>
      <c r="B3151">
        <v>18</v>
      </c>
      <c r="C3151" s="1" t="s">
        <v>134</v>
      </c>
      <c r="D3151" s="1" t="s">
        <v>115</v>
      </c>
      <c r="E3151" s="1" t="s">
        <v>49</v>
      </c>
      <c r="F3151" s="2">
        <v>51590</v>
      </c>
      <c r="G3151">
        <v>9</v>
      </c>
      <c r="H3151">
        <v>40</v>
      </c>
      <c r="I3151" s="1" t="s">
        <v>80</v>
      </c>
      <c r="J3151" s="1" t="s">
        <v>26</v>
      </c>
      <c r="K3151" s="1" t="s">
        <v>75</v>
      </c>
      <c r="L3151" s="1" t="s">
        <v>8</v>
      </c>
      <c r="M3151" s="1" t="s">
        <v>20</v>
      </c>
      <c r="N3151" s="1" t="s">
        <v>10</v>
      </c>
      <c r="O3151" s="1" t="s">
        <v>31</v>
      </c>
    </row>
    <row r="3152" spans="1:15" x14ac:dyDescent="0.25">
      <c r="A3152">
        <v>3151</v>
      </c>
      <c r="B3152">
        <v>55</v>
      </c>
      <c r="C3152" s="1" t="s">
        <v>134</v>
      </c>
      <c r="D3152" s="1" t="s">
        <v>3</v>
      </c>
      <c r="E3152" s="1" t="s">
        <v>4</v>
      </c>
      <c r="F3152" s="2">
        <v>51592</v>
      </c>
      <c r="G3152">
        <v>7</v>
      </c>
      <c r="H3152">
        <v>25</v>
      </c>
      <c r="I3152" s="1" t="s">
        <v>124</v>
      </c>
      <c r="J3152" s="1" t="s">
        <v>26</v>
      </c>
      <c r="K3152" s="1" t="s">
        <v>82</v>
      </c>
      <c r="L3152" s="1" t="s">
        <v>19</v>
      </c>
      <c r="M3152" s="1" t="s">
        <v>9</v>
      </c>
      <c r="N3152" s="1" t="s">
        <v>57</v>
      </c>
      <c r="O3152" s="1" t="s">
        <v>58</v>
      </c>
    </row>
    <row r="3153" spans="1:15" x14ac:dyDescent="0.25">
      <c r="A3153">
        <v>3152</v>
      </c>
      <c r="B3153">
        <v>52</v>
      </c>
      <c r="C3153" s="1" t="s">
        <v>134</v>
      </c>
      <c r="D3153" s="1" t="s">
        <v>95</v>
      </c>
      <c r="E3153" s="1" t="s">
        <v>4</v>
      </c>
      <c r="F3153" s="2">
        <v>51594</v>
      </c>
      <c r="G3153">
        <v>47</v>
      </c>
      <c r="H3153">
        <v>64</v>
      </c>
      <c r="I3153" s="1" t="s">
        <v>112</v>
      </c>
      <c r="J3153" s="1" t="s">
        <v>6</v>
      </c>
      <c r="K3153" s="1" t="s">
        <v>103</v>
      </c>
      <c r="L3153" s="1" t="s">
        <v>39</v>
      </c>
      <c r="M3153" s="1" t="s">
        <v>52</v>
      </c>
      <c r="N3153" s="1" t="s">
        <v>57</v>
      </c>
      <c r="O3153" s="1" t="s">
        <v>40</v>
      </c>
    </row>
    <row r="3154" spans="1:15" x14ac:dyDescent="0.25">
      <c r="A3154">
        <v>3153</v>
      </c>
      <c r="B3154">
        <v>49</v>
      </c>
      <c r="C3154" s="1" t="s">
        <v>134</v>
      </c>
      <c r="D3154" s="1" t="s">
        <v>115</v>
      </c>
      <c r="E3154" s="1" t="s">
        <v>49</v>
      </c>
      <c r="F3154" s="2">
        <v>51596</v>
      </c>
      <c r="G3154">
        <v>17</v>
      </c>
      <c r="H3154">
        <v>90</v>
      </c>
      <c r="I3154" s="1" t="s">
        <v>80</v>
      </c>
      <c r="J3154" s="1" t="s">
        <v>26</v>
      </c>
      <c r="K3154" s="1" t="s">
        <v>90</v>
      </c>
      <c r="L3154" s="1" t="s">
        <v>39</v>
      </c>
      <c r="M3154" s="1" t="s">
        <v>56</v>
      </c>
      <c r="N3154" s="1" t="s">
        <v>28</v>
      </c>
      <c r="O3154" s="1" t="s">
        <v>70</v>
      </c>
    </row>
    <row r="3155" spans="1:15" x14ac:dyDescent="0.25">
      <c r="A3155">
        <v>3154</v>
      </c>
      <c r="B3155">
        <v>56</v>
      </c>
      <c r="C3155" s="1" t="s">
        <v>134</v>
      </c>
      <c r="D3155" s="1" t="s">
        <v>107</v>
      </c>
      <c r="E3155" s="1" t="s">
        <v>4</v>
      </c>
      <c r="F3155" s="2">
        <v>51598</v>
      </c>
      <c r="G3155">
        <v>46</v>
      </c>
      <c r="H3155">
        <v>88</v>
      </c>
      <c r="I3155" s="1" t="s">
        <v>72</v>
      </c>
      <c r="J3155" s="1" t="s">
        <v>6</v>
      </c>
      <c r="K3155" s="1" t="s">
        <v>90</v>
      </c>
      <c r="L3155" s="1" t="s">
        <v>39</v>
      </c>
      <c r="M3155" s="1" t="s">
        <v>27</v>
      </c>
      <c r="N3155" s="1" t="s">
        <v>10</v>
      </c>
      <c r="O3155" s="1" t="s">
        <v>11</v>
      </c>
    </row>
    <row r="3156" spans="1:15" x14ac:dyDescent="0.25">
      <c r="A3156">
        <v>3155</v>
      </c>
      <c r="B3156">
        <v>27</v>
      </c>
      <c r="C3156" s="1" t="s">
        <v>134</v>
      </c>
      <c r="D3156" s="1" t="s">
        <v>115</v>
      </c>
      <c r="E3156" s="1" t="s">
        <v>49</v>
      </c>
      <c r="F3156" s="2">
        <v>51600</v>
      </c>
      <c r="G3156">
        <v>32</v>
      </c>
      <c r="H3156">
        <v>55</v>
      </c>
      <c r="I3156" s="1" t="s">
        <v>121</v>
      </c>
      <c r="J3156" s="1" t="s">
        <v>26</v>
      </c>
      <c r="K3156" s="1" t="s">
        <v>62</v>
      </c>
      <c r="L3156" s="1" t="s">
        <v>8</v>
      </c>
      <c r="M3156" s="1" t="s">
        <v>36</v>
      </c>
      <c r="N3156" s="1" t="s">
        <v>15</v>
      </c>
      <c r="O3156" s="1" t="s">
        <v>40</v>
      </c>
    </row>
    <row r="3157" spans="1:15" x14ac:dyDescent="0.25">
      <c r="A3157">
        <v>3156</v>
      </c>
      <c r="B3157">
        <v>22</v>
      </c>
      <c r="C3157" s="1" t="s">
        <v>134</v>
      </c>
      <c r="D3157" s="1" t="s">
        <v>48</v>
      </c>
      <c r="E3157" s="1" t="s">
        <v>49</v>
      </c>
      <c r="F3157" s="2">
        <v>51602</v>
      </c>
      <c r="G3157">
        <v>34</v>
      </c>
      <c r="H3157">
        <v>90</v>
      </c>
      <c r="I3157" s="1" t="s">
        <v>38</v>
      </c>
      <c r="J3157" s="1" t="s">
        <v>26</v>
      </c>
      <c r="K3157" s="1" t="s">
        <v>92</v>
      </c>
      <c r="L3157" s="1" t="s">
        <v>39</v>
      </c>
      <c r="M3157" s="1" t="s">
        <v>20</v>
      </c>
      <c r="N3157" s="1" t="s">
        <v>15</v>
      </c>
      <c r="O3157" s="1" t="s">
        <v>31</v>
      </c>
    </row>
    <row r="3158" spans="1:15" x14ac:dyDescent="0.25">
      <c r="A3158">
        <v>3157</v>
      </c>
      <c r="B3158">
        <v>18</v>
      </c>
      <c r="C3158" s="1" t="s">
        <v>134</v>
      </c>
      <c r="D3158" s="1" t="s">
        <v>37</v>
      </c>
      <c r="E3158" s="1" t="s">
        <v>4</v>
      </c>
      <c r="F3158" s="2">
        <v>51604</v>
      </c>
      <c r="G3158">
        <v>18</v>
      </c>
      <c r="H3158">
        <v>50</v>
      </c>
      <c r="I3158" s="1" t="s">
        <v>38</v>
      </c>
      <c r="J3158" s="1" t="s">
        <v>26</v>
      </c>
      <c r="K3158" s="1" t="s">
        <v>76</v>
      </c>
      <c r="L3158" s="1" t="s">
        <v>8</v>
      </c>
      <c r="M3158" s="1" t="s">
        <v>52</v>
      </c>
      <c r="N3158" s="1" t="s">
        <v>15</v>
      </c>
      <c r="O3158" s="1" t="s">
        <v>70</v>
      </c>
    </row>
    <row r="3159" spans="1:15" x14ac:dyDescent="0.25">
      <c r="A3159">
        <v>3158</v>
      </c>
      <c r="B3159">
        <v>21</v>
      </c>
      <c r="C3159" s="1" t="s">
        <v>134</v>
      </c>
      <c r="D3159" s="1" t="s">
        <v>115</v>
      </c>
      <c r="E3159" s="1" t="s">
        <v>49</v>
      </c>
      <c r="F3159" s="2">
        <v>51606</v>
      </c>
      <c r="G3159">
        <v>5</v>
      </c>
      <c r="H3159">
        <v>34</v>
      </c>
      <c r="I3159" s="1" t="s">
        <v>13</v>
      </c>
      <c r="J3159" s="1" t="s">
        <v>6</v>
      </c>
      <c r="K3159" s="1" t="s">
        <v>90</v>
      </c>
      <c r="L3159" s="1" t="s">
        <v>39</v>
      </c>
      <c r="M3159" s="1" t="s">
        <v>56</v>
      </c>
      <c r="N3159" s="1" t="s">
        <v>68</v>
      </c>
      <c r="O3159" s="1" t="s">
        <v>11</v>
      </c>
    </row>
    <row r="3160" spans="1:15" x14ac:dyDescent="0.25">
      <c r="A3160">
        <v>3159</v>
      </c>
      <c r="B3160">
        <v>30</v>
      </c>
      <c r="C3160" s="1" t="s">
        <v>134</v>
      </c>
      <c r="D3160" s="1" t="s">
        <v>88</v>
      </c>
      <c r="E3160" s="1" t="s">
        <v>49</v>
      </c>
      <c r="F3160" s="2">
        <v>51608</v>
      </c>
      <c r="G3160">
        <v>44</v>
      </c>
      <c r="H3160">
        <v>77</v>
      </c>
      <c r="I3160" s="1" t="s">
        <v>73</v>
      </c>
      <c r="J3160" s="1" t="s">
        <v>26</v>
      </c>
      <c r="K3160" s="1" t="s">
        <v>7</v>
      </c>
      <c r="L3160" s="1" t="s">
        <v>8</v>
      </c>
      <c r="M3160" s="1" t="s">
        <v>52</v>
      </c>
      <c r="N3160" s="1" t="s">
        <v>21</v>
      </c>
      <c r="O3160" s="1" t="s">
        <v>70</v>
      </c>
    </row>
    <row r="3161" spans="1:15" x14ac:dyDescent="0.25">
      <c r="A3161">
        <v>3160</v>
      </c>
      <c r="B3161">
        <v>62</v>
      </c>
      <c r="C3161" s="1" t="s">
        <v>134</v>
      </c>
      <c r="D3161" s="1" t="s">
        <v>106</v>
      </c>
      <c r="E3161" s="1" t="s">
        <v>49</v>
      </c>
      <c r="F3161" s="2">
        <v>51610</v>
      </c>
      <c r="G3161">
        <v>4</v>
      </c>
      <c r="H3161">
        <v>89</v>
      </c>
      <c r="I3161" s="1" t="s">
        <v>42</v>
      </c>
      <c r="J3161" s="1" t="s">
        <v>6</v>
      </c>
      <c r="K3161" s="1" t="s">
        <v>51</v>
      </c>
      <c r="L3161" s="1" t="s">
        <v>8</v>
      </c>
      <c r="M3161" s="1" t="s">
        <v>56</v>
      </c>
      <c r="N3161" s="1" t="s">
        <v>57</v>
      </c>
      <c r="O3161" s="1" t="s">
        <v>40</v>
      </c>
    </row>
    <row r="3162" spans="1:15" x14ac:dyDescent="0.25">
      <c r="A3162">
        <v>3161</v>
      </c>
      <c r="B3162">
        <v>28</v>
      </c>
      <c r="C3162" s="1" t="s">
        <v>134</v>
      </c>
      <c r="D3162" s="1" t="s">
        <v>114</v>
      </c>
      <c r="E3162" s="1" t="s">
        <v>49</v>
      </c>
      <c r="F3162" s="2">
        <v>51612</v>
      </c>
      <c r="G3162">
        <v>37</v>
      </c>
      <c r="H3162">
        <v>87</v>
      </c>
      <c r="I3162" s="1" t="s">
        <v>127</v>
      </c>
      <c r="J3162" s="1" t="s">
        <v>74</v>
      </c>
      <c r="K3162" s="1" t="s">
        <v>30</v>
      </c>
      <c r="L3162" s="1" t="s">
        <v>39</v>
      </c>
      <c r="M3162" s="1" t="s">
        <v>27</v>
      </c>
      <c r="N3162" s="1" t="s">
        <v>15</v>
      </c>
      <c r="O3162" s="1" t="s">
        <v>11</v>
      </c>
    </row>
    <row r="3163" spans="1:15" x14ac:dyDescent="0.25">
      <c r="A3163">
        <v>3162</v>
      </c>
      <c r="B3163">
        <v>66</v>
      </c>
      <c r="C3163" s="1" t="s">
        <v>134</v>
      </c>
      <c r="D3163" s="1" t="s">
        <v>63</v>
      </c>
      <c r="E3163" s="1" t="s">
        <v>4</v>
      </c>
      <c r="F3163" s="2">
        <v>51614</v>
      </c>
      <c r="G3163">
        <v>43</v>
      </c>
      <c r="H3163">
        <v>77</v>
      </c>
      <c r="I3163" s="1" t="s">
        <v>17</v>
      </c>
      <c r="J3163" s="1" t="s">
        <v>18</v>
      </c>
      <c r="K3163" s="1" t="s">
        <v>43</v>
      </c>
      <c r="L3163" s="1" t="s">
        <v>8</v>
      </c>
      <c r="M3163" s="1" t="s">
        <v>52</v>
      </c>
      <c r="N3163" s="1" t="s">
        <v>15</v>
      </c>
      <c r="O3163" s="1" t="s">
        <v>70</v>
      </c>
    </row>
    <row r="3164" spans="1:15" x14ac:dyDescent="0.25">
      <c r="A3164">
        <v>3163</v>
      </c>
      <c r="B3164">
        <v>66</v>
      </c>
      <c r="C3164" s="1" t="s">
        <v>134</v>
      </c>
      <c r="D3164" s="1" t="s">
        <v>53</v>
      </c>
      <c r="E3164" s="1" t="s">
        <v>24</v>
      </c>
      <c r="F3164" s="2">
        <v>51616</v>
      </c>
      <c r="G3164">
        <v>28</v>
      </c>
      <c r="H3164">
        <v>85</v>
      </c>
      <c r="I3164" s="1" t="s">
        <v>132</v>
      </c>
      <c r="J3164" s="1" t="s">
        <v>6</v>
      </c>
      <c r="K3164" s="1" t="s">
        <v>126</v>
      </c>
      <c r="L3164" s="1" t="s">
        <v>8</v>
      </c>
      <c r="M3164" s="1" t="s">
        <v>36</v>
      </c>
      <c r="N3164" s="1" t="s">
        <v>57</v>
      </c>
      <c r="O3164" s="1" t="s">
        <v>40</v>
      </c>
    </row>
    <row r="3165" spans="1:15" x14ac:dyDescent="0.25">
      <c r="A3165">
        <v>3164</v>
      </c>
      <c r="B3165">
        <v>49</v>
      </c>
      <c r="C3165" s="1" t="s">
        <v>134</v>
      </c>
      <c r="D3165" s="1" t="s">
        <v>77</v>
      </c>
      <c r="E3165" s="1" t="s">
        <v>4</v>
      </c>
      <c r="F3165" s="2">
        <v>51618</v>
      </c>
      <c r="G3165">
        <v>36</v>
      </c>
      <c r="H3165">
        <v>66</v>
      </c>
      <c r="I3165" s="1" t="s">
        <v>127</v>
      </c>
      <c r="J3165" s="1" t="s">
        <v>74</v>
      </c>
      <c r="K3165" s="1" t="s">
        <v>30</v>
      </c>
      <c r="L3165" s="1" t="s">
        <v>35</v>
      </c>
      <c r="M3165" s="1" t="s">
        <v>9</v>
      </c>
      <c r="N3165" s="1" t="s">
        <v>15</v>
      </c>
      <c r="O3165" s="1" t="s">
        <v>70</v>
      </c>
    </row>
    <row r="3166" spans="1:15" x14ac:dyDescent="0.25">
      <c r="A3166">
        <v>3165</v>
      </c>
      <c r="B3166">
        <v>40</v>
      </c>
      <c r="C3166" s="1" t="s">
        <v>134</v>
      </c>
      <c r="D3166" s="1" t="s">
        <v>63</v>
      </c>
      <c r="E3166" s="1" t="s">
        <v>4</v>
      </c>
      <c r="F3166" s="2">
        <v>51620</v>
      </c>
      <c r="G3166">
        <v>16</v>
      </c>
      <c r="H3166">
        <v>32</v>
      </c>
      <c r="I3166" s="1" t="s">
        <v>99</v>
      </c>
      <c r="J3166" s="1" t="s">
        <v>6</v>
      </c>
      <c r="K3166" s="1" t="s">
        <v>47</v>
      </c>
      <c r="L3166" s="1" t="s">
        <v>8</v>
      </c>
      <c r="M3166" s="1" t="s">
        <v>36</v>
      </c>
      <c r="N3166" s="1" t="s">
        <v>21</v>
      </c>
      <c r="O3166" s="1" t="s">
        <v>31</v>
      </c>
    </row>
    <row r="3167" spans="1:15" x14ac:dyDescent="0.25">
      <c r="A3167">
        <v>3166</v>
      </c>
      <c r="B3167">
        <v>49</v>
      </c>
      <c r="C3167" s="1" t="s">
        <v>134</v>
      </c>
      <c r="D3167" s="1" t="s">
        <v>84</v>
      </c>
      <c r="E3167" s="1" t="s">
        <v>45</v>
      </c>
      <c r="F3167" s="2">
        <v>51622</v>
      </c>
      <c r="G3167">
        <v>38</v>
      </c>
      <c r="H3167">
        <v>92</v>
      </c>
      <c r="I3167" s="1" t="s">
        <v>59</v>
      </c>
      <c r="J3167" s="1" t="s">
        <v>26</v>
      </c>
      <c r="K3167" s="1" t="s">
        <v>75</v>
      </c>
      <c r="L3167" s="1" t="s">
        <v>19</v>
      </c>
      <c r="M3167" s="1" t="s">
        <v>56</v>
      </c>
      <c r="N3167" s="1" t="s">
        <v>57</v>
      </c>
      <c r="O3167" s="1" t="s">
        <v>79</v>
      </c>
    </row>
    <row r="3168" spans="1:15" x14ac:dyDescent="0.25">
      <c r="A3168">
        <v>3167</v>
      </c>
      <c r="B3168">
        <v>19</v>
      </c>
      <c r="C3168" s="1" t="s">
        <v>134</v>
      </c>
      <c r="D3168" s="1" t="s">
        <v>37</v>
      </c>
      <c r="E3168" s="1" t="s">
        <v>4</v>
      </c>
      <c r="F3168" s="2">
        <v>51624</v>
      </c>
      <c r="G3168">
        <v>37</v>
      </c>
      <c r="H3168">
        <v>80</v>
      </c>
      <c r="I3168" s="1" t="s">
        <v>124</v>
      </c>
      <c r="J3168" s="1" t="s">
        <v>26</v>
      </c>
      <c r="K3168" s="1" t="s">
        <v>62</v>
      </c>
      <c r="L3168" s="1" t="s">
        <v>8</v>
      </c>
      <c r="M3168" s="1" t="s">
        <v>27</v>
      </c>
      <c r="N3168" s="1" t="s">
        <v>57</v>
      </c>
      <c r="O3168" s="1" t="s">
        <v>11</v>
      </c>
    </row>
    <row r="3169" spans="1:15" x14ac:dyDescent="0.25">
      <c r="A3169">
        <v>3168</v>
      </c>
      <c r="B3169">
        <v>24</v>
      </c>
      <c r="C3169" s="1" t="s">
        <v>134</v>
      </c>
      <c r="D3169" s="1" t="s">
        <v>63</v>
      </c>
      <c r="E3169" s="1" t="s">
        <v>4</v>
      </c>
      <c r="F3169" s="2">
        <v>51626</v>
      </c>
      <c r="G3169">
        <v>9</v>
      </c>
      <c r="H3169">
        <v>78</v>
      </c>
      <c r="I3169" s="1" t="s">
        <v>29</v>
      </c>
      <c r="J3169" s="1" t="s">
        <v>26</v>
      </c>
      <c r="K3169" s="1" t="s">
        <v>126</v>
      </c>
      <c r="L3169" s="1" t="s">
        <v>39</v>
      </c>
      <c r="M3169" s="1" t="s">
        <v>52</v>
      </c>
      <c r="N3169" s="1" t="s">
        <v>15</v>
      </c>
      <c r="O3169" s="1" t="s">
        <v>58</v>
      </c>
    </row>
    <row r="3170" spans="1:15" x14ac:dyDescent="0.25">
      <c r="A3170">
        <v>3169</v>
      </c>
      <c r="B3170">
        <v>31</v>
      </c>
      <c r="C3170" s="1" t="s">
        <v>134</v>
      </c>
      <c r="D3170" s="1" t="s">
        <v>16</v>
      </c>
      <c r="E3170" s="1" t="s">
        <v>4</v>
      </c>
      <c r="F3170" s="2">
        <v>51628</v>
      </c>
      <c r="G3170">
        <v>14</v>
      </c>
      <c r="H3170">
        <v>24</v>
      </c>
      <c r="I3170" s="1" t="s">
        <v>38</v>
      </c>
      <c r="J3170" s="1" t="s">
        <v>26</v>
      </c>
      <c r="K3170" s="1" t="s">
        <v>103</v>
      </c>
      <c r="L3170" s="1" t="s">
        <v>19</v>
      </c>
      <c r="M3170" s="1" t="s">
        <v>52</v>
      </c>
      <c r="N3170" s="1" t="s">
        <v>28</v>
      </c>
      <c r="O3170" s="1" t="s">
        <v>11</v>
      </c>
    </row>
    <row r="3171" spans="1:15" x14ac:dyDescent="0.25">
      <c r="A3171">
        <v>3170</v>
      </c>
      <c r="B3171">
        <v>35</v>
      </c>
      <c r="C3171" s="1" t="s">
        <v>134</v>
      </c>
      <c r="D3171" s="1" t="s">
        <v>95</v>
      </c>
      <c r="E3171" s="1" t="s">
        <v>4</v>
      </c>
      <c r="F3171" s="2">
        <v>51630</v>
      </c>
      <c r="G3171">
        <v>3</v>
      </c>
      <c r="H3171">
        <v>59</v>
      </c>
      <c r="I3171" s="1" t="s">
        <v>124</v>
      </c>
      <c r="J3171" s="1" t="s">
        <v>26</v>
      </c>
      <c r="K3171" s="1" t="s">
        <v>34</v>
      </c>
      <c r="L3171" s="1" t="s">
        <v>39</v>
      </c>
      <c r="M3171" s="1" t="s">
        <v>20</v>
      </c>
      <c r="N3171" s="1" t="s">
        <v>10</v>
      </c>
      <c r="O3171" s="1" t="s">
        <v>22</v>
      </c>
    </row>
    <row r="3172" spans="1:15" x14ac:dyDescent="0.25">
      <c r="A3172">
        <v>3171</v>
      </c>
      <c r="B3172">
        <v>65</v>
      </c>
      <c r="C3172" s="1" t="s">
        <v>134</v>
      </c>
      <c r="D3172" s="1" t="s">
        <v>71</v>
      </c>
      <c r="E3172" s="1" t="s">
        <v>49</v>
      </c>
      <c r="F3172" s="2">
        <v>51632</v>
      </c>
      <c r="G3172">
        <v>10</v>
      </c>
      <c r="H3172">
        <v>41</v>
      </c>
      <c r="I3172" s="1" t="s">
        <v>25</v>
      </c>
      <c r="J3172" s="1" t="s">
        <v>74</v>
      </c>
      <c r="K3172" s="1" t="s">
        <v>43</v>
      </c>
      <c r="L3172" s="1" t="s">
        <v>19</v>
      </c>
      <c r="M3172" s="1" t="s">
        <v>9</v>
      </c>
      <c r="N3172" s="1" t="s">
        <v>21</v>
      </c>
      <c r="O3172" s="1" t="s">
        <v>11</v>
      </c>
    </row>
    <row r="3173" spans="1:15" x14ac:dyDescent="0.25">
      <c r="A3173">
        <v>3172</v>
      </c>
      <c r="B3173">
        <v>68</v>
      </c>
      <c r="C3173" s="1" t="s">
        <v>134</v>
      </c>
      <c r="D3173" s="1" t="s">
        <v>88</v>
      </c>
      <c r="E3173" s="1" t="s">
        <v>49</v>
      </c>
      <c r="F3173" s="2">
        <v>51634</v>
      </c>
      <c r="G3173">
        <v>26</v>
      </c>
      <c r="H3173">
        <v>26</v>
      </c>
      <c r="I3173" s="1" t="s">
        <v>104</v>
      </c>
      <c r="J3173" s="1" t="s">
        <v>26</v>
      </c>
      <c r="K3173" s="1" t="s">
        <v>14</v>
      </c>
      <c r="L3173" s="1" t="s">
        <v>19</v>
      </c>
      <c r="M3173" s="1" t="s">
        <v>9</v>
      </c>
      <c r="N3173" s="1" t="s">
        <v>57</v>
      </c>
      <c r="O3173" s="1" t="s">
        <v>58</v>
      </c>
    </row>
    <row r="3174" spans="1:15" x14ac:dyDescent="0.25">
      <c r="A3174">
        <v>3173</v>
      </c>
      <c r="B3174">
        <v>57</v>
      </c>
      <c r="C3174" s="1" t="s">
        <v>134</v>
      </c>
      <c r="D3174" s="1" t="s">
        <v>107</v>
      </c>
      <c r="E3174" s="1" t="s">
        <v>4</v>
      </c>
      <c r="F3174" s="2">
        <v>51636</v>
      </c>
      <c r="G3174">
        <v>30</v>
      </c>
      <c r="H3174">
        <v>52</v>
      </c>
      <c r="I3174" s="1" t="s">
        <v>50</v>
      </c>
      <c r="J3174" s="1" t="s">
        <v>26</v>
      </c>
      <c r="K3174" s="1" t="s">
        <v>60</v>
      </c>
      <c r="L3174" s="1" t="s">
        <v>39</v>
      </c>
      <c r="M3174" s="1" t="s">
        <v>36</v>
      </c>
      <c r="N3174" s="1" t="s">
        <v>68</v>
      </c>
      <c r="O3174" s="1" t="s">
        <v>58</v>
      </c>
    </row>
    <row r="3175" spans="1:15" x14ac:dyDescent="0.25">
      <c r="A3175">
        <v>3174</v>
      </c>
      <c r="B3175">
        <v>69</v>
      </c>
      <c r="C3175" s="1" t="s">
        <v>134</v>
      </c>
      <c r="D3175" s="1" t="s">
        <v>69</v>
      </c>
      <c r="E3175" s="1" t="s">
        <v>4</v>
      </c>
      <c r="F3175" s="2">
        <v>51638</v>
      </c>
      <c r="G3175">
        <v>32</v>
      </c>
      <c r="H3175">
        <v>46</v>
      </c>
      <c r="I3175" s="1" t="s">
        <v>131</v>
      </c>
      <c r="J3175" s="1" t="s">
        <v>6</v>
      </c>
      <c r="K3175" s="1" t="s">
        <v>67</v>
      </c>
      <c r="L3175" s="1" t="s">
        <v>35</v>
      </c>
      <c r="M3175" s="1" t="s">
        <v>27</v>
      </c>
      <c r="N3175" s="1" t="s">
        <v>28</v>
      </c>
      <c r="O3175" s="1" t="s">
        <v>11</v>
      </c>
    </row>
    <row r="3176" spans="1:15" x14ac:dyDescent="0.25">
      <c r="A3176">
        <v>3175</v>
      </c>
      <c r="B3176">
        <v>45</v>
      </c>
      <c r="C3176" s="1" t="s">
        <v>134</v>
      </c>
      <c r="D3176" s="1" t="s">
        <v>77</v>
      </c>
      <c r="E3176" s="1" t="s">
        <v>4</v>
      </c>
      <c r="F3176" s="2">
        <v>51640</v>
      </c>
      <c r="G3176">
        <v>35</v>
      </c>
      <c r="H3176">
        <v>52</v>
      </c>
      <c r="I3176" s="1" t="s">
        <v>83</v>
      </c>
      <c r="J3176" s="1" t="s">
        <v>6</v>
      </c>
      <c r="K3176" s="1" t="s">
        <v>103</v>
      </c>
      <c r="L3176" s="1" t="s">
        <v>8</v>
      </c>
      <c r="M3176" s="1" t="s">
        <v>56</v>
      </c>
      <c r="N3176" s="1" t="s">
        <v>28</v>
      </c>
      <c r="O3176" s="1" t="s">
        <v>70</v>
      </c>
    </row>
    <row r="3177" spans="1:15" x14ac:dyDescent="0.25">
      <c r="A3177">
        <v>3176</v>
      </c>
      <c r="B3177">
        <v>35</v>
      </c>
      <c r="C3177" s="1" t="s">
        <v>134</v>
      </c>
      <c r="D3177" s="1" t="s">
        <v>107</v>
      </c>
      <c r="E3177" s="1" t="s">
        <v>4</v>
      </c>
      <c r="F3177" s="2">
        <v>51642</v>
      </c>
      <c r="G3177">
        <v>26</v>
      </c>
      <c r="H3177">
        <v>42</v>
      </c>
      <c r="I3177" s="1" t="s">
        <v>121</v>
      </c>
      <c r="J3177" s="1" t="s">
        <v>26</v>
      </c>
      <c r="K3177" s="1" t="s">
        <v>14</v>
      </c>
      <c r="L3177" s="1" t="s">
        <v>39</v>
      </c>
      <c r="M3177" s="1" t="s">
        <v>56</v>
      </c>
      <c r="N3177" s="1" t="s">
        <v>68</v>
      </c>
      <c r="O3177" s="1" t="s">
        <v>79</v>
      </c>
    </row>
    <row r="3178" spans="1:15" x14ac:dyDescent="0.25">
      <c r="A3178">
        <v>3177</v>
      </c>
      <c r="B3178">
        <v>36</v>
      </c>
      <c r="C3178" s="1" t="s">
        <v>134</v>
      </c>
      <c r="D3178" s="1" t="s">
        <v>23</v>
      </c>
      <c r="E3178" s="1" t="s">
        <v>24</v>
      </c>
      <c r="F3178" s="2">
        <v>51644</v>
      </c>
      <c r="G3178">
        <v>39</v>
      </c>
      <c r="H3178">
        <v>37</v>
      </c>
      <c r="I3178" s="1" t="s">
        <v>54</v>
      </c>
      <c r="J3178" s="1" t="s">
        <v>74</v>
      </c>
      <c r="K3178" s="1" t="s">
        <v>30</v>
      </c>
      <c r="L3178" s="1" t="s">
        <v>19</v>
      </c>
      <c r="M3178" s="1" t="s">
        <v>52</v>
      </c>
      <c r="N3178" s="1" t="s">
        <v>21</v>
      </c>
      <c r="O3178" s="1" t="s">
        <v>70</v>
      </c>
    </row>
    <row r="3179" spans="1:15" x14ac:dyDescent="0.25">
      <c r="A3179">
        <v>3178</v>
      </c>
      <c r="B3179">
        <v>55</v>
      </c>
      <c r="C3179" s="1" t="s">
        <v>134</v>
      </c>
      <c r="D3179" s="1" t="s">
        <v>115</v>
      </c>
      <c r="E3179" s="1" t="s">
        <v>49</v>
      </c>
      <c r="F3179" s="2">
        <v>51646</v>
      </c>
      <c r="G3179">
        <v>31</v>
      </c>
      <c r="H3179">
        <v>52</v>
      </c>
      <c r="I3179" s="1" t="s">
        <v>50</v>
      </c>
      <c r="J3179" s="1" t="s">
        <v>6</v>
      </c>
      <c r="K3179" s="1" t="s">
        <v>100</v>
      </c>
      <c r="L3179" s="1" t="s">
        <v>39</v>
      </c>
      <c r="M3179" s="1" t="s">
        <v>36</v>
      </c>
      <c r="N3179" s="1" t="s">
        <v>21</v>
      </c>
      <c r="O3179" s="1" t="s">
        <v>70</v>
      </c>
    </row>
    <row r="3180" spans="1:15" x14ac:dyDescent="0.25">
      <c r="A3180">
        <v>3179</v>
      </c>
      <c r="B3180">
        <v>66</v>
      </c>
      <c r="C3180" s="1" t="s">
        <v>134</v>
      </c>
      <c r="D3180" s="1" t="s">
        <v>23</v>
      </c>
      <c r="E3180" s="1" t="s">
        <v>24</v>
      </c>
      <c r="F3180" s="2">
        <v>51648</v>
      </c>
      <c r="G3180">
        <v>28</v>
      </c>
      <c r="H3180">
        <v>34</v>
      </c>
      <c r="I3180" s="1" t="s">
        <v>131</v>
      </c>
      <c r="J3180" s="1" t="s">
        <v>6</v>
      </c>
      <c r="K3180" s="1" t="s">
        <v>100</v>
      </c>
      <c r="L3180" s="1" t="s">
        <v>19</v>
      </c>
      <c r="M3180" s="1" t="s">
        <v>20</v>
      </c>
      <c r="N3180" s="1" t="s">
        <v>21</v>
      </c>
      <c r="O3180" s="1" t="s">
        <v>31</v>
      </c>
    </row>
    <row r="3181" spans="1:15" x14ac:dyDescent="0.25">
      <c r="A3181">
        <v>3180</v>
      </c>
      <c r="B3181">
        <v>57</v>
      </c>
      <c r="C3181" s="1" t="s">
        <v>134</v>
      </c>
      <c r="D3181" s="1" t="s">
        <v>41</v>
      </c>
      <c r="E3181" s="1" t="s">
        <v>4</v>
      </c>
      <c r="F3181" s="2">
        <v>51650</v>
      </c>
      <c r="G3181">
        <v>12</v>
      </c>
      <c r="H3181">
        <v>88</v>
      </c>
      <c r="I3181" s="1" t="s">
        <v>117</v>
      </c>
      <c r="J3181" s="1" t="s">
        <v>26</v>
      </c>
      <c r="K3181" s="1" t="s">
        <v>60</v>
      </c>
      <c r="L3181" s="1" t="s">
        <v>19</v>
      </c>
      <c r="M3181" s="1" t="s">
        <v>20</v>
      </c>
      <c r="N3181" s="1" t="s">
        <v>68</v>
      </c>
      <c r="O3181" s="1" t="s">
        <v>58</v>
      </c>
    </row>
    <row r="3182" spans="1:15" x14ac:dyDescent="0.25">
      <c r="A3182">
        <v>3181</v>
      </c>
      <c r="B3182">
        <v>18</v>
      </c>
      <c r="C3182" s="1" t="s">
        <v>134</v>
      </c>
      <c r="D3182" s="1" t="s">
        <v>48</v>
      </c>
      <c r="E3182" s="1" t="s">
        <v>49</v>
      </c>
      <c r="F3182" s="2">
        <v>51652</v>
      </c>
      <c r="G3182">
        <v>46</v>
      </c>
      <c r="H3182">
        <v>88</v>
      </c>
      <c r="I3182" s="1" t="s">
        <v>38</v>
      </c>
      <c r="J3182" s="1" t="s">
        <v>6</v>
      </c>
      <c r="K3182" s="1" t="s">
        <v>30</v>
      </c>
      <c r="L3182" s="1" t="s">
        <v>39</v>
      </c>
      <c r="M3182" s="1" t="s">
        <v>36</v>
      </c>
      <c r="N3182" s="1" t="s">
        <v>28</v>
      </c>
      <c r="O3182" s="1" t="s">
        <v>22</v>
      </c>
    </row>
    <row r="3183" spans="1:15" x14ac:dyDescent="0.25">
      <c r="A3183">
        <v>3182</v>
      </c>
      <c r="B3183">
        <v>31</v>
      </c>
      <c r="C3183" s="1" t="s">
        <v>134</v>
      </c>
      <c r="D3183" s="1" t="s">
        <v>84</v>
      </c>
      <c r="E3183" s="1" t="s">
        <v>45</v>
      </c>
      <c r="F3183" s="2">
        <v>51654</v>
      </c>
      <c r="G3183">
        <v>27</v>
      </c>
      <c r="H3183">
        <v>51</v>
      </c>
      <c r="I3183" s="1" t="s">
        <v>38</v>
      </c>
      <c r="J3183" s="1" t="s">
        <v>26</v>
      </c>
      <c r="K3183" s="1" t="s">
        <v>43</v>
      </c>
      <c r="L3183" s="1" t="s">
        <v>35</v>
      </c>
      <c r="M3183" s="1" t="s">
        <v>20</v>
      </c>
      <c r="N3183" s="1" t="s">
        <v>28</v>
      </c>
      <c r="O3183" s="1" t="s">
        <v>79</v>
      </c>
    </row>
    <row r="3184" spans="1:15" x14ac:dyDescent="0.25">
      <c r="A3184">
        <v>3183</v>
      </c>
      <c r="B3184">
        <v>50</v>
      </c>
      <c r="C3184" s="1" t="s">
        <v>134</v>
      </c>
      <c r="D3184" s="1" t="s">
        <v>71</v>
      </c>
      <c r="E3184" s="1" t="s">
        <v>49</v>
      </c>
      <c r="F3184" s="2">
        <v>51656</v>
      </c>
      <c r="G3184">
        <v>4</v>
      </c>
      <c r="H3184">
        <v>97</v>
      </c>
      <c r="I3184" s="1" t="s">
        <v>124</v>
      </c>
      <c r="J3184" s="1" t="s">
        <v>6</v>
      </c>
      <c r="K3184" s="1" t="s">
        <v>78</v>
      </c>
      <c r="L3184" s="1" t="s">
        <v>39</v>
      </c>
      <c r="M3184" s="1" t="s">
        <v>20</v>
      </c>
      <c r="N3184" s="1" t="s">
        <v>21</v>
      </c>
      <c r="O3184" s="1" t="s">
        <v>31</v>
      </c>
    </row>
    <row r="3185" spans="1:15" x14ac:dyDescent="0.25">
      <c r="A3185">
        <v>3184</v>
      </c>
      <c r="B3185">
        <v>50</v>
      </c>
      <c r="C3185" s="1" t="s">
        <v>134</v>
      </c>
      <c r="D3185" s="1" t="s">
        <v>32</v>
      </c>
      <c r="E3185" s="1" t="s">
        <v>24</v>
      </c>
      <c r="F3185" s="2">
        <v>51658</v>
      </c>
      <c r="G3185">
        <v>14</v>
      </c>
      <c r="H3185">
        <v>56</v>
      </c>
      <c r="I3185" s="1" t="s">
        <v>73</v>
      </c>
      <c r="J3185" s="1" t="s">
        <v>26</v>
      </c>
      <c r="K3185" s="1" t="s">
        <v>78</v>
      </c>
      <c r="L3185" s="1" t="s">
        <v>8</v>
      </c>
      <c r="M3185" s="1" t="s">
        <v>36</v>
      </c>
      <c r="N3185" s="1" t="s">
        <v>15</v>
      </c>
      <c r="O3185" s="1" t="s">
        <v>79</v>
      </c>
    </row>
    <row r="3186" spans="1:15" x14ac:dyDescent="0.25">
      <c r="A3186">
        <v>3185</v>
      </c>
      <c r="B3186">
        <v>61</v>
      </c>
      <c r="C3186" s="1" t="s">
        <v>134</v>
      </c>
      <c r="D3186" s="1" t="s">
        <v>12</v>
      </c>
      <c r="E3186" s="1" t="s">
        <v>4</v>
      </c>
      <c r="F3186" s="2">
        <v>51660</v>
      </c>
      <c r="G3186">
        <v>30</v>
      </c>
      <c r="H3186">
        <v>53</v>
      </c>
      <c r="I3186" s="1" t="s">
        <v>59</v>
      </c>
      <c r="J3186" s="1" t="s">
        <v>6</v>
      </c>
      <c r="K3186" s="1" t="s">
        <v>78</v>
      </c>
      <c r="L3186" s="1" t="s">
        <v>19</v>
      </c>
      <c r="M3186" s="1" t="s">
        <v>52</v>
      </c>
      <c r="N3186" s="1" t="s">
        <v>10</v>
      </c>
      <c r="O3186" s="1" t="s">
        <v>40</v>
      </c>
    </row>
    <row r="3187" spans="1:15" x14ac:dyDescent="0.25">
      <c r="A3187">
        <v>3186</v>
      </c>
      <c r="B3187">
        <v>52</v>
      </c>
      <c r="C3187" s="1" t="s">
        <v>134</v>
      </c>
      <c r="D3187" s="1" t="s">
        <v>69</v>
      </c>
      <c r="E3187" s="1" t="s">
        <v>4</v>
      </c>
      <c r="F3187" s="2">
        <v>51662</v>
      </c>
      <c r="G3187">
        <v>6</v>
      </c>
      <c r="H3187">
        <v>71</v>
      </c>
      <c r="I3187" s="1" t="s">
        <v>105</v>
      </c>
      <c r="J3187" s="1" t="s">
        <v>6</v>
      </c>
      <c r="K3187" s="1" t="s">
        <v>62</v>
      </c>
      <c r="L3187" s="1" t="s">
        <v>39</v>
      </c>
      <c r="M3187" s="1" t="s">
        <v>9</v>
      </c>
      <c r="N3187" s="1" t="s">
        <v>28</v>
      </c>
      <c r="O3187" s="1" t="s">
        <v>31</v>
      </c>
    </row>
    <row r="3188" spans="1:15" x14ac:dyDescent="0.25">
      <c r="A3188">
        <v>3187</v>
      </c>
      <c r="B3188">
        <v>38</v>
      </c>
      <c r="C3188" s="1" t="s">
        <v>134</v>
      </c>
      <c r="D3188" s="1" t="s">
        <v>88</v>
      </c>
      <c r="E3188" s="1" t="s">
        <v>49</v>
      </c>
      <c r="F3188" s="2">
        <v>51664</v>
      </c>
      <c r="G3188">
        <v>43</v>
      </c>
      <c r="H3188">
        <v>93</v>
      </c>
      <c r="I3188" s="1" t="s">
        <v>123</v>
      </c>
      <c r="J3188" s="1" t="s">
        <v>18</v>
      </c>
      <c r="K3188" s="1" t="s">
        <v>91</v>
      </c>
      <c r="L3188" s="1" t="s">
        <v>8</v>
      </c>
      <c r="M3188" s="1" t="s">
        <v>56</v>
      </c>
      <c r="N3188" s="1" t="s">
        <v>10</v>
      </c>
      <c r="O3188" s="1" t="s">
        <v>31</v>
      </c>
    </row>
    <row r="3189" spans="1:15" x14ac:dyDescent="0.25">
      <c r="A3189">
        <v>3188</v>
      </c>
      <c r="B3189">
        <v>67</v>
      </c>
      <c r="C3189" s="1" t="s">
        <v>134</v>
      </c>
      <c r="D3189" s="1" t="s">
        <v>3</v>
      </c>
      <c r="E3189" s="1" t="s">
        <v>4</v>
      </c>
      <c r="F3189" s="2">
        <v>51666</v>
      </c>
      <c r="G3189">
        <v>28</v>
      </c>
      <c r="H3189">
        <v>72</v>
      </c>
      <c r="I3189" s="1" t="s">
        <v>87</v>
      </c>
      <c r="J3189" s="1" t="s">
        <v>6</v>
      </c>
      <c r="K3189" s="1" t="s">
        <v>108</v>
      </c>
      <c r="L3189" s="1" t="s">
        <v>8</v>
      </c>
      <c r="M3189" s="1" t="s">
        <v>20</v>
      </c>
      <c r="N3189" s="1" t="s">
        <v>68</v>
      </c>
      <c r="O3189" s="1" t="s">
        <v>22</v>
      </c>
    </row>
    <row r="3190" spans="1:15" x14ac:dyDescent="0.25">
      <c r="A3190">
        <v>3189</v>
      </c>
      <c r="B3190">
        <v>42</v>
      </c>
      <c r="C3190" s="1" t="s">
        <v>134</v>
      </c>
      <c r="D3190" s="1" t="s">
        <v>3</v>
      </c>
      <c r="E3190" s="1" t="s">
        <v>4</v>
      </c>
      <c r="F3190" s="2">
        <v>51668</v>
      </c>
      <c r="G3190">
        <v>39</v>
      </c>
      <c r="H3190">
        <v>59</v>
      </c>
      <c r="I3190" s="1" t="s">
        <v>111</v>
      </c>
      <c r="J3190" s="1" t="s">
        <v>26</v>
      </c>
      <c r="K3190" s="1" t="s">
        <v>75</v>
      </c>
      <c r="L3190" s="1" t="s">
        <v>8</v>
      </c>
      <c r="M3190" s="1" t="s">
        <v>36</v>
      </c>
      <c r="N3190" s="1" t="s">
        <v>57</v>
      </c>
      <c r="O3190" s="1" t="s">
        <v>70</v>
      </c>
    </row>
    <row r="3191" spans="1:15" x14ac:dyDescent="0.25">
      <c r="A3191">
        <v>3190</v>
      </c>
      <c r="B3191">
        <v>25</v>
      </c>
      <c r="C3191" s="1" t="s">
        <v>134</v>
      </c>
      <c r="D3191" s="1" t="s">
        <v>119</v>
      </c>
      <c r="E3191" s="1" t="s">
        <v>24</v>
      </c>
      <c r="F3191" s="2">
        <v>51670</v>
      </c>
      <c r="G3191">
        <v>30</v>
      </c>
      <c r="H3191">
        <v>87</v>
      </c>
      <c r="I3191" s="1" t="s">
        <v>93</v>
      </c>
      <c r="J3191" s="1" t="s">
        <v>26</v>
      </c>
      <c r="K3191" s="1" t="s">
        <v>100</v>
      </c>
      <c r="L3191" s="1" t="s">
        <v>35</v>
      </c>
      <c r="M3191" s="1" t="s">
        <v>56</v>
      </c>
      <c r="N3191" s="1" t="s">
        <v>28</v>
      </c>
      <c r="O3191" s="1" t="s">
        <v>58</v>
      </c>
    </row>
    <row r="3192" spans="1:15" x14ac:dyDescent="0.25">
      <c r="A3192">
        <v>3191</v>
      </c>
      <c r="B3192">
        <v>41</v>
      </c>
      <c r="C3192" s="1" t="s">
        <v>134</v>
      </c>
      <c r="D3192" s="1" t="s">
        <v>16</v>
      </c>
      <c r="E3192" s="1" t="s">
        <v>4</v>
      </c>
      <c r="F3192" s="2">
        <v>51672</v>
      </c>
      <c r="G3192">
        <v>5</v>
      </c>
      <c r="H3192">
        <v>78</v>
      </c>
      <c r="I3192" s="1" t="s">
        <v>81</v>
      </c>
      <c r="J3192" s="1" t="s">
        <v>18</v>
      </c>
      <c r="K3192" s="1" t="s">
        <v>55</v>
      </c>
      <c r="L3192" s="1" t="s">
        <v>39</v>
      </c>
      <c r="M3192" s="1" t="s">
        <v>20</v>
      </c>
      <c r="N3192" s="1" t="s">
        <v>21</v>
      </c>
      <c r="O3192" s="1" t="s">
        <v>11</v>
      </c>
    </row>
    <row r="3193" spans="1:15" x14ac:dyDescent="0.25">
      <c r="A3193">
        <v>3192</v>
      </c>
      <c r="B3193">
        <v>62</v>
      </c>
      <c r="C3193" s="1" t="s">
        <v>134</v>
      </c>
      <c r="D3193" s="1" t="s">
        <v>86</v>
      </c>
      <c r="E3193" s="1" t="s">
        <v>4</v>
      </c>
      <c r="F3193" s="2">
        <v>51674</v>
      </c>
      <c r="G3193">
        <v>42</v>
      </c>
      <c r="H3193">
        <v>68</v>
      </c>
      <c r="I3193" s="1" t="s">
        <v>73</v>
      </c>
      <c r="J3193" s="1" t="s">
        <v>74</v>
      </c>
      <c r="K3193" s="1" t="s">
        <v>14</v>
      </c>
      <c r="L3193" s="1" t="s">
        <v>8</v>
      </c>
      <c r="M3193" s="1" t="s">
        <v>56</v>
      </c>
      <c r="N3193" s="1" t="s">
        <v>21</v>
      </c>
      <c r="O3193" s="1" t="s">
        <v>79</v>
      </c>
    </row>
    <row r="3194" spans="1:15" x14ac:dyDescent="0.25">
      <c r="A3194">
        <v>3193</v>
      </c>
      <c r="B3194">
        <v>19</v>
      </c>
      <c r="C3194" s="1" t="s">
        <v>134</v>
      </c>
      <c r="D3194" s="1" t="s">
        <v>12</v>
      </c>
      <c r="E3194" s="1" t="s">
        <v>4</v>
      </c>
      <c r="F3194" s="2">
        <v>51676</v>
      </c>
      <c r="G3194">
        <v>20</v>
      </c>
      <c r="H3194">
        <v>76</v>
      </c>
      <c r="I3194" s="1" t="s">
        <v>128</v>
      </c>
      <c r="J3194" s="1" t="s">
        <v>18</v>
      </c>
      <c r="K3194" s="1" t="s">
        <v>14</v>
      </c>
      <c r="L3194" s="1" t="s">
        <v>39</v>
      </c>
      <c r="M3194" s="1" t="s">
        <v>20</v>
      </c>
      <c r="N3194" s="1" t="s">
        <v>15</v>
      </c>
      <c r="O3194" s="1" t="s">
        <v>11</v>
      </c>
    </row>
    <row r="3195" spans="1:15" x14ac:dyDescent="0.25">
      <c r="A3195">
        <v>3194</v>
      </c>
      <c r="B3195">
        <v>63</v>
      </c>
      <c r="C3195" s="1" t="s">
        <v>134</v>
      </c>
      <c r="D3195" s="1" t="s">
        <v>125</v>
      </c>
      <c r="E3195" s="1" t="s">
        <v>49</v>
      </c>
      <c r="F3195" s="2">
        <v>51678</v>
      </c>
      <c r="G3195">
        <v>35</v>
      </c>
      <c r="H3195">
        <v>99</v>
      </c>
      <c r="I3195" s="1" t="s">
        <v>123</v>
      </c>
      <c r="J3195" s="1" t="s">
        <v>6</v>
      </c>
      <c r="K3195" s="1" t="s">
        <v>67</v>
      </c>
      <c r="L3195" s="1" t="s">
        <v>8</v>
      </c>
      <c r="M3195" s="1" t="s">
        <v>9</v>
      </c>
      <c r="N3195" s="1" t="s">
        <v>21</v>
      </c>
      <c r="O3195" s="1" t="s">
        <v>11</v>
      </c>
    </row>
    <row r="3196" spans="1:15" x14ac:dyDescent="0.25">
      <c r="A3196">
        <v>3195</v>
      </c>
      <c r="B3196">
        <v>43</v>
      </c>
      <c r="C3196" s="1" t="s">
        <v>134</v>
      </c>
      <c r="D3196" s="1" t="s">
        <v>32</v>
      </c>
      <c r="E3196" s="1" t="s">
        <v>24</v>
      </c>
      <c r="F3196" s="2">
        <v>51680</v>
      </c>
      <c r="G3196">
        <v>10</v>
      </c>
      <c r="H3196">
        <v>52</v>
      </c>
      <c r="I3196" s="1" t="s">
        <v>110</v>
      </c>
      <c r="J3196" s="1" t="s">
        <v>6</v>
      </c>
      <c r="K3196" s="1" t="s">
        <v>62</v>
      </c>
      <c r="L3196" s="1" t="s">
        <v>35</v>
      </c>
      <c r="M3196" s="1" t="s">
        <v>36</v>
      </c>
      <c r="N3196" s="1" t="s">
        <v>21</v>
      </c>
      <c r="O3196" s="1" t="s">
        <v>58</v>
      </c>
    </row>
    <row r="3197" spans="1:15" x14ac:dyDescent="0.25">
      <c r="A3197">
        <v>3196</v>
      </c>
      <c r="B3197">
        <v>68</v>
      </c>
      <c r="C3197" s="1" t="s">
        <v>134</v>
      </c>
      <c r="D3197" s="1" t="s">
        <v>71</v>
      </c>
      <c r="E3197" s="1" t="s">
        <v>49</v>
      </c>
      <c r="F3197" s="2">
        <v>51682</v>
      </c>
      <c r="G3197">
        <v>36</v>
      </c>
      <c r="H3197">
        <v>58</v>
      </c>
      <c r="I3197" s="1" t="s">
        <v>50</v>
      </c>
      <c r="J3197" s="1" t="s">
        <v>18</v>
      </c>
      <c r="K3197" s="1" t="s">
        <v>90</v>
      </c>
      <c r="L3197" s="1" t="s">
        <v>19</v>
      </c>
      <c r="M3197" s="1" t="s">
        <v>27</v>
      </c>
      <c r="N3197" s="1" t="s">
        <v>21</v>
      </c>
      <c r="O3197" s="1" t="s">
        <v>40</v>
      </c>
    </row>
    <row r="3198" spans="1:15" x14ac:dyDescent="0.25">
      <c r="A3198">
        <v>3197</v>
      </c>
      <c r="B3198">
        <v>24</v>
      </c>
      <c r="C3198" s="1" t="s">
        <v>134</v>
      </c>
      <c r="D3198" s="1" t="s">
        <v>115</v>
      </c>
      <c r="E3198" s="1" t="s">
        <v>49</v>
      </c>
      <c r="F3198" s="2">
        <v>51684</v>
      </c>
      <c r="G3198">
        <v>21</v>
      </c>
      <c r="H3198">
        <v>59</v>
      </c>
      <c r="I3198" s="1" t="s">
        <v>132</v>
      </c>
      <c r="J3198" s="1" t="s">
        <v>6</v>
      </c>
      <c r="K3198" s="1" t="s">
        <v>14</v>
      </c>
      <c r="L3198" s="1" t="s">
        <v>8</v>
      </c>
      <c r="M3198" s="1" t="s">
        <v>9</v>
      </c>
      <c r="N3198" s="1" t="s">
        <v>68</v>
      </c>
      <c r="O3198" s="1" t="s">
        <v>11</v>
      </c>
    </row>
    <row r="3199" spans="1:15" x14ac:dyDescent="0.25">
      <c r="A3199">
        <v>3198</v>
      </c>
      <c r="B3199">
        <v>27</v>
      </c>
      <c r="C3199" s="1" t="s">
        <v>134</v>
      </c>
      <c r="D3199" s="1" t="s">
        <v>12</v>
      </c>
      <c r="E3199" s="1" t="s">
        <v>4</v>
      </c>
      <c r="F3199" s="2">
        <v>51686</v>
      </c>
      <c r="G3199">
        <v>29</v>
      </c>
      <c r="H3199">
        <v>71</v>
      </c>
      <c r="I3199" s="1" t="s">
        <v>13</v>
      </c>
      <c r="J3199" s="1" t="s">
        <v>26</v>
      </c>
      <c r="K3199" s="1" t="s">
        <v>67</v>
      </c>
      <c r="L3199" s="1" t="s">
        <v>19</v>
      </c>
      <c r="M3199" s="1" t="s">
        <v>20</v>
      </c>
      <c r="N3199" s="1" t="s">
        <v>21</v>
      </c>
      <c r="O3199" s="1" t="s">
        <v>79</v>
      </c>
    </row>
    <row r="3200" spans="1:15" x14ac:dyDescent="0.25">
      <c r="A3200">
        <v>3199</v>
      </c>
      <c r="B3200">
        <v>61</v>
      </c>
      <c r="C3200" s="1" t="s">
        <v>134</v>
      </c>
      <c r="D3200" s="1" t="s">
        <v>125</v>
      </c>
      <c r="E3200" s="1" t="s">
        <v>49</v>
      </c>
      <c r="F3200" s="2">
        <v>51688</v>
      </c>
      <c r="G3200">
        <v>39</v>
      </c>
      <c r="H3200">
        <v>94</v>
      </c>
      <c r="I3200" s="1" t="s">
        <v>120</v>
      </c>
      <c r="J3200" s="1" t="s">
        <v>6</v>
      </c>
      <c r="K3200" s="1" t="s">
        <v>82</v>
      </c>
      <c r="L3200" s="1" t="s">
        <v>8</v>
      </c>
      <c r="M3200" s="1" t="s">
        <v>20</v>
      </c>
      <c r="N3200" s="1" t="s">
        <v>68</v>
      </c>
      <c r="O3200" s="1" t="s">
        <v>22</v>
      </c>
    </row>
    <row r="3201" spans="1:15" x14ac:dyDescent="0.25">
      <c r="A3201">
        <v>3200</v>
      </c>
      <c r="B3201">
        <v>59</v>
      </c>
      <c r="C3201" s="1" t="s">
        <v>134</v>
      </c>
      <c r="D3201" s="1" t="s">
        <v>48</v>
      </c>
      <c r="E3201" s="1" t="s">
        <v>49</v>
      </c>
      <c r="F3201" s="2">
        <v>51690</v>
      </c>
      <c r="G3201">
        <v>16</v>
      </c>
      <c r="H3201">
        <v>40</v>
      </c>
      <c r="I3201" s="1" t="s">
        <v>13</v>
      </c>
      <c r="J3201" s="1" t="s">
        <v>74</v>
      </c>
      <c r="K3201" s="1" t="s">
        <v>51</v>
      </c>
      <c r="L3201" s="1" t="s">
        <v>8</v>
      </c>
      <c r="M3201" s="1" t="s">
        <v>9</v>
      </c>
      <c r="N3201" s="1" t="s">
        <v>28</v>
      </c>
      <c r="O3201" s="1" t="s">
        <v>70</v>
      </c>
    </row>
    <row r="3202" spans="1:15" x14ac:dyDescent="0.25">
      <c r="A3202">
        <v>3201</v>
      </c>
      <c r="B3202">
        <v>67</v>
      </c>
      <c r="C3202" s="1" t="s">
        <v>134</v>
      </c>
      <c r="D3202" s="1" t="s">
        <v>107</v>
      </c>
      <c r="E3202" s="1" t="s">
        <v>4</v>
      </c>
      <c r="F3202" s="2">
        <v>51692</v>
      </c>
      <c r="G3202">
        <v>32</v>
      </c>
      <c r="H3202">
        <v>24</v>
      </c>
      <c r="I3202" s="1" t="s">
        <v>50</v>
      </c>
      <c r="J3202" s="1" t="s">
        <v>6</v>
      </c>
      <c r="K3202" s="1" t="s">
        <v>76</v>
      </c>
      <c r="L3202" s="1" t="s">
        <v>19</v>
      </c>
      <c r="M3202" s="1" t="s">
        <v>20</v>
      </c>
      <c r="N3202" s="1" t="s">
        <v>21</v>
      </c>
      <c r="O3202" s="1" t="s">
        <v>70</v>
      </c>
    </row>
    <row r="3203" spans="1:15" x14ac:dyDescent="0.25">
      <c r="A3203">
        <v>3202</v>
      </c>
      <c r="B3203">
        <v>46</v>
      </c>
      <c r="C3203" s="1" t="s">
        <v>134</v>
      </c>
      <c r="D3203" s="1" t="s">
        <v>77</v>
      </c>
      <c r="E3203" s="1" t="s">
        <v>4</v>
      </c>
      <c r="F3203" s="2">
        <v>51694</v>
      </c>
      <c r="G3203">
        <v>34</v>
      </c>
      <c r="H3203">
        <v>38</v>
      </c>
      <c r="I3203" s="1" t="s">
        <v>111</v>
      </c>
      <c r="J3203" s="1" t="s">
        <v>18</v>
      </c>
      <c r="K3203" s="1" t="s">
        <v>108</v>
      </c>
      <c r="L3203" s="1" t="s">
        <v>39</v>
      </c>
      <c r="M3203" s="1" t="s">
        <v>52</v>
      </c>
      <c r="N3203" s="1" t="s">
        <v>15</v>
      </c>
      <c r="O3203" s="1" t="s">
        <v>70</v>
      </c>
    </row>
    <row r="3204" spans="1:15" x14ac:dyDescent="0.25">
      <c r="A3204">
        <v>3203</v>
      </c>
      <c r="B3204">
        <v>65</v>
      </c>
      <c r="C3204" s="1" t="s">
        <v>134</v>
      </c>
      <c r="D3204" s="1" t="s">
        <v>101</v>
      </c>
      <c r="E3204" s="1" t="s">
        <v>49</v>
      </c>
      <c r="F3204" s="2">
        <v>51696</v>
      </c>
      <c r="G3204">
        <v>38</v>
      </c>
      <c r="H3204">
        <v>37</v>
      </c>
      <c r="I3204" s="1" t="s">
        <v>132</v>
      </c>
      <c r="J3204" s="1" t="s">
        <v>6</v>
      </c>
      <c r="K3204" s="1" t="s">
        <v>78</v>
      </c>
      <c r="L3204" s="1" t="s">
        <v>39</v>
      </c>
      <c r="M3204" s="1" t="s">
        <v>36</v>
      </c>
      <c r="N3204" s="1" t="s">
        <v>10</v>
      </c>
      <c r="O3204" s="1" t="s">
        <v>31</v>
      </c>
    </row>
    <row r="3205" spans="1:15" x14ac:dyDescent="0.25">
      <c r="A3205">
        <v>3204</v>
      </c>
      <c r="B3205">
        <v>63</v>
      </c>
      <c r="C3205" s="1" t="s">
        <v>134</v>
      </c>
      <c r="D3205" s="1" t="s">
        <v>44</v>
      </c>
      <c r="E3205" s="1" t="s">
        <v>45</v>
      </c>
      <c r="F3205" s="2">
        <v>51698</v>
      </c>
      <c r="G3205">
        <v>14</v>
      </c>
      <c r="H3205">
        <v>29</v>
      </c>
      <c r="I3205" s="1" t="s">
        <v>109</v>
      </c>
      <c r="J3205" s="1" t="s">
        <v>6</v>
      </c>
      <c r="K3205" s="1" t="s">
        <v>67</v>
      </c>
      <c r="L3205" s="1" t="s">
        <v>19</v>
      </c>
      <c r="M3205" s="1" t="s">
        <v>9</v>
      </c>
      <c r="N3205" s="1" t="s">
        <v>10</v>
      </c>
      <c r="O3205" s="1" t="s">
        <v>31</v>
      </c>
    </row>
    <row r="3206" spans="1:15" x14ac:dyDescent="0.25">
      <c r="A3206">
        <v>3205</v>
      </c>
      <c r="B3206">
        <v>57</v>
      </c>
      <c r="C3206" s="1" t="s">
        <v>134</v>
      </c>
      <c r="D3206" s="1" t="s">
        <v>84</v>
      </c>
      <c r="E3206" s="1" t="s">
        <v>45</v>
      </c>
      <c r="F3206" s="2">
        <v>51700</v>
      </c>
      <c r="G3206">
        <v>23</v>
      </c>
      <c r="H3206">
        <v>92</v>
      </c>
      <c r="I3206" s="1" t="s">
        <v>112</v>
      </c>
      <c r="J3206" s="1" t="s">
        <v>74</v>
      </c>
      <c r="K3206" s="1" t="s">
        <v>75</v>
      </c>
      <c r="L3206" s="1" t="s">
        <v>39</v>
      </c>
      <c r="M3206" s="1" t="s">
        <v>20</v>
      </c>
      <c r="N3206" s="1" t="s">
        <v>68</v>
      </c>
      <c r="O3206" s="1" t="s">
        <v>58</v>
      </c>
    </row>
    <row r="3207" spans="1:15" x14ac:dyDescent="0.25">
      <c r="A3207">
        <v>3206</v>
      </c>
      <c r="B3207">
        <v>40</v>
      </c>
      <c r="C3207" s="1" t="s">
        <v>134</v>
      </c>
      <c r="D3207" s="1" t="s">
        <v>86</v>
      </c>
      <c r="E3207" s="1" t="s">
        <v>4</v>
      </c>
      <c r="F3207" s="2">
        <v>51702</v>
      </c>
      <c r="G3207">
        <v>50</v>
      </c>
      <c r="H3207">
        <v>24</v>
      </c>
      <c r="I3207" s="1" t="s">
        <v>94</v>
      </c>
      <c r="J3207" s="1" t="s">
        <v>74</v>
      </c>
      <c r="K3207" s="1" t="s">
        <v>118</v>
      </c>
      <c r="L3207" s="1" t="s">
        <v>39</v>
      </c>
      <c r="M3207" s="1" t="s">
        <v>52</v>
      </c>
      <c r="N3207" s="1" t="s">
        <v>57</v>
      </c>
      <c r="O3207" s="1" t="s">
        <v>79</v>
      </c>
    </row>
    <row r="3208" spans="1:15" x14ac:dyDescent="0.25">
      <c r="A3208">
        <v>3207</v>
      </c>
      <c r="B3208">
        <v>36</v>
      </c>
      <c r="C3208" s="1" t="s">
        <v>134</v>
      </c>
      <c r="D3208" s="1" t="s">
        <v>119</v>
      </c>
      <c r="E3208" s="1" t="s">
        <v>24</v>
      </c>
      <c r="F3208" s="2">
        <v>51704</v>
      </c>
      <c r="G3208">
        <v>49</v>
      </c>
      <c r="H3208">
        <v>52</v>
      </c>
      <c r="I3208" s="1" t="s">
        <v>81</v>
      </c>
      <c r="J3208" s="1" t="s">
        <v>26</v>
      </c>
      <c r="K3208" s="1" t="s">
        <v>92</v>
      </c>
      <c r="L3208" s="1" t="s">
        <v>8</v>
      </c>
      <c r="M3208" s="1" t="s">
        <v>20</v>
      </c>
      <c r="N3208" s="1" t="s">
        <v>28</v>
      </c>
      <c r="O3208" s="1" t="s">
        <v>70</v>
      </c>
    </row>
    <row r="3209" spans="1:15" x14ac:dyDescent="0.25">
      <c r="A3209">
        <v>3208</v>
      </c>
      <c r="B3209">
        <v>67</v>
      </c>
      <c r="C3209" s="1" t="s">
        <v>134</v>
      </c>
      <c r="D3209" s="1" t="s">
        <v>107</v>
      </c>
      <c r="E3209" s="1" t="s">
        <v>4</v>
      </c>
      <c r="F3209" s="2">
        <v>51706</v>
      </c>
      <c r="G3209">
        <v>14</v>
      </c>
      <c r="H3209">
        <v>29</v>
      </c>
      <c r="I3209" s="1" t="s">
        <v>99</v>
      </c>
      <c r="J3209" s="1" t="s">
        <v>74</v>
      </c>
      <c r="K3209" s="1" t="s">
        <v>100</v>
      </c>
      <c r="L3209" s="1" t="s">
        <v>35</v>
      </c>
      <c r="M3209" s="1" t="s">
        <v>27</v>
      </c>
      <c r="N3209" s="1" t="s">
        <v>28</v>
      </c>
      <c r="O3209" s="1" t="s">
        <v>31</v>
      </c>
    </row>
    <row r="3210" spans="1:15" x14ac:dyDescent="0.25">
      <c r="A3210">
        <v>3209</v>
      </c>
      <c r="B3210">
        <v>61</v>
      </c>
      <c r="C3210" s="1" t="s">
        <v>134</v>
      </c>
      <c r="D3210" s="1" t="s">
        <v>88</v>
      </c>
      <c r="E3210" s="1" t="s">
        <v>49</v>
      </c>
      <c r="F3210" s="2">
        <v>51708</v>
      </c>
      <c r="G3210">
        <v>42</v>
      </c>
      <c r="H3210">
        <v>30</v>
      </c>
      <c r="I3210" s="1" t="s">
        <v>98</v>
      </c>
      <c r="J3210" s="1" t="s">
        <v>6</v>
      </c>
      <c r="K3210" s="1" t="s">
        <v>108</v>
      </c>
      <c r="L3210" s="1" t="s">
        <v>8</v>
      </c>
      <c r="M3210" s="1" t="s">
        <v>52</v>
      </c>
      <c r="N3210" s="1" t="s">
        <v>28</v>
      </c>
      <c r="O3210" s="1" t="s">
        <v>22</v>
      </c>
    </row>
    <row r="3211" spans="1:15" x14ac:dyDescent="0.25">
      <c r="A3211">
        <v>3210</v>
      </c>
      <c r="B3211">
        <v>64</v>
      </c>
      <c r="C3211" s="1" t="s">
        <v>134</v>
      </c>
      <c r="D3211" s="1" t="s">
        <v>53</v>
      </c>
      <c r="E3211" s="1" t="s">
        <v>24</v>
      </c>
      <c r="F3211" s="2">
        <v>51710</v>
      </c>
      <c r="G3211">
        <v>39</v>
      </c>
      <c r="H3211">
        <v>31</v>
      </c>
      <c r="I3211" s="1" t="s">
        <v>54</v>
      </c>
      <c r="J3211" s="1" t="s">
        <v>6</v>
      </c>
      <c r="K3211" s="1" t="s">
        <v>82</v>
      </c>
      <c r="L3211" s="1" t="s">
        <v>39</v>
      </c>
      <c r="M3211" s="1" t="s">
        <v>36</v>
      </c>
      <c r="N3211" s="1" t="s">
        <v>68</v>
      </c>
      <c r="O3211" s="1" t="s">
        <v>31</v>
      </c>
    </row>
    <row r="3212" spans="1:15" x14ac:dyDescent="0.25">
      <c r="A3212">
        <v>3211</v>
      </c>
      <c r="B3212">
        <v>30</v>
      </c>
      <c r="C3212" s="1" t="s">
        <v>134</v>
      </c>
      <c r="D3212" s="1" t="s">
        <v>107</v>
      </c>
      <c r="E3212" s="1" t="s">
        <v>4</v>
      </c>
      <c r="F3212" s="2">
        <v>51712</v>
      </c>
      <c r="G3212">
        <v>43</v>
      </c>
      <c r="H3212">
        <v>67</v>
      </c>
      <c r="I3212" s="1" t="s">
        <v>89</v>
      </c>
      <c r="J3212" s="1" t="s">
        <v>26</v>
      </c>
      <c r="K3212" s="1" t="s">
        <v>118</v>
      </c>
      <c r="L3212" s="1" t="s">
        <v>35</v>
      </c>
      <c r="M3212" s="1" t="s">
        <v>9</v>
      </c>
      <c r="N3212" s="1" t="s">
        <v>10</v>
      </c>
      <c r="O3212" s="1" t="s">
        <v>58</v>
      </c>
    </row>
    <row r="3213" spans="1:15" x14ac:dyDescent="0.25">
      <c r="A3213">
        <v>3212</v>
      </c>
      <c r="B3213">
        <v>53</v>
      </c>
      <c r="C3213" s="1" t="s">
        <v>134</v>
      </c>
      <c r="D3213" s="1" t="s">
        <v>77</v>
      </c>
      <c r="E3213" s="1" t="s">
        <v>4</v>
      </c>
      <c r="F3213" s="2">
        <v>51714</v>
      </c>
      <c r="G3213">
        <v>12</v>
      </c>
      <c r="H3213">
        <v>65</v>
      </c>
      <c r="I3213" s="1" t="s">
        <v>25</v>
      </c>
      <c r="J3213" s="1" t="s">
        <v>6</v>
      </c>
      <c r="K3213" s="1" t="s">
        <v>30</v>
      </c>
      <c r="L3213" s="1" t="s">
        <v>8</v>
      </c>
      <c r="M3213" s="1" t="s">
        <v>36</v>
      </c>
      <c r="N3213" s="1" t="s">
        <v>15</v>
      </c>
      <c r="O3213" s="1" t="s">
        <v>70</v>
      </c>
    </row>
    <row r="3214" spans="1:15" x14ac:dyDescent="0.25">
      <c r="A3214">
        <v>3213</v>
      </c>
      <c r="B3214">
        <v>27</v>
      </c>
      <c r="C3214" s="1" t="s">
        <v>134</v>
      </c>
      <c r="D3214" s="1" t="s">
        <v>32</v>
      </c>
      <c r="E3214" s="1" t="s">
        <v>24</v>
      </c>
      <c r="F3214" s="2">
        <v>51716</v>
      </c>
      <c r="G3214">
        <v>21</v>
      </c>
      <c r="H3214">
        <v>22</v>
      </c>
      <c r="I3214" s="1" t="s">
        <v>33</v>
      </c>
      <c r="J3214" s="1" t="s">
        <v>26</v>
      </c>
      <c r="K3214" s="1" t="s">
        <v>108</v>
      </c>
      <c r="L3214" s="1" t="s">
        <v>8</v>
      </c>
      <c r="M3214" s="1" t="s">
        <v>52</v>
      </c>
      <c r="N3214" s="1" t="s">
        <v>68</v>
      </c>
      <c r="O3214" s="1" t="s">
        <v>22</v>
      </c>
    </row>
    <row r="3215" spans="1:15" x14ac:dyDescent="0.25">
      <c r="A3215">
        <v>3214</v>
      </c>
      <c r="B3215">
        <v>27</v>
      </c>
      <c r="C3215" s="1" t="s">
        <v>134</v>
      </c>
      <c r="D3215" s="1" t="s">
        <v>71</v>
      </c>
      <c r="E3215" s="1" t="s">
        <v>49</v>
      </c>
      <c r="F3215" s="2">
        <v>51718</v>
      </c>
      <c r="G3215">
        <v>33</v>
      </c>
      <c r="H3215">
        <v>56</v>
      </c>
      <c r="I3215" s="1" t="s">
        <v>87</v>
      </c>
      <c r="J3215" s="1" t="s">
        <v>26</v>
      </c>
      <c r="K3215" s="1" t="s">
        <v>92</v>
      </c>
      <c r="L3215" s="1" t="s">
        <v>8</v>
      </c>
      <c r="M3215" s="1" t="s">
        <v>36</v>
      </c>
      <c r="N3215" s="1" t="s">
        <v>21</v>
      </c>
      <c r="O3215" s="1" t="s">
        <v>70</v>
      </c>
    </row>
    <row r="3216" spans="1:15" x14ac:dyDescent="0.25">
      <c r="A3216">
        <v>3215</v>
      </c>
      <c r="B3216">
        <v>53</v>
      </c>
      <c r="C3216" s="1" t="s">
        <v>134</v>
      </c>
      <c r="D3216" s="1" t="s">
        <v>69</v>
      </c>
      <c r="E3216" s="1" t="s">
        <v>4</v>
      </c>
      <c r="F3216" s="2">
        <v>51720</v>
      </c>
      <c r="G3216">
        <v>6</v>
      </c>
      <c r="H3216">
        <v>78</v>
      </c>
      <c r="I3216" s="1" t="s">
        <v>131</v>
      </c>
      <c r="J3216" s="1" t="s">
        <v>26</v>
      </c>
      <c r="K3216" s="1" t="s">
        <v>116</v>
      </c>
      <c r="L3216" s="1" t="s">
        <v>19</v>
      </c>
      <c r="M3216" s="1" t="s">
        <v>20</v>
      </c>
      <c r="N3216" s="1" t="s">
        <v>68</v>
      </c>
      <c r="O3216" s="1" t="s">
        <v>31</v>
      </c>
    </row>
    <row r="3217" spans="1:15" x14ac:dyDescent="0.25">
      <c r="A3217">
        <v>3216</v>
      </c>
      <c r="B3217">
        <v>34</v>
      </c>
      <c r="C3217" s="1" t="s">
        <v>134</v>
      </c>
      <c r="D3217" s="1" t="s">
        <v>44</v>
      </c>
      <c r="E3217" s="1" t="s">
        <v>45</v>
      </c>
      <c r="F3217" s="2">
        <v>51722</v>
      </c>
      <c r="G3217">
        <v>10</v>
      </c>
      <c r="H3217">
        <v>90</v>
      </c>
      <c r="I3217" s="1" t="s">
        <v>25</v>
      </c>
      <c r="J3217" s="1" t="s">
        <v>26</v>
      </c>
      <c r="K3217" s="1" t="s">
        <v>118</v>
      </c>
      <c r="L3217" s="1" t="s">
        <v>35</v>
      </c>
      <c r="M3217" s="1" t="s">
        <v>20</v>
      </c>
      <c r="N3217" s="1" t="s">
        <v>28</v>
      </c>
      <c r="O3217" s="1" t="s">
        <v>79</v>
      </c>
    </row>
    <row r="3218" spans="1:15" x14ac:dyDescent="0.25">
      <c r="A3218">
        <v>3217</v>
      </c>
      <c r="B3218">
        <v>39</v>
      </c>
      <c r="C3218" s="1" t="s">
        <v>134</v>
      </c>
      <c r="D3218" s="1" t="s">
        <v>86</v>
      </c>
      <c r="E3218" s="1" t="s">
        <v>4</v>
      </c>
      <c r="F3218" s="2">
        <v>51724</v>
      </c>
      <c r="G3218">
        <v>18</v>
      </c>
      <c r="H3218">
        <v>85</v>
      </c>
      <c r="I3218" s="1" t="s">
        <v>97</v>
      </c>
      <c r="J3218" s="1" t="s">
        <v>18</v>
      </c>
      <c r="K3218" s="1" t="s">
        <v>60</v>
      </c>
      <c r="L3218" s="1" t="s">
        <v>8</v>
      </c>
      <c r="M3218" s="1" t="s">
        <v>27</v>
      </c>
      <c r="N3218" s="1" t="s">
        <v>15</v>
      </c>
      <c r="O3218" s="1" t="s">
        <v>22</v>
      </c>
    </row>
    <row r="3219" spans="1:15" x14ac:dyDescent="0.25">
      <c r="A3219">
        <v>3218</v>
      </c>
      <c r="B3219">
        <v>44</v>
      </c>
      <c r="C3219" s="1" t="s">
        <v>134</v>
      </c>
      <c r="D3219" s="1" t="s">
        <v>71</v>
      </c>
      <c r="E3219" s="1" t="s">
        <v>49</v>
      </c>
      <c r="F3219" s="2">
        <v>51726</v>
      </c>
      <c r="G3219">
        <v>46</v>
      </c>
      <c r="H3219">
        <v>58</v>
      </c>
      <c r="I3219" s="1" t="s">
        <v>29</v>
      </c>
      <c r="J3219" s="1" t="s">
        <v>26</v>
      </c>
      <c r="K3219" s="1" t="s">
        <v>47</v>
      </c>
      <c r="L3219" s="1" t="s">
        <v>39</v>
      </c>
      <c r="M3219" s="1" t="s">
        <v>9</v>
      </c>
      <c r="N3219" s="1" t="s">
        <v>10</v>
      </c>
      <c r="O3219" s="1" t="s">
        <v>22</v>
      </c>
    </row>
    <row r="3220" spans="1:15" x14ac:dyDescent="0.25">
      <c r="A3220">
        <v>3219</v>
      </c>
      <c r="B3220">
        <v>37</v>
      </c>
      <c r="C3220" s="1" t="s">
        <v>134</v>
      </c>
      <c r="D3220" s="1" t="s">
        <v>69</v>
      </c>
      <c r="E3220" s="1" t="s">
        <v>4</v>
      </c>
      <c r="F3220" s="2">
        <v>51728</v>
      </c>
      <c r="G3220">
        <v>49</v>
      </c>
      <c r="H3220">
        <v>34</v>
      </c>
      <c r="I3220" s="1" t="s">
        <v>85</v>
      </c>
      <c r="J3220" s="1" t="s">
        <v>26</v>
      </c>
      <c r="K3220" s="1" t="s">
        <v>67</v>
      </c>
      <c r="L3220" s="1" t="s">
        <v>39</v>
      </c>
      <c r="M3220" s="1" t="s">
        <v>9</v>
      </c>
      <c r="N3220" s="1" t="s">
        <v>28</v>
      </c>
      <c r="O3220" s="1" t="s">
        <v>70</v>
      </c>
    </row>
    <row r="3221" spans="1:15" x14ac:dyDescent="0.25">
      <c r="A3221">
        <v>3220</v>
      </c>
      <c r="B3221">
        <v>57</v>
      </c>
      <c r="C3221" s="1" t="s">
        <v>134</v>
      </c>
      <c r="D3221" s="1" t="s">
        <v>44</v>
      </c>
      <c r="E3221" s="1" t="s">
        <v>45</v>
      </c>
      <c r="F3221" s="2">
        <v>51730</v>
      </c>
      <c r="G3221">
        <v>39</v>
      </c>
      <c r="H3221">
        <v>40</v>
      </c>
      <c r="I3221" s="1" t="s">
        <v>93</v>
      </c>
      <c r="J3221" s="1" t="s">
        <v>6</v>
      </c>
      <c r="K3221" s="1" t="s">
        <v>34</v>
      </c>
      <c r="L3221" s="1" t="s">
        <v>35</v>
      </c>
      <c r="M3221" s="1" t="s">
        <v>52</v>
      </c>
      <c r="N3221" s="1" t="s">
        <v>21</v>
      </c>
      <c r="O3221" s="1" t="s">
        <v>22</v>
      </c>
    </row>
    <row r="3222" spans="1:15" x14ac:dyDescent="0.25">
      <c r="A3222">
        <v>3221</v>
      </c>
      <c r="B3222">
        <v>38</v>
      </c>
      <c r="C3222" s="1" t="s">
        <v>134</v>
      </c>
      <c r="D3222" s="1" t="s">
        <v>48</v>
      </c>
      <c r="E3222" s="1" t="s">
        <v>49</v>
      </c>
      <c r="F3222" s="2">
        <v>51732</v>
      </c>
      <c r="G3222">
        <v>16</v>
      </c>
      <c r="H3222">
        <v>29</v>
      </c>
      <c r="I3222" s="1" t="s">
        <v>96</v>
      </c>
      <c r="J3222" s="1" t="s">
        <v>26</v>
      </c>
      <c r="K3222" s="1" t="s">
        <v>126</v>
      </c>
      <c r="L3222" s="1" t="s">
        <v>39</v>
      </c>
      <c r="M3222" s="1" t="s">
        <v>20</v>
      </c>
      <c r="N3222" s="1" t="s">
        <v>15</v>
      </c>
      <c r="O3222" s="1" t="s">
        <v>70</v>
      </c>
    </row>
    <row r="3223" spans="1:15" x14ac:dyDescent="0.25">
      <c r="A3223">
        <v>3222</v>
      </c>
      <c r="B3223">
        <v>21</v>
      </c>
      <c r="C3223" s="1" t="s">
        <v>134</v>
      </c>
      <c r="D3223" s="1" t="s">
        <v>95</v>
      </c>
      <c r="E3223" s="1" t="s">
        <v>4</v>
      </c>
      <c r="F3223" s="2">
        <v>51734</v>
      </c>
      <c r="G3223">
        <v>28</v>
      </c>
      <c r="H3223">
        <v>76</v>
      </c>
      <c r="I3223" s="1" t="s">
        <v>64</v>
      </c>
      <c r="J3223" s="1" t="s">
        <v>26</v>
      </c>
      <c r="K3223" s="1" t="s">
        <v>116</v>
      </c>
      <c r="L3223" s="1" t="s">
        <v>8</v>
      </c>
      <c r="M3223" s="1" t="s">
        <v>36</v>
      </c>
      <c r="N3223" s="1" t="s">
        <v>15</v>
      </c>
      <c r="O3223" s="1" t="s">
        <v>31</v>
      </c>
    </row>
    <row r="3224" spans="1:15" x14ac:dyDescent="0.25">
      <c r="A3224">
        <v>3223</v>
      </c>
      <c r="B3224">
        <v>45</v>
      </c>
      <c r="C3224" s="1" t="s">
        <v>134</v>
      </c>
      <c r="D3224" s="1" t="s">
        <v>71</v>
      </c>
      <c r="E3224" s="1" t="s">
        <v>49</v>
      </c>
      <c r="F3224" s="2">
        <v>51736</v>
      </c>
      <c r="G3224">
        <v>22</v>
      </c>
      <c r="H3224">
        <v>84</v>
      </c>
      <c r="I3224" s="1" t="s">
        <v>87</v>
      </c>
      <c r="J3224" s="1" t="s">
        <v>18</v>
      </c>
      <c r="K3224" s="1" t="s">
        <v>14</v>
      </c>
      <c r="L3224" s="1" t="s">
        <v>39</v>
      </c>
      <c r="M3224" s="1" t="s">
        <v>56</v>
      </c>
      <c r="N3224" s="1" t="s">
        <v>28</v>
      </c>
      <c r="O3224" s="1" t="s">
        <v>40</v>
      </c>
    </row>
    <row r="3225" spans="1:15" x14ac:dyDescent="0.25">
      <c r="A3225">
        <v>3224</v>
      </c>
      <c r="B3225">
        <v>68</v>
      </c>
      <c r="C3225" s="1" t="s">
        <v>134</v>
      </c>
      <c r="D3225" s="1" t="s">
        <v>37</v>
      </c>
      <c r="E3225" s="1" t="s">
        <v>4</v>
      </c>
      <c r="F3225" s="2">
        <v>51738</v>
      </c>
      <c r="G3225">
        <v>36</v>
      </c>
      <c r="H3225">
        <v>65</v>
      </c>
      <c r="I3225" s="1" t="s">
        <v>38</v>
      </c>
      <c r="J3225" s="1" t="s">
        <v>18</v>
      </c>
      <c r="K3225" s="1" t="s">
        <v>7</v>
      </c>
      <c r="L3225" s="1" t="s">
        <v>19</v>
      </c>
      <c r="M3225" s="1" t="s">
        <v>36</v>
      </c>
      <c r="N3225" s="1" t="s">
        <v>10</v>
      </c>
      <c r="O3225" s="1" t="s">
        <v>58</v>
      </c>
    </row>
    <row r="3226" spans="1:15" x14ac:dyDescent="0.25">
      <c r="A3226">
        <v>3225</v>
      </c>
      <c r="B3226">
        <v>37</v>
      </c>
      <c r="C3226" s="1" t="s">
        <v>134</v>
      </c>
      <c r="D3226" s="1" t="s">
        <v>86</v>
      </c>
      <c r="E3226" s="1" t="s">
        <v>4</v>
      </c>
      <c r="F3226" s="2">
        <v>51740</v>
      </c>
      <c r="G3226">
        <v>18</v>
      </c>
      <c r="H3226">
        <v>80</v>
      </c>
      <c r="I3226" s="1" t="s">
        <v>61</v>
      </c>
      <c r="J3226" s="1" t="s">
        <v>6</v>
      </c>
      <c r="K3226" s="1" t="s">
        <v>108</v>
      </c>
      <c r="L3226" s="1" t="s">
        <v>8</v>
      </c>
      <c r="M3226" s="1" t="s">
        <v>20</v>
      </c>
      <c r="N3226" s="1" t="s">
        <v>28</v>
      </c>
      <c r="O3226" s="1" t="s">
        <v>70</v>
      </c>
    </row>
    <row r="3227" spans="1:15" x14ac:dyDescent="0.25">
      <c r="A3227">
        <v>3226</v>
      </c>
      <c r="B3227">
        <v>53</v>
      </c>
      <c r="C3227" s="1" t="s">
        <v>134</v>
      </c>
      <c r="D3227" s="1" t="s">
        <v>3</v>
      </c>
      <c r="E3227" s="1" t="s">
        <v>4</v>
      </c>
      <c r="F3227" s="2">
        <v>51742</v>
      </c>
      <c r="G3227">
        <v>31</v>
      </c>
      <c r="H3227">
        <v>98</v>
      </c>
      <c r="I3227" s="1" t="s">
        <v>64</v>
      </c>
      <c r="J3227" s="1" t="s">
        <v>26</v>
      </c>
      <c r="K3227" s="1" t="s">
        <v>51</v>
      </c>
      <c r="L3227" s="1" t="s">
        <v>39</v>
      </c>
      <c r="M3227" s="1" t="s">
        <v>56</v>
      </c>
      <c r="N3227" s="1" t="s">
        <v>21</v>
      </c>
      <c r="O3227" s="1" t="s">
        <v>22</v>
      </c>
    </row>
    <row r="3228" spans="1:15" x14ac:dyDescent="0.25">
      <c r="A3228">
        <v>3227</v>
      </c>
      <c r="B3228">
        <v>57</v>
      </c>
      <c r="C3228" s="1" t="s">
        <v>134</v>
      </c>
      <c r="D3228" s="1" t="s">
        <v>32</v>
      </c>
      <c r="E3228" s="1" t="s">
        <v>24</v>
      </c>
      <c r="F3228" s="2">
        <v>51744</v>
      </c>
      <c r="G3228">
        <v>38</v>
      </c>
      <c r="H3228">
        <v>71</v>
      </c>
      <c r="I3228" s="1" t="s">
        <v>130</v>
      </c>
      <c r="J3228" s="1" t="s">
        <v>74</v>
      </c>
      <c r="K3228" s="1" t="s">
        <v>100</v>
      </c>
      <c r="L3228" s="1" t="s">
        <v>19</v>
      </c>
      <c r="M3228" s="1" t="s">
        <v>27</v>
      </c>
      <c r="N3228" s="1" t="s">
        <v>57</v>
      </c>
      <c r="O3228" s="1" t="s">
        <v>11</v>
      </c>
    </row>
    <row r="3229" spans="1:15" x14ac:dyDescent="0.25">
      <c r="A3229">
        <v>3228</v>
      </c>
      <c r="B3229">
        <v>28</v>
      </c>
      <c r="C3229" s="1" t="s">
        <v>134</v>
      </c>
      <c r="D3229" s="1" t="s">
        <v>101</v>
      </c>
      <c r="E3229" s="1" t="s">
        <v>49</v>
      </c>
      <c r="F3229" s="2">
        <v>51746</v>
      </c>
      <c r="G3229">
        <v>42</v>
      </c>
      <c r="H3229">
        <v>69</v>
      </c>
      <c r="I3229" s="1" t="s">
        <v>102</v>
      </c>
      <c r="J3229" s="1" t="s">
        <v>74</v>
      </c>
      <c r="K3229" s="1" t="s">
        <v>34</v>
      </c>
      <c r="L3229" s="1" t="s">
        <v>39</v>
      </c>
      <c r="M3229" s="1" t="s">
        <v>20</v>
      </c>
      <c r="N3229" s="1" t="s">
        <v>68</v>
      </c>
      <c r="O3229" s="1" t="s">
        <v>40</v>
      </c>
    </row>
    <row r="3230" spans="1:15" x14ac:dyDescent="0.25">
      <c r="A3230">
        <v>3229</v>
      </c>
      <c r="B3230">
        <v>37</v>
      </c>
      <c r="C3230" s="1" t="s">
        <v>134</v>
      </c>
      <c r="D3230" s="1" t="s">
        <v>88</v>
      </c>
      <c r="E3230" s="1" t="s">
        <v>49</v>
      </c>
      <c r="F3230" s="2">
        <v>51748</v>
      </c>
      <c r="G3230">
        <v>27</v>
      </c>
      <c r="H3230">
        <v>95</v>
      </c>
      <c r="I3230" s="1" t="s">
        <v>121</v>
      </c>
      <c r="J3230" s="1" t="s">
        <v>26</v>
      </c>
      <c r="K3230" s="1" t="s">
        <v>116</v>
      </c>
      <c r="L3230" s="1" t="s">
        <v>19</v>
      </c>
      <c r="M3230" s="1" t="s">
        <v>52</v>
      </c>
      <c r="N3230" s="1" t="s">
        <v>28</v>
      </c>
      <c r="O3230" s="1" t="s">
        <v>31</v>
      </c>
    </row>
    <row r="3231" spans="1:15" x14ac:dyDescent="0.25">
      <c r="A3231">
        <v>3230</v>
      </c>
      <c r="B3231">
        <v>54</v>
      </c>
      <c r="C3231" s="1" t="s">
        <v>134</v>
      </c>
      <c r="D3231" s="1" t="s">
        <v>77</v>
      </c>
      <c r="E3231" s="1" t="s">
        <v>4</v>
      </c>
      <c r="F3231" s="2">
        <v>51750</v>
      </c>
      <c r="G3231">
        <v>24</v>
      </c>
      <c r="H3231">
        <v>67</v>
      </c>
      <c r="I3231" s="1" t="s">
        <v>121</v>
      </c>
      <c r="J3231" s="1" t="s">
        <v>26</v>
      </c>
      <c r="K3231" s="1" t="s">
        <v>67</v>
      </c>
      <c r="L3231" s="1" t="s">
        <v>39</v>
      </c>
      <c r="M3231" s="1" t="s">
        <v>9</v>
      </c>
      <c r="N3231" s="1" t="s">
        <v>15</v>
      </c>
      <c r="O3231" s="1" t="s">
        <v>70</v>
      </c>
    </row>
    <row r="3232" spans="1:15" x14ac:dyDescent="0.25">
      <c r="A3232">
        <v>3231</v>
      </c>
      <c r="B3232">
        <v>49</v>
      </c>
      <c r="C3232" s="1" t="s">
        <v>134</v>
      </c>
      <c r="D3232" s="1" t="s">
        <v>32</v>
      </c>
      <c r="E3232" s="1" t="s">
        <v>24</v>
      </c>
      <c r="F3232" s="2">
        <v>51752</v>
      </c>
      <c r="G3232">
        <v>38</v>
      </c>
      <c r="H3232">
        <v>49</v>
      </c>
      <c r="I3232" s="1" t="s">
        <v>93</v>
      </c>
      <c r="J3232" s="1" t="s">
        <v>26</v>
      </c>
      <c r="K3232" s="1" t="s">
        <v>60</v>
      </c>
      <c r="L3232" s="1" t="s">
        <v>35</v>
      </c>
      <c r="M3232" s="1" t="s">
        <v>27</v>
      </c>
      <c r="N3232" s="1" t="s">
        <v>68</v>
      </c>
      <c r="O3232" s="1" t="s">
        <v>31</v>
      </c>
    </row>
    <row r="3233" spans="1:15" x14ac:dyDescent="0.25">
      <c r="A3233">
        <v>3232</v>
      </c>
      <c r="B3233">
        <v>62</v>
      </c>
      <c r="C3233" s="1" t="s">
        <v>134</v>
      </c>
      <c r="D3233" s="1" t="s">
        <v>53</v>
      </c>
      <c r="E3233" s="1" t="s">
        <v>24</v>
      </c>
      <c r="F3233" s="2">
        <v>51754</v>
      </c>
      <c r="G3233">
        <v>9</v>
      </c>
      <c r="H3233">
        <v>97</v>
      </c>
      <c r="I3233" s="1" t="s">
        <v>89</v>
      </c>
      <c r="J3233" s="1" t="s">
        <v>26</v>
      </c>
      <c r="K3233" s="1" t="s">
        <v>14</v>
      </c>
      <c r="L3233" s="1" t="s">
        <v>8</v>
      </c>
      <c r="M3233" s="1" t="s">
        <v>20</v>
      </c>
      <c r="N3233" s="1" t="s">
        <v>21</v>
      </c>
      <c r="O3233" s="1" t="s">
        <v>31</v>
      </c>
    </row>
    <row r="3234" spans="1:15" x14ac:dyDescent="0.25">
      <c r="A3234">
        <v>3233</v>
      </c>
      <c r="B3234">
        <v>45</v>
      </c>
      <c r="C3234" s="1" t="s">
        <v>134</v>
      </c>
      <c r="D3234" s="1" t="s">
        <v>95</v>
      </c>
      <c r="E3234" s="1" t="s">
        <v>4</v>
      </c>
      <c r="F3234" s="2">
        <v>51756</v>
      </c>
      <c r="G3234">
        <v>19</v>
      </c>
      <c r="H3234">
        <v>34</v>
      </c>
      <c r="I3234" s="1" t="s">
        <v>17</v>
      </c>
      <c r="J3234" s="1" t="s">
        <v>26</v>
      </c>
      <c r="K3234" s="1" t="s">
        <v>34</v>
      </c>
      <c r="L3234" s="1" t="s">
        <v>19</v>
      </c>
      <c r="M3234" s="1" t="s">
        <v>27</v>
      </c>
      <c r="N3234" s="1" t="s">
        <v>57</v>
      </c>
      <c r="O3234" s="1" t="s">
        <v>70</v>
      </c>
    </row>
    <row r="3235" spans="1:15" x14ac:dyDescent="0.25">
      <c r="A3235">
        <v>3234</v>
      </c>
      <c r="B3235">
        <v>45</v>
      </c>
      <c r="C3235" s="1" t="s">
        <v>134</v>
      </c>
      <c r="D3235" s="1" t="s">
        <v>115</v>
      </c>
      <c r="E3235" s="1" t="s">
        <v>49</v>
      </c>
      <c r="F3235" s="2">
        <v>51758</v>
      </c>
      <c r="G3235">
        <v>11</v>
      </c>
      <c r="H3235">
        <v>74</v>
      </c>
      <c r="I3235" s="1" t="s">
        <v>98</v>
      </c>
      <c r="J3235" s="1" t="s">
        <v>26</v>
      </c>
      <c r="K3235" s="1" t="s">
        <v>75</v>
      </c>
      <c r="L3235" s="1" t="s">
        <v>39</v>
      </c>
      <c r="M3235" s="1" t="s">
        <v>9</v>
      </c>
      <c r="N3235" s="1" t="s">
        <v>68</v>
      </c>
      <c r="O3235" s="1" t="s">
        <v>58</v>
      </c>
    </row>
    <row r="3236" spans="1:15" x14ac:dyDescent="0.25">
      <c r="A3236">
        <v>3235</v>
      </c>
      <c r="B3236">
        <v>49</v>
      </c>
      <c r="C3236" s="1" t="s">
        <v>134</v>
      </c>
      <c r="D3236" s="1" t="s">
        <v>88</v>
      </c>
      <c r="E3236" s="1" t="s">
        <v>49</v>
      </c>
      <c r="F3236" s="2">
        <v>51760</v>
      </c>
      <c r="G3236">
        <v>16</v>
      </c>
      <c r="H3236">
        <v>96</v>
      </c>
      <c r="I3236" s="1" t="s">
        <v>131</v>
      </c>
      <c r="J3236" s="1" t="s">
        <v>26</v>
      </c>
      <c r="K3236" s="1" t="s">
        <v>76</v>
      </c>
      <c r="L3236" s="1" t="s">
        <v>8</v>
      </c>
      <c r="M3236" s="1" t="s">
        <v>52</v>
      </c>
      <c r="N3236" s="1" t="s">
        <v>68</v>
      </c>
      <c r="O3236" s="1" t="s">
        <v>40</v>
      </c>
    </row>
    <row r="3237" spans="1:15" x14ac:dyDescent="0.25">
      <c r="A3237">
        <v>3236</v>
      </c>
      <c r="B3237">
        <v>27</v>
      </c>
      <c r="C3237" s="1" t="s">
        <v>134</v>
      </c>
      <c r="D3237" s="1" t="s">
        <v>115</v>
      </c>
      <c r="E3237" s="1" t="s">
        <v>49</v>
      </c>
      <c r="F3237" s="2">
        <v>51762</v>
      </c>
      <c r="G3237">
        <v>18</v>
      </c>
      <c r="H3237">
        <v>68</v>
      </c>
      <c r="I3237" s="1" t="s">
        <v>93</v>
      </c>
      <c r="J3237" s="1" t="s">
        <v>26</v>
      </c>
      <c r="K3237" s="1" t="s">
        <v>78</v>
      </c>
      <c r="L3237" s="1" t="s">
        <v>35</v>
      </c>
      <c r="M3237" s="1" t="s">
        <v>20</v>
      </c>
      <c r="N3237" s="1" t="s">
        <v>10</v>
      </c>
      <c r="O3237" s="1" t="s">
        <v>70</v>
      </c>
    </row>
    <row r="3238" spans="1:15" x14ac:dyDescent="0.25">
      <c r="A3238">
        <v>3237</v>
      </c>
      <c r="B3238">
        <v>63</v>
      </c>
      <c r="C3238" s="1" t="s">
        <v>134</v>
      </c>
      <c r="D3238" s="1" t="s">
        <v>115</v>
      </c>
      <c r="E3238" s="1" t="s">
        <v>49</v>
      </c>
      <c r="F3238" s="2">
        <v>51764</v>
      </c>
      <c r="G3238">
        <v>8</v>
      </c>
      <c r="H3238">
        <v>84</v>
      </c>
      <c r="I3238" s="1" t="s">
        <v>113</v>
      </c>
      <c r="J3238" s="1" t="s">
        <v>6</v>
      </c>
      <c r="K3238" s="1" t="s">
        <v>60</v>
      </c>
      <c r="L3238" s="1" t="s">
        <v>39</v>
      </c>
      <c r="M3238" s="1" t="s">
        <v>27</v>
      </c>
      <c r="N3238" s="1" t="s">
        <v>15</v>
      </c>
      <c r="O3238" s="1" t="s">
        <v>70</v>
      </c>
    </row>
    <row r="3239" spans="1:15" x14ac:dyDescent="0.25">
      <c r="A3239">
        <v>3238</v>
      </c>
      <c r="B3239">
        <v>61</v>
      </c>
      <c r="C3239" s="1" t="s">
        <v>134</v>
      </c>
      <c r="D3239" s="1" t="s">
        <v>95</v>
      </c>
      <c r="E3239" s="1" t="s">
        <v>4</v>
      </c>
      <c r="F3239" s="2">
        <v>51766</v>
      </c>
      <c r="G3239">
        <v>4</v>
      </c>
      <c r="H3239">
        <v>57</v>
      </c>
      <c r="I3239" s="1" t="s">
        <v>111</v>
      </c>
      <c r="J3239" s="1" t="s">
        <v>26</v>
      </c>
      <c r="K3239" s="1" t="s">
        <v>7</v>
      </c>
      <c r="L3239" s="1" t="s">
        <v>35</v>
      </c>
      <c r="M3239" s="1" t="s">
        <v>9</v>
      </c>
      <c r="N3239" s="1" t="s">
        <v>15</v>
      </c>
      <c r="O3239" s="1" t="s">
        <v>22</v>
      </c>
    </row>
    <row r="3240" spans="1:15" x14ac:dyDescent="0.25">
      <c r="A3240">
        <v>3239</v>
      </c>
      <c r="B3240">
        <v>25</v>
      </c>
      <c r="C3240" s="1" t="s">
        <v>134</v>
      </c>
      <c r="D3240" s="1" t="s">
        <v>32</v>
      </c>
      <c r="E3240" s="1" t="s">
        <v>24</v>
      </c>
      <c r="F3240" s="2">
        <v>51768</v>
      </c>
      <c r="G3240">
        <v>37</v>
      </c>
      <c r="H3240">
        <v>84</v>
      </c>
      <c r="I3240" s="1" t="s">
        <v>33</v>
      </c>
      <c r="J3240" s="1" t="s">
        <v>74</v>
      </c>
      <c r="K3240" s="1" t="s">
        <v>67</v>
      </c>
      <c r="L3240" s="1" t="s">
        <v>39</v>
      </c>
      <c r="M3240" s="1" t="s">
        <v>52</v>
      </c>
      <c r="N3240" s="1" t="s">
        <v>15</v>
      </c>
      <c r="O3240" s="1" t="s">
        <v>40</v>
      </c>
    </row>
    <row r="3241" spans="1:15" x14ac:dyDescent="0.25">
      <c r="A3241">
        <v>3240</v>
      </c>
      <c r="B3241">
        <v>33</v>
      </c>
      <c r="C3241" s="1" t="s">
        <v>134</v>
      </c>
      <c r="D3241" s="1" t="s">
        <v>71</v>
      </c>
      <c r="E3241" s="1" t="s">
        <v>49</v>
      </c>
      <c r="F3241" s="2">
        <v>51770</v>
      </c>
      <c r="G3241">
        <v>30</v>
      </c>
      <c r="H3241">
        <v>32</v>
      </c>
      <c r="I3241" s="1" t="s">
        <v>94</v>
      </c>
      <c r="J3241" s="1" t="s">
        <v>26</v>
      </c>
      <c r="K3241" s="1" t="s">
        <v>43</v>
      </c>
      <c r="L3241" s="1" t="s">
        <v>39</v>
      </c>
      <c r="M3241" s="1" t="s">
        <v>52</v>
      </c>
      <c r="N3241" s="1" t="s">
        <v>15</v>
      </c>
      <c r="O3241" s="1" t="s">
        <v>70</v>
      </c>
    </row>
    <row r="3242" spans="1:15" x14ac:dyDescent="0.25">
      <c r="A3242">
        <v>3241</v>
      </c>
      <c r="B3242">
        <v>56</v>
      </c>
      <c r="C3242" s="1" t="s">
        <v>134</v>
      </c>
      <c r="D3242" s="1" t="s">
        <v>23</v>
      </c>
      <c r="E3242" s="1" t="s">
        <v>24</v>
      </c>
      <c r="F3242" s="2">
        <v>51772</v>
      </c>
      <c r="G3242">
        <v>37</v>
      </c>
      <c r="H3242">
        <v>37</v>
      </c>
      <c r="I3242" s="1" t="s">
        <v>46</v>
      </c>
      <c r="J3242" s="1" t="s">
        <v>26</v>
      </c>
      <c r="K3242" s="1" t="s">
        <v>65</v>
      </c>
      <c r="L3242" s="1" t="s">
        <v>39</v>
      </c>
      <c r="M3242" s="1" t="s">
        <v>52</v>
      </c>
      <c r="N3242" s="1" t="s">
        <v>57</v>
      </c>
      <c r="O3242" s="1" t="s">
        <v>70</v>
      </c>
    </row>
    <row r="3243" spans="1:15" x14ac:dyDescent="0.25">
      <c r="A3243">
        <v>3242</v>
      </c>
      <c r="B3243">
        <v>50</v>
      </c>
      <c r="C3243" s="1" t="s">
        <v>134</v>
      </c>
      <c r="D3243" s="1" t="s">
        <v>48</v>
      </c>
      <c r="E3243" s="1" t="s">
        <v>49</v>
      </c>
      <c r="F3243" s="2">
        <v>51774</v>
      </c>
      <c r="G3243">
        <v>30</v>
      </c>
      <c r="H3243">
        <v>58</v>
      </c>
      <c r="I3243" s="1" t="s">
        <v>121</v>
      </c>
      <c r="J3243" s="1" t="s">
        <v>26</v>
      </c>
      <c r="K3243" s="1" t="s">
        <v>75</v>
      </c>
      <c r="L3243" s="1" t="s">
        <v>35</v>
      </c>
      <c r="M3243" s="1" t="s">
        <v>56</v>
      </c>
      <c r="N3243" s="1" t="s">
        <v>28</v>
      </c>
      <c r="O3243" s="1" t="s">
        <v>40</v>
      </c>
    </row>
    <row r="3244" spans="1:15" x14ac:dyDescent="0.25">
      <c r="A3244">
        <v>3243</v>
      </c>
      <c r="B3244">
        <v>45</v>
      </c>
      <c r="C3244" s="1" t="s">
        <v>134</v>
      </c>
      <c r="D3244" s="1" t="s">
        <v>107</v>
      </c>
      <c r="E3244" s="1" t="s">
        <v>4</v>
      </c>
      <c r="F3244" s="2">
        <v>51776</v>
      </c>
      <c r="G3244">
        <v>17</v>
      </c>
      <c r="H3244">
        <v>74</v>
      </c>
      <c r="I3244" s="1" t="s">
        <v>29</v>
      </c>
      <c r="J3244" s="1" t="s">
        <v>18</v>
      </c>
      <c r="K3244" s="1" t="s">
        <v>100</v>
      </c>
      <c r="L3244" s="1" t="s">
        <v>39</v>
      </c>
      <c r="M3244" s="1" t="s">
        <v>9</v>
      </c>
      <c r="N3244" s="1" t="s">
        <v>10</v>
      </c>
      <c r="O3244" s="1" t="s">
        <v>22</v>
      </c>
    </row>
    <row r="3245" spans="1:15" x14ac:dyDescent="0.25">
      <c r="A3245">
        <v>3244</v>
      </c>
      <c r="B3245">
        <v>45</v>
      </c>
      <c r="C3245" s="1" t="s">
        <v>134</v>
      </c>
      <c r="D3245" s="1" t="s">
        <v>86</v>
      </c>
      <c r="E3245" s="1" t="s">
        <v>4</v>
      </c>
      <c r="F3245" s="2">
        <v>51778</v>
      </c>
      <c r="G3245">
        <v>11</v>
      </c>
      <c r="H3245">
        <v>99</v>
      </c>
      <c r="I3245" s="1" t="s">
        <v>117</v>
      </c>
      <c r="J3245" s="1" t="s">
        <v>6</v>
      </c>
      <c r="K3245" s="1" t="s">
        <v>76</v>
      </c>
      <c r="L3245" s="1" t="s">
        <v>35</v>
      </c>
      <c r="M3245" s="1" t="s">
        <v>56</v>
      </c>
      <c r="N3245" s="1" t="s">
        <v>57</v>
      </c>
      <c r="O3245" s="1" t="s">
        <v>79</v>
      </c>
    </row>
    <row r="3246" spans="1:15" x14ac:dyDescent="0.25">
      <c r="A3246">
        <v>3245</v>
      </c>
      <c r="B3246">
        <v>65</v>
      </c>
      <c r="C3246" s="1" t="s">
        <v>134</v>
      </c>
      <c r="D3246" s="1" t="s">
        <v>12</v>
      </c>
      <c r="E3246" s="1" t="s">
        <v>4</v>
      </c>
      <c r="F3246" s="2">
        <v>51780</v>
      </c>
      <c r="G3246">
        <v>42</v>
      </c>
      <c r="H3246">
        <v>81</v>
      </c>
      <c r="I3246" s="1" t="s">
        <v>54</v>
      </c>
      <c r="J3246" s="1" t="s">
        <v>26</v>
      </c>
      <c r="K3246" s="1" t="s">
        <v>76</v>
      </c>
      <c r="L3246" s="1" t="s">
        <v>39</v>
      </c>
      <c r="M3246" s="1" t="s">
        <v>9</v>
      </c>
      <c r="N3246" s="1" t="s">
        <v>21</v>
      </c>
      <c r="O3246" s="1" t="s">
        <v>31</v>
      </c>
    </row>
    <row r="3247" spans="1:15" x14ac:dyDescent="0.25">
      <c r="A3247">
        <v>3246</v>
      </c>
      <c r="B3247">
        <v>63</v>
      </c>
      <c r="C3247" s="1" t="s">
        <v>134</v>
      </c>
      <c r="D3247" s="1" t="s">
        <v>77</v>
      </c>
      <c r="E3247" s="1" t="s">
        <v>4</v>
      </c>
      <c r="F3247" s="2">
        <v>51782</v>
      </c>
      <c r="G3247">
        <v>20</v>
      </c>
      <c r="H3247">
        <v>76</v>
      </c>
      <c r="I3247" s="1" t="s">
        <v>93</v>
      </c>
      <c r="J3247" s="1" t="s">
        <v>26</v>
      </c>
      <c r="K3247" s="1" t="s">
        <v>55</v>
      </c>
      <c r="L3247" s="1" t="s">
        <v>39</v>
      </c>
      <c r="M3247" s="1" t="s">
        <v>27</v>
      </c>
      <c r="N3247" s="1" t="s">
        <v>15</v>
      </c>
      <c r="O3247" s="1" t="s">
        <v>22</v>
      </c>
    </row>
    <row r="3248" spans="1:15" x14ac:dyDescent="0.25">
      <c r="A3248">
        <v>3247</v>
      </c>
      <c r="B3248">
        <v>70</v>
      </c>
      <c r="C3248" s="1" t="s">
        <v>134</v>
      </c>
      <c r="D3248" s="1" t="s">
        <v>32</v>
      </c>
      <c r="E3248" s="1" t="s">
        <v>24</v>
      </c>
      <c r="F3248" s="2">
        <v>51784</v>
      </c>
      <c r="G3248">
        <v>37</v>
      </c>
      <c r="H3248">
        <v>98</v>
      </c>
      <c r="I3248" s="1" t="s">
        <v>133</v>
      </c>
      <c r="J3248" s="1" t="s">
        <v>26</v>
      </c>
      <c r="K3248" s="1" t="s">
        <v>118</v>
      </c>
      <c r="L3248" s="1" t="s">
        <v>35</v>
      </c>
      <c r="M3248" s="1" t="s">
        <v>56</v>
      </c>
      <c r="N3248" s="1" t="s">
        <v>15</v>
      </c>
      <c r="O3248" s="1" t="s">
        <v>70</v>
      </c>
    </row>
    <row r="3249" spans="1:15" x14ac:dyDescent="0.25">
      <c r="A3249">
        <v>3248</v>
      </c>
      <c r="B3249">
        <v>53</v>
      </c>
      <c r="C3249" s="1" t="s">
        <v>134</v>
      </c>
      <c r="D3249" s="1" t="s">
        <v>125</v>
      </c>
      <c r="E3249" s="1" t="s">
        <v>49</v>
      </c>
      <c r="F3249" s="2">
        <v>51786</v>
      </c>
      <c r="G3249">
        <v>12</v>
      </c>
      <c r="H3249">
        <v>91</v>
      </c>
      <c r="I3249" s="1" t="s">
        <v>54</v>
      </c>
      <c r="J3249" s="1" t="s">
        <v>26</v>
      </c>
      <c r="K3249" s="1" t="s">
        <v>67</v>
      </c>
      <c r="L3249" s="1" t="s">
        <v>35</v>
      </c>
      <c r="M3249" s="1" t="s">
        <v>9</v>
      </c>
      <c r="N3249" s="1" t="s">
        <v>28</v>
      </c>
      <c r="O3249" s="1" t="s">
        <v>11</v>
      </c>
    </row>
    <row r="3250" spans="1:15" x14ac:dyDescent="0.25">
      <c r="A3250">
        <v>3249</v>
      </c>
      <c r="B3250">
        <v>22</v>
      </c>
      <c r="C3250" s="1" t="s">
        <v>134</v>
      </c>
      <c r="D3250" s="1" t="s">
        <v>95</v>
      </c>
      <c r="E3250" s="1" t="s">
        <v>4</v>
      </c>
      <c r="F3250" s="2">
        <v>51788</v>
      </c>
      <c r="G3250">
        <v>41</v>
      </c>
      <c r="H3250">
        <v>79</v>
      </c>
      <c r="I3250" s="1" t="s">
        <v>120</v>
      </c>
      <c r="J3250" s="1" t="s">
        <v>18</v>
      </c>
      <c r="K3250" s="1" t="s">
        <v>67</v>
      </c>
      <c r="L3250" s="1" t="s">
        <v>35</v>
      </c>
      <c r="M3250" s="1" t="s">
        <v>20</v>
      </c>
      <c r="N3250" s="1" t="s">
        <v>57</v>
      </c>
      <c r="O3250" s="1" t="s">
        <v>40</v>
      </c>
    </row>
    <row r="3251" spans="1:15" x14ac:dyDescent="0.25">
      <c r="A3251">
        <v>3250</v>
      </c>
      <c r="B3251">
        <v>26</v>
      </c>
      <c r="C3251" s="1" t="s">
        <v>134</v>
      </c>
      <c r="D3251" s="1" t="s">
        <v>114</v>
      </c>
      <c r="E3251" s="1" t="s">
        <v>49</v>
      </c>
      <c r="F3251" s="2">
        <v>51790</v>
      </c>
      <c r="G3251">
        <v>32</v>
      </c>
      <c r="H3251">
        <v>83</v>
      </c>
      <c r="I3251" s="1" t="s">
        <v>123</v>
      </c>
      <c r="J3251" s="1" t="s">
        <v>26</v>
      </c>
      <c r="K3251" s="1" t="s">
        <v>51</v>
      </c>
      <c r="L3251" s="1" t="s">
        <v>35</v>
      </c>
      <c r="M3251" s="1" t="s">
        <v>9</v>
      </c>
      <c r="N3251" s="1" t="s">
        <v>21</v>
      </c>
      <c r="O3251" s="1" t="s">
        <v>40</v>
      </c>
    </row>
    <row r="3252" spans="1:15" x14ac:dyDescent="0.25">
      <c r="A3252">
        <v>3251</v>
      </c>
      <c r="B3252">
        <v>23</v>
      </c>
      <c r="C3252" s="1" t="s">
        <v>134</v>
      </c>
      <c r="D3252" s="1" t="s">
        <v>44</v>
      </c>
      <c r="E3252" s="1" t="s">
        <v>45</v>
      </c>
      <c r="F3252" s="2">
        <v>51792</v>
      </c>
      <c r="G3252">
        <v>15</v>
      </c>
      <c r="H3252">
        <v>90</v>
      </c>
      <c r="I3252" s="1" t="s">
        <v>130</v>
      </c>
      <c r="J3252" s="1" t="s">
        <v>26</v>
      </c>
      <c r="K3252" s="1" t="s">
        <v>67</v>
      </c>
      <c r="L3252" s="1" t="s">
        <v>19</v>
      </c>
      <c r="M3252" s="1" t="s">
        <v>52</v>
      </c>
      <c r="N3252" s="1" t="s">
        <v>10</v>
      </c>
      <c r="O3252" s="1" t="s">
        <v>22</v>
      </c>
    </row>
    <row r="3253" spans="1:15" x14ac:dyDescent="0.25">
      <c r="A3253">
        <v>3252</v>
      </c>
      <c r="B3253">
        <v>25</v>
      </c>
      <c r="C3253" s="1" t="s">
        <v>134</v>
      </c>
      <c r="D3253" s="1" t="s">
        <v>44</v>
      </c>
      <c r="E3253" s="1" t="s">
        <v>45</v>
      </c>
      <c r="F3253" s="2">
        <v>51794</v>
      </c>
      <c r="G3253">
        <v>39</v>
      </c>
      <c r="H3253">
        <v>20</v>
      </c>
      <c r="I3253" s="1" t="s">
        <v>89</v>
      </c>
      <c r="J3253" s="1" t="s">
        <v>26</v>
      </c>
      <c r="K3253" s="1" t="s">
        <v>62</v>
      </c>
      <c r="L3253" s="1" t="s">
        <v>8</v>
      </c>
      <c r="M3253" s="1" t="s">
        <v>36</v>
      </c>
      <c r="N3253" s="1" t="s">
        <v>10</v>
      </c>
      <c r="O3253" s="1" t="s">
        <v>40</v>
      </c>
    </row>
    <row r="3254" spans="1:15" x14ac:dyDescent="0.25">
      <c r="A3254">
        <v>3253</v>
      </c>
      <c r="B3254">
        <v>69</v>
      </c>
      <c r="C3254" s="1" t="s">
        <v>134</v>
      </c>
      <c r="D3254" s="1" t="s">
        <v>23</v>
      </c>
      <c r="E3254" s="1" t="s">
        <v>24</v>
      </c>
      <c r="F3254" s="2">
        <v>51796</v>
      </c>
      <c r="G3254">
        <v>48</v>
      </c>
      <c r="H3254">
        <v>21</v>
      </c>
      <c r="I3254" s="1" t="s">
        <v>38</v>
      </c>
      <c r="J3254" s="1" t="s">
        <v>6</v>
      </c>
      <c r="K3254" s="1" t="s">
        <v>92</v>
      </c>
      <c r="L3254" s="1" t="s">
        <v>19</v>
      </c>
      <c r="M3254" s="1" t="s">
        <v>56</v>
      </c>
      <c r="N3254" s="1" t="s">
        <v>21</v>
      </c>
      <c r="O3254" s="1" t="s">
        <v>11</v>
      </c>
    </row>
    <row r="3255" spans="1:15" x14ac:dyDescent="0.25">
      <c r="A3255">
        <v>3254</v>
      </c>
      <c r="B3255">
        <v>36</v>
      </c>
      <c r="C3255" s="1" t="s">
        <v>134</v>
      </c>
      <c r="D3255" s="1" t="s">
        <v>114</v>
      </c>
      <c r="E3255" s="1" t="s">
        <v>49</v>
      </c>
      <c r="F3255" s="2">
        <v>51798</v>
      </c>
      <c r="G3255">
        <v>8</v>
      </c>
      <c r="H3255">
        <v>60</v>
      </c>
      <c r="I3255" s="1" t="s">
        <v>127</v>
      </c>
      <c r="J3255" s="1" t="s">
        <v>26</v>
      </c>
      <c r="K3255" s="1" t="s">
        <v>92</v>
      </c>
      <c r="L3255" s="1" t="s">
        <v>39</v>
      </c>
      <c r="M3255" s="1" t="s">
        <v>52</v>
      </c>
      <c r="N3255" s="1" t="s">
        <v>10</v>
      </c>
      <c r="O3255" s="1" t="s">
        <v>11</v>
      </c>
    </row>
    <row r="3256" spans="1:15" x14ac:dyDescent="0.25">
      <c r="A3256">
        <v>3255</v>
      </c>
      <c r="B3256">
        <v>21</v>
      </c>
      <c r="C3256" s="1" t="s">
        <v>134</v>
      </c>
      <c r="D3256" s="1" t="s">
        <v>12</v>
      </c>
      <c r="E3256" s="1" t="s">
        <v>4</v>
      </c>
      <c r="F3256" s="2">
        <v>51800</v>
      </c>
      <c r="G3256">
        <v>11</v>
      </c>
      <c r="H3256">
        <v>31</v>
      </c>
      <c r="I3256" s="1" t="s">
        <v>98</v>
      </c>
      <c r="J3256" s="1" t="s">
        <v>18</v>
      </c>
      <c r="K3256" s="1" t="s">
        <v>118</v>
      </c>
      <c r="L3256" s="1" t="s">
        <v>8</v>
      </c>
      <c r="M3256" s="1" t="s">
        <v>56</v>
      </c>
      <c r="N3256" s="1" t="s">
        <v>57</v>
      </c>
      <c r="O3256" s="1" t="s">
        <v>79</v>
      </c>
    </row>
    <row r="3257" spans="1:15" x14ac:dyDescent="0.25">
      <c r="A3257">
        <v>3256</v>
      </c>
      <c r="B3257">
        <v>57</v>
      </c>
      <c r="C3257" s="1" t="s">
        <v>134</v>
      </c>
      <c r="D3257" s="1" t="s">
        <v>41</v>
      </c>
      <c r="E3257" s="1" t="s">
        <v>4</v>
      </c>
      <c r="F3257" s="2">
        <v>51802</v>
      </c>
      <c r="G3257">
        <v>36</v>
      </c>
      <c r="H3257">
        <v>40</v>
      </c>
      <c r="I3257" s="1" t="s">
        <v>109</v>
      </c>
      <c r="J3257" s="1" t="s">
        <v>26</v>
      </c>
      <c r="K3257" s="1" t="s">
        <v>76</v>
      </c>
      <c r="L3257" s="1" t="s">
        <v>39</v>
      </c>
      <c r="M3257" s="1" t="s">
        <v>27</v>
      </c>
      <c r="N3257" s="1" t="s">
        <v>57</v>
      </c>
      <c r="O3257" s="1" t="s">
        <v>70</v>
      </c>
    </row>
    <row r="3258" spans="1:15" x14ac:dyDescent="0.25">
      <c r="A3258">
        <v>3257</v>
      </c>
      <c r="B3258">
        <v>60</v>
      </c>
      <c r="C3258" s="1" t="s">
        <v>134</v>
      </c>
      <c r="D3258" s="1" t="s">
        <v>71</v>
      </c>
      <c r="E3258" s="1" t="s">
        <v>49</v>
      </c>
      <c r="F3258" s="2">
        <v>51804</v>
      </c>
      <c r="G3258">
        <v>50</v>
      </c>
      <c r="H3258">
        <v>26</v>
      </c>
      <c r="I3258" s="1" t="s">
        <v>132</v>
      </c>
      <c r="J3258" s="1" t="s">
        <v>6</v>
      </c>
      <c r="K3258" s="1" t="s">
        <v>67</v>
      </c>
      <c r="L3258" s="1" t="s">
        <v>8</v>
      </c>
      <c r="M3258" s="1" t="s">
        <v>20</v>
      </c>
      <c r="N3258" s="1" t="s">
        <v>10</v>
      </c>
      <c r="O3258" s="1" t="s">
        <v>79</v>
      </c>
    </row>
    <row r="3259" spans="1:15" x14ac:dyDescent="0.25">
      <c r="A3259">
        <v>3258</v>
      </c>
      <c r="B3259">
        <v>44</v>
      </c>
      <c r="C3259" s="1" t="s">
        <v>134</v>
      </c>
      <c r="D3259" s="1" t="s">
        <v>37</v>
      </c>
      <c r="E3259" s="1" t="s">
        <v>4</v>
      </c>
      <c r="F3259" s="2">
        <v>51806</v>
      </c>
      <c r="G3259">
        <v>39</v>
      </c>
      <c r="H3259">
        <v>98</v>
      </c>
      <c r="I3259" s="1" t="s">
        <v>130</v>
      </c>
      <c r="J3259" s="1" t="s">
        <v>26</v>
      </c>
      <c r="K3259" s="1" t="s">
        <v>92</v>
      </c>
      <c r="L3259" s="1" t="s">
        <v>39</v>
      </c>
      <c r="M3259" s="1" t="s">
        <v>9</v>
      </c>
      <c r="N3259" s="1" t="s">
        <v>10</v>
      </c>
      <c r="O3259" s="1" t="s">
        <v>79</v>
      </c>
    </row>
    <row r="3260" spans="1:15" x14ac:dyDescent="0.25">
      <c r="A3260">
        <v>3259</v>
      </c>
      <c r="B3260">
        <v>31</v>
      </c>
      <c r="C3260" s="1" t="s">
        <v>134</v>
      </c>
      <c r="D3260" s="1" t="s">
        <v>53</v>
      </c>
      <c r="E3260" s="1" t="s">
        <v>24</v>
      </c>
      <c r="F3260" s="2">
        <v>51808</v>
      </c>
      <c r="G3260">
        <v>11</v>
      </c>
      <c r="H3260">
        <v>51</v>
      </c>
      <c r="I3260" s="1" t="s">
        <v>109</v>
      </c>
      <c r="J3260" s="1" t="s">
        <v>26</v>
      </c>
      <c r="K3260" s="1" t="s">
        <v>118</v>
      </c>
      <c r="L3260" s="1" t="s">
        <v>19</v>
      </c>
      <c r="M3260" s="1" t="s">
        <v>9</v>
      </c>
      <c r="N3260" s="1" t="s">
        <v>21</v>
      </c>
      <c r="O3260" s="1" t="s">
        <v>58</v>
      </c>
    </row>
    <row r="3261" spans="1:15" x14ac:dyDescent="0.25">
      <c r="A3261">
        <v>3260</v>
      </c>
      <c r="B3261">
        <v>57</v>
      </c>
      <c r="C3261" s="1" t="s">
        <v>134</v>
      </c>
      <c r="D3261" s="1" t="s">
        <v>106</v>
      </c>
      <c r="E3261" s="1" t="s">
        <v>49</v>
      </c>
      <c r="F3261" s="2">
        <v>51810</v>
      </c>
      <c r="G3261">
        <v>5</v>
      </c>
      <c r="H3261">
        <v>95</v>
      </c>
      <c r="I3261" s="1" t="s">
        <v>83</v>
      </c>
      <c r="J3261" s="1" t="s">
        <v>74</v>
      </c>
      <c r="K3261" s="1" t="s">
        <v>108</v>
      </c>
      <c r="L3261" s="1" t="s">
        <v>39</v>
      </c>
      <c r="M3261" s="1" t="s">
        <v>52</v>
      </c>
      <c r="N3261" s="1" t="s">
        <v>68</v>
      </c>
      <c r="O3261" s="1" t="s">
        <v>79</v>
      </c>
    </row>
    <row r="3262" spans="1:15" x14ac:dyDescent="0.25">
      <c r="A3262">
        <v>3261</v>
      </c>
      <c r="B3262">
        <v>39</v>
      </c>
      <c r="C3262" s="1" t="s">
        <v>134</v>
      </c>
      <c r="D3262" s="1" t="s">
        <v>101</v>
      </c>
      <c r="E3262" s="1" t="s">
        <v>49</v>
      </c>
      <c r="F3262" s="2">
        <v>51812</v>
      </c>
      <c r="G3262">
        <v>7</v>
      </c>
      <c r="H3262">
        <v>36</v>
      </c>
      <c r="I3262" s="1" t="s">
        <v>132</v>
      </c>
      <c r="J3262" s="1" t="s">
        <v>26</v>
      </c>
      <c r="K3262" s="1" t="s">
        <v>65</v>
      </c>
      <c r="L3262" s="1" t="s">
        <v>35</v>
      </c>
      <c r="M3262" s="1" t="s">
        <v>52</v>
      </c>
      <c r="N3262" s="1" t="s">
        <v>21</v>
      </c>
      <c r="O3262" s="1" t="s">
        <v>31</v>
      </c>
    </row>
    <row r="3263" spans="1:15" x14ac:dyDescent="0.25">
      <c r="A3263">
        <v>3262</v>
      </c>
      <c r="B3263">
        <v>48</v>
      </c>
      <c r="C3263" s="1" t="s">
        <v>134</v>
      </c>
      <c r="D3263" s="1" t="s">
        <v>115</v>
      </c>
      <c r="E3263" s="1" t="s">
        <v>49</v>
      </c>
      <c r="F3263" s="2">
        <v>51814</v>
      </c>
      <c r="G3263">
        <v>50</v>
      </c>
      <c r="H3263">
        <v>52</v>
      </c>
      <c r="I3263" s="1" t="s">
        <v>25</v>
      </c>
      <c r="J3263" s="1" t="s">
        <v>6</v>
      </c>
      <c r="K3263" s="1" t="s">
        <v>91</v>
      </c>
      <c r="L3263" s="1" t="s">
        <v>8</v>
      </c>
      <c r="M3263" s="1" t="s">
        <v>56</v>
      </c>
      <c r="N3263" s="1" t="s">
        <v>68</v>
      </c>
      <c r="O3263" s="1" t="s">
        <v>22</v>
      </c>
    </row>
    <row r="3264" spans="1:15" x14ac:dyDescent="0.25">
      <c r="A3264">
        <v>3263</v>
      </c>
      <c r="B3264">
        <v>42</v>
      </c>
      <c r="C3264" s="1" t="s">
        <v>134</v>
      </c>
      <c r="D3264" s="1" t="s">
        <v>95</v>
      </c>
      <c r="E3264" s="1" t="s">
        <v>4</v>
      </c>
      <c r="F3264" s="2">
        <v>51816</v>
      </c>
      <c r="G3264">
        <v>21</v>
      </c>
      <c r="H3264">
        <v>35</v>
      </c>
      <c r="I3264" s="1" t="s">
        <v>98</v>
      </c>
      <c r="J3264" s="1" t="s">
        <v>26</v>
      </c>
      <c r="K3264" s="1" t="s">
        <v>65</v>
      </c>
      <c r="L3264" s="1" t="s">
        <v>19</v>
      </c>
      <c r="M3264" s="1" t="s">
        <v>36</v>
      </c>
      <c r="N3264" s="1" t="s">
        <v>15</v>
      </c>
      <c r="O3264" s="1" t="s">
        <v>79</v>
      </c>
    </row>
    <row r="3265" spans="1:15" x14ac:dyDescent="0.25">
      <c r="A3265">
        <v>3264</v>
      </c>
      <c r="B3265">
        <v>56</v>
      </c>
      <c r="C3265" s="1" t="s">
        <v>134</v>
      </c>
      <c r="D3265" s="1" t="s">
        <v>41</v>
      </c>
      <c r="E3265" s="1" t="s">
        <v>4</v>
      </c>
      <c r="F3265" s="2">
        <v>51818</v>
      </c>
      <c r="G3265">
        <v>31</v>
      </c>
      <c r="H3265">
        <v>68</v>
      </c>
      <c r="I3265" s="1" t="s">
        <v>111</v>
      </c>
      <c r="J3265" s="1" t="s">
        <v>18</v>
      </c>
      <c r="K3265" s="1" t="s">
        <v>76</v>
      </c>
      <c r="L3265" s="1" t="s">
        <v>39</v>
      </c>
      <c r="M3265" s="1" t="s">
        <v>9</v>
      </c>
      <c r="N3265" s="1" t="s">
        <v>68</v>
      </c>
      <c r="O3265" s="1" t="s">
        <v>11</v>
      </c>
    </row>
    <row r="3266" spans="1:15" x14ac:dyDescent="0.25">
      <c r="A3266">
        <v>3265</v>
      </c>
      <c r="B3266">
        <v>28</v>
      </c>
      <c r="C3266" s="1" t="s">
        <v>134</v>
      </c>
      <c r="D3266" s="1" t="s">
        <v>77</v>
      </c>
      <c r="E3266" s="1" t="s">
        <v>4</v>
      </c>
      <c r="F3266" s="2">
        <v>51820</v>
      </c>
      <c r="G3266">
        <v>39</v>
      </c>
      <c r="H3266">
        <v>50</v>
      </c>
      <c r="I3266" s="1" t="s">
        <v>13</v>
      </c>
      <c r="J3266" s="1" t="s">
        <v>18</v>
      </c>
      <c r="K3266" s="1" t="s">
        <v>43</v>
      </c>
      <c r="L3266" s="1" t="s">
        <v>8</v>
      </c>
      <c r="M3266" s="1" t="s">
        <v>9</v>
      </c>
      <c r="N3266" s="1" t="s">
        <v>15</v>
      </c>
      <c r="O3266" s="1" t="s">
        <v>58</v>
      </c>
    </row>
    <row r="3267" spans="1:15" x14ac:dyDescent="0.25">
      <c r="A3267">
        <v>3266</v>
      </c>
      <c r="B3267">
        <v>40</v>
      </c>
      <c r="C3267" s="1" t="s">
        <v>134</v>
      </c>
      <c r="D3267" s="1" t="s">
        <v>71</v>
      </c>
      <c r="E3267" s="1" t="s">
        <v>49</v>
      </c>
      <c r="F3267" s="2">
        <v>51822</v>
      </c>
      <c r="G3267">
        <v>28</v>
      </c>
      <c r="H3267">
        <v>100</v>
      </c>
      <c r="I3267" s="1" t="s">
        <v>72</v>
      </c>
      <c r="J3267" s="1" t="s">
        <v>26</v>
      </c>
      <c r="K3267" s="1" t="s">
        <v>34</v>
      </c>
      <c r="L3267" s="1" t="s">
        <v>8</v>
      </c>
      <c r="M3267" s="1" t="s">
        <v>9</v>
      </c>
      <c r="N3267" s="1" t="s">
        <v>21</v>
      </c>
      <c r="O3267" s="1" t="s">
        <v>11</v>
      </c>
    </row>
    <row r="3268" spans="1:15" x14ac:dyDescent="0.25">
      <c r="A3268">
        <v>3267</v>
      </c>
      <c r="B3268">
        <v>49</v>
      </c>
      <c r="C3268" s="1" t="s">
        <v>134</v>
      </c>
      <c r="D3268" s="1" t="s">
        <v>44</v>
      </c>
      <c r="E3268" s="1" t="s">
        <v>45</v>
      </c>
      <c r="F3268" s="2">
        <v>51824</v>
      </c>
      <c r="G3268">
        <v>33</v>
      </c>
      <c r="H3268">
        <v>74</v>
      </c>
      <c r="I3268" s="1" t="s">
        <v>72</v>
      </c>
      <c r="J3268" s="1" t="s">
        <v>18</v>
      </c>
      <c r="K3268" s="1" t="s">
        <v>7</v>
      </c>
      <c r="L3268" s="1" t="s">
        <v>8</v>
      </c>
      <c r="M3268" s="1" t="s">
        <v>27</v>
      </c>
      <c r="N3268" s="1" t="s">
        <v>57</v>
      </c>
      <c r="O3268" s="1" t="s">
        <v>22</v>
      </c>
    </row>
    <row r="3269" spans="1:15" x14ac:dyDescent="0.25">
      <c r="A3269">
        <v>3268</v>
      </c>
      <c r="B3269">
        <v>37</v>
      </c>
      <c r="C3269" s="1" t="s">
        <v>134</v>
      </c>
      <c r="D3269" s="1" t="s">
        <v>86</v>
      </c>
      <c r="E3269" s="1" t="s">
        <v>4</v>
      </c>
      <c r="F3269" s="2">
        <v>51826</v>
      </c>
      <c r="G3269">
        <v>42</v>
      </c>
      <c r="H3269">
        <v>45</v>
      </c>
      <c r="I3269" s="1" t="s">
        <v>117</v>
      </c>
      <c r="J3269" s="1" t="s">
        <v>6</v>
      </c>
      <c r="K3269" s="1" t="s">
        <v>51</v>
      </c>
      <c r="L3269" s="1" t="s">
        <v>8</v>
      </c>
      <c r="M3269" s="1" t="s">
        <v>56</v>
      </c>
      <c r="N3269" s="1" t="s">
        <v>21</v>
      </c>
      <c r="O3269" s="1" t="s">
        <v>40</v>
      </c>
    </row>
    <row r="3270" spans="1:15" x14ac:dyDescent="0.25">
      <c r="A3270">
        <v>3269</v>
      </c>
      <c r="B3270">
        <v>22</v>
      </c>
      <c r="C3270" s="1" t="s">
        <v>134</v>
      </c>
      <c r="D3270" s="1" t="s">
        <v>63</v>
      </c>
      <c r="E3270" s="1" t="s">
        <v>4</v>
      </c>
      <c r="F3270" s="2">
        <v>51828</v>
      </c>
      <c r="G3270">
        <v>5</v>
      </c>
      <c r="H3270">
        <v>97</v>
      </c>
      <c r="I3270" s="1" t="s">
        <v>54</v>
      </c>
      <c r="J3270" s="1" t="s">
        <v>26</v>
      </c>
      <c r="K3270" s="1" t="s">
        <v>91</v>
      </c>
      <c r="L3270" s="1" t="s">
        <v>39</v>
      </c>
      <c r="M3270" s="1" t="s">
        <v>20</v>
      </c>
      <c r="N3270" s="1" t="s">
        <v>57</v>
      </c>
      <c r="O3270" s="1" t="s">
        <v>79</v>
      </c>
    </row>
    <row r="3271" spans="1:15" x14ac:dyDescent="0.25">
      <c r="A3271">
        <v>3270</v>
      </c>
      <c r="B3271">
        <v>27</v>
      </c>
      <c r="C3271" s="1" t="s">
        <v>134</v>
      </c>
      <c r="D3271" s="1" t="s">
        <v>3</v>
      </c>
      <c r="E3271" s="1" t="s">
        <v>4</v>
      </c>
      <c r="F3271" s="2">
        <v>51830</v>
      </c>
      <c r="G3271">
        <v>25</v>
      </c>
      <c r="H3271">
        <v>60</v>
      </c>
      <c r="I3271" s="1" t="s">
        <v>105</v>
      </c>
      <c r="J3271" s="1" t="s">
        <v>26</v>
      </c>
      <c r="K3271" s="1" t="s">
        <v>126</v>
      </c>
      <c r="L3271" s="1" t="s">
        <v>8</v>
      </c>
      <c r="M3271" s="1" t="s">
        <v>9</v>
      </c>
      <c r="N3271" s="1" t="s">
        <v>15</v>
      </c>
      <c r="O3271" s="1" t="s">
        <v>70</v>
      </c>
    </row>
    <row r="3272" spans="1:15" x14ac:dyDescent="0.25">
      <c r="A3272">
        <v>3271</v>
      </c>
      <c r="B3272">
        <v>59</v>
      </c>
      <c r="C3272" s="1" t="s">
        <v>134</v>
      </c>
      <c r="D3272" s="1" t="s">
        <v>107</v>
      </c>
      <c r="E3272" s="1" t="s">
        <v>4</v>
      </c>
      <c r="F3272" s="2">
        <v>51832</v>
      </c>
      <c r="G3272">
        <v>48</v>
      </c>
      <c r="H3272">
        <v>25</v>
      </c>
      <c r="I3272" s="1" t="s">
        <v>97</v>
      </c>
      <c r="J3272" s="1" t="s">
        <v>26</v>
      </c>
      <c r="K3272" s="1" t="s">
        <v>108</v>
      </c>
      <c r="L3272" s="1" t="s">
        <v>8</v>
      </c>
      <c r="M3272" s="1" t="s">
        <v>9</v>
      </c>
      <c r="N3272" s="1" t="s">
        <v>28</v>
      </c>
      <c r="O3272" s="1" t="s">
        <v>31</v>
      </c>
    </row>
    <row r="3273" spans="1:15" x14ac:dyDescent="0.25">
      <c r="A3273">
        <v>3272</v>
      </c>
      <c r="B3273">
        <v>35</v>
      </c>
      <c r="C3273" s="1" t="s">
        <v>134</v>
      </c>
      <c r="D3273" s="1" t="s">
        <v>107</v>
      </c>
      <c r="E3273" s="1" t="s">
        <v>4</v>
      </c>
      <c r="F3273" s="2">
        <v>51834</v>
      </c>
      <c r="G3273">
        <v>30</v>
      </c>
      <c r="H3273">
        <v>55</v>
      </c>
      <c r="I3273" s="1" t="s">
        <v>89</v>
      </c>
      <c r="J3273" s="1" t="s">
        <v>74</v>
      </c>
      <c r="K3273" s="1" t="s">
        <v>118</v>
      </c>
      <c r="L3273" s="1" t="s">
        <v>19</v>
      </c>
      <c r="M3273" s="1" t="s">
        <v>36</v>
      </c>
      <c r="N3273" s="1" t="s">
        <v>21</v>
      </c>
      <c r="O3273" s="1" t="s">
        <v>22</v>
      </c>
    </row>
    <row r="3274" spans="1:15" x14ac:dyDescent="0.25">
      <c r="A3274">
        <v>3273</v>
      </c>
      <c r="B3274">
        <v>58</v>
      </c>
      <c r="C3274" s="1" t="s">
        <v>134</v>
      </c>
      <c r="D3274" s="1" t="s">
        <v>53</v>
      </c>
      <c r="E3274" s="1" t="s">
        <v>24</v>
      </c>
      <c r="F3274" s="2">
        <v>51836</v>
      </c>
      <c r="G3274">
        <v>34</v>
      </c>
      <c r="H3274">
        <v>99</v>
      </c>
      <c r="I3274" s="1" t="s">
        <v>87</v>
      </c>
      <c r="J3274" s="1" t="s">
        <v>26</v>
      </c>
      <c r="K3274" s="1" t="s">
        <v>75</v>
      </c>
      <c r="L3274" s="1" t="s">
        <v>8</v>
      </c>
      <c r="M3274" s="1" t="s">
        <v>27</v>
      </c>
      <c r="N3274" s="1" t="s">
        <v>28</v>
      </c>
      <c r="O3274" s="1" t="s">
        <v>40</v>
      </c>
    </row>
    <row r="3275" spans="1:15" x14ac:dyDescent="0.25">
      <c r="A3275">
        <v>3274</v>
      </c>
      <c r="B3275">
        <v>58</v>
      </c>
      <c r="C3275" s="1" t="s">
        <v>134</v>
      </c>
      <c r="D3275" s="1" t="s">
        <v>115</v>
      </c>
      <c r="E3275" s="1" t="s">
        <v>49</v>
      </c>
      <c r="F3275" s="2">
        <v>51838</v>
      </c>
      <c r="G3275">
        <v>34</v>
      </c>
      <c r="H3275">
        <v>45</v>
      </c>
      <c r="I3275" s="1" t="s">
        <v>89</v>
      </c>
      <c r="J3275" s="1" t="s">
        <v>18</v>
      </c>
      <c r="K3275" s="1" t="s">
        <v>103</v>
      </c>
      <c r="L3275" s="1" t="s">
        <v>35</v>
      </c>
      <c r="M3275" s="1" t="s">
        <v>20</v>
      </c>
      <c r="N3275" s="1" t="s">
        <v>28</v>
      </c>
      <c r="O3275" s="1" t="s">
        <v>79</v>
      </c>
    </row>
    <row r="3276" spans="1:15" x14ac:dyDescent="0.25">
      <c r="A3276">
        <v>3275</v>
      </c>
      <c r="B3276">
        <v>46</v>
      </c>
      <c r="C3276" s="1" t="s">
        <v>134</v>
      </c>
      <c r="D3276" s="1" t="s">
        <v>12</v>
      </c>
      <c r="E3276" s="1" t="s">
        <v>4</v>
      </c>
      <c r="F3276" s="2">
        <v>51840</v>
      </c>
      <c r="G3276">
        <v>14</v>
      </c>
      <c r="H3276">
        <v>20</v>
      </c>
      <c r="I3276" s="1" t="s">
        <v>83</v>
      </c>
      <c r="J3276" s="1" t="s">
        <v>26</v>
      </c>
      <c r="K3276" s="1" t="s">
        <v>91</v>
      </c>
      <c r="L3276" s="1" t="s">
        <v>19</v>
      </c>
      <c r="M3276" s="1" t="s">
        <v>56</v>
      </c>
      <c r="N3276" s="1" t="s">
        <v>15</v>
      </c>
      <c r="O3276" s="1" t="s">
        <v>11</v>
      </c>
    </row>
    <row r="3277" spans="1:15" x14ac:dyDescent="0.25">
      <c r="A3277">
        <v>3276</v>
      </c>
      <c r="B3277">
        <v>43</v>
      </c>
      <c r="C3277" s="1" t="s">
        <v>134</v>
      </c>
      <c r="D3277" s="1" t="s">
        <v>77</v>
      </c>
      <c r="E3277" s="1" t="s">
        <v>4</v>
      </c>
      <c r="F3277" s="2">
        <v>51842</v>
      </c>
      <c r="G3277">
        <v>2</v>
      </c>
      <c r="H3277">
        <v>88</v>
      </c>
      <c r="I3277" s="1" t="s">
        <v>72</v>
      </c>
      <c r="J3277" s="1" t="s">
        <v>74</v>
      </c>
      <c r="K3277" s="1" t="s">
        <v>78</v>
      </c>
      <c r="L3277" s="1" t="s">
        <v>35</v>
      </c>
      <c r="M3277" s="1" t="s">
        <v>52</v>
      </c>
      <c r="N3277" s="1" t="s">
        <v>68</v>
      </c>
      <c r="O3277" s="1" t="s">
        <v>22</v>
      </c>
    </row>
    <row r="3278" spans="1:15" x14ac:dyDescent="0.25">
      <c r="A3278">
        <v>3277</v>
      </c>
      <c r="B3278">
        <v>39</v>
      </c>
      <c r="C3278" s="1" t="s">
        <v>134</v>
      </c>
      <c r="D3278" s="1" t="s">
        <v>101</v>
      </c>
      <c r="E3278" s="1" t="s">
        <v>49</v>
      </c>
      <c r="F3278" s="2">
        <v>51844</v>
      </c>
      <c r="G3278">
        <v>41</v>
      </c>
      <c r="H3278">
        <v>99</v>
      </c>
      <c r="I3278" s="1" t="s">
        <v>129</v>
      </c>
      <c r="J3278" s="1" t="s">
        <v>26</v>
      </c>
      <c r="K3278" s="1" t="s">
        <v>34</v>
      </c>
      <c r="L3278" s="1" t="s">
        <v>35</v>
      </c>
      <c r="M3278" s="1" t="s">
        <v>56</v>
      </c>
      <c r="N3278" s="1" t="s">
        <v>28</v>
      </c>
      <c r="O3278" s="1" t="s">
        <v>79</v>
      </c>
    </row>
    <row r="3279" spans="1:15" x14ac:dyDescent="0.25">
      <c r="A3279">
        <v>3278</v>
      </c>
      <c r="B3279">
        <v>59</v>
      </c>
      <c r="C3279" s="1" t="s">
        <v>134</v>
      </c>
      <c r="D3279" s="1" t="s">
        <v>69</v>
      </c>
      <c r="E3279" s="1" t="s">
        <v>4</v>
      </c>
      <c r="F3279" s="2">
        <v>51846</v>
      </c>
      <c r="G3279">
        <v>3</v>
      </c>
      <c r="H3279">
        <v>86</v>
      </c>
      <c r="I3279" s="1" t="s">
        <v>87</v>
      </c>
      <c r="J3279" s="1" t="s">
        <v>26</v>
      </c>
      <c r="K3279" s="1" t="s">
        <v>126</v>
      </c>
      <c r="L3279" s="1" t="s">
        <v>19</v>
      </c>
      <c r="M3279" s="1" t="s">
        <v>56</v>
      </c>
      <c r="N3279" s="1" t="s">
        <v>21</v>
      </c>
      <c r="O3279" s="1" t="s">
        <v>70</v>
      </c>
    </row>
    <row r="3280" spans="1:15" x14ac:dyDescent="0.25">
      <c r="A3280">
        <v>3279</v>
      </c>
      <c r="B3280">
        <v>59</v>
      </c>
      <c r="C3280" s="1" t="s">
        <v>134</v>
      </c>
      <c r="D3280" s="1" t="s">
        <v>63</v>
      </c>
      <c r="E3280" s="1" t="s">
        <v>4</v>
      </c>
      <c r="F3280" s="2">
        <v>51848</v>
      </c>
      <c r="G3280">
        <v>18</v>
      </c>
      <c r="H3280">
        <v>70</v>
      </c>
      <c r="I3280" s="1" t="s">
        <v>38</v>
      </c>
      <c r="J3280" s="1" t="s">
        <v>26</v>
      </c>
      <c r="K3280" s="1" t="s">
        <v>76</v>
      </c>
      <c r="L3280" s="1" t="s">
        <v>35</v>
      </c>
      <c r="M3280" s="1" t="s">
        <v>52</v>
      </c>
      <c r="N3280" s="1" t="s">
        <v>57</v>
      </c>
      <c r="O3280" s="1" t="s">
        <v>22</v>
      </c>
    </row>
    <row r="3281" spans="1:15" x14ac:dyDescent="0.25">
      <c r="A3281">
        <v>3280</v>
      </c>
      <c r="B3281">
        <v>59</v>
      </c>
      <c r="C3281" s="1" t="s">
        <v>134</v>
      </c>
      <c r="D3281" s="1" t="s">
        <v>106</v>
      </c>
      <c r="E3281" s="1" t="s">
        <v>49</v>
      </c>
      <c r="F3281" s="2">
        <v>51850</v>
      </c>
      <c r="G3281">
        <v>1</v>
      </c>
      <c r="H3281">
        <v>50</v>
      </c>
      <c r="I3281" s="1" t="s">
        <v>33</v>
      </c>
      <c r="J3281" s="1" t="s">
        <v>18</v>
      </c>
      <c r="K3281" s="1" t="s">
        <v>90</v>
      </c>
      <c r="L3281" s="1" t="s">
        <v>39</v>
      </c>
      <c r="M3281" s="1" t="s">
        <v>9</v>
      </c>
      <c r="N3281" s="1" t="s">
        <v>68</v>
      </c>
      <c r="O3281" s="1" t="s">
        <v>11</v>
      </c>
    </row>
    <row r="3282" spans="1:15" x14ac:dyDescent="0.25">
      <c r="A3282">
        <v>3281</v>
      </c>
      <c r="B3282">
        <v>45</v>
      </c>
      <c r="C3282" s="1" t="s">
        <v>134</v>
      </c>
      <c r="D3282" s="1" t="s">
        <v>48</v>
      </c>
      <c r="E3282" s="1" t="s">
        <v>49</v>
      </c>
      <c r="F3282" s="2">
        <v>51852</v>
      </c>
      <c r="G3282">
        <v>5</v>
      </c>
      <c r="H3282">
        <v>57</v>
      </c>
      <c r="I3282" s="1" t="s">
        <v>66</v>
      </c>
      <c r="J3282" s="1" t="s">
        <v>6</v>
      </c>
      <c r="K3282" s="1" t="s">
        <v>90</v>
      </c>
      <c r="L3282" s="1" t="s">
        <v>8</v>
      </c>
      <c r="M3282" s="1" t="s">
        <v>27</v>
      </c>
      <c r="N3282" s="1" t="s">
        <v>28</v>
      </c>
      <c r="O3282" s="1" t="s">
        <v>70</v>
      </c>
    </row>
    <row r="3283" spans="1:15" x14ac:dyDescent="0.25">
      <c r="A3283">
        <v>3282</v>
      </c>
      <c r="B3283">
        <v>27</v>
      </c>
      <c r="C3283" s="1" t="s">
        <v>134</v>
      </c>
      <c r="D3283" s="1" t="s">
        <v>77</v>
      </c>
      <c r="E3283" s="1" t="s">
        <v>4</v>
      </c>
      <c r="F3283" s="2">
        <v>51854</v>
      </c>
      <c r="G3283">
        <v>41</v>
      </c>
      <c r="H3283">
        <v>69</v>
      </c>
      <c r="I3283" s="1" t="s">
        <v>29</v>
      </c>
      <c r="J3283" s="1" t="s">
        <v>6</v>
      </c>
      <c r="K3283" s="1" t="s">
        <v>62</v>
      </c>
      <c r="L3283" s="1" t="s">
        <v>8</v>
      </c>
      <c r="M3283" s="1" t="s">
        <v>20</v>
      </c>
      <c r="N3283" s="1" t="s">
        <v>57</v>
      </c>
      <c r="O3283" s="1" t="s">
        <v>31</v>
      </c>
    </row>
    <row r="3284" spans="1:15" x14ac:dyDescent="0.25">
      <c r="A3284">
        <v>3283</v>
      </c>
      <c r="B3284">
        <v>24</v>
      </c>
      <c r="C3284" s="1" t="s">
        <v>134</v>
      </c>
      <c r="D3284" s="1" t="s">
        <v>95</v>
      </c>
      <c r="E3284" s="1" t="s">
        <v>4</v>
      </c>
      <c r="F3284" s="2">
        <v>51856</v>
      </c>
      <c r="G3284">
        <v>5</v>
      </c>
      <c r="H3284">
        <v>94</v>
      </c>
      <c r="I3284" s="1" t="s">
        <v>81</v>
      </c>
      <c r="J3284" s="1" t="s">
        <v>26</v>
      </c>
      <c r="K3284" s="1" t="s">
        <v>90</v>
      </c>
      <c r="L3284" s="1" t="s">
        <v>39</v>
      </c>
      <c r="M3284" s="1" t="s">
        <v>27</v>
      </c>
      <c r="N3284" s="1" t="s">
        <v>21</v>
      </c>
      <c r="O3284" s="1" t="s">
        <v>70</v>
      </c>
    </row>
    <row r="3285" spans="1:15" x14ac:dyDescent="0.25">
      <c r="A3285">
        <v>3284</v>
      </c>
      <c r="B3285">
        <v>47</v>
      </c>
      <c r="C3285" s="1" t="s">
        <v>134</v>
      </c>
      <c r="D3285" s="1" t="s">
        <v>84</v>
      </c>
      <c r="E3285" s="1" t="s">
        <v>45</v>
      </c>
      <c r="F3285" s="2">
        <v>51858</v>
      </c>
      <c r="G3285">
        <v>10</v>
      </c>
      <c r="H3285">
        <v>24</v>
      </c>
      <c r="I3285" s="1" t="s">
        <v>80</v>
      </c>
      <c r="J3285" s="1" t="s">
        <v>6</v>
      </c>
      <c r="K3285" s="1" t="s">
        <v>55</v>
      </c>
      <c r="L3285" s="1" t="s">
        <v>19</v>
      </c>
      <c r="M3285" s="1" t="s">
        <v>9</v>
      </c>
      <c r="N3285" s="1" t="s">
        <v>68</v>
      </c>
      <c r="O3285" s="1" t="s">
        <v>79</v>
      </c>
    </row>
    <row r="3286" spans="1:15" x14ac:dyDescent="0.25">
      <c r="A3286">
        <v>3285</v>
      </c>
      <c r="B3286">
        <v>70</v>
      </c>
      <c r="C3286" s="1" t="s">
        <v>134</v>
      </c>
      <c r="D3286" s="1" t="s">
        <v>101</v>
      </c>
      <c r="E3286" s="1" t="s">
        <v>49</v>
      </c>
      <c r="F3286" s="2">
        <v>51860</v>
      </c>
      <c r="G3286">
        <v>20</v>
      </c>
      <c r="H3286">
        <v>79</v>
      </c>
      <c r="I3286" s="1" t="s">
        <v>5</v>
      </c>
      <c r="J3286" s="1" t="s">
        <v>6</v>
      </c>
      <c r="K3286" s="1" t="s">
        <v>34</v>
      </c>
      <c r="L3286" s="1" t="s">
        <v>19</v>
      </c>
      <c r="M3286" s="1" t="s">
        <v>52</v>
      </c>
      <c r="N3286" s="1" t="s">
        <v>10</v>
      </c>
      <c r="O3286" s="1" t="s">
        <v>31</v>
      </c>
    </row>
    <row r="3287" spans="1:15" x14ac:dyDescent="0.25">
      <c r="A3287">
        <v>3286</v>
      </c>
      <c r="B3287">
        <v>58</v>
      </c>
      <c r="C3287" s="1" t="s">
        <v>134</v>
      </c>
      <c r="D3287" s="1" t="s">
        <v>106</v>
      </c>
      <c r="E3287" s="1" t="s">
        <v>49</v>
      </c>
      <c r="F3287" s="2">
        <v>51862</v>
      </c>
      <c r="G3287">
        <v>11</v>
      </c>
      <c r="H3287">
        <v>31</v>
      </c>
      <c r="I3287" s="1" t="s">
        <v>59</v>
      </c>
      <c r="J3287" s="1" t="s">
        <v>74</v>
      </c>
      <c r="K3287" s="1" t="s">
        <v>118</v>
      </c>
      <c r="L3287" s="1" t="s">
        <v>39</v>
      </c>
      <c r="M3287" s="1" t="s">
        <v>20</v>
      </c>
      <c r="N3287" s="1" t="s">
        <v>15</v>
      </c>
      <c r="O3287" s="1" t="s">
        <v>22</v>
      </c>
    </row>
    <row r="3288" spans="1:15" x14ac:dyDescent="0.25">
      <c r="A3288">
        <v>3287</v>
      </c>
      <c r="B3288">
        <v>45</v>
      </c>
      <c r="C3288" s="1" t="s">
        <v>134</v>
      </c>
      <c r="D3288" s="1" t="s">
        <v>84</v>
      </c>
      <c r="E3288" s="1" t="s">
        <v>45</v>
      </c>
      <c r="F3288" s="2">
        <v>51864</v>
      </c>
      <c r="G3288">
        <v>4</v>
      </c>
      <c r="H3288">
        <v>67</v>
      </c>
      <c r="I3288" s="1" t="s">
        <v>97</v>
      </c>
      <c r="J3288" s="1" t="s">
        <v>6</v>
      </c>
      <c r="K3288" s="1" t="s">
        <v>51</v>
      </c>
      <c r="L3288" s="1" t="s">
        <v>8</v>
      </c>
      <c r="M3288" s="1" t="s">
        <v>9</v>
      </c>
      <c r="N3288" s="1" t="s">
        <v>10</v>
      </c>
      <c r="O3288" s="1" t="s">
        <v>11</v>
      </c>
    </row>
    <row r="3289" spans="1:15" x14ac:dyDescent="0.25">
      <c r="A3289">
        <v>3288</v>
      </c>
      <c r="B3289">
        <v>24</v>
      </c>
      <c r="C3289" s="1" t="s">
        <v>134</v>
      </c>
      <c r="D3289" s="1" t="s">
        <v>69</v>
      </c>
      <c r="E3289" s="1" t="s">
        <v>4</v>
      </c>
      <c r="F3289" s="2">
        <v>51866</v>
      </c>
      <c r="G3289">
        <v>38</v>
      </c>
      <c r="H3289">
        <v>63</v>
      </c>
      <c r="I3289" s="1" t="s">
        <v>46</v>
      </c>
      <c r="J3289" s="1" t="s">
        <v>6</v>
      </c>
      <c r="K3289" s="1" t="s">
        <v>76</v>
      </c>
      <c r="L3289" s="1" t="s">
        <v>19</v>
      </c>
      <c r="M3289" s="1" t="s">
        <v>52</v>
      </c>
      <c r="N3289" s="1" t="s">
        <v>21</v>
      </c>
      <c r="O3289" s="1" t="s">
        <v>22</v>
      </c>
    </row>
    <row r="3290" spans="1:15" x14ac:dyDescent="0.25">
      <c r="A3290">
        <v>3289</v>
      </c>
      <c r="B3290">
        <v>67</v>
      </c>
      <c r="C3290" s="1" t="s">
        <v>134</v>
      </c>
      <c r="D3290" s="1" t="s">
        <v>48</v>
      </c>
      <c r="E3290" s="1" t="s">
        <v>49</v>
      </c>
      <c r="F3290" s="2">
        <v>51868</v>
      </c>
      <c r="G3290">
        <v>19</v>
      </c>
      <c r="H3290">
        <v>61</v>
      </c>
      <c r="I3290" s="1" t="s">
        <v>113</v>
      </c>
      <c r="J3290" s="1" t="s">
        <v>74</v>
      </c>
      <c r="K3290" s="1" t="s">
        <v>34</v>
      </c>
      <c r="L3290" s="1" t="s">
        <v>19</v>
      </c>
      <c r="M3290" s="1" t="s">
        <v>27</v>
      </c>
      <c r="N3290" s="1" t="s">
        <v>21</v>
      </c>
      <c r="O3290" s="1" t="s">
        <v>58</v>
      </c>
    </row>
    <row r="3291" spans="1:15" x14ac:dyDescent="0.25">
      <c r="A3291">
        <v>3290</v>
      </c>
      <c r="B3291">
        <v>31</v>
      </c>
      <c r="C3291" s="1" t="s">
        <v>134</v>
      </c>
      <c r="D3291" s="1" t="s">
        <v>114</v>
      </c>
      <c r="E3291" s="1" t="s">
        <v>49</v>
      </c>
      <c r="F3291" s="2">
        <v>51870</v>
      </c>
      <c r="G3291">
        <v>16</v>
      </c>
      <c r="H3291">
        <v>50</v>
      </c>
      <c r="I3291" s="1" t="s">
        <v>38</v>
      </c>
      <c r="J3291" s="1" t="s">
        <v>26</v>
      </c>
      <c r="K3291" s="1" t="s">
        <v>14</v>
      </c>
      <c r="L3291" s="1" t="s">
        <v>35</v>
      </c>
      <c r="M3291" s="1" t="s">
        <v>52</v>
      </c>
      <c r="N3291" s="1" t="s">
        <v>10</v>
      </c>
      <c r="O3291" s="1" t="s">
        <v>79</v>
      </c>
    </row>
    <row r="3292" spans="1:15" x14ac:dyDescent="0.25">
      <c r="A3292">
        <v>3291</v>
      </c>
      <c r="B3292">
        <v>52</v>
      </c>
      <c r="C3292" s="1" t="s">
        <v>134</v>
      </c>
      <c r="D3292" s="1" t="s">
        <v>44</v>
      </c>
      <c r="E3292" s="1" t="s">
        <v>45</v>
      </c>
      <c r="F3292" s="2">
        <v>51872</v>
      </c>
      <c r="G3292">
        <v>2</v>
      </c>
      <c r="H3292">
        <v>82</v>
      </c>
      <c r="I3292" s="1" t="s">
        <v>96</v>
      </c>
      <c r="J3292" s="1" t="s">
        <v>6</v>
      </c>
      <c r="K3292" s="1" t="s">
        <v>76</v>
      </c>
      <c r="L3292" s="1" t="s">
        <v>19</v>
      </c>
      <c r="M3292" s="1" t="s">
        <v>20</v>
      </c>
      <c r="N3292" s="1" t="s">
        <v>28</v>
      </c>
      <c r="O3292" s="1" t="s">
        <v>70</v>
      </c>
    </row>
    <row r="3293" spans="1:15" x14ac:dyDescent="0.25">
      <c r="A3293">
        <v>3292</v>
      </c>
      <c r="B3293">
        <v>29</v>
      </c>
      <c r="C3293" s="1" t="s">
        <v>134</v>
      </c>
      <c r="D3293" s="1" t="s">
        <v>115</v>
      </c>
      <c r="E3293" s="1" t="s">
        <v>49</v>
      </c>
      <c r="F3293" s="2">
        <v>51874</v>
      </c>
      <c r="G3293">
        <v>11</v>
      </c>
      <c r="H3293">
        <v>51</v>
      </c>
      <c r="I3293" s="1" t="s">
        <v>112</v>
      </c>
      <c r="J3293" s="1" t="s">
        <v>6</v>
      </c>
      <c r="K3293" s="1" t="s">
        <v>60</v>
      </c>
      <c r="L3293" s="1" t="s">
        <v>39</v>
      </c>
      <c r="M3293" s="1" t="s">
        <v>52</v>
      </c>
      <c r="N3293" s="1" t="s">
        <v>15</v>
      </c>
      <c r="O3293" s="1" t="s">
        <v>70</v>
      </c>
    </row>
    <row r="3294" spans="1:15" x14ac:dyDescent="0.25">
      <c r="A3294">
        <v>3293</v>
      </c>
      <c r="B3294">
        <v>62</v>
      </c>
      <c r="C3294" s="1" t="s">
        <v>134</v>
      </c>
      <c r="D3294" s="1" t="s">
        <v>48</v>
      </c>
      <c r="E3294" s="1" t="s">
        <v>49</v>
      </c>
      <c r="F3294" s="2">
        <v>51876</v>
      </c>
      <c r="G3294">
        <v>18</v>
      </c>
      <c r="H3294">
        <v>23</v>
      </c>
      <c r="I3294" s="1" t="s">
        <v>50</v>
      </c>
      <c r="J3294" s="1" t="s">
        <v>6</v>
      </c>
      <c r="K3294" s="1" t="s">
        <v>7</v>
      </c>
      <c r="L3294" s="1" t="s">
        <v>19</v>
      </c>
      <c r="M3294" s="1" t="s">
        <v>36</v>
      </c>
      <c r="N3294" s="1" t="s">
        <v>57</v>
      </c>
      <c r="O3294" s="1" t="s">
        <v>11</v>
      </c>
    </row>
    <row r="3295" spans="1:15" x14ac:dyDescent="0.25">
      <c r="A3295">
        <v>3294</v>
      </c>
      <c r="B3295">
        <v>19</v>
      </c>
      <c r="C3295" s="1" t="s">
        <v>134</v>
      </c>
      <c r="D3295" s="1" t="s">
        <v>44</v>
      </c>
      <c r="E3295" s="1" t="s">
        <v>45</v>
      </c>
      <c r="F3295" s="2">
        <v>51878</v>
      </c>
      <c r="G3295">
        <v>47</v>
      </c>
      <c r="H3295">
        <v>91</v>
      </c>
      <c r="I3295" s="1" t="s">
        <v>46</v>
      </c>
      <c r="J3295" s="1" t="s">
        <v>26</v>
      </c>
      <c r="K3295" s="1" t="s">
        <v>62</v>
      </c>
      <c r="L3295" s="1" t="s">
        <v>19</v>
      </c>
      <c r="M3295" s="1" t="s">
        <v>52</v>
      </c>
      <c r="N3295" s="1" t="s">
        <v>21</v>
      </c>
      <c r="O3295" s="1" t="s">
        <v>11</v>
      </c>
    </row>
    <row r="3296" spans="1:15" x14ac:dyDescent="0.25">
      <c r="A3296">
        <v>3295</v>
      </c>
      <c r="B3296">
        <v>62</v>
      </c>
      <c r="C3296" s="1" t="s">
        <v>134</v>
      </c>
      <c r="D3296" s="1" t="s">
        <v>12</v>
      </c>
      <c r="E3296" s="1" t="s">
        <v>4</v>
      </c>
      <c r="F3296" s="2">
        <v>51880</v>
      </c>
      <c r="G3296">
        <v>15</v>
      </c>
      <c r="H3296">
        <v>60</v>
      </c>
      <c r="I3296" s="1" t="s">
        <v>113</v>
      </c>
      <c r="J3296" s="1" t="s">
        <v>18</v>
      </c>
      <c r="K3296" s="1" t="s">
        <v>118</v>
      </c>
      <c r="L3296" s="1" t="s">
        <v>19</v>
      </c>
      <c r="M3296" s="1" t="s">
        <v>56</v>
      </c>
      <c r="N3296" s="1" t="s">
        <v>57</v>
      </c>
      <c r="O3296" s="1" t="s">
        <v>58</v>
      </c>
    </row>
    <row r="3297" spans="1:15" x14ac:dyDescent="0.25">
      <c r="A3297">
        <v>3296</v>
      </c>
      <c r="B3297">
        <v>70</v>
      </c>
      <c r="C3297" s="1" t="s">
        <v>134</v>
      </c>
      <c r="D3297" s="1" t="s">
        <v>3</v>
      </c>
      <c r="E3297" s="1" t="s">
        <v>4</v>
      </c>
      <c r="F3297" s="2">
        <v>51882</v>
      </c>
      <c r="G3297">
        <v>15</v>
      </c>
      <c r="H3297">
        <v>34</v>
      </c>
      <c r="I3297" s="1" t="s">
        <v>46</v>
      </c>
      <c r="J3297" s="1" t="s">
        <v>18</v>
      </c>
      <c r="K3297" s="1" t="s">
        <v>75</v>
      </c>
      <c r="L3297" s="1" t="s">
        <v>35</v>
      </c>
      <c r="M3297" s="1" t="s">
        <v>27</v>
      </c>
      <c r="N3297" s="1" t="s">
        <v>15</v>
      </c>
      <c r="O3297" s="1" t="s">
        <v>22</v>
      </c>
    </row>
    <row r="3298" spans="1:15" x14ac:dyDescent="0.25">
      <c r="A3298">
        <v>3297</v>
      </c>
      <c r="B3298">
        <v>20</v>
      </c>
      <c r="C3298" s="1" t="s">
        <v>134</v>
      </c>
      <c r="D3298" s="1" t="s">
        <v>3</v>
      </c>
      <c r="E3298" s="1" t="s">
        <v>4</v>
      </c>
      <c r="F3298" s="2">
        <v>51884</v>
      </c>
      <c r="G3298">
        <v>47</v>
      </c>
      <c r="H3298">
        <v>23</v>
      </c>
      <c r="I3298" s="1" t="s">
        <v>102</v>
      </c>
      <c r="J3298" s="1" t="s">
        <v>26</v>
      </c>
      <c r="K3298" s="1" t="s">
        <v>78</v>
      </c>
      <c r="L3298" s="1" t="s">
        <v>19</v>
      </c>
      <c r="M3298" s="1" t="s">
        <v>27</v>
      </c>
      <c r="N3298" s="1" t="s">
        <v>10</v>
      </c>
      <c r="O3298" s="1" t="s">
        <v>40</v>
      </c>
    </row>
    <row r="3299" spans="1:15" x14ac:dyDescent="0.25">
      <c r="A3299">
        <v>3298</v>
      </c>
      <c r="B3299">
        <v>67</v>
      </c>
      <c r="C3299" s="1" t="s">
        <v>134</v>
      </c>
      <c r="D3299" s="1" t="s">
        <v>115</v>
      </c>
      <c r="E3299" s="1" t="s">
        <v>49</v>
      </c>
      <c r="F3299" s="2">
        <v>51886</v>
      </c>
      <c r="G3299">
        <v>47</v>
      </c>
      <c r="H3299">
        <v>82</v>
      </c>
      <c r="I3299" s="1" t="s">
        <v>46</v>
      </c>
      <c r="J3299" s="1" t="s">
        <v>26</v>
      </c>
      <c r="K3299" s="1" t="s">
        <v>65</v>
      </c>
      <c r="L3299" s="1" t="s">
        <v>39</v>
      </c>
      <c r="M3299" s="1" t="s">
        <v>20</v>
      </c>
      <c r="N3299" s="1" t="s">
        <v>28</v>
      </c>
      <c r="O3299" s="1" t="s">
        <v>70</v>
      </c>
    </row>
    <row r="3300" spans="1:15" x14ac:dyDescent="0.25">
      <c r="A3300">
        <v>3299</v>
      </c>
      <c r="B3300">
        <v>65</v>
      </c>
      <c r="C3300" s="1" t="s">
        <v>134</v>
      </c>
      <c r="D3300" s="1" t="s">
        <v>84</v>
      </c>
      <c r="E3300" s="1" t="s">
        <v>45</v>
      </c>
      <c r="F3300" s="2">
        <v>51888</v>
      </c>
      <c r="G3300">
        <v>6</v>
      </c>
      <c r="H3300">
        <v>73</v>
      </c>
      <c r="I3300" s="1" t="s">
        <v>112</v>
      </c>
      <c r="J3300" s="1" t="s">
        <v>26</v>
      </c>
      <c r="K3300" s="1" t="s">
        <v>92</v>
      </c>
      <c r="L3300" s="1" t="s">
        <v>39</v>
      </c>
      <c r="M3300" s="1" t="s">
        <v>9</v>
      </c>
      <c r="N3300" s="1" t="s">
        <v>57</v>
      </c>
      <c r="O3300" s="1" t="s">
        <v>79</v>
      </c>
    </row>
    <row r="3301" spans="1:15" x14ac:dyDescent="0.25">
      <c r="A3301">
        <v>3300</v>
      </c>
      <c r="B3301">
        <v>45</v>
      </c>
      <c r="C3301" s="1" t="s">
        <v>134</v>
      </c>
      <c r="D3301" s="1" t="s">
        <v>41</v>
      </c>
      <c r="E3301" s="1" t="s">
        <v>4</v>
      </c>
      <c r="F3301" s="2">
        <v>51890</v>
      </c>
      <c r="G3301">
        <v>18</v>
      </c>
      <c r="H3301">
        <v>32</v>
      </c>
      <c r="I3301" s="1" t="s">
        <v>129</v>
      </c>
      <c r="J3301" s="1" t="s">
        <v>6</v>
      </c>
      <c r="K3301" s="1" t="s">
        <v>67</v>
      </c>
      <c r="L3301" s="1" t="s">
        <v>19</v>
      </c>
      <c r="M3301" s="1" t="s">
        <v>52</v>
      </c>
      <c r="N3301" s="1" t="s">
        <v>10</v>
      </c>
      <c r="O3301" s="1" t="s">
        <v>70</v>
      </c>
    </row>
    <row r="3302" spans="1:15" x14ac:dyDescent="0.25">
      <c r="A3302">
        <v>3301</v>
      </c>
      <c r="B3302">
        <v>26</v>
      </c>
      <c r="C3302" s="1" t="s">
        <v>134</v>
      </c>
      <c r="D3302" s="1" t="s">
        <v>106</v>
      </c>
      <c r="E3302" s="1" t="s">
        <v>49</v>
      </c>
      <c r="F3302" s="2">
        <v>51892</v>
      </c>
      <c r="G3302">
        <v>40</v>
      </c>
      <c r="H3302">
        <v>80</v>
      </c>
      <c r="I3302" s="1" t="s">
        <v>83</v>
      </c>
      <c r="J3302" s="1" t="s">
        <v>26</v>
      </c>
      <c r="K3302" s="1" t="s">
        <v>43</v>
      </c>
      <c r="L3302" s="1" t="s">
        <v>19</v>
      </c>
      <c r="M3302" s="1" t="s">
        <v>9</v>
      </c>
      <c r="N3302" s="1" t="s">
        <v>57</v>
      </c>
      <c r="O3302" s="1" t="s">
        <v>58</v>
      </c>
    </row>
    <row r="3303" spans="1:15" x14ac:dyDescent="0.25">
      <c r="A3303">
        <v>3302</v>
      </c>
      <c r="B3303">
        <v>36</v>
      </c>
      <c r="C3303" s="1" t="s">
        <v>134</v>
      </c>
      <c r="D3303" s="1" t="s">
        <v>77</v>
      </c>
      <c r="E3303" s="1" t="s">
        <v>4</v>
      </c>
      <c r="F3303" s="2">
        <v>51894</v>
      </c>
      <c r="G3303">
        <v>31</v>
      </c>
      <c r="H3303">
        <v>58</v>
      </c>
      <c r="I3303" s="1" t="s">
        <v>83</v>
      </c>
      <c r="J3303" s="1" t="s">
        <v>74</v>
      </c>
      <c r="K3303" s="1" t="s">
        <v>43</v>
      </c>
      <c r="L3303" s="1" t="s">
        <v>35</v>
      </c>
      <c r="M3303" s="1" t="s">
        <v>20</v>
      </c>
      <c r="N3303" s="1" t="s">
        <v>21</v>
      </c>
      <c r="O3303" s="1" t="s">
        <v>11</v>
      </c>
    </row>
    <row r="3304" spans="1:15" x14ac:dyDescent="0.25">
      <c r="A3304">
        <v>3303</v>
      </c>
      <c r="B3304">
        <v>36</v>
      </c>
      <c r="C3304" s="1" t="s">
        <v>134</v>
      </c>
      <c r="D3304" s="1" t="s">
        <v>3</v>
      </c>
      <c r="E3304" s="1" t="s">
        <v>4</v>
      </c>
      <c r="F3304" s="2">
        <v>51896</v>
      </c>
      <c r="G3304">
        <v>31</v>
      </c>
      <c r="H3304">
        <v>82</v>
      </c>
      <c r="I3304" s="1" t="s">
        <v>72</v>
      </c>
      <c r="J3304" s="1" t="s">
        <v>74</v>
      </c>
      <c r="K3304" s="1" t="s">
        <v>100</v>
      </c>
      <c r="L3304" s="1" t="s">
        <v>8</v>
      </c>
      <c r="M3304" s="1" t="s">
        <v>36</v>
      </c>
      <c r="N3304" s="1" t="s">
        <v>10</v>
      </c>
      <c r="O3304" s="1" t="s">
        <v>58</v>
      </c>
    </row>
    <row r="3305" spans="1:15" x14ac:dyDescent="0.25">
      <c r="A3305">
        <v>3304</v>
      </c>
      <c r="B3305">
        <v>20</v>
      </c>
      <c r="C3305" s="1" t="s">
        <v>134</v>
      </c>
      <c r="D3305" s="1" t="s">
        <v>115</v>
      </c>
      <c r="E3305" s="1" t="s">
        <v>49</v>
      </c>
      <c r="F3305" s="2">
        <v>51898</v>
      </c>
      <c r="G3305">
        <v>4</v>
      </c>
      <c r="H3305">
        <v>60</v>
      </c>
      <c r="I3305" s="1" t="s">
        <v>73</v>
      </c>
      <c r="J3305" s="1" t="s">
        <v>18</v>
      </c>
      <c r="K3305" s="1" t="s">
        <v>30</v>
      </c>
      <c r="L3305" s="1" t="s">
        <v>35</v>
      </c>
      <c r="M3305" s="1" t="s">
        <v>27</v>
      </c>
      <c r="N3305" s="1" t="s">
        <v>21</v>
      </c>
      <c r="O3305" s="1" t="s">
        <v>11</v>
      </c>
    </row>
    <row r="3306" spans="1:15" x14ac:dyDescent="0.25">
      <c r="A3306">
        <v>3305</v>
      </c>
      <c r="B3306">
        <v>30</v>
      </c>
      <c r="C3306" s="1" t="s">
        <v>134</v>
      </c>
      <c r="D3306" s="1" t="s">
        <v>48</v>
      </c>
      <c r="E3306" s="1" t="s">
        <v>49</v>
      </c>
      <c r="F3306" s="2">
        <v>51900</v>
      </c>
      <c r="G3306">
        <v>36</v>
      </c>
      <c r="H3306">
        <v>79</v>
      </c>
      <c r="I3306" s="1" t="s">
        <v>73</v>
      </c>
      <c r="J3306" s="1" t="s">
        <v>74</v>
      </c>
      <c r="K3306" s="1" t="s">
        <v>103</v>
      </c>
      <c r="L3306" s="1" t="s">
        <v>39</v>
      </c>
      <c r="M3306" s="1" t="s">
        <v>27</v>
      </c>
      <c r="N3306" s="1" t="s">
        <v>57</v>
      </c>
      <c r="O3306" s="1" t="s">
        <v>79</v>
      </c>
    </row>
    <row r="3307" spans="1:15" x14ac:dyDescent="0.25">
      <c r="A3307">
        <v>3306</v>
      </c>
      <c r="B3307">
        <v>34</v>
      </c>
      <c r="C3307" s="1" t="s">
        <v>134</v>
      </c>
      <c r="D3307" s="1" t="s">
        <v>86</v>
      </c>
      <c r="E3307" s="1" t="s">
        <v>4</v>
      </c>
      <c r="F3307" s="2">
        <v>51902</v>
      </c>
      <c r="G3307">
        <v>31</v>
      </c>
      <c r="H3307">
        <v>41</v>
      </c>
      <c r="I3307" s="1" t="s">
        <v>127</v>
      </c>
      <c r="J3307" s="1" t="s">
        <v>6</v>
      </c>
      <c r="K3307" s="1" t="s">
        <v>91</v>
      </c>
      <c r="L3307" s="1" t="s">
        <v>35</v>
      </c>
      <c r="M3307" s="1" t="s">
        <v>36</v>
      </c>
      <c r="N3307" s="1" t="s">
        <v>28</v>
      </c>
      <c r="O3307" s="1" t="s">
        <v>58</v>
      </c>
    </row>
    <row r="3308" spans="1:15" x14ac:dyDescent="0.25">
      <c r="A3308">
        <v>3307</v>
      </c>
      <c r="B3308">
        <v>63</v>
      </c>
      <c r="C3308" s="1" t="s">
        <v>134</v>
      </c>
      <c r="D3308" s="1" t="s">
        <v>84</v>
      </c>
      <c r="E3308" s="1" t="s">
        <v>45</v>
      </c>
      <c r="F3308" s="2">
        <v>51904</v>
      </c>
      <c r="G3308">
        <v>6</v>
      </c>
      <c r="H3308">
        <v>39</v>
      </c>
      <c r="I3308" s="1" t="s">
        <v>94</v>
      </c>
      <c r="J3308" s="1" t="s">
        <v>6</v>
      </c>
      <c r="K3308" s="1" t="s">
        <v>103</v>
      </c>
      <c r="L3308" s="1" t="s">
        <v>35</v>
      </c>
      <c r="M3308" s="1" t="s">
        <v>56</v>
      </c>
      <c r="N3308" s="1" t="s">
        <v>10</v>
      </c>
      <c r="O3308" s="1" t="s">
        <v>11</v>
      </c>
    </row>
    <row r="3309" spans="1:15" x14ac:dyDescent="0.25">
      <c r="A3309">
        <v>3308</v>
      </c>
      <c r="B3309">
        <v>18</v>
      </c>
      <c r="C3309" s="1" t="s">
        <v>134</v>
      </c>
      <c r="D3309" s="1" t="s">
        <v>101</v>
      </c>
      <c r="E3309" s="1" t="s">
        <v>49</v>
      </c>
      <c r="F3309" s="2">
        <v>51906</v>
      </c>
      <c r="G3309">
        <v>1</v>
      </c>
      <c r="H3309">
        <v>36</v>
      </c>
      <c r="I3309" s="1" t="s">
        <v>120</v>
      </c>
      <c r="J3309" s="1" t="s">
        <v>18</v>
      </c>
      <c r="K3309" s="1" t="s">
        <v>78</v>
      </c>
      <c r="L3309" s="1" t="s">
        <v>8</v>
      </c>
      <c r="M3309" s="1" t="s">
        <v>56</v>
      </c>
      <c r="N3309" s="1" t="s">
        <v>15</v>
      </c>
      <c r="O3309" s="1" t="s">
        <v>70</v>
      </c>
    </row>
    <row r="3310" spans="1:15" x14ac:dyDescent="0.25">
      <c r="A3310">
        <v>3309</v>
      </c>
      <c r="B3310">
        <v>55</v>
      </c>
      <c r="C3310" s="1" t="s">
        <v>134</v>
      </c>
      <c r="D3310" s="1" t="s">
        <v>16</v>
      </c>
      <c r="E3310" s="1" t="s">
        <v>4</v>
      </c>
      <c r="F3310" s="2">
        <v>51908</v>
      </c>
      <c r="G3310">
        <v>29</v>
      </c>
      <c r="H3310">
        <v>70</v>
      </c>
      <c r="I3310" s="1" t="s">
        <v>122</v>
      </c>
      <c r="J3310" s="1" t="s">
        <v>26</v>
      </c>
      <c r="K3310" s="1" t="s">
        <v>51</v>
      </c>
      <c r="L3310" s="1" t="s">
        <v>39</v>
      </c>
      <c r="M3310" s="1" t="s">
        <v>9</v>
      </c>
      <c r="N3310" s="1" t="s">
        <v>15</v>
      </c>
      <c r="O3310" s="1" t="s">
        <v>70</v>
      </c>
    </row>
    <row r="3311" spans="1:15" x14ac:dyDescent="0.25">
      <c r="A3311">
        <v>3310</v>
      </c>
      <c r="B3311">
        <v>48</v>
      </c>
      <c r="C3311" s="1" t="s">
        <v>134</v>
      </c>
      <c r="D3311" s="1" t="s">
        <v>48</v>
      </c>
      <c r="E3311" s="1" t="s">
        <v>49</v>
      </c>
      <c r="F3311" s="2">
        <v>51910</v>
      </c>
      <c r="G3311">
        <v>19</v>
      </c>
      <c r="H3311">
        <v>47</v>
      </c>
      <c r="I3311" s="1" t="s">
        <v>17</v>
      </c>
      <c r="J3311" s="1" t="s">
        <v>26</v>
      </c>
      <c r="K3311" s="1" t="s">
        <v>126</v>
      </c>
      <c r="L3311" s="1" t="s">
        <v>35</v>
      </c>
      <c r="M3311" s="1" t="s">
        <v>56</v>
      </c>
      <c r="N3311" s="1" t="s">
        <v>28</v>
      </c>
      <c r="O3311" s="1" t="s">
        <v>70</v>
      </c>
    </row>
    <row r="3312" spans="1:15" x14ac:dyDescent="0.25">
      <c r="A3312">
        <v>3311</v>
      </c>
      <c r="B3312">
        <v>45</v>
      </c>
      <c r="C3312" s="1" t="s">
        <v>134</v>
      </c>
      <c r="D3312" s="1" t="s">
        <v>84</v>
      </c>
      <c r="E3312" s="1" t="s">
        <v>45</v>
      </c>
      <c r="F3312" s="2">
        <v>51912</v>
      </c>
      <c r="G3312">
        <v>12</v>
      </c>
      <c r="H3312">
        <v>27</v>
      </c>
      <c r="I3312" s="1" t="s">
        <v>128</v>
      </c>
      <c r="J3312" s="1" t="s">
        <v>26</v>
      </c>
      <c r="K3312" s="1" t="s">
        <v>51</v>
      </c>
      <c r="L3312" s="1" t="s">
        <v>8</v>
      </c>
      <c r="M3312" s="1" t="s">
        <v>20</v>
      </c>
      <c r="N3312" s="1" t="s">
        <v>28</v>
      </c>
      <c r="O3312" s="1" t="s">
        <v>11</v>
      </c>
    </row>
    <row r="3313" spans="1:15" x14ac:dyDescent="0.25">
      <c r="A3313">
        <v>3312</v>
      </c>
      <c r="B3313">
        <v>29</v>
      </c>
      <c r="C3313" s="1" t="s">
        <v>134</v>
      </c>
      <c r="D3313" s="1" t="s">
        <v>106</v>
      </c>
      <c r="E3313" s="1" t="s">
        <v>49</v>
      </c>
      <c r="F3313" s="2">
        <v>51914</v>
      </c>
      <c r="G3313">
        <v>18</v>
      </c>
      <c r="H3313">
        <v>52</v>
      </c>
      <c r="I3313" s="1" t="s">
        <v>85</v>
      </c>
      <c r="J3313" s="1" t="s">
        <v>6</v>
      </c>
      <c r="K3313" s="1" t="s">
        <v>126</v>
      </c>
      <c r="L3313" s="1" t="s">
        <v>35</v>
      </c>
      <c r="M3313" s="1" t="s">
        <v>9</v>
      </c>
      <c r="N3313" s="1" t="s">
        <v>57</v>
      </c>
      <c r="O3313" s="1" t="s">
        <v>31</v>
      </c>
    </row>
    <row r="3314" spans="1:15" x14ac:dyDescent="0.25">
      <c r="A3314">
        <v>3313</v>
      </c>
      <c r="B3314">
        <v>55</v>
      </c>
      <c r="C3314" s="1" t="s">
        <v>134</v>
      </c>
      <c r="D3314" s="1" t="s">
        <v>32</v>
      </c>
      <c r="E3314" s="1" t="s">
        <v>24</v>
      </c>
      <c r="F3314" s="2">
        <v>51916</v>
      </c>
      <c r="G3314">
        <v>45</v>
      </c>
      <c r="H3314">
        <v>75</v>
      </c>
      <c r="I3314" s="1" t="s">
        <v>42</v>
      </c>
      <c r="J3314" s="1" t="s">
        <v>6</v>
      </c>
      <c r="K3314" s="1" t="s">
        <v>76</v>
      </c>
      <c r="L3314" s="1" t="s">
        <v>35</v>
      </c>
      <c r="M3314" s="1" t="s">
        <v>27</v>
      </c>
      <c r="N3314" s="1" t="s">
        <v>15</v>
      </c>
      <c r="O3314" s="1" t="s">
        <v>40</v>
      </c>
    </row>
    <row r="3315" spans="1:15" x14ac:dyDescent="0.25">
      <c r="A3315">
        <v>3314</v>
      </c>
      <c r="B3315">
        <v>55</v>
      </c>
      <c r="C3315" s="1" t="s">
        <v>134</v>
      </c>
      <c r="D3315" s="1" t="s">
        <v>106</v>
      </c>
      <c r="E3315" s="1" t="s">
        <v>49</v>
      </c>
      <c r="F3315" s="2">
        <v>51918</v>
      </c>
      <c r="G3315">
        <v>45</v>
      </c>
      <c r="H3315">
        <v>30</v>
      </c>
      <c r="I3315" s="1" t="s">
        <v>93</v>
      </c>
      <c r="J3315" s="1" t="s">
        <v>74</v>
      </c>
      <c r="K3315" s="1" t="s">
        <v>76</v>
      </c>
      <c r="L3315" s="1" t="s">
        <v>39</v>
      </c>
      <c r="M3315" s="1" t="s">
        <v>9</v>
      </c>
      <c r="N3315" s="1" t="s">
        <v>21</v>
      </c>
      <c r="O3315" s="1" t="s">
        <v>70</v>
      </c>
    </row>
    <row r="3316" spans="1:15" x14ac:dyDescent="0.25">
      <c r="A3316">
        <v>3315</v>
      </c>
      <c r="B3316">
        <v>55</v>
      </c>
      <c r="C3316" s="1" t="s">
        <v>134</v>
      </c>
      <c r="D3316" s="1" t="s">
        <v>107</v>
      </c>
      <c r="E3316" s="1" t="s">
        <v>4</v>
      </c>
      <c r="F3316" s="2">
        <v>51920</v>
      </c>
      <c r="G3316">
        <v>8</v>
      </c>
      <c r="H3316">
        <v>94</v>
      </c>
      <c r="I3316" s="1" t="s">
        <v>93</v>
      </c>
      <c r="J3316" s="1" t="s">
        <v>26</v>
      </c>
      <c r="K3316" s="1" t="s">
        <v>65</v>
      </c>
      <c r="L3316" s="1" t="s">
        <v>19</v>
      </c>
      <c r="M3316" s="1" t="s">
        <v>36</v>
      </c>
      <c r="N3316" s="1" t="s">
        <v>21</v>
      </c>
      <c r="O3316" s="1" t="s">
        <v>40</v>
      </c>
    </row>
    <row r="3317" spans="1:15" x14ac:dyDescent="0.25">
      <c r="A3317">
        <v>3316</v>
      </c>
      <c r="B3317">
        <v>48</v>
      </c>
      <c r="C3317" s="1" t="s">
        <v>134</v>
      </c>
      <c r="D3317" s="1" t="s">
        <v>101</v>
      </c>
      <c r="E3317" s="1" t="s">
        <v>49</v>
      </c>
      <c r="F3317" s="2">
        <v>51922</v>
      </c>
      <c r="G3317">
        <v>4</v>
      </c>
      <c r="H3317">
        <v>68</v>
      </c>
      <c r="I3317" s="1" t="s">
        <v>5</v>
      </c>
      <c r="J3317" s="1" t="s">
        <v>18</v>
      </c>
      <c r="K3317" s="1" t="s">
        <v>62</v>
      </c>
      <c r="L3317" s="1" t="s">
        <v>35</v>
      </c>
      <c r="M3317" s="1" t="s">
        <v>36</v>
      </c>
      <c r="N3317" s="1" t="s">
        <v>28</v>
      </c>
      <c r="O3317" s="1" t="s">
        <v>79</v>
      </c>
    </row>
    <row r="3318" spans="1:15" x14ac:dyDescent="0.25">
      <c r="A3318">
        <v>3317</v>
      </c>
      <c r="B3318">
        <v>42</v>
      </c>
      <c r="C3318" s="1" t="s">
        <v>134</v>
      </c>
      <c r="D3318" s="1" t="s">
        <v>107</v>
      </c>
      <c r="E3318" s="1" t="s">
        <v>4</v>
      </c>
      <c r="F3318" s="2">
        <v>51924</v>
      </c>
      <c r="G3318">
        <v>5</v>
      </c>
      <c r="H3318">
        <v>45</v>
      </c>
      <c r="I3318" s="1" t="s">
        <v>112</v>
      </c>
      <c r="J3318" s="1" t="s">
        <v>26</v>
      </c>
      <c r="K3318" s="1" t="s">
        <v>60</v>
      </c>
      <c r="L3318" s="1" t="s">
        <v>35</v>
      </c>
      <c r="M3318" s="1" t="s">
        <v>20</v>
      </c>
      <c r="N3318" s="1" t="s">
        <v>68</v>
      </c>
      <c r="O3318" s="1" t="s">
        <v>11</v>
      </c>
    </row>
    <row r="3319" spans="1:15" x14ac:dyDescent="0.25">
      <c r="A3319">
        <v>3318</v>
      </c>
      <c r="B3319">
        <v>21</v>
      </c>
      <c r="C3319" s="1" t="s">
        <v>134</v>
      </c>
      <c r="D3319" s="1" t="s">
        <v>106</v>
      </c>
      <c r="E3319" s="1" t="s">
        <v>49</v>
      </c>
      <c r="F3319" s="2">
        <v>51926</v>
      </c>
      <c r="G3319">
        <v>30</v>
      </c>
      <c r="H3319">
        <v>67</v>
      </c>
      <c r="I3319" s="1" t="s">
        <v>80</v>
      </c>
      <c r="J3319" s="1" t="s">
        <v>74</v>
      </c>
      <c r="K3319" s="1" t="s">
        <v>51</v>
      </c>
      <c r="L3319" s="1" t="s">
        <v>35</v>
      </c>
      <c r="M3319" s="1" t="s">
        <v>36</v>
      </c>
      <c r="N3319" s="1" t="s">
        <v>15</v>
      </c>
      <c r="O3319" s="1" t="s">
        <v>40</v>
      </c>
    </row>
    <row r="3320" spans="1:15" x14ac:dyDescent="0.25">
      <c r="A3320">
        <v>3319</v>
      </c>
      <c r="B3320">
        <v>45</v>
      </c>
      <c r="C3320" s="1" t="s">
        <v>134</v>
      </c>
      <c r="D3320" s="1" t="s">
        <v>84</v>
      </c>
      <c r="E3320" s="1" t="s">
        <v>45</v>
      </c>
      <c r="F3320" s="2">
        <v>51928</v>
      </c>
      <c r="G3320">
        <v>15</v>
      </c>
      <c r="H3320">
        <v>46</v>
      </c>
      <c r="I3320" s="1" t="s">
        <v>96</v>
      </c>
      <c r="J3320" s="1" t="s">
        <v>26</v>
      </c>
      <c r="K3320" s="1" t="s">
        <v>60</v>
      </c>
      <c r="L3320" s="1" t="s">
        <v>35</v>
      </c>
      <c r="M3320" s="1" t="s">
        <v>20</v>
      </c>
      <c r="N3320" s="1" t="s">
        <v>28</v>
      </c>
      <c r="O3320" s="1" t="s">
        <v>70</v>
      </c>
    </row>
    <row r="3321" spans="1:15" x14ac:dyDescent="0.25">
      <c r="A3321">
        <v>3320</v>
      </c>
      <c r="B3321">
        <v>23</v>
      </c>
      <c r="C3321" s="1" t="s">
        <v>134</v>
      </c>
      <c r="D3321" s="1" t="s">
        <v>41</v>
      </c>
      <c r="E3321" s="1" t="s">
        <v>4</v>
      </c>
      <c r="F3321" s="2">
        <v>51930</v>
      </c>
      <c r="G3321">
        <v>17</v>
      </c>
      <c r="H3321">
        <v>31</v>
      </c>
      <c r="I3321" s="1" t="s">
        <v>96</v>
      </c>
      <c r="J3321" s="1" t="s">
        <v>26</v>
      </c>
      <c r="K3321" s="1" t="s">
        <v>108</v>
      </c>
      <c r="L3321" s="1" t="s">
        <v>35</v>
      </c>
      <c r="M3321" s="1" t="s">
        <v>27</v>
      </c>
      <c r="N3321" s="1" t="s">
        <v>21</v>
      </c>
      <c r="O3321" s="1" t="s">
        <v>79</v>
      </c>
    </row>
    <row r="3322" spans="1:15" x14ac:dyDescent="0.25">
      <c r="A3322">
        <v>3321</v>
      </c>
      <c r="B3322">
        <v>66</v>
      </c>
      <c r="C3322" s="1" t="s">
        <v>134</v>
      </c>
      <c r="D3322" s="1" t="s">
        <v>3</v>
      </c>
      <c r="E3322" s="1" t="s">
        <v>4</v>
      </c>
      <c r="F3322" s="2">
        <v>51932</v>
      </c>
      <c r="G3322">
        <v>45</v>
      </c>
      <c r="H3322">
        <v>44</v>
      </c>
      <c r="I3322" s="1" t="s">
        <v>97</v>
      </c>
      <c r="J3322" s="1" t="s">
        <v>74</v>
      </c>
      <c r="K3322" s="1" t="s">
        <v>47</v>
      </c>
      <c r="L3322" s="1" t="s">
        <v>39</v>
      </c>
      <c r="M3322" s="1" t="s">
        <v>52</v>
      </c>
      <c r="N3322" s="1" t="s">
        <v>15</v>
      </c>
      <c r="O3322" s="1" t="s">
        <v>79</v>
      </c>
    </row>
    <row r="3323" spans="1:15" x14ac:dyDescent="0.25">
      <c r="A3323">
        <v>3322</v>
      </c>
      <c r="B3323">
        <v>32</v>
      </c>
      <c r="C3323" s="1" t="s">
        <v>134</v>
      </c>
      <c r="D3323" s="1" t="s">
        <v>44</v>
      </c>
      <c r="E3323" s="1" t="s">
        <v>45</v>
      </c>
      <c r="F3323" s="2">
        <v>51934</v>
      </c>
      <c r="G3323">
        <v>3</v>
      </c>
      <c r="H3323">
        <v>100</v>
      </c>
      <c r="I3323" s="1" t="s">
        <v>13</v>
      </c>
      <c r="J3323" s="1" t="s">
        <v>18</v>
      </c>
      <c r="K3323" s="1" t="s">
        <v>43</v>
      </c>
      <c r="L3323" s="1" t="s">
        <v>8</v>
      </c>
      <c r="M3323" s="1" t="s">
        <v>27</v>
      </c>
      <c r="N3323" s="1" t="s">
        <v>10</v>
      </c>
      <c r="O3323" s="1" t="s">
        <v>31</v>
      </c>
    </row>
    <row r="3324" spans="1:15" x14ac:dyDescent="0.25">
      <c r="A3324">
        <v>3323</v>
      </c>
      <c r="B3324">
        <v>52</v>
      </c>
      <c r="C3324" s="1" t="s">
        <v>134</v>
      </c>
      <c r="D3324" s="1" t="s">
        <v>12</v>
      </c>
      <c r="E3324" s="1" t="s">
        <v>4</v>
      </c>
      <c r="F3324" s="2">
        <v>51936</v>
      </c>
      <c r="G3324">
        <v>43</v>
      </c>
      <c r="H3324">
        <v>92</v>
      </c>
      <c r="I3324" s="1" t="s">
        <v>98</v>
      </c>
      <c r="J3324" s="1" t="s">
        <v>74</v>
      </c>
      <c r="K3324" s="1" t="s">
        <v>103</v>
      </c>
      <c r="L3324" s="1" t="s">
        <v>8</v>
      </c>
      <c r="M3324" s="1" t="s">
        <v>27</v>
      </c>
      <c r="N3324" s="1" t="s">
        <v>28</v>
      </c>
      <c r="O3324" s="1" t="s">
        <v>22</v>
      </c>
    </row>
    <row r="3325" spans="1:15" x14ac:dyDescent="0.25">
      <c r="A3325">
        <v>3324</v>
      </c>
      <c r="B3325">
        <v>54</v>
      </c>
      <c r="C3325" s="1" t="s">
        <v>134</v>
      </c>
      <c r="D3325" s="1" t="s">
        <v>48</v>
      </c>
      <c r="E3325" s="1" t="s">
        <v>49</v>
      </c>
      <c r="F3325" s="2">
        <v>51938</v>
      </c>
      <c r="G3325">
        <v>4</v>
      </c>
      <c r="H3325">
        <v>78</v>
      </c>
      <c r="I3325" s="1" t="s">
        <v>96</v>
      </c>
      <c r="J3325" s="1" t="s">
        <v>26</v>
      </c>
      <c r="K3325" s="1" t="s">
        <v>116</v>
      </c>
      <c r="L3325" s="1" t="s">
        <v>8</v>
      </c>
      <c r="M3325" s="1" t="s">
        <v>20</v>
      </c>
      <c r="N3325" s="1" t="s">
        <v>21</v>
      </c>
      <c r="O3325" s="1" t="s">
        <v>70</v>
      </c>
    </row>
    <row r="3326" spans="1:15" x14ac:dyDescent="0.25">
      <c r="A3326">
        <v>3325</v>
      </c>
      <c r="B3326">
        <v>37</v>
      </c>
      <c r="C3326" s="1" t="s">
        <v>134</v>
      </c>
      <c r="D3326" s="1" t="s">
        <v>95</v>
      </c>
      <c r="E3326" s="1" t="s">
        <v>4</v>
      </c>
      <c r="F3326" s="2">
        <v>51940</v>
      </c>
      <c r="G3326">
        <v>41</v>
      </c>
      <c r="H3326">
        <v>32</v>
      </c>
      <c r="I3326" s="1" t="s">
        <v>50</v>
      </c>
      <c r="J3326" s="1" t="s">
        <v>18</v>
      </c>
      <c r="K3326" s="1" t="s">
        <v>90</v>
      </c>
      <c r="L3326" s="1" t="s">
        <v>39</v>
      </c>
      <c r="M3326" s="1" t="s">
        <v>36</v>
      </c>
      <c r="N3326" s="1" t="s">
        <v>10</v>
      </c>
      <c r="O3326" s="1" t="s">
        <v>22</v>
      </c>
    </row>
    <row r="3327" spans="1:15" x14ac:dyDescent="0.25">
      <c r="A3327">
        <v>3326</v>
      </c>
      <c r="B3327">
        <v>29</v>
      </c>
      <c r="C3327" s="1" t="s">
        <v>134</v>
      </c>
      <c r="D3327" s="1" t="s">
        <v>23</v>
      </c>
      <c r="E3327" s="1" t="s">
        <v>24</v>
      </c>
      <c r="F3327" s="2">
        <v>51942</v>
      </c>
      <c r="G3327">
        <v>16</v>
      </c>
      <c r="H3327">
        <v>97</v>
      </c>
      <c r="I3327" s="1" t="s">
        <v>102</v>
      </c>
      <c r="J3327" s="1" t="s">
        <v>26</v>
      </c>
      <c r="K3327" s="1" t="s">
        <v>14</v>
      </c>
      <c r="L3327" s="1" t="s">
        <v>39</v>
      </c>
      <c r="M3327" s="1" t="s">
        <v>52</v>
      </c>
      <c r="N3327" s="1" t="s">
        <v>10</v>
      </c>
      <c r="O3327" s="1" t="s">
        <v>70</v>
      </c>
    </row>
    <row r="3328" spans="1:15" x14ac:dyDescent="0.25">
      <c r="A3328">
        <v>3327</v>
      </c>
      <c r="B3328">
        <v>47</v>
      </c>
      <c r="C3328" s="1" t="s">
        <v>134</v>
      </c>
      <c r="D3328" s="1" t="s">
        <v>125</v>
      </c>
      <c r="E3328" s="1" t="s">
        <v>49</v>
      </c>
      <c r="F3328" s="2">
        <v>51944</v>
      </c>
      <c r="G3328">
        <v>10</v>
      </c>
      <c r="H3328">
        <v>95</v>
      </c>
      <c r="I3328" s="1" t="s">
        <v>96</v>
      </c>
      <c r="J3328" s="1" t="s">
        <v>26</v>
      </c>
      <c r="K3328" s="1" t="s">
        <v>118</v>
      </c>
      <c r="L3328" s="1" t="s">
        <v>35</v>
      </c>
      <c r="M3328" s="1" t="s">
        <v>36</v>
      </c>
      <c r="N3328" s="1" t="s">
        <v>68</v>
      </c>
      <c r="O3328" s="1" t="s">
        <v>31</v>
      </c>
    </row>
    <row r="3329" spans="1:15" x14ac:dyDescent="0.25">
      <c r="A3329">
        <v>3328</v>
      </c>
      <c r="B3329">
        <v>47</v>
      </c>
      <c r="C3329" s="1" t="s">
        <v>134</v>
      </c>
      <c r="D3329" s="1" t="s">
        <v>41</v>
      </c>
      <c r="E3329" s="1" t="s">
        <v>4</v>
      </c>
      <c r="F3329" s="2">
        <v>51946</v>
      </c>
      <c r="G3329">
        <v>2</v>
      </c>
      <c r="H3329">
        <v>64</v>
      </c>
      <c r="I3329" s="1" t="s">
        <v>121</v>
      </c>
      <c r="J3329" s="1" t="s">
        <v>26</v>
      </c>
      <c r="K3329" s="1" t="s">
        <v>76</v>
      </c>
      <c r="L3329" s="1" t="s">
        <v>19</v>
      </c>
      <c r="M3329" s="1" t="s">
        <v>9</v>
      </c>
      <c r="N3329" s="1" t="s">
        <v>68</v>
      </c>
      <c r="O3329" s="1" t="s">
        <v>40</v>
      </c>
    </row>
    <row r="3330" spans="1:15" x14ac:dyDescent="0.25">
      <c r="A3330">
        <v>3329</v>
      </c>
      <c r="B3330">
        <v>42</v>
      </c>
      <c r="C3330" s="1" t="s">
        <v>134</v>
      </c>
      <c r="D3330" s="1" t="s">
        <v>23</v>
      </c>
      <c r="E3330" s="1" t="s">
        <v>24</v>
      </c>
      <c r="F3330" s="2">
        <v>51948</v>
      </c>
      <c r="G3330">
        <v>11</v>
      </c>
      <c r="H3330">
        <v>35</v>
      </c>
      <c r="I3330" s="1" t="s">
        <v>132</v>
      </c>
      <c r="J3330" s="1" t="s">
        <v>26</v>
      </c>
      <c r="K3330" s="1" t="s">
        <v>65</v>
      </c>
      <c r="L3330" s="1" t="s">
        <v>19</v>
      </c>
      <c r="M3330" s="1" t="s">
        <v>20</v>
      </c>
      <c r="N3330" s="1" t="s">
        <v>15</v>
      </c>
      <c r="O3330" s="1" t="s">
        <v>58</v>
      </c>
    </row>
    <row r="3331" spans="1:15" x14ac:dyDescent="0.25">
      <c r="A3331">
        <v>3330</v>
      </c>
      <c r="B3331">
        <v>34</v>
      </c>
      <c r="C3331" s="1" t="s">
        <v>134</v>
      </c>
      <c r="D3331" s="1" t="s">
        <v>114</v>
      </c>
      <c r="E3331" s="1" t="s">
        <v>49</v>
      </c>
      <c r="F3331" s="2">
        <v>51950</v>
      </c>
      <c r="G3331">
        <v>1</v>
      </c>
      <c r="H3331">
        <v>54</v>
      </c>
      <c r="I3331" s="1" t="s">
        <v>109</v>
      </c>
      <c r="J3331" s="1" t="s">
        <v>26</v>
      </c>
      <c r="K3331" s="1" t="s">
        <v>7</v>
      </c>
      <c r="L3331" s="1" t="s">
        <v>8</v>
      </c>
      <c r="M3331" s="1" t="s">
        <v>9</v>
      </c>
      <c r="N3331" s="1" t="s">
        <v>68</v>
      </c>
      <c r="O3331" s="1" t="s">
        <v>58</v>
      </c>
    </row>
    <row r="3332" spans="1:15" x14ac:dyDescent="0.25">
      <c r="A3332">
        <v>3331</v>
      </c>
      <c r="B3332">
        <v>38</v>
      </c>
      <c r="C3332" s="1" t="s">
        <v>134</v>
      </c>
      <c r="D3332" s="1" t="s">
        <v>32</v>
      </c>
      <c r="E3332" s="1" t="s">
        <v>24</v>
      </c>
      <c r="F3332" s="2">
        <v>51952</v>
      </c>
      <c r="G3332">
        <v>41</v>
      </c>
      <c r="H3332">
        <v>96</v>
      </c>
      <c r="I3332" s="1" t="s">
        <v>50</v>
      </c>
      <c r="J3332" s="1" t="s">
        <v>26</v>
      </c>
      <c r="K3332" s="1" t="s">
        <v>76</v>
      </c>
      <c r="L3332" s="1" t="s">
        <v>19</v>
      </c>
      <c r="M3332" s="1" t="s">
        <v>52</v>
      </c>
      <c r="N3332" s="1" t="s">
        <v>57</v>
      </c>
      <c r="O3332" s="1" t="s">
        <v>40</v>
      </c>
    </row>
    <row r="3333" spans="1:15" x14ac:dyDescent="0.25">
      <c r="A3333">
        <v>3332</v>
      </c>
      <c r="B3333">
        <v>55</v>
      </c>
      <c r="C3333" s="1" t="s">
        <v>134</v>
      </c>
      <c r="D3333" s="1" t="s">
        <v>71</v>
      </c>
      <c r="E3333" s="1" t="s">
        <v>49</v>
      </c>
      <c r="F3333" s="2">
        <v>51954</v>
      </c>
      <c r="G3333">
        <v>39</v>
      </c>
      <c r="H3333">
        <v>58</v>
      </c>
      <c r="I3333" s="1" t="s">
        <v>81</v>
      </c>
      <c r="J3333" s="1" t="s">
        <v>26</v>
      </c>
      <c r="K3333" s="1" t="s">
        <v>51</v>
      </c>
      <c r="L3333" s="1" t="s">
        <v>35</v>
      </c>
      <c r="M3333" s="1" t="s">
        <v>20</v>
      </c>
      <c r="N3333" s="1" t="s">
        <v>28</v>
      </c>
      <c r="O3333" s="1" t="s">
        <v>40</v>
      </c>
    </row>
    <row r="3334" spans="1:15" x14ac:dyDescent="0.25">
      <c r="A3334">
        <v>3333</v>
      </c>
      <c r="B3334">
        <v>27</v>
      </c>
      <c r="C3334" s="1" t="s">
        <v>134</v>
      </c>
      <c r="D3334" s="1" t="s">
        <v>95</v>
      </c>
      <c r="E3334" s="1" t="s">
        <v>4</v>
      </c>
      <c r="F3334" s="2">
        <v>51956</v>
      </c>
      <c r="G3334">
        <v>1</v>
      </c>
      <c r="H3334">
        <v>23</v>
      </c>
      <c r="I3334" s="1" t="s">
        <v>131</v>
      </c>
      <c r="J3334" s="1" t="s">
        <v>26</v>
      </c>
      <c r="K3334" s="1" t="s">
        <v>47</v>
      </c>
      <c r="L3334" s="1" t="s">
        <v>35</v>
      </c>
      <c r="M3334" s="1" t="s">
        <v>52</v>
      </c>
      <c r="N3334" s="1" t="s">
        <v>28</v>
      </c>
      <c r="O3334" s="1" t="s">
        <v>58</v>
      </c>
    </row>
    <row r="3335" spans="1:15" x14ac:dyDescent="0.25">
      <c r="A3335">
        <v>3334</v>
      </c>
      <c r="B3335">
        <v>55</v>
      </c>
      <c r="C3335" s="1" t="s">
        <v>134</v>
      </c>
      <c r="D3335" s="1" t="s">
        <v>16</v>
      </c>
      <c r="E3335" s="1" t="s">
        <v>4</v>
      </c>
      <c r="F3335" s="2">
        <v>51958</v>
      </c>
      <c r="G3335">
        <v>3</v>
      </c>
      <c r="H3335">
        <v>35</v>
      </c>
      <c r="I3335" s="1" t="s">
        <v>130</v>
      </c>
      <c r="J3335" s="1" t="s">
        <v>26</v>
      </c>
      <c r="K3335" s="1" t="s">
        <v>65</v>
      </c>
      <c r="L3335" s="1" t="s">
        <v>19</v>
      </c>
      <c r="M3335" s="1" t="s">
        <v>9</v>
      </c>
      <c r="N3335" s="1" t="s">
        <v>28</v>
      </c>
      <c r="O3335" s="1" t="s">
        <v>70</v>
      </c>
    </row>
    <row r="3336" spans="1:15" x14ac:dyDescent="0.25">
      <c r="A3336">
        <v>3335</v>
      </c>
      <c r="B3336">
        <v>66</v>
      </c>
      <c r="C3336" s="1" t="s">
        <v>134</v>
      </c>
      <c r="D3336" s="1" t="s">
        <v>37</v>
      </c>
      <c r="E3336" s="1" t="s">
        <v>4</v>
      </c>
      <c r="F3336" s="2">
        <v>51960</v>
      </c>
      <c r="G3336">
        <v>21</v>
      </c>
      <c r="H3336">
        <v>23</v>
      </c>
      <c r="I3336" s="1" t="s">
        <v>81</v>
      </c>
      <c r="J3336" s="1" t="s">
        <v>26</v>
      </c>
      <c r="K3336" s="1" t="s">
        <v>100</v>
      </c>
      <c r="L3336" s="1" t="s">
        <v>35</v>
      </c>
      <c r="M3336" s="1" t="s">
        <v>20</v>
      </c>
      <c r="N3336" s="1" t="s">
        <v>21</v>
      </c>
      <c r="O3336" s="1" t="s">
        <v>31</v>
      </c>
    </row>
    <row r="3337" spans="1:15" x14ac:dyDescent="0.25">
      <c r="A3337">
        <v>3336</v>
      </c>
      <c r="B3337">
        <v>44</v>
      </c>
      <c r="C3337" s="1" t="s">
        <v>134</v>
      </c>
      <c r="D3337" s="1" t="s">
        <v>106</v>
      </c>
      <c r="E3337" s="1" t="s">
        <v>49</v>
      </c>
      <c r="F3337" s="2">
        <v>51962</v>
      </c>
      <c r="G3337">
        <v>48</v>
      </c>
      <c r="H3337">
        <v>94</v>
      </c>
      <c r="I3337" s="1" t="s">
        <v>87</v>
      </c>
      <c r="J3337" s="1" t="s">
        <v>74</v>
      </c>
      <c r="K3337" s="1" t="s">
        <v>91</v>
      </c>
      <c r="L3337" s="1" t="s">
        <v>8</v>
      </c>
      <c r="M3337" s="1" t="s">
        <v>9</v>
      </c>
      <c r="N3337" s="1" t="s">
        <v>57</v>
      </c>
      <c r="O3337" s="1" t="s">
        <v>40</v>
      </c>
    </row>
    <row r="3338" spans="1:15" x14ac:dyDescent="0.25">
      <c r="A3338">
        <v>3337</v>
      </c>
      <c r="B3338">
        <v>39</v>
      </c>
      <c r="C3338" s="1" t="s">
        <v>134</v>
      </c>
      <c r="D3338" s="1" t="s">
        <v>3</v>
      </c>
      <c r="E3338" s="1" t="s">
        <v>4</v>
      </c>
      <c r="F3338" s="2">
        <v>51964</v>
      </c>
      <c r="G3338">
        <v>24</v>
      </c>
      <c r="H3338">
        <v>45</v>
      </c>
      <c r="I3338" s="1" t="s">
        <v>38</v>
      </c>
      <c r="J3338" s="1" t="s">
        <v>26</v>
      </c>
      <c r="K3338" s="1" t="s">
        <v>92</v>
      </c>
      <c r="L3338" s="1" t="s">
        <v>39</v>
      </c>
      <c r="M3338" s="1" t="s">
        <v>20</v>
      </c>
      <c r="N3338" s="1" t="s">
        <v>68</v>
      </c>
      <c r="O3338" s="1" t="s">
        <v>31</v>
      </c>
    </row>
    <row r="3339" spans="1:15" x14ac:dyDescent="0.25">
      <c r="A3339">
        <v>3338</v>
      </c>
      <c r="B3339">
        <v>23</v>
      </c>
      <c r="C3339" s="1" t="s">
        <v>134</v>
      </c>
      <c r="D3339" s="1" t="s">
        <v>84</v>
      </c>
      <c r="E3339" s="1" t="s">
        <v>45</v>
      </c>
      <c r="F3339" s="2">
        <v>51966</v>
      </c>
      <c r="G3339">
        <v>45</v>
      </c>
      <c r="H3339">
        <v>23</v>
      </c>
      <c r="I3339" s="1" t="s">
        <v>99</v>
      </c>
      <c r="J3339" s="1" t="s">
        <v>6</v>
      </c>
      <c r="K3339" s="1" t="s">
        <v>126</v>
      </c>
      <c r="L3339" s="1" t="s">
        <v>8</v>
      </c>
      <c r="M3339" s="1" t="s">
        <v>52</v>
      </c>
      <c r="N3339" s="1" t="s">
        <v>57</v>
      </c>
      <c r="O3339" s="1" t="s">
        <v>58</v>
      </c>
    </row>
    <row r="3340" spans="1:15" x14ac:dyDescent="0.25">
      <c r="A3340">
        <v>3339</v>
      </c>
      <c r="B3340">
        <v>29</v>
      </c>
      <c r="C3340" s="1" t="s">
        <v>134</v>
      </c>
      <c r="D3340" s="1" t="s">
        <v>69</v>
      </c>
      <c r="E3340" s="1" t="s">
        <v>4</v>
      </c>
      <c r="F3340" s="2">
        <v>51968</v>
      </c>
      <c r="G3340">
        <v>46</v>
      </c>
      <c r="H3340">
        <v>94</v>
      </c>
      <c r="I3340" s="1" t="s">
        <v>130</v>
      </c>
      <c r="J3340" s="1" t="s">
        <v>6</v>
      </c>
      <c r="K3340" s="1" t="s">
        <v>34</v>
      </c>
      <c r="L3340" s="1" t="s">
        <v>8</v>
      </c>
      <c r="M3340" s="1" t="s">
        <v>52</v>
      </c>
      <c r="N3340" s="1" t="s">
        <v>21</v>
      </c>
      <c r="O3340" s="1" t="s">
        <v>70</v>
      </c>
    </row>
    <row r="3341" spans="1:15" x14ac:dyDescent="0.25">
      <c r="A3341">
        <v>3340</v>
      </c>
      <c r="B3341">
        <v>20</v>
      </c>
      <c r="C3341" s="1" t="s">
        <v>134</v>
      </c>
      <c r="D3341" s="1" t="s">
        <v>125</v>
      </c>
      <c r="E3341" s="1" t="s">
        <v>49</v>
      </c>
      <c r="F3341" s="2">
        <v>51970</v>
      </c>
      <c r="G3341">
        <v>35</v>
      </c>
      <c r="H3341">
        <v>99</v>
      </c>
      <c r="I3341" s="1" t="s">
        <v>127</v>
      </c>
      <c r="J3341" s="1" t="s">
        <v>26</v>
      </c>
      <c r="K3341" s="1" t="s">
        <v>91</v>
      </c>
      <c r="L3341" s="1" t="s">
        <v>39</v>
      </c>
      <c r="M3341" s="1" t="s">
        <v>56</v>
      </c>
      <c r="N3341" s="1" t="s">
        <v>15</v>
      </c>
      <c r="O3341" s="1" t="s">
        <v>11</v>
      </c>
    </row>
    <row r="3342" spans="1:15" x14ac:dyDescent="0.25">
      <c r="A3342">
        <v>3341</v>
      </c>
      <c r="B3342">
        <v>42</v>
      </c>
      <c r="C3342" s="1" t="s">
        <v>134</v>
      </c>
      <c r="D3342" s="1" t="s">
        <v>95</v>
      </c>
      <c r="E3342" s="1" t="s">
        <v>4</v>
      </c>
      <c r="F3342" s="2">
        <v>51972</v>
      </c>
      <c r="G3342">
        <v>47</v>
      </c>
      <c r="H3342">
        <v>36</v>
      </c>
      <c r="I3342" s="1" t="s">
        <v>123</v>
      </c>
      <c r="J3342" s="1" t="s">
        <v>74</v>
      </c>
      <c r="K3342" s="1" t="s">
        <v>14</v>
      </c>
      <c r="L3342" s="1" t="s">
        <v>39</v>
      </c>
      <c r="M3342" s="1" t="s">
        <v>20</v>
      </c>
      <c r="N3342" s="1" t="s">
        <v>21</v>
      </c>
      <c r="O3342" s="1" t="s">
        <v>11</v>
      </c>
    </row>
    <row r="3343" spans="1:15" x14ac:dyDescent="0.25">
      <c r="A3343">
        <v>3342</v>
      </c>
      <c r="B3343">
        <v>55</v>
      </c>
      <c r="C3343" s="1" t="s">
        <v>134</v>
      </c>
      <c r="D3343" s="1" t="s">
        <v>84</v>
      </c>
      <c r="E3343" s="1" t="s">
        <v>45</v>
      </c>
      <c r="F3343" s="2">
        <v>51974</v>
      </c>
      <c r="G3343">
        <v>35</v>
      </c>
      <c r="H3343">
        <v>50</v>
      </c>
      <c r="I3343" s="1" t="s">
        <v>121</v>
      </c>
      <c r="J3343" s="1" t="s">
        <v>74</v>
      </c>
      <c r="K3343" s="1" t="s">
        <v>60</v>
      </c>
      <c r="L3343" s="1" t="s">
        <v>35</v>
      </c>
      <c r="M3343" s="1" t="s">
        <v>36</v>
      </c>
      <c r="N3343" s="1" t="s">
        <v>21</v>
      </c>
      <c r="O3343" s="1" t="s">
        <v>70</v>
      </c>
    </row>
    <row r="3344" spans="1:15" x14ac:dyDescent="0.25">
      <c r="A3344">
        <v>3343</v>
      </c>
      <c r="B3344">
        <v>66</v>
      </c>
      <c r="C3344" s="1" t="s">
        <v>134</v>
      </c>
      <c r="D3344" s="1" t="s">
        <v>84</v>
      </c>
      <c r="E3344" s="1" t="s">
        <v>45</v>
      </c>
      <c r="F3344" s="2">
        <v>51976</v>
      </c>
      <c r="G3344">
        <v>45</v>
      </c>
      <c r="H3344">
        <v>81</v>
      </c>
      <c r="I3344" s="1" t="s">
        <v>109</v>
      </c>
      <c r="J3344" s="1" t="s">
        <v>26</v>
      </c>
      <c r="K3344" s="1" t="s">
        <v>65</v>
      </c>
      <c r="L3344" s="1" t="s">
        <v>19</v>
      </c>
      <c r="M3344" s="1" t="s">
        <v>20</v>
      </c>
      <c r="N3344" s="1" t="s">
        <v>21</v>
      </c>
      <c r="O3344" s="1" t="s">
        <v>22</v>
      </c>
    </row>
    <row r="3345" spans="1:15" x14ac:dyDescent="0.25">
      <c r="A3345">
        <v>3344</v>
      </c>
      <c r="B3345">
        <v>24</v>
      </c>
      <c r="C3345" s="1" t="s">
        <v>134</v>
      </c>
      <c r="D3345" s="1" t="s">
        <v>41</v>
      </c>
      <c r="E3345" s="1" t="s">
        <v>4</v>
      </c>
      <c r="F3345" s="2">
        <v>51978</v>
      </c>
      <c r="G3345">
        <v>6</v>
      </c>
      <c r="H3345">
        <v>31</v>
      </c>
      <c r="I3345" s="1" t="s">
        <v>5</v>
      </c>
      <c r="J3345" s="1" t="s">
        <v>74</v>
      </c>
      <c r="K3345" s="1" t="s">
        <v>78</v>
      </c>
      <c r="L3345" s="1" t="s">
        <v>8</v>
      </c>
      <c r="M3345" s="1" t="s">
        <v>52</v>
      </c>
      <c r="N3345" s="1" t="s">
        <v>15</v>
      </c>
      <c r="O3345" s="1" t="s">
        <v>58</v>
      </c>
    </row>
    <row r="3346" spans="1:15" x14ac:dyDescent="0.25">
      <c r="A3346">
        <v>3345</v>
      </c>
      <c r="B3346">
        <v>62</v>
      </c>
      <c r="C3346" s="1" t="s">
        <v>134</v>
      </c>
      <c r="D3346" s="1" t="s">
        <v>106</v>
      </c>
      <c r="E3346" s="1" t="s">
        <v>49</v>
      </c>
      <c r="F3346" s="2">
        <v>51980</v>
      </c>
      <c r="G3346">
        <v>20</v>
      </c>
      <c r="H3346">
        <v>48</v>
      </c>
      <c r="I3346" s="1" t="s">
        <v>131</v>
      </c>
      <c r="J3346" s="1" t="s">
        <v>74</v>
      </c>
      <c r="K3346" s="1" t="s">
        <v>118</v>
      </c>
      <c r="L3346" s="1" t="s">
        <v>39</v>
      </c>
      <c r="M3346" s="1" t="s">
        <v>20</v>
      </c>
      <c r="N3346" s="1" t="s">
        <v>15</v>
      </c>
      <c r="O3346" s="1" t="s">
        <v>31</v>
      </c>
    </row>
    <row r="3347" spans="1:15" x14ac:dyDescent="0.25">
      <c r="A3347">
        <v>3346</v>
      </c>
      <c r="B3347">
        <v>28</v>
      </c>
      <c r="C3347" s="1" t="s">
        <v>134</v>
      </c>
      <c r="D3347" s="1" t="s">
        <v>48</v>
      </c>
      <c r="E3347" s="1" t="s">
        <v>49</v>
      </c>
      <c r="F3347" s="2">
        <v>51982</v>
      </c>
      <c r="G3347">
        <v>3</v>
      </c>
      <c r="H3347">
        <v>91</v>
      </c>
      <c r="I3347" s="1" t="s">
        <v>85</v>
      </c>
      <c r="J3347" s="1" t="s">
        <v>26</v>
      </c>
      <c r="K3347" s="1" t="s">
        <v>30</v>
      </c>
      <c r="L3347" s="1" t="s">
        <v>35</v>
      </c>
      <c r="M3347" s="1" t="s">
        <v>52</v>
      </c>
      <c r="N3347" s="1" t="s">
        <v>10</v>
      </c>
      <c r="O3347" s="1" t="s">
        <v>58</v>
      </c>
    </row>
    <row r="3348" spans="1:15" x14ac:dyDescent="0.25">
      <c r="A3348">
        <v>3347</v>
      </c>
      <c r="B3348">
        <v>30</v>
      </c>
      <c r="C3348" s="1" t="s">
        <v>134</v>
      </c>
      <c r="D3348" s="1" t="s">
        <v>16</v>
      </c>
      <c r="E3348" s="1" t="s">
        <v>4</v>
      </c>
      <c r="F3348" s="2">
        <v>51984</v>
      </c>
      <c r="G3348">
        <v>30</v>
      </c>
      <c r="H3348">
        <v>99</v>
      </c>
      <c r="I3348" s="1" t="s">
        <v>83</v>
      </c>
      <c r="J3348" s="1" t="s">
        <v>26</v>
      </c>
      <c r="K3348" s="1" t="s">
        <v>76</v>
      </c>
      <c r="L3348" s="1" t="s">
        <v>35</v>
      </c>
      <c r="M3348" s="1" t="s">
        <v>9</v>
      </c>
      <c r="N3348" s="1" t="s">
        <v>10</v>
      </c>
      <c r="O3348" s="1" t="s">
        <v>40</v>
      </c>
    </row>
    <row r="3349" spans="1:15" x14ac:dyDescent="0.25">
      <c r="A3349">
        <v>3348</v>
      </c>
      <c r="B3349">
        <v>22</v>
      </c>
      <c r="C3349" s="1" t="s">
        <v>134</v>
      </c>
      <c r="D3349" s="1" t="s">
        <v>53</v>
      </c>
      <c r="E3349" s="1" t="s">
        <v>24</v>
      </c>
      <c r="F3349" s="2">
        <v>51986</v>
      </c>
      <c r="G3349">
        <v>28</v>
      </c>
      <c r="H3349">
        <v>70</v>
      </c>
      <c r="I3349" s="1" t="s">
        <v>128</v>
      </c>
      <c r="J3349" s="1" t="s">
        <v>74</v>
      </c>
      <c r="K3349" s="1" t="s">
        <v>91</v>
      </c>
      <c r="L3349" s="1" t="s">
        <v>35</v>
      </c>
      <c r="M3349" s="1" t="s">
        <v>36</v>
      </c>
      <c r="N3349" s="1" t="s">
        <v>28</v>
      </c>
      <c r="O3349" s="1" t="s">
        <v>58</v>
      </c>
    </row>
    <row r="3350" spans="1:15" x14ac:dyDescent="0.25">
      <c r="A3350">
        <v>3349</v>
      </c>
      <c r="B3350">
        <v>28</v>
      </c>
      <c r="C3350" s="1" t="s">
        <v>134</v>
      </c>
      <c r="D3350" s="1" t="s">
        <v>95</v>
      </c>
      <c r="E3350" s="1" t="s">
        <v>4</v>
      </c>
      <c r="F3350" s="2">
        <v>51988</v>
      </c>
      <c r="G3350">
        <v>15</v>
      </c>
      <c r="H3350">
        <v>74</v>
      </c>
      <c r="I3350" s="1" t="s">
        <v>64</v>
      </c>
      <c r="J3350" s="1" t="s">
        <v>6</v>
      </c>
      <c r="K3350" s="1" t="s">
        <v>7</v>
      </c>
      <c r="L3350" s="1" t="s">
        <v>8</v>
      </c>
      <c r="M3350" s="1" t="s">
        <v>36</v>
      </c>
      <c r="N3350" s="1" t="s">
        <v>15</v>
      </c>
      <c r="O3350" s="1" t="s">
        <v>79</v>
      </c>
    </row>
    <row r="3351" spans="1:15" x14ac:dyDescent="0.25">
      <c r="A3351">
        <v>3350</v>
      </c>
      <c r="B3351">
        <v>35</v>
      </c>
      <c r="C3351" s="1" t="s">
        <v>134</v>
      </c>
      <c r="D3351" s="1" t="s">
        <v>88</v>
      </c>
      <c r="E3351" s="1" t="s">
        <v>49</v>
      </c>
      <c r="F3351" s="2">
        <v>51990</v>
      </c>
      <c r="G3351">
        <v>29</v>
      </c>
      <c r="H3351">
        <v>79</v>
      </c>
      <c r="I3351" s="1" t="s">
        <v>124</v>
      </c>
      <c r="J3351" s="1" t="s">
        <v>26</v>
      </c>
      <c r="K3351" s="1" t="s">
        <v>90</v>
      </c>
      <c r="L3351" s="1" t="s">
        <v>39</v>
      </c>
      <c r="M3351" s="1" t="s">
        <v>56</v>
      </c>
      <c r="N3351" s="1" t="s">
        <v>28</v>
      </c>
      <c r="O3351" s="1" t="s">
        <v>40</v>
      </c>
    </row>
    <row r="3352" spans="1:15" x14ac:dyDescent="0.25">
      <c r="A3352">
        <v>3351</v>
      </c>
      <c r="B3352">
        <v>45</v>
      </c>
      <c r="C3352" s="1" t="s">
        <v>134</v>
      </c>
      <c r="D3352" s="1" t="s">
        <v>48</v>
      </c>
      <c r="E3352" s="1" t="s">
        <v>49</v>
      </c>
      <c r="F3352" s="2">
        <v>51992</v>
      </c>
      <c r="G3352">
        <v>15</v>
      </c>
      <c r="H3352">
        <v>33</v>
      </c>
      <c r="I3352" s="1" t="s">
        <v>73</v>
      </c>
      <c r="J3352" s="1" t="s">
        <v>18</v>
      </c>
      <c r="K3352" s="1" t="s">
        <v>60</v>
      </c>
      <c r="L3352" s="1" t="s">
        <v>39</v>
      </c>
      <c r="M3352" s="1" t="s">
        <v>52</v>
      </c>
      <c r="N3352" s="1" t="s">
        <v>15</v>
      </c>
      <c r="O3352" s="1" t="s">
        <v>58</v>
      </c>
    </row>
    <row r="3353" spans="1:15" x14ac:dyDescent="0.25">
      <c r="A3353">
        <v>3352</v>
      </c>
      <c r="B3353">
        <v>43</v>
      </c>
      <c r="C3353" s="1" t="s">
        <v>134</v>
      </c>
      <c r="D3353" s="1" t="s">
        <v>37</v>
      </c>
      <c r="E3353" s="1" t="s">
        <v>4</v>
      </c>
      <c r="F3353" s="2">
        <v>51994</v>
      </c>
      <c r="G3353">
        <v>18</v>
      </c>
      <c r="H3353">
        <v>49</v>
      </c>
      <c r="I3353" s="1" t="s">
        <v>64</v>
      </c>
      <c r="J3353" s="1" t="s">
        <v>6</v>
      </c>
      <c r="K3353" s="1" t="s">
        <v>91</v>
      </c>
      <c r="L3353" s="1" t="s">
        <v>19</v>
      </c>
      <c r="M3353" s="1" t="s">
        <v>52</v>
      </c>
      <c r="N3353" s="1" t="s">
        <v>57</v>
      </c>
      <c r="O3353" s="1" t="s">
        <v>11</v>
      </c>
    </row>
    <row r="3354" spans="1:15" x14ac:dyDescent="0.25">
      <c r="A3354">
        <v>3353</v>
      </c>
      <c r="B3354">
        <v>55</v>
      </c>
      <c r="C3354" s="1" t="s">
        <v>134</v>
      </c>
      <c r="D3354" s="1" t="s">
        <v>115</v>
      </c>
      <c r="E3354" s="1" t="s">
        <v>49</v>
      </c>
      <c r="F3354" s="2">
        <v>51996</v>
      </c>
      <c r="G3354">
        <v>7</v>
      </c>
      <c r="H3354">
        <v>96</v>
      </c>
      <c r="I3354" s="1" t="s">
        <v>131</v>
      </c>
      <c r="J3354" s="1" t="s">
        <v>26</v>
      </c>
      <c r="K3354" s="1" t="s">
        <v>67</v>
      </c>
      <c r="L3354" s="1" t="s">
        <v>35</v>
      </c>
      <c r="M3354" s="1" t="s">
        <v>27</v>
      </c>
      <c r="N3354" s="1" t="s">
        <v>57</v>
      </c>
      <c r="O3354" s="1" t="s">
        <v>58</v>
      </c>
    </row>
    <row r="3355" spans="1:15" x14ac:dyDescent="0.25">
      <c r="A3355">
        <v>3354</v>
      </c>
      <c r="B3355">
        <v>31</v>
      </c>
      <c r="C3355" s="1" t="s">
        <v>134</v>
      </c>
      <c r="D3355" s="1" t="s">
        <v>63</v>
      </c>
      <c r="E3355" s="1" t="s">
        <v>4</v>
      </c>
      <c r="F3355" s="2">
        <v>51998</v>
      </c>
      <c r="G3355">
        <v>19</v>
      </c>
      <c r="H3355">
        <v>66</v>
      </c>
      <c r="I3355" s="1" t="s">
        <v>105</v>
      </c>
      <c r="J3355" s="1" t="s">
        <v>6</v>
      </c>
      <c r="K3355" s="1" t="s">
        <v>67</v>
      </c>
      <c r="L3355" s="1" t="s">
        <v>39</v>
      </c>
      <c r="M3355" s="1" t="s">
        <v>20</v>
      </c>
      <c r="N3355" s="1" t="s">
        <v>21</v>
      </c>
      <c r="O3355" s="1" t="s">
        <v>79</v>
      </c>
    </row>
    <row r="3356" spans="1:15" x14ac:dyDescent="0.25">
      <c r="A3356">
        <v>3355</v>
      </c>
      <c r="B3356">
        <v>42</v>
      </c>
      <c r="C3356" s="1" t="s">
        <v>134</v>
      </c>
      <c r="D3356" s="1" t="s">
        <v>69</v>
      </c>
      <c r="E3356" s="1" t="s">
        <v>4</v>
      </c>
      <c r="F3356" s="2">
        <v>52000</v>
      </c>
      <c r="G3356">
        <v>15</v>
      </c>
      <c r="H3356">
        <v>45</v>
      </c>
      <c r="I3356" s="1" t="s">
        <v>110</v>
      </c>
      <c r="J3356" s="1" t="s">
        <v>26</v>
      </c>
      <c r="K3356" s="1" t="s">
        <v>103</v>
      </c>
      <c r="L3356" s="1" t="s">
        <v>39</v>
      </c>
      <c r="M3356" s="1" t="s">
        <v>27</v>
      </c>
      <c r="N3356" s="1" t="s">
        <v>28</v>
      </c>
      <c r="O3356" s="1" t="s">
        <v>22</v>
      </c>
    </row>
    <row r="3357" spans="1:15" x14ac:dyDescent="0.25">
      <c r="A3357">
        <v>3356</v>
      </c>
      <c r="B3357">
        <v>40</v>
      </c>
      <c r="C3357" s="1" t="s">
        <v>134</v>
      </c>
      <c r="D3357" s="1" t="s">
        <v>3</v>
      </c>
      <c r="E3357" s="1" t="s">
        <v>4</v>
      </c>
      <c r="F3357" s="2">
        <v>52002</v>
      </c>
      <c r="G3357">
        <v>3</v>
      </c>
      <c r="H3357">
        <v>28</v>
      </c>
      <c r="I3357" s="1" t="s">
        <v>61</v>
      </c>
      <c r="J3357" s="1" t="s">
        <v>26</v>
      </c>
      <c r="K3357" s="1" t="s">
        <v>82</v>
      </c>
      <c r="L3357" s="1" t="s">
        <v>19</v>
      </c>
      <c r="M3357" s="1" t="s">
        <v>56</v>
      </c>
      <c r="N3357" s="1" t="s">
        <v>57</v>
      </c>
      <c r="O3357" s="1" t="s">
        <v>58</v>
      </c>
    </row>
    <row r="3358" spans="1:15" x14ac:dyDescent="0.25">
      <c r="A3358">
        <v>3357</v>
      </c>
      <c r="B3358">
        <v>39</v>
      </c>
      <c r="C3358" s="1" t="s">
        <v>134</v>
      </c>
      <c r="D3358" s="1" t="s">
        <v>16</v>
      </c>
      <c r="E3358" s="1" t="s">
        <v>4</v>
      </c>
      <c r="F3358" s="2">
        <v>52004</v>
      </c>
      <c r="G3358">
        <v>13</v>
      </c>
      <c r="H3358">
        <v>48</v>
      </c>
      <c r="I3358" s="1" t="s">
        <v>104</v>
      </c>
      <c r="J3358" s="1" t="s">
        <v>26</v>
      </c>
      <c r="K3358" s="1" t="s">
        <v>47</v>
      </c>
      <c r="L3358" s="1" t="s">
        <v>35</v>
      </c>
      <c r="M3358" s="1" t="s">
        <v>56</v>
      </c>
      <c r="N3358" s="1" t="s">
        <v>28</v>
      </c>
      <c r="O3358" s="1" t="s">
        <v>58</v>
      </c>
    </row>
    <row r="3359" spans="1:15" x14ac:dyDescent="0.25">
      <c r="A3359">
        <v>3358</v>
      </c>
      <c r="B3359">
        <v>41</v>
      </c>
      <c r="C3359" s="1" t="s">
        <v>134</v>
      </c>
      <c r="D3359" s="1" t="s">
        <v>86</v>
      </c>
      <c r="E3359" s="1" t="s">
        <v>4</v>
      </c>
      <c r="F3359" s="2">
        <v>52006</v>
      </c>
      <c r="G3359">
        <v>37</v>
      </c>
      <c r="H3359">
        <v>67</v>
      </c>
      <c r="I3359" s="1" t="s">
        <v>54</v>
      </c>
      <c r="J3359" s="1" t="s">
        <v>26</v>
      </c>
      <c r="K3359" s="1" t="s">
        <v>51</v>
      </c>
      <c r="L3359" s="1" t="s">
        <v>8</v>
      </c>
      <c r="M3359" s="1" t="s">
        <v>20</v>
      </c>
      <c r="N3359" s="1" t="s">
        <v>21</v>
      </c>
      <c r="O3359" s="1" t="s">
        <v>70</v>
      </c>
    </row>
    <row r="3360" spans="1:15" x14ac:dyDescent="0.25">
      <c r="A3360">
        <v>3359</v>
      </c>
      <c r="B3360">
        <v>56</v>
      </c>
      <c r="C3360" s="1" t="s">
        <v>134</v>
      </c>
      <c r="D3360" s="1" t="s">
        <v>95</v>
      </c>
      <c r="E3360" s="1" t="s">
        <v>4</v>
      </c>
      <c r="F3360" s="2">
        <v>52008</v>
      </c>
      <c r="G3360">
        <v>26</v>
      </c>
      <c r="H3360">
        <v>59</v>
      </c>
      <c r="I3360" s="1" t="s">
        <v>104</v>
      </c>
      <c r="J3360" s="1" t="s">
        <v>26</v>
      </c>
      <c r="K3360" s="1" t="s">
        <v>118</v>
      </c>
      <c r="L3360" s="1" t="s">
        <v>39</v>
      </c>
      <c r="M3360" s="1" t="s">
        <v>52</v>
      </c>
      <c r="N3360" s="1" t="s">
        <v>15</v>
      </c>
      <c r="O3360" s="1" t="s">
        <v>31</v>
      </c>
    </row>
    <row r="3361" spans="1:15" x14ac:dyDescent="0.25">
      <c r="A3361">
        <v>3360</v>
      </c>
      <c r="B3361">
        <v>43</v>
      </c>
      <c r="C3361" s="1" t="s">
        <v>134</v>
      </c>
      <c r="D3361" s="1" t="s">
        <v>71</v>
      </c>
      <c r="E3361" s="1" t="s">
        <v>49</v>
      </c>
      <c r="F3361" s="2">
        <v>52010</v>
      </c>
      <c r="G3361">
        <v>29</v>
      </c>
      <c r="H3361">
        <v>74</v>
      </c>
      <c r="I3361" s="1" t="s">
        <v>64</v>
      </c>
      <c r="J3361" s="1" t="s">
        <v>6</v>
      </c>
      <c r="K3361" s="1" t="s">
        <v>90</v>
      </c>
      <c r="L3361" s="1" t="s">
        <v>39</v>
      </c>
      <c r="M3361" s="1" t="s">
        <v>27</v>
      </c>
      <c r="N3361" s="1" t="s">
        <v>68</v>
      </c>
      <c r="O3361" s="1" t="s">
        <v>70</v>
      </c>
    </row>
    <row r="3362" spans="1:15" x14ac:dyDescent="0.25">
      <c r="A3362">
        <v>3361</v>
      </c>
      <c r="B3362">
        <v>22</v>
      </c>
      <c r="C3362" s="1" t="s">
        <v>134</v>
      </c>
      <c r="D3362" s="1" t="s">
        <v>84</v>
      </c>
      <c r="E3362" s="1" t="s">
        <v>45</v>
      </c>
      <c r="F3362" s="2">
        <v>52012</v>
      </c>
      <c r="G3362">
        <v>47</v>
      </c>
      <c r="H3362">
        <v>81</v>
      </c>
      <c r="I3362" s="1" t="s">
        <v>130</v>
      </c>
      <c r="J3362" s="1" t="s">
        <v>26</v>
      </c>
      <c r="K3362" s="1" t="s">
        <v>14</v>
      </c>
      <c r="L3362" s="1" t="s">
        <v>19</v>
      </c>
      <c r="M3362" s="1" t="s">
        <v>52</v>
      </c>
      <c r="N3362" s="1" t="s">
        <v>15</v>
      </c>
      <c r="O3362" s="1" t="s">
        <v>79</v>
      </c>
    </row>
    <row r="3363" spans="1:15" x14ac:dyDescent="0.25">
      <c r="A3363">
        <v>3362</v>
      </c>
      <c r="B3363">
        <v>47</v>
      </c>
      <c r="C3363" s="1" t="s">
        <v>134</v>
      </c>
      <c r="D3363" s="1" t="s">
        <v>53</v>
      </c>
      <c r="E3363" s="1" t="s">
        <v>24</v>
      </c>
      <c r="F3363" s="2">
        <v>52014</v>
      </c>
      <c r="G3363">
        <v>47</v>
      </c>
      <c r="H3363">
        <v>26</v>
      </c>
      <c r="I3363" s="1" t="s">
        <v>85</v>
      </c>
      <c r="J3363" s="1" t="s">
        <v>26</v>
      </c>
      <c r="K3363" s="1" t="s">
        <v>47</v>
      </c>
      <c r="L3363" s="1" t="s">
        <v>19</v>
      </c>
      <c r="M3363" s="1" t="s">
        <v>20</v>
      </c>
      <c r="N3363" s="1" t="s">
        <v>21</v>
      </c>
      <c r="O3363" s="1" t="s">
        <v>58</v>
      </c>
    </row>
    <row r="3364" spans="1:15" x14ac:dyDescent="0.25">
      <c r="A3364">
        <v>3363</v>
      </c>
      <c r="B3364">
        <v>50</v>
      </c>
      <c r="C3364" s="1" t="s">
        <v>134</v>
      </c>
      <c r="D3364" s="1" t="s">
        <v>48</v>
      </c>
      <c r="E3364" s="1" t="s">
        <v>49</v>
      </c>
      <c r="F3364" s="2">
        <v>52016</v>
      </c>
      <c r="G3364">
        <v>48</v>
      </c>
      <c r="H3364">
        <v>61</v>
      </c>
      <c r="I3364" s="1" t="s">
        <v>104</v>
      </c>
      <c r="J3364" s="1" t="s">
        <v>26</v>
      </c>
      <c r="K3364" s="1" t="s">
        <v>7</v>
      </c>
      <c r="L3364" s="1" t="s">
        <v>35</v>
      </c>
      <c r="M3364" s="1" t="s">
        <v>27</v>
      </c>
      <c r="N3364" s="1" t="s">
        <v>10</v>
      </c>
      <c r="O3364" s="1" t="s">
        <v>11</v>
      </c>
    </row>
    <row r="3365" spans="1:15" x14ac:dyDescent="0.25">
      <c r="A3365">
        <v>3364</v>
      </c>
      <c r="B3365">
        <v>58</v>
      </c>
      <c r="C3365" s="1" t="s">
        <v>134</v>
      </c>
      <c r="D3365" s="1" t="s">
        <v>12</v>
      </c>
      <c r="E3365" s="1" t="s">
        <v>4</v>
      </c>
      <c r="F3365" s="2">
        <v>52018</v>
      </c>
      <c r="G3365">
        <v>46</v>
      </c>
      <c r="H3365">
        <v>23</v>
      </c>
      <c r="I3365" s="1" t="s">
        <v>81</v>
      </c>
      <c r="J3365" s="1" t="s">
        <v>26</v>
      </c>
      <c r="K3365" s="1" t="s">
        <v>30</v>
      </c>
      <c r="L3365" s="1" t="s">
        <v>8</v>
      </c>
      <c r="M3365" s="1" t="s">
        <v>27</v>
      </c>
      <c r="N3365" s="1" t="s">
        <v>57</v>
      </c>
      <c r="O3365" s="1" t="s">
        <v>58</v>
      </c>
    </row>
    <row r="3366" spans="1:15" x14ac:dyDescent="0.25">
      <c r="A3366">
        <v>3365</v>
      </c>
      <c r="B3366">
        <v>50</v>
      </c>
      <c r="C3366" s="1" t="s">
        <v>134</v>
      </c>
      <c r="D3366" s="1" t="s">
        <v>101</v>
      </c>
      <c r="E3366" s="1" t="s">
        <v>49</v>
      </c>
      <c r="F3366" s="2">
        <v>52020</v>
      </c>
      <c r="G3366">
        <v>7</v>
      </c>
      <c r="H3366">
        <v>33</v>
      </c>
      <c r="I3366" s="1" t="s">
        <v>29</v>
      </c>
      <c r="J3366" s="1" t="s">
        <v>26</v>
      </c>
      <c r="K3366" s="1" t="s">
        <v>82</v>
      </c>
      <c r="L3366" s="1" t="s">
        <v>39</v>
      </c>
      <c r="M3366" s="1" t="s">
        <v>36</v>
      </c>
      <c r="N3366" s="1" t="s">
        <v>21</v>
      </c>
      <c r="O3366" s="1" t="s">
        <v>70</v>
      </c>
    </row>
    <row r="3367" spans="1:15" x14ac:dyDescent="0.25">
      <c r="A3367">
        <v>3366</v>
      </c>
      <c r="B3367">
        <v>43</v>
      </c>
      <c r="C3367" s="1" t="s">
        <v>134</v>
      </c>
      <c r="D3367" s="1" t="s">
        <v>69</v>
      </c>
      <c r="E3367" s="1" t="s">
        <v>4</v>
      </c>
      <c r="F3367" s="2">
        <v>52022</v>
      </c>
      <c r="G3367">
        <v>45</v>
      </c>
      <c r="H3367">
        <v>58</v>
      </c>
      <c r="I3367" s="1" t="s">
        <v>104</v>
      </c>
      <c r="J3367" s="1" t="s">
        <v>6</v>
      </c>
      <c r="K3367" s="1" t="s">
        <v>67</v>
      </c>
      <c r="L3367" s="1" t="s">
        <v>39</v>
      </c>
      <c r="M3367" s="1" t="s">
        <v>9</v>
      </c>
      <c r="N3367" s="1" t="s">
        <v>21</v>
      </c>
      <c r="O3367" s="1" t="s">
        <v>79</v>
      </c>
    </row>
    <row r="3368" spans="1:15" x14ac:dyDescent="0.25">
      <c r="A3368">
        <v>3367</v>
      </c>
      <c r="B3368">
        <v>38</v>
      </c>
      <c r="C3368" s="1" t="s">
        <v>134</v>
      </c>
      <c r="D3368" s="1" t="s">
        <v>125</v>
      </c>
      <c r="E3368" s="1" t="s">
        <v>49</v>
      </c>
      <c r="F3368" s="2">
        <v>52024</v>
      </c>
      <c r="G3368">
        <v>47</v>
      </c>
      <c r="H3368">
        <v>65</v>
      </c>
      <c r="I3368" s="1" t="s">
        <v>80</v>
      </c>
      <c r="J3368" s="1" t="s">
        <v>26</v>
      </c>
      <c r="K3368" s="1" t="s">
        <v>90</v>
      </c>
      <c r="L3368" s="1" t="s">
        <v>19</v>
      </c>
      <c r="M3368" s="1" t="s">
        <v>52</v>
      </c>
      <c r="N3368" s="1" t="s">
        <v>68</v>
      </c>
      <c r="O3368" s="1" t="s">
        <v>40</v>
      </c>
    </row>
    <row r="3369" spans="1:15" x14ac:dyDescent="0.25">
      <c r="A3369">
        <v>3368</v>
      </c>
      <c r="B3369">
        <v>44</v>
      </c>
      <c r="C3369" s="1" t="s">
        <v>134</v>
      </c>
      <c r="D3369" s="1" t="s">
        <v>95</v>
      </c>
      <c r="E3369" s="1" t="s">
        <v>4</v>
      </c>
      <c r="F3369" s="2">
        <v>52026</v>
      </c>
      <c r="G3369">
        <v>6</v>
      </c>
      <c r="H3369">
        <v>48</v>
      </c>
      <c r="I3369" s="1" t="s">
        <v>104</v>
      </c>
      <c r="J3369" s="1" t="s">
        <v>26</v>
      </c>
      <c r="K3369" s="1" t="s">
        <v>126</v>
      </c>
      <c r="L3369" s="1" t="s">
        <v>35</v>
      </c>
      <c r="M3369" s="1" t="s">
        <v>56</v>
      </c>
      <c r="N3369" s="1" t="s">
        <v>10</v>
      </c>
      <c r="O3369" s="1" t="s">
        <v>11</v>
      </c>
    </row>
    <row r="3370" spans="1:15" x14ac:dyDescent="0.25">
      <c r="A3370">
        <v>3369</v>
      </c>
      <c r="B3370">
        <v>30</v>
      </c>
      <c r="C3370" s="1" t="s">
        <v>134</v>
      </c>
      <c r="D3370" s="1" t="s">
        <v>23</v>
      </c>
      <c r="E3370" s="1" t="s">
        <v>24</v>
      </c>
      <c r="F3370" s="2">
        <v>52028</v>
      </c>
      <c r="G3370">
        <v>29</v>
      </c>
      <c r="H3370">
        <v>25</v>
      </c>
      <c r="I3370" s="1" t="s">
        <v>127</v>
      </c>
      <c r="J3370" s="1" t="s">
        <v>26</v>
      </c>
      <c r="K3370" s="1" t="s">
        <v>126</v>
      </c>
      <c r="L3370" s="1" t="s">
        <v>19</v>
      </c>
      <c r="M3370" s="1" t="s">
        <v>9</v>
      </c>
      <c r="N3370" s="1" t="s">
        <v>57</v>
      </c>
      <c r="O3370" s="1" t="s">
        <v>79</v>
      </c>
    </row>
    <row r="3371" spans="1:15" x14ac:dyDescent="0.25">
      <c r="A3371">
        <v>3370</v>
      </c>
      <c r="B3371">
        <v>47</v>
      </c>
      <c r="C3371" s="1" t="s">
        <v>134</v>
      </c>
      <c r="D3371" s="1" t="s">
        <v>12</v>
      </c>
      <c r="E3371" s="1" t="s">
        <v>4</v>
      </c>
      <c r="F3371" s="2">
        <v>52030</v>
      </c>
      <c r="G3371">
        <v>42</v>
      </c>
      <c r="H3371">
        <v>51</v>
      </c>
      <c r="I3371" s="1" t="s">
        <v>13</v>
      </c>
      <c r="J3371" s="1" t="s">
        <v>26</v>
      </c>
      <c r="K3371" s="1" t="s">
        <v>108</v>
      </c>
      <c r="L3371" s="1" t="s">
        <v>8</v>
      </c>
      <c r="M3371" s="1" t="s">
        <v>52</v>
      </c>
      <c r="N3371" s="1" t="s">
        <v>15</v>
      </c>
      <c r="O3371" s="1" t="s">
        <v>70</v>
      </c>
    </row>
    <row r="3372" spans="1:15" x14ac:dyDescent="0.25">
      <c r="A3372">
        <v>3371</v>
      </c>
      <c r="B3372">
        <v>30</v>
      </c>
      <c r="C3372" s="1" t="s">
        <v>134</v>
      </c>
      <c r="D3372" s="1" t="s">
        <v>115</v>
      </c>
      <c r="E3372" s="1" t="s">
        <v>49</v>
      </c>
      <c r="F3372" s="2">
        <v>52032</v>
      </c>
      <c r="G3372">
        <v>46</v>
      </c>
      <c r="H3372">
        <v>31</v>
      </c>
      <c r="I3372" s="1" t="s">
        <v>97</v>
      </c>
      <c r="J3372" s="1" t="s">
        <v>26</v>
      </c>
      <c r="K3372" s="1" t="s">
        <v>43</v>
      </c>
      <c r="L3372" s="1" t="s">
        <v>35</v>
      </c>
      <c r="M3372" s="1" t="s">
        <v>56</v>
      </c>
      <c r="N3372" s="1" t="s">
        <v>15</v>
      </c>
      <c r="O3372" s="1" t="s">
        <v>11</v>
      </c>
    </row>
    <row r="3373" spans="1:15" x14ac:dyDescent="0.25">
      <c r="A3373">
        <v>3372</v>
      </c>
      <c r="B3373">
        <v>49</v>
      </c>
      <c r="C3373" s="1" t="s">
        <v>134</v>
      </c>
      <c r="D3373" s="1" t="s">
        <v>86</v>
      </c>
      <c r="E3373" s="1" t="s">
        <v>4</v>
      </c>
      <c r="F3373" s="2">
        <v>52034</v>
      </c>
      <c r="G3373">
        <v>28</v>
      </c>
      <c r="H3373">
        <v>99</v>
      </c>
      <c r="I3373" s="1" t="s">
        <v>94</v>
      </c>
      <c r="J3373" s="1" t="s">
        <v>18</v>
      </c>
      <c r="K3373" s="1" t="s">
        <v>30</v>
      </c>
      <c r="L3373" s="1" t="s">
        <v>8</v>
      </c>
      <c r="M3373" s="1" t="s">
        <v>27</v>
      </c>
      <c r="N3373" s="1" t="s">
        <v>28</v>
      </c>
      <c r="O3373" s="1" t="s">
        <v>31</v>
      </c>
    </row>
    <row r="3374" spans="1:15" x14ac:dyDescent="0.25">
      <c r="A3374">
        <v>3373</v>
      </c>
      <c r="B3374">
        <v>56</v>
      </c>
      <c r="C3374" s="1" t="s">
        <v>134</v>
      </c>
      <c r="D3374" s="1" t="s">
        <v>107</v>
      </c>
      <c r="E3374" s="1" t="s">
        <v>4</v>
      </c>
      <c r="F3374" s="2">
        <v>52036</v>
      </c>
      <c r="G3374">
        <v>14</v>
      </c>
      <c r="H3374">
        <v>25</v>
      </c>
      <c r="I3374" s="1" t="s">
        <v>120</v>
      </c>
      <c r="J3374" s="1" t="s">
        <v>26</v>
      </c>
      <c r="K3374" s="1" t="s">
        <v>14</v>
      </c>
      <c r="L3374" s="1" t="s">
        <v>8</v>
      </c>
      <c r="M3374" s="1" t="s">
        <v>20</v>
      </c>
      <c r="N3374" s="1" t="s">
        <v>21</v>
      </c>
      <c r="O3374" s="1" t="s">
        <v>79</v>
      </c>
    </row>
    <row r="3375" spans="1:15" x14ac:dyDescent="0.25">
      <c r="A3375">
        <v>3374</v>
      </c>
      <c r="B3375">
        <v>70</v>
      </c>
      <c r="C3375" s="1" t="s">
        <v>134</v>
      </c>
      <c r="D3375" s="1" t="s">
        <v>23</v>
      </c>
      <c r="E3375" s="1" t="s">
        <v>24</v>
      </c>
      <c r="F3375" s="2">
        <v>52038</v>
      </c>
      <c r="G3375">
        <v>12</v>
      </c>
      <c r="H3375">
        <v>52</v>
      </c>
      <c r="I3375" s="1" t="s">
        <v>130</v>
      </c>
      <c r="J3375" s="1" t="s">
        <v>26</v>
      </c>
      <c r="K3375" s="1" t="s">
        <v>55</v>
      </c>
      <c r="L3375" s="1" t="s">
        <v>19</v>
      </c>
      <c r="M3375" s="1" t="s">
        <v>56</v>
      </c>
      <c r="N3375" s="1" t="s">
        <v>68</v>
      </c>
      <c r="O3375" s="1" t="s">
        <v>79</v>
      </c>
    </row>
    <row r="3376" spans="1:15" x14ac:dyDescent="0.25">
      <c r="A3376">
        <v>3375</v>
      </c>
      <c r="B3376">
        <v>22</v>
      </c>
      <c r="C3376" s="1" t="s">
        <v>134</v>
      </c>
      <c r="D3376" s="1" t="s">
        <v>3</v>
      </c>
      <c r="E3376" s="1" t="s">
        <v>4</v>
      </c>
      <c r="F3376" s="2">
        <v>52040</v>
      </c>
      <c r="G3376">
        <v>41</v>
      </c>
      <c r="H3376">
        <v>47</v>
      </c>
      <c r="I3376" s="1" t="s">
        <v>89</v>
      </c>
      <c r="J3376" s="1" t="s">
        <v>18</v>
      </c>
      <c r="K3376" s="1" t="s">
        <v>75</v>
      </c>
      <c r="L3376" s="1" t="s">
        <v>19</v>
      </c>
      <c r="M3376" s="1" t="s">
        <v>52</v>
      </c>
      <c r="N3376" s="1" t="s">
        <v>68</v>
      </c>
      <c r="O3376" s="1" t="s">
        <v>31</v>
      </c>
    </row>
    <row r="3377" spans="1:15" x14ac:dyDescent="0.25">
      <c r="A3377">
        <v>3376</v>
      </c>
      <c r="B3377">
        <v>51</v>
      </c>
      <c r="C3377" s="1" t="s">
        <v>134</v>
      </c>
      <c r="D3377" s="1" t="s">
        <v>119</v>
      </c>
      <c r="E3377" s="1" t="s">
        <v>24</v>
      </c>
      <c r="F3377" s="2">
        <v>52042</v>
      </c>
      <c r="G3377">
        <v>8</v>
      </c>
      <c r="H3377">
        <v>98</v>
      </c>
      <c r="I3377" s="1" t="s">
        <v>121</v>
      </c>
      <c r="J3377" s="1" t="s">
        <v>74</v>
      </c>
      <c r="K3377" s="1" t="s">
        <v>116</v>
      </c>
      <c r="L3377" s="1" t="s">
        <v>39</v>
      </c>
      <c r="M3377" s="1" t="s">
        <v>9</v>
      </c>
      <c r="N3377" s="1" t="s">
        <v>21</v>
      </c>
      <c r="O3377" s="1" t="s">
        <v>31</v>
      </c>
    </row>
    <row r="3378" spans="1:15" x14ac:dyDescent="0.25">
      <c r="A3378">
        <v>3377</v>
      </c>
      <c r="B3378">
        <v>22</v>
      </c>
      <c r="C3378" s="1" t="s">
        <v>134</v>
      </c>
      <c r="D3378" s="1" t="s">
        <v>106</v>
      </c>
      <c r="E3378" s="1" t="s">
        <v>49</v>
      </c>
      <c r="F3378" s="2">
        <v>52044</v>
      </c>
      <c r="G3378">
        <v>24</v>
      </c>
      <c r="H3378">
        <v>46</v>
      </c>
      <c r="I3378" s="1" t="s">
        <v>105</v>
      </c>
      <c r="J3378" s="1" t="s">
        <v>26</v>
      </c>
      <c r="K3378" s="1" t="s">
        <v>78</v>
      </c>
      <c r="L3378" s="1" t="s">
        <v>8</v>
      </c>
      <c r="M3378" s="1" t="s">
        <v>56</v>
      </c>
      <c r="N3378" s="1" t="s">
        <v>15</v>
      </c>
      <c r="O3378" s="1" t="s">
        <v>40</v>
      </c>
    </row>
    <row r="3379" spans="1:15" x14ac:dyDescent="0.25">
      <c r="A3379">
        <v>3378</v>
      </c>
      <c r="B3379">
        <v>37</v>
      </c>
      <c r="C3379" s="1" t="s">
        <v>134</v>
      </c>
      <c r="D3379" s="1" t="s">
        <v>37</v>
      </c>
      <c r="E3379" s="1" t="s">
        <v>4</v>
      </c>
      <c r="F3379" s="2">
        <v>52046</v>
      </c>
      <c r="G3379">
        <v>18</v>
      </c>
      <c r="H3379">
        <v>32</v>
      </c>
      <c r="I3379" s="1" t="s">
        <v>5</v>
      </c>
      <c r="J3379" s="1" t="s">
        <v>26</v>
      </c>
      <c r="K3379" s="1" t="s">
        <v>116</v>
      </c>
      <c r="L3379" s="1" t="s">
        <v>8</v>
      </c>
      <c r="M3379" s="1" t="s">
        <v>27</v>
      </c>
      <c r="N3379" s="1" t="s">
        <v>28</v>
      </c>
      <c r="O3379" s="1" t="s">
        <v>11</v>
      </c>
    </row>
    <row r="3380" spans="1:15" x14ac:dyDescent="0.25">
      <c r="A3380">
        <v>3379</v>
      </c>
      <c r="B3380">
        <v>49</v>
      </c>
      <c r="C3380" s="1" t="s">
        <v>134</v>
      </c>
      <c r="D3380" s="1" t="s">
        <v>41</v>
      </c>
      <c r="E3380" s="1" t="s">
        <v>4</v>
      </c>
      <c r="F3380" s="2">
        <v>52048</v>
      </c>
      <c r="G3380">
        <v>6</v>
      </c>
      <c r="H3380">
        <v>75</v>
      </c>
      <c r="I3380" s="1" t="s">
        <v>130</v>
      </c>
      <c r="J3380" s="1" t="s">
        <v>6</v>
      </c>
      <c r="K3380" s="1" t="s">
        <v>62</v>
      </c>
      <c r="L3380" s="1" t="s">
        <v>39</v>
      </c>
      <c r="M3380" s="1" t="s">
        <v>27</v>
      </c>
      <c r="N3380" s="1" t="s">
        <v>15</v>
      </c>
      <c r="O3380" s="1" t="s">
        <v>40</v>
      </c>
    </row>
    <row r="3381" spans="1:15" x14ac:dyDescent="0.25">
      <c r="A3381">
        <v>3380</v>
      </c>
      <c r="B3381">
        <v>61</v>
      </c>
      <c r="C3381" s="1" t="s">
        <v>134</v>
      </c>
      <c r="D3381" s="1" t="s">
        <v>48</v>
      </c>
      <c r="E3381" s="1" t="s">
        <v>49</v>
      </c>
      <c r="F3381" s="2">
        <v>52050</v>
      </c>
      <c r="G3381">
        <v>40</v>
      </c>
      <c r="H3381">
        <v>51</v>
      </c>
      <c r="I3381" s="1" t="s">
        <v>104</v>
      </c>
      <c r="J3381" s="1" t="s">
        <v>6</v>
      </c>
      <c r="K3381" s="1" t="s">
        <v>30</v>
      </c>
      <c r="L3381" s="1" t="s">
        <v>35</v>
      </c>
      <c r="M3381" s="1" t="s">
        <v>56</v>
      </c>
      <c r="N3381" s="1" t="s">
        <v>15</v>
      </c>
      <c r="O3381" s="1" t="s">
        <v>22</v>
      </c>
    </row>
    <row r="3382" spans="1:15" x14ac:dyDescent="0.25">
      <c r="A3382">
        <v>3381</v>
      </c>
      <c r="B3382">
        <v>41</v>
      </c>
      <c r="C3382" s="1" t="s">
        <v>134</v>
      </c>
      <c r="D3382" s="1" t="s">
        <v>63</v>
      </c>
      <c r="E3382" s="1" t="s">
        <v>4</v>
      </c>
      <c r="F3382" s="2">
        <v>52052</v>
      </c>
      <c r="G3382">
        <v>6</v>
      </c>
      <c r="H3382">
        <v>52</v>
      </c>
      <c r="I3382" s="1" t="s">
        <v>96</v>
      </c>
      <c r="J3382" s="1" t="s">
        <v>6</v>
      </c>
      <c r="K3382" s="1" t="s">
        <v>126</v>
      </c>
      <c r="L3382" s="1" t="s">
        <v>35</v>
      </c>
      <c r="M3382" s="1" t="s">
        <v>36</v>
      </c>
      <c r="N3382" s="1" t="s">
        <v>28</v>
      </c>
      <c r="O3382" s="1" t="s">
        <v>79</v>
      </c>
    </row>
    <row r="3383" spans="1:15" x14ac:dyDescent="0.25">
      <c r="A3383">
        <v>3382</v>
      </c>
      <c r="B3383">
        <v>57</v>
      </c>
      <c r="C3383" s="1" t="s">
        <v>134</v>
      </c>
      <c r="D3383" s="1" t="s">
        <v>106</v>
      </c>
      <c r="E3383" s="1" t="s">
        <v>49</v>
      </c>
      <c r="F3383" s="2">
        <v>52054</v>
      </c>
      <c r="G3383">
        <v>27</v>
      </c>
      <c r="H3383">
        <v>66</v>
      </c>
      <c r="I3383" s="1" t="s">
        <v>130</v>
      </c>
      <c r="J3383" s="1" t="s">
        <v>6</v>
      </c>
      <c r="K3383" s="1" t="s">
        <v>30</v>
      </c>
      <c r="L3383" s="1" t="s">
        <v>8</v>
      </c>
      <c r="M3383" s="1" t="s">
        <v>36</v>
      </c>
      <c r="N3383" s="1" t="s">
        <v>21</v>
      </c>
      <c r="O3383" s="1" t="s">
        <v>40</v>
      </c>
    </row>
    <row r="3384" spans="1:15" x14ac:dyDescent="0.25">
      <c r="A3384">
        <v>3383</v>
      </c>
      <c r="B3384">
        <v>34</v>
      </c>
      <c r="C3384" s="1" t="s">
        <v>134</v>
      </c>
      <c r="D3384" s="1" t="s">
        <v>12</v>
      </c>
      <c r="E3384" s="1" t="s">
        <v>4</v>
      </c>
      <c r="F3384" s="2">
        <v>52056</v>
      </c>
      <c r="G3384">
        <v>2</v>
      </c>
      <c r="H3384">
        <v>35</v>
      </c>
      <c r="I3384" s="1" t="s">
        <v>127</v>
      </c>
      <c r="J3384" s="1" t="s">
        <v>26</v>
      </c>
      <c r="K3384" s="1" t="s">
        <v>14</v>
      </c>
      <c r="L3384" s="1" t="s">
        <v>19</v>
      </c>
      <c r="M3384" s="1" t="s">
        <v>9</v>
      </c>
      <c r="N3384" s="1" t="s">
        <v>57</v>
      </c>
      <c r="O3384" s="1" t="s">
        <v>22</v>
      </c>
    </row>
    <row r="3385" spans="1:15" x14ac:dyDescent="0.25">
      <c r="A3385">
        <v>3384</v>
      </c>
      <c r="B3385">
        <v>27</v>
      </c>
      <c r="C3385" s="1" t="s">
        <v>134</v>
      </c>
      <c r="D3385" s="1" t="s">
        <v>44</v>
      </c>
      <c r="E3385" s="1" t="s">
        <v>45</v>
      </c>
      <c r="F3385" s="2">
        <v>52058</v>
      </c>
      <c r="G3385">
        <v>39</v>
      </c>
      <c r="H3385">
        <v>43</v>
      </c>
      <c r="I3385" s="1" t="s">
        <v>61</v>
      </c>
      <c r="J3385" s="1" t="s">
        <v>26</v>
      </c>
      <c r="K3385" s="1" t="s">
        <v>51</v>
      </c>
      <c r="L3385" s="1" t="s">
        <v>39</v>
      </c>
      <c r="M3385" s="1" t="s">
        <v>27</v>
      </c>
      <c r="N3385" s="1" t="s">
        <v>10</v>
      </c>
      <c r="O3385" s="1" t="s">
        <v>58</v>
      </c>
    </row>
    <row r="3386" spans="1:15" x14ac:dyDescent="0.25">
      <c r="A3386">
        <v>3385</v>
      </c>
      <c r="B3386">
        <v>39</v>
      </c>
      <c r="C3386" s="1" t="s">
        <v>134</v>
      </c>
      <c r="D3386" s="1" t="s">
        <v>86</v>
      </c>
      <c r="E3386" s="1" t="s">
        <v>4</v>
      </c>
      <c r="F3386" s="2">
        <v>52060</v>
      </c>
      <c r="G3386">
        <v>9</v>
      </c>
      <c r="H3386">
        <v>24</v>
      </c>
      <c r="I3386" s="1" t="s">
        <v>130</v>
      </c>
      <c r="J3386" s="1" t="s">
        <v>6</v>
      </c>
      <c r="K3386" s="1" t="s">
        <v>14</v>
      </c>
      <c r="L3386" s="1" t="s">
        <v>35</v>
      </c>
      <c r="M3386" s="1" t="s">
        <v>20</v>
      </c>
      <c r="N3386" s="1" t="s">
        <v>10</v>
      </c>
      <c r="O3386" s="1" t="s">
        <v>40</v>
      </c>
    </row>
    <row r="3387" spans="1:15" x14ac:dyDescent="0.25">
      <c r="A3387">
        <v>3386</v>
      </c>
      <c r="B3387">
        <v>62</v>
      </c>
      <c r="C3387" s="1" t="s">
        <v>134</v>
      </c>
      <c r="D3387" s="1" t="s">
        <v>88</v>
      </c>
      <c r="E3387" s="1" t="s">
        <v>49</v>
      </c>
      <c r="F3387" s="2">
        <v>52062</v>
      </c>
      <c r="G3387">
        <v>16</v>
      </c>
      <c r="H3387">
        <v>83</v>
      </c>
      <c r="I3387" s="1" t="s">
        <v>25</v>
      </c>
      <c r="J3387" s="1" t="s">
        <v>26</v>
      </c>
      <c r="K3387" s="1" t="s">
        <v>60</v>
      </c>
      <c r="L3387" s="1" t="s">
        <v>8</v>
      </c>
      <c r="M3387" s="1" t="s">
        <v>36</v>
      </c>
      <c r="N3387" s="1" t="s">
        <v>21</v>
      </c>
      <c r="O3387" s="1" t="s">
        <v>79</v>
      </c>
    </row>
    <row r="3388" spans="1:15" x14ac:dyDescent="0.25">
      <c r="A3388">
        <v>3387</v>
      </c>
      <c r="B3388">
        <v>34</v>
      </c>
      <c r="C3388" s="1" t="s">
        <v>134</v>
      </c>
      <c r="D3388" s="1" t="s">
        <v>95</v>
      </c>
      <c r="E3388" s="1" t="s">
        <v>4</v>
      </c>
      <c r="F3388" s="2">
        <v>52064</v>
      </c>
      <c r="G3388">
        <v>36</v>
      </c>
      <c r="H3388">
        <v>62</v>
      </c>
      <c r="I3388" s="1" t="s">
        <v>133</v>
      </c>
      <c r="J3388" s="1" t="s">
        <v>26</v>
      </c>
      <c r="K3388" s="1" t="s">
        <v>75</v>
      </c>
      <c r="L3388" s="1" t="s">
        <v>39</v>
      </c>
      <c r="M3388" s="1" t="s">
        <v>52</v>
      </c>
      <c r="N3388" s="1" t="s">
        <v>15</v>
      </c>
      <c r="O3388" s="1" t="s">
        <v>40</v>
      </c>
    </row>
    <row r="3389" spans="1:15" x14ac:dyDescent="0.25">
      <c r="A3389">
        <v>3388</v>
      </c>
      <c r="B3389">
        <v>53</v>
      </c>
      <c r="C3389" s="1" t="s">
        <v>134</v>
      </c>
      <c r="D3389" s="1" t="s">
        <v>77</v>
      </c>
      <c r="E3389" s="1" t="s">
        <v>4</v>
      </c>
      <c r="F3389" s="2">
        <v>52066</v>
      </c>
      <c r="G3389">
        <v>2</v>
      </c>
      <c r="H3389">
        <v>78</v>
      </c>
      <c r="I3389" s="1" t="s">
        <v>109</v>
      </c>
      <c r="J3389" s="1" t="s">
        <v>18</v>
      </c>
      <c r="K3389" s="1" t="s">
        <v>51</v>
      </c>
      <c r="L3389" s="1" t="s">
        <v>19</v>
      </c>
      <c r="M3389" s="1" t="s">
        <v>52</v>
      </c>
      <c r="N3389" s="1" t="s">
        <v>21</v>
      </c>
      <c r="O3389" s="1" t="s">
        <v>58</v>
      </c>
    </row>
    <row r="3390" spans="1:15" x14ac:dyDescent="0.25">
      <c r="A3390">
        <v>3389</v>
      </c>
      <c r="B3390">
        <v>35</v>
      </c>
      <c r="C3390" s="1" t="s">
        <v>134</v>
      </c>
      <c r="D3390" s="1" t="s">
        <v>12</v>
      </c>
      <c r="E3390" s="1" t="s">
        <v>4</v>
      </c>
      <c r="F3390" s="2">
        <v>52068</v>
      </c>
      <c r="G3390">
        <v>21</v>
      </c>
      <c r="H3390">
        <v>61</v>
      </c>
      <c r="I3390" s="1" t="s">
        <v>129</v>
      </c>
      <c r="J3390" s="1" t="s">
        <v>26</v>
      </c>
      <c r="K3390" s="1" t="s">
        <v>91</v>
      </c>
      <c r="L3390" s="1" t="s">
        <v>19</v>
      </c>
      <c r="M3390" s="1" t="s">
        <v>56</v>
      </c>
      <c r="N3390" s="1" t="s">
        <v>21</v>
      </c>
      <c r="O3390" s="1" t="s">
        <v>22</v>
      </c>
    </row>
    <row r="3391" spans="1:15" x14ac:dyDescent="0.25">
      <c r="A3391">
        <v>3390</v>
      </c>
      <c r="B3391">
        <v>38</v>
      </c>
      <c r="C3391" s="1" t="s">
        <v>134</v>
      </c>
      <c r="D3391" s="1" t="s">
        <v>77</v>
      </c>
      <c r="E3391" s="1" t="s">
        <v>4</v>
      </c>
      <c r="F3391" s="2">
        <v>52070</v>
      </c>
      <c r="G3391">
        <v>39</v>
      </c>
      <c r="H3391">
        <v>57</v>
      </c>
      <c r="I3391" s="1" t="s">
        <v>80</v>
      </c>
      <c r="J3391" s="1" t="s">
        <v>6</v>
      </c>
      <c r="K3391" s="1" t="s">
        <v>14</v>
      </c>
      <c r="L3391" s="1" t="s">
        <v>39</v>
      </c>
      <c r="M3391" s="1" t="s">
        <v>20</v>
      </c>
      <c r="N3391" s="1" t="s">
        <v>10</v>
      </c>
      <c r="O3391" s="1" t="s">
        <v>31</v>
      </c>
    </row>
    <row r="3392" spans="1:15" x14ac:dyDescent="0.25">
      <c r="A3392">
        <v>3391</v>
      </c>
      <c r="B3392">
        <v>32</v>
      </c>
      <c r="C3392" s="1" t="s">
        <v>134</v>
      </c>
      <c r="D3392" s="1" t="s">
        <v>107</v>
      </c>
      <c r="E3392" s="1" t="s">
        <v>4</v>
      </c>
      <c r="F3392" s="2">
        <v>52072</v>
      </c>
      <c r="G3392">
        <v>38</v>
      </c>
      <c r="H3392">
        <v>70</v>
      </c>
      <c r="I3392" s="1" t="s">
        <v>29</v>
      </c>
      <c r="J3392" s="1" t="s">
        <v>18</v>
      </c>
      <c r="K3392" s="1" t="s">
        <v>90</v>
      </c>
      <c r="L3392" s="1" t="s">
        <v>35</v>
      </c>
      <c r="M3392" s="1" t="s">
        <v>27</v>
      </c>
      <c r="N3392" s="1" t="s">
        <v>28</v>
      </c>
      <c r="O3392" s="1" t="s">
        <v>31</v>
      </c>
    </row>
    <row r="3393" spans="1:15" x14ac:dyDescent="0.25">
      <c r="A3393">
        <v>3392</v>
      </c>
      <c r="B3393">
        <v>47</v>
      </c>
      <c r="C3393" s="1" t="s">
        <v>134</v>
      </c>
      <c r="D3393" s="1" t="s">
        <v>86</v>
      </c>
      <c r="E3393" s="1" t="s">
        <v>4</v>
      </c>
      <c r="F3393" s="2">
        <v>52074</v>
      </c>
      <c r="G3393">
        <v>6</v>
      </c>
      <c r="H3393">
        <v>57</v>
      </c>
      <c r="I3393" s="1" t="s">
        <v>38</v>
      </c>
      <c r="J3393" s="1" t="s">
        <v>26</v>
      </c>
      <c r="K3393" s="1" t="s">
        <v>47</v>
      </c>
      <c r="L3393" s="1" t="s">
        <v>39</v>
      </c>
      <c r="M3393" s="1" t="s">
        <v>52</v>
      </c>
      <c r="N3393" s="1" t="s">
        <v>68</v>
      </c>
      <c r="O3393" s="1" t="s">
        <v>79</v>
      </c>
    </row>
    <row r="3394" spans="1:15" x14ac:dyDescent="0.25">
      <c r="A3394">
        <v>3393</v>
      </c>
      <c r="B3394">
        <v>53</v>
      </c>
      <c r="C3394" s="1" t="s">
        <v>134</v>
      </c>
      <c r="D3394" s="1" t="s">
        <v>101</v>
      </c>
      <c r="E3394" s="1" t="s">
        <v>49</v>
      </c>
      <c r="F3394" s="2">
        <v>52076</v>
      </c>
      <c r="G3394">
        <v>6</v>
      </c>
      <c r="H3394">
        <v>74</v>
      </c>
      <c r="I3394" s="1" t="s">
        <v>109</v>
      </c>
      <c r="J3394" s="1" t="s">
        <v>74</v>
      </c>
      <c r="K3394" s="1" t="s">
        <v>126</v>
      </c>
      <c r="L3394" s="1" t="s">
        <v>8</v>
      </c>
      <c r="M3394" s="1" t="s">
        <v>20</v>
      </c>
      <c r="N3394" s="1" t="s">
        <v>10</v>
      </c>
      <c r="O3394" s="1" t="s">
        <v>58</v>
      </c>
    </row>
    <row r="3395" spans="1:15" x14ac:dyDescent="0.25">
      <c r="A3395">
        <v>3394</v>
      </c>
      <c r="B3395">
        <v>60</v>
      </c>
      <c r="C3395" s="1" t="s">
        <v>134</v>
      </c>
      <c r="D3395" s="1" t="s">
        <v>63</v>
      </c>
      <c r="E3395" s="1" t="s">
        <v>4</v>
      </c>
      <c r="F3395" s="2">
        <v>52078</v>
      </c>
      <c r="G3395">
        <v>50</v>
      </c>
      <c r="H3395">
        <v>90</v>
      </c>
      <c r="I3395" s="1" t="s">
        <v>99</v>
      </c>
      <c r="J3395" s="1" t="s">
        <v>26</v>
      </c>
      <c r="K3395" s="1" t="s">
        <v>62</v>
      </c>
      <c r="L3395" s="1" t="s">
        <v>39</v>
      </c>
      <c r="M3395" s="1" t="s">
        <v>27</v>
      </c>
      <c r="N3395" s="1" t="s">
        <v>68</v>
      </c>
      <c r="O3395" s="1" t="s">
        <v>70</v>
      </c>
    </row>
    <row r="3396" spans="1:15" x14ac:dyDescent="0.25">
      <c r="A3396">
        <v>3395</v>
      </c>
      <c r="B3396">
        <v>31</v>
      </c>
      <c r="C3396" s="1" t="s">
        <v>134</v>
      </c>
      <c r="D3396" s="1" t="s">
        <v>23</v>
      </c>
      <c r="E3396" s="1" t="s">
        <v>24</v>
      </c>
      <c r="F3396" s="2">
        <v>52080</v>
      </c>
      <c r="G3396">
        <v>9</v>
      </c>
      <c r="H3396">
        <v>98</v>
      </c>
      <c r="I3396" s="1" t="s">
        <v>111</v>
      </c>
      <c r="J3396" s="1" t="s">
        <v>18</v>
      </c>
      <c r="K3396" s="1" t="s">
        <v>116</v>
      </c>
      <c r="L3396" s="1" t="s">
        <v>19</v>
      </c>
      <c r="M3396" s="1" t="s">
        <v>56</v>
      </c>
      <c r="N3396" s="1" t="s">
        <v>28</v>
      </c>
      <c r="O3396" s="1" t="s">
        <v>31</v>
      </c>
    </row>
    <row r="3397" spans="1:15" x14ac:dyDescent="0.25">
      <c r="A3397">
        <v>3396</v>
      </c>
      <c r="B3397">
        <v>44</v>
      </c>
      <c r="C3397" s="1" t="s">
        <v>134</v>
      </c>
      <c r="D3397" s="1" t="s">
        <v>63</v>
      </c>
      <c r="E3397" s="1" t="s">
        <v>4</v>
      </c>
      <c r="F3397" s="2">
        <v>52082</v>
      </c>
      <c r="G3397">
        <v>15</v>
      </c>
      <c r="H3397">
        <v>43</v>
      </c>
      <c r="I3397" s="1" t="s">
        <v>94</v>
      </c>
      <c r="J3397" s="1" t="s">
        <v>26</v>
      </c>
      <c r="K3397" s="1" t="s">
        <v>47</v>
      </c>
      <c r="L3397" s="1" t="s">
        <v>8</v>
      </c>
      <c r="M3397" s="1" t="s">
        <v>20</v>
      </c>
      <c r="N3397" s="1" t="s">
        <v>68</v>
      </c>
      <c r="O3397" s="1" t="s">
        <v>79</v>
      </c>
    </row>
    <row r="3398" spans="1:15" x14ac:dyDescent="0.25">
      <c r="A3398">
        <v>3397</v>
      </c>
      <c r="B3398">
        <v>29</v>
      </c>
      <c r="C3398" s="1" t="s">
        <v>134</v>
      </c>
      <c r="D3398" s="1" t="s">
        <v>77</v>
      </c>
      <c r="E3398" s="1" t="s">
        <v>4</v>
      </c>
      <c r="F3398" s="2">
        <v>52084</v>
      </c>
      <c r="G3398">
        <v>5</v>
      </c>
      <c r="H3398">
        <v>37</v>
      </c>
      <c r="I3398" s="1" t="s">
        <v>104</v>
      </c>
      <c r="J3398" s="1" t="s">
        <v>74</v>
      </c>
      <c r="K3398" s="1" t="s">
        <v>76</v>
      </c>
      <c r="L3398" s="1" t="s">
        <v>8</v>
      </c>
      <c r="M3398" s="1" t="s">
        <v>27</v>
      </c>
      <c r="N3398" s="1" t="s">
        <v>28</v>
      </c>
      <c r="O3398" s="1" t="s">
        <v>40</v>
      </c>
    </row>
    <row r="3399" spans="1:15" x14ac:dyDescent="0.25">
      <c r="A3399">
        <v>3398</v>
      </c>
      <c r="B3399">
        <v>19</v>
      </c>
      <c r="C3399" s="1" t="s">
        <v>134</v>
      </c>
      <c r="D3399" s="1" t="s">
        <v>3</v>
      </c>
      <c r="E3399" s="1" t="s">
        <v>4</v>
      </c>
      <c r="F3399" s="2">
        <v>52086</v>
      </c>
      <c r="G3399">
        <v>13</v>
      </c>
      <c r="H3399">
        <v>38</v>
      </c>
      <c r="I3399" s="1" t="s">
        <v>109</v>
      </c>
      <c r="J3399" s="1" t="s">
        <v>6</v>
      </c>
      <c r="K3399" s="1" t="s">
        <v>116</v>
      </c>
      <c r="L3399" s="1" t="s">
        <v>35</v>
      </c>
      <c r="M3399" s="1" t="s">
        <v>36</v>
      </c>
      <c r="N3399" s="1" t="s">
        <v>57</v>
      </c>
      <c r="O3399" s="1" t="s">
        <v>58</v>
      </c>
    </row>
    <row r="3400" spans="1:15" x14ac:dyDescent="0.25">
      <c r="A3400">
        <v>3399</v>
      </c>
      <c r="B3400">
        <v>54</v>
      </c>
      <c r="C3400" s="1" t="s">
        <v>134</v>
      </c>
      <c r="D3400" s="1" t="s">
        <v>16</v>
      </c>
      <c r="E3400" s="1" t="s">
        <v>4</v>
      </c>
      <c r="F3400" s="2">
        <v>52088</v>
      </c>
      <c r="G3400">
        <v>44</v>
      </c>
      <c r="H3400">
        <v>60</v>
      </c>
      <c r="I3400" s="1" t="s">
        <v>38</v>
      </c>
      <c r="J3400" s="1" t="s">
        <v>6</v>
      </c>
      <c r="K3400" s="1" t="s">
        <v>51</v>
      </c>
      <c r="L3400" s="1" t="s">
        <v>8</v>
      </c>
      <c r="M3400" s="1" t="s">
        <v>36</v>
      </c>
      <c r="N3400" s="1" t="s">
        <v>15</v>
      </c>
      <c r="O3400" s="1" t="s">
        <v>11</v>
      </c>
    </row>
    <row r="3401" spans="1:15" x14ac:dyDescent="0.25">
      <c r="A3401">
        <v>3400</v>
      </c>
      <c r="B3401">
        <v>40</v>
      </c>
      <c r="C3401" s="1" t="s">
        <v>134</v>
      </c>
      <c r="D3401" s="1" t="s">
        <v>77</v>
      </c>
      <c r="E3401" s="1" t="s">
        <v>4</v>
      </c>
      <c r="F3401" s="2">
        <v>52090</v>
      </c>
      <c r="G3401">
        <v>36</v>
      </c>
      <c r="H3401">
        <v>55</v>
      </c>
      <c r="I3401" s="1" t="s">
        <v>38</v>
      </c>
      <c r="J3401" s="1" t="s">
        <v>74</v>
      </c>
      <c r="K3401" s="1" t="s">
        <v>116</v>
      </c>
      <c r="L3401" s="1" t="s">
        <v>8</v>
      </c>
      <c r="M3401" s="1" t="s">
        <v>36</v>
      </c>
      <c r="N3401" s="1" t="s">
        <v>68</v>
      </c>
      <c r="O3401" s="1" t="s">
        <v>31</v>
      </c>
    </row>
    <row r="3402" spans="1:15" x14ac:dyDescent="0.25">
      <c r="A3402">
        <v>3401</v>
      </c>
      <c r="B3402">
        <v>39</v>
      </c>
      <c r="C3402" s="1" t="s">
        <v>134</v>
      </c>
      <c r="D3402" s="1" t="s">
        <v>71</v>
      </c>
      <c r="E3402" s="1" t="s">
        <v>49</v>
      </c>
      <c r="F3402" s="2">
        <v>52092</v>
      </c>
      <c r="G3402">
        <v>18</v>
      </c>
      <c r="H3402">
        <v>51</v>
      </c>
      <c r="I3402" s="1" t="s">
        <v>89</v>
      </c>
      <c r="J3402" s="1" t="s">
        <v>26</v>
      </c>
      <c r="K3402" s="1" t="s">
        <v>75</v>
      </c>
      <c r="L3402" s="1" t="s">
        <v>39</v>
      </c>
      <c r="M3402" s="1" t="s">
        <v>20</v>
      </c>
      <c r="N3402" s="1" t="s">
        <v>10</v>
      </c>
      <c r="O3402" s="1" t="s">
        <v>11</v>
      </c>
    </row>
    <row r="3403" spans="1:15" x14ac:dyDescent="0.25">
      <c r="A3403">
        <v>3402</v>
      </c>
      <c r="B3403">
        <v>44</v>
      </c>
      <c r="C3403" s="1" t="s">
        <v>134</v>
      </c>
      <c r="D3403" s="1" t="s">
        <v>114</v>
      </c>
      <c r="E3403" s="1" t="s">
        <v>49</v>
      </c>
      <c r="F3403" s="2">
        <v>52094</v>
      </c>
      <c r="G3403">
        <v>39</v>
      </c>
      <c r="H3403">
        <v>71</v>
      </c>
      <c r="I3403" s="1" t="s">
        <v>89</v>
      </c>
      <c r="J3403" s="1" t="s">
        <v>6</v>
      </c>
      <c r="K3403" s="1" t="s">
        <v>82</v>
      </c>
      <c r="L3403" s="1" t="s">
        <v>8</v>
      </c>
      <c r="M3403" s="1" t="s">
        <v>36</v>
      </c>
      <c r="N3403" s="1" t="s">
        <v>21</v>
      </c>
      <c r="O3403" s="1" t="s">
        <v>22</v>
      </c>
    </row>
    <row r="3404" spans="1:15" x14ac:dyDescent="0.25">
      <c r="A3404">
        <v>3403</v>
      </c>
      <c r="B3404">
        <v>22</v>
      </c>
      <c r="C3404" s="1" t="s">
        <v>134</v>
      </c>
      <c r="D3404" s="1" t="s">
        <v>86</v>
      </c>
      <c r="E3404" s="1" t="s">
        <v>4</v>
      </c>
      <c r="F3404" s="2">
        <v>52096</v>
      </c>
      <c r="G3404">
        <v>11</v>
      </c>
      <c r="H3404">
        <v>61</v>
      </c>
      <c r="I3404" s="1" t="s">
        <v>42</v>
      </c>
      <c r="J3404" s="1" t="s">
        <v>26</v>
      </c>
      <c r="K3404" s="1" t="s">
        <v>76</v>
      </c>
      <c r="L3404" s="1" t="s">
        <v>19</v>
      </c>
      <c r="M3404" s="1" t="s">
        <v>52</v>
      </c>
      <c r="N3404" s="1" t="s">
        <v>28</v>
      </c>
      <c r="O3404" s="1" t="s">
        <v>79</v>
      </c>
    </row>
    <row r="3405" spans="1:15" x14ac:dyDescent="0.25">
      <c r="A3405">
        <v>3404</v>
      </c>
      <c r="B3405">
        <v>30</v>
      </c>
      <c r="C3405" s="1" t="s">
        <v>134</v>
      </c>
      <c r="D3405" s="1" t="s">
        <v>119</v>
      </c>
      <c r="E3405" s="1" t="s">
        <v>24</v>
      </c>
      <c r="F3405" s="2">
        <v>52098</v>
      </c>
      <c r="G3405">
        <v>1</v>
      </c>
      <c r="H3405">
        <v>65</v>
      </c>
      <c r="I3405" s="1" t="s">
        <v>97</v>
      </c>
      <c r="J3405" s="1" t="s">
        <v>26</v>
      </c>
      <c r="K3405" s="1" t="s">
        <v>60</v>
      </c>
      <c r="L3405" s="1" t="s">
        <v>35</v>
      </c>
      <c r="M3405" s="1" t="s">
        <v>36</v>
      </c>
      <c r="N3405" s="1" t="s">
        <v>15</v>
      </c>
      <c r="O3405" s="1" t="s">
        <v>58</v>
      </c>
    </row>
    <row r="3406" spans="1:15" x14ac:dyDescent="0.25">
      <c r="A3406">
        <v>3405</v>
      </c>
      <c r="B3406">
        <v>69</v>
      </c>
      <c r="C3406" s="1" t="s">
        <v>134</v>
      </c>
      <c r="D3406" s="1" t="s">
        <v>125</v>
      </c>
      <c r="E3406" s="1" t="s">
        <v>49</v>
      </c>
      <c r="F3406" s="2">
        <v>52100</v>
      </c>
      <c r="G3406">
        <v>34</v>
      </c>
      <c r="H3406">
        <v>34</v>
      </c>
      <c r="I3406" s="1" t="s">
        <v>113</v>
      </c>
      <c r="J3406" s="1" t="s">
        <v>6</v>
      </c>
      <c r="K3406" s="1" t="s">
        <v>60</v>
      </c>
      <c r="L3406" s="1" t="s">
        <v>39</v>
      </c>
      <c r="M3406" s="1" t="s">
        <v>52</v>
      </c>
      <c r="N3406" s="1" t="s">
        <v>21</v>
      </c>
      <c r="O3406" s="1" t="s">
        <v>31</v>
      </c>
    </row>
    <row r="3407" spans="1:15" x14ac:dyDescent="0.25">
      <c r="A3407">
        <v>3406</v>
      </c>
      <c r="B3407">
        <v>28</v>
      </c>
      <c r="C3407" s="1" t="s">
        <v>134</v>
      </c>
      <c r="D3407" s="1" t="s">
        <v>3</v>
      </c>
      <c r="E3407" s="1" t="s">
        <v>4</v>
      </c>
      <c r="F3407" s="2">
        <v>52102</v>
      </c>
      <c r="G3407">
        <v>47</v>
      </c>
      <c r="H3407">
        <v>87</v>
      </c>
      <c r="I3407" s="1" t="s">
        <v>131</v>
      </c>
      <c r="J3407" s="1" t="s">
        <v>26</v>
      </c>
      <c r="K3407" s="1" t="s">
        <v>34</v>
      </c>
      <c r="L3407" s="1" t="s">
        <v>35</v>
      </c>
      <c r="M3407" s="1" t="s">
        <v>56</v>
      </c>
      <c r="N3407" s="1" t="s">
        <v>57</v>
      </c>
      <c r="O3407" s="1" t="s">
        <v>58</v>
      </c>
    </row>
    <row r="3408" spans="1:15" x14ac:dyDescent="0.25">
      <c r="A3408">
        <v>3407</v>
      </c>
      <c r="B3408">
        <v>57</v>
      </c>
      <c r="C3408" s="1" t="s">
        <v>134</v>
      </c>
      <c r="D3408" s="1" t="s">
        <v>12</v>
      </c>
      <c r="E3408" s="1" t="s">
        <v>4</v>
      </c>
      <c r="F3408" s="2">
        <v>52104</v>
      </c>
      <c r="G3408">
        <v>24</v>
      </c>
      <c r="H3408">
        <v>79</v>
      </c>
      <c r="I3408" s="1" t="s">
        <v>127</v>
      </c>
      <c r="J3408" s="1" t="s">
        <v>26</v>
      </c>
      <c r="K3408" s="1" t="s">
        <v>90</v>
      </c>
      <c r="L3408" s="1" t="s">
        <v>19</v>
      </c>
      <c r="M3408" s="1" t="s">
        <v>56</v>
      </c>
      <c r="N3408" s="1" t="s">
        <v>10</v>
      </c>
      <c r="O3408" s="1" t="s">
        <v>40</v>
      </c>
    </row>
    <row r="3409" spans="1:15" x14ac:dyDescent="0.25">
      <c r="A3409">
        <v>3408</v>
      </c>
      <c r="B3409">
        <v>46</v>
      </c>
      <c r="C3409" s="1" t="s">
        <v>134</v>
      </c>
      <c r="D3409" s="1" t="s">
        <v>63</v>
      </c>
      <c r="E3409" s="1" t="s">
        <v>4</v>
      </c>
      <c r="F3409" s="2">
        <v>52106</v>
      </c>
      <c r="G3409">
        <v>20</v>
      </c>
      <c r="H3409">
        <v>46</v>
      </c>
      <c r="I3409" s="1" t="s">
        <v>72</v>
      </c>
      <c r="J3409" s="1" t="s">
        <v>18</v>
      </c>
      <c r="K3409" s="1" t="s">
        <v>55</v>
      </c>
      <c r="L3409" s="1" t="s">
        <v>19</v>
      </c>
      <c r="M3409" s="1" t="s">
        <v>56</v>
      </c>
      <c r="N3409" s="1" t="s">
        <v>15</v>
      </c>
      <c r="O3409" s="1" t="s">
        <v>40</v>
      </c>
    </row>
    <row r="3410" spans="1:15" x14ac:dyDescent="0.25">
      <c r="A3410">
        <v>3409</v>
      </c>
      <c r="B3410">
        <v>48</v>
      </c>
      <c r="C3410" s="1" t="s">
        <v>134</v>
      </c>
      <c r="D3410" s="1" t="s">
        <v>107</v>
      </c>
      <c r="E3410" s="1" t="s">
        <v>4</v>
      </c>
      <c r="F3410" s="2">
        <v>52108</v>
      </c>
      <c r="G3410">
        <v>11</v>
      </c>
      <c r="H3410">
        <v>72</v>
      </c>
      <c r="I3410" s="1" t="s">
        <v>38</v>
      </c>
      <c r="J3410" s="1" t="s">
        <v>6</v>
      </c>
      <c r="K3410" s="1" t="s">
        <v>55</v>
      </c>
      <c r="L3410" s="1" t="s">
        <v>35</v>
      </c>
      <c r="M3410" s="1" t="s">
        <v>36</v>
      </c>
      <c r="N3410" s="1" t="s">
        <v>57</v>
      </c>
      <c r="O3410" s="1" t="s">
        <v>31</v>
      </c>
    </row>
    <row r="3411" spans="1:15" x14ac:dyDescent="0.25">
      <c r="A3411">
        <v>3410</v>
      </c>
      <c r="B3411">
        <v>24</v>
      </c>
      <c r="C3411" s="1" t="s">
        <v>134</v>
      </c>
      <c r="D3411" s="1" t="s">
        <v>37</v>
      </c>
      <c r="E3411" s="1" t="s">
        <v>4</v>
      </c>
      <c r="F3411" s="2">
        <v>52110</v>
      </c>
      <c r="G3411">
        <v>3</v>
      </c>
      <c r="H3411">
        <v>93</v>
      </c>
      <c r="I3411" s="1" t="s">
        <v>130</v>
      </c>
      <c r="J3411" s="1" t="s">
        <v>26</v>
      </c>
      <c r="K3411" s="1" t="s">
        <v>67</v>
      </c>
      <c r="L3411" s="1" t="s">
        <v>35</v>
      </c>
      <c r="M3411" s="1" t="s">
        <v>27</v>
      </c>
      <c r="N3411" s="1" t="s">
        <v>21</v>
      </c>
      <c r="O3411" s="1" t="s">
        <v>79</v>
      </c>
    </row>
    <row r="3412" spans="1:15" x14ac:dyDescent="0.25">
      <c r="A3412">
        <v>3411</v>
      </c>
      <c r="B3412">
        <v>50</v>
      </c>
      <c r="C3412" s="1" t="s">
        <v>134</v>
      </c>
      <c r="D3412" s="1" t="s">
        <v>23</v>
      </c>
      <c r="E3412" s="1" t="s">
        <v>24</v>
      </c>
      <c r="F3412" s="2">
        <v>52112</v>
      </c>
      <c r="G3412">
        <v>38</v>
      </c>
      <c r="H3412">
        <v>76</v>
      </c>
      <c r="I3412" s="1" t="s">
        <v>105</v>
      </c>
      <c r="J3412" s="1" t="s">
        <v>6</v>
      </c>
      <c r="K3412" s="1" t="s">
        <v>67</v>
      </c>
      <c r="L3412" s="1" t="s">
        <v>35</v>
      </c>
      <c r="M3412" s="1" t="s">
        <v>20</v>
      </c>
      <c r="N3412" s="1" t="s">
        <v>57</v>
      </c>
      <c r="O3412" s="1" t="s">
        <v>58</v>
      </c>
    </row>
    <row r="3413" spans="1:15" x14ac:dyDescent="0.25">
      <c r="A3413">
        <v>3412</v>
      </c>
      <c r="B3413">
        <v>29</v>
      </c>
      <c r="C3413" s="1" t="s">
        <v>134</v>
      </c>
      <c r="D3413" s="1" t="s">
        <v>53</v>
      </c>
      <c r="E3413" s="1" t="s">
        <v>24</v>
      </c>
      <c r="F3413" s="2">
        <v>52114</v>
      </c>
      <c r="G3413">
        <v>45</v>
      </c>
      <c r="H3413">
        <v>56</v>
      </c>
      <c r="I3413" s="1" t="s">
        <v>66</v>
      </c>
      <c r="J3413" s="1" t="s">
        <v>6</v>
      </c>
      <c r="K3413" s="1" t="s">
        <v>7</v>
      </c>
      <c r="L3413" s="1" t="s">
        <v>8</v>
      </c>
      <c r="M3413" s="1" t="s">
        <v>52</v>
      </c>
      <c r="N3413" s="1" t="s">
        <v>15</v>
      </c>
      <c r="O3413" s="1" t="s">
        <v>22</v>
      </c>
    </row>
    <row r="3414" spans="1:15" x14ac:dyDescent="0.25">
      <c r="A3414">
        <v>3413</v>
      </c>
      <c r="B3414">
        <v>61</v>
      </c>
      <c r="C3414" s="1" t="s">
        <v>134</v>
      </c>
      <c r="D3414" s="1" t="s">
        <v>23</v>
      </c>
      <c r="E3414" s="1" t="s">
        <v>24</v>
      </c>
      <c r="F3414" s="2">
        <v>52116</v>
      </c>
      <c r="G3414">
        <v>31</v>
      </c>
      <c r="H3414">
        <v>83</v>
      </c>
      <c r="I3414" s="1" t="s">
        <v>98</v>
      </c>
      <c r="J3414" s="1" t="s">
        <v>26</v>
      </c>
      <c r="K3414" s="1" t="s">
        <v>118</v>
      </c>
      <c r="L3414" s="1" t="s">
        <v>39</v>
      </c>
      <c r="M3414" s="1" t="s">
        <v>56</v>
      </c>
      <c r="N3414" s="1" t="s">
        <v>10</v>
      </c>
      <c r="O3414" s="1" t="s">
        <v>40</v>
      </c>
    </row>
    <row r="3415" spans="1:15" x14ac:dyDescent="0.25">
      <c r="A3415">
        <v>3414</v>
      </c>
      <c r="B3415">
        <v>34</v>
      </c>
      <c r="C3415" s="1" t="s">
        <v>134</v>
      </c>
      <c r="D3415" s="1" t="s">
        <v>125</v>
      </c>
      <c r="E3415" s="1" t="s">
        <v>49</v>
      </c>
      <c r="F3415" s="2">
        <v>52118</v>
      </c>
      <c r="G3415">
        <v>16</v>
      </c>
      <c r="H3415">
        <v>90</v>
      </c>
      <c r="I3415" s="1" t="s">
        <v>61</v>
      </c>
      <c r="J3415" s="1" t="s">
        <v>74</v>
      </c>
      <c r="K3415" s="1" t="s">
        <v>76</v>
      </c>
      <c r="L3415" s="1" t="s">
        <v>8</v>
      </c>
      <c r="M3415" s="1" t="s">
        <v>9</v>
      </c>
      <c r="N3415" s="1" t="s">
        <v>28</v>
      </c>
      <c r="O3415" s="1" t="s">
        <v>58</v>
      </c>
    </row>
    <row r="3416" spans="1:15" x14ac:dyDescent="0.25">
      <c r="A3416">
        <v>3415</v>
      </c>
      <c r="B3416">
        <v>27</v>
      </c>
      <c r="C3416" s="1" t="s">
        <v>134</v>
      </c>
      <c r="D3416" s="1" t="s">
        <v>119</v>
      </c>
      <c r="E3416" s="1" t="s">
        <v>24</v>
      </c>
      <c r="F3416" s="2">
        <v>52120</v>
      </c>
      <c r="G3416">
        <v>3</v>
      </c>
      <c r="H3416">
        <v>94</v>
      </c>
      <c r="I3416" s="1" t="s">
        <v>121</v>
      </c>
      <c r="J3416" s="1" t="s">
        <v>26</v>
      </c>
      <c r="K3416" s="1" t="s">
        <v>14</v>
      </c>
      <c r="L3416" s="1" t="s">
        <v>19</v>
      </c>
      <c r="M3416" s="1" t="s">
        <v>27</v>
      </c>
      <c r="N3416" s="1" t="s">
        <v>57</v>
      </c>
      <c r="O3416" s="1" t="s">
        <v>40</v>
      </c>
    </row>
    <row r="3417" spans="1:15" x14ac:dyDescent="0.25">
      <c r="A3417">
        <v>3416</v>
      </c>
      <c r="B3417">
        <v>38</v>
      </c>
      <c r="C3417" s="1" t="s">
        <v>134</v>
      </c>
      <c r="D3417" s="1" t="s">
        <v>3</v>
      </c>
      <c r="E3417" s="1" t="s">
        <v>4</v>
      </c>
      <c r="F3417" s="2">
        <v>52122</v>
      </c>
      <c r="G3417">
        <v>15</v>
      </c>
      <c r="H3417">
        <v>68</v>
      </c>
      <c r="I3417" s="1" t="s">
        <v>66</v>
      </c>
      <c r="J3417" s="1" t="s">
        <v>26</v>
      </c>
      <c r="K3417" s="1" t="s">
        <v>62</v>
      </c>
      <c r="L3417" s="1" t="s">
        <v>39</v>
      </c>
      <c r="M3417" s="1" t="s">
        <v>52</v>
      </c>
      <c r="N3417" s="1" t="s">
        <v>57</v>
      </c>
      <c r="O3417" s="1" t="s">
        <v>31</v>
      </c>
    </row>
    <row r="3418" spans="1:15" x14ac:dyDescent="0.25">
      <c r="A3418">
        <v>3417</v>
      </c>
      <c r="B3418">
        <v>25</v>
      </c>
      <c r="C3418" s="1" t="s">
        <v>134</v>
      </c>
      <c r="D3418" s="1" t="s">
        <v>23</v>
      </c>
      <c r="E3418" s="1" t="s">
        <v>24</v>
      </c>
      <c r="F3418" s="2">
        <v>52124</v>
      </c>
      <c r="G3418">
        <v>11</v>
      </c>
      <c r="H3418">
        <v>53</v>
      </c>
      <c r="I3418" s="1" t="s">
        <v>72</v>
      </c>
      <c r="J3418" s="1" t="s">
        <v>26</v>
      </c>
      <c r="K3418" s="1" t="s">
        <v>55</v>
      </c>
      <c r="L3418" s="1" t="s">
        <v>19</v>
      </c>
      <c r="M3418" s="1" t="s">
        <v>56</v>
      </c>
      <c r="N3418" s="1" t="s">
        <v>57</v>
      </c>
      <c r="O3418" s="1" t="s">
        <v>79</v>
      </c>
    </row>
    <row r="3419" spans="1:15" x14ac:dyDescent="0.25">
      <c r="A3419">
        <v>3418</v>
      </c>
      <c r="B3419">
        <v>54</v>
      </c>
      <c r="C3419" s="1" t="s">
        <v>134</v>
      </c>
      <c r="D3419" s="1" t="s">
        <v>44</v>
      </c>
      <c r="E3419" s="1" t="s">
        <v>45</v>
      </c>
      <c r="F3419" s="2">
        <v>52126</v>
      </c>
      <c r="G3419">
        <v>22</v>
      </c>
      <c r="H3419">
        <v>35</v>
      </c>
      <c r="I3419" s="1" t="s">
        <v>17</v>
      </c>
      <c r="J3419" s="1" t="s">
        <v>26</v>
      </c>
      <c r="K3419" s="1" t="s">
        <v>126</v>
      </c>
      <c r="L3419" s="1" t="s">
        <v>35</v>
      </c>
      <c r="M3419" s="1" t="s">
        <v>52</v>
      </c>
      <c r="N3419" s="1" t="s">
        <v>68</v>
      </c>
      <c r="O3419" s="1" t="s">
        <v>11</v>
      </c>
    </row>
    <row r="3420" spans="1:15" x14ac:dyDescent="0.25">
      <c r="A3420">
        <v>3419</v>
      </c>
      <c r="B3420">
        <v>53</v>
      </c>
      <c r="C3420" s="1" t="s">
        <v>134</v>
      </c>
      <c r="D3420" s="1" t="s">
        <v>84</v>
      </c>
      <c r="E3420" s="1" t="s">
        <v>45</v>
      </c>
      <c r="F3420" s="2">
        <v>52128</v>
      </c>
      <c r="G3420">
        <v>35</v>
      </c>
      <c r="H3420">
        <v>30</v>
      </c>
      <c r="I3420" s="1" t="s">
        <v>113</v>
      </c>
      <c r="J3420" s="1" t="s">
        <v>26</v>
      </c>
      <c r="K3420" s="1" t="s">
        <v>100</v>
      </c>
      <c r="L3420" s="1" t="s">
        <v>35</v>
      </c>
      <c r="M3420" s="1" t="s">
        <v>20</v>
      </c>
      <c r="N3420" s="1" t="s">
        <v>68</v>
      </c>
      <c r="O3420" s="1" t="s">
        <v>31</v>
      </c>
    </row>
    <row r="3421" spans="1:15" x14ac:dyDescent="0.25">
      <c r="A3421">
        <v>3420</v>
      </c>
      <c r="B3421">
        <v>23</v>
      </c>
      <c r="C3421" s="1" t="s">
        <v>134</v>
      </c>
      <c r="D3421" s="1" t="s">
        <v>88</v>
      </c>
      <c r="E3421" s="1" t="s">
        <v>49</v>
      </c>
      <c r="F3421" s="2">
        <v>52130</v>
      </c>
      <c r="G3421">
        <v>5</v>
      </c>
      <c r="H3421">
        <v>26</v>
      </c>
      <c r="I3421" s="1" t="s">
        <v>46</v>
      </c>
      <c r="J3421" s="1" t="s">
        <v>6</v>
      </c>
      <c r="K3421" s="1" t="s">
        <v>108</v>
      </c>
      <c r="L3421" s="1" t="s">
        <v>8</v>
      </c>
      <c r="M3421" s="1" t="s">
        <v>56</v>
      </c>
      <c r="N3421" s="1" t="s">
        <v>10</v>
      </c>
      <c r="O3421" s="1" t="s">
        <v>58</v>
      </c>
    </row>
    <row r="3422" spans="1:15" x14ac:dyDescent="0.25">
      <c r="A3422">
        <v>3421</v>
      </c>
      <c r="B3422">
        <v>19</v>
      </c>
      <c r="C3422" s="1" t="s">
        <v>134</v>
      </c>
      <c r="D3422" s="1" t="s">
        <v>106</v>
      </c>
      <c r="E3422" s="1" t="s">
        <v>49</v>
      </c>
      <c r="F3422" s="2">
        <v>52132</v>
      </c>
      <c r="G3422">
        <v>35</v>
      </c>
      <c r="H3422">
        <v>60</v>
      </c>
      <c r="I3422" s="1" t="s">
        <v>5</v>
      </c>
      <c r="J3422" s="1" t="s">
        <v>26</v>
      </c>
      <c r="K3422" s="1" t="s">
        <v>55</v>
      </c>
      <c r="L3422" s="1" t="s">
        <v>8</v>
      </c>
      <c r="M3422" s="1" t="s">
        <v>9</v>
      </c>
      <c r="N3422" s="1" t="s">
        <v>28</v>
      </c>
      <c r="O3422" s="1" t="s">
        <v>58</v>
      </c>
    </row>
    <row r="3423" spans="1:15" x14ac:dyDescent="0.25">
      <c r="A3423">
        <v>3422</v>
      </c>
      <c r="B3423">
        <v>57</v>
      </c>
      <c r="C3423" s="1" t="s">
        <v>134</v>
      </c>
      <c r="D3423" s="1" t="s">
        <v>53</v>
      </c>
      <c r="E3423" s="1" t="s">
        <v>24</v>
      </c>
      <c r="F3423" s="2">
        <v>52134</v>
      </c>
      <c r="G3423">
        <v>27</v>
      </c>
      <c r="H3423">
        <v>30</v>
      </c>
      <c r="I3423" s="1" t="s">
        <v>109</v>
      </c>
      <c r="J3423" s="1" t="s">
        <v>26</v>
      </c>
      <c r="K3423" s="1" t="s">
        <v>14</v>
      </c>
      <c r="L3423" s="1" t="s">
        <v>35</v>
      </c>
      <c r="M3423" s="1" t="s">
        <v>20</v>
      </c>
      <c r="N3423" s="1" t="s">
        <v>28</v>
      </c>
      <c r="O3423" s="1" t="s">
        <v>22</v>
      </c>
    </row>
    <row r="3424" spans="1:15" x14ac:dyDescent="0.25">
      <c r="A3424">
        <v>3423</v>
      </c>
      <c r="B3424">
        <v>19</v>
      </c>
      <c r="C3424" s="1" t="s">
        <v>134</v>
      </c>
      <c r="D3424" s="1" t="s">
        <v>44</v>
      </c>
      <c r="E3424" s="1" t="s">
        <v>45</v>
      </c>
      <c r="F3424" s="2">
        <v>52136</v>
      </c>
      <c r="G3424">
        <v>9</v>
      </c>
      <c r="H3424">
        <v>91</v>
      </c>
      <c r="I3424" s="1" t="s">
        <v>66</v>
      </c>
      <c r="J3424" s="1" t="s">
        <v>6</v>
      </c>
      <c r="K3424" s="1" t="s">
        <v>100</v>
      </c>
      <c r="L3424" s="1" t="s">
        <v>8</v>
      </c>
      <c r="M3424" s="1" t="s">
        <v>27</v>
      </c>
      <c r="N3424" s="1" t="s">
        <v>10</v>
      </c>
      <c r="O3424" s="1" t="s">
        <v>70</v>
      </c>
    </row>
    <row r="3425" spans="1:15" x14ac:dyDescent="0.25">
      <c r="A3425">
        <v>3424</v>
      </c>
      <c r="B3425">
        <v>33</v>
      </c>
      <c r="C3425" s="1" t="s">
        <v>134</v>
      </c>
      <c r="D3425" s="1" t="s">
        <v>119</v>
      </c>
      <c r="E3425" s="1" t="s">
        <v>24</v>
      </c>
      <c r="F3425" s="2">
        <v>52138</v>
      </c>
      <c r="G3425">
        <v>21</v>
      </c>
      <c r="H3425">
        <v>71</v>
      </c>
      <c r="I3425" s="1" t="s">
        <v>17</v>
      </c>
      <c r="J3425" s="1" t="s">
        <v>26</v>
      </c>
      <c r="K3425" s="1" t="s">
        <v>92</v>
      </c>
      <c r="L3425" s="1" t="s">
        <v>19</v>
      </c>
      <c r="M3425" s="1" t="s">
        <v>27</v>
      </c>
      <c r="N3425" s="1" t="s">
        <v>28</v>
      </c>
      <c r="O3425" s="1" t="s">
        <v>58</v>
      </c>
    </row>
    <row r="3426" spans="1:15" x14ac:dyDescent="0.25">
      <c r="A3426">
        <v>3425</v>
      </c>
      <c r="B3426">
        <v>33</v>
      </c>
      <c r="C3426" s="1" t="s">
        <v>134</v>
      </c>
      <c r="D3426" s="1" t="s">
        <v>101</v>
      </c>
      <c r="E3426" s="1" t="s">
        <v>49</v>
      </c>
      <c r="F3426" s="2">
        <v>52140</v>
      </c>
      <c r="G3426">
        <v>23</v>
      </c>
      <c r="H3426">
        <v>64</v>
      </c>
      <c r="I3426" s="1" t="s">
        <v>85</v>
      </c>
      <c r="J3426" s="1" t="s">
        <v>6</v>
      </c>
      <c r="K3426" s="1" t="s">
        <v>78</v>
      </c>
      <c r="L3426" s="1" t="s">
        <v>35</v>
      </c>
      <c r="M3426" s="1" t="s">
        <v>52</v>
      </c>
      <c r="N3426" s="1" t="s">
        <v>21</v>
      </c>
      <c r="O3426" s="1" t="s">
        <v>70</v>
      </c>
    </row>
    <row r="3427" spans="1:15" x14ac:dyDescent="0.25">
      <c r="A3427">
        <v>3426</v>
      </c>
      <c r="B3427">
        <v>38</v>
      </c>
      <c r="C3427" s="1" t="s">
        <v>134</v>
      </c>
      <c r="D3427" s="1" t="s">
        <v>106</v>
      </c>
      <c r="E3427" s="1" t="s">
        <v>49</v>
      </c>
      <c r="F3427" s="2">
        <v>52142</v>
      </c>
      <c r="G3427">
        <v>3</v>
      </c>
      <c r="H3427">
        <v>54</v>
      </c>
      <c r="I3427" s="1" t="s">
        <v>133</v>
      </c>
      <c r="J3427" s="1" t="s">
        <v>26</v>
      </c>
      <c r="K3427" s="1" t="s">
        <v>126</v>
      </c>
      <c r="L3427" s="1" t="s">
        <v>35</v>
      </c>
      <c r="M3427" s="1" t="s">
        <v>27</v>
      </c>
      <c r="N3427" s="1" t="s">
        <v>68</v>
      </c>
      <c r="O3427" s="1" t="s">
        <v>58</v>
      </c>
    </row>
    <row r="3428" spans="1:15" x14ac:dyDescent="0.25">
      <c r="A3428">
        <v>3427</v>
      </c>
      <c r="B3428">
        <v>47</v>
      </c>
      <c r="C3428" s="1" t="s">
        <v>134</v>
      </c>
      <c r="D3428" s="1" t="s">
        <v>107</v>
      </c>
      <c r="E3428" s="1" t="s">
        <v>4</v>
      </c>
      <c r="F3428" s="2">
        <v>52144</v>
      </c>
      <c r="G3428">
        <v>31</v>
      </c>
      <c r="H3428">
        <v>35</v>
      </c>
      <c r="I3428" s="1" t="s">
        <v>29</v>
      </c>
      <c r="J3428" s="1" t="s">
        <v>74</v>
      </c>
      <c r="K3428" s="1" t="s">
        <v>118</v>
      </c>
      <c r="L3428" s="1" t="s">
        <v>39</v>
      </c>
      <c r="M3428" s="1" t="s">
        <v>52</v>
      </c>
      <c r="N3428" s="1" t="s">
        <v>21</v>
      </c>
      <c r="O3428" s="1" t="s">
        <v>31</v>
      </c>
    </row>
    <row r="3429" spans="1:15" x14ac:dyDescent="0.25">
      <c r="A3429">
        <v>3428</v>
      </c>
      <c r="B3429">
        <v>39</v>
      </c>
      <c r="C3429" s="1" t="s">
        <v>134</v>
      </c>
      <c r="D3429" s="1" t="s">
        <v>95</v>
      </c>
      <c r="E3429" s="1" t="s">
        <v>4</v>
      </c>
      <c r="F3429" s="2">
        <v>52146</v>
      </c>
      <c r="G3429">
        <v>44</v>
      </c>
      <c r="H3429">
        <v>38</v>
      </c>
      <c r="I3429" s="1" t="s">
        <v>133</v>
      </c>
      <c r="J3429" s="1" t="s">
        <v>74</v>
      </c>
      <c r="K3429" s="1" t="s">
        <v>30</v>
      </c>
      <c r="L3429" s="1" t="s">
        <v>8</v>
      </c>
      <c r="M3429" s="1" t="s">
        <v>56</v>
      </c>
      <c r="N3429" s="1" t="s">
        <v>15</v>
      </c>
      <c r="O3429" s="1" t="s">
        <v>31</v>
      </c>
    </row>
    <row r="3430" spans="1:15" x14ac:dyDescent="0.25">
      <c r="A3430">
        <v>3429</v>
      </c>
      <c r="B3430">
        <v>32</v>
      </c>
      <c r="C3430" s="1" t="s">
        <v>134</v>
      </c>
      <c r="D3430" s="1" t="s">
        <v>88</v>
      </c>
      <c r="E3430" s="1" t="s">
        <v>49</v>
      </c>
      <c r="F3430" s="2">
        <v>52148</v>
      </c>
      <c r="G3430">
        <v>20</v>
      </c>
      <c r="H3430">
        <v>69</v>
      </c>
      <c r="I3430" s="1" t="s">
        <v>131</v>
      </c>
      <c r="J3430" s="1" t="s">
        <v>26</v>
      </c>
      <c r="K3430" s="1" t="s">
        <v>7</v>
      </c>
      <c r="L3430" s="1" t="s">
        <v>39</v>
      </c>
      <c r="M3430" s="1" t="s">
        <v>27</v>
      </c>
      <c r="N3430" s="1" t="s">
        <v>10</v>
      </c>
      <c r="O3430" s="1" t="s">
        <v>70</v>
      </c>
    </row>
    <row r="3431" spans="1:15" x14ac:dyDescent="0.25">
      <c r="A3431">
        <v>3430</v>
      </c>
      <c r="B3431">
        <v>27</v>
      </c>
      <c r="C3431" s="1" t="s">
        <v>134</v>
      </c>
      <c r="D3431" s="1" t="s">
        <v>69</v>
      </c>
      <c r="E3431" s="1" t="s">
        <v>4</v>
      </c>
      <c r="F3431" s="2">
        <v>52150</v>
      </c>
      <c r="G3431">
        <v>34</v>
      </c>
      <c r="H3431">
        <v>96</v>
      </c>
      <c r="I3431" s="1" t="s">
        <v>102</v>
      </c>
      <c r="J3431" s="1" t="s">
        <v>18</v>
      </c>
      <c r="K3431" s="1" t="s">
        <v>55</v>
      </c>
      <c r="L3431" s="1" t="s">
        <v>8</v>
      </c>
      <c r="M3431" s="1" t="s">
        <v>9</v>
      </c>
      <c r="N3431" s="1" t="s">
        <v>68</v>
      </c>
      <c r="O3431" s="1" t="s">
        <v>22</v>
      </c>
    </row>
    <row r="3432" spans="1:15" x14ac:dyDescent="0.25">
      <c r="A3432">
        <v>3431</v>
      </c>
      <c r="B3432">
        <v>67</v>
      </c>
      <c r="C3432" s="1" t="s">
        <v>134</v>
      </c>
      <c r="D3432" s="1" t="s">
        <v>107</v>
      </c>
      <c r="E3432" s="1" t="s">
        <v>4</v>
      </c>
      <c r="F3432" s="2">
        <v>52152</v>
      </c>
      <c r="G3432">
        <v>17</v>
      </c>
      <c r="H3432">
        <v>73</v>
      </c>
      <c r="I3432" s="1" t="s">
        <v>38</v>
      </c>
      <c r="J3432" s="1" t="s">
        <v>26</v>
      </c>
      <c r="K3432" s="1" t="s">
        <v>75</v>
      </c>
      <c r="L3432" s="1" t="s">
        <v>8</v>
      </c>
      <c r="M3432" s="1" t="s">
        <v>27</v>
      </c>
      <c r="N3432" s="1" t="s">
        <v>57</v>
      </c>
      <c r="O3432" s="1" t="s">
        <v>79</v>
      </c>
    </row>
    <row r="3433" spans="1:15" x14ac:dyDescent="0.25">
      <c r="A3433">
        <v>3432</v>
      </c>
      <c r="B3433">
        <v>46</v>
      </c>
      <c r="C3433" s="1" t="s">
        <v>134</v>
      </c>
      <c r="D3433" s="1" t="s">
        <v>115</v>
      </c>
      <c r="E3433" s="1" t="s">
        <v>49</v>
      </c>
      <c r="F3433" s="2">
        <v>52154</v>
      </c>
      <c r="G3433">
        <v>20</v>
      </c>
      <c r="H3433">
        <v>49</v>
      </c>
      <c r="I3433" s="1" t="s">
        <v>112</v>
      </c>
      <c r="J3433" s="1" t="s">
        <v>18</v>
      </c>
      <c r="K3433" s="1" t="s">
        <v>78</v>
      </c>
      <c r="L3433" s="1" t="s">
        <v>35</v>
      </c>
      <c r="M3433" s="1" t="s">
        <v>9</v>
      </c>
      <c r="N3433" s="1" t="s">
        <v>10</v>
      </c>
      <c r="O3433" s="1" t="s">
        <v>31</v>
      </c>
    </row>
    <row r="3434" spans="1:15" x14ac:dyDescent="0.25">
      <c r="A3434">
        <v>3433</v>
      </c>
      <c r="B3434">
        <v>36</v>
      </c>
      <c r="C3434" s="1" t="s">
        <v>134</v>
      </c>
      <c r="D3434" s="1" t="s">
        <v>119</v>
      </c>
      <c r="E3434" s="1" t="s">
        <v>24</v>
      </c>
      <c r="F3434" s="2">
        <v>52156</v>
      </c>
      <c r="G3434">
        <v>46</v>
      </c>
      <c r="H3434">
        <v>44</v>
      </c>
      <c r="I3434" s="1" t="s">
        <v>121</v>
      </c>
      <c r="J3434" s="1" t="s">
        <v>26</v>
      </c>
      <c r="K3434" s="1" t="s">
        <v>7</v>
      </c>
      <c r="L3434" s="1" t="s">
        <v>35</v>
      </c>
      <c r="M3434" s="1" t="s">
        <v>52</v>
      </c>
      <c r="N3434" s="1" t="s">
        <v>28</v>
      </c>
      <c r="O3434" s="1" t="s">
        <v>79</v>
      </c>
    </row>
    <row r="3435" spans="1:15" x14ac:dyDescent="0.25">
      <c r="A3435">
        <v>3434</v>
      </c>
      <c r="B3435">
        <v>62</v>
      </c>
      <c r="C3435" s="1" t="s">
        <v>134</v>
      </c>
      <c r="D3435" s="1" t="s">
        <v>107</v>
      </c>
      <c r="E3435" s="1" t="s">
        <v>4</v>
      </c>
      <c r="F3435" s="2">
        <v>52158</v>
      </c>
      <c r="G3435">
        <v>28</v>
      </c>
      <c r="H3435">
        <v>93</v>
      </c>
      <c r="I3435" s="1" t="s">
        <v>102</v>
      </c>
      <c r="J3435" s="1" t="s">
        <v>26</v>
      </c>
      <c r="K3435" s="1" t="s">
        <v>116</v>
      </c>
      <c r="L3435" s="1" t="s">
        <v>19</v>
      </c>
      <c r="M3435" s="1" t="s">
        <v>20</v>
      </c>
      <c r="N3435" s="1" t="s">
        <v>28</v>
      </c>
      <c r="O3435" s="1" t="s">
        <v>31</v>
      </c>
    </row>
    <row r="3436" spans="1:15" x14ac:dyDescent="0.25">
      <c r="A3436">
        <v>3435</v>
      </c>
      <c r="B3436">
        <v>31</v>
      </c>
      <c r="C3436" s="1" t="s">
        <v>134</v>
      </c>
      <c r="D3436" s="1" t="s">
        <v>77</v>
      </c>
      <c r="E3436" s="1" t="s">
        <v>4</v>
      </c>
      <c r="F3436" s="2">
        <v>52160</v>
      </c>
      <c r="G3436">
        <v>6</v>
      </c>
      <c r="H3436">
        <v>72</v>
      </c>
      <c r="I3436" s="1" t="s">
        <v>105</v>
      </c>
      <c r="J3436" s="1" t="s">
        <v>18</v>
      </c>
      <c r="K3436" s="1" t="s">
        <v>103</v>
      </c>
      <c r="L3436" s="1" t="s">
        <v>35</v>
      </c>
      <c r="M3436" s="1" t="s">
        <v>52</v>
      </c>
      <c r="N3436" s="1" t="s">
        <v>10</v>
      </c>
      <c r="O3436" s="1" t="s">
        <v>11</v>
      </c>
    </row>
    <row r="3437" spans="1:15" x14ac:dyDescent="0.25">
      <c r="A3437">
        <v>3436</v>
      </c>
      <c r="B3437">
        <v>68</v>
      </c>
      <c r="C3437" s="1" t="s">
        <v>134</v>
      </c>
      <c r="D3437" s="1" t="s">
        <v>107</v>
      </c>
      <c r="E3437" s="1" t="s">
        <v>4</v>
      </c>
      <c r="F3437" s="2">
        <v>52162</v>
      </c>
      <c r="G3437">
        <v>50</v>
      </c>
      <c r="H3437">
        <v>91</v>
      </c>
      <c r="I3437" s="1" t="s">
        <v>38</v>
      </c>
      <c r="J3437" s="1" t="s">
        <v>26</v>
      </c>
      <c r="K3437" s="1" t="s">
        <v>100</v>
      </c>
      <c r="L3437" s="1" t="s">
        <v>35</v>
      </c>
      <c r="M3437" s="1" t="s">
        <v>52</v>
      </c>
      <c r="N3437" s="1" t="s">
        <v>68</v>
      </c>
      <c r="O3437" s="1" t="s">
        <v>58</v>
      </c>
    </row>
    <row r="3438" spans="1:15" x14ac:dyDescent="0.25">
      <c r="A3438">
        <v>3437</v>
      </c>
      <c r="B3438">
        <v>57</v>
      </c>
      <c r="C3438" s="1" t="s">
        <v>134</v>
      </c>
      <c r="D3438" s="1" t="s">
        <v>115</v>
      </c>
      <c r="E3438" s="1" t="s">
        <v>49</v>
      </c>
      <c r="F3438" s="2">
        <v>52164</v>
      </c>
      <c r="G3438">
        <v>41</v>
      </c>
      <c r="H3438">
        <v>83</v>
      </c>
      <c r="I3438" s="1" t="s">
        <v>127</v>
      </c>
      <c r="J3438" s="1" t="s">
        <v>6</v>
      </c>
      <c r="K3438" s="1" t="s">
        <v>82</v>
      </c>
      <c r="L3438" s="1" t="s">
        <v>8</v>
      </c>
      <c r="M3438" s="1" t="s">
        <v>52</v>
      </c>
      <c r="N3438" s="1" t="s">
        <v>57</v>
      </c>
      <c r="O3438" s="1" t="s">
        <v>70</v>
      </c>
    </row>
    <row r="3439" spans="1:15" x14ac:dyDescent="0.25">
      <c r="A3439">
        <v>3438</v>
      </c>
      <c r="B3439">
        <v>22</v>
      </c>
      <c r="C3439" s="1" t="s">
        <v>134</v>
      </c>
      <c r="D3439" s="1" t="s">
        <v>84</v>
      </c>
      <c r="E3439" s="1" t="s">
        <v>45</v>
      </c>
      <c r="F3439" s="2">
        <v>52166</v>
      </c>
      <c r="G3439">
        <v>50</v>
      </c>
      <c r="H3439">
        <v>62</v>
      </c>
      <c r="I3439" s="1" t="s">
        <v>83</v>
      </c>
      <c r="J3439" s="1" t="s">
        <v>18</v>
      </c>
      <c r="K3439" s="1" t="s">
        <v>78</v>
      </c>
      <c r="L3439" s="1" t="s">
        <v>8</v>
      </c>
      <c r="M3439" s="1" t="s">
        <v>52</v>
      </c>
      <c r="N3439" s="1" t="s">
        <v>28</v>
      </c>
      <c r="O3439" s="1" t="s">
        <v>31</v>
      </c>
    </row>
    <row r="3440" spans="1:15" x14ac:dyDescent="0.25">
      <c r="A3440">
        <v>3439</v>
      </c>
      <c r="B3440">
        <v>26</v>
      </c>
      <c r="C3440" s="1" t="s">
        <v>134</v>
      </c>
      <c r="D3440" s="1" t="s">
        <v>37</v>
      </c>
      <c r="E3440" s="1" t="s">
        <v>4</v>
      </c>
      <c r="F3440" s="2">
        <v>52168</v>
      </c>
      <c r="G3440">
        <v>33</v>
      </c>
      <c r="H3440">
        <v>71</v>
      </c>
      <c r="I3440" s="1" t="s">
        <v>5</v>
      </c>
      <c r="J3440" s="1" t="s">
        <v>26</v>
      </c>
      <c r="K3440" s="1" t="s">
        <v>65</v>
      </c>
      <c r="L3440" s="1" t="s">
        <v>39</v>
      </c>
      <c r="M3440" s="1" t="s">
        <v>56</v>
      </c>
      <c r="N3440" s="1" t="s">
        <v>21</v>
      </c>
      <c r="O3440" s="1" t="s">
        <v>70</v>
      </c>
    </row>
    <row r="3441" spans="1:15" x14ac:dyDescent="0.25">
      <c r="A3441">
        <v>3440</v>
      </c>
      <c r="B3441">
        <v>43</v>
      </c>
      <c r="C3441" s="1" t="s">
        <v>134</v>
      </c>
      <c r="D3441" s="1" t="s">
        <v>125</v>
      </c>
      <c r="E3441" s="1" t="s">
        <v>49</v>
      </c>
      <c r="F3441" s="2">
        <v>52170</v>
      </c>
      <c r="G3441">
        <v>25</v>
      </c>
      <c r="H3441">
        <v>93</v>
      </c>
      <c r="I3441" s="1" t="s">
        <v>117</v>
      </c>
      <c r="J3441" s="1" t="s">
        <v>26</v>
      </c>
      <c r="K3441" s="1" t="s">
        <v>7</v>
      </c>
      <c r="L3441" s="1" t="s">
        <v>35</v>
      </c>
      <c r="M3441" s="1" t="s">
        <v>9</v>
      </c>
      <c r="N3441" s="1" t="s">
        <v>10</v>
      </c>
      <c r="O3441" s="1" t="s">
        <v>40</v>
      </c>
    </row>
    <row r="3442" spans="1:15" x14ac:dyDescent="0.25">
      <c r="A3442">
        <v>3441</v>
      </c>
      <c r="B3442">
        <v>45</v>
      </c>
      <c r="C3442" s="1" t="s">
        <v>134</v>
      </c>
      <c r="D3442" s="1" t="s">
        <v>48</v>
      </c>
      <c r="E3442" s="1" t="s">
        <v>49</v>
      </c>
      <c r="F3442" s="2">
        <v>52172</v>
      </c>
      <c r="G3442">
        <v>2</v>
      </c>
      <c r="H3442">
        <v>63</v>
      </c>
      <c r="I3442" s="1" t="s">
        <v>110</v>
      </c>
      <c r="J3442" s="1" t="s">
        <v>6</v>
      </c>
      <c r="K3442" s="1" t="s">
        <v>118</v>
      </c>
      <c r="L3442" s="1" t="s">
        <v>39</v>
      </c>
      <c r="M3442" s="1" t="s">
        <v>52</v>
      </c>
      <c r="N3442" s="1" t="s">
        <v>28</v>
      </c>
      <c r="O3442" s="1" t="s">
        <v>22</v>
      </c>
    </row>
    <row r="3443" spans="1:15" x14ac:dyDescent="0.25">
      <c r="A3443">
        <v>3442</v>
      </c>
      <c r="B3443">
        <v>64</v>
      </c>
      <c r="C3443" s="1" t="s">
        <v>134</v>
      </c>
      <c r="D3443" s="1" t="s">
        <v>12</v>
      </c>
      <c r="E3443" s="1" t="s">
        <v>4</v>
      </c>
      <c r="F3443" s="2">
        <v>52174</v>
      </c>
      <c r="G3443">
        <v>15</v>
      </c>
      <c r="H3443">
        <v>96</v>
      </c>
      <c r="I3443" s="1" t="s">
        <v>104</v>
      </c>
      <c r="J3443" s="1" t="s">
        <v>74</v>
      </c>
      <c r="K3443" s="1" t="s">
        <v>43</v>
      </c>
      <c r="L3443" s="1" t="s">
        <v>39</v>
      </c>
      <c r="M3443" s="1" t="s">
        <v>36</v>
      </c>
      <c r="N3443" s="1" t="s">
        <v>21</v>
      </c>
      <c r="O3443" s="1" t="s">
        <v>31</v>
      </c>
    </row>
    <row r="3444" spans="1:15" x14ac:dyDescent="0.25">
      <c r="A3444">
        <v>3443</v>
      </c>
      <c r="B3444">
        <v>28</v>
      </c>
      <c r="C3444" s="1" t="s">
        <v>134</v>
      </c>
      <c r="D3444" s="1" t="s">
        <v>69</v>
      </c>
      <c r="E3444" s="1" t="s">
        <v>4</v>
      </c>
      <c r="F3444" s="2">
        <v>52176</v>
      </c>
      <c r="G3444">
        <v>12</v>
      </c>
      <c r="H3444">
        <v>78</v>
      </c>
      <c r="I3444" s="1" t="s">
        <v>133</v>
      </c>
      <c r="J3444" s="1" t="s">
        <v>26</v>
      </c>
      <c r="K3444" s="1" t="s">
        <v>65</v>
      </c>
      <c r="L3444" s="1" t="s">
        <v>19</v>
      </c>
      <c r="M3444" s="1" t="s">
        <v>27</v>
      </c>
      <c r="N3444" s="1" t="s">
        <v>28</v>
      </c>
      <c r="O3444" s="1" t="s">
        <v>22</v>
      </c>
    </row>
    <row r="3445" spans="1:15" x14ac:dyDescent="0.25">
      <c r="A3445">
        <v>3444</v>
      </c>
      <c r="B3445">
        <v>47</v>
      </c>
      <c r="C3445" s="1" t="s">
        <v>134</v>
      </c>
      <c r="D3445" s="1" t="s">
        <v>63</v>
      </c>
      <c r="E3445" s="1" t="s">
        <v>4</v>
      </c>
      <c r="F3445" s="2">
        <v>52178</v>
      </c>
      <c r="G3445">
        <v>28</v>
      </c>
      <c r="H3445">
        <v>24</v>
      </c>
      <c r="I3445" s="1" t="s">
        <v>104</v>
      </c>
      <c r="J3445" s="1" t="s">
        <v>6</v>
      </c>
      <c r="K3445" s="1" t="s">
        <v>47</v>
      </c>
      <c r="L3445" s="1" t="s">
        <v>35</v>
      </c>
      <c r="M3445" s="1" t="s">
        <v>20</v>
      </c>
      <c r="N3445" s="1" t="s">
        <v>15</v>
      </c>
      <c r="O3445" s="1" t="s">
        <v>58</v>
      </c>
    </row>
    <row r="3446" spans="1:15" x14ac:dyDescent="0.25">
      <c r="A3446">
        <v>3445</v>
      </c>
      <c r="B3446">
        <v>53</v>
      </c>
      <c r="C3446" s="1" t="s">
        <v>134</v>
      </c>
      <c r="D3446" s="1" t="s">
        <v>77</v>
      </c>
      <c r="E3446" s="1" t="s">
        <v>4</v>
      </c>
      <c r="F3446" s="2">
        <v>52180</v>
      </c>
      <c r="G3446">
        <v>12</v>
      </c>
      <c r="H3446">
        <v>63</v>
      </c>
      <c r="I3446" s="1" t="s">
        <v>25</v>
      </c>
      <c r="J3446" s="1" t="s">
        <v>18</v>
      </c>
      <c r="K3446" s="1" t="s">
        <v>78</v>
      </c>
      <c r="L3446" s="1" t="s">
        <v>35</v>
      </c>
      <c r="M3446" s="1" t="s">
        <v>52</v>
      </c>
      <c r="N3446" s="1" t="s">
        <v>57</v>
      </c>
      <c r="O3446" s="1" t="s">
        <v>58</v>
      </c>
    </row>
    <row r="3447" spans="1:15" x14ac:dyDescent="0.25">
      <c r="A3447">
        <v>3446</v>
      </c>
      <c r="B3447">
        <v>42</v>
      </c>
      <c r="C3447" s="1" t="s">
        <v>134</v>
      </c>
      <c r="D3447" s="1" t="s">
        <v>106</v>
      </c>
      <c r="E3447" s="1" t="s">
        <v>49</v>
      </c>
      <c r="F3447" s="2">
        <v>52182</v>
      </c>
      <c r="G3447">
        <v>3</v>
      </c>
      <c r="H3447">
        <v>58</v>
      </c>
      <c r="I3447" s="1" t="s">
        <v>85</v>
      </c>
      <c r="J3447" s="1" t="s">
        <v>26</v>
      </c>
      <c r="K3447" s="1" t="s">
        <v>118</v>
      </c>
      <c r="L3447" s="1" t="s">
        <v>39</v>
      </c>
      <c r="M3447" s="1" t="s">
        <v>36</v>
      </c>
      <c r="N3447" s="1" t="s">
        <v>68</v>
      </c>
      <c r="O3447" s="1" t="s">
        <v>31</v>
      </c>
    </row>
    <row r="3448" spans="1:15" x14ac:dyDescent="0.25">
      <c r="A3448">
        <v>3447</v>
      </c>
      <c r="B3448">
        <v>51</v>
      </c>
      <c r="C3448" s="1" t="s">
        <v>134</v>
      </c>
      <c r="D3448" s="1" t="s">
        <v>119</v>
      </c>
      <c r="E3448" s="1" t="s">
        <v>24</v>
      </c>
      <c r="F3448" s="2">
        <v>52184</v>
      </c>
      <c r="G3448">
        <v>20</v>
      </c>
      <c r="H3448">
        <v>55</v>
      </c>
      <c r="I3448" s="1" t="s">
        <v>42</v>
      </c>
      <c r="J3448" s="1" t="s">
        <v>18</v>
      </c>
      <c r="K3448" s="1" t="s">
        <v>55</v>
      </c>
      <c r="L3448" s="1" t="s">
        <v>19</v>
      </c>
      <c r="M3448" s="1" t="s">
        <v>52</v>
      </c>
      <c r="N3448" s="1" t="s">
        <v>15</v>
      </c>
      <c r="O3448" s="1" t="s">
        <v>22</v>
      </c>
    </row>
    <row r="3449" spans="1:15" x14ac:dyDescent="0.25">
      <c r="A3449">
        <v>3448</v>
      </c>
      <c r="B3449">
        <v>62</v>
      </c>
      <c r="C3449" s="1" t="s">
        <v>134</v>
      </c>
      <c r="D3449" s="1" t="s">
        <v>23</v>
      </c>
      <c r="E3449" s="1" t="s">
        <v>24</v>
      </c>
      <c r="F3449" s="2">
        <v>52186</v>
      </c>
      <c r="G3449">
        <v>3</v>
      </c>
      <c r="H3449">
        <v>58</v>
      </c>
      <c r="I3449" s="1" t="s">
        <v>54</v>
      </c>
      <c r="J3449" s="1" t="s">
        <v>26</v>
      </c>
      <c r="K3449" s="1" t="s">
        <v>126</v>
      </c>
      <c r="L3449" s="1" t="s">
        <v>39</v>
      </c>
      <c r="M3449" s="1" t="s">
        <v>9</v>
      </c>
      <c r="N3449" s="1" t="s">
        <v>57</v>
      </c>
      <c r="O3449" s="1" t="s">
        <v>58</v>
      </c>
    </row>
    <row r="3450" spans="1:15" x14ac:dyDescent="0.25">
      <c r="A3450">
        <v>3449</v>
      </c>
      <c r="B3450">
        <v>18</v>
      </c>
      <c r="C3450" s="1" t="s">
        <v>134</v>
      </c>
      <c r="D3450" s="1" t="s">
        <v>44</v>
      </c>
      <c r="E3450" s="1" t="s">
        <v>45</v>
      </c>
      <c r="F3450" s="2">
        <v>52188</v>
      </c>
      <c r="G3450">
        <v>32</v>
      </c>
      <c r="H3450">
        <v>28</v>
      </c>
      <c r="I3450" s="1" t="s">
        <v>5</v>
      </c>
      <c r="J3450" s="1" t="s">
        <v>18</v>
      </c>
      <c r="K3450" s="1" t="s">
        <v>116</v>
      </c>
      <c r="L3450" s="1" t="s">
        <v>8</v>
      </c>
      <c r="M3450" s="1" t="s">
        <v>9</v>
      </c>
      <c r="N3450" s="1" t="s">
        <v>57</v>
      </c>
      <c r="O3450" s="1" t="s">
        <v>11</v>
      </c>
    </row>
    <row r="3451" spans="1:15" x14ac:dyDescent="0.25">
      <c r="A3451">
        <v>3450</v>
      </c>
      <c r="B3451">
        <v>48</v>
      </c>
      <c r="C3451" s="1" t="s">
        <v>134</v>
      </c>
      <c r="D3451" s="1" t="s">
        <v>3</v>
      </c>
      <c r="E3451" s="1" t="s">
        <v>4</v>
      </c>
      <c r="F3451" s="2">
        <v>52190</v>
      </c>
      <c r="G3451">
        <v>35</v>
      </c>
      <c r="H3451">
        <v>37</v>
      </c>
      <c r="I3451" s="1" t="s">
        <v>93</v>
      </c>
      <c r="J3451" s="1" t="s">
        <v>26</v>
      </c>
      <c r="K3451" s="1" t="s">
        <v>92</v>
      </c>
      <c r="L3451" s="1" t="s">
        <v>19</v>
      </c>
      <c r="M3451" s="1" t="s">
        <v>36</v>
      </c>
      <c r="N3451" s="1" t="s">
        <v>15</v>
      </c>
      <c r="O3451" s="1" t="s">
        <v>70</v>
      </c>
    </row>
    <row r="3452" spans="1:15" x14ac:dyDescent="0.25">
      <c r="A3452">
        <v>3451</v>
      </c>
      <c r="B3452">
        <v>20</v>
      </c>
      <c r="C3452" s="1" t="s">
        <v>134</v>
      </c>
      <c r="D3452" s="1" t="s">
        <v>41</v>
      </c>
      <c r="E3452" s="1" t="s">
        <v>4</v>
      </c>
      <c r="F3452" s="2">
        <v>52192</v>
      </c>
      <c r="G3452">
        <v>31</v>
      </c>
      <c r="H3452">
        <v>78</v>
      </c>
      <c r="I3452" s="1" t="s">
        <v>111</v>
      </c>
      <c r="J3452" s="1" t="s">
        <v>26</v>
      </c>
      <c r="K3452" s="1" t="s">
        <v>51</v>
      </c>
      <c r="L3452" s="1" t="s">
        <v>19</v>
      </c>
      <c r="M3452" s="1" t="s">
        <v>56</v>
      </c>
      <c r="N3452" s="1" t="s">
        <v>28</v>
      </c>
      <c r="O3452" s="1" t="s">
        <v>70</v>
      </c>
    </row>
    <row r="3453" spans="1:15" x14ac:dyDescent="0.25">
      <c r="A3453">
        <v>3452</v>
      </c>
      <c r="B3453">
        <v>32</v>
      </c>
      <c r="C3453" s="1" t="s">
        <v>134</v>
      </c>
      <c r="D3453" s="1" t="s">
        <v>3</v>
      </c>
      <c r="E3453" s="1" t="s">
        <v>4</v>
      </c>
      <c r="F3453" s="2">
        <v>52194</v>
      </c>
      <c r="G3453">
        <v>13</v>
      </c>
      <c r="H3453">
        <v>73</v>
      </c>
      <c r="I3453" s="1" t="s">
        <v>89</v>
      </c>
      <c r="J3453" s="1" t="s">
        <v>74</v>
      </c>
      <c r="K3453" s="1" t="s">
        <v>47</v>
      </c>
      <c r="L3453" s="1" t="s">
        <v>39</v>
      </c>
      <c r="M3453" s="1" t="s">
        <v>20</v>
      </c>
      <c r="N3453" s="1" t="s">
        <v>21</v>
      </c>
      <c r="O3453" s="1" t="s">
        <v>31</v>
      </c>
    </row>
    <row r="3454" spans="1:15" x14ac:dyDescent="0.25">
      <c r="A3454">
        <v>3453</v>
      </c>
      <c r="B3454">
        <v>26</v>
      </c>
      <c r="C3454" s="1" t="s">
        <v>134</v>
      </c>
      <c r="D3454" s="1" t="s">
        <v>84</v>
      </c>
      <c r="E3454" s="1" t="s">
        <v>45</v>
      </c>
      <c r="F3454" s="2">
        <v>52196</v>
      </c>
      <c r="G3454">
        <v>3</v>
      </c>
      <c r="H3454">
        <v>20</v>
      </c>
      <c r="I3454" s="1" t="s">
        <v>83</v>
      </c>
      <c r="J3454" s="1" t="s">
        <v>26</v>
      </c>
      <c r="K3454" s="1" t="s">
        <v>108</v>
      </c>
      <c r="L3454" s="1" t="s">
        <v>19</v>
      </c>
      <c r="M3454" s="1" t="s">
        <v>27</v>
      </c>
      <c r="N3454" s="1" t="s">
        <v>10</v>
      </c>
      <c r="O3454" s="1" t="s">
        <v>11</v>
      </c>
    </row>
    <row r="3455" spans="1:15" x14ac:dyDescent="0.25">
      <c r="A3455">
        <v>3454</v>
      </c>
      <c r="B3455">
        <v>31</v>
      </c>
      <c r="C3455" s="1" t="s">
        <v>134</v>
      </c>
      <c r="D3455" s="1" t="s">
        <v>37</v>
      </c>
      <c r="E3455" s="1" t="s">
        <v>4</v>
      </c>
      <c r="F3455" s="2">
        <v>52198</v>
      </c>
      <c r="G3455">
        <v>48</v>
      </c>
      <c r="H3455">
        <v>60</v>
      </c>
      <c r="I3455" s="1" t="s">
        <v>72</v>
      </c>
      <c r="J3455" s="1" t="s">
        <v>6</v>
      </c>
      <c r="K3455" s="1" t="s">
        <v>51</v>
      </c>
      <c r="L3455" s="1" t="s">
        <v>8</v>
      </c>
      <c r="M3455" s="1" t="s">
        <v>36</v>
      </c>
      <c r="N3455" s="1" t="s">
        <v>10</v>
      </c>
      <c r="O3455" s="1" t="s">
        <v>58</v>
      </c>
    </row>
    <row r="3456" spans="1:15" x14ac:dyDescent="0.25">
      <c r="A3456">
        <v>3455</v>
      </c>
      <c r="B3456">
        <v>55</v>
      </c>
      <c r="C3456" s="1" t="s">
        <v>134</v>
      </c>
      <c r="D3456" s="1" t="s">
        <v>48</v>
      </c>
      <c r="E3456" s="1" t="s">
        <v>49</v>
      </c>
      <c r="F3456" s="2">
        <v>52200</v>
      </c>
      <c r="G3456">
        <v>15</v>
      </c>
      <c r="H3456">
        <v>71</v>
      </c>
      <c r="I3456" s="1" t="s">
        <v>42</v>
      </c>
      <c r="J3456" s="1" t="s">
        <v>18</v>
      </c>
      <c r="K3456" s="1" t="s">
        <v>75</v>
      </c>
      <c r="L3456" s="1" t="s">
        <v>39</v>
      </c>
      <c r="M3456" s="1" t="s">
        <v>56</v>
      </c>
      <c r="N3456" s="1" t="s">
        <v>28</v>
      </c>
      <c r="O3456" s="1" t="s">
        <v>58</v>
      </c>
    </row>
    <row r="3457" spans="1:15" x14ac:dyDescent="0.25">
      <c r="A3457">
        <v>3456</v>
      </c>
      <c r="B3457">
        <v>49</v>
      </c>
      <c r="C3457" s="1" t="s">
        <v>134</v>
      </c>
      <c r="D3457" s="1" t="s">
        <v>95</v>
      </c>
      <c r="E3457" s="1" t="s">
        <v>4</v>
      </c>
      <c r="F3457" s="2">
        <v>52202</v>
      </c>
      <c r="G3457">
        <v>13</v>
      </c>
      <c r="H3457">
        <v>89</v>
      </c>
      <c r="I3457" s="1" t="s">
        <v>105</v>
      </c>
      <c r="J3457" s="1" t="s">
        <v>26</v>
      </c>
      <c r="K3457" s="1" t="s">
        <v>103</v>
      </c>
      <c r="L3457" s="1" t="s">
        <v>39</v>
      </c>
      <c r="M3457" s="1" t="s">
        <v>36</v>
      </c>
      <c r="N3457" s="1" t="s">
        <v>10</v>
      </c>
      <c r="O3457" s="1" t="s">
        <v>31</v>
      </c>
    </row>
    <row r="3458" spans="1:15" x14ac:dyDescent="0.25">
      <c r="A3458">
        <v>3457</v>
      </c>
      <c r="B3458">
        <v>42</v>
      </c>
      <c r="C3458" s="1" t="s">
        <v>134</v>
      </c>
      <c r="D3458" s="1" t="s">
        <v>86</v>
      </c>
      <c r="E3458" s="1" t="s">
        <v>4</v>
      </c>
      <c r="F3458" s="2">
        <v>52204</v>
      </c>
      <c r="G3458">
        <v>21</v>
      </c>
      <c r="H3458">
        <v>53</v>
      </c>
      <c r="I3458" s="1" t="s">
        <v>87</v>
      </c>
      <c r="J3458" s="1" t="s">
        <v>26</v>
      </c>
      <c r="K3458" s="1" t="s">
        <v>90</v>
      </c>
      <c r="L3458" s="1" t="s">
        <v>39</v>
      </c>
      <c r="M3458" s="1" t="s">
        <v>9</v>
      </c>
      <c r="N3458" s="1" t="s">
        <v>10</v>
      </c>
      <c r="O3458" s="1" t="s">
        <v>70</v>
      </c>
    </row>
    <row r="3459" spans="1:15" x14ac:dyDescent="0.25">
      <c r="A3459">
        <v>3458</v>
      </c>
      <c r="B3459">
        <v>64</v>
      </c>
      <c r="C3459" s="1" t="s">
        <v>134</v>
      </c>
      <c r="D3459" s="1" t="s">
        <v>88</v>
      </c>
      <c r="E3459" s="1" t="s">
        <v>49</v>
      </c>
      <c r="F3459" s="2">
        <v>52206</v>
      </c>
      <c r="G3459">
        <v>29</v>
      </c>
      <c r="H3459">
        <v>87</v>
      </c>
      <c r="I3459" s="1" t="s">
        <v>110</v>
      </c>
      <c r="J3459" s="1" t="s">
        <v>26</v>
      </c>
      <c r="K3459" s="1" t="s">
        <v>7</v>
      </c>
      <c r="L3459" s="1" t="s">
        <v>35</v>
      </c>
      <c r="M3459" s="1" t="s">
        <v>9</v>
      </c>
      <c r="N3459" s="1" t="s">
        <v>15</v>
      </c>
      <c r="O3459" s="1" t="s">
        <v>11</v>
      </c>
    </row>
    <row r="3460" spans="1:15" x14ac:dyDescent="0.25">
      <c r="A3460">
        <v>3459</v>
      </c>
      <c r="B3460">
        <v>68</v>
      </c>
      <c r="C3460" s="1" t="s">
        <v>134</v>
      </c>
      <c r="D3460" s="1" t="s">
        <v>88</v>
      </c>
      <c r="E3460" s="1" t="s">
        <v>49</v>
      </c>
      <c r="F3460" s="2">
        <v>52208</v>
      </c>
      <c r="G3460">
        <v>24</v>
      </c>
      <c r="H3460">
        <v>37</v>
      </c>
      <c r="I3460" s="1" t="s">
        <v>46</v>
      </c>
      <c r="J3460" s="1" t="s">
        <v>6</v>
      </c>
      <c r="K3460" s="1" t="s">
        <v>65</v>
      </c>
      <c r="L3460" s="1" t="s">
        <v>19</v>
      </c>
      <c r="M3460" s="1" t="s">
        <v>36</v>
      </c>
      <c r="N3460" s="1" t="s">
        <v>10</v>
      </c>
      <c r="O3460" s="1" t="s">
        <v>40</v>
      </c>
    </row>
    <row r="3461" spans="1:15" x14ac:dyDescent="0.25">
      <c r="A3461">
        <v>3460</v>
      </c>
      <c r="B3461">
        <v>68</v>
      </c>
      <c r="C3461" s="1" t="s">
        <v>134</v>
      </c>
      <c r="D3461" s="1" t="s">
        <v>86</v>
      </c>
      <c r="E3461" s="1" t="s">
        <v>4</v>
      </c>
      <c r="F3461" s="2">
        <v>52210</v>
      </c>
      <c r="G3461">
        <v>21</v>
      </c>
      <c r="H3461">
        <v>37</v>
      </c>
      <c r="I3461" s="1" t="s">
        <v>105</v>
      </c>
      <c r="J3461" s="1" t="s">
        <v>6</v>
      </c>
      <c r="K3461" s="1" t="s">
        <v>78</v>
      </c>
      <c r="L3461" s="1" t="s">
        <v>39</v>
      </c>
      <c r="M3461" s="1" t="s">
        <v>9</v>
      </c>
      <c r="N3461" s="1" t="s">
        <v>28</v>
      </c>
      <c r="O3461" s="1" t="s">
        <v>31</v>
      </c>
    </row>
    <row r="3462" spans="1:15" x14ac:dyDescent="0.25">
      <c r="A3462">
        <v>3461</v>
      </c>
      <c r="B3462">
        <v>41</v>
      </c>
      <c r="C3462" s="1" t="s">
        <v>134</v>
      </c>
      <c r="D3462" s="1" t="s">
        <v>101</v>
      </c>
      <c r="E3462" s="1" t="s">
        <v>49</v>
      </c>
      <c r="F3462" s="2">
        <v>52212</v>
      </c>
      <c r="G3462">
        <v>5</v>
      </c>
      <c r="H3462">
        <v>78</v>
      </c>
      <c r="I3462" s="1" t="s">
        <v>98</v>
      </c>
      <c r="J3462" s="1" t="s">
        <v>26</v>
      </c>
      <c r="K3462" s="1" t="s">
        <v>62</v>
      </c>
      <c r="L3462" s="1" t="s">
        <v>19</v>
      </c>
      <c r="M3462" s="1" t="s">
        <v>9</v>
      </c>
      <c r="N3462" s="1" t="s">
        <v>57</v>
      </c>
      <c r="O3462" s="1" t="s">
        <v>58</v>
      </c>
    </row>
    <row r="3463" spans="1:15" x14ac:dyDescent="0.25">
      <c r="A3463">
        <v>3462</v>
      </c>
      <c r="B3463">
        <v>51</v>
      </c>
      <c r="C3463" s="1" t="s">
        <v>134</v>
      </c>
      <c r="D3463" s="1" t="s">
        <v>53</v>
      </c>
      <c r="E3463" s="1" t="s">
        <v>24</v>
      </c>
      <c r="F3463" s="2">
        <v>52214</v>
      </c>
      <c r="G3463">
        <v>47</v>
      </c>
      <c r="H3463">
        <v>23</v>
      </c>
      <c r="I3463" s="1" t="s">
        <v>33</v>
      </c>
      <c r="J3463" s="1" t="s">
        <v>18</v>
      </c>
      <c r="K3463" s="1" t="s">
        <v>14</v>
      </c>
      <c r="L3463" s="1" t="s">
        <v>19</v>
      </c>
      <c r="M3463" s="1" t="s">
        <v>36</v>
      </c>
      <c r="N3463" s="1" t="s">
        <v>15</v>
      </c>
      <c r="O3463" s="1" t="s">
        <v>40</v>
      </c>
    </row>
    <row r="3464" spans="1:15" x14ac:dyDescent="0.25">
      <c r="A3464">
        <v>3463</v>
      </c>
      <c r="B3464">
        <v>44</v>
      </c>
      <c r="C3464" s="1" t="s">
        <v>134</v>
      </c>
      <c r="D3464" s="1" t="s">
        <v>16</v>
      </c>
      <c r="E3464" s="1" t="s">
        <v>4</v>
      </c>
      <c r="F3464" s="2">
        <v>52216</v>
      </c>
      <c r="G3464">
        <v>34</v>
      </c>
      <c r="H3464">
        <v>73</v>
      </c>
      <c r="I3464" s="1" t="s">
        <v>133</v>
      </c>
      <c r="J3464" s="1" t="s">
        <v>6</v>
      </c>
      <c r="K3464" s="1" t="s">
        <v>60</v>
      </c>
      <c r="L3464" s="1" t="s">
        <v>19</v>
      </c>
      <c r="M3464" s="1" t="s">
        <v>36</v>
      </c>
      <c r="N3464" s="1" t="s">
        <v>21</v>
      </c>
      <c r="O3464" s="1" t="s">
        <v>79</v>
      </c>
    </row>
    <row r="3465" spans="1:15" x14ac:dyDescent="0.25">
      <c r="A3465">
        <v>3464</v>
      </c>
      <c r="B3465">
        <v>27</v>
      </c>
      <c r="C3465" s="1" t="s">
        <v>134</v>
      </c>
      <c r="D3465" s="1" t="s">
        <v>88</v>
      </c>
      <c r="E3465" s="1" t="s">
        <v>49</v>
      </c>
      <c r="F3465" s="2">
        <v>52218</v>
      </c>
      <c r="G3465">
        <v>45</v>
      </c>
      <c r="H3465">
        <v>27</v>
      </c>
      <c r="I3465" s="1" t="s">
        <v>13</v>
      </c>
      <c r="J3465" s="1" t="s">
        <v>26</v>
      </c>
      <c r="K3465" s="1" t="s">
        <v>116</v>
      </c>
      <c r="L3465" s="1" t="s">
        <v>39</v>
      </c>
      <c r="M3465" s="1" t="s">
        <v>52</v>
      </c>
      <c r="N3465" s="1" t="s">
        <v>28</v>
      </c>
      <c r="O3465" s="1" t="s">
        <v>11</v>
      </c>
    </row>
    <row r="3466" spans="1:15" x14ac:dyDescent="0.25">
      <c r="A3466">
        <v>3465</v>
      </c>
      <c r="B3466">
        <v>36</v>
      </c>
      <c r="C3466" s="1" t="s">
        <v>134</v>
      </c>
      <c r="D3466" s="1" t="s">
        <v>44</v>
      </c>
      <c r="E3466" s="1" t="s">
        <v>45</v>
      </c>
      <c r="F3466" s="2">
        <v>52220</v>
      </c>
      <c r="G3466">
        <v>12</v>
      </c>
      <c r="H3466">
        <v>59</v>
      </c>
      <c r="I3466" s="1" t="s">
        <v>122</v>
      </c>
      <c r="J3466" s="1" t="s">
        <v>18</v>
      </c>
      <c r="K3466" s="1" t="s">
        <v>82</v>
      </c>
      <c r="L3466" s="1" t="s">
        <v>8</v>
      </c>
      <c r="M3466" s="1" t="s">
        <v>27</v>
      </c>
      <c r="N3466" s="1" t="s">
        <v>28</v>
      </c>
      <c r="O3466" s="1" t="s">
        <v>31</v>
      </c>
    </row>
    <row r="3467" spans="1:15" x14ac:dyDescent="0.25">
      <c r="A3467">
        <v>3466</v>
      </c>
      <c r="B3467">
        <v>19</v>
      </c>
      <c r="C3467" s="1" t="s">
        <v>134</v>
      </c>
      <c r="D3467" s="1" t="s">
        <v>114</v>
      </c>
      <c r="E3467" s="1" t="s">
        <v>49</v>
      </c>
      <c r="F3467" s="2">
        <v>52222</v>
      </c>
      <c r="G3467">
        <v>31</v>
      </c>
      <c r="H3467">
        <v>53</v>
      </c>
      <c r="I3467" s="1" t="s">
        <v>128</v>
      </c>
      <c r="J3467" s="1" t="s">
        <v>26</v>
      </c>
      <c r="K3467" s="1" t="s">
        <v>62</v>
      </c>
      <c r="L3467" s="1" t="s">
        <v>19</v>
      </c>
      <c r="M3467" s="1" t="s">
        <v>36</v>
      </c>
      <c r="N3467" s="1" t="s">
        <v>68</v>
      </c>
      <c r="O3467" s="1" t="s">
        <v>22</v>
      </c>
    </row>
    <row r="3468" spans="1:15" x14ac:dyDescent="0.25">
      <c r="A3468">
        <v>3467</v>
      </c>
      <c r="B3468">
        <v>49</v>
      </c>
      <c r="C3468" s="1" t="s">
        <v>134</v>
      </c>
      <c r="D3468" s="1" t="s">
        <v>107</v>
      </c>
      <c r="E3468" s="1" t="s">
        <v>4</v>
      </c>
      <c r="F3468" s="2">
        <v>52224</v>
      </c>
      <c r="G3468">
        <v>43</v>
      </c>
      <c r="H3468">
        <v>42</v>
      </c>
      <c r="I3468" s="1" t="s">
        <v>110</v>
      </c>
      <c r="J3468" s="1" t="s">
        <v>18</v>
      </c>
      <c r="K3468" s="1" t="s">
        <v>55</v>
      </c>
      <c r="L3468" s="1" t="s">
        <v>35</v>
      </c>
      <c r="M3468" s="1" t="s">
        <v>36</v>
      </c>
      <c r="N3468" s="1" t="s">
        <v>57</v>
      </c>
      <c r="O3468" s="1" t="s">
        <v>31</v>
      </c>
    </row>
    <row r="3469" spans="1:15" x14ac:dyDescent="0.25">
      <c r="A3469">
        <v>3468</v>
      </c>
      <c r="B3469">
        <v>18</v>
      </c>
      <c r="C3469" s="1" t="s">
        <v>134</v>
      </c>
      <c r="D3469" s="1" t="s">
        <v>101</v>
      </c>
      <c r="E3469" s="1" t="s">
        <v>49</v>
      </c>
      <c r="F3469" s="2">
        <v>52226</v>
      </c>
      <c r="G3469">
        <v>5</v>
      </c>
      <c r="H3469">
        <v>45</v>
      </c>
      <c r="I3469" s="1" t="s">
        <v>87</v>
      </c>
      <c r="J3469" s="1" t="s">
        <v>26</v>
      </c>
      <c r="K3469" s="1" t="s">
        <v>43</v>
      </c>
      <c r="L3469" s="1" t="s">
        <v>39</v>
      </c>
      <c r="M3469" s="1" t="s">
        <v>27</v>
      </c>
      <c r="N3469" s="1" t="s">
        <v>21</v>
      </c>
      <c r="O3469" s="1" t="s">
        <v>31</v>
      </c>
    </row>
    <row r="3470" spans="1:15" x14ac:dyDescent="0.25">
      <c r="A3470">
        <v>3469</v>
      </c>
      <c r="B3470">
        <v>36</v>
      </c>
      <c r="C3470" s="1" t="s">
        <v>134</v>
      </c>
      <c r="D3470" s="1" t="s">
        <v>71</v>
      </c>
      <c r="E3470" s="1" t="s">
        <v>49</v>
      </c>
      <c r="F3470" s="2">
        <v>52228</v>
      </c>
      <c r="G3470">
        <v>36</v>
      </c>
      <c r="H3470">
        <v>89</v>
      </c>
      <c r="I3470" s="1" t="s">
        <v>105</v>
      </c>
      <c r="J3470" s="1" t="s">
        <v>18</v>
      </c>
      <c r="K3470" s="1" t="s">
        <v>108</v>
      </c>
      <c r="L3470" s="1" t="s">
        <v>8</v>
      </c>
      <c r="M3470" s="1" t="s">
        <v>36</v>
      </c>
      <c r="N3470" s="1" t="s">
        <v>68</v>
      </c>
      <c r="O3470" s="1" t="s">
        <v>40</v>
      </c>
    </row>
    <row r="3471" spans="1:15" x14ac:dyDescent="0.25">
      <c r="A3471">
        <v>3470</v>
      </c>
      <c r="B3471">
        <v>36</v>
      </c>
      <c r="C3471" s="1" t="s">
        <v>134</v>
      </c>
      <c r="D3471" s="1" t="s">
        <v>107</v>
      </c>
      <c r="E3471" s="1" t="s">
        <v>4</v>
      </c>
      <c r="F3471" s="2">
        <v>52230</v>
      </c>
      <c r="G3471">
        <v>12</v>
      </c>
      <c r="H3471">
        <v>85</v>
      </c>
      <c r="I3471" s="1" t="s">
        <v>96</v>
      </c>
      <c r="J3471" s="1" t="s">
        <v>6</v>
      </c>
      <c r="K3471" s="1" t="s">
        <v>118</v>
      </c>
      <c r="L3471" s="1" t="s">
        <v>39</v>
      </c>
      <c r="M3471" s="1" t="s">
        <v>56</v>
      </c>
      <c r="N3471" s="1" t="s">
        <v>15</v>
      </c>
      <c r="O3471" s="1" t="s">
        <v>31</v>
      </c>
    </row>
    <row r="3472" spans="1:15" x14ac:dyDescent="0.25">
      <c r="A3472">
        <v>3471</v>
      </c>
      <c r="B3472">
        <v>19</v>
      </c>
      <c r="C3472" s="1" t="s">
        <v>134</v>
      </c>
      <c r="D3472" s="1" t="s">
        <v>44</v>
      </c>
      <c r="E3472" s="1" t="s">
        <v>45</v>
      </c>
      <c r="F3472" s="2">
        <v>52232</v>
      </c>
      <c r="G3472">
        <v>31</v>
      </c>
      <c r="H3472">
        <v>69</v>
      </c>
      <c r="I3472" s="1" t="s">
        <v>46</v>
      </c>
      <c r="J3472" s="1" t="s">
        <v>18</v>
      </c>
      <c r="K3472" s="1" t="s">
        <v>60</v>
      </c>
      <c r="L3472" s="1" t="s">
        <v>35</v>
      </c>
      <c r="M3472" s="1" t="s">
        <v>20</v>
      </c>
      <c r="N3472" s="1" t="s">
        <v>15</v>
      </c>
      <c r="O3472" s="1" t="s">
        <v>58</v>
      </c>
    </row>
    <row r="3473" spans="1:15" x14ac:dyDescent="0.25">
      <c r="A3473">
        <v>3472</v>
      </c>
      <c r="B3473">
        <v>43</v>
      </c>
      <c r="C3473" s="1" t="s">
        <v>134</v>
      </c>
      <c r="D3473" s="1" t="s">
        <v>23</v>
      </c>
      <c r="E3473" s="1" t="s">
        <v>24</v>
      </c>
      <c r="F3473" s="2">
        <v>52234</v>
      </c>
      <c r="G3473">
        <v>31</v>
      </c>
      <c r="H3473">
        <v>66</v>
      </c>
      <c r="I3473" s="1" t="s">
        <v>80</v>
      </c>
      <c r="J3473" s="1" t="s">
        <v>18</v>
      </c>
      <c r="K3473" s="1" t="s">
        <v>126</v>
      </c>
      <c r="L3473" s="1" t="s">
        <v>19</v>
      </c>
      <c r="M3473" s="1" t="s">
        <v>56</v>
      </c>
      <c r="N3473" s="1" t="s">
        <v>15</v>
      </c>
      <c r="O3473" s="1" t="s">
        <v>58</v>
      </c>
    </row>
    <row r="3474" spans="1:15" x14ac:dyDescent="0.25">
      <c r="A3474">
        <v>3473</v>
      </c>
      <c r="B3474">
        <v>31</v>
      </c>
      <c r="C3474" s="1" t="s">
        <v>134</v>
      </c>
      <c r="D3474" s="1" t="s">
        <v>3</v>
      </c>
      <c r="E3474" s="1" t="s">
        <v>4</v>
      </c>
      <c r="F3474" s="2">
        <v>52236</v>
      </c>
      <c r="G3474">
        <v>15</v>
      </c>
      <c r="H3474">
        <v>42</v>
      </c>
      <c r="I3474" s="1" t="s">
        <v>124</v>
      </c>
      <c r="J3474" s="1" t="s">
        <v>18</v>
      </c>
      <c r="K3474" s="1" t="s">
        <v>34</v>
      </c>
      <c r="L3474" s="1" t="s">
        <v>35</v>
      </c>
      <c r="M3474" s="1" t="s">
        <v>20</v>
      </c>
      <c r="N3474" s="1" t="s">
        <v>68</v>
      </c>
      <c r="O3474" s="1" t="s">
        <v>22</v>
      </c>
    </row>
    <row r="3475" spans="1:15" x14ac:dyDescent="0.25">
      <c r="A3475">
        <v>3474</v>
      </c>
      <c r="B3475">
        <v>63</v>
      </c>
      <c r="C3475" s="1" t="s">
        <v>134</v>
      </c>
      <c r="D3475" s="1" t="s">
        <v>63</v>
      </c>
      <c r="E3475" s="1" t="s">
        <v>4</v>
      </c>
      <c r="F3475" s="2">
        <v>52238</v>
      </c>
      <c r="G3475">
        <v>11</v>
      </c>
      <c r="H3475">
        <v>40</v>
      </c>
      <c r="I3475" s="1" t="s">
        <v>93</v>
      </c>
      <c r="J3475" s="1" t="s">
        <v>26</v>
      </c>
      <c r="K3475" s="1" t="s">
        <v>91</v>
      </c>
      <c r="L3475" s="1" t="s">
        <v>19</v>
      </c>
      <c r="M3475" s="1" t="s">
        <v>9</v>
      </c>
      <c r="N3475" s="1" t="s">
        <v>15</v>
      </c>
      <c r="O3475" s="1" t="s">
        <v>22</v>
      </c>
    </row>
    <row r="3476" spans="1:15" x14ac:dyDescent="0.25">
      <c r="A3476">
        <v>3475</v>
      </c>
      <c r="B3476">
        <v>41</v>
      </c>
      <c r="C3476" s="1" t="s">
        <v>134</v>
      </c>
      <c r="D3476" s="1" t="s">
        <v>77</v>
      </c>
      <c r="E3476" s="1" t="s">
        <v>4</v>
      </c>
      <c r="F3476" s="2">
        <v>52240</v>
      </c>
      <c r="G3476">
        <v>18</v>
      </c>
      <c r="H3476">
        <v>82</v>
      </c>
      <c r="I3476" s="1" t="s">
        <v>13</v>
      </c>
      <c r="J3476" s="1" t="s">
        <v>26</v>
      </c>
      <c r="K3476" s="1" t="s">
        <v>91</v>
      </c>
      <c r="L3476" s="1" t="s">
        <v>8</v>
      </c>
      <c r="M3476" s="1" t="s">
        <v>56</v>
      </c>
      <c r="N3476" s="1" t="s">
        <v>10</v>
      </c>
      <c r="O3476" s="1" t="s">
        <v>70</v>
      </c>
    </row>
    <row r="3477" spans="1:15" x14ac:dyDescent="0.25">
      <c r="A3477">
        <v>3476</v>
      </c>
      <c r="B3477">
        <v>48</v>
      </c>
      <c r="C3477" s="1" t="s">
        <v>134</v>
      </c>
      <c r="D3477" s="1" t="s">
        <v>32</v>
      </c>
      <c r="E3477" s="1" t="s">
        <v>24</v>
      </c>
      <c r="F3477" s="2">
        <v>52242</v>
      </c>
      <c r="G3477">
        <v>9</v>
      </c>
      <c r="H3477">
        <v>88</v>
      </c>
      <c r="I3477" s="1" t="s">
        <v>113</v>
      </c>
      <c r="J3477" s="1" t="s">
        <v>26</v>
      </c>
      <c r="K3477" s="1" t="s">
        <v>103</v>
      </c>
      <c r="L3477" s="1" t="s">
        <v>19</v>
      </c>
      <c r="M3477" s="1" t="s">
        <v>9</v>
      </c>
      <c r="N3477" s="1" t="s">
        <v>15</v>
      </c>
      <c r="O3477" s="1" t="s">
        <v>40</v>
      </c>
    </row>
    <row r="3478" spans="1:15" x14ac:dyDescent="0.25">
      <c r="A3478">
        <v>3477</v>
      </c>
      <c r="B3478">
        <v>68</v>
      </c>
      <c r="C3478" s="1" t="s">
        <v>134</v>
      </c>
      <c r="D3478" s="1" t="s">
        <v>119</v>
      </c>
      <c r="E3478" s="1" t="s">
        <v>24</v>
      </c>
      <c r="F3478" s="2">
        <v>52244</v>
      </c>
      <c r="G3478">
        <v>11</v>
      </c>
      <c r="H3478">
        <v>99</v>
      </c>
      <c r="I3478" s="1" t="s">
        <v>113</v>
      </c>
      <c r="J3478" s="1" t="s">
        <v>74</v>
      </c>
      <c r="K3478" s="1" t="s">
        <v>103</v>
      </c>
      <c r="L3478" s="1" t="s">
        <v>35</v>
      </c>
      <c r="M3478" s="1" t="s">
        <v>20</v>
      </c>
      <c r="N3478" s="1" t="s">
        <v>15</v>
      </c>
      <c r="O3478" s="1" t="s">
        <v>22</v>
      </c>
    </row>
    <row r="3479" spans="1:15" x14ac:dyDescent="0.25">
      <c r="A3479">
        <v>3478</v>
      </c>
      <c r="B3479">
        <v>53</v>
      </c>
      <c r="C3479" s="1" t="s">
        <v>134</v>
      </c>
      <c r="D3479" s="1" t="s">
        <v>48</v>
      </c>
      <c r="E3479" s="1" t="s">
        <v>49</v>
      </c>
      <c r="F3479" s="2">
        <v>52246</v>
      </c>
      <c r="G3479">
        <v>38</v>
      </c>
      <c r="H3479">
        <v>85</v>
      </c>
      <c r="I3479" s="1" t="s">
        <v>5</v>
      </c>
      <c r="J3479" s="1" t="s">
        <v>18</v>
      </c>
      <c r="K3479" s="1" t="s">
        <v>67</v>
      </c>
      <c r="L3479" s="1" t="s">
        <v>19</v>
      </c>
      <c r="M3479" s="1" t="s">
        <v>56</v>
      </c>
      <c r="N3479" s="1" t="s">
        <v>68</v>
      </c>
      <c r="O3479" s="1" t="s">
        <v>58</v>
      </c>
    </row>
    <row r="3480" spans="1:15" x14ac:dyDescent="0.25">
      <c r="A3480">
        <v>3479</v>
      </c>
      <c r="B3480">
        <v>36</v>
      </c>
      <c r="C3480" s="1" t="s">
        <v>134</v>
      </c>
      <c r="D3480" s="1" t="s">
        <v>48</v>
      </c>
      <c r="E3480" s="1" t="s">
        <v>49</v>
      </c>
      <c r="F3480" s="2">
        <v>52248</v>
      </c>
      <c r="G3480">
        <v>42</v>
      </c>
      <c r="H3480">
        <v>57</v>
      </c>
      <c r="I3480" s="1" t="s">
        <v>99</v>
      </c>
      <c r="J3480" s="1" t="s">
        <v>26</v>
      </c>
      <c r="K3480" s="1" t="s">
        <v>118</v>
      </c>
      <c r="L3480" s="1" t="s">
        <v>39</v>
      </c>
      <c r="M3480" s="1" t="s">
        <v>56</v>
      </c>
      <c r="N3480" s="1" t="s">
        <v>28</v>
      </c>
      <c r="O3480" s="1" t="s">
        <v>40</v>
      </c>
    </row>
    <row r="3481" spans="1:15" x14ac:dyDescent="0.25">
      <c r="A3481">
        <v>3480</v>
      </c>
      <c r="B3481">
        <v>46</v>
      </c>
      <c r="C3481" s="1" t="s">
        <v>134</v>
      </c>
      <c r="D3481" s="1" t="s">
        <v>12</v>
      </c>
      <c r="E3481" s="1" t="s">
        <v>4</v>
      </c>
      <c r="F3481" s="2">
        <v>52250</v>
      </c>
      <c r="G3481">
        <v>41</v>
      </c>
      <c r="H3481">
        <v>56</v>
      </c>
      <c r="I3481" s="1" t="s">
        <v>66</v>
      </c>
      <c r="J3481" s="1" t="s">
        <v>18</v>
      </c>
      <c r="K3481" s="1" t="s">
        <v>103</v>
      </c>
      <c r="L3481" s="1" t="s">
        <v>35</v>
      </c>
      <c r="M3481" s="1" t="s">
        <v>36</v>
      </c>
      <c r="N3481" s="1" t="s">
        <v>15</v>
      </c>
      <c r="O3481" s="1" t="s">
        <v>70</v>
      </c>
    </row>
    <row r="3482" spans="1:15" x14ac:dyDescent="0.25">
      <c r="A3482">
        <v>3481</v>
      </c>
      <c r="B3482">
        <v>21</v>
      </c>
      <c r="C3482" s="1" t="s">
        <v>134</v>
      </c>
      <c r="D3482" s="1" t="s">
        <v>23</v>
      </c>
      <c r="E3482" s="1" t="s">
        <v>24</v>
      </c>
      <c r="F3482" s="2">
        <v>52252</v>
      </c>
      <c r="G3482">
        <v>45</v>
      </c>
      <c r="H3482">
        <v>79</v>
      </c>
      <c r="I3482" s="1" t="s">
        <v>64</v>
      </c>
      <c r="J3482" s="1" t="s">
        <v>6</v>
      </c>
      <c r="K3482" s="1" t="s">
        <v>82</v>
      </c>
      <c r="L3482" s="1" t="s">
        <v>8</v>
      </c>
      <c r="M3482" s="1" t="s">
        <v>20</v>
      </c>
      <c r="N3482" s="1" t="s">
        <v>28</v>
      </c>
      <c r="O3482" s="1" t="s">
        <v>70</v>
      </c>
    </row>
    <row r="3483" spans="1:15" x14ac:dyDescent="0.25">
      <c r="A3483">
        <v>3482</v>
      </c>
      <c r="B3483">
        <v>52</v>
      </c>
      <c r="C3483" s="1" t="s">
        <v>134</v>
      </c>
      <c r="D3483" s="1" t="s">
        <v>107</v>
      </c>
      <c r="E3483" s="1" t="s">
        <v>4</v>
      </c>
      <c r="F3483" s="2">
        <v>52254</v>
      </c>
      <c r="G3483">
        <v>41</v>
      </c>
      <c r="H3483">
        <v>67</v>
      </c>
      <c r="I3483" s="1" t="s">
        <v>105</v>
      </c>
      <c r="J3483" s="1" t="s">
        <v>18</v>
      </c>
      <c r="K3483" s="1" t="s">
        <v>14</v>
      </c>
      <c r="L3483" s="1" t="s">
        <v>35</v>
      </c>
      <c r="M3483" s="1" t="s">
        <v>56</v>
      </c>
      <c r="N3483" s="1" t="s">
        <v>68</v>
      </c>
      <c r="O3483" s="1" t="s">
        <v>58</v>
      </c>
    </row>
    <row r="3484" spans="1:15" x14ac:dyDescent="0.25">
      <c r="A3484">
        <v>3483</v>
      </c>
      <c r="B3484">
        <v>66</v>
      </c>
      <c r="C3484" s="1" t="s">
        <v>134</v>
      </c>
      <c r="D3484" s="1" t="s">
        <v>125</v>
      </c>
      <c r="E3484" s="1" t="s">
        <v>49</v>
      </c>
      <c r="F3484" s="2">
        <v>52256</v>
      </c>
      <c r="G3484">
        <v>35</v>
      </c>
      <c r="H3484">
        <v>61</v>
      </c>
      <c r="I3484" s="1" t="s">
        <v>59</v>
      </c>
      <c r="J3484" s="1" t="s">
        <v>26</v>
      </c>
      <c r="K3484" s="1" t="s">
        <v>62</v>
      </c>
      <c r="L3484" s="1" t="s">
        <v>8</v>
      </c>
      <c r="M3484" s="1" t="s">
        <v>27</v>
      </c>
      <c r="N3484" s="1" t="s">
        <v>68</v>
      </c>
      <c r="O3484" s="1" t="s">
        <v>22</v>
      </c>
    </row>
    <row r="3485" spans="1:15" x14ac:dyDescent="0.25">
      <c r="A3485">
        <v>3484</v>
      </c>
      <c r="B3485">
        <v>19</v>
      </c>
      <c r="C3485" s="1" t="s">
        <v>134</v>
      </c>
      <c r="D3485" s="1" t="s">
        <v>86</v>
      </c>
      <c r="E3485" s="1" t="s">
        <v>4</v>
      </c>
      <c r="F3485" s="2">
        <v>52258</v>
      </c>
      <c r="G3485">
        <v>21</v>
      </c>
      <c r="H3485">
        <v>37</v>
      </c>
      <c r="I3485" s="1" t="s">
        <v>87</v>
      </c>
      <c r="J3485" s="1" t="s">
        <v>6</v>
      </c>
      <c r="K3485" s="1" t="s">
        <v>34</v>
      </c>
      <c r="L3485" s="1" t="s">
        <v>8</v>
      </c>
      <c r="M3485" s="1" t="s">
        <v>9</v>
      </c>
      <c r="N3485" s="1" t="s">
        <v>21</v>
      </c>
      <c r="O3485" s="1" t="s">
        <v>79</v>
      </c>
    </row>
    <row r="3486" spans="1:15" x14ac:dyDescent="0.25">
      <c r="A3486">
        <v>3485</v>
      </c>
      <c r="B3486">
        <v>44</v>
      </c>
      <c r="C3486" s="1" t="s">
        <v>134</v>
      </c>
      <c r="D3486" s="1" t="s">
        <v>63</v>
      </c>
      <c r="E3486" s="1" t="s">
        <v>4</v>
      </c>
      <c r="F3486" s="2">
        <v>52260</v>
      </c>
      <c r="G3486">
        <v>13</v>
      </c>
      <c r="H3486">
        <v>75</v>
      </c>
      <c r="I3486" s="1" t="s">
        <v>97</v>
      </c>
      <c r="J3486" s="1" t="s">
        <v>6</v>
      </c>
      <c r="K3486" s="1" t="s">
        <v>7</v>
      </c>
      <c r="L3486" s="1" t="s">
        <v>39</v>
      </c>
      <c r="M3486" s="1" t="s">
        <v>20</v>
      </c>
      <c r="N3486" s="1" t="s">
        <v>21</v>
      </c>
      <c r="O3486" s="1" t="s">
        <v>58</v>
      </c>
    </row>
    <row r="3487" spans="1:15" x14ac:dyDescent="0.25">
      <c r="A3487">
        <v>3486</v>
      </c>
      <c r="B3487">
        <v>50</v>
      </c>
      <c r="C3487" s="1" t="s">
        <v>134</v>
      </c>
      <c r="D3487" s="1" t="s">
        <v>37</v>
      </c>
      <c r="E3487" s="1" t="s">
        <v>4</v>
      </c>
      <c r="F3487" s="2">
        <v>52262</v>
      </c>
      <c r="G3487">
        <v>23</v>
      </c>
      <c r="H3487">
        <v>21</v>
      </c>
      <c r="I3487" s="1" t="s">
        <v>17</v>
      </c>
      <c r="J3487" s="1" t="s">
        <v>74</v>
      </c>
      <c r="K3487" s="1" t="s">
        <v>92</v>
      </c>
      <c r="L3487" s="1" t="s">
        <v>8</v>
      </c>
      <c r="M3487" s="1" t="s">
        <v>36</v>
      </c>
      <c r="N3487" s="1" t="s">
        <v>68</v>
      </c>
      <c r="O3487" s="1" t="s">
        <v>11</v>
      </c>
    </row>
    <row r="3488" spans="1:15" x14ac:dyDescent="0.25">
      <c r="A3488">
        <v>3487</v>
      </c>
      <c r="B3488">
        <v>51</v>
      </c>
      <c r="C3488" s="1" t="s">
        <v>134</v>
      </c>
      <c r="D3488" s="1" t="s">
        <v>41</v>
      </c>
      <c r="E3488" s="1" t="s">
        <v>4</v>
      </c>
      <c r="F3488" s="2">
        <v>52264</v>
      </c>
      <c r="G3488">
        <v>6</v>
      </c>
      <c r="H3488">
        <v>89</v>
      </c>
      <c r="I3488" s="1" t="s">
        <v>80</v>
      </c>
      <c r="J3488" s="1" t="s">
        <v>6</v>
      </c>
      <c r="K3488" s="1" t="s">
        <v>43</v>
      </c>
      <c r="L3488" s="1" t="s">
        <v>8</v>
      </c>
      <c r="M3488" s="1" t="s">
        <v>36</v>
      </c>
      <c r="N3488" s="1" t="s">
        <v>28</v>
      </c>
      <c r="O3488" s="1" t="s">
        <v>22</v>
      </c>
    </row>
    <row r="3489" spans="1:15" x14ac:dyDescent="0.25">
      <c r="A3489">
        <v>3488</v>
      </c>
      <c r="B3489">
        <v>25</v>
      </c>
      <c r="C3489" s="1" t="s">
        <v>134</v>
      </c>
      <c r="D3489" s="1" t="s">
        <v>23</v>
      </c>
      <c r="E3489" s="1" t="s">
        <v>24</v>
      </c>
      <c r="F3489" s="2">
        <v>52266</v>
      </c>
      <c r="G3489">
        <v>39</v>
      </c>
      <c r="H3489">
        <v>24</v>
      </c>
      <c r="I3489" s="1" t="s">
        <v>46</v>
      </c>
      <c r="J3489" s="1" t="s">
        <v>6</v>
      </c>
      <c r="K3489" s="1" t="s">
        <v>100</v>
      </c>
      <c r="L3489" s="1" t="s">
        <v>39</v>
      </c>
      <c r="M3489" s="1" t="s">
        <v>56</v>
      </c>
      <c r="N3489" s="1" t="s">
        <v>57</v>
      </c>
      <c r="O3489" s="1" t="s">
        <v>31</v>
      </c>
    </row>
    <row r="3490" spans="1:15" x14ac:dyDescent="0.25">
      <c r="A3490">
        <v>3489</v>
      </c>
      <c r="B3490">
        <v>62</v>
      </c>
      <c r="C3490" s="1" t="s">
        <v>134</v>
      </c>
      <c r="D3490" s="1" t="s">
        <v>12</v>
      </c>
      <c r="E3490" s="1" t="s">
        <v>4</v>
      </c>
      <c r="F3490" s="2">
        <v>52268</v>
      </c>
      <c r="G3490">
        <v>7</v>
      </c>
      <c r="H3490">
        <v>27</v>
      </c>
      <c r="I3490" s="1" t="s">
        <v>61</v>
      </c>
      <c r="J3490" s="1" t="s">
        <v>74</v>
      </c>
      <c r="K3490" s="1" t="s">
        <v>67</v>
      </c>
      <c r="L3490" s="1" t="s">
        <v>19</v>
      </c>
      <c r="M3490" s="1" t="s">
        <v>56</v>
      </c>
      <c r="N3490" s="1" t="s">
        <v>15</v>
      </c>
      <c r="O3490" s="1" t="s">
        <v>40</v>
      </c>
    </row>
    <row r="3491" spans="1:15" x14ac:dyDescent="0.25">
      <c r="A3491">
        <v>3490</v>
      </c>
      <c r="B3491">
        <v>48</v>
      </c>
      <c r="C3491" s="1" t="s">
        <v>134</v>
      </c>
      <c r="D3491" s="1" t="s">
        <v>63</v>
      </c>
      <c r="E3491" s="1" t="s">
        <v>4</v>
      </c>
      <c r="F3491" s="2">
        <v>52270</v>
      </c>
      <c r="G3491">
        <v>32</v>
      </c>
      <c r="H3491">
        <v>26</v>
      </c>
      <c r="I3491" s="1" t="s">
        <v>117</v>
      </c>
      <c r="J3491" s="1" t="s">
        <v>6</v>
      </c>
      <c r="K3491" s="1" t="s">
        <v>76</v>
      </c>
      <c r="L3491" s="1" t="s">
        <v>35</v>
      </c>
      <c r="M3491" s="1" t="s">
        <v>52</v>
      </c>
      <c r="N3491" s="1" t="s">
        <v>28</v>
      </c>
      <c r="O3491" s="1" t="s">
        <v>79</v>
      </c>
    </row>
    <row r="3492" spans="1:15" x14ac:dyDescent="0.25">
      <c r="A3492">
        <v>3491</v>
      </c>
      <c r="B3492">
        <v>62</v>
      </c>
      <c r="C3492" s="1" t="s">
        <v>134</v>
      </c>
      <c r="D3492" s="1" t="s">
        <v>119</v>
      </c>
      <c r="E3492" s="1" t="s">
        <v>24</v>
      </c>
      <c r="F3492" s="2">
        <v>52272</v>
      </c>
      <c r="G3492">
        <v>43</v>
      </c>
      <c r="H3492">
        <v>82</v>
      </c>
      <c r="I3492" s="1" t="s">
        <v>29</v>
      </c>
      <c r="J3492" s="1" t="s">
        <v>26</v>
      </c>
      <c r="K3492" s="1" t="s">
        <v>65</v>
      </c>
      <c r="L3492" s="1" t="s">
        <v>19</v>
      </c>
      <c r="M3492" s="1" t="s">
        <v>56</v>
      </c>
      <c r="N3492" s="1" t="s">
        <v>21</v>
      </c>
      <c r="O3492" s="1" t="s">
        <v>40</v>
      </c>
    </row>
    <row r="3493" spans="1:15" x14ac:dyDescent="0.25">
      <c r="A3493">
        <v>3492</v>
      </c>
      <c r="B3493">
        <v>22</v>
      </c>
      <c r="C3493" s="1" t="s">
        <v>134</v>
      </c>
      <c r="D3493" s="1" t="s">
        <v>77</v>
      </c>
      <c r="E3493" s="1" t="s">
        <v>4</v>
      </c>
      <c r="F3493" s="2">
        <v>52274</v>
      </c>
      <c r="G3493">
        <v>15</v>
      </c>
      <c r="H3493">
        <v>28</v>
      </c>
      <c r="I3493" s="1" t="s">
        <v>13</v>
      </c>
      <c r="J3493" s="1" t="s">
        <v>26</v>
      </c>
      <c r="K3493" s="1" t="s">
        <v>103</v>
      </c>
      <c r="L3493" s="1" t="s">
        <v>8</v>
      </c>
      <c r="M3493" s="1" t="s">
        <v>9</v>
      </c>
      <c r="N3493" s="1" t="s">
        <v>15</v>
      </c>
      <c r="O3493" s="1" t="s">
        <v>70</v>
      </c>
    </row>
    <row r="3494" spans="1:15" x14ac:dyDescent="0.25">
      <c r="A3494">
        <v>3493</v>
      </c>
      <c r="B3494">
        <v>48</v>
      </c>
      <c r="C3494" s="1" t="s">
        <v>134</v>
      </c>
      <c r="D3494" s="1" t="s">
        <v>125</v>
      </c>
      <c r="E3494" s="1" t="s">
        <v>49</v>
      </c>
      <c r="F3494" s="2">
        <v>52276</v>
      </c>
      <c r="G3494">
        <v>48</v>
      </c>
      <c r="H3494">
        <v>65</v>
      </c>
      <c r="I3494" s="1" t="s">
        <v>129</v>
      </c>
      <c r="J3494" s="1" t="s">
        <v>26</v>
      </c>
      <c r="K3494" s="1" t="s">
        <v>30</v>
      </c>
      <c r="L3494" s="1" t="s">
        <v>39</v>
      </c>
      <c r="M3494" s="1" t="s">
        <v>36</v>
      </c>
      <c r="N3494" s="1" t="s">
        <v>57</v>
      </c>
      <c r="O3494" s="1" t="s">
        <v>31</v>
      </c>
    </row>
    <row r="3495" spans="1:15" x14ac:dyDescent="0.25">
      <c r="A3495">
        <v>3494</v>
      </c>
      <c r="B3495">
        <v>48</v>
      </c>
      <c r="C3495" s="1" t="s">
        <v>134</v>
      </c>
      <c r="D3495" s="1" t="s">
        <v>77</v>
      </c>
      <c r="E3495" s="1" t="s">
        <v>4</v>
      </c>
      <c r="F3495" s="2">
        <v>52278</v>
      </c>
      <c r="G3495">
        <v>35</v>
      </c>
      <c r="H3495">
        <v>82</v>
      </c>
      <c r="I3495" s="1" t="s">
        <v>112</v>
      </c>
      <c r="J3495" s="1" t="s">
        <v>74</v>
      </c>
      <c r="K3495" s="1" t="s">
        <v>76</v>
      </c>
      <c r="L3495" s="1" t="s">
        <v>8</v>
      </c>
      <c r="M3495" s="1" t="s">
        <v>56</v>
      </c>
      <c r="N3495" s="1" t="s">
        <v>21</v>
      </c>
      <c r="O3495" s="1" t="s">
        <v>22</v>
      </c>
    </row>
    <row r="3496" spans="1:15" x14ac:dyDescent="0.25">
      <c r="A3496">
        <v>3495</v>
      </c>
      <c r="B3496">
        <v>62</v>
      </c>
      <c r="C3496" s="1" t="s">
        <v>134</v>
      </c>
      <c r="D3496" s="1" t="s">
        <v>101</v>
      </c>
      <c r="E3496" s="1" t="s">
        <v>49</v>
      </c>
      <c r="F3496" s="2">
        <v>52280</v>
      </c>
      <c r="G3496">
        <v>41</v>
      </c>
      <c r="H3496">
        <v>38</v>
      </c>
      <c r="I3496" s="1" t="s">
        <v>131</v>
      </c>
      <c r="J3496" s="1" t="s">
        <v>26</v>
      </c>
      <c r="K3496" s="1" t="s">
        <v>47</v>
      </c>
      <c r="L3496" s="1" t="s">
        <v>8</v>
      </c>
      <c r="M3496" s="1" t="s">
        <v>20</v>
      </c>
      <c r="N3496" s="1" t="s">
        <v>28</v>
      </c>
      <c r="O3496" s="1" t="s">
        <v>40</v>
      </c>
    </row>
    <row r="3497" spans="1:15" x14ac:dyDescent="0.25">
      <c r="A3497">
        <v>3496</v>
      </c>
      <c r="B3497">
        <v>24</v>
      </c>
      <c r="C3497" s="1" t="s">
        <v>134</v>
      </c>
      <c r="D3497" s="1" t="s">
        <v>41</v>
      </c>
      <c r="E3497" s="1" t="s">
        <v>4</v>
      </c>
      <c r="F3497" s="2">
        <v>52282</v>
      </c>
      <c r="G3497">
        <v>14</v>
      </c>
      <c r="H3497">
        <v>33</v>
      </c>
      <c r="I3497" s="1" t="s">
        <v>124</v>
      </c>
      <c r="J3497" s="1" t="s">
        <v>74</v>
      </c>
      <c r="K3497" s="1" t="s">
        <v>7</v>
      </c>
      <c r="L3497" s="1" t="s">
        <v>19</v>
      </c>
      <c r="M3497" s="1" t="s">
        <v>20</v>
      </c>
      <c r="N3497" s="1" t="s">
        <v>15</v>
      </c>
      <c r="O3497" s="1" t="s">
        <v>22</v>
      </c>
    </row>
    <row r="3498" spans="1:15" x14ac:dyDescent="0.25">
      <c r="A3498">
        <v>3497</v>
      </c>
      <c r="B3498">
        <v>39</v>
      </c>
      <c r="C3498" s="1" t="s">
        <v>134</v>
      </c>
      <c r="D3498" s="1" t="s">
        <v>53</v>
      </c>
      <c r="E3498" s="1" t="s">
        <v>24</v>
      </c>
      <c r="F3498" s="2">
        <v>52284</v>
      </c>
      <c r="G3498">
        <v>22</v>
      </c>
      <c r="H3498">
        <v>38</v>
      </c>
      <c r="I3498" s="1" t="s">
        <v>117</v>
      </c>
      <c r="J3498" s="1" t="s">
        <v>26</v>
      </c>
      <c r="K3498" s="1" t="s">
        <v>51</v>
      </c>
      <c r="L3498" s="1" t="s">
        <v>35</v>
      </c>
      <c r="M3498" s="1" t="s">
        <v>20</v>
      </c>
      <c r="N3498" s="1" t="s">
        <v>28</v>
      </c>
      <c r="O3498" s="1" t="s">
        <v>70</v>
      </c>
    </row>
    <row r="3499" spans="1:15" x14ac:dyDescent="0.25">
      <c r="A3499">
        <v>3498</v>
      </c>
      <c r="B3499">
        <v>35</v>
      </c>
      <c r="C3499" s="1" t="s">
        <v>134</v>
      </c>
      <c r="D3499" s="1" t="s">
        <v>48</v>
      </c>
      <c r="E3499" s="1" t="s">
        <v>49</v>
      </c>
      <c r="F3499" s="2">
        <v>52286</v>
      </c>
      <c r="G3499">
        <v>16</v>
      </c>
      <c r="H3499">
        <v>48</v>
      </c>
      <c r="I3499" s="1" t="s">
        <v>94</v>
      </c>
      <c r="J3499" s="1" t="s">
        <v>26</v>
      </c>
      <c r="K3499" s="1" t="s">
        <v>90</v>
      </c>
      <c r="L3499" s="1" t="s">
        <v>19</v>
      </c>
      <c r="M3499" s="1" t="s">
        <v>56</v>
      </c>
      <c r="N3499" s="1" t="s">
        <v>10</v>
      </c>
      <c r="O3499" s="1" t="s">
        <v>79</v>
      </c>
    </row>
    <row r="3500" spans="1:15" x14ac:dyDescent="0.25">
      <c r="A3500">
        <v>3499</v>
      </c>
      <c r="B3500">
        <v>47</v>
      </c>
      <c r="C3500" s="1" t="s">
        <v>134</v>
      </c>
      <c r="D3500" s="1" t="s">
        <v>23</v>
      </c>
      <c r="E3500" s="1" t="s">
        <v>24</v>
      </c>
      <c r="F3500" s="2">
        <v>52288</v>
      </c>
      <c r="G3500">
        <v>2</v>
      </c>
      <c r="H3500">
        <v>35</v>
      </c>
      <c r="I3500" s="1" t="s">
        <v>5</v>
      </c>
      <c r="J3500" s="1" t="s">
        <v>26</v>
      </c>
      <c r="K3500" s="1" t="s">
        <v>75</v>
      </c>
      <c r="L3500" s="1" t="s">
        <v>35</v>
      </c>
      <c r="M3500" s="1" t="s">
        <v>36</v>
      </c>
      <c r="N3500" s="1" t="s">
        <v>57</v>
      </c>
      <c r="O3500" s="1" t="s">
        <v>58</v>
      </c>
    </row>
    <row r="3501" spans="1:15" x14ac:dyDescent="0.25">
      <c r="A3501">
        <v>3500</v>
      </c>
      <c r="B3501">
        <v>22</v>
      </c>
      <c r="C3501" s="1" t="s">
        <v>134</v>
      </c>
      <c r="D3501" s="1" t="s">
        <v>107</v>
      </c>
      <c r="E3501" s="1" t="s">
        <v>4</v>
      </c>
      <c r="F3501" s="2">
        <v>52290</v>
      </c>
      <c r="G3501">
        <v>13</v>
      </c>
      <c r="H3501">
        <v>29</v>
      </c>
      <c r="I3501" s="1" t="s">
        <v>109</v>
      </c>
      <c r="J3501" s="1" t="s">
        <v>6</v>
      </c>
      <c r="K3501" s="1" t="s">
        <v>108</v>
      </c>
      <c r="L3501" s="1" t="s">
        <v>39</v>
      </c>
      <c r="M3501" s="1" t="s">
        <v>27</v>
      </c>
      <c r="N3501" s="1" t="s">
        <v>28</v>
      </c>
      <c r="O3501" s="1" t="s">
        <v>79</v>
      </c>
    </row>
    <row r="3502" spans="1:15" x14ac:dyDescent="0.25">
      <c r="A3502">
        <v>3501</v>
      </c>
      <c r="B3502">
        <v>38</v>
      </c>
      <c r="C3502" s="1" t="s">
        <v>134</v>
      </c>
      <c r="D3502" s="1" t="s">
        <v>37</v>
      </c>
      <c r="E3502" s="1" t="s">
        <v>4</v>
      </c>
      <c r="F3502" s="2">
        <v>52292</v>
      </c>
      <c r="G3502">
        <v>38</v>
      </c>
      <c r="H3502">
        <v>48</v>
      </c>
      <c r="I3502" s="1" t="s">
        <v>29</v>
      </c>
      <c r="J3502" s="1" t="s">
        <v>18</v>
      </c>
      <c r="K3502" s="1" t="s">
        <v>47</v>
      </c>
      <c r="L3502" s="1" t="s">
        <v>39</v>
      </c>
      <c r="M3502" s="1" t="s">
        <v>27</v>
      </c>
      <c r="N3502" s="1" t="s">
        <v>68</v>
      </c>
      <c r="O3502" s="1" t="s">
        <v>11</v>
      </c>
    </row>
    <row r="3503" spans="1:15" x14ac:dyDescent="0.25">
      <c r="A3503">
        <v>3502</v>
      </c>
      <c r="B3503">
        <v>53</v>
      </c>
      <c r="C3503" s="1" t="s">
        <v>134</v>
      </c>
      <c r="D3503" s="1" t="s">
        <v>53</v>
      </c>
      <c r="E3503" s="1" t="s">
        <v>24</v>
      </c>
      <c r="F3503" s="2">
        <v>52294</v>
      </c>
      <c r="G3503">
        <v>43</v>
      </c>
      <c r="H3503">
        <v>87</v>
      </c>
      <c r="I3503" s="1" t="s">
        <v>127</v>
      </c>
      <c r="J3503" s="1" t="s">
        <v>26</v>
      </c>
      <c r="K3503" s="1" t="s">
        <v>47</v>
      </c>
      <c r="L3503" s="1" t="s">
        <v>39</v>
      </c>
      <c r="M3503" s="1" t="s">
        <v>36</v>
      </c>
      <c r="N3503" s="1" t="s">
        <v>57</v>
      </c>
      <c r="O3503" s="1" t="s">
        <v>22</v>
      </c>
    </row>
    <row r="3504" spans="1:15" x14ac:dyDescent="0.25">
      <c r="A3504">
        <v>3503</v>
      </c>
      <c r="B3504">
        <v>31</v>
      </c>
      <c r="C3504" s="1" t="s">
        <v>134</v>
      </c>
      <c r="D3504" s="1" t="s">
        <v>114</v>
      </c>
      <c r="E3504" s="1" t="s">
        <v>49</v>
      </c>
      <c r="F3504" s="2">
        <v>52296</v>
      </c>
      <c r="G3504">
        <v>26</v>
      </c>
      <c r="H3504">
        <v>62</v>
      </c>
      <c r="I3504" s="1" t="s">
        <v>17</v>
      </c>
      <c r="J3504" s="1" t="s">
        <v>26</v>
      </c>
      <c r="K3504" s="1" t="s">
        <v>78</v>
      </c>
      <c r="L3504" s="1" t="s">
        <v>39</v>
      </c>
      <c r="M3504" s="1" t="s">
        <v>27</v>
      </c>
      <c r="N3504" s="1" t="s">
        <v>57</v>
      </c>
      <c r="O3504" s="1" t="s">
        <v>40</v>
      </c>
    </row>
    <row r="3505" spans="1:15" x14ac:dyDescent="0.25">
      <c r="A3505">
        <v>3504</v>
      </c>
      <c r="B3505">
        <v>31</v>
      </c>
      <c r="C3505" s="1" t="s">
        <v>134</v>
      </c>
      <c r="D3505" s="1" t="s">
        <v>37</v>
      </c>
      <c r="E3505" s="1" t="s">
        <v>4</v>
      </c>
      <c r="F3505" s="2">
        <v>52298</v>
      </c>
      <c r="G3505">
        <v>39</v>
      </c>
      <c r="H3505">
        <v>96</v>
      </c>
      <c r="I3505" s="1" t="s">
        <v>127</v>
      </c>
      <c r="J3505" s="1" t="s">
        <v>26</v>
      </c>
      <c r="K3505" s="1" t="s">
        <v>51</v>
      </c>
      <c r="L3505" s="1" t="s">
        <v>19</v>
      </c>
      <c r="M3505" s="1" t="s">
        <v>20</v>
      </c>
      <c r="N3505" s="1" t="s">
        <v>15</v>
      </c>
      <c r="O3505" s="1" t="s">
        <v>22</v>
      </c>
    </row>
    <row r="3506" spans="1:15" x14ac:dyDescent="0.25">
      <c r="A3506">
        <v>3505</v>
      </c>
      <c r="B3506">
        <v>65</v>
      </c>
      <c r="C3506" s="1" t="s">
        <v>134</v>
      </c>
      <c r="D3506" s="1" t="s">
        <v>48</v>
      </c>
      <c r="E3506" s="1" t="s">
        <v>49</v>
      </c>
      <c r="F3506" s="2">
        <v>52300</v>
      </c>
      <c r="G3506">
        <v>50</v>
      </c>
      <c r="H3506">
        <v>41</v>
      </c>
      <c r="I3506" s="1" t="s">
        <v>59</v>
      </c>
      <c r="J3506" s="1" t="s">
        <v>18</v>
      </c>
      <c r="K3506" s="1" t="s">
        <v>65</v>
      </c>
      <c r="L3506" s="1" t="s">
        <v>39</v>
      </c>
      <c r="M3506" s="1" t="s">
        <v>27</v>
      </c>
      <c r="N3506" s="1" t="s">
        <v>10</v>
      </c>
      <c r="O3506" s="1" t="s">
        <v>70</v>
      </c>
    </row>
    <row r="3507" spans="1:15" x14ac:dyDescent="0.25">
      <c r="A3507">
        <v>3506</v>
      </c>
      <c r="B3507">
        <v>48</v>
      </c>
      <c r="C3507" s="1" t="s">
        <v>134</v>
      </c>
      <c r="D3507" s="1" t="s">
        <v>88</v>
      </c>
      <c r="E3507" s="1" t="s">
        <v>49</v>
      </c>
      <c r="F3507" s="2">
        <v>52302</v>
      </c>
      <c r="G3507">
        <v>40</v>
      </c>
      <c r="H3507">
        <v>42</v>
      </c>
      <c r="I3507" s="1" t="s">
        <v>98</v>
      </c>
      <c r="J3507" s="1" t="s">
        <v>6</v>
      </c>
      <c r="K3507" s="1" t="s">
        <v>90</v>
      </c>
      <c r="L3507" s="1" t="s">
        <v>8</v>
      </c>
      <c r="M3507" s="1" t="s">
        <v>52</v>
      </c>
      <c r="N3507" s="1" t="s">
        <v>57</v>
      </c>
      <c r="O3507" s="1" t="s">
        <v>79</v>
      </c>
    </row>
    <row r="3508" spans="1:15" x14ac:dyDescent="0.25">
      <c r="A3508">
        <v>3507</v>
      </c>
      <c r="B3508">
        <v>18</v>
      </c>
      <c r="C3508" s="1" t="s">
        <v>134</v>
      </c>
      <c r="D3508" s="1" t="s">
        <v>37</v>
      </c>
      <c r="E3508" s="1" t="s">
        <v>4</v>
      </c>
      <c r="F3508" s="2">
        <v>52304</v>
      </c>
      <c r="G3508">
        <v>12</v>
      </c>
      <c r="H3508">
        <v>57</v>
      </c>
      <c r="I3508" s="1" t="s">
        <v>97</v>
      </c>
      <c r="J3508" s="1" t="s">
        <v>6</v>
      </c>
      <c r="K3508" s="1" t="s">
        <v>60</v>
      </c>
      <c r="L3508" s="1" t="s">
        <v>8</v>
      </c>
      <c r="M3508" s="1" t="s">
        <v>52</v>
      </c>
      <c r="N3508" s="1" t="s">
        <v>15</v>
      </c>
      <c r="O3508" s="1" t="s">
        <v>11</v>
      </c>
    </row>
    <row r="3509" spans="1:15" x14ac:dyDescent="0.25">
      <c r="A3509">
        <v>3508</v>
      </c>
      <c r="B3509">
        <v>46</v>
      </c>
      <c r="C3509" s="1" t="s">
        <v>134</v>
      </c>
      <c r="D3509" s="1" t="s">
        <v>48</v>
      </c>
      <c r="E3509" s="1" t="s">
        <v>49</v>
      </c>
      <c r="F3509" s="2">
        <v>52306</v>
      </c>
      <c r="G3509">
        <v>33</v>
      </c>
      <c r="H3509">
        <v>65</v>
      </c>
      <c r="I3509" s="1" t="s">
        <v>94</v>
      </c>
      <c r="J3509" s="1" t="s">
        <v>18</v>
      </c>
      <c r="K3509" s="1" t="s">
        <v>55</v>
      </c>
      <c r="L3509" s="1" t="s">
        <v>19</v>
      </c>
      <c r="M3509" s="1" t="s">
        <v>56</v>
      </c>
      <c r="N3509" s="1" t="s">
        <v>21</v>
      </c>
      <c r="O3509" s="1" t="s">
        <v>79</v>
      </c>
    </row>
    <row r="3510" spans="1:15" x14ac:dyDescent="0.25">
      <c r="A3510">
        <v>3509</v>
      </c>
      <c r="B3510">
        <v>52</v>
      </c>
      <c r="C3510" s="1" t="s">
        <v>134</v>
      </c>
      <c r="D3510" s="1" t="s">
        <v>77</v>
      </c>
      <c r="E3510" s="1" t="s">
        <v>4</v>
      </c>
      <c r="F3510" s="2">
        <v>52308</v>
      </c>
      <c r="G3510">
        <v>49</v>
      </c>
      <c r="H3510">
        <v>54</v>
      </c>
      <c r="I3510" s="1" t="s">
        <v>120</v>
      </c>
      <c r="J3510" s="1" t="s">
        <v>26</v>
      </c>
      <c r="K3510" s="1" t="s">
        <v>7</v>
      </c>
      <c r="L3510" s="1" t="s">
        <v>39</v>
      </c>
      <c r="M3510" s="1" t="s">
        <v>36</v>
      </c>
      <c r="N3510" s="1" t="s">
        <v>57</v>
      </c>
      <c r="O3510" s="1" t="s">
        <v>22</v>
      </c>
    </row>
    <row r="3511" spans="1:15" x14ac:dyDescent="0.25">
      <c r="A3511">
        <v>3510</v>
      </c>
      <c r="B3511">
        <v>50</v>
      </c>
      <c r="C3511" s="1" t="s">
        <v>134</v>
      </c>
      <c r="D3511" s="1" t="s">
        <v>95</v>
      </c>
      <c r="E3511" s="1" t="s">
        <v>4</v>
      </c>
      <c r="F3511" s="2">
        <v>52310</v>
      </c>
      <c r="G3511">
        <v>43</v>
      </c>
      <c r="H3511">
        <v>22</v>
      </c>
      <c r="I3511" s="1" t="s">
        <v>105</v>
      </c>
      <c r="J3511" s="1" t="s">
        <v>6</v>
      </c>
      <c r="K3511" s="1" t="s">
        <v>92</v>
      </c>
      <c r="L3511" s="1" t="s">
        <v>8</v>
      </c>
      <c r="M3511" s="1" t="s">
        <v>27</v>
      </c>
      <c r="N3511" s="1" t="s">
        <v>10</v>
      </c>
      <c r="O3511" s="1" t="s">
        <v>58</v>
      </c>
    </row>
    <row r="3512" spans="1:15" x14ac:dyDescent="0.25">
      <c r="A3512">
        <v>3511</v>
      </c>
      <c r="B3512">
        <v>49</v>
      </c>
      <c r="C3512" s="1" t="s">
        <v>134</v>
      </c>
      <c r="D3512" s="1" t="s">
        <v>32</v>
      </c>
      <c r="E3512" s="1" t="s">
        <v>24</v>
      </c>
      <c r="F3512" s="2">
        <v>52312</v>
      </c>
      <c r="G3512">
        <v>14</v>
      </c>
      <c r="H3512">
        <v>96</v>
      </c>
      <c r="I3512" s="1" t="s">
        <v>120</v>
      </c>
      <c r="J3512" s="1" t="s">
        <v>18</v>
      </c>
      <c r="K3512" s="1" t="s">
        <v>103</v>
      </c>
      <c r="L3512" s="1" t="s">
        <v>39</v>
      </c>
      <c r="M3512" s="1" t="s">
        <v>52</v>
      </c>
      <c r="N3512" s="1" t="s">
        <v>10</v>
      </c>
      <c r="O3512" s="1" t="s">
        <v>70</v>
      </c>
    </row>
    <row r="3513" spans="1:15" x14ac:dyDescent="0.25">
      <c r="A3513">
        <v>3512</v>
      </c>
      <c r="B3513">
        <v>69</v>
      </c>
      <c r="C3513" s="1" t="s">
        <v>134</v>
      </c>
      <c r="D3513" s="1" t="s">
        <v>88</v>
      </c>
      <c r="E3513" s="1" t="s">
        <v>49</v>
      </c>
      <c r="F3513" s="2">
        <v>52314</v>
      </c>
      <c r="G3513">
        <v>21</v>
      </c>
      <c r="H3513">
        <v>81</v>
      </c>
      <c r="I3513" s="1" t="s">
        <v>73</v>
      </c>
      <c r="J3513" s="1" t="s">
        <v>26</v>
      </c>
      <c r="K3513" s="1" t="s">
        <v>126</v>
      </c>
      <c r="L3513" s="1" t="s">
        <v>35</v>
      </c>
      <c r="M3513" s="1" t="s">
        <v>52</v>
      </c>
      <c r="N3513" s="1" t="s">
        <v>21</v>
      </c>
      <c r="O3513" s="1" t="s">
        <v>79</v>
      </c>
    </row>
    <row r="3514" spans="1:15" x14ac:dyDescent="0.25">
      <c r="A3514">
        <v>3513</v>
      </c>
      <c r="B3514">
        <v>36</v>
      </c>
      <c r="C3514" s="1" t="s">
        <v>134</v>
      </c>
      <c r="D3514" s="1" t="s">
        <v>37</v>
      </c>
      <c r="E3514" s="1" t="s">
        <v>4</v>
      </c>
      <c r="F3514" s="2">
        <v>52316</v>
      </c>
      <c r="G3514">
        <v>31</v>
      </c>
      <c r="H3514">
        <v>46</v>
      </c>
      <c r="I3514" s="1" t="s">
        <v>5</v>
      </c>
      <c r="J3514" s="1" t="s">
        <v>26</v>
      </c>
      <c r="K3514" s="1" t="s">
        <v>34</v>
      </c>
      <c r="L3514" s="1" t="s">
        <v>39</v>
      </c>
      <c r="M3514" s="1" t="s">
        <v>20</v>
      </c>
      <c r="N3514" s="1" t="s">
        <v>68</v>
      </c>
      <c r="O3514" s="1" t="s">
        <v>40</v>
      </c>
    </row>
    <row r="3515" spans="1:15" x14ac:dyDescent="0.25">
      <c r="A3515">
        <v>3514</v>
      </c>
      <c r="B3515">
        <v>30</v>
      </c>
      <c r="C3515" s="1" t="s">
        <v>134</v>
      </c>
      <c r="D3515" s="1" t="s">
        <v>3</v>
      </c>
      <c r="E3515" s="1" t="s">
        <v>4</v>
      </c>
      <c r="F3515" s="2">
        <v>52318</v>
      </c>
      <c r="G3515">
        <v>29</v>
      </c>
      <c r="H3515">
        <v>74</v>
      </c>
      <c r="I3515" s="1" t="s">
        <v>102</v>
      </c>
      <c r="J3515" s="1" t="s">
        <v>74</v>
      </c>
      <c r="K3515" s="1" t="s">
        <v>43</v>
      </c>
      <c r="L3515" s="1" t="s">
        <v>19</v>
      </c>
      <c r="M3515" s="1" t="s">
        <v>56</v>
      </c>
      <c r="N3515" s="1" t="s">
        <v>21</v>
      </c>
      <c r="O3515" s="1" t="s">
        <v>11</v>
      </c>
    </row>
    <row r="3516" spans="1:15" x14ac:dyDescent="0.25">
      <c r="A3516">
        <v>3515</v>
      </c>
      <c r="B3516">
        <v>25</v>
      </c>
      <c r="C3516" s="1" t="s">
        <v>134</v>
      </c>
      <c r="D3516" s="1" t="s">
        <v>32</v>
      </c>
      <c r="E3516" s="1" t="s">
        <v>24</v>
      </c>
      <c r="F3516" s="2">
        <v>52320</v>
      </c>
      <c r="G3516">
        <v>32</v>
      </c>
      <c r="H3516">
        <v>50</v>
      </c>
      <c r="I3516" s="1" t="s">
        <v>124</v>
      </c>
      <c r="J3516" s="1" t="s">
        <v>74</v>
      </c>
      <c r="K3516" s="1" t="s">
        <v>7</v>
      </c>
      <c r="L3516" s="1" t="s">
        <v>8</v>
      </c>
      <c r="M3516" s="1" t="s">
        <v>9</v>
      </c>
      <c r="N3516" s="1" t="s">
        <v>15</v>
      </c>
      <c r="O3516" s="1" t="s">
        <v>70</v>
      </c>
    </row>
    <row r="3517" spans="1:15" x14ac:dyDescent="0.25">
      <c r="A3517">
        <v>3516</v>
      </c>
      <c r="B3517">
        <v>19</v>
      </c>
      <c r="C3517" s="1" t="s">
        <v>134</v>
      </c>
      <c r="D3517" s="1" t="s">
        <v>63</v>
      </c>
      <c r="E3517" s="1" t="s">
        <v>4</v>
      </c>
      <c r="F3517" s="2">
        <v>52322</v>
      </c>
      <c r="G3517">
        <v>16</v>
      </c>
      <c r="H3517">
        <v>80</v>
      </c>
      <c r="I3517" s="1" t="s">
        <v>129</v>
      </c>
      <c r="J3517" s="1" t="s">
        <v>74</v>
      </c>
      <c r="K3517" s="1" t="s">
        <v>43</v>
      </c>
      <c r="L3517" s="1" t="s">
        <v>8</v>
      </c>
      <c r="M3517" s="1" t="s">
        <v>27</v>
      </c>
      <c r="N3517" s="1" t="s">
        <v>68</v>
      </c>
      <c r="O3517" s="1" t="s">
        <v>58</v>
      </c>
    </row>
    <row r="3518" spans="1:15" x14ac:dyDescent="0.25">
      <c r="A3518">
        <v>3517</v>
      </c>
      <c r="B3518">
        <v>34</v>
      </c>
      <c r="C3518" s="1" t="s">
        <v>134</v>
      </c>
      <c r="D3518" s="1" t="s">
        <v>119</v>
      </c>
      <c r="E3518" s="1" t="s">
        <v>24</v>
      </c>
      <c r="F3518" s="2">
        <v>52324</v>
      </c>
      <c r="G3518">
        <v>38</v>
      </c>
      <c r="H3518">
        <v>56</v>
      </c>
      <c r="I3518" s="1" t="s">
        <v>113</v>
      </c>
      <c r="J3518" s="1" t="s">
        <v>18</v>
      </c>
      <c r="K3518" s="1" t="s">
        <v>34</v>
      </c>
      <c r="L3518" s="1" t="s">
        <v>35</v>
      </c>
      <c r="M3518" s="1" t="s">
        <v>20</v>
      </c>
      <c r="N3518" s="1" t="s">
        <v>28</v>
      </c>
      <c r="O3518" s="1" t="s">
        <v>58</v>
      </c>
    </row>
    <row r="3519" spans="1:15" x14ac:dyDescent="0.25">
      <c r="A3519">
        <v>3518</v>
      </c>
      <c r="B3519">
        <v>29</v>
      </c>
      <c r="C3519" s="1" t="s">
        <v>134</v>
      </c>
      <c r="D3519" s="1" t="s">
        <v>69</v>
      </c>
      <c r="E3519" s="1" t="s">
        <v>4</v>
      </c>
      <c r="F3519" s="2">
        <v>52326</v>
      </c>
      <c r="G3519">
        <v>34</v>
      </c>
      <c r="H3519">
        <v>69</v>
      </c>
      <c r="I3519" s="1" t="s">
        <v>104</v>
      </c>
      <c r="J3519" s="1" t="s">
        <v>26</v>
      </c>
      <c r="K3519" s="1" t="s">
        <v>103</v>
      </c>
      <c r="L3519" s="1" t="s">
        <v>8</v>
      </c>
      <c r="M3519" s="1" t="s">
        <v>27</v>
      </c>
      <c r="N3519" s="1" t="s">
        <v>68</v>
      </c>
      <c r="O3519" s="1" t="s">
        <v>79</v>
      </c>
    </row>
    <row r="3520" spans="1:15" x14ac:dyDescent="0.25">
      <c r="A3520">
        <v>3519</v>
      </c>
      <c r="B3520">
        <v>50</v>
      </c>
      <c r="C3520" s="1" t="s">
        <v>134</v>
      </c>
      <c r="D3520" s="1" t="s">
        <v>37</v>
      </c>
      <c r="E3520" s="1" t="s">
        <v>4</v>
      </c>
      <c r="F3520" s="2">
        <v>52328</v>
      </c>
      <c r="G3520">
        <v>30</v>
      </c>
      <c r="H3520">
        <v>97</v>
      </c>
      <c r="I3520" s="1" t="s">
        <v>94</v>
      </c>
      <c r="J3520" s="1" t="s">
        <v>26</v>
      </c>
      <c r="K3520" s="1" t="s">
        <v>76</v>
      </c>
      <c r="L3520" s="1" t="s">
        <v>19</v>
      </c>
      <c r="M3520" s="1" t="s">
        <v>36</v>
      </c>
      <c r="N3520" s="1" t="s">
        <v>28</v>
      </c>
      <c r="O3520" s="1" t="s">
        <v>40</v>
      </c>
    </row>
    <row r="3521" spans="1:15" x14ac:dyDescent="0.25">
      <c r="A3521">
        <v>3520</v>
      </c>
      <c r="B3521">
        <v>31</v>
      </c>
      <c r="C3521" s="1" t="s">
        <v>134</v>
      </c>
      <c r="D3521" s="1" t="s">
        <v>41</v>
      </c>
      <c r="E3521" s="1" t="s">
        <v>4</v>
      </c>
      <c r="F3521" s="2">
        <v>52330</v>
      </c>
      <c r="G3521">
        <v>14</v>
      </c>
      <c r="H3521">
        <v>66</v>
      </c>
      <c r="I3521" s="1" t="s">
        <v>132</v>
      </c>
      <c r="J3521" s="1" t="s">
        <v>26</v>
      </c>
      <c r="K3521" s="1" t="s">
        <v>34</v>
      </c>
      <c r="L3521" s="1" t="s">
        <v>8</v>
      </c>
      <c r="M3521" s="1" t="s">
        <v>27</v>
      </c>
      <c r="N3521" s="1" t="s">
        <v>57</v>
      </c>
      <c r="O3521" s="1" t="s">
        <v>11</v>
      </c>
    </row>
    <row r="3522" spans="1:15" x14ac:dyDescent="0.25">
      <c r="A3522">
        <v>3521</v>
      </c>
      <c r="B3522">
        <v>41</v>
      </c>
      <c r="C3522" s="1" t="s">
        <v>134</v>
      </c>
      <c r="D3522" s="1" t="s">
        <v>106</v>
      </c>
      <c r="E3522" s="1" t="s">
        <v>49</v>
      </c>
      <c r="F3522" s="2">
        <v>52332</v>
      </c>
      <c r="G3522">
        <v>33</v>
      </c>
      <c r="H3522">
        <v>70</v>
      </c>
      <c r="I3522" s="1" t="s">
        <v>124</v>
      </c>
      <c r="J3522" s="1" t="s">
        <v>18</v>
      </c>
      <c r="K3522" s="1" t="s">
        <v>92</v>
      </c>
      <c r="L3522" s="1" t="s">
        <v>19</v>
      </c>
      <c r="M3522" s="1" t="s">
        <v>9</v>
      </c>
      <c r="N3522" s="1" t="s">
        <v>57</v>
      </c>
      <c r="O3522" s="1" t="s">
        <v>70</v>
      </c>
    </row>
    <row r="3523" spans="1:15" x14ac:dyDescent="0.25">
      <c r="A3523">
        <v>3522</v>
      </c>
      <c r="B3523">
        <v>52</v>
      </c>
      <c r="C3523" s="1" t="s">
        <v>134</v>
      </c>
      <c r="D3523" s="1" t="s">
        <v>53</v>
      </c>
      <c r="E3523" s="1" t="s">
        <v>24</v>
      </c>
      <c r="F3523" s="2">
        <v>52334</v>
      </c>
      <c r="G3523">
        <v>35</v>
      </c>
      <c r="H3523">
        <v>50</v>
      </c>
      <c r="I3523" s="1" t="s">
        <v>110</v>
      </c>
      <c r="J3523" s="1" t="s">
        <v>26</v>
      </c>
      <c r="K3523" s="1" t="s">
        <v>51</v>
      </c>
      <c r="L3523" s="1" t="s">
        <v>8</v>
      </c>
      <c r="M3523" s="1" t="s">
        <v>56</v>
      </c>
      <c r="N3523" s="1" t="s">
        <v>10</v>
      </c>
      <c r="O3523" s="1" t="s">
        <v>22</v>
      </c>
    </row>
    <row r="3524" spans="1:15" x14ac:dyDescent="0.25">
      <c r="A3524">
        <v>3523</v>
      </c>
      <c r="B3524">
        <v>27</v>
      </c>
      <c r="C3524" s="1" t="s">
        <v>134</v>
      </c>
      <c r="D3524" s="1" t="s">
        <v>77</v>
      </c>
      <c r="E3524" s="1" t="s">
        <v>4</v>
      </c>
      <c r="F3524" s="2">
        <v>52336</v>
      </c>
      <c r="G3524">
        <v>13</v>
      </c>
      <c r="H3524">
        <v>85</v>
      </c>
      <c r="I3524" s="1" t="s">
        <v>109</v>
      </c>
      <c r="J3524" s="1" t="s">
        <v>26</v>
      </c>
      <c r="K3524" s="1" t="s">
        <v>116</v>
      </c>
      <c r="L3524" s="1" t="s">
        <v>19</v>
      </c>
      <c r="M3524" s="1" t="s">
        <v>56</v>
      </c>
      <c r="N3524" s="1" t="s">
        <v>15</v>
      </c>
      <c r="O3524" s="1" t="s">
        <v>40</v>
      </c>
    </row>
    <row r="3525" spans="1:15" x14ac:dyDescent="0.25">
      <c r="A3525">
        <v>3524</v>
      </c>
      <c r="B3525">
        <v>49</v>
      </c>
      <c r="C3525" s="1" t="s">
        <v>134</v>
      </c>
      <c r="D3525" s="1" t="s">
        <v>114</v>
      </c>
      <c r="E3525" s="1" t="s">
        <v>49</v>
      </c>
      <c r="F3525" s="2">
        <v>52338</v>
      </c>
      <c r="G3525">
        <v>30</v>
      </c>
      <c r="H3525">
        <v>59</v>
      </c>
      <c r="I3525" s="1" t="s">
        <v>89</v>
      </c>
      <c r="J3525" s="1" t="s">
        <v>26</v>
      </c>
      <c r="K3525" s="1" t="s">
        <v>91</v>
      </c>
      <c r="L3525" s="1" t="s">
        <v>35</v>
      </c>
      <c r="M3525" s="1" t="s">
        <v>36</v>
      </c>
      <c r="N3525" s="1" t="s">
        <v>15</v>
      </c>
      <c r="O3525" s="1" t="s">
        <v>11</v>
      </c>
    </row>
    <row r="3526" spans="1:15" x14ac:dyDescent="0.25">
      <c r="A3526">
        <v>3525</v>
      </c>
      <c r="B3526">
        <v>69</v>
      </c>
      <c r="C3526" s="1" t="s">
        <v>134</v>
      </c>
      <c r="D3526" s="1" t="s">
        <v>77</v>
      </c>
      <c r="E3526" s="1" t="s">
        <v>4</v>
      </c>
      <c r="F3526" s="2">
        <v>52340</v>
      </c>
      <c r="G3526">
        <v>30</v>
      </c>
      <c r="H3526">
        <v>74</v>
      </c>
      <c r="I3526" s="1" t="s">
        <v>133</v>
      </c>
      <c r="J3526" s="1" t="s">
        <v>6</v>
      </c>
      <c r="K3526" s="1" t="s">
        <v>47</v>
      </c>
      <c r="L3526" s="1" t="s">
        <v>35</v>
      </c>
      <c r="M3526" s="1" t="s">
        <v>20</v>
      </c>
      <c r="N3526" s="1" t="s">
        <v>21</v>
      </c>
      <c r="O3526" s="1" t="s">
        <v>70</v>
      </c>
    </row>
    <row r="3527" spans="1:15" x14ac:dyDescent="0.25">
      <c r="A3527">
        <v>3526</v>
      </c>
      <c r="B3527">
        <v>45</v>
      </c>
      <c r="C3527" s="1" t="s">
        <v>134</v>
      </c>
      <c r="D3527" s="1" t="s">
        <v>71</v>
      </c>
      <c r="E3527" s="1" t="s">
        <v>49</v>
      </c>
      <c r="F3527" s="2">
        <v>52342</v>
      </c>
      <c r="G3527">
        <v>47</v>
      </c>
      <c r="H3527">
        <v>38</v>
      </c>
      <c r="I3527" s="1" t="s">
        <v>33</v>
      </c>
      <c r="J3527" s="1" t="s">
        <v>6</v>
      </c>
      <c r="K3527" s="1" t="s">
        <v>60</v>
      </c>
      <c r="L3527" s="1" t="s">
        <v>8</v>
      </c>
      <c r="M3527" s="1" t="s">
        <v>36</v>
      </c>
      <c r="N3527" s="1" t="s">
        <v>57</v>
      </c>
      <c r="O3527" s="1" t="s">
        <v>31</v>
      </c>
    </row>
    <row r="3528" spans="1:15" x14ac:dyDescent="0.25">
      <c r="A3528">
        <v>3527</v>
      </c>
      <c r="B3528">
        <v>20</v>
      </c>
      <c r="C3528" s="1" t="s">
        <v>134</v>
      </c>
      <c r="D3528" s="1" t="s">
        <v>12</v>
      </c>
      <c r="E3528" s="1" t="s">
        <v>4</v>
      </c>
      <c r="F3528" s="2">
        <v>52344</v>
      </c>
      <c r="G3528">
        <v>1</v>
      </c>
      <c r="H3528">
        <v>99</v>
      </c>
      <c r="I3528" s="1" t="s">
        <v>17</v>
      </c>
      <c r="J3528" s="1" t="s">
        <v>26</v>
      </c>
      <c r="K3528" s="1" t="s">
        <v>60</v>
      </c>
      <c r="L3528" s="1" t="s">
        <v>19</v>
      </c>
      <c r="M3528" s="1" t="s">
        <v>9</v>
      </c>
      <c r="N3528" s="1" t="s">
        <v>28</v>
      </c>
      <c r="O3528" s="1" t="s">
        <v>79</v>
      </c>
    </row>
    <row r="3529" spans="1:15" x14ac:dyDescent="0.25">
      <c r="A3529">
        <v>3528</v>
      </c>
      <c r="B3529">
        <v>25</v>
      </c>
      <c r="C3529" s="1" t="s">
        <v>134</v>
      </c>
      <c r="D3529" s="1" t="s">
        <v>3</v>
      </c>
      <c r="E3529" s="1" t="s">
        <v>4</v>
      </c>
      <c r="F3529" s="2">
        <v>52346</v>
      </c>
      <c r="G3529">
        <v>1</v>
      </c>
      <c r="H3529">
        <v>97</v>
      </c>
      <c r="I3529" s="1" t="s">
        <v>131</v>
      </c>
      <c r="J3529" s="1" t="s">
        <v>18</v>
      </c>
      <c r="K3529" s="1" t="s">
        <v>43</v>
      </c>
      <c r="L3529" s="1" t="s">
        <v>19</v>
      </c>
      <c r="M3529" s="1" t="s">
        <v>20</v>
      </c>
      <c r="N3529" s="1" t="s">
        <v>15</v>
      </c>
      <c r="O3529" s="1" t="s">
        <v>22</v>
      </c>
    </row>
    <row r="3530" spans="1:15" x14ac:dyDescent="0.25">
      <c r="A3530">
        <v>3529</v>
      </c>
      <c r="B3530">
        <v>38</v>
      </c>
      <c r="C3530" s="1" t="s">
        <v>134</v>
      </c>
      <c r="D3530" s="1" t="s">
        <v>101</v>
      </c>
      <c r="E3530" s="1" t="s">
        <v>49</v>
      </c>
      <c r="F3530" s="2">
        <v>52348</v>
      </c>
      <c r="G3530">
        <v>33</v>
      </c>
      <c r="H3530">
        <v>67</v>
      </c>
      <c r="I3530" s="1" t="s">
        <v>13</v>
      </c>
      <c r="J3530" s="1" t="s">
        <v>6</v>
      </c>
      <c r="K3530" s="1" t="s">
        <v>7</v>
      </c>
      <c r="L3530" s="1" t="s">
        <v>35</v>
      </c>
      <c r="M3530" s="1" t="s">
        <v>20</v>
      </c>
      <c r="N3530" s="1" t="s">
        <v>28</v>
      </c>
      <c r="O3530" s="1" t="s">
        <v>31</v>
      </c>
    </row>
    <row r="3531" spans="1:15" x14ac:dyDescent="0.25">
      <c r="A3531">
        <v>3530</v>
      </c>
      <c r="B3531">
        <v>55</v>
      </c>
      <c r="C3531" s="1" t="s">
        <v>134</v>
      </c>
      <c r="D3531" s="1" t="s">
        <v>95</v>
      </c>
      <c r="E3531" s="1" t="s">
        <v>4</v>
      </c>
      <c r="F3531" s="2">
        <v>52350</v>
      </c>
      <c r="G3531">
        <v>43</v>
      </c>
      <c r="H3531">
        <v>20</v>
      </c>
      <c r="I3531" s="1" t="s">
        <v>38</v>
      </c>
      <c r="J3531" s="1" t="s">
        <v>18</v>
      </c>
      <c r="K3531" s="1" t="s">
        <v>14</v>
      </c>
      <c r="L3531" s="1" t="s">
        <v>8</v>
      </c>
      <c r="M3531" s="1" t="s">
        <v>27</v>
      </c>
      <c r="N3531" s="1" t="s">
        <v>57</v>
      </c>
      <c r="O3531" s="1" t="s">
        <v>22</v>
      </c>
    </row>
    <row r="3532" spans="1:15" x14ac:dyDescent="0.25">
      <c r="A3532">
        <v>3531</v>
      </c>
      <c r="B3532">
        <v>62</v>
      </c>
      <c r="C3532" s="1" t="s">
        <v>134</v>
      </c>
      <c r="D3532" s="1" t="s">
        <v>71</v>
      </c>
      <c r="E3532" s="1" t="s">
        <v>49</v>
      </c>
      <c r="F3532" s="2">
        <v>52352</v>
      </c>
      <c r="G3532">
        <v>37</v>
      </c>
      <c r="H3532">
        <v>45</v>
      </c>
      <c r="I3532" s="1" t="s">
        <v>83</v>
      </c>
      <c r="J3532" s="1" t="s">
        <v>6</v>
      </c>
      <c r="K3532" s="1" t="s">
        <v>76</v>
      </c>
      <c r="L3532" s="1" t="s">
        <v>19</v>
      </c>
      <c r="M3532" s="1" t="s">
        <v>9</v>
      </c>
      <c r="N3532" s="1" t="s">
        <v>28</v>
      </c>
      <c r="O3532" s="1" t="s">
        <v>22</v>
      </c>
    </row>
    <row r="3533" spans="1:15" x14ac:dyDescent="0.25">
      <c r="A3533">
        <v>3532</v>
      </c>
      <c r="B3533">
        <v>54</v>
      </c>
      <c r="C3533" s="1" t="s">
        <v>134</v>
      </c>
      <c r="D3533" s="1" t="s">
        <v>53</v>
      </c>
      <c r="E3533" s="1" t="s">
        <v>24</v>
      </c>
      <c r="F3533" s="2">
        <v>52354</v>
      </c>
      <c r="G3533">
        <v>23</v>
      </c>
      <c r="H3533">
        <v>52</v>
      </c>
      <c r="I3533" s="1" t="s">
        <v>96</v>
      </c>
      <c r="J3533" s="1" t="s">
        <v>74</v>
      </c>
      <c r="K3533" s="1" t="s">
        <v>65</v>
      </c>
      <c r="L3533" s="1" t="s">
        <v>8</v>
      </c>
      <c r="M3533" s="1" t="s">
        <v>52</v>
      </c>
      <c r="N3533" s="1" t="s">
        <v>15</v>
      </c>
      <c r="O3533" s="1" t="s">
        <v>40</v>
      </c>
    </row>
    <row r="3534" spans="1:15" x14ac:dyDescent="0.25">
      <c r="A3534">
        <v>3533</v>
      </c>
      <c r="B3534">
        <v>61</v>
      </c>
      <c r="C3534" s="1" t="s">
        <v>134</v>
      </c>
      <c r="D3534" s="1" t="s">
        <v>77</v>
      </c>
      <c r="E3534" s="1" t="s">
        <v>4</v>
      </c>
      <c r="F3534" s="2">
        <v>52356</v>
      </c>
      <c r="G3534">
        <v>12</v>
      </c>
      <c r="H3534">
        <v>68</v>
      </c>
      <c r="I3534" s="1" t="s">
        <v>121</v>
      </c>
      <c r="J3534" s="1" t="s">
        <v>6</v>
      </c>
      <c r="K3534" s="1" t="s">
        <v>108</v>
      </c>
      <c r="L3534" s="1" t="s">
        <v>39</v>
      </c>
      <c r="M3534" s="1" t="s">
        <v>36</v>
      </c>
      <c r="N3534" s="1" t="s">
        <v>21</v>
      </c>
      <c r="O3534" s="1" t="s">
        <v>31</v>
      </c>
    </row>
    <row r="3535" spans="1:15" x14ac:dyDescent="0.25">
      <c r="A3535">
        <v>3534</v>
      </c>
      <c r="B3535">
        <v>50</v>
      </c>
      <c r="C3535" s="1" t="s">
        <v>134</v>
      </c>
      <c r="D3535" s="1" t="s">
        <v>32</v>
      </c>
      <c r="E3535" s="1" t="s">
        <v>24</v>
      </c>
      <c r="F3535" s="2">
        <v>52358</v>
      </c>
      <c r="G3535">
        <v>30</v>
      </c>
      <c r="H3535">
        <v>98</v>
      </c>
      <c r="I3535" s="1" t="s">
        <v>87</v>
      </c>
      <c r="J3535" s="1" t="s">
        <v>6</v>
      </c>
      <c r="K3535" s="1" t="s">
        <v>116</v>
      </c>
      <c r="L3535" s="1" t="s">
        <v>39</v>
      </c>
      <c r="M3535" s="1" t="s">
        <v>36</v>
      </c>
      <c r="N3535" s="1" t="s">
        <v>10</v>
      </c>
      <c r="O3535" s="1" t="s">
        <v>11</v>
      </c>
    </row>
    <row r="3536" spans="1:15" x14ac:dyDescent="0.25">
      <c r="A3536">
        <v>3535</v>
      </c>
      <c r="B3536">
        <v>65</v>
      </c>
      <c r="C3536" s="1" t="s">
        <v>134</v>
      </c>
      <c r="D3536" s="1" t="s">
        <v>53</v>
      </c>
      <c r="E3536" s="1" t="s">
        <v>24</v>
      </c>
      <c r="F3536" s="2">
        <v>52360</v>
      </c>
      <c r="G3536">
        <v>7</v>
      </c>
      <c r="H3536">
        <v>83</v>
      </c>
      <c r="I3536" s="1" t="s">
        <v>61</v>
      </c>
      <c r="J3536" s="1" t="s">
        <v>26</v>
      </c>
      <c r="K3536" s="1" t="s">
        <v>7</v>
      </c>
      <c r="L3536" s="1" t="s">
        <v>39</v>
      </c>
      <c r="M3536" s="1" t="s">
        <v>9</v>
      </c>
      <c r="N3536" s="1" t="s">
        <v>15</v>
      </c>
      <c r="O3536" s="1" t="s">
        <v>22</v>
      </c>
    </row>
    <row r="3537" spans="1:15" x14ac:dyDescent="0.25">
      <c r="A3537">
        <v>3536</v>
      </c>
      <c r="B3537">
        <v>68</v>
      </c>
      <c r="C3537" s="1" t="s">
        <v>134</v>
      </c>
      <c r="D3537" s="1" t="s">
        <v>41</v>
      </c>
      <c r="E3537" s="1" t="s">
        <v>4</v>
      </c>
      <c r="F3537" s="2">
        <v>52362</v>
      </c>
      <c r="G3537">
        <v>20</v>
      </c>
      <c r="H3537">
        <v>51</v>
      </c>
      <c r="I3537" s="1" t="s">
        <v>73</v>
      </c>
      <c r="J3537" s="1" t="s">
        <v>26</v>
      </c>
      <c r="K3537" s="1" t="s">
        <v>90</v>
      </c>
      <c r="L3537" s="1" t="s">
        <v>35</v>
      </c>
      <c r="M3537" s="1" t="s">
        <v>9</v>
      </c>
      <c r="N3537" s="1" t="s">
        <v>68</v>
      </c>
      <c r="O3537" s="1" t="s">
        <v>70</v>
      </c>
    </row>
    <row r="3538" spans="1:15" x14ac:dyDescent="0.25">
      <c r="A3538">
        <v>3537</v>
      </c>
      <c r="B3538">
        <v>55</v>
      </c>
      <c r="C3538" s="1" t="s">
        <v>134</v>
      </c>
      <c r="D3538" s="1" t="s">
        <v>48</v>
      </c>
      <c r="E3538" s="1" t="s">
        <v>49</v>
      </c>
      <c r="F3538" s="2">
        <v>52364</v>
      </c>
      <c r="G3538">
        <v>10</v>
      </c>
      <c r="H3538">
        <v>21</v>
      </c>
      <c r="I3538" s="1" t="s">
        <v>130</v>
      </c>
      <c r="J3538" s="1" t="s">
        <v>6</v>
      </c>
      <c r="K3538" s="1" t="s">
        <v>82</v>
      </c>
      <c r="L3538" s="1" t="s">
        <v>19</v>
      </c>
      <c r="M3538" s="1" t="s">
        <v>9</v>
      </c>
      <c r="N3538" s="1" t="s">
        <v>10</v>
      </c>
      <c r="O3538" s="1" t="s">
        <v>70</v>
      </c>
    </row>
    <row r="3539" spans="1:15" x14ac:dyDescent="0.25">
      <c r="A3539">
        <v>3538</v>
      </c>
      <c r="B3539">
        <v>57</v>
      </c>
      <c r="C3539" s="1" t="s">
        <v>134</v>
      </c>
      <c r="D3539" s="1" t="s">
        <v>48</v>
      </c>
      <c r="E3539" s="1" t="s">
        <v>49</v>
      </c>
      <c r="F3539" s="2">
        <v>52366</v>
      </c>
      <c r="G3539">
        <v>40</v>
      </c>
      <c r="H3539">
        <v>92</v>
      </c>
      <c r="I3539" s="1" t="s">
        <v>124</v>
      </c>
      <c r="J3539" s="1" t="s">
        <v>26</v>
      </c>
      <c r="K3539" s="1" t="s">
        <v>7</v>
      </c>
      <c r="L3539" s="1" t="s">
        <v>19</v>
      </c>
      <c r="M3539" s="1" t="s">
        <v>36</v>
      </c>
      <c r="N3539" s="1" t="s">
        <v>21</v>
      </c>
      <c r="O3539" s="1" t="s">
        <v>79</v>
      </c>
    </row>
    <row r="3540" spans="1:15" x14ac:dyDescent="0.25">
      <c r="A3540">
        <v>3539</v>
      </c>
      <c r="B3540">
        <v>56</v>
      </c>
      <c r="C3540" s="1" t="s">
        <v>134</v>
      </c>
      <c r="D3540" s="1" t="s">
        <v>53</v>
      </c>
      <c r="E3540" s="1" t="s">
        <v>24</v>
      </c>
      <c r="F3540" s="2">
        <v>52368</v>
      </c>
      <c r="G3540">
        <v>21</v>
      </c>
      <c r="H3540">
        <v>63</v>
      </c>
      <c r="I3540" s="1" t="s">
        <v>128</v>
      </c>
      <c r="J3540" s="1" t="s">
        <v>18</v>
      </c>
      <c r="K3540" s="1" t="s">
        <v>34</v>
      </c>
      <c r="L3540" s="1" t="s">
        <v>19</v>
      </c>
      <c r="M3540" s="1" t="s">
        <v>56</v>
      </c>
      <c r="N3540" s="1" t="s">
        <v>10</v>
      </c>
      <c r="O3540" s="1" t="s">
        <v>70</v>
      </c>
    </row>
    <row r="3541" spans="1:15" x14ac:dyDescent="0.25">
      <c r="A3541">
        <v>3540</v>
      </c>
      <c r="B3541">
        <v>29</v>
      </c>
      <c r="C3541" s="1" t="s">
        <v>134</v>
      </c>
      <c r="D3541" s="1" t="s">
        <v>88</v>
      </c>
      <c r="E3541" s="1" t="s">
        <v>49</v>
      </c>
      <c r="F3541" s="2">
        <v>52370</v>
      </c>
      <c r="G3541">
        <v>17</v>
      </c>
      <c r="H3541">
        <v>56</v>
      </c>
      <c r="I3541" s="1" t="s">
        <v>66</v>
      </c>
      <c r="J3541" s="1" t="s">
        <v>18</v>
      </c>
      <c r="K3541" s="1" t="s">
        <v>78</v>
      </c>
      <c r="L3541" s="1" t="s">
        <v>19</v>
      </c>
      <c r="M3541" s="1" t="s">
        <v>9</v>
      </c>
      <c r="N3541" s="1" t="s">
        <v>21</v>
      </c>
      <c r="O3541" s="1" t="s">
        <v>58</v>
      </c>
    </row>
    <row r="3542" spans="1:15" x14ac:dyDescent="0.25">
      <c r="A3542">
        <v>3541</v>
      </c>
      <c r="B3542">
        <v>24</v>
      </c>
      <c r="C3542" s="1" t="s">
        <v>134</v>
      </c>
      <c r="D3542" s="1" t="s">
        <v>41</v>
      </c>
      <c r="E3542" s="1" t="s">
        <v>4</v>
      </c>
      <c r="F3542" s="2">
        <v>52372</v>
      </c>
      <c r="G3542">
        <v>5</v>
      </c>
      <c r="H3542">
        <v>95</v>
      </c>
      <c r="I3542" s="1" t="s">
        <v>89</v>
      </c>
      <c r="J3542" s="1" t="s">
        <v>26</v>
      </c>
      <c r="K3542" s="1" t="s">
        <v>118</v>
      </c>
      <c r="L3542" s="1" t="s">
        <v>19</v>
      </c>
      <c r="M3542" s="1" t="s">
        <v>20</v>
      </c>
      <c r="N3542" s="1" t="s">
        <v>57</v>
      </c>
      <c r="O3542" s="1" t="s">
        <v>22</v>
      </c>
    </row>
    <row r="3543" spans="1:15" x14ac:dyDescent="0.25">
      <c r="A3543">
        <v>3542</v>
      </c>
      <c r="B3543">
        <v>59</v>
      </c>
      <c r="C3543" s="1" t="s">
        <v>134</v>
      </c>
      <c r="D3543" s="1" t="s">
        <v>3</v>
      </c>
      <c r="E3543" s="1" t="s">
        <v>4</v>
      </c>
      <c r="F3543" s="2">
        <v>52374</v>
      </c>
      <c r="G3543">
        <v>22</v>
      </c>
      <c r="H3543">
        <v>66</v>
      </c>
      <c r="I3543" s="1" t="s">
        <v>123</v>
      </c>
      <c r="J3543" s="1" t="s">
        <v>26</v>
      </c>
      <c r="K3543" s="1" t="s">
        <v>60</v>
      </c>
      <c r="L3543" s="1" t="s">
        <v>8</v>
      </c>
      <c r="M3543" s="1" t="s">
        <v>27</v>
      </c>
      <c r="N3543" s="1" t="s">
        <v>28</v>
      </c>
      <c r="O3543" s="1" t="s">
        <v>31</v>
      </c>
    </row>
    <row r="3544" spans="1:15" x14ac:dyDescent="0.25">
      <c r="A3544">
        <v>3543</v>
      </c>
      <c r="B3544">
        <v>62</v>
      </c>
      <c r="C3544" s="1" t="s">
        <v>134</v>
      </c>
      <c r="D3544" s="1" t="s">
        <v>44</v>
      </c>
      <c r="E3544" s="1" t="s">
        <v>45</v>
      </c>
      <c r="F3544" s="2">
        <v>52376</v>
      </c>
      <c r="G3544">
        <v>5</v>
      </c>
      <c r="H3544">
        <v>28</v>
      </c>
      <c r="I3544" s="1" t="s">
        <v>117</v>
      </c>
      <c r="J3544" s="1" t="s">
        <v>18</v>
      </c>
      <c r="K3544" s="1" t="s">
        <v>60</v>
      </c>
      <c r="L3544" s="1" t="s">
        <v>19</v>
      </c>
      <c r="M3544" s="1" t="s">
        <v>9</v>
      </c>
      <c r="N3544" s="1" t="s">
        <v>10</v>
      </c>
      <c r="O3544" s="1" t="s">
        <v>22</v>
      </c>
    </row>
    <row r="3545" spans="1:15" x14ac:dyDescent="0.25">
      <c r="A3545">
        <v>3544</v>
      </c>
      <c r="B3545">
        <v>58</v>
      </c>
      <c r="C3545" s="1" t="s">
        <v>134</v>
      </c>
      <c r="D3545" s="1" t="s">
        <v>106</v>
      </c>
      <c r="E3545" s="1" t="s">
        <v>49</v>
      </c>
      <c r="F3545" s="2">
        <v>52378</v>
      </c>
      <c r="G3545">
        <v>18</v>
      </c>
      <c r="H3545">
        <v>83</v>
      </c>
      <c r="I3545" s="1" t="s">
        <v>94</v>
      </c>
      <c r="J3545" s="1" t="s">
        <v>26</v>
      </c>
      <c r="K3545" s="1" t="s">
        <v>126</v>
      </c>
      <c r="L3545" s="1" t="s">
        <v>8</v>
      </c>
      <c r="M3545" s="1" t="s">
        <v>36</v>
      </c>
      <c r="N3545" s="1" t="s">
        <v>28</v>
      </c>
      <c r="O3545" s="1" t="s">
        <v>79</v>
      </c>
    </row>
    <row r="3546" spans="1:15" x14ac:dyDescent="0.25">
      <c r="A3546">
        <v>3545</v>
      </c>
      <c r="B3546">
        <v>64</v>
      </c>
      <c r="C3546" s="1" t="s">
        <v>134</v>
      </c>
      <c r="D3546" s="1" t="s">
        <v>107</v>
      </c>
      <c r="E3546" s="1" t="s">
        <v>4</v>
      </c>
      <c r="F3546" s="2">
        <v>52380</v>
      </c>
      <c r="G3546">
        <v>42</v>
      </c>
      <c r="H3546">
        <v>55</v>
      </c>
      <c r="I3546" s="1" t="s">
        <v>132</v>
      </c>
      <c r="J3546" s="1" t="s">
        <v>74</v>
      </c>
      <c r="K3546" s="1" t="s">
        <v>43</v>
      </c>
      <c r="L3546" s="1" t="s">
        <v>39</v>
      </c>
      <c r="M3546" s="1" t="s">
        <v>52</v>
      </c>
      <c r="N3546" s="1" t="s">
        <v>15</v>
      </c>
      <c r="O3546" s="1" t="s">
        <v>79</v>
      </c>
    </row>
    <row r="3547" spans="1:15" x14ac:dyDescent="0.25">
      <c r="A3547">
        <v>3546</v>
      </c>
      <c r="B3547">
        <v>48</v>
      </c>
      <c r="C3547" s="1" t="s">
        <v>134</v>
      </c>
      <c r="D3547" s="1" t="s">
        <v>23</v>
      </c>
      <c r="E3547" s="1" t="s">
        <v>24</v>
      </c>
      <c r="F3547" s="2">
        <v>52382</v>
      </c>
      <c r="G3547">
        <v>22</v>
      </c>
      <c r="H3547">
        <v>28</v>
      </c>
      <c r="I3547" s="1" t="s">
        <v>121</v>
      </c>
      <c r="J3547" s="1" t="s">
        <v>26</v>
      </c>
      <c r="K3547" s="1" t="s">
        <v>116</v>
      </c>
      <c r="L3547" s="1" t="s">
        <v>19</v>
      </c>
      <c r="M3547" s="1" t="s">
        <v>52</v>
      </c>
      <c r="N3547" s="1" t="s">
        <v>68</v>
      </c>
      <c r="O3547" s="1" t="s">
        <v>31</v>
      </c>
    </row>
    <row r="3548" spans="1:15" x14ac:dyDescent="0.25">
      <c r="A3548">
        <v>3547</v>
      </c>
      <c r="B3548">
        <v>60</v>
      </c>
      <c r="C3548" s="1" t="s">
        <v>134</v>
      </c>
      <c r="D3548" s="1" t="s">
        <v>101</v>
      </c>
      <c r="E3548" s="1" t="s">
        <v>49</v>
      </c>
      <c r="F3548" s="2">
        <v>52384</v>
      </c>
      <c r="G3548">
        <v>37</v>
      </c>
      <c r="H3548">
        <v>79</v>
      </c>
      <c r="I3548" s="1" t="s">
        <v>93</v>
      </c>
      <c r="J3548" s="1" t="s">
        <v>26</v>
      </c>
      <c r="K3548" s="1" t="s">
        <v>65</v>
      </c>
      <c r="L3548" s="1" t="s">
        <v>35</v>
      </c>
      <c r="M3548" s="1" t="s">
        <v>20</v>
      </c>
      <c r="N3548" s="1" t="s">
        <v>57</v>
      </c>
      <c r="O3548" s="1" t="s">
        <v>58</v>
      </c>
    </row>
    <row r="3549" spans="1:15" x14ac:dyDescent="0.25">
      <c r="A3549">
        <v>3548</v>
      </c>
      <c r="B3549">
        <v>52</v>
      </c>
      <c r="C3549" s="1" t="s">
        <v>134</v>
      </c>
      <c r="D3549" s="1" t="s">
        <v>101</v>
      </c>
      <c r="E3549" s="1" t="s">
        <v>49</v>
      </c>
      <c r="F3549" s="2">
        <v>52386</v>
      </c>
      <c r="G3549">
        <v>23</v>
      </c>
      <c r="H3549">
        <v>31</v>
      </c>
      <c r="I3549" s="1" t="s">
        <v>120</v>
      </c>
      <c r="J3549" s="1" t="s">
        <v>6</v>
      </c>
      <c r="K3549" s="1" t="s">
        <v>118</v>
      </c>
      <c r="L3549" s="1" t="s">
        <v>35</v>
      </c>
      <c r="M3549" s="1" t="s">
        <v>36</v>
      </c>
      <c r="N3549" s="1" t="s">
        <v>21</v>
      </c>
      <c r="O3549" s="1" t="s">
        <v>31</v>
      </c>
    </row>
    <row r="3550" spans="1:15" x14ac:dyDescent="0.25">
      <c r="A3550">
        <v>3549</v>
      </c>
      <c r="B3550">
        <v>63</v>
      </c>
      <c r="C3550" s="1" t="s">
        <v>134</v>
      </c>
      <c r="D3550" s="1" t="s">
        <v>3</v>
      </c>
      <c r="E3550" s="1" t="s">
        <v>4</v>
      </c>
      <c r="F3550" s="2">
        <v>52388</v>
      </c>
      <c r="G3550">
        <v>47</v>
      </c>
      <c r="H3550">
        <v>37</v>
      </c>
      <c r="I3550" s="1" t="s">
        <v>122</v>
      </c>
      <c r="J3550" s="1" t="s">
        <v>26</v>
      </c>
      <c r="K3550" s="1" t="s">
        <v>90</v>
      </c>
      <c r="L3550" s="1" t="s">
        <v>39</v>
      </c>
      <c r="M3550" s="1" t="s">
        <v>36</v>
      </c>
      <c r="N3550" s="1" t="s">
        <v>68</v>
      </c>
      <c r="O3550" s="1" t="s">
        <v>11</v>
      </c>
    </row>
    <row r="3551" spans="1:15" x14ac:dyDescent="0.25">
      <c r="A3551">
        <v>3550</v>
      </c>
      <c r="B3551">
        <v>44</v>
      </c>
      <c r="C3551" s="1" t="s">
        <v>134</v>
      </c>
      <c r="D3551" s="1" t="s">
        <v>95</v>
      </c>
      <c r="E3551" s="1" t="s">
        <v>4</v>
      </c>
      <c r="F3551" s="2">
        <v>52390</v>
      </c>
      <c r="G3551">
        <v>11</v>
      </c>
      <c r="H3551">
        <v>34</v>
      </c>
      <c r="I3551" s="1" t="s">
        <v>29</v>
      </c>
      <c r="J3551" s="1" t="s">
        <v>26</v>
      </c>
      <c r="K3551" s="1" t="s">
        <v>91</v>
      </c>
      <c r="L3551" s="1" t="s">
        <v>35</v>
      </c>
      <c r="M3551" s="1" t="s">
        <v>52</v>
      </c>
      <c r="N3551" s="1" t="s">
        <v>57</v>
      </c>
      <c r="O3551" s="1" t="s">
        <v>11</v>
      </c>
    </row>
    <row r="3552" spans="1:15" x14ac:dyDescent="0.25">
      <c r="A3552">
        <v>3551</v>
      </c>
      <c r="B3552">
        <v>63</v>
      </c>
      <c r="C3552" s="1" t="s">
        <v>134</v>
      </c>
      <c r="D3552" s="1" t="s">
        <v>53</v>
      </c>
      <c r="E3552" s="1" t="s">
        <v>24</v>
      </c>
      <c r="F3552" s="2">
        <v>52392</v>
      </c>
      <c r="G3552">
        <v>32</v>
      </c>
      <c r="H3552">
        <v>74</v>
      </c>
      <c r="I3552" s="1" t="s">
        <v>46</v>
      </c>
      <c r="J3552" s="1" t="s">
        <v>18</v>
      </c>
      <c r="K3552" s="1" t="s">
        <v>103</v>
      </c>
      <c r="L3552" s="1" t="s">
        <v>8</v>
      </c>
      <c r="M3552" s="1" t="s">
        <v>36</v>
      </c>
      <c r="N3552" s="1" t="s">
        <v>15</v>
      </c>
      <c r="O3552" s="1" t="s">
        <v>22</v>
      </c>
    </row>
    <row r="3553" spans="1:15" x14ac:dyDescent="0.25">
      <c r="A3553">
        <v>3552</v>
      </c>
      <c r="B3553">
        <v>66</v>
      </c>
      <c r="C3553" s="1" t="s">
        <v>134</v>
      </c>
      <c r="D3553" s="1" t="s">
        <v>125</v>
      </c>
      <c r="E3553" s="1" t="s">
        <v>49</v>
      </c>
      <c r="F3553" s="2">
        <v>52394</v>
      </c>
      <c r="G3553">
        <v>20</v>
      </c>
      <c r="H3553">
        <v>31</v>
      </c>
      <c r="I3553" s="1" t="s">
        <v>38</v>
      </c>
      <c r="J3553" s="1" t="s">
        <v>6</v>
      </c>
      <c r="K3553" s="1" t="s">
        <v>76</v>
      </c>
      <c r="L3553" s="1" t="s">
        <v>19</v>
      </c>
      <c r="M3553" s="1" t="s">
        <v>56</v>
      </c>
      <c r="N3553" s="1" t="s">
        <v>10</v>
      </c>
      <c r="O3553" s="1" t="s">
        <v>22</v>
      </c>
    </row>
    <row r="3554" spans="1:15" x14ac:dyDescent="0.25">
      <c r="A3554">
        <v>3553</v>
      </c>
      <c r="B3554">
        <v>22</v>
      </c>
      <c r="C3554" s="1" t="s">
        <v>134</v>
      </c>
      <c r="D3554" s="1" t="s">
        <v>71</v>
      </c>
      <c r="E3554" s="1" t="s">
        <v>49</v>
      </c>
      <c r="F3554" s="2">
        <v>52396</v>
      </c>
      <c r="G3554">
        <v>3</v>
      </c>
      <c r="H3554">
        <v>66</v>
      </c>
      <c r="I3554" s="1" t="s">
        <v>5</v>
      </c>
      <c r="J3554" s="1" t="s">
        <v>26</v>
      </c>
      <c r="K3554" s="1" t="s">
        <v>126</v>
      </c>
      <c r="L3554" s="1" t="s">
        <v>8</v>
      </c>
      <c r="M3554" s="1" t="s">
        <v>27</v>
      </c>
      <c r="N3554" s="1" t="s">
        <v>28</v>
      </c>
      <c r="O3554" s="1" t="s">
        <v>40</v>
      </c>
    </row>
    <row r="3555" spans="1:15" x14ac:dyDescent="0.25">
      <c r="A3555">
        <v>3554</v>
      </c>
      <c r="B3555">
        <v>62</v>
      </c>
      <c r="C3555" s="1" t="s">
        <v>134</v>
      </c>
      <c r="D3555" s="1" t="s">
        <v>53</v>
      </c>
      <c r="E3555" s="1" t="s">
        <v>24</v>
      </c>
      <c r="F3555" s="2">
        <v>52398</v>
      </c>
      <c r="G3555">
        <v>32</v>
      </c>
      <c r="H3555">
        <v>99</v>
      </c>
      <c r="I3555" s="1" t="s">
        <v>130</v>
      </c>
      <c r="J3555" s="1" t="s">
        <v>26</v>
      </c>
      <c r="K3555" s="1" t="s">
        <v>43</v>
      </c>
      <c r="L3555" s="1" t="s">
        <v>19</v>
      </c>
      <c r="M3555" s="1" t="s">
        <v>20</v>
      </c>
      <c r="N3555" s="1" t="s">
        <v>57</v>
      </c>
      <c r="O3555" s="1" t="s">
        <v>22</v>
      </c>
    </row>
    <row r="3556" spans="1:15" x14ac:dyDescent="0.25">
      <c r="A3556">
        <v>3555</v>
      </c>
      <c r="B3556">
        <v>39</v>
      </c>
      <c r="C3556" s="1" t="s">
        <v>134</v>
      </c>
      <c r="D3556" s="1" t="s">
        <v>63</v>
      </c>
      <c r="E3556" s="1" t="s">
        <v>4</v>
      </c>
      <c r="F3556" s="2">
        <v>52400</v>
      </c>
      <c r="G3556">
        <v>5</v>
      </c>
      <c r="H3556">
        <v>55</v>
      </c>
      <c r="I3556" s="1" t="s">
        <v>42</v>
      </c>
      <c r="J3556" s="1" t="s">
        <v>26</v>
      </c>
      <c r="K3556" s="1" t="s">
        <v>108</v>
      </c>
      <c r="L3556" s="1" t="s">
        <v>19</v>
      </c>
      <c r="M3556" s="1" t="s">
        <v>20</v>
      </c>
      <c r="N3556" s="1" t="s">
        <v>21</v>
      </c>
      <c r="O3556" s="1" t="s">
        <v>11</v>
      </c>
    </row>
    <row r="3557" spans="1:15" x14ac:dyDescent="0.25">
      <c r="A3557">
        <v>3556</v>
      </c>
      <c r="B3557">
        <v>25</v>
      </c>
      <c r="C3557" s="1" t="s">
        <v>134</v>
      </c>
      <c r="D3557" s="1" t="s">
        <v>3</v>
      </c>
      <c r="E3557" s="1" t="s">
        <v>4</v>
      </c>
      <c r="F3557" s="2">
        <v>52402</v>
      </c>
      <c r="G3557">
        <v>45</v>
      </c>
      <c r="H3557">
        <v>23</v>
      </c>
      <c r="I3557" s="1" t="s">
        <v>61</v>
      </c>
      <c r="J3557" s="1" t="s">
        <v>6</v>
      </c>
      <c r="K3557" s="1" t="s">
        <v>47</v>
      </c>
      <c r="L3557" s="1" t="s">
        <v>19</v>
      </c>
      <c r="M3557" s="1" t="s">
        <v>27</v>
      </c>
      <c r="N3557" s="1" t="s">
        <v>15</v>
      </c>
      <c r="O3557" s="1" t="s">
        <v>40</v>
      </c>
    </row>
    <row r="3558" spans="1:15" x14ac:dyDescent="0.25">
      <c r="A3558">
        <v>3557</v>
      </c>
      <c r="B3558">
        <v>70</v>
      </c>
      <c r="C3558" s="1" t="s">
        <v>134</v>
      </c>
      <c r="D3558" s="1" t="s">
        <v>12</v>
      </c>
      <c r="E3558" s="1" t="s">
        <v>4</v>
      </c>
      <c r="F3558" s="2">
        <v>52404</v>
      </c>
      <c r="G3558">
        <v>43</v>
      </c>
      <c r="H3558">
        <v>88</v>
      </c>
      <c r="I3558" s="1" t="s">
        <v>99</v>
      </c>
      <c r="J3558" s="1" t="s">
        <v>26</v>
      </c>
      <c r="K3558" s="1" t="s">
        <v>92</v>
      </c>
      <c r="L3558" s="1" t="s">
        <v>39</v>
      </c>
      <c r="M3558" s="1" t="s">
        <v>9</v>
      </c>
      <c r="N3558" s="1" t="s">
        <v>15</v>
      </c>
      <c r="O3558" s="1" t="s">
        <v>58</v>
      </c>
    </row>
    <row r="3559" spans="1:15" x14ac:dyDescent="0.25">
      <c r="A3559">
        <v>3558</v>
      </c>
      <c r="B3559">
        <v>52</v>
      </c>
      <c r="C3559" s="1" t="s">
        <v>134</v>
      </c>
      <c r="D3559" s="1" t="s">
        <v>84</v>
      </c>
      <c r="E3559" s="1" t="s">
        <v>45</v>
      </c>
      <c r="F3559" s="2">
        <v>52406</v>
      </c>
      <c r="G3559">
        <v>1</v>
      </c>
      <c r="H3559">
        <v>26</v>
      </c>
      <c r="I3559" s="1" t="s">
        <v>89</v>
      </c>
      <c r="J3559" s="1" t="s">
        <v>26</v>
      </c>
      <c r="K3559" s="1" t="s">
        <v>82</v>
      </c>
      <c r="L3559" s="1" t="s">
        <v>35</v>
      </c>
      <c r="M3559" s="1" t="s">
        <v>27</v>
      </c>
      <c r="N3559" s="1" t="s">
        <v>28</v>
      </c>
      <c r="O3559" s="1" t="s">
        <v>79</v>
      </c>
    </row>
    <row r="3560" spans="1:15" x14ac:dyDescent="0.25">
      <c r="A3560">
        <v>3559</v>
      </c>
      <c r="B3560">
        <v>68</v>
      </c>
      <c r="C3560" s="1" t="s">
        <v>134</v>
      </c>
      <c r="D3560" s="1" t="s">
        <v>114</v>
      </c>
      <c r="E3560" s="1" t="s">
        <v>49</v>
      </c>
      <c r="F3560" s="2">
        <v>52408</v>
      </c>
      <c r="G3560">
        <v>9</v>
      </c>
      <c r="H3560">
        <v>94</v>
      </c>
      <c r="I3560" s="1" t="s">
        <v>102</v>
      </c>
      <c r="J3560" s="1" t="s">
        <v>6</v>
      </c>
      <c r="K3560" s="1" t="s">
        <v>118</v>
      </c>
      <c r="L3560" s="1" t="s">
        <v>35</v>
      </c>
      <c r="M3560" s="1" t="s">
        <v>36</v>
      </c>
      <c r="N3560" s="1" t="s">
        <v>10</v>
      </c>
      <c r="O3560" s="1" t="s">
        <v>40</v>
      </c>
    </row>
    <row r="3561" spans="1:15" x14ac:dyDescent="0.25">
      <c r="A3561">
        <v>3560</v>
      </c>
      <c r="B3561">
        <v>18</v>
      </c>
      <c r="C3561" s="1" t="s">
        <v>134</v>
      </c>
      <c r="D3561" s="1" t="s">
        <v>41</v>
      </c>
      <c r="E3561" s="1" t="s">
        <v>4</v>
      </c>
      <c r="F3561" s="2">
        <v>52410</v>
      </c>
      <c r="G3561">
        <v>13</v>
      </c>
      <c r="H3561">
        <v>25</v>
      </c>
      <c r="I3561" s="1" t="s">
        <v>122</v>
      </c>
      <c r="J3561" s="1" t="s">
        <v>26</v>
      </c>
      <c r="K3561" s="1" t="s">
        <v>100</v>
      </c>
      <c r="L3561" s="1" t="s">
        <v>39</v>
      </c>
      <c r="M3561" s="1" t="s">
        <v>27</v>
      </c>
      <c r="N3561" s="1" t="s">
        <v>10</v>
      </c>
      <c r="O3561" s="1" t="s">
        <v>79</v>
      </c>
    </row>
    <row r="3562" spans="1:15" x14ac:dyDescent="0.25">
      <c r="A3562">
        <v>3561</v>
      </c>
      <c r="B3562">
        <v>18</v>
      </c>
      <c r="C3562" s="1" t="s">
        <v>134</v>
      </c>
      <c r="D3562" s="1" t="s">
        <v>107</v>
      </c>
      <c r="E3562" s="1" t="s">
        <v>4</v>
      </c>
      <c r="F3562" s="2">
        <v>52412</v>
      </c>
      <c r="G3562">
        <v>5</v>
      </c>
      <c r="H3562">
        <v>96</v>
      </c>
      <c r="I3562" s="1" t="s">
        <v>93</v>
      </c>
      <c r="J3562" s="1" t="s">
        <v>74</v>
      </c>
      <c r="K3562" s="1" t="s">
        <v>65</v>
      </c>
      <c r="L3562" s="1" t="s">
        <v>39</v>
      </c>
      <c r="M3562" s="1" t="s">
        <v>9</v>
      </c>
      <c r="N3562" s="1" t="s">
        <v>21</v>
      </c>
      <c r="O3562" s="1" t="s">
        <v>31</v>
      </c>
    </row>
    <row r="3563" spans="1:15" x14ac:dyDescent="0.25">
      <c r="A3563">
        <v>3562</v>
      </c>
      <c r="B3563">
        <v>63</v>
      </c>
      <c r="C3563" s="1" t="s">
        <v>134</v>
      </c>
      <c r="D3563" s="1" t="s">
        <v>32</v>
      </c>
      <c r="E3563" s="1" t="s">
        <v>24</v>
      </c>
      <c r="F3563" s="2">
        <v>52414</v>
      </c>
      <c r="G3563">
        <v>39</v>
      </c>
      <c r="H3563">
        <v>29</v>
      </c>
      <c r="I3563" s="1" t="s">
        <v>80</v>
      </c>
      <c r="J3563" s="1" t="s">
        <v>6</v>
      </c>
      <c r="K3563" s="1" t="s">
        <v>76</v>
      </c>
      <c r="L3563" s="1" t="s">
        <v>19</v>
      </c>
      <c r="M3563" s="1" t="s">
        <v>36</v>
      </c>
      <c r="N3563" s="1" t="s">
        <v>21</v>
      </c>
      <c r="O3563" s="1" t="s">
        <v>11</v>
      </c>
    </row>
    <row r="3564" spans="1:15" x14ac:dyDescent="0.25">
      <c r="A3564">
        <v>3563</v>
      </c>
      <c r="B3564">
        <v>47</v>
      </c>
      <c r="C3564" s="1" t="s">
        <v>134</v>
      </c>
      <c r="D3564" s="1" t="s">
        <v>32</v>
      </c>
      <c r="E3564" s="1" t="s">
        <v>24</v>
      </c>
      <c r="F3564" s="2">
        <v>52416</v>
      </c>
      <c r="G3564">
        <v>7</v>
      </c>
      <c r="H3564">
        <v>36</v>
      </c>
      <c r="I3564" s="1" t="s">
        <v>110</v>
      </c>
      <c r="J3564" s="1" t="s">
        <v>26</v>
      </c>
      <c r="K3564" s="1" t="s">
        <v>91</v>
      </c>
      <c r="L3564" s="1" t="s">
        <v>8</v>
      </c>
      <c r="M3564" s="1" t="s">
        <v>20</v>
      </c>
      <c r="N3564" s="1" t="s">
        <v>57</v>
      </c>
      <c r="O3564" s="1" t="s">
        <v>22</v>
      </c>
    </row>
    <row r="3565" spans="1:15" x14ac:dyDescent="0.25">
      <c r="A3565">
        <v>3564</v>
      </c>
      <c r="B3565">
        <v>43</v>
      </c>
      <c r="C3565" s="1" t="s">
        <v>134</v>
      </c>
      <c r="D3565" s="1" t="s">
        <v>3</v>
      </c>
      <c r="E3565" s="1" t="s">
        <v>4</v>
      </c>
      <c r="F3565" s="2">
        <v>52418</v>
      </c>
      <c r="G3565">
        <v>8</v>
      </c>
      <c r="H3565">
        <v>90</v>
      </c>
      <c r="I3565" s="1" t="s">
        <v>13</v>
      </c>
      <c r="J3565" s="1" t="s">
        <v>26</v>
      </c>
      <c r="K3565" s="1" t="s">
        <v>78</v>
      </c>
      <c r="L3565" s="1" t="s">
        <v>35</v>
      </c>
      <c r="M3565" s="1" t="s">
        <v>36</v>
      </c>
      <c r="N3565" s="1" t="s">
        <v>21</v>
      </c>
      <c r="O3565" s="1" t="s">
        <v>79</v>
      </c>
    </row>
    <row r="3566" spans="1:15" x14ac:dyDescent="0.25">
      <c r="A3566">
        <v>3565</v>
      </c>
      <c r="B3566">
        <v>60</v>
      </c>
      <c r="C3566" s="1" t="s">
        <v>134</v>
      </c>
      <c r="D3566" s="1" t="s">
        <v>125</v>
      </c>
      <c r="E3566" s="1" t="s">
        <v>49</v>
      </c>
      <c r="F3566" s="2">
        <v>52420</v>
      </c>
      <c r="G3566">
        <v>40</v>
      </c>
      <c r="H3566">
        <v>38</v>
      </c>
      <c r="I3566" s="1" t="s">
        <v>97</v>
      </c>
      <c r="J3566" s="1" t="s">
        <v>18</v>
      </c>
      <c r="K3566" s="1" t="s">
        <v>92</v>
      </c>
      <c r="L3566" s="1" t="s">
        <v>35</v>
      </c>
      <c r="M3566" s="1" t="s">
        <v>20</v>
      </c>
      <c r="N3566" s="1" t="s">
        <v>10</v>
      </c>
      <c r="O3566" s="1" t="s">
        <v>31</v>
      </c>
    </row>
    <row r="3567" spans="1:15" x14ac:dyDescent="0.25">
      <c r="A3567">
        <v>3566</v>
      </c>
      <c r="B3567">
        <v>49</v>
      </c>
      <c r="C3567" s="1" t="s">
        <v>134</v>
      </c>
      <c r="D3567" s="1" t="s">
        <v>48</v>
      </c>
      <c r="E3567" s="1" t="s">
        <v>49</v>
      </c>
      <c r="F3567" s="2">
        <v>52422</v>
      </c>
      <c r="G3567">
        <v>35</v>
      </c>
      <c r="H3567">
        <v>52</v>
      </c>
      <c r="I3567" s="1" t="s">
        <v>120</v>
      </c>
      <c r="J3567" s="1" t="s">
        <v>18</v>
      </c>
      <c r="K3567" s="1" t="s">
        <v>7</v>
      </c>
      <c r="L3567" s="1" t="s">
        <v>19</v>
      </c>
      <c r="M3567" s="1" t="s">
        <v>56</v>
      </c>
      <c r="N3567" s="1" t="s">
        <v>28</v>
      </c>
      <c r="O3567" s="1" t="s">
        <v>70</v>
      </c>
    </row>
    <row r="3568" spans="1:15" x14ac:dyDescent="0.25">
      <c r="A3568">
        <v>3567</v>
      </c>
      <c r="B3568">
        <v>28</v>
      </c>
      <c r="C3568" s="1" t="s">
        <v>134</v>
      </c>
      <c r="D3568" s="1" t="s">
        <v>16</v>
      </c>
      <c r="E3568" s="1" t="s">
        <v>4</v>
      </c>
      <c r="F3568" s="2">
        <v>52424</v>
      </c>
      <c r="G3568">
        <v>14</v>
      </c>
      <c r="H3568">
        <v>88</v>
      </c>
      <c r="I3568" s="1" t="s">
        <v>102</v>
      </c>
      <c r="J3568" s="1" t="s">
        <v>18</v>
      </c>
      <c r="K3568" s="1" t="s">
        <v>103</v>
      </c>
      <c r="L3568" s="1" t="s">
        <v>19</v>
      </c>
      <c r="M3568" s="1" t="s">
        <v>27</v>
      </c>
      <c r="N3568" s="1" t="s">
        <v>10</v>
      </c>
      <c r="O3568" s="1" t="s">
        <v>70</v>
      </c>
    </row>
    <row r="3569" spans="1:15" x14ac:dyDescent="0.25">
      <c r="A3569">
        <v>3568</v>
      </c>
      <c r="B3569">
        <v>32</v>
      </c>
      <c r="C3569" s="1" t="s">
        <v>134</v>
      </c>
      <c r="D3569" s="1" t="s">
        <v>101</v>
      </c>
      <c r="E3569" s="1" t="s">
        <v>49</v>
      </c>
      <c r="F3569" s="2">
        <v>52426</v>
      </c>
      <c r="G3569">
        <v>26</v>
      </c>
      <c r="H3569">
        <v>56</v>
      </c>
      <c r="I3569" s="1" t="s">
        <v>112</v>
      </c>
      <c r="J3569" s="1" t="s">
        <v>18</v>
      </c>
      <c r="K3569" s="1" t="s">
        <v>47</v>
      </c>
      <c r="L3569" s="1" t="s">
        <v>35</v>
      </c>
      <c r="M3569" s="1" t="s">
        <v>27</v>
      </c>
      <c r="N3569" s="1" t="s">
        <v>21</v>
      </c>
      <c r="O3569" s="1" t="s">
        <v>70</v>
      </c>
    </row>
    <row r="3570" spans="1:15" x14ac:dyDescent="0.25">
      <c r="A3570">
        <v>3569</v>
      </c>
      <c r="B3570">
        <v>29</v>
      </c>
      <c r="C3570" s="1" t="s">
        <v>134</v>
      </c>
      <c r="D3570" s="1" t="s">
        <v>23</v>
      </c>
      <c r="E3570" s="1" t="s">
        <v>24</v>
      </c>
      <c r="F3570" s="2">
        <v>52428</v>
      </c>
      <c r="G3570">
        <v>14</v>
      </c>
      <c r="H3570">
        <v>71</v>
      </c>
      <c r="I3570" s="1" t="s">
        <v>54</v>
      </c>
      <c r="J3570" s="1" t="s">
        <v>26</v>
      </c>
      <c r="K3570" s="1" t="s">
        <v>55</v>
      </c>
      <c r="L3570" s="1" t="s">
        <v>19</v>
      </c>
      <c r="M3570" s="1" t="s">
        <v>27</v>
      </c>
      <c r="N3570" s="1" t="s">
        <v>28</v>
      </c>
      <c r="O3570" s="1" t="s">
        <v>40</v>
      </c>
    </row>
    <row r="3571" spans="1:15" x14ac:dyDescent="0.25">
      <c r="A3571">
        <v>3570</v>
      </c>
      <c r="B3571">
        <v>35</v>
      </c>
      <c r="C3571" s="1" t="s">
        <v>134</v>
      </c>
      <c r="D3571" s="1" t="s">
        <v>23</v>
      </c>
      <c r="E3571" s="1" t="s">
        <v>24</v>
      </c>
      <c r="F3571" s="2">
        <v>52430</v>
      </c>
      <c r="G3571">
        <v>9</v>
      </c>
      <c r="H3571">
        <v>94</v>
      </c>
      <c r="I3571" s="1" t="s">
        <v>102</v>
      </c>
      <c r="J3571" s="1" t="s">
        <v>26</v>
      </c>
      <c r="K3571" s="1" t="s">
        <v>60</v>
      </c>
      <c r="L3571" s="1" t="s">
        <v>39</v>
      </c>
      <c r="M3571" s="1" t="s">
        <v>9</v>
      </c>
      <c r="N3571" s="1" t="s">
        <v>57</v>
      </c>
      <c r="O3571" s="1" t="s">
        <v>11</v>
      </c>
    </row>
    <row r="3572" spans="1:15" x14ac:dyDescent="0.25">
      <c r="A3572">
        <v>3571</v>
      </c>
      <c r="B3572">
        <v>23</v>
      </c>
      <c r="C3572" s="1" t="s">
        <v>134</v>
      </c>
      <c r="D3572" s="1" t="s">
        <v>63</v>
      </c>
      <c r="E3572" s="1" t="s">
        <v>4</v>
      </c>
      <c r="F3572" s="2">
        <v>52432</v>
      </c>
      <c r="G3572">
        <v>32</v>
      </c>
      <c r="H3572">
        <v>97</v>
      </c>
      <c r="I3572" s="1" t="s">
        <v>42</v>
      </c>
      <c r="J3572" s="1" t="s">
        <v>74</v>
      </c>
      <c r="K3572" s="1" t="s">
        <v>67</v>
      </c>
      <c r="L3572" s="1" t="s">
        <v>8</v>
      </c>
      <c r="M3572" s="1" t="s">
        <v>36</v>
      </c>
      <c r="N3572" s="1" t="s">
        <v>68</v>
      </c>
      <c r="O3572" s="1" t="s">
        <v>31</v>
      </c>
    </row>
    <row r="3573" spans="1:15" x14ac:dyDescent="0.25">
      <c r="A3573">
        <v>3572</v>
      </c>
      <c r="B3573">
        <v>70</v>
      </c>
      <c r="C3573" s="1" t="s">
        <v>134</v>
      </c>
      <c r="D3573" s="1" t="s">
        <v>69</v>
      </c>
      <c r="E3573" s="1" t="s">
        <v>4</v>
      </c>
      <c r="F3573" s="2">
        <v>52434</v>
      </c>
      <c r="G3573">
        <v>15</v>
      </c>
      <c r="H3573">
        <v>27</v>
      </c>
      <c r="I3573" s="1" t="s">
        <v>96</v>
      </c>
      <c r="J3573" s="1" t="s">
        <v>26</v>
      </c>
      <c r="K3573" s="1" t="s">
        <v>34</v>
      </c>
      <c r="L3573" s="1" t="s">
        <v>35</v>
      </c>
      <c r="M3573" s="1" t="s">
        <v>36</v>
      </c>
      <c r="N3573" s="1" t="s">
        <v>57</v>
      </c>
      <c r="O3573" s="1" t="s">
        <v>79</v>
      </c>
    </row>
    <row r="3574" spans="1:15" x14ac:dyDescent="0.25">
      <c r="A3574">
        <v>3573</v>
      </c>
      <c r="B3574">
        <v>23</v>
      </c>
      <c r="C3574" s="1" t="s">
        <v>134</v>
      </c>
      <c r="D3574" s="1" t="s">
        <v>41</v>
      </c>
      <c r="E3574" s="1" t="s">
        <v>4</v>
      </c>
      <c r="F3574" s="2">
        <v>52436</v>
      </c>
      <c r="G3574">
        <v>25</v>
      </c>
      <c r="H3574">
        <v>28</v>
      </c>
      <c r="I3574" s="1" t="s">
        <v>25</v>
      </c>
      <c r="J3574" s="1" t="s">
        <v>26</v>
      </c>
      <c r="K3574" s="1" t="s">
        <v>76</v>
      </c>
      <c r="L3574" s="1" t="s">
        <v>19</v>
      </c>
      <c r="M3574" s="1" t="s">
        <v>36</v>
      </c>
      <c r="N3574" s="1" t="s">
        <v>21</v>
      </c>
      <c r="O3574" s="1" t="s">
        <v>70</v>
      </c>
    </row>
    <row r="3575" spans="1:15" x14ac:dyDescent="0.25">
      <c r="A3575">
        <v>3574</v>
      </c>
      <c r="B3575">
        <v>43</v>
      </c>
      <c r="C3575" s="1" t="s">
        <v>134</v>
      </c>
      <c r="D3575" s="1" t="s">
        <v>16</v>
      </c>
      <c r="E3575" s="1" t="s">
        <v>4</v>
      </c>
      <c r="F3575" s="2">
        <v>52438</v>
      </c>
      <c r="G3575">
        <v>27</v>
      </c>
      <c r="H3575">
        <v>67</v>
      </c>
      <c r="I3575" s="1" t="s">
        <v>121</v>
      </c>
      <c r="J3575" s="1" t="s">
        <v>6</v>
      </c>
      <c r="K3575" s="1" t="s">
        <v>14</v>
      </c>
      <c r="L3575" s="1" t="s">
        <v>39</v>
      </c>
      <c r="M3575" s="1" t="s">
        <v>20</v>
      </c>
      <c r="N3575" s="1" t="s">
        <v>28</v>
      </c>
      <c r="O3575" s="1" t="s">
        <v>70</v>
      </c>
    </row>
    <row r="3576" spans="1:15" x14ac:dyDescent="0.25">
      <c r="A3576">
        <v>3575</v>
      </c>
      <c r="B3576">
        <v>29</v>
      </c>
      <c r="C3576" s="1" t="s">
        <v>134</v>
      </c>
      <c r="D3576" s="1" t="s">
        <v>107</v>
      </c>
      <c r="E3576" s="1" t="s">
        <v>4</v>
      </c>
      <c r="F3576" s="2">
        <v>52440</v>
      </c>
      <c r="G3576">
        <v>39</v>
      </c>
      <c r="H3576">
        <v>70</v>
      </c>
      <c r="I3576" s="1" t="s">
        <v>66</v>
      </c>
      <c r="J3576" s="1" t="s">
        <v>26</v>
      </c>
      <c r="K3576" s="1" t="s">
        <v>91</v>
      </c>
      <c r="L3576" s="1" t="s">
        <v>39</v>
      </c>
      <c r="M3576" s="1" t="s">
        <v>9</v>
      </c>
      <c r="N3576" s="1" t="s">
        <v>57</v>
      </c>
      <c r="O3576" s="1" t="s">
        <v>40</v>
      </c>
    </row>
    <row r="3577" spans="1:15" x14ac:dyDescent="0.25">
      <c r="A3577">
        <v>3576</v>
      </c>
      <c r="B3577">
        <v>61</v>
      </c>
      <c r="C3577" s="1" t="s">
        <v>134</v>
      </c>
      <c r="D3577" s="1" t="s">
        <v>44</v>
      </c>
      <c r="E3577" s="1" t="s">
        <v>45</v>
      </c>
      <c r="F3577" s="2">
        <v>52442</v>
      </c>
      <c r="G3577">
        <v>49</v>
      </c>
      <c r="H3577">
        <v>95</v>
      </c>
      <c r="I3577" s="1" t="s">
        <v>5</v>
      </c>
      <c r="J3577" s="1" t="s">
        <v>26</v>
      </c>
      <c r="K3577" s="1" t="s">
        <v>65</v>
      </c>
      <c r="L3577" s="1" t="s">
        <v>39</v>
      </c>
      <c r="M3577" s="1" t="s">
        <v>9</v>
      </c>
      <c r="N3577" s="1" t="s">
        <v>10</v>
      </c>
      <c r="O3577" s="1" t="s">
        <v>58</v>
      </c>
    </row>
    <row r="3578" spans="1:15" x14ac:dyDescent="0.25">
      <c r="A3578">
        <v>3577</v>
      </c>
      <c r="B3578">
        <v>29</v>
      </c>
      <c r="C3578" s="1" t="s">
        <v>134</v>
      </c>
      <c r="D3578" s="1" t="s">
        <v>119</v>
      </c>
      <c r="E3578" s="1" t="s">
        <v>24</v>
      </c>
      <c r="F3578" s="2">
        <v>52444</v>
      </c>
      <c r="G3578">
        <v>12</v>
      </c>
      <c r="H3578">
        <v>24</v>
      </c>
      <c r="I3578" s="1" t="s">
        <v>13</v>
      </c>
      <c r="J3578" s="1" t="s">
        <v>6</v>
      </c>
      <c r="K3578" s="1" t="s">
        <v>116</v>
      </c>
      <c r="L3578" s="1" t="s">
        <v>19</v>
      </c>
      <c r="M3578" s="1" t="s">
        <v>9</v>
      </c>
      <c r="N3578" s="1" t="s">
        <v>10</v>
      </c>
      <c r="O3578" s="1" t="s">
        <v>58</v>
      </c>
    </row>
    <row r="3579" spans="1:15" x14ac:dyDescent="0.25">
      <c r="A3579">
        <v>3578</v>
      </c>
      <c r="B3579">
        <v>66</v>
      </c>
      <c r="C3579" s="1" t="s">
        <v>134</v>
      </c>
      <c r="D3579" s="1" t="s">
        <v>115</v>
      </c>
      <c r="E3579" s="1" t="s">
        <v>49</v>
      </c>
      <c r="F3579" s="2">
        <v>52446</v>
      </c>
      <c r="G3579">
        <v>13</v>
      </c>
      <c r="H3579">
        <v>35</v>
      </c>
      <c r="I3579" s="1" t="s">
        <v>50</v>
      </c>
      <c r="J3579" s="1" t="s">
        <v>18</v>
      </c>
      <c r="K3579" s="1" t="s">
        <v>116</v>
      </c>
      <c r="L3579" s="1" t="s">
        <v>8</v>
      </c>
      <c r="M3579" s="1" t="s">
        <v>36</v>
      </c>
      <c r="N3579" s="1" t="s">
        <v>57</v>
      </c>
      <c r="O3579" s="1" t="s">
        <v>22</v>
      </c>
    </row>
    <row r="3580" spans="1:15" x14ac:dyDescent="0.25">
      <c r="A3580">
        <v>3579</v>
      </c>
      <c r="B3580">
        <v>46</v>
      </c>
      <c r="C3580" s="1" t="s">
        <v>134</v>
      </c>
      <c r="D3580" s="1" t="s">
        <v>53</v>
      </c>
      <c r="E3580" s="1" t="s">
        <v>24</v>
      </c>
      <c r="F3580" s="2">
        <v>52448</v>
      </c>
      <c r="G3580">
        <v>22</v>
      </c>
      <c r="H3580">
        <v>22</v>
      </c>
      <c r="I3580" s="1" t="s">
        <v>124</v>
      </c>
      <c r="J3580" s="1" t="s">
        <v>6</v>
      </c>
      <c r="K3580" s="1" t="s">
        <v>60</v>
      </c>
      <c r="L3580" s="1" t="s">
        <v>8</v>
      </c>
      <c r="M3580" s="1" t="s">
        <v>36</v>
      </c>
      <c r="N3580" s="1" t="s">
        <v>57</v>
      </c>
      <c r="O3580" s="1" t="s">
        <v>40</v>
      </c>
    </row>
    <row r="3581" spans="1:15" x14ac:dyDescent="0.25">
      <c r="A3581">
        <v>3580</v>
      </c>
      <c r="B3581">
        <v>34</v>
      </c>
      <c r="C3581" s="1" t="s">
        <v>134</v>
      </c>
      <c r="D3581" s="1" t="s">
        <v>101</v>
      </c>
      <c r="E3581" s="1" t="s">
        <v>49</v>
      </c>
      <c r="F3581" s="2">
        <v>52450</v>
      </c>
      <c r="G3581">
        <v>19</v>
      </c>
      <c r="H3581">
        <v>66</v>
      </c>
      <c r="I3581" s="1" t="s">
        <v>99</v>
      </c>
      <c r="J3581" s="1" t="s">
        <v>6</v>
      </c>
      <c r="K3581" s="1" t="s">
        <v>60</v>
      </c>
      <c r="L3581" s="1" t="s">
        <v>39</v>
      </c>
      <c r="M3581" s="1" t="s">
        <v>36</v>
      </c>
      <c r="N3581" s="1" t="s">
        <v>21</v>
      </c>
      <c r="O3581" s="1" t="s">
        <v>79</v>
      </c>
    </row>
    <row r="3582" spans="1:15" x14ac:dyDescent="0.25">
      <c r="A3582">
        <v>3581</v>
      </c>
      <c r="B3582">
        <v>51</v>
      </c>
      <c r="C3582" s="1" t="s">
        <v>134</v>
      </c>
      <c r="D3582" s="1" t="s">
        <v>3</v>
      </c>
      <c r="E3582" s="1" t="s">
        <v>4</v>
      </c>
      <c r="F3582" s="2">
        <v>52452</v>
      </c>
      <c r="G3582">
        <v>3</v>
      </c>
      <c r="H3582">
        <v>83</v>
      </c>
      <c r="I3582" s="1" t="s">
        <v>64</v>
      </c>
      <c r="J3582" s="1" t="s">
        <v>26</v>
      </c>
      <c r="K3582" s="1" t="s">
        <v>118</v>
      </c>
      <c r="L3582" s="1" t="s">
        <v>35</v>
      </c>
      <c r="M3582" s="1" t="s">
        <v>52</v>
      </c>
      <c r="N3582" s="1" t="s">
        <v>15</v>
      </c>
      <c r="O3582" s="1" t="s">
        <v>58</v>
      </c>
    </row>
    <row r="3583" spans="1:15" x14ac:dyDescent="0.25">
      <c r="A3583">
        <v>3582</v>
      </c>
      <c r="B3583">
        <v>26</v>
      </c>
      <c r="C3583" s="1" t="s">
        <v>134</v>
      </c>
      <c r="D3583" s="1" t="s">
        <v>63</v>
      </c>
      <c r="E3583" s="1" t="s">
        <v>4</v>
      </c>
      <c r="F3583" s="2">
        <v>52454</v>
      </c>
      <c r="G3583">
        <v>50</v>
      </c>
      <c r="H3583">
        <v>95</v>
      </c>
      <c r="I3583" s="1" t="s">
        <v>124</v>
      </c>
      <c r="J3583" s="1" t="s">
        <v>26</v>
      </c>
      <c r="K3583" s="1" t="s">
        <v>103</v>
      </c>
      <c r="L3583" s="1" t="s">
        <v>39</v>
      </c>
      <c r="M3583" s="1" t="s">
        <v>27</v>
      </c>
      <c r="N3583" s="1" t="s">
        <v>21</v>
      </c>
      <c r="O3583" s="1" t="s">
        <v>22</v>
      </c>
    </row>
    <row r="3584" spans="1:15" x14ac:dyDescent="0.25">
      <c r="A3584">
        <v>3583</v>
      </c>
      <c r="B3584">
        <v>23</v>
      </c>
      <c r="C3584" s="1" t="s">
        <v>134</v>
      </c>
      <c r="D3584" s="1" t="s">
        <v>41</v>
      </c>
      <c r="E3584" s="1" t="s">
        <v>4</v>
      </c>
      <c r="F3584" s="2">
        <v>52456</v>
      </c>
      <c r="G3584">
        <v>15</v>
      </c>
      <c r="H3584">
        <v>41</v>
      </c>
      <c r="I3584" s="1" t="s">
        <v>81</v>
      </c>
      <c r="J3584" s="1" t="s">
        <v>18</v>
      </c>
      <c r="K3584" s="1" t="s">
        <v>100</v>
      </c>
      <c r="L3584" s="1" t="s">
        <v>35</v>
      </c>
      <c r="M3584" s="1" t="s">
        <v>52</v>
      </c>
      <c r="N3584" s="1" t="s">
        <v>28</v>
      </c>
      <c r="O3584" s="1" t="s">
        <v>31</v>
      </c>
    </row>
    <row r="3585" spans="1:15" x14ac:dyDescent="0.25">
      <c r="A3585">
        <v>3584</v>
      </c>
      <c r="B3585">
        <v>52</v>
      </c>
      <c r="C3585" s="1" t="s">
        <v>134</v>
      </c>
      <c r="D3585" s="1" t="s">
        <v>3</v>
      </c>
      <c r="E3585" s="1" t="s">
        <v>4</v>
      </c>
      <c r="F3585" s="2">
        <v>52458</v>
      </c>
      <c r="G3585">
        <v>44</v>
      </c>
      <c r="H3585">
        <v>77</v>
      </c>
      <c r="I3585" s="1" t="s">
        <v>99</v>
      </c>
      <c r="J3585" s="1" t="s">
        <v>6</v>
      </c>
      <c r="K3585" s="1" t="s">
        <v>92</v>
      </c>
      <c r="L3585" s="1" t="s">
        <v>35</v>
      </c>
      <c r="M3585" s="1" t="s">
        <v>56</v>
      </c>
      <c r="N3585" s="1" t="s">
        <v>21</v>
      </c>
      <c r="O3585" s="1" t="s">
        <v>79</v>
      </c>
    </row>
    <row r="3586" spans="1:15" x14ac:dyDescent="0.25">
      <c r="A3586">
        <v>3585</v>
      </c>
      <c r="B3586">
        <v>39</v>
      </c>
      <c r="C3586" s="1" t="s">
        <v>134</v>
      </c>
      <c r="D3586" s="1" t="s">
        <v>32</v>
      </c>
      <c r="E3586" s="1" t="s">
        <v>24</v>
      </c>
      <c r="F3586" s="2">
        <v>52460</v>
      </c>
      <c r="G3586">
        <v>48</v>
      </c>
      <c r="H3586">
        <v>52</v>
      </c>
      <c r="I3586" s="1" t="s">
        <v>85</v>
      </c>
      <c r="J3586" s="1" t="s">
        <v>6</v>
      </c>
      <c r="K3586" s="1" t="s">
        <v>108</v>
      </c>
      <c r="L3586" s="1" t="s">
        <v>39</v>
      </c>
      <c r="M3586" s="1" t="s">
        <v>9</v>
      </c>
      <c r="N3586" s="1" t="s">
        <v>68</v>
      </c>
      <c r="O3586" s="1" t="s">
        <v>70</v>
      </c>
    </row>
    <row r="3587" spans="1:15" x14ac:dyDescent="0.25">
      <c r="A3587">
        <v>3586</v>
      </c>
      <c r="B3587">
        <v>39</v>
      </c>
      <c r="C3587" s="1" t="s">
        <v>134</v>
      </c>
      <c r="D3587" s="1" t="s">
        <v>125</v>
      </c>
      <c r="E3587" s="1" t="s">
        <v>49</v>
      </c>
      <c r="F3587" s="2">
        <v>52462</v>
      </c>
      <c r="G3587">
        <v>4</v>
      </c>
      <c r="H3587">
        <v>41</v>
      </c>
      <c r="I3587" s="1" t="s">
        <v>66</v>
      </c>
      <c r="J3587" s="1" t="s">
        <v>74</v>
      </c>
      <c r="K3587" s="1" t="s">
        <v>7</v>
      </c>
      <c r="L3587" s="1" t="s">
        <v>8</v>
      </c>
      <c r="M3587" s="1" t="s">
        <v>36</v>
      </c>
      <c r="N3587" s="1" t="s">
        <v>10</v>
      </c>
      <c r="O3587" s="1" t="s">
        <v>58</v>
      </c>
    </row>
    <row r="3588" spans="1:15" x14ac:dyDescent="0.25">
      <c r="A3588">
        <v>3587</v>
      </c>
      <c r="B3588">
        <v>33</v>
      </c>
      <c r="C3588" s="1" t="s">
        <v>134</v>
      </c>
      <c r="D3588" s="1" t="s">
        <v>86</v>
      </c>
      <c r="E3588" s="1" t="s">
        <v>4</v>
      </c>
      <c r="F3588" s="2">
        <v>52464</v>
      </c>
      <c r="G3588">
        <v>12</v>
      </c>
      <c r="H3588">
        <v>28</v>
      </c>
      <c r="I3588" s="1" t="s">
        <v>117</v>
      </c>
      <c r="J3588" s="1" t="s">
        <v>26</v>
      </c>
      <c r="K3588" s="1" t="s">
        <v>116</v>
      </c>
      <c r="L3588" s="1" t="s">
        <v>8</v>
      </c>
      <c r="M3588" s="1" t="s">
        <v>56</v>
      </c>
      <c r="N3588" s="1" t="s">
        <v>28</v>
      </c>
      <c r="O3588" s="1" t="s">
        <v>58</v>
      </c>
    </row>
    <row r="3589" spans="1:15" x14ac:dyDescent="0.25">
      <c r="A3589">
        <v>3588</v>
      </c>
      <c r="B3589">
        <v>33</v>
      </c>
      <c r="C3589" s="1" t="s">
        <v>134</v>
      </c>
      <c r="D3589" s="1" t="s">
        <v>12</v>
      </c>
      <c r="E3589" s="1" t="s">
        <v>4</v>
      </c>
      <c r="F3589" s="2">
        <v>52466</v>
      </c>
      <c r="G3589">
        <v>33</v>
      </c>
      <c r="H3589">
        <v>90</v>
      </c>
      <c r="I3589" s="1" t="s">
        <v>123</v>
      </c>
      <c r="J3589" s="1" t="s">
        <v>18</v>
      </c>
      <c r="K3589" s="1" t="s">
        <v>65</v>
      </c>
      <c r="L3589" s="1" t="s">
        <v>35</v>
      </c>
      <c r="M3589" s="1" t="s">
        <v>36</v>
      </c>
      <c r="N3589" s="1" t="s">
        <v>68</v>
      </c>
      <c r="O3589" s="1" t="s">
        <v>31</v>
      </c>
    </row>
    <row r="3590" spans="1:15" x14ac:dyDescent="0.25">
      <c r="A3590">
        <v>3589</v>
      </c>
      <c r="B3590">
        <v>23</v>
      </c>
      <c r="C3590" s="1" t="s">
        <v>134</v>
      </c>
      <c r="D3590" s="1" t="s">
        <v>71</v>
      </c>
      <c r="E3590" s="1" t="s">
        <v>49</v>
      </c>
      <c r="F3590" s="2">
        <v>52468</v>
      </c>
      <c r="G3590">
        <v>40</v>
      </c>
      <c r="H3590">
        <v>55</v>
      </c>
      <c r="I3590" s="1" t="s">
        <v>133</v>
      </c>
      <c r="J3590" s="1" t="s">
        <v>26</v>
      </c>
      <c r="K3590" s="1" t="s">
        <v>118</v>
      </c>
      <c r="L3590" s="1" t="s">
        <v>19</v>
      </c>
      <c r="M3590" s="1" t="s">
        <v>52</v>
      </c>
      <c r="N3590" s="1" t="s">
        <v>15</v>
      </c>
      <c r="O3590" s="1" t="s">
        <v>31</v>
      </c>
    </row>
    <row r="3591" spans="1:15" x14ac:dyDescent="0.25">
      <c r="A3591">
        <v>3590</v>
      </c>
      <c r="B3591">
        <v>31</v>
      </c>
      <c r="C3591" s="1" t="s">
        <v>134</v>
      </c>
      <c r="D3591" s="1" t="s">
        <v>115</v>
      </c>
      <c r="E3591" s="1" t="s">
        <v>49</v>
      </c>
      <c r="F3591" s="2">
        <v>52470</v>
      </c>
      <c r="G3591">
        <v>38</v>
      </c>
      <c r="H3591">
        <v>73</v>
      </c>
      <c r="I3591" s="1" t="s">
        <v>64</v>
      </c>
      <c r="J3591" s="1" t="s">
        <v>26</v>
      </c>
      <c r="K3591" s="1" t="s">
        <v>126</v>
      </c>
      <c r="L3591" s="1" t="s">
        <v>19</v>
      </c>
      <c r="M3591" s="1" t="s">
        <v>27</v>
      </c>
      <c r="N3591" s="1" t="s">
        <v>15</v>
      </c>
      <c r="O3591" s="1" t="s">
        <v>79</v>
      </c>
    </row>
    <row r="3592" spans="1:15" x14ac:dyDescent="0.25">
      <c r="A3592">
        <v>3591</v>
      </c>
      <c r="B3592">
        <v>27</v>
      </c>
      <c r="C3592" s="1" t="s">
        <v>134</v>
      </c>
      <c r="D3592" s="1" t="s">
        <v>63</v>
      </c>
      <c r="E3592" s="1" t="s">
        <v>4</v>
      </c>
      <c r="F3592" s="2">
        <v>52472</v>
      </c>
      <c r="G3592">
        <v>19</v>
      </c>
      <c r="H3592">
        <v>87</v>
      </c>
      <c r="I3592" s="1" t="s">
        <v>129</v>
      </c>
      <c r="J3592" s="1" t="s">
        <v>26</v>
      </c>
      <c r="K3592" s="1" t="s">
        <v>7</v>
      </c>
      <c r="L3592" s="1" t="s">
        <v>39</v>
      </c>
      <c r="M3592" s="1" t="s">
        <v>52</v>
      </c>
      <c r="N3592" s="1" t="s">
        <v>10</v>
      </c>
      <c r="O3592" s="1" t="s">
        <v>79</v>
      </c>
    </row>
    <row r="3593" spans="1:15" x14ac:dyDescent="0.25">
      <c r="A3593">
        <v>3592</v>
      </c>
      <c r="B3593">
        <v>48</v>
      </c>
      <c r="C3593" s="1" t="s">
        <v>134</v>
      </c>
      <c r="D3593" s="1" t="s">
        <v>84</v>
      </c>
      <c r="E3593" s="1" t="s">
        <v>45</v>
      </c>
      <c r="F3593" s="2">
        <v>52474</v>
      </c>
      <c r="G3593">
        <v>38</v>
      </c>
      <c r="H3593">
        <v>89</v>
      </c>
      <c r="I3593" s="1" t="s">
        <v>129</v>
      </c>
      <c r="J3593" s="1" t="s">
        <v>26</v>
      </c>
      <c r="K3593" s="1" t="s">
        <v>62</v>
      </c>
      <c r="L3593" s="1" t="s">
        <v>8</v>
      </c>
      <c r="M3593" s="1" t="s">
        <v>52</v>
      </c>
      <c r="N3593" s="1" t="s">
        <v>57</v>
      </c>
      <c r="O3593" s="1" t="s">
        <v>40</v>
      </c>
    </row>
    <row r="3594" spans="1:15" x14ac:dyDescent="0.25">
      <c r="A3594">
        <v>3593</v>
      </c>
      <c r="B3594">
        <v>61</v>
      </c>
      <c r="C3594" s="1" t="s">
        <v>134</v>
      </c>
      <c r="D3594" s="1" t="s">
        <v>119</v>
      </c>
      <c r="E3594" s="1" t="s">
        <v>24</v>
      </c>
      <c r="F3594" s="2">
        <v>52476</v>
      </c>
      <c r="G3594">
        <v>18</v>
      </c>
      <c r="H3594">
        <v>82</v>
      </c>
      <c r="I3594" s="1" t="s">
        <v>109</v>
      </c>
      <c r="J3594" s="1" t="s">
        <v>6</v>
      </c>
      <c r="K3594" s="1" t="s">
        <v>75</v>
      </c>
      <c r="L3594" s="1" t="s">
        <v>19</v>
      </c>
      <c r="M3594" s="1" t="s">
        <v>52</v>
      </c>
      <c r="N3594" s="1" t="s">
        <v>10</v>
      </c>
      <c r="O3594" s="1" t="s">
        <v>11</v>
      </c>
    </row>
    <row r="3595" spans="1:15" x14ac:dyDescent="0.25">
      <c r="A3595">
        <v>3594</v>
      </c>
      <c r="B3595">
        <v>63</v>
      </c>
      <c r="C3595" s="1" t="s">
        <v>134</v>
      </c>
      <c r="D3595" s="1" t="s">
        <v>23</v>
      </c>
      <c r="E3595" s="1" t="s">
        <v>24</v>
      </c>
      <c r="F3595" s="2">
        <v>52478</v>
      </c>
      <c r="G3595">
        <v>24</v>
      </c>
      <c r="H3595">
        <v>80</v>
      </c>
      <c r="I3595" s="1" t="s">
        <v>33</v>
      </c>
      <c r="J3595" s="1" t="s">
        <v>26</v>
      </c>
      <c r="K3595" s="1" t="s">
        <v>76</v>
      </c>
      <c r="L3595" s="1" t="s">
        <v>19</v>
      </c>
      <c r="M3595" s="1" t="s">
        <v>27</v>
      </c>
      <c r="N3595" s="1" t="s">
        <v>28</v>
      </c>
      <c r="O3595" s="1" t="s">
        <v>70</v>
      </c>
    </row>
    <row r="3596" spans="1:15" x14ac:dyDescent="0.25">
      <c r="A3596">
        <v>3595</v>
      </c>
      <c r="B3596">
        <v>19</v>
      </c>
      <c r="C3596" s="1" t="s">
        <v>134</v>
      </c>
      <c r="D3596" s="1" t="s">
        <v>101</v>
      </c>
      <c r="E3596" s="1" t="s">
        <v>49</v>
      </c>
      <c r="F3596" s="2">
        <v>52480</v>
      </c>
      <c r="G3596">
        <v>29</v>
      </c>
      <c r="H3596">
        <v>87</v>
      </c>
      <c r="I3596" s="1" t="s">
        <v>72</v>
      </c>
      <c r="J3596" s="1" t="s">
        <v>6</v>
      </c>
      <c r="K3596" s="1" t="s">
        <v>43</v>
      </c>
      <c r="L3596" s="1" t="s">
        <v>35</v>
      </c>
      <c r="M3596" s="1" t="s">
        <v>52</v>
      </c>
      <c r="N3596" s="1" t="s">
        <v>10</v>
      </c>
      <c r="O3596" s="1" t="s">
        <v>40</v>
      </c>
    </row>
    <row r="3597" spans="1:15" x14ac:dyDescent="0.25">
      <c r="A3597">
        <v>3596</v>
      </c>
      <c r="B3597">
        <v>21</v>
      </c>
      <c r="C3597" s="1" t="s">
        <v>134</v>
      </c>
      <c r="D3597" s="1" t="s">
        <v>3</v>
      </c>
      <c r="E3597" s="1" t="s">
        <v>4</v>
      </c>
      <c r="F3597" s="2">
        <v>52482</v>
      </c>
      <c r="G3597">
        <v>14</v>
      </c>
      <c r="H3597">
        <v>41</v>
      </c>
      <c r="I3597" s="1" t="s">
        <v>129</v>
      </c>
      <c r="J3597" s="1" t="s">
        <v>26</v>
      </c>
      <c r="K3597" s="1" t="s">
        <v>65</v>
      </c>
      <c r="L3597" s="1" t="s">
        <v>19</v>
      </c>
      <c r="M3597" s="1" t="s">
        <v>56</v>
      </c>
      <c r="N3597" s="1" t="s">
        <v>28</v>
      </c>
      <c r="O3597" s="1" t="s">
        <v>31</v>
      </c>
    </row>
    <row r="3598" spans="1:15" x14ac:dyDescent="0.25">
      <c r="A3598">
        <v>3597</v>
      </c>
      <c r="B3598">
        <v>28</v>
      </c>
      <c r="C3598" s="1" t="s">
        <v>134</v>
      </c>
      <c r="D3598" s="1" t="s">
        <v>86</v>
      </c>
      <c r="E3598" s="1" t="s">
        <v>4</v>
      </c>
      <c r="F3598" s="2">
        <v>52484</v>
      </c>
      <c r="G3598">
        <v>44</v>
      </c>
      <c r="H3598">
        <v>83</v>
      </c>
      <c r="I3598" s="1" t="s">
        <v>113</v>
      </c>
      <c r="J3598" s="1" t="s">
        <v>26</v>
      </c>
      <c r="K3598" s="1" t="s">
        <v>43</v>
      </c>
      <c r="L3598" s="1" t="s">
        <v>19</v>
      </c>
      <c r="M3598" s="1" t="s">
        <v>36</v>
      </c>
      <c r="N3598" s="1" t="s">
        <v>15</v>
      </c>
      <c r="O3598" s="1" t="s">
        <v>11</v>
      </c>
    </row>
    <row r="3599" spans="1:15" x14ac:dyDescent="0.25">
      <c r="A3599">
        <v>3598</v>
      </c>
      <c r="B3599">
        <v>29</v>
      </c>
      <c r="C3599" s="1" t="s">
        <v>134</v>
      </c>
      <c r="D3599" s="1" t="s">
        <v>71</v>
      </c>
      <c r="E3599" s="1" t="s">
        <v>49</v>
      </c>
      <c r="F3599" s="2">
        <v>52486</v>
      </c>
      <c r="G3599">
        <v>18</v>
      </c>
      <c r="H3599">
        <v>71</v>
      </c>
      <c r="I3599" s="1" t="s">
        <v>112</v>
      </c>
      <c r="J3599" s="1" t="s">
        <v>26</v>
      </c>
      <c r="K3599" s="1" t="s">
        <v>14</v>
      </c>
      <c r="L3599" s="1" t="s">
        <v>35</v>
      </c>
      <c r="M3599" s="1" t="s">
        <v>36</v>
      </c>
      <c r="N3599" s="1" t="s">
        <v>57</v>
      </c>
      <c r="O3599" s="1" t="s">
        <v>40</v>
      </c>
    </row>
    <row r="3600" spans="1:15" x14ac:dyDescent="0.25">
      <c r="A3600">
        <v>3599</v>
      </c>
      <c r="B3600">
        <v>23</v>
      </c>
      <c r="C3600" s="1" t="s">
        <v>134</v>
      </c>
      <c r="D3600" s="1" t="s">
        <v>86</v>
      </c>
      <c r="E3600" s="1" t="s">
        <v>4</v>
      </c>
      <c r="F3600" s="2">
        <v>52488</v>
      </c>
      <c r="G3600">
        <v>19</v>
      </c>
      <c r="H3600">
        <v>76</v>
      </c>
      <c r="I3600" s="1" t="s">
        <v>121</v>
      </c>
      <c r="J3600" s="1" t="s">
        <v>74</v>
      </c>
      <c r="K3600" s="1" t="s">
        <v>55</v>
      </c>
      <c r="L3600" s="1" t="s">
        <v>19</v>
      </c>
      <c r="M3600" s="1" t="s">
        <v>56</v>
      </c>
      <c r="N3600" s="1" t="s">
        <v>57</v>
      </c>
      <c r="O3600" s="1" t="s">
        <v>58</v>
      </c>
    </row>
    <row r="3601" spans="1:15" x14ac:dyDescent="0.25">
      <c r="A3601">
        <v>3600</v>
      </c>
      <c r="B3601">
        <v>37</v>
      </c>
      <c r="C3601" s="1" t="s">
        <v>134</v>
      </c>
      <c r="D3601" s="1" t="s">
        <v>101</v>
      </c>
      <c r="E3601" s="1" t="s">
        <v>49</v>
      </c>
      <c r="F3601" s="2">
        <v>52490</v>
      </c>
      <c r="G3601">
        <v>4</v>
      </c>
      <c r="H3601">
        <v>34</v>
      </c>
      <c r="I3601" s="1" t="s">
        <v>93</v>
      </c>
      <c r="J3601" s="1" t="s">
        <v>18</v>
      </c>
      <c r="K3601" s="1" t="s">
        <v>82</v>
      </c>
      <c r="L3601" s="1" t="s">
        <v>19</v>
      </c>
      <c r="M3601" s="1" t="s">
        <v>9</v>
      </c>
      <c r="N3601" s="1" t="s">
        <v>15</v>
      </c>
      <c r="O3601" s="1" t="s">
        <v>22</v>
      </c>
    </row>
    <row r="3602" spans="1:15" x14ac:dyDescent="0.25">
      <c r="A3602">
        <v>3601</v>
      </c>
      <c r="B3602">
        <v>67</v>
      </c>
      <c r="C3602" s="1" t="s">
        <v>134</v>
      </c>
      <c r="D3602" s="1" t="s">
        <v>63</v>
      </c>
      <c r="E3602" s="1" t="s">
        <v>4</v>
      </c>
      <c r="F3602" s="2">
        <v>52492</v>
      </c>
      <c r="G3602">
        <v>25</v>
      </c>
      <c r="H3602">
        <v>81</v>
      </c>
      <c r="I3602" s="1" t="s">
        <v>113</v>
      </c>
      <c r="J3602" s="1" t="s">
        <v>74</v>
      </c>
      <c r="K3602" s="1" t="s">
        <v>60</v>
      </c>
      <c r="L3602" s="1" t="s">
        <v>19</v>
      </c>
      <c r="M3602" s="1" t="s">
        <v>20</v>
      </c>
      <c r="N3602" s="1" t="s">
        <v>15</v>
      </c>
      <c r="O3602" s="1" t="s">
        <v>58</v>
      </c>
    </row>
    <row r="3603" spans="1:15" x14ac:dyDescent="0.25">
      <c r="A3603">
        <v>3602</v>
      </c>
      <c r="B3603">
        <v>34</v>
      </c>
      <c r="C3603" s="1" t="s">
        <v>134</v>
      </c>
      <c r="D3603" s="1" t="s">
        <v>95</v>
      </c>
      <c r="E3603" s="1" t="s">
        <v>4</v>
      </c>
      <c r="F3603" s="2">
        <v>52494</v>
      </c>
      <c r="G3603">
        <v>3</v>
      </c>
      <c r="H3603">
        <v>47</v>
      </c>
      <c r="I3603" s="1" t="s">
        <v>80</v>
      </c>
      <c r="J3603" s="1" t="s">
        <v>26</v>
      </c>
      <c r="K3603" s="1" t="s">
        <v>108</v>
      </c>
      <c r="L3603" s="1" t="s">
        <v>35</v>
      </c>
      <c r="M3603" s="1" t="s">
        <v>27</v>
      </c>
      <c r="N3603" s="1" t="s">
        <v>28</v>
      </c>
      <c r="O3603" s="1" t="s">
        <v>70</v>
      </c>
    </row>
    <row r="3604" spans="1:15" x14ac:dyDescent="0.25">
      <c r="A3604">
        <v>3603</v>
      </c>
      <c r="B3604">
        <v>58</v>
      </c>
      <c r="C3604" s="1" t="s">
        <v>134</v>
      </c>
      <c r="D3604" s="1" t="s">
        <v>69</v>
      </c>
      <c r="E3604" s="1" t="s">
        <v>4</v>
      </c>
      <c r="F3604" s="2">
        <v>52496</v>
      </c>
      <c r="G3604">
        <v>40</v>
      </c>
      <c r="H3604">
        <v>36</v>
      </c>
      <c r="I3604" s="1" t="s">
        <v>33</v>
      </c>
      <c r="J3604" s="1" t="s">
        <v>18</v>
      </c>
      <c r="K3604" s="1" t="s">
        <v>118</v>
      </c>
      <c r="L3604" s="1" t="s">
        <v>35</v>
      </c>
      <c r="M3604" s="1" t="s">
        <v>56</v>
      </c>
      <c r="N3604" s="1" t="s">
        <v>68</v>
      </c>
      <c r="O3604" s="1" t="s">
        <v>40</v>
      </c>
    </row>
    <row r="3605" spans="1:15" x14ac:dyDescent="0.25">
      <c r="A3605">
        <v>3604</v>
      </c>
      <c r="B3605">
        <v>45</v>
      </c>
      <c r="C3605" s="1" t="s">
        <v>134</v>
      </c>
      <c r="D3605" s="1" t="s">
        <v>16</v>
      </c>
      <c r="E3605" s="1" t="s">
        <v>4</v>
      </c>
      <c r="F3605" s="2">
        <v>52498</v>
      </c>
      <c r="G3605">
        <v>5</v>
      </c>
      <c r="H3605">
        <v>51</v>
      </c>
      <c r="I3605" s="1" t="s">
        <v>42</v>
      </c>
      <c r="J3605" s="1" t="s">
        <v>26</v>
      </c>
      <c r="K3605" s="1" t="s">
        <v>62</v>
      </c>
      <c r="L3605" s="1" t="s">
        <v>19</v>
      </c>
      <c r="M3605" s="1" t="s">
        <v>20</v>
      </c>
      <c r="N3605" s="1" t="s">
        <v>15</v>
      </c>
      <c r="O3605" s="1" t="s">
        <v>22</v>
      </c>
    </row>
    <row r="3606" spans="1:15" x14ac:dyDescent="0.25">
      <c r="A3606">
        <v>3605</v>
      </c>
      <c r="B3606">
        <v>63</v>
      </c>
      <c r="C3606" s="1" t="s">
        <v>134</v>
      </c>
      <c r="D3606" s="1" t="s">
        <v>86</v>
      </c>
      <c r="E3606" s="1" t="s">
        <v>4</v>
      </c>
      <c r="F3606" s="2">
        <v>52500</v>
      </c>
      <c r="G3606">
        <v>17</v>
      </c>
      <c r="H3606">
        <v>86</v>
      </c>
      <c r="I3606" s="1" t="s">
        <v>42</v>
      </c>
      <c r="J3606" s="1" t="s">
        <v>26</v>
      </c>
      <c r="K3606" s="1" t="s">
        <v>103</v>
      </c>
      <c r="L3606" s="1" t="s">
        <v>39</v>
      </c>
      <c r="M3606" s="1" t="s">
        <v>36</v>
      </c>
      <c r="N3606" s="1" t="s">
        <v>68</v>
      </c>
      <c r="O3606" s="1" t="s">
        <v>31</v>
      </c>
    </row>
    <row r="3607" spans="1:15" x14ac:dyDescent="0.25">
      <c r="A3607">
        <v>3606</v>
      </c>
      <c r="B3607">
        <v>68</v>
      </c>
      <c r="C3607" s="1" t="s">
        <v>134</v>
      </c>
      <c r="D3607" s="1" t="s">
        <v>16</v>
      </c>
      <c r="E3607" s="1" t="s">
        <v>4</v>
      </c>
      <c r="F3607" s="2">
        <v>52502</v>
      </c>
      <c r="G3607">
        <v>36</v>
      </c>
      <c r="H3607">
        <v>41</v>
      </c>
      <c r="I3607" s="1" t="s">
        <v>72</v>
      </c>
      <c r="J3607" s="1" t="s">
        <v>26</v>
      </c>
      <c r="K3607" s="1" t="s">
        <v>62</v>
      </c>
      <c r="L3607" s="1" t="s">
        <v>39</v>
      </c>
      <c r="M3607" s="1" t="s">
        <v>56</v>
      </c>
      <c r="N3607" s="1" t="s">
        <v>57</v>
      </c>
      <c r="O3607" s="1" t="s">
        <v>79</v>
      </c>
    </row>
    <row r="3608" spans="1:15" x14ac:dyDescent="0.25">
      <c r="A3608">
        <v>3607</v>
      </c>
      <c r="B3608">
        <v>41</v>
      </c>
      <c r="C3608" s="1" t="s">
        <v>134</v>
      </c>
      <c r="D3608" s="1" t="s">
        <v>23</v>
      </c>
      <c r="E3608" s="1" t="s">
        <v>24</v>
      </c>
      <c r="F3608" s="2">
        <v>52504</v>
      </c>
      <c r="G3608">
        <v>41</v>
      </c>
      <c r="H3608">
        <v>90</v>
      </c>
      <c r="I3608" s="1" t="s">
        <v>130</v>
      </c>
      <c r="J3608" s="1" t="s">
        <v>74</v>
      </c>
      <c r="K3608" s="1" t="s">
        <v>55</v>
      </c>
      <c r="L3608" s="1" t="s">
        <v>39</v>
      </c>
      <c r="M3608" s="1" t="s">
        <v>9</v>
      </c>
      <c r="N3608" s="1" t="s">
        <v>10</v>
      </c>
      <c r="O3608" s="1" t="s">
        <v>31</v>
      </c>
    </row>
    <row r="3609" spans="1:15" x14ac:dyDescent="0.25">
      <c r="A3609">
        <v>3608</v>
      </c>
      <c r="B3609">
        <v>50</v>
      </c>
      <c r="C3609" s="1" t="s">
        <v>134</v>
      </c>
      <c r="D3609" s="1" t="s">
        <v>106</v>
      </c>
      <c r="E3609" s="1" t="s">
        <v>49</v>
      </c>
      <c r="F3609" s="2">
        <v>52506</v>
      </c>
      <c r="G3609">
        <v>20</v>
      </c>
      <c r="H3609">
        <v>93</v>
      </c>
      <c r="I3609" s="1" t="s">
        <v>112</v>
      </c>
      <c r="J3609" s="1" t="s">
        <v>6</v>
      </c>
      <c r="K3609" s="1" t="s">
        <v>43</v>
      </c>
      <c r="L3609" s="1" t="s">
        <v>39</v>
      </c>
      <c r="M3609" s="1" t="s">
        <v>36</v>
      </c>
      <c r="N3609" s="1" t="s">
        <v>10</v>
      </c>
      <c r="O3609" s="1" t="s">
        <v>58</v>
      </c>
    </row>
    <row r="3610" spans="1:15" x14ac:dyDescent="0.25">
      <c r="A3610">
        <v>3609</v>
      </c>
      <c r="B3610">
        <v>24</v>
      </c>
      <c r="C3610" s="1" t="s">
        <v>134</v>
      </c>
      <c r="D3610" s="1" t="s">
        <v>125</v>
      </c>
      <c r="E3610" s="1" t="s">
        <v>49</v>
      </c>
      <c r="F3610" s="2">
        <v>52508</v>
      </c>
      <c r="G3610">
        <v>2</v>
      </c>
      <c r="H3610">
        <v>56</v>
      </c>
      <c r="I3610" s="1" t="s">
        <v>104</v>
      </c>
      <c r="J3610" s="1" t="s">
        <v>26</v>
      </c>
      <c r="K3610" s="1" t="s">
        <v>91</v>
      </c>
      <c r="L3610" s="1" t="s">
        <v>39</v>
      </c>
      <c r="M3610" s="1" t="s">
        <v>27</v>
      </c>
      <c r="N3610" s="1" t="s">
        <v>15</v>
      </c>
      <c r="O3610" s="1" t="s">
        <v>79</v>
      </c>
    </row>
    <row r="3611" spans="1:15" x14ac:dyDescent="0.25">
      <c r="A3611">
        <v>3610</v>
      </c>
      <c r="B3611">
        <v>21</v>
      </c>
      <c r="C3611" s="1" t="s">
        <v>134</v>
      </c>
      <c r="D3611" s="1" t="s">
        <v>107</v>
      </c>
      <c r="E3611" s="1" t="s">
        <v>4</v>
      </c>
      <c r="F3611" s="2">
        <v>52510</v>
      </c>
      <c r="G3611">
        <v>31</v>
      </c>
      <c r="H3611">
        <v>39</v>
      </c>
      <c r="I3611" s="1" t="s">
        <v>112</v>
      </c>
      <c r="J3611" s="1" t="s">
        <v>26</v>
      </c>
      <c r="K3611" s="1" t="s">
        <v>91</v>
      </c>
      <c r="L3611" s="1" t="s">
        <v>35</v>
      </c>
      <c r="M3611" s="1" t="s">
        <v>52</v>
      </c>
      <c r="N3611" s="1" t="s">
        <v>68</v>
      </c>
      <c r="O3611" s="1" t="s">
        <v>70</v>
      </c>
    </row>
    <row r="3612" spans="1:15" x14ac:dyDescent="0.25">
      <c r="A3612">
        <v>3611</v>
      </c>
      <c r="B3612">
        <v>18</v>
      </c>
      <c r="C3612" s="1" t="s">
        <v>134</v>
      </c>
      <c r="D3612" s="1" t="s">
        <v>84</v>
      </c>
      <c r="E3612" s="1" t="s">
        <v>45</v>
      </c>
      <c r="F3612" s="2">
        <v>52512</v>
      </c>
      <c r="G3612">
        <v>23</v>
      </c>
      <c r="H3612">
        <v>86</v>
      </c>
      <c r="I3612" s="1" t="s">
        <v>87</v>
      </c>
      <c r="J3612" s="1" t="s">
        <v>74</v>
      </c>
      <c r="K3612" s="1" t="s">
        <v>78</v>
      </c>
      <c r="L3612" s="1" t="s">
        <v>39</v>
      </c>
      <c r="M3612" s="1" t="s">
        <v>52</v>
      </c>
      <c r="N3612" s="1" t="s">
        <v>57</v>
      </c>
      <c r="O3612" s="1" t="s">
        <v>11</v>
      </c>
    </row>
    <row r="3613" spans="1:15" x14ac:dyDescent="0.25">
      <c r="A3613">
        <v>3612</v>
      </c>
      <c r="B3613">
        <v>63</v>
      </c>
      <c r="C3613" s="1" t="s">
        <v>134</v>
      </c>
      <c r="D3613" s="1" t="s">
        <v>95</v>
      </c>
      <c r="E3613" s="1" t="s">
        <v>4</v>
      </c>
      <c r="F3613" s="2">
        <v>52514</v>
      </c>
      <c r="G3613">
        <v>30</v>
      </c>
      <c r="H3613">
        <v>82</v>
      </c>
      <c r="I3613" s="1" t="s">
        <v>131</v>
      </c>
      <c r="J3613" s="1" t="s">
        <v>26</v>
      </c>
      <c r="K3613" s="1" t="s">
        <v>47</v>
      </c>
      <c r="L3613" s="1" t="s">
        <v>19</v>
      </c>
      <c r="M3613" s="1" t="s">
        <v>36</v>
      </c>
      <c r="N3613" s="1" t="s">
        <v>21</v>
      </c>
      <c r="O3613" s="1" t="s">
        <v>31</v>
      </c>
    </row>
    <row r="3614" spans="1:15" x14ac:dyDescent="0.25">
      <c r="A3614">
        <v>3613</v>
      </c>
      <c r="B3614">
        <v>47</v>
      </c>
      <c r="C3614" s="1" t="s">
        <v>134</v>
      </c>
      <c r="D3614" s="1" t="s">
        <v>23</v>
      </c>
      <c r="E3614" s="1" t="s">
        <v>24</v>
      </c>
      <c r="F3614" s="2">
        <v>52516</v>
      </c>
      <c r="G3614">
        <v>26</v>
      </c>
      <c r="H3614">
        <v>29</v>
      </c>
      <c r="I3614" s="1" t="s">
        <v>133</v>
      </c>
      <c r="J3614" s="1" t="s">
        <v>26</v>
      </c>
      <c r="K3614" s="1" t="s">
        <v>67</v>
      </c>
      <c r="L3614" s="1" t="s">
        <v>35</v>
      </c>
      <c r="M3614" s="1" t="s">
        <v>36</v>
      </c>
      <c r="N3614" s="1" t="s">
        <v>15</v>
      </c>
      <c r="O3614" s="1" t="s">
        <v>79</v>
      </c>
    </row>
    <row r="3615" spans="1:15" x14ac:dyDescent="0.25">
      <c r="A3615">
        <v>3614</v>
      </c>
      <c r="B3615">
        <v>58</v>
      </c>
      <c r="C3615" s="1" t="s">
        <v>134</v>
      </c>
      <c r="D3615" s="1" t="s">
        <v>106</v>
      </c>
      <c r="E3615" s="1" t="s">
        <v>49</v>
      </c>
      <c r="F3615" s="2">
        <v>52518</v>
      </c>
      <c r="G3615">
        <v>40</v>
      </c>
      <c r="H3615">
        <v>27</v>
      </c>
      <c r="I3615" s="1" t="s">
        <v>130</v>
      </c>
      <c r="J3615" s="1" t="s">
        <v>26</v>
      </c>
      <c r="K3615" s="1" t="s">
        <v>118</v>
      </c>
      <c r="L3615" s="1" t="s">
        <v>39</v>
      </c>
      <c r="M3615" s="1" t="s">
        <v>56</v>
      </c>
      <c r="N3615" s="1" t="s">
        <v>10</v>
      </c>
      <c r="O3615" s="1" t="s">
        <v>31</v>
      </c>
    </row>
    <row r="3616" spans="1:15" x14ac:dyDescent="0.25">
      <c r="A3616">
        <v>3615</v>
      </c>
      <c r="B3616">
        <v>46</v>
      </c>
      <c r="C3616" s="1" t="s">
        <v>134</v>
      </c>
      <c r="D3616" s="1" t="s">
        <v>125</v>
      </c>
      <c r="E3616" s="1" t="s">
        <v>49</v>
      </c>
      <c r="F3616" s="2">
        <v>52520</v>
      </c>
      <c r="G3616">
        <v>19</v>
      </c>
      <c r="H3616">
        <v>25</v>
      </c>
      <c r="I3616" s="1" t="s">
        <v>61</v>
      </c>
      <c r="J3616" s="1" t="s">
        <v>6</v>
      </c>
      <c r="K3616" s="1" t="s">
        <v>14</v>
      </c>
      <c r="L3616" s="1" t="s">
        <v>19</v>
      </c>
      <c r="M3616" s="1" t="s">
        <v>52</v>
      </c>
      <c r="N3616" s="1" t="s">
        <v>57</v>
      </c>
      <c r="O3616" s="1" t="s">
        <v>31</v>
      </c>
    </row>
    <row r="3617" spans="1:15" x14ac:dyDescent="0.25">
      <c r="A3617">
        <v>3616</v>
      </c>
      <c r="B3617">
        <v>35</v>
      </c>
      <c r="C3617" s="1" t="s">
        <v>134</v>
      </c>
      <c r="D3617" s="1" t="s">
        <v>63</v>
      </c>
      <c r="E3617" s="1" t="s">
        <v>4</v>
      </c>
      <c r="F3617" s="2">
        <v>52522</v>
      </c>
      <c r="G3617">
        <v>4</v>
      </c>
      <c r="H3617">
        <v>31</v>
      </c>
      <c r="I3617" s="1" t="s">
        <v>81</v>
      </c>
      <c r="J3617" s="1" t="s">
        <v>26</v>
      </c>
      <c r="K3617" s="1" t="s">
        <v>62</v>
      </c>
      <c r="L3617" s="1" t="s">
        <v>8</v>
      </c>
      <c r="M3617" s="1" t="s">
        <v>20</v>
      </c>
      <c r="N3617" s="1" t="s">
        <v>21</v>
      </c>
      <c r="O3617" s="1" t="s">
        <v>70</v>
      </c>
    </row>
    <row r="3618" spans="1:15" x14ac:dyDescent="0.25">
      <c r="A3618">
        <v>3617</v>
      </c>
      <c r="B3618">
        <v>42</v>
      </c>
      <c r="C3618" s="1" t="s">
        <v>134</v>
      </c>
      <c r="D3618" s="1" t="s">
        <v>86</v>
      </c>
      <c r="E3618" s="1" t="s">
        <v>4</v>
      </c>
      <c r="F3618" s="2">
        <v>52524</v>
      </c>
      <c r="G3618">
        <v>33</v>
      </c>
      <c r="H3618">
        <v>23</v>
      </c>
      <c r="I3618" s="1" t="s">
        <v>132</v>
      </c>
      <c r="J3618" s="1" t="s">
        <v>6</v>
      </c>
      <c r="K3618" s="1" t="s">
        <v>55</v>
      </c>
      <c r="L3618" s="1" t="s">
        <v>8</v>
      </c>
      <c r="M3618" s="1" t="s">
        <v>56</v>
      </c>
      <c r="N3618" s="1" t="s">
        <v>68</v>
      </c>
      <c r="O3618" s="1" t="s">
        <v>11</v>
      </c>
    </row>
    <row r="3619" spans="1:15" x14ac:dyDescent="0.25">
      <c r="A3619">
        <v>3618</v>
      </c>
      <c r="B3619">
        <v>48</v>
      </c>
      <c r="C3619" s="1" t="s">
        <v>134</v>
      </c>
      <c r="D3619" s="1" t="s">
        <v>115</v>
      </c>
      <c r="E3619" s="1" t="s">
        <v>49</v>
      </c>
      <c r="F3619" s="2">
        <v>52526</v>
      </c>
      <c r="G3619">
        <v>29</v>
      </c>
      <c r="H3619">
        <v>47</v>
      </c>
      <c r="I3619" s="1" t="s">
        <v>5</v>
      </c>
      <c r="J3619" s="1" t="s">
        <v>26</v>
      </c>
      <c r="K3619" s="1" t="s">
        <v>75</v>
      </c>
      <c r="L3619" s="1" t="s">
        <v>39</v>
      </c>
      <c r="M3619" s="1" t="s">
        <v>9</v>
      </c>
      <c r="N3619" s="1" t="s">
        <v>68</v>
      </c>
      <c r="O3619" s="1" t="s">
        <v>70</v>
      </c>
    </row>
    <row r="3620" spans="1:15" x14ac:dyDescent="0.25">
      <c r="A3620">
        <v>3619</v>
      </c>
      <c r="B3620">
        <v>28</v>
      </c>
      <c r="C3620" s="1" t="s">
        <v>134</v>
      </c>
      <c r="D3620" s="1" t="s">
        <v>125</v>
      </c>
      <c r="E3620" s="1" t="s">
        <v>49</v>
      </c>
      <c r="F3620" s="2">
        <v>52528</v>
      </c>
      <c r="G3620">
        <v>47</v>
      </c>
      <c r="H3620">
        <v>67</v>
      </c>
      <c r="I3620" s="1" t="s">
        <v>89</v>
      </c>
      <c r="J3620" s="1" t="s">
        <v>26</v>
      </c>
      <c r="K3620" s="1" t="s">
        <v>14</v>
      </c>
      <c r="L3620" s="1" t="s">
        <v>39</v>
      </c>
      <c r="M3620" s="1" t="s">
        <v>52</v>
      </c>
      <c r="N3620" s="1" t="s">
        <v>28</v>
      </c>
      <c r="O3620" s="1" t="s">
        <v>58</v>
      </c>
    </row>
    <row r="3621" spans="1:15" x14ac:dyDescent="0.25">
      <c r="A3621">
        <v>3620</v>
      </c>
      <c r="B3621">
        <v>44</v>
      </c>
      <c r="C3621" s="1" t="s">
        <v>134</v>
      </c>
      <c r="D3621" s="1" t="s">
        <v>101</v>
      </c>
      <c r="E3621" s="1" t="s">
        <v>49</v>
      </c>
      <c r="F3621" s="2">
        <v>52530</v>
      </c>
      <c r="G3621">
        <v>50</v>
      </c>
      <c r="H3621">
        <v>75</v>
      </c>
      <c r="I3621" s="1" t="s">
        <v>80</v>
      </c>
      <c r="J3621" s="1" t="s">
        <v>18</v>
      </c>
      <c r="K3621" s="1" t="s">
        <v>118</v>
      </c>
      <c r="L3621" s="1" t="s">
        <v>8</v>
      </c>
      <c r="M3621" s="1" t="s">
        <v>52</v>
      </c>
      <c r="N3621" s="1" t="s">
        <v>10</v>
      </c>
      <c r="O3621" s="1" t="s">
        <v>22</v>
      </c>
    </row>
    <row r="3622" spans="1:15" x14ac:dyDescent="0.25">
      <c r="A3622">
        <v>3621</v>
      </c>
      <c r="B3622">
        <v>60</v>
      </c>
      <c r="C3622" s="1" t="s">
        <v>134</v>
      </c>
      <c r="D3622" s="1" t="s">
        <v>23</v>
      </c>
      <c r="E3622" s="1" t="s">
        <v>24</v>
      </c>
      <c r="F3622" s="2">
        <v>52532</v>
      </c>
      <c r="G3622">
        <v>28</v>
      </c>
      <c r="H3622">
        <v>82</v>
      </c>
      <c r="I3622" s="1" t="s">
        <v>42</v>
      </c>
      <c r="J3622" s="1" t="s">
        <v>26</v>
      </c>
      <c r="K3622" s="1" t="s">
        <v>30</v>
      </c>
      <c r="L3622" s="1" t="s">
        <v>35</v>
      </c>
      <c r="M3622" s="1" t="s">
        <v>9</v>
      </c>
      <c r="N3622" s="1" t="s">
        <v>21</v>
      </c>
      <c r="O3622" s="1" t="s">
        <v>11</v>
      </c>
    </row>
    <row r="3623" spans="1:15" x14ac:dyDescent="0.25">
      <c r="A3623">
        <v>3622</v>
      </c>
      <c r="B3623">
        <v>38</v>
      </c>
      <c r="C3623" s="1" t="s">
        <v>134</v>
      </c>
      <c r="D3623" s="1" t="s">
        <v>32</v>
      </c>
      <c r="E3623" s="1" t="s">
        <v>24</v>
      </c>
      <c r="F3623" s="2">
        <v>52534</v>
      </c>
      <c r="G3623">
        <v>5</v>
      </c>
      <c r="H3623">
        <v>32</v>
      </c>
      <c r="I3623" s="1" t="s">
        <v>109</v>
      </c>
      <c r="J3623" s="1" t="s">
        <v>74</v>
      </c>
      <c r="K3623" s="1" t="s">
        <v>47</v>
      </c>
      <c r="L3623" s="1" t="s">
        <v>35</v>
      </c>
      <c r="M3623" s="1" t="s">
        <v>52</v>
      </c>
      <c r="N3623" s="1" t="s">
        <v>15</v>
      </c>
      <c r="O3623" s="1" t="s">
        <v>11</v>
      </c>
    </row>
    <row r="3624" spans="1:15" x14ac:dyDescent="0.25">
      <c r="A3624">
        <v>3623</v>
      </c>
      <c r="B3624">
        <v>46</v>
      </c>
      <c r="C3624" s="1" t="s">
        <v>134</v>
      </c>
      <c r="D3624" s="1" t="s">
        <v>63</v>
      </c>
      <c r="E3624" s="1" t="s">
        <v>4</v>
      </c>
      <c r="F3624" s="2">
        <v>52536</v>
      </c>
      <c r="G3624">
        <v>12</v>
      </c>
      <c r="H3624">
        <v>41</v>
      </c>
      <c r="I3624" s="1" t="s">
        <v>132</v>
      </c>
      <c r="J3624" s="1" t="s">
        <v>26</v>
      </c>
      <c r="K3624" s="1" t="s">
        <v>55</v>
      </c>
      <c r="L3624" s="1" t="s">
        <v>39</v>
      </c>
      <c r="M3624" s="1" t="s">
        <v>56</v>
      </c>
      <c r="N3624" s="1" t="s">
        <v>21</v>
      </c>
      <c r="O3624" s="1" t="s">
        <v>31</v>
      </c>
    </row>
    <row r="3625" spans="1:15" x14ac:dyDescent="0.25">
      <c r="A3625">
        <v>3624</v>
      </c>
      <c r="B3625">
        <v>39</v>
      </c>
      <c r="C3625" s="1" t="s">
        <v>134</v>
      </c>
      <c r="D3625" s="1" t="s">
        <v>88</v>
      </c>
      <c r="E3625" s="1" t="s">
        <v>49</v>
      </c>
      <c r="F3625" s="2">
        <v>52538</v>
      </c>
      <c r="G3625">
        <v>4</v>
      </c>
      <c r="H3625">
        <v>89</v>
      </c>
      <c r="I3625" s="1" t="s">
        <v>54</v>
      </c>
      <c r="J3625" s="1" t="s">
        <v>26</v>
      </c>
      <c r="K3625" s="1" t="s">
        <v>65</v>
      </c>
      <c r="L3625" s="1" t="s">
        <v>8</v>
      </c>
      <c r="M3625" s="1" t="s">
        <v>52</v>
      </c>
      <c r="N3625" s="1" t="s">
        <v>28</v>
      </c>
      <c r="O3625" s="1" t="s">
        <v>22</v>
      </c>
    </row>
    <row r="3626" spans="1:15" x14ac:dyDescent="0.25">
      <c r="A3626">
        <v>3625</v>
      </c>
      <c r="B3626">
        <v>22</v>
      </c>
      <c r="C3626" s="1" t="s">
        <v>134</v>
      </c>
      <c r="D3626" s="1" t="s">
        <v>106</v>
      </c>
      <c r="E3626" s="1" t="s">
        <v>49</v>
      </c>
      <c r="F3626" s="2">
        <v>52540</v>
      </c>
      <c r="G3626">
        <v>22</v>
      </c>
      <c r="H3626">
        <v>82</v>
      </c>
      <c r="I3626" s="1" t="s">
        <v>87</v>
      </c>
      <c r="J3626" s="1" t="s">
        <v>74</v>
      </c>
      <c r="K3626" s="1" t="s">
        <v>82</v>
      </c>
      <c r="L3626" s="1" t="s">
        <v>39</v>
      </c>
      <c r="M3626" s="1" t="s">
        <v>56</v>
      </c>
      <c r="N3626" s="1" t="s">
        <v>57</v>
      </c>
      <c r="O3626" s="1" t="s">
        <v>58</v>
      </c>
    </row>
    <row r="3627" spans="1:15" x14ac:dyDescent="0.25">
      <c r="A3627">
        <v>3626</v>
      </c>
      <c r="B3627">
        <v>44</v>
      </c>
      <c r="C3627" s="1" t="s">
        <v>134</v>
      </c>
      <c r="D3627" s="1" t="s">
        <v>101</v>
      </c>
      <c r="E3627" s="1" t="s">
        <v>49</v>
      </c>
      <c r="F3627" s="2">
        <v>52542</v>
      </c>
      <c r="G3627">
        <v>32</v>
      </c>
      <c r="H3627">
        <v>99</v>
      </c>
      <c r="I3627" s="1" t="s">
        <v>97</v>
      </c>
      <c r="J3627" s="1" t="s">
        <v>6</v>
      </c>
      <c r="K3627" s="1" t="s">
        <v>78</v>
      </c>
      <c r="L3627" s="1" t="s">
        <v>8</v>
      </c>
      <c r="M3627" s="1" t="s">
        <v>9</v>
      </c>
      <c r="N3627" s="1" t="s">
        <v>28</v>
      </c>
      <c r="O3627" s="1" t="s">
        <v>22</v>
      </c>
    </row>
    <row r="3628" spans="1:15" x14ac:dyDescent="0.25">
      <c r="A3628">
        <v>3627</v>
      </c>
      <c r="B3628">
        <v>69</v>
      </c>
      <c r="C3628" s="1" t="s">
        <v>134</v>
      </c>
      <c r="D3628" s="1" t="s">
        <v>3</v>
      </c>
      <c r="E3628" s="1" t="s">
        <v>4</v>
      </c>
      <c r="F3628" s="2">
        <v>52544</v>
      </c>
      <c r="G3628">
        <v>32</v>
      </c>
      <c r="H3628">
        <v>98</v>
      </c>
      <c r="I3628" s="1" t="s">
        <v>73</v>
      </c>
      <c r="J3628" s="1" t="s">
        <v>6</v>
      </c>
      <c r="K3628" s="1" t="s">
        <v>67</v>
      </c>
      <c r="L3628" s="1" t="s">
        <v>39</v>
      </c>
      <c r="M3628" s="1" t="s">
        <v>9</v>
      </c>
      <c r="N3628" s="1" t="s">
        <v>10</v>
      </c>
      <c r="O3628" s="1" t="s">
        <v>40</v>
      </c>
    </row>
    <row r="3629" spans="1:15" x14ac:dyDescent="0.25">
      <c r="A3629">
        <v>3628</v>
      </c>
      <c r="B3629">
        <v>39</v>
      </c>
      <c r="C3629" s="1" t="s">
        <v>134</v>
      </c>
      <c r="D3629" s="1" t="s">
        <v>115</v>
      </c>
      <c r="E3629" s="1" t="s">
        <v>49</v>
      </c>
      <c r="F3629" s="2">
        <v>52546</v>
      </c>
      <c r="G3629">
        <v>48</v>
      </c>
      <c r="H3629">
        <v>54</v>
      </c>
      <c r="I3629" s="1" t="s">
        <v>61</v>
      </c>
      <c r="J3629" s="1" t="s">
        <v>26</v>
      </c>
      <c r="K3629" s="1" t="s">
        <v>47</v>
      </c>
      <c r="L3629" s="1" t="s">
        <v>8</v>
      </c>
      <c r="M3629" s="1" t="s">
        <v>27</v>
      </c>
      <c r="N3629" s="1" t="s">
        <v>15</v>
      </c>
      <c r="O3629" s="1" t="s">
        <v>79</v>
      </c>
    </row>
    <row r="3630" spans="1:15" x14ac:dyDescent="0.25">
      <c r="A3630">
        <v>3629</v>
      </c>
      <c r="B3630">
        <v>53</v>
      </c>
      <c r="C3630" s="1" t="s">
        <v>134</v>
      </c>
      <c r="D3630" s="1" t="s">
        <v>3</v>
      </c>
      <c r="E3630" s="1" t="s">
        <v>4</v>
      </c>
      <c r="F3630" s="2">
        <v>52548</v>
      </c>
      <c r="G3630">
        <v>35</v>
      </c>
      <c r="H3630">
        <v>88</v>
      </c>
      <c r="I3630" s="1" t="s">
        <v>124</v>
      </c>
      <c r="J3630" s="1" t="s">
        <v>6</v>
      </c>
      <c r="K3630" s="1" t="s">
        <v>55</v>
      </c>
      <c r="L3630" s="1" t="s">
        <v>35</v>
      </c>
      <c r="M3630" s="1" t="s">
        <v>20</v>
      </c>
      <c r="N3630" s="1" t="s">
        <v>21</v>
      </c>
      <c r="O3630" s="1" t="s">
        <v>70</v>
      </c>
    </row>
    <row r="3631" spans="1:15" x14ac:dyDescent="0.25">
      <c r="A3631">
        <v>3630</v>
      </c>
      <c r="B3631">
        <v>52</v>
      </c>
      <c r="C3631" s="1" t="s">
        <v>134</v>
      </c>
      <c r="D3631" s="1" t="s">
        <v>95</v>
      </c>
      <c r="E3631" s="1" t="s">
        <v>4</v>
      </c>
      <c r="F3631" s="2">
        <v>52550</v>
      </c>
      <c r="G3631">
        <v>44</v>
      </c>
      <c r="H3631">
        <v>43</v>
      </c>
      <c r="I3631" s="1" t="s">
        <v>93</v>
      </c>
      <c r="J3631" s="1" t="s">
        <v>6</v>
      </c>
      <c r="K3631" s="1" t="s">
        <v>75</v>
      </c>
      <c r="L3631" s="1" t="s">
        <v>35</v>
      </c>
      <c r="M3631" s="1" t="s">
        <v>36</v>
      </c>
      <c r="N3631" s="1" t="s">
        <v>68</v>
      </c>
      <c r="O3631" s="1" t="s">
        <v>11</v>
      </c>
    </row>
    <row r="3632" spans="1:15" x14ac:dyDescent="0.25">
      <c r="A3632">
        <v>3631</v>
      </c>
      <c r="B3632">
        <v>65</v>
      </c>
      <c r="C3632" s="1" t="s">
        <v>134</v>
      </c>
      <c r="D3632" s="1" t="s">
        <v>106</v>
      </c>
      <c r="E3632" s="1" t="s">
        <v>49</v>
      </c>
      <c r="F3632" s="2">
        <v>52552</v>
      </c>
      <c r="G3632">
        <v>29</v>
      </c>
      <c r="H3632">
        <v>73</v>
      </c>
      <c r="I3632" s="1" t="s">
        <v>83</v>
      </c>
      <c r="J3632" s="1" t="s">
        <v>26</v>
      </c>
      <c r="K3632" s="1" t="s">
        <v>75</v>
      </c>
      <c r="L3632" s="1" t="s">
        <v>8</v>
      </c>
      <c r="M3632" s="1" t="s">
        <v>56</v>
      </c>
      <c r="N3632" s="1" t="s">
        <v>15</v>
      </c>
      <c r="O3632" s="1" t="s">
        <v>22</v>
      </c>
    </row>
    <row r="3633" spans="1:15" x14ac:dyDescent="0.25">
      <c r="A3633">
        <v>3632</v>
      </c>
      <c r="B3633">
        <v>48</v>
      </c>
      <c r="C3633" s="1" t="s">
        <v>134</v>
      </c>
      <c r="D3633" s="1" t="s">
        <v>106</v>
      </c>
      <c r="E3633" s="1" t="s">
        <v>49</v>
      </c>
      <c r="F3633" s="2">
        <v>52554</v>
      </c>
      <c r="G3633">
        <v>26</v>
      </c>
      <c r="H3633">
        <v>50</v>
      </c>
      <c r="I3633" s="1" t="s">
        <v>109</v>
      </c>
      <c r="J3633" s="1" t="s">
        <v>26</v>
      </c>
      <c r="K3633" s="1" t="s">
        <v>82</v>
      </c>
      <c r="L3633" s="1" t="s">
        <v>39</v>
      </c>
      <c r="M3633" s="1" t="s">
        <v>56</v>
      </c>
      <c r="N3633" s="1" t="s">
        <v>21</v>
      </c>
      <c r="O3633" s="1" t="s">
        <v>70</v>
      </c>
    </row>
    <row r="3634" spans="1:15" x14ac:dyDescent="0.25">
      <c r="A3634">
        <v>3633</v>
      </c>
      <c r="B3634">
        <v>27</v>
      </c>
      <c r="C3634" s="1" t="s">
        <v>134</v>
      </c>
      <c r="D3634" s="1" t="s">
        <v>32</v>
      </c>
      <c r="E3634" s="1" t="s">
        <v>24</v>
      </c>
      <c r="F3634" s="2">
        <v>52556</v>
      </c>
      <c r="G3634">
        <v>3</v>
      </c>
      <c r="H3634">
        <v>73</v>
      </c>
      <c r="I3634" s="1" t="s">
        <v>122</v>
      </c>
      <c r="J3634" s="1" t="s">
        <v>6</v>
      </c>
      <c r="K3634" s="1" t="s">
        <v>78</v>
      </c>
      <c r="L3634" s="1" t="s">
        <v>19</v>
      </c>
      <c r="M3634" s="1" t="s">
        <v>9</v>
      </c>
      <c r="N3634" s="1" t="s">
        <v>68</v>
      </c>
      <c r="O3634" s="1" t="s">
        <v>40</v>
      </c>
    </row>
    <row r="3635" spans="1:15" x14ac:dyDescent="0.25">
      <c r="A3635">
        <v>3634</v>
      </c>
      <c r="B3635">
        <v>39</v>
      </c>
      <c r="C3635" s="1" t="s">
        <v>134</v>
      </c>
      <c r="D3635" s="1" t="s">
        <v>125</v>
      </c>
      <c r="E3635" s="1" t="s">
        <v>49</v>
      </c>
      <c r="F3635" s="2">
        <v>52558</v>
      </c>
      <c r="G3635">
        <v>1</v>
      </c>
      <c r="H3635">
        <v>51</v>
      </c>
      <c r="I3635" s="1" t="s">
        <v>38</v>
      </c>
      <c r="J3635" s="1" t="s">
        <v>26</v>
      </c>
      <c r="K3635" s="1" t="s">
        <v>103</v>
      </c>
      <c r="L3635" s="1" t="s">
        <v>19</v>
      </c>
      <c r="M3635" s="1" t="s">
        <v>20</v>
      </c>
      <c r="N3635" s="1" t="s">
        <v>57</v>
      </c>
      <c r="O3635" s="1" t="s">
        <v>58</v>
      </c>
    </row>
    <row r="3636" spans="1:15" x14ac:dyDescent="0.25">
      <c r="A3636">
        <v>3635</v>
      </c>
      <c r="B3636">
        <v>59</v>
      </c>
      <c r="C3636" s="1" t="s">
        <v>134</v>
      </c>
      <c r="D3636" s="1" t="s">
        <v>107</v>
      </c>
      <c r="E3636" s="1" t="s">
        <v>4</v>
      </c>
      <c r="F3636" s="2">
        <v>52560</v>
      </c>
      <c r="G3636">
        <v>17</v>
      </c>
      <c r="H3636">
        <v>22</v>
      </c>
      <c r="I3636" s="1" t="s">
        <v>105</v>
      </c>
      <c r="J3636" s="1" t="s">
        <v>26</v>
      </c>
      <c r="K3636" s="1" t="s">
        <v>51</v>
      </c>
      <c r="L3636" s="1" t="s">
        <v>8</v>
      </c>
      <c r="M3636" s="1" t="s">
        <v>36</v>
      </c>
      <c r="N3636" s="1" t="s">
        <v>28</v>
      </c>
      <c r="O3636" s="1" t="s">
        <v>31</v>
      </c>
    </row>
    <row r="3637" spans="1:15" x14ac:dyDescent="0.25">
      <c r="A3637">
        <v>3636</v>
      </c>
      <c r="B3637">
        <v>52</v>
      </c>
      <c r="C3637" s="1" t="s">
        <v>134</v>
      </c>
      <c r="D3637" s="1" t="s">
        <v>23</v>
      </c>
      <c r="E3637" s="1" t="s">
        <v>24</v>
      </c>
      <c r="F3637" s="2">
        <v>52562</v>
      </c>
      <c r="G3637">
        <v>17</v>
      </c>
      <c r="H3637">
        <v>32</v>
      </c>
      <c r="I3637" s="1" t="s">
        <v>94</v>
      </c>
      <c r="J3637" s="1" t="s">
        <v>6</v>
      </c>
      <c r="K3637" s="1" t="s">
        <v>91</v>
      </c>
      <c r="L3637" s="1" t="s">
        <v>39</v>
      </c>
      <c r="M3637" s="1" t="s">
        <v>20</v>
      </c>
      <c r="N3637" s="1" t="s">
        <v>21</v>
      </c>
      <c r="O3637" s="1" t="s">
        <v>11</v>
      </c>
    </row>
    <row r="3638" spans="1:15" x14ac:dyDescent="0.25">
      <c r="A3638">
        <v>3637</v>
      </c>
      <c r="B3638">
        <v>50</v>
      </c>
      <c r="C3638" s="1" t="s">
        <v>134</v>
      </c>
      <c r="D3638" s="1" t="s">
        <v>23</v>
      </c>
      <c r="E3638" s="1" t="s">
        <v>24</v>
      </c>
      <c r="F3638" s="2">
        <v>52564</v>
      </c>
      <c r="G3638">
        <v>36</v>
      </c>
      <c r="H3638">
        <v>38</v>
      </c>
      <c r="I3638" s="1" t="s">
        <v>81</v>
      </c>
      <c r="J3638" s="1" t="s">
        <v>6</v>
      </c>
      <c r="K3638" s="1" t="s">
        <v>75</v>
      </c>
      <c r="L3638" s="1" t="s">
        <v>35</v>
      </c>
      <c r="M3638" s="1" t="s">
        <v>52</v>
      </c>
      <c r="N3638" s="1" t="s">
        <v>15</v>
      </c>
      <c r="O3638" s="1" t="s">
        <v>22</v>
      </c>
    </row>
    <row r="3639" spans="1:15" x14ac:dyDescent="0.25">
      <c r="A3639">
        <v>3638</v>
      </c>
      <c r="B3639">
        <v>32</v>
      </c>
      <c r="C3639" s="1" t="s">
        <v>134</v>
      </c>
      <c r="D3639" s="1" t="s">
        <v>119</v>
      </c>
      <c r="E3639" s="1" t="s">
        <v>24</v>
      </c>
      <c r="F3639" s="2">
        <v>52566</v>
      </c>
      <c r="G3639">
        <v>32</v>
      </c>
      <c r="H3639">
        <v>66</v>
      </c>
      <c r="I3639" s="1" t="s">
        <v>122</v>
      </c>
      <c r="J3639" s="1" t="s">
        <v>6</v>
      </c>
      <c r="K3639" s="1" t="s">
        <v>116</v>
      </c>
      <c r="L3639" s="1" t="s">
        <v>8</v>
      </c>
      <c r="M3639" s="1" t="s">
        <v>9</v>
      </c>
      <c r="N3639" s="1" t="s">
        <v>21</v>
      </c>
      <c r="O3639" s="1" t="s">
        <v>11</v>
      </c>
    </row>
    <row r="3640" spans="1:15" x14ac:dyDescent="0.25">
      <c r="A3640">
        <v>3639</v>
      </c>
      <c r="B3640">
        <v>40</v>
      </c>
      <c r="C3640" s="1" t="s">
        <v>134</v>
      </c>
      <c r="D3640" s="1" t="s">
        <v>114</v>
      </c>
      <c r="E3640" s="1" t="s">
        <v>49</v>
      </c>
      <c r="F3640" s="2">
        <v>52568</v>
      </c>
      <c r="G3640">
        <v>50</v>
      </c>
      <c r="H3640">
        <v>20</v>
      </c>
      <c r="I3640" s="1" t="s">
        <v>93</v>
      </c>
      <c r="J3640" s="1" t="s">
        <v>26</v>
      </c>
      <c r="K3640" s="1" t="s">
        <v>60</v>
      </c>
      <c r="L3640" s="1" t="s">
        <v>19</v>
      </c>
      <c r="M3640" s="1" t="s">
        <v>9</v>
      </c>
      <c r="N3640" s="1" t="s">
        <v>28</v>
      </c>
      <c r="O3640" s="1" t="s">
        <v>58</v>
      </c>
    </row>
    <row r="3641" spans="1:15" x14ac:dyDescent="0.25">
      <c r="A3641">
        <v>3640</v>
      </c>
      <c r="B3641">
        <v>26</v>
      </c>
      <c r="C3641" s="1" t="s">
        <v>134</v>
      </c>
      <c r="D3641" s="1" t="s">
        <v>44</v>
      </c>
      <c r="E3641" s="1" t="s">
        <v>45</v>
      </c>
      <c r="F3641" s="2">
        <v>52570</v>
      </c>
      <c r="G3641">
        <v>39</v>
      </c>
      <c r="H3641">
        <v>44</v>
      </c>
      <c r="I3641" s="1" t="s">
        <v>97</v>
      </c>
      <c r="J3641" s="1" t="s">
        <v>26</v>
      </c>
      <c r="K3641" s="1" t="s">
        <v>92</v>
      </c>
      <c r="L3641" s="1" t="s">
        <v>35</v>
      </c>
      <c r="M3641" s="1" t="s">
        <v>52</v>
      </c>
      <c r="N3641" s="1" t="s">
        <v>10</v>
      </c>
      <c r="O3641" s="1" t="s">
        <v>31</v>
      </c>
    </row>
    <row r="3642" spans="1:15" x14ac:dyDescent="0.25">
      <c r="A3642">
        <v>3641</v>
      </c>
      <c r="B3642">
        <v>47</v>
      </c>
      <c r="C3642" s="1" t="s">
        <v>134</v>
      </c>
      <c r="D3642" s="1" t="s">
        <v>71</v>
      </c>
      <c r="E3642" s="1" t="s">
        <v>49</v>
      </c>
      <c r="F3642" s="2">
        <v>52572</v>
      </c>
      <c r="G3642">
        <v>17</v>
      </c>
      <c r="H3642">
        <v>31</v>
      </c>
      <c r="I3642" s="1" t="s">
        <v>130</v>
      </c>
      <c r="J3642" s="1" t="s">
        <v>6</v>
      </c>
      <c r="K3642" s="1" t="s">
        <v>51</v>
      </c>
      <c r="L3642" s="1" t="s">
        <v>19</v>
      </c>
      <c r="M3642" s="1" t="s">
        <v>27</v>
      </c>
      <c r="N3642" s="1" t="s">
        <v>28</v>
      </c>
      <c r="O3642" s="1" t="s">
        <v>70</v>
      </c>
    </row>
    <row r="3643" spans="1:15" x14ac:dyDescent="0.25">
      <c r="A3643">
        <v>3642</v>
      </c>
      <c r="B3643">
        <v>51</v>
      </c>
      <c r="C3643" s="1" t="s">
        <v>134</v>
      </c>
      <c r="D3643" s="1" t="s">
        <v>84</v>
      </c>
      <c r="E3643" s="1" t="s">
        <v>45</v>
      </c>
      <c r="F3643" s="2">
        <v>52574</v>
      </c>
      <c r="G3643">
        <v>39</v>
      </c>
      <c r="H3643">
        <v>45</v>
      </c>
      <c r="I3643" s="1" t="s">
        <v>66</v>
      </c>
      <c r="J3643" s="1" t="s">
        <v>26</v>
      </c>
      <c r="K3643" s="1" t="s">
        <v>91</v>
      </c>
      <c r="L3643" s="1" t="s">
        <v>39</v>
      </c>
      <c r="M3643" s="1" t="s">
        <v>20</v>
      </c>
      <c r="N3643" s="1" t="s">
        <v>57</v>
      </c>
      <c r="O3643" s="1" t="s">
        <v>79</v>
      </c>
    </row>
    <row r="3644" spans="1:15" x14ac:dyDescent="0.25">
      <c r="A3644">
        <v>3643</v>
      </c>
      <c r="B3644">
        <v>47</v>
      </c>
      <c r="C3644" s="1" t="s">
        <v>134</v>
      </c>
      <c r="D3644" s="1" t="s">
        <v>63</v>
      </c>
      <c r="E3644" s="1" t="s">
        <v>4</v>
      </c>
      <c r="F3644" s="2">
        <v>52576</v>
      </c>
      <c r="G3644">
        <v>5</v>
      </c>
      <c r="H3644">
        <v>71</v>
      </c>
      <c r="I3644" s="1" t="s">
        <v>99</v>
      </c>
      <c r="J3644" s="1" t="s">
        <v>6</v>
      </c>
      <c r="K3644" s="1" t="s">
        <v>14</v>
      </c>
      <c r="L3644" s="1" t="s">
        <v>35</v>
      </c>
      <c r="M3644" s="1" t="s">
        <v>56</v>
      </c>
      <c r="N3644" s="1" t="s">
        <v>28</v>
      </c>
      <c r="O3644" s="1" t="s">
        <v>31</v>
      </c>
    </row>
    <row r="3645" spans="1:15" x14ac:dyDescent="0.25">
      <c r="A3645">
        <v>3644</v>
      </c>
      <c r="B3645">
        <v>53</v>
      </c>
      <c r="C3645" s="1" t="s">
        <v>134</v>
      </c>
      <c r="D3645" s="1" t="s">
        <v>101</v>
      </c>
      <c r="E3645" s="1" t="s">
        <v>49</v>
      </c>
      <c r="F3645" s="2">
        <v>52578</v>
      </c>
      <c r="G3645">
        <v>47</v>
      </c>
      <c r="H3645">
        <v>96</v>
      </c>
      <c r="I3645" s="1" t="s">
        <v>104</v>
      </c>
      <c r="J3645" s="1" t="s">
        <v>74</v>
      </c>
      <c r="K3645" s="1" t="s">
        <v>118</v>
      </c>
      <c r="L3645" s="1" t="s">
        <v>39</v>
      </c>
      <c r="M3645" s="1" t="s">
        <v>36</v>
      </c>
      <c r="N3645" s="1" t="s">
        <v>68</v>
      </c>
      <c r="O3645" s="1" t="s">
        <v>31</v>
      </c>
    </row>
    <row r="3646" spans="1:15" x14ac:dyDescent="0.25">
      <c r="A3646">
        <v>3645</v>
      </c>
      <c r="B3646">
        <v>35</v>
      </c>
      <c r="C3646" s="1" t="s">
        <v>134</v>
      </c>
      <c r="D3646" s="1" t="s">
        <v>3</v>
      </c>
      <c r="E3646" s="1" t="s">
        <v>4</v>
      </c>
      <c r="F3646" s="2">
        <v>52580</v>
      </c>
      <c r="G3646">
        <v>18</v>
      </c>
      <c r="H3646">
        <v>32</v>
      </c>
      <c r="I3646" s="1" t="s">
        <v>54</v>
      </c>
      <c r="J3646" s="1" t="s">
        <v>26</v>
      </c>
      <c r="K3646" s="1" t="s">
        <v>65</v>
      </c>
      <c r="L3646" s="1" t="s">
        <v>8</v>
      </c>
      <c r="M3646" s="1" t="s">
        <v>27</v>
      </c>
      <c r="N3646" s="1" t="s">
        <v>10</v>
      </c>
      <c r="O3646" s="1" t="s">
        <v>22</v>
      </c>
    </row>
    <row r="3647" spans="1:15" x14ac:dyDescent="0.25">
      <c r="A3647">
        <v>3646</v>
      </c>
      <c r="B3647">
        <v>38</v>
      </c>
      <c r="C3647" s="1" t="s">
        <v>134</v>
      </c>
      <c r="D3647" s="1" t="s">
        <v>114</v>
      </c>
      <c r="E3647" s="1" t="s">
        <v>49</v>
      </c>
      <c r="F3647" s="2">
        <v>52582</v>
      </c>
      <c r="G3647">
        <v>31</v>
      </c>
      <c r="H3647">
        <v>90</v>
      </c>
      <c r="I3647" s="1" t="s">
        <v>94</v>
      </c>
      <c r="J3647" s="1" t="s">
        <v>6</v>
      </c>
      <c r="K3647" s="1" t="s">
        <v>47</v>
      </c>
      <c r="L3647" s="1" t="s">
        <v>35</v>
      </c>
      <c r="M3647" s="1" t="s">
        <v>20</v>
      </c>
      <c r="N3647" s="1" t="s">
        <v>21</v>
      </c>
      <c r="O3647" s="1" t="s">
        <v>79</v>
      </c>
    </row>
    <row r="3648" spans="1:15" x14ac:dyDescent="0.25">
      <c r="A3648">
        <v>3647</v>
      </c>
      <c r="B3648">
        <v>69</v>
      </c>
      <c r="C3648" s="1" t="s">
        <v>134</v>
      </c>
      <c r="D3648" s="1" t="s">
        <v>88</v>
      </c>
      <c r="E3648" s="1" t="s">
        <v>49</v>
      </c>
      <c r="F3648" s="2">
        <v>52584</v>
      </c>
      <c r="G3648">
        <v>39</v>
      </c>
      <c r="H3648">
        <v>68</v>
      </c>
      <c r="I3648" s="1" t="s">
        <v>89</v>
      </c>
      <c r="J3648" s="1" t="s">
        <v>26</v>
      </c>
      <c r="K3648" s="1" t="s">
        <v>14</v>
      </c>
      <c r="L3648" s="1" t="s">
        <v>19</v>
      </c>
      <c r="M3648" s="1" t="s">
        <v>52</v>
      </c>
      <c r="N3648" s="1" t="s">
        <v>68</v>
      </c>
      <c r="O3648" s="1" t="s">
        <v>11</v>
      </c>
    </row>
    <row r="3649" spans="1:15" x14ac:dyDescent="0.25">
      <c r="A3649">
        <v>3648</v>
      </c>
      <c r="B3649">
        <v>47</v>
      </c>
      <c r="C3649" s="1" t="s">
        <v>134</v>
      </c>
      <c r="D3649" s="1" t="s">
        <v>41</v>
      </c>
      <c r="E3649" s="1" t="s">
        <v>4</v>
      </c>
      <c r="F3649" s="2">
        <v>52586</v>
      </c>
      <c r="G3649">
        <v>12</v>
      </c>
      <c r="H3649">
        <v>45</v>
      </c>
      <c r="I3649" s="1" t="s">
        <v>93</v>
      </c>
      <c r="J3649" s="1" t="s">
        <v>26</v>
      </c>
      <c r="K3649" s="1" t="s">
        <v>7</v>
      </c>
      <c r="L3649" s="1" t="s">
        <v>8</v>
      </c>
      <c r="M3649" s="1" t="s">
        <v>56</v>
      </c>
      <c r="N3649" s="1" t="s">
        <v>57</v>
      </c>
      <c r="O3649" s="1" t="s">
        <v>22</v>
      </c>
    </row>
    <row r="3650" spans="1:15" x14ac:dyDescent="0.25">
      <c r="A3650">
        <v>3649</v>
      </c>
      <c r="B3650">
        <v>31</v>
      </c>
      <c r="C3650" s="1" t="s">
        <v>134</v>
      </c>
      <c r="D3650" s="1" t="s">
        <v>69</v>
      </c>
      <c r="E3650" s="1" t="s">
        <v>4</v>
      </c>
      <c r="F3650" s="2">
        <v>52588</v>
      </c>
      <c r="G3650">
        <v>45</v>
      </c>
      <c r="H3650">
        <v>67</v>
      </c>
      <c r="I3650" s="1" t="s">
        <v>66</v>
      </c>
      <c r="J3650" s="1" t="s">
        <v>26</v>
      </c>
      <c r="K3650" s="1" t="s">
        <v>34</v>
      </c>
      <c r="L3650" s="1" t="s">
        <v>8</v>
      </c>
      <c r="M3650" s="1" t="s">
        <v>20</v>
      </c>
      <c r="N3650" s="1" t="s">
        <v>15</v>
      </c>
      <c r="O3650" s="1" t="s">
        <v>58</v>
      </c>
    </row>
    <row r="3651" spans="1:15" x14ac:dyDescent="0.25">
      <c r="A3651">
        <v>3650</v>
      </c>
      <c r="B3651">
        <v>68</v>
      </c>
      <c r="C3651" s="1" t="s">
        <v>134</v>
      </c>
      <c r="D3651" s="1" t="s">
        <v>69</v>
      </c>
      <c r="E3651" s="1" t="s">
        <v>4</v>
      </c>
      <c r="F3651" s="2">
        <v>52590</v>
      </c>
      <c r="G3651">
        <v>33</v>
      </c>
      <c r="H3651">
        <v>57</v>
      </c>
      <c r="I3651" s="1" t="s">
        <v>130</v>
      </c>
      <c r="J3651" s="1" t="s">
        <v>26</v>
      </c>
      <c r="K3651" s="1" t="s">
        <v>92</v>
      </c>
      <c r="L3651" s="1" t="s">
        <v>39</v>
      </c>
      <c r="M3651" s="1" t="s">
        <v>36</v>
      </c>
      <c r="N3651" s="1" t="s">
        <v>21</v>
      </c>
      <c r="O3651" s="1" t="s">
        <v>11</v>
      </c>
    </row>
    <row r="3652" spans="1:15" x14ac:dyDescent="0.25">
      <c r="A3652">
        <v>3651</v>
      </c>
      <c r="B3652">
        <v>51</v>
      </c>
      <c r="C3652" s="1" t="s">
        <v>134</v>
      </c>
      <c r="D3652" s="1" t="s">
        <v>16</v>
      </c>
      <c r="E3652" s="1" t="s">
        <v>4</v>
      </c>
      <c r="F3652" s="2">
        <v>52592</v>
      </c>
      <c r="G3652">
        <v>3</v>
      </c>
      <c r="H3652">
        <v>60</v>
      </c>
      <c r="I3652" s="1" t="s">
        <v>105</v>
      </c>
      <c r="J3652" s="1" t="s">
        <v>26</v>
      </c>
      <c r="K3652" s="1" t="s">
        <v>47</v>
      </c>
      <c r="L3652" s="1" t="s">
        <v>35</v>
      </c>
      <c r="M3652" s="1" t="s">
        <v>52</v>
      </c>
      <c r="N3652" s="1" t="s">
        <v>28</v>
      </c>
      <c r="O3652" s="1" t="s">
        <v>31</v>
      </c>
    </row>
    <row r="3653" spans="1:15" x14ac:dyDescent="0.25">
      <c r="A3653">
        <v>3652</v>
      </c>
      <c r="B3653">
        <v>20</v>
      </c>
      <c r="C3653" s="1" t="s">
        <v>134</v>
      </c>
      <c r="D3653" s="1" t="s">
        <v>48</v>
      </c>
      <c r="E3653" s="1" t="s">
        <v>49</v>
      </c>
      <c r="F3653" s="2">
        <v>52594</v>
      </c>
      <c r="G3653">
        <v>5</v>
      </c>
      <c r="H3653">
        <v>32</v>
      </c>
      <c r="I3653" s="1" t="s">
        <v>99</v>
      </c>
      <c r="J3653" s="1" t="s">
        <v>26</v>
      </c>
      <c r="K3653" s="1" t="s">
        <v>116</v>
      </c>
      <c r="L3653" s="1" t="s">
        <v>19</v>
      </c>
      <c r="M3653" s="1" t="s">
        <v>9</v>
      </c>
      <c r="N3653" s="1" t="s">
        <v>10</v>
      </c>
      <c r="O3653" s="1" t="s">
        <v>79</v>
      </c>
    </row>
    <row r="3654" spans="1:15" x14ac:dyDescent="0.25">
      <c r="A3654">
        <v>3653</v>
      </c>
      <c r="B3654">
        <v>27</v>
      </c>
      <c r="C3654" s="1" t="s">
        <v>134</v>
      </c>
      <c r="D3654" s="1" t="s">
        <v>48</v>
      </c>
      <c r="E3654" s="1" t="s">
        <v>49</v>
      </c>
      <c r="F3654" s="2">
        <v>52596</v>
      </c>
      <c r="G3654">
        <v>23</v>
      </c>
      <c r="H3654">
        <v>29</v>
      </c>
      <c r="I3654" s="1" t="s">
        <v>5</v>
      </c>
      <c r="J3654" s="1" t="s">
        <v>18</v>
      </c>
      <c r="K3654" s="1" t="s">
        <v>118</v>
      </c>
      <c r="L3654" s="1" t="s">
        <v>39</v>
      </c>
      <c r="M3654" s="1" t="s">
        <v>56</v>
      </c>
      <c r="N3654" s="1" t="s">
        <v>68</v>
      </c>
      <c r="O3654" s="1" t="s">
        <v>70</v>
      </c>
    </row>
    <row r="3655" spans="1:15" x14ac:dyDescent="0.25">
      <c r="A3655">
        <v>3654</v>
      </c>
      <c r="B3655">
        <v>67</v>
      </c>
      <c r="C3655" s="1" t="s">
        <v>134</v>
      </c>
      <c r="D3655" s="1" t="s">
        <v>44</v>
      </c>
      <c r="E3655" s="1" t="s">
        <v>45</v>
      </c>
      <c r="F3655" s="2">
        <v>52598</v>
      </c>
      <c r="G3655">
        <v>39</v>
      </c>
      <c r="H3655">
        <v>20</v>
      </c>
      <c r="I3655" s="1" t="s">
        <v>130</v>
      </c>
      <c r="J3655" s="1" t="s">
        <v>26</v>
      </c>
      <c r="K3655" s="1" t="s">
        <v>126</v>
      </c>
      <c r="L3655" s="1" t="s">
        <v>19</v>
      </c>
      <c r="M3655" s="1" t="s">
        <v>27</v>
      </c>
      <c r="N3655" s="1" t="s">
        <v>21</v>
      </c>
      <c r="O3655" s="1" t="s">
        <v>11</v>
      </c>
    </row>
    <row r="3656" spans="1:15" x14ac:dyDescent="0.25">
      <c r="A3656">
        <v>3655</v>
      </c>
      <c r="B3656">
        <v>21</v>
      </c>
      <c r="C3656" s="1" t="s">
        <v>134</v>
      </c>
      <c r="D3656" s="1" t="s">
        <v>88</v>
      </c>
      <c r="E3656" s="1" t="s">
        <v>49</v>
      </c>
      <c r="F3656" s="2">
        <v>52600</v>
      </c>
      <c r="G3656">
        <v>10</v>
      </c>
      <c r="H3656">
        <v>98</v>
      </c>
      <c r="I3656" s="1" t="s">
        <v>54</v>
      </c>
      <c r="J3656" s="1" t="s">
        <v>26</v>
      </c>
      <c r="K3656" s="1" t="s">
        <v>78</v>
      </c>
      <c r="L3656" s="1" t="s">
        <v>8</v>
      </c>
      <c r="M3656" s="1" t="s">
        <v>27</v>
      </c>
      <c r="N3656" s="1" t="s">
        <v>21</v>
      </c>
      <c r="O3656" s="1" t="s">
        <v>31</v>
      </c>
    </row>
    <row r="3657" spans="1:15" x14ac:dyDescent="0.25">
      <c r="A3657">
        <v>3656</v>
      </c>
      <c r="B3657">
        <v>20</v>
      </c>
      <c r="C3657" s="1" t="s">
        <v>134</v>
      </c>
      <c r="D3657" s="1" t="s">
        <v>12</v>
      </c>
      <c r="E3657" s="1" t="s">
        <v>4</v>
      </c>
      <c r="F3657" s="2">
        <v>52602</v>
      </c>
      <c r="G3657">
        <v>4</v>
      </c>
      <c r="H3657">
        <v>27</v>
      </c>
      <c r="I3657" s="1" t="s">
        <v>33</v>
      </c>
      <c r="J3657" s="1" t="s">
        <v>26</v>
      </c>
      <c r="K3657" s="1" t="s">
        <v>116</v>
      </c>
      <c r="L3657" s="1" t="s">
        <v>39</v>
      </c>
      <c r="M3657" s="1" t="s">
        <v>27</v>
      </c>
      <c r="N3657" s="1" t="s">
        <v>21</v>
      </c>
      <c r="O3657" s="1" t="s">
        <v>58</v>
      </c>
    </row>
    <row r="3658" spans="1:15" x14ac:dyDescent="0.25">
      <c r="A3658">
        <v>3657</v>
      </c>
      <c r="B3658">
        <v>35</v>
      </c>
      <c r="C3658" s="1" t="s">
        <v>134</v>
      </c>
      <c r="D3658" s="1" t="s">
        <v>84</v>
      </c>
      <c r="E3658" s="1" t="s">
        <v>45</v>
      </c>
      <c r="F3658" s="2">
        <v>52604</v>
      </c>
      <c r="G3658">
        <v>18</v>
      </c>
      <c r="H3658">
        <v>67</v>
      </c>
      <c r="I3658" s="1" t="s">
        <v>96</v>
      </c>
      <c r="J3658" s="1" t="s">
        <v>74</v>
      </c>
      <c r="K3658" s="1" t="s">
        <v>91</v>
      </c>
      <c r="L3658" s="1" t="s">
        <v>19</v>
      </c>
      <c r="M3658" s="1" t="s">
        <v>52</v>
      </c>
      <c r="N3658" s="1" t="s">
        <v>21</v>
      </c>
      <c r="O3658" s="1" t="s">
        <v>70</v>
      </c>
    </row>
    <row r="3659" spans="1:15" x14ac:dyDescent="0.25">
      <c r="A3659">
        <v>3658</v>
      </c>
      <c r="B3659">
        <v>58</v>
      </c>
      <c r="C3659" s="1" t="s">
        <v>134</v>
      </c>
      <c r="D3659" s="1" t="s">
        <v>53</v>
      </c>
      <c r="E3659" s="1" t="s">
        <v>24</v>
      </c>
      <c r="F3659" s="2">
        <v>52606</v>
      </c>
      <c r="G3659">
        <v>1</v>
      </c>
      <c r="H3659">
        <v>82</v>
      </c>
      <c r="I3659" s="1" t="s">
        <v>72</v>
      </c>
      <c r="J3659" s="1" t="s">
        <v>6</v>
      </c>
      <c r="K3659" s="1" t="s">
        <v>62</v>
      </c>
      <c r="L3659" s="1" t="s">
        <v>8</v>
      </c>
      <c r="M3659" s="1" t="s">
        <v>9</v>
      </c>
      <c r="N3659" s="1" t="s">
        <v>68</v>
      </c>
      <c r="O3659" s="1" t="s">
        <v>79</v>
      </c>
    </row>
    <row r="3660" spans="1:15" x14ac:dyDescent="0.25">
      <c r="A3660">
        <v>3659</v>
      </c>
      <c r="B3660">
        <v>28</v>
      </c>
      <c r="C3660" s="1" t="s">
        <v>134</v>
      </c>
      <c r="D3660" s="1" t="s">
        <v>95</v>
      </c>
      <c r="E3660" s="1" t="s">
        <v>4</v>
      </c>
      <c r="F3660" s="2">
        <v>52608</v>
      </c>
      <c r="G3660">
        <v>18</v>
      </c>
      <c r="H3660">
        <v>72</v>
      </c>
      <c r="I3660" s="1" t="s">
        <v>73</v>
      </c>
      <c r="J3660" s="1" t="s">
        <v>26</v>
      </c>
      <c r="K3660" s="1" t="s">
        <v>118</v>
      </c>
      <c r="L3660" s="1" t="s">
        <v>39</v>
      </c>
      <c r="M3660" s="1" t="s">
        <v>36</v>
      </c>
      <c r="N3660" s="1" t="s">
        <v>28</v>
      </c>
      <c r="O3660" s="1" t="s">
        <v>11</v>
      </c>
    </row>
    <row r="3661" spans="1:15" x14ac:dyDescent="0.25">
      <c r="A3661">
        <v>3660</v>
      </c>
      <c r="B3661">
        <v>27</v>
      </c>
      <c r="C3661" s="1" t="s">
        <v>134</v>
      </c>
      <c r="D3661" s="1" t="s">
        <v>23</v>
      </c>
      <c r="E3661" s="1" t="s">
        <v>24</v>
      </c>
      <c r="F3661" s="2">
        <v>52610</v>
      </c>
      <c r="G3661">
        <v>46</v>
      </c>
      <c r="H3661">
        <v>77</v>
      </c>
      <c r="I3661" s="1" t="s">
        <v>97</v>
      </c>
      <c r="J3661" s="1" t="s">
        <v>18</v>
      </c>
      <c r="K3661" s="1" t="s">
        <v>7</v>
      </c>
      <c r="L3661" s="1" t="s">
        <v>39</v>
      </c>
      <c r="M3661" s="1" t="s">
        <v>56</v>
      </c>
      <c r="N3661" s="1" t="s">
        <v>57</v>
      </c>
      <c r="O3661" s="1" t="s">
        <v>31</v>
      </c>
    </row>
    <row r="3662" spans="1:15" x14ac:dyDescent="0.25">
      <c r="A3662">
        <v>3661</v>
      </c>
      <c r="B3662">
        <v>19</v>
      </c>
      <c r="C3662" s="1" t="s">
        <v>134</v>
      </c>
      <c r="D3662" s="1" t="s">
        <v>53</v>
      </c>
      <c r="E3662" s="1" t="s">
        <v>24</v>
      </c>
      <c r="F3662" s="2">
        <v>52612</v>
      </c>
      <c r="G3662">
        <v>13</v>
      </c>
      <c r="H3662">
        <v>74</v>
      </c>
      <c r="I3662" s="1" t="s">
        <v>54</v>
      </c>
      <c r="J3662" s="1" t="s">
        <v>6</v>
      </c>
      <c r="K3662" s="1" t="s">
        <v>108</v>
      </c>
      <c r="L3662" s="1" t="s">
        <v>8</v>
      </c>
      <c r="M3662" s="1" t="s">
        <v>52</v>
      </c>
      <c r="N3662" s="1" t="s">
        <v>57</v>
      </c>
      <c r="O3662" s="1" t="s">
        <v>11</v>
      </c>
    </row>
    <row r="3663" spans="1:15" x14ac:dyDescent="0.25">
      <c r="A3663">
        <v>3662</v>
      </c>
      <c r="B3663">
        <v>63</v>
      </c>
      <c r="C3663" s="1" t="s">
        <v>134</v>
      </c>
      <c r="D3663" s="1" t="s">
        <v>23</v>
      </c>
      <c r="E3663" s="1" t="s">
        <v>24</v>
      </c>
      <c r="F3663" s="2">
        <v>52614</v>
      </c>
      <c r="G3663">
        <v>5</v>
      </c>
      <c r="H3663">
        <v>39</v>
      </c>
      <c r="I3663" s="1" t="s">
        <v>93</v>
      </c>
      <c r="J3663" s="1" t="s">
        <v>18</v>
      </c>
      <c r="K3663" s="1" t="s">
        <v>34</v>
      </c>
      <c r="L3663" s="1" t="s">
        <v>8</v>
      </c>
      <c r="M3663" s="1" t="s">
        <v>27</v>
      </c>
      <c r="N3663" s="1" t="s">
        <v>21</v>
      </c>
      <c r="O3663" s="1" t="s">
        <v>11</v>
      </c>
    </row>
    <row r="3664" spans="1:15" x14ac:dyDescent="0.25">
      <c r="A3664">
        <v>3663</v>
      </c>
      <c r="B3664">
        <v>69</v>
      </c>
      <c r="C3664" s="1" t="s">
        <v>134</v>
      </c>
      <c r="D3664" s="1" t="s">
        <v>41</v>
      </c>
      <c r="E3664" s="1" t="s">
        <v>4</v>
      </c>
      <c r="F3664" s="2">
        <v>52616</v>
      </c>
      <c r="G3664">
        <v>11</v>
      </c>
      <c r="H3664">
        <v>80</v>
      </c>
      <c r="I3664" s="1" t="s">
        <v>25</v>
      </c>
      <c r="J3664" s="1" t="s">
        <v>26</v>
      </c>
      <c r="K3664" s="1" t="s">
        <v>108</v>
      </c>
      <c r="L3664" s="1" t="s">
        <v>19</v>
      </c>
      <c r="M3664" s="1" t="s">
        <v>27</v>
      </c>
      <c r="N3664" s="1" t="s">
        <v>68</v>
      </c>
      <c r="O3664" s="1" t="s">
        <v>22</v>
      </c>
    </row>
    <row r="3665" spans="1:15" x14ac:dyDescent="0.25">
      <c r="A3665">
        <v>3664</v>
      </c>
      <c r="B3665">
        <v>65</v>
      </c>
      <c r="C3665" s="1" t="s">
        <v>134</v>
      </c>
      <c r="D3665" s="1" t="s">
        <v>114</v>
      </c>
      <c r="E3665" s="1" t="s">
        <v>49</v>
      </c>
      <c r="F3665" s="2">
        <v>52618</v>
      </c>
      <c r="G3665">
        <v>49</v>
      </c>
      <c r="H3665">
        <v>59</v>
      </c>
      <c r="I3665" s="1" t="s">
        <v>85</v>
      </c>
      <c r="J3665" s="1" t="s">
        <v>26</v>
      </c>
      <c r="K3665" s="1" t="s">
        <v>78</v>
      </c>
      <c r="L3665" s="1" t="s">
        <v>35</v>
      </c>
      <c r="M3665" s="1" t="s">
        <v>9</v>
      </c>
      <c r="N3665" s="1" t="s">
        <v>21</v>
      </c>
      <c r="O3665" s="1" t="s">
        <v>22</v>
      </c>
    </row>
    <row r="3666" spans="1:15" x14ac:dyDescent="0.25">
      <c r="A3666">
        <v>3665</v>
      </c>
      <c r="B3666">
        <v>63</v>
      </c>
      <c r="C3666" s="1" t="s">
        <v>134</v>
      </c>
      <c r="D3666" s="1" t="s">
        <v>84</v>
      </c>
      <c r="E3666" s="1" t="s">
        <v>45</v>
      </c>
      <c r="F3666" s="2">
        <v>52620</v>
      </c>
      <c r="G3666">
        <v>1</v>
      </c>
      <c r="H3666">
        <v>68</v>
      </c>
      <c r="I3666" s="1" t="s">
        <v>50</v>
      </c>
      <c r="J3666" s="1" t="s">
        <v>26</v>
      </c>
      <c r="K3666" s="1" t="s">
        <v>30</v>
      </c>
      <c r="L3666" s="1" t="s">
        <v>39</v>
      </c>
      <c r="M3666" s="1" t="s">
        <v>56</v>
      </c>
      <c r="N3666" s="1" t="s">
        <v>68</v>
      </c>
      <c r="O3666" s="1" t="s">
        <v>11</v>
      </c>
    </row>
    <row r="3667" spans="1:15" x14ac:dyDescent="0.25">
      <c r="A3667">
        <v>3666</v>
      </c>
      <c r="B3667">
        <v>28</v>
      </c>
      <c r="C3667" s="1" t="s">
        <v>134</v>
      </c>
      <c r="D3667" s="1" t="s">
        <v>107</v>
      </c>
      <c r="E3667" s="1" t="s">
        <v>4</v>
      </c>
      <c r="F3667" s="2">
        <v>52622</v>
      </c>
      <c r="G3667">
        <v>11</v>
      </c>
      <c r="H3667">
        <v>77</v>
      </c>
      <c r="I3667" s="1" t="s">
        <v>80</v>
      </c>
      <c r="J3667" s="1" t="s">
        <v>26</v>
      </c>
      <c r="K3667" s="1" t="s">
        <v>82</v>
      </c>
      <c r="L3667" s="1" t="s">
        <v>39</v>
      </c>
      <c r="M3667" s="1" t="s">
        <v>27</v>
      </c>
      <c r="N3667" s="1" t="s">
        <v>21</v>
      </c>
      <c r="O3667" s="1" t="s">
        <v>40</v>
      </c>
    </row>
    <row r="3668" spans="1:15" x14ac:dyDescent="0.25">
      <c r="A3668">
        <v>3667</v>
      </c>
      <c r="B3668">
        <v>67</v>
      </c>
      <c r="C3668" s="1" t="s">
        <v>134</v>
      </c>
      <c r="D3668" s="1" t="s">
        <v>88</v>
      </c>
      <c r="E3668" s="1" t="s">
        <v>49</v>
      </c>
      <c r="F3668" s="2">
        <v>52624</v>
      </c>
      <c r="G3668">
        <v>47</v>
      </c>
      <c r="H3668">
        <v>50</v>
      </c>
      <c r="I3668" s="1" t="s">
        <v>72</v>
      </c>
      <c r="J3668" s="1" t="s">
        <v>26</v>
      </c>
      <c r="K3668" s="1" t="s">
        <v>60</v>
      </c>
      <c r="L3668" s="1" t="s">
        <v>8</v>
      </c>
      <c r="M3668" s="1" t="s">
        <v>52</v>
      </c>
      <c r="N3668" s="1" t="s">
        <v>15</v>
      </c>
      <c r="O3668" s="1" t="s">
        <v>79</v>
      </c>
    </row>
    <row r="3669" spans="1:15" x14ac:dyDescent="0.25">
      <c r="A3669">
        <v>3668</v>
      </c>
      <c r="B3669">
        <v>51</v>
      </c>
      <c r="C3669" s="1" t="s">
        <v>134</v>
      </c>
      <c r="D3669" s="1" t="s">
        <v>77</v>
      </c>
      <c r="E3669" s="1" t="s">
        <v>4</v>
      </c>
      <c r="F3669" s="2">
        <v>52626</v>
      </c>
      <c r="G3669">
        <v>20</v>
      </c>
      <c r="H3669">
        <v>45</v>
      </c>
      <c r="I3669" s="1" t="s">
        <v>131</v>
      </c>
      <c r="J3669" s="1" t="s">
        <v>6</v>
      </c>
      <c r="K3669" s="1" t="s">
        <v>91</v>
      </c>
      <c r="L3669" s="1" t="s">
        <v>39</v>
      </c>
      <c r="M3669" s="1" t="s">
        <v>27</v>
      </c>
      <c r="N3669" s="1" t="s">
        <v>10</v>
      </c>
      <c r="O3669" s="1" t="s">
        <v>70</v>
      </c>
    </row>
    <row r="3670" spans="1:15" x14ac:dyDescent="0.25">
      <c r="A3670">
        <v>3669</v>
      </c>
      <c r="B3670">
        <v>59</v>
      </c>
      <c r="C3670" s="1" t="s">
        <v>134</v>
      </c>
      <c r="D3670" s="1" t="s">
        <v>3</v>
      </c>
      <c r="E3670" s="1" t="s">
        <v>4</v>
      </c>
      <c r="F3670" s="2">
        <v>52628</v>
      </c>
      <c r="G3670">
        <v>18</v>
      </c>
      <c r="H3670">
        <v>71</v>
      </c>
      <c r="I3670" s="1" t="s">
        <v>133</v>
      </c>
      <c r="J3670" s="1" t="s">
        <v>74</v>
      </c>
      <c r="K3670" s="1" t="s">
        <v>118</v>
      </c>
      <c r="L3670" s="1" t="s">
        <v>35</v>
      </c>
      <c r="M3670" s="1" t="s">
        <v>56</v>
      </c>
      <c r="N3670" s="1" t="s">
        <v>10</v>
      </c>
      <c r="O3670" s="1" t="s">
        <v>31</v>
      </c>
    </row>
    <row r="3671" spans="1:15" x14ac:dyDescent="0.25">
      <c r="A3671">
        <v>3670</v>
      </c>
      <c r="B3671">
        <v>25</v>
      </c>
      <c r="C3671" s="1" t="s">
        <v>134</v>
      </c>
      <c r="D3671" s="1" t="s">
        <v>107</v>
      </c>
      <c r="E3671" s="1" t="s">
        <v>4</v>
      </c>
      <c r="F3671" s="2">
        <v>52630</v>
      </c>
      <c r="G3671">
        <v>43</v>
      </c>
      <c r="H3671">
        <v>52</v>
      </c>
      <c r="I3671" s="1" t="s">
        <v>131</v>
      </c>
      <c r="J3671" s="1" t="s">
        <v>18</v>
      </c>
      <c r="K3671" s="1" t="s">
        <v>47</v>
      </c>
      <c r="L3671" s="1" t="s">
        <v>39</v>
      </c>
      <c r="M3671" s="1" t="s">
        <v>56</v>
      </c>
      <c r="N3671" s="1" t="s">
        <v>28</v>
      </c>
      <c r="O3671" s="1" t="s">
        <v>40</v>
      </c>
    </row>
    <row r="3672" spans="1:15" x14ac:dyDescent="0.25">
      <c r="A3672">
        <v>3671</v>
      </c>
      <c r="B3672">
        <v>31</v>
      </c>
      <c r="C3672" s="1" t="s">
        <v>134</v>
      </c>
      <c r="D3672" s="1" t="s">
        <v>53</v>
      </c>
      <c r="E3672" s="1" t="s">
        <v>24</v>
      </c>
      <c r="F3672" s="2">
        <v>52632</v>
      </c>
      <c r="G3672">
        <v>4</v>
      </c>
      <c r="H3672">
        <v>50</v>
      </c>
      <c r="I3672" s="1" t="s">
        <v>111</v>
      </c>
      <c r="J3672" s="1" t="s">
        <v>18</v>
      </c>
      <c r="K3672" s="1" t="s">
        <v>34</v>
      </c>
      <c r="L3672" s="1" t="s">
        <v>8</v>
      </c>
      <c r="M3672" s="1" t="s">
        <v>20</v>
      </c>
      <c r="N3672" s="1" t="s">
        <v>28</v>
      </c>
      <c r="O3672" s="1" t="s">
        <v>79</v>
      </c>
    </row>
    <row r="3673" spans="1:15" x14ac:dyDescent="0.25">
      <c r="A3673">
        <v>3672</v>
      </c>
      <c r="B3673">
        <v>62</v>
      </c>
      <c r="C3673" s="1" t="s">
        <v>134</v>
      </c>
      <c r="D3673" s="1" t="s">
        <v>48</v>
      </c>
      <c r="E3673" s="1" t="s">
        <v>49</v>
      </c>
      <c r="F3673" s="2">
        <v>52634</v>
      </c>
      <c r="G3673">
        <v>20</v>
      </c>
      <c r="H3673">
        <v>66</v>
      </c>
      <c r="I3673" s="1" t="s">
        <v>97</v>
      </c>
      <c r="J3673" s="1" t="s">
        <v>6</v>
      </c>
      <c r="K3673" s="1" t="s">
        <v>51</v>
      </c>
      <c r="L3673" s="1" t="s">
        <v>35</v>
      </c>
      <c r="M3673" s="1" t="s">
        <v>52</v>
      </c>
      <c r="N3673" s="1" t="s">
        <v>10</v>
      </c>
      <c r="O3673" s="1" t="s">
        <v>40</v>
      </c>
    </row>
    <row r="3674" spans="1:15" x14ac:dyDescent="0.25">
      <c r="A3674">
        <v>3673</v>
      </c>
      <c r="B3674">
        <v>51</v>
      </c>
      <c r="C3674" s="1" t="s">
        <v>134</v>
      </c>
      <c r="D3674" s="1" t="s">
        <v>23</v>
      </c>
      <c r="E3674" s="1" t="s">
        <v>24</v>
      </c>
      <c r="F3674" s="2">
        <v>52636</v>
      </c>
      <c r="G3674">
        <v>7</v>
      </c>
      <c r="H3674">
        <v>81</v>
      </c>
      <c r="I3674" s="1" t="s">
        <v>66</v>
      </c>
      <c r="J3674" s="1" t="s">
        <v>18</v>
      </c>
      <c r="K3674" s="1" t="s">
        <v>51</v>
      </c>
      <c r="L3674" s="1" t="s">
        <v>39</v>
      </c>
      <c r="M3674" s="1" t="s">
        <v>20</v>
      </c>
      <c r="N3674" s="1" t="s">
        <v>28</v>
      </c>
      <c r="O3674" s="1" t="s">
        <v>70</v>
      </c>
    </row>
    <row r="3675" spans="1:15" x14ac:dyDescent="0.25">
      <c r="A3675">
        <v>3674</v>
      </c>
      <c r="B3675">
        <v>32</v>
      </c>
      <c r="C3675" s="1" t="s">
        <v>134</v>
      </c>
      <c r="D3675" s="1" t="s">
        <v>107</v>
      </c>
      <c r="E3675" s="1" t="s">
        <v>4</v>
      </c>
      <c r="F3675" s="2">
        <v>52638</v>
      </c>
      <c r="G3675">
        <v>31</v>
      </c>
      <c r="H3675">
        <v>28</v>
      </c>
      <c r="I3675" s="1" t="s">
        <v>25</v>
      </c>
      <c r="J3675" s="1" t="s">
        <v>26</v>
      </c>
      <c r="K3675" s="1" t="s">
        <v>51</v>
      </c>
      <c r="L3675" s="1" t="s">
        <v>35</v>
      </c>
      <c r="M3675" s="1" t="s">
        <v>52</v>
      </c>
      <c r="N3675" s="1" t="s">
        <v>57</v>
      </c>
      <c r="O3675" s="1" t="s">
        <v>11</v>
      </c>
    </row>
    <row r="3676" spans="1:15" x14ac:dyDescent="0.25">
      <c r="A3676">
        <v>3675</v>
      </c>
      <c r="B3676">
        <v>35</v>
      </c>
      <c r="C3676" s="1" t="s">
        <v>134</v>
      </c>
      <c r="D3676" s="1" t="s">
        <v>48</v>
      </c>
      <c r="E3676" s="1" t="s">
        <v>49</v>
      </c>
      <c r="F3676" s="2">
        <v>52640</v>
      </c>
      <c r="G3676">
        <v>41</v>
      </c>
      <c r="H3676">
        <v>65</v>
      </c>
      <c r="I3676" s="1" t="s">
        <v>131</v>
      </c>
      <c r="J3676" s="1" t="s">
        <v>26</v>
      </c>
      <c r="K3676" s="1" t="s">
        <v>126</v>
      </c>
      <c r="L3676" s="1" t="s">
        <v>8</v>
      </c>
      <c r="M3676" s="1" t="s">
        <v>52</v>
      </c>
      <c r="N3676" s="1" t="s">
        <v>10</v>
      </c>
      <c r="O3676" s="1" t="s">
        <v>11</v>
      </c>
    </row>
    <row r="3677" spans="1:15" x14ac:dyDescent="0.25">
      <c r="A3677">
        <v>3676</v>
      </c>
      <c r="B3677">
        <v>70</v>
      </c>
      <c r="C3677" s="1" t="s">
        <v>134</v>
      </c>
      <c r="D3677" s="1" t="s">
        <v>106</v>
      </c>
      <c r="E3677" s="1" t="s">
        <v>49</v>
      </c>
      <c r="F3677" s="2">
        <v>52642</v>
      </c>
      <c r="G3677">
        <v>3</v>
      </c>
      <c r="H3677">
        <v>80</v>
      </c>
      <c r="I3677" s="1" t="s">
        <v>123</v>
      </c>
      <c r="J3677" s="1" t="s">
        <v>26</v>
      </c>
      <c r="K3677" s="1" t="s">
        <v>34</v>
      </c>
      <c r="L3677" s="1" t="s">
        <v>8</v>
      </c>
      <c r="M3677" s="1" t="s">
        <v>9</v>
      </c>
      <c r="N3677" s="1" t="s">
        <v>57</v>
      </c>
      <c r="O3677" s="1" t="s">
        <v>70</v>
      </c>
    </row>
    <row r="3678" spans="1:15" x14ac:dyDescent="0.25">
      <c r="A3678">
        <v>3677</v>
      </c>
      <c r="B3678">
        <v>19</v>
      </c>
      <c r="C3678" s="1" t="s">
        <v>134</v>
      </c>
      <c r="D3678" s="1" t="s">
        <v>88</v>
      </c>
      <c r="E3678" s="1" t="s">
        <v>49</v>
      </c>
      <c r="F3678" s="2">
        <v>52644</v>
      </c>
      <c r="G3678">
        <v>16</v>
      </c>
      <c r="H3678">
        <v>94</v>
      </c>
      <c r="I3678" s="1" t="s">
        <v>132</v>
      </c>
      <c r="J3678" s="1" t="s">
        <v>18</v>
      </c>
      <c r="K3678" s="1" t="s">
        <v>67</v>
      </c>
      <c r="L3678" s="1" t="s">
        <v>19</v>
      </c>
      <c r="M3678" s="1" t="s">
        <v>20</v>
      </c>
      <c r="N3678" s="1" t="s">
        <v>28</v>
      </c>
      <c r="O3678" s="1" t="s">
        <v>70</v>
      </c>
    </row>
    <row r="3679" spans="1:15" x14ac:dyDescent="0.25">
      <c r="A3679">
        <v>3678</v>
      </c>
      <c r="B3679">
        <v>32</v>
      </c>
      <c r="C3679" s="1" t="s">
        <v>134</v>
      </c>
      <c r="D3679" s="1" t="s">
        <v>114</v>
      </c>
      <c r="E3679" s="1" t="s">
        <v>49</v>
      </c>
      <c r="F3679" s="2">
        <v>52646</v>
      </c>
      <c r="G3679">
        <v>43</v>
      </c>
      <c r="H3679">
        <v>30</v>
      </c>
      <c r="I3679" s="1" t="s">
        <v>133</v>
      </c>
      <c r="J3679" s="1" t="s">
        <v>26</v>
      </c>
      <c r="K3679" s="1" t="s">
        <v>7</v>
      </c>
      <c r="L3679" s="1" t="s">
        <v>39</v>
      </c>
      <c r="M3679" s="1" t="s">
        <v>36</v>
      </c>
      <c r="N3679" s="1" t="s">
        <v>15</v>
      </c>
      <c r="O3679" s="1" t="s">
        <v>31</v>
      </c>
    </row>
    <row r="3680" spans="1:15" x14ac:dyDescent="0.25">
      <c r="A3680">
        <v>3679</v>
      </c>
      <c r="B3680">
        <v>56</v>
      </c>
      <c r="C3680" s="1" t="s">
        <v>134</v>
      </c>
      <c r="D3680" s="1" t="s">
        <v>37</v>
      </c>
      <c r="E3680" s="1" t="s">
        <v>4</v>
      </c>
      <c r="F3680" s="2">
        <v>52648</v>
      </c>
      <c r="G3680">
        <v>29</v>
      </c>
      <c r="H3680">
        <v>45</v>
      </c>
      <c r="I3680" s="1" t="s">
        <v>87</v>
      </c>
      <c r="J3680" s="1" t="s">
        <v>18</v>
      </c>
      <c r="K3680" s="1" t="s">
        <v>100</v>
      </c>
      <c r="L3680" s="1" t="s">
        <v>39</v>
      </c>
      <c r="M3680" s="1" t="s">
        <v>36</v>
      </c>
      <c r="N3680" s="1" t="s">
        <v>57</v>
      </c>
      <c r="O3680" s="1" t="s">
        <v>11</v>
      </c>
    </row>
    <row r="3681" spans="1:15" x14ac:dyDescent="0.25">
      <c r="A3681">
        <v>3680</v>
      </c>
      <c r="B3681">
        <v>53</v>
      </c>
      <c r="C3681" s="1" t="s">
        <v>134</v>
      </c>
      <c r="D3681" s="1" t="s">
        <v>44</v>
      </c>
      <c r="E3681" s="1" t="s">
        <v>45</v>
      </c>
      <c r="F3681" s="2">
        <v>52650</v>
      </c>
      <c r="G3681">
        <v>5</v>
      </c>
      <c r="H3681">
        <v>91</v>
      </c>
      <c r="I3681" s="1" t="s">
        <v>117</v>
      </c>
      <c r="J3681" s="1" t="s">
        <v>26</v>
      </c>
      <c r="K3681" s="1" t="s">
        <v>65</v>
      </c>
      <c r="L3681" s="1" t="s">
        <v>35</v>
      </c>
      <c r="M3681" s="1" t="s">
        <v>56</v>
      </c>
      <c r="N3681" s="1" t="s">
        <v>15</v>
      </c>
      <c r="O3681" s="1" t="s">
        <v>58</v>
      </c>
    </row>
    <row r="3682" spans="1:15" x14ac:dyDescent="0.25">
      <c r="A3682">
        <v>3681</v>
      </c>
      <c r="B3682">
        <v>22</v>
      </c>
      <c r="C3682" s="1" t="s">
        <v>134</v>
      </c>
      <c r="D3682" s="1" t="s">
        <v>71</v>
      </c>
      <c r="E3682" s="1" t="s">
        <v>49</v>
      </c>
      <c r="F3682" s="2">
        <v>52652</v>
      </c>
      <c r="G3682">
        <v>30</v>
      </c>
      <c r="H3682">
        <v>36</v>
      </c>
      <c r="I3682" s="1" t="s">
        <v>128</v>
      </c>
      <c r="J3682" s="1" t="s">
        <v>18</v>
      </c>
      <c r="K3682" s="1" t="s">
        <v>126</v>
      </c>
      <c r="L3682" s="1" t="s">
        <v>8</v>
      </c>
      <c r="M3682" s="1" t="s">
        <v>36</v>
      </c>
      <c r="N3682" s="1" t="s">
        <v>68</v>
      </c>
      <c r="O3682" s="1" t="s">
        <v>40</v>
      </c>
    </row>
    <row r="3683" spans="1:15" x14ac:dyDescent="0.25">
      <c r="A3683">
        <v>3682</v>
      </c>
      <c r="B3683">
        <v>26</v>
      </c>
      <c r="C3683" s="1" t="s">
        <v>134</v>
      </c>
      <c r="D3683" s="1" t="s">
        <v>125</v>
      </c>
      <c r="E3683" s="1" t="s">
        <v>49</v>
      </c>
      <c r="F3683" s="2">
        <v>52654</v>
      </c>
      <c r="G3683">
        <v>33</v>
      </c>
      <c r="H3683">
        <v>73</v>
      </c>
      <c r="I3683" s="1" t="s">
        <v>121</v>
      </c>
      <c r="J3683" s="1" t="s">
        <v>74</v>
      </c>
      <c r="K3683" s="1" t="s">
        <v>118</v>
      </c>
      <c r="L3683" s="1" t="s">
        <v>39</v>
      </c>
      <c r="M3683" s="1" t="s">
        <v>27</v>
      </c>
      <c r="N3683" s="1" t="s">
        <v>68</v>
      </c>
      <c r="O3683" s="1" t="s">
        <v>70</v>
      </c>
    </row>
    <row r="3684" spans="1:15" x14ac:dyDescent="0.25">
      <c r="A3684">
        <v>3683</v>
      </c>
      <c r="B3684">
        <v>42</v>
      </c>
      <c r="C3684" s="1" t="s">
        <v>134</v>
      </c>
      <c r="D3684" s="1" t="s">
        <v>37</v>
      </c>
      <c r="E3684" s="1" t="s">
        <v>4</v>
      </c>
      <c r="F3684" s="2">
        <v>52656</v>
      </c>
      <c r="G3684">
        <v>46</v>
      </c>
      <c r="H3684">
        <v>60</v>
      </c>
      <c r="I3684" s="1" t="s">
        <v>33</v>
      </c>
      <c r="J3684" s="1" t="s">
        <v>26</v>
      </c>
      <c r="K3684" s="1" t="s">
        <v>14</v>
      </c>
      <c r="L3684" s="1" t="s">
        <v>39</v>
      </c>
      <c r="M3684" s="1" t="s">
        <v>56</v>
      </c>
      <c r="N3684" s="1" t="s">
        <v>10</v>
      </c>
      <c r="O3684" s="1" t="s">
        <v>58</v>
      </c>
    </row>
    <row r="3685" spans="1:15" x14ac:dyDescent="0.25">
      <c r="A3685">
        <v>3684</v>
      </c>
      <c r="B3685">
        <v>30</v>
      </c>
      <c r="C3685" s="1" t="s">
        <v>134</v>
      </c>
      <c r="D3685" s="1" t="s">
        <v>107</v>
      </c>
      <c r="E3685" s="1" t="s">
        <v>4</v>
      </c>
      <c r="F3685" s="2">
        <v>52658</v>
      </c>
      <c r="G3685">
        <v>17</v>
      </c>
      <c r="H3685">
        <v>77</v>
      </c>
      <c r="I3685" s="1" t="s">
        <v>73</v>
      </c>
      <c r="J3685" s="1" t="s">
        <v>26</v>
      </c>
      <c r="K3685" s="1" t="s">
        <v>55</v>
      </c>
      <c r="L3685" s="1" t="s">
        <v>8</v>
      </c>
      <c r="M3685" s="1" t="s">
        <v>20</v>
      </c>
      <c r="N3685" s="1" t="s">
        <v>10</v>
      </c>
      <c r="O3685" s="1" t="s">
        <v>11</v>
      </c>
    </row>
    <row r="3686" spans="1:15" x14ac:dyDescent="0.25">
      <c r="A3686">
        <v>3685</v>
      </c>
      <c r="B3686">
        <v>29</v>
      </c>
      <c r="C3686" s="1" t="s">
        <v>134</v>
      </c>
      <c r="D3686" s="1" t="s">
        <v>69</v>
      </c>
      <c r="E3686" s="1" t="s">
        <v>4</v>
      </c>
      <c r="F3686" s="2">
        <v>52660</v>
      </c>
      <c r="G3686">
        <v>47</v>
      </c>
      <c r="H3686">
        <v>86</v>
      </c>
      <c r="I3686" s="1" t="s">
        <v>120</v>
      </c>
      <c r="J3686" s="1" t="s">
        <v>6</v>
      </c>
      <c r="K3686" s="1" t="s">
        <v>43</v>
      </c>
      <c r="L3686" s="1" t="s">
        <v>19</v>
      </c>
      <c r="M3686" s="1" t="s">
        <v>20</v>
      </c>
      <c r="N3686" s="1" t="s">
        <v>21</v>
      </c>
      <c r="O3686" s="1" t="s">
        <v>58</v>
      </c>
    </row>
    <row r="3687" spans="1:15" x14ac:dyDescent="0.25">
      <c r="A3687">
        <v>3686</v>
      </c>
      <c r="B3687">
        <v>47</v>
      </c>
      <c r="C3687" s="1" t="s">
        <v>134</v>
      </c>
      <c r="D3687" s="1" t="s">
        <v>41</v>
      </c>
      <c r="E3687" s="1" t="s">
        <v>4</v>
      </c>
      <c r="F3687" s="2">
        <v>52662</v>
      </c>
      <c r="G3687">
        <v>17</v>
      </c>
      <c r="H3687">
        <v>42</v>
      </c>
      <c r="I3687" s="1" t="s">
        <v>104</v>
      </c>
      <c r="J3687" s="1" t="s">
        <v>6</v>
      </c>
      <c r="K3687" s="1" t="s">
        <v>90</v>
      </c>
      <c r="L3687" s="1" t="s">
        <v>35</v>
      </c>
      <c r="M3687" s="1" t="s">
        <v>36</v>
      </c>
      <c r="N3687" s="1" t="s">
        <v>15</v>
      </c>
      <c r="O3687" s="1" t="s">
        <v>58</v>
      </c>
    </row>
    <row r="3688" spans="1:15" x14ac:dyDescent="0.25">
      <c r="A3688">
        <v>3687</v>
      </c>
      <c r="B3688">
        <v>59</v>
      </c>
      <c r="C3688" s="1" t="s">
        <v>134</v>
      </c>
      <c r="D3688" s="1" t="s">
        <v>23</v>
      </c>
      <c r="E3688" s="1" t="s">
        <v>24</v>
      </c>
      <c r="F3688" s="2">
        <v>52664</v>
      </c>
      <c r="G3688">
        <v>17</v>
      </c>
      <c r="H3688">
        <v>70</v>
      </c>
      <c r="I3688" s="1" t="s">
        <v>42</v>
      </c>
      <c r="J3688" s="1" t="s">
        <v>26</v>
      </c>
      <c r="K3688" s="1" t="s">
        <v>43</v>
      </c>
      <c r="L3688" s="1" t="s">
        <v>19</v>
      </c>
      <c r="M3688" s="1" t="s">
        <v>20</v>
      </c>
      <c r="N3688" s="1" t="s">
        <v>15</v>
      </c>
      <c r="O3688" s="1" t="s">
        <v>58</v>
      </c>
    </row>
    <row r="3689" spans="1:15" x14ac:dyDescent="0.25">
      <c r="A3689">
        <v>3688</v>
      </c>
      <c r="B3689">
        <v>34</v>
      </c>
      <c r="C3689" s="1" t="s">
        <v>134</v>
      </c>
      <c r="D3689" s="1" t="s">
        <v>37</v>
      </c>
      <c r="E3689" s="1" t="s">
        <v>4</v>
      </c>
      <c r="F3689" s="2">
        <v>52666</v>
      </c>
      <c r="G3689">
        <v>28</v>
      </c>
      <c r="H3689">
        <v>44</v>
      </c>
      <c r="I3689" s="1" t="s">
        <v>54</v>
      </c>
      <c r="J3689" s="1" t="s">
        <v>6</v>
      </c>
      <c r="K3689" s="1" t="s">
        <v>75</v>
      </c>
      <c r="L3689" s="1" t="s">
        <v>35</v>
      </c>
      <c r="M3689" s="1" t="s">
        <v>27</v>
      </c>
      <c r="N3689" s="1" t="s">
        <v>57</v>
      </c>
      <c r="O3689" s="1" t="s">
        <v>79</v>
      </c>
    </row>
    <row r="3690" spans="1:15" x14ac:dyDescent="0.25">
      <c r="A3690">
        <v>3689</v>
      </c>
      <c r="B3690">
        <v>52</v>
      </c>
      <c r="C3690" s="1" t="s">
        <v>134</v>
      </c>
      <c r="D3690" s="1" t="s">
        <v>71</v>
      </c>
      <c r="E3690" s="1" t="s">
        <v>49</v>
      </c>
      <c r="F3690" s="2">
        <v>52668</v>
      </c>
      <c r="G3690">
        <v>8</v>
      </c>
      <c r="H3690">
        <v>91</v>
      </c>
      <c r="I3690" s="1" t="s">
        <v>46</v>
      </c>
      <c r="J3690" s="1" t="s">
        <v>6</v>
      </c>
      <c r="K3690" s="1" t="s">
        <v>34</v>
      </c>
      <c r="L3690" s="1" t="s">
        <v>19</v>
      </c>
      <c r="M3690" s="1" t="s">
        <v>27</v>
      </c>
      <c r="N3690" s="1" t="s">
        <v>15</v>
      </c>
      <c r="O3690" s="1" t="s">
        <v>70</v>
      </c>
    </row>
    <row r="3691" spans="1:15" x14ac:dyDescent="0.25">
      <c r="A3691">
        <v>3690</v>
      </c>
      <c r="B3691">
        <v>47</v>
      </c>
      <c r="C3691" s="1" t="s">
        <v>134</v>
      </c>
      <c r="D3691" s="1" t="s">
        <v>88</v>
      </c>
      <c r="E3691" s="1" t="s">
        <v>49</v>
      </c>
      <c r="F3691" s="2">
        <v>52670</v>
      </c>
      <c r="G3691">
        <v>8</v>
      </c>
      <c r="H3691">
        <v>30</v>
      </c>
      <c r="I3691" s="1" t="s">
        <v>113</v>
      </c>
      <c r="J3691" s="1" t="s">
        <v>6</v>
      </c>
      <c r="K3691" s="1" t="s">
        <v>90</v>
      </c>
      <c r="L3691" s="1" t="s">
        <v>39</v>
      </c>
      <c r="M3691" s="1" t="s">
        <v>36</v>
      </c>
      <c r="N3691" s="1" t="s">
        <v>57</v>
      </c>
      <c r="O3691" s="1" t="s">
        <v>40</v>
      </c>
    </row>
    <row r="3692" spans="1:15" x14ac:dyDescent="0.25">
      <c r="A3692">
        <v>3691</v>
      </c>
      <c r="B3692">
        <v>24</v>
      </c>
      <c r="C3692" s="1" t="s">
        <v>134</v>
      </c>
      <c r="D3692" s="1" t="s">
        <v>3</v>
      </c>
      <c r="E3692" s="1" t="s">
        <v>4</v>
      </c>
      <c r="F3692" s="2">
        <v>52672</v>
      </c>
      <c r="G3692">
        <v>4</v>
      </c>
      <c r="H3692">
        <v>23</v>
      </c>
      <c r="I3692" s="1" t="s">
        <v>93</v>
      </c>
      <c r="J3692" s="1" t="s">
        <v>18</v>
      </c>
      <c r="K3692" s="1" t="s">
        <v>65</v>
      </c>
      <c r="L3692" s="1" t="s">
        <v>39</v>
      </c>
      <c r="M3692" s="1" t="s">
        <v>56</v>
      </c>
      <c r="N3692" s="1" t="s">
        <v>57</v>
      </c>
      <c r="O3692" s="1" t="s">
        <v>58</v>
      </c>
    </row>
    <row r="3693" spans="1:15" x14ac:dyDescent="0.25">
      <c r="A3693">
        <v>3692</v>
      </c>
      <c r="B3693">
        <v>63</v>
      </c>
      <c r="C3693" s="1" t="s">
        <v>134</v>
      </c>
      <c r="D3693" s="1" t="s">
        <v>23</v>
      </c>
      <c r="E3693" s="1" t="s">
        <v>24</v>
      </c>
      <c r="F3693" s="2">
        <v>52674</v>
      </c>
      <c r="G3693">
        <v>24</v>
      </c>
      <c r="H3693">
        <v>21</v>
      </c>
      <c r="I3693" s="1" t="s">
        <v>133</v>
      </c>
      <c r="J3693" s="1" t="s">
        <v>74</v>
      </c>
      <c r="K3693" s="1" t="s">
        <v>103</v>
      </c>
      <c r="L3693" s="1" t="s">
        <v>35</v>
      </c>
      <c r="M3693" s="1" t="s">
        <v>27</v>
      </c>
      <c r="N3693" s="1" t="s">
        <v>28</v>
      </c>
      <c r="O3693" s="1" t="s">
        <v>22</v>
      </c>
    </row>
    <row r="3694" spans="1:15" x14ac:dyDescent="0.25">
      <c r="A3694">
        <v>3693</v>
      </c>
      <c r="B3694">
        <v>59</v>
      </c>
      <c r="C3694" s="1" t="s">
        <v>134</v>
      </c>
      <c r="D3694" s="1" t="s">
        <v>44</v>
      </c>
      <c r="E3694" s="1" t="s">
        <v>45</v>
      </c>
      <c r="F3694" s="2">
        <v>52676</v>
      </c>
      <c r="G3694">
        <v>29</v>
      </c>
      <c r="H3694">
        <v>34</v>
      </c>
      <c r="I3694" s="1" t="s">
        <v>72</v>
      </c>
      <c r="J3694" s="1" t="s">
        <v>6</v>
      </c>
      <c r="K3694" s="1" t="s">
        <v>30</v>
      </c>
      <c r="L3694" s="1" t="s">
        <v>19</v>
      </c>
      <c r="M3694" s="1" t="s">
        <v>20</v>
      </c>
      <c r="N3694" s="1" t="s">
        <v>15</v>
      </c>
      <c r="O3694" s="1" t="s">
        <v>11</v>
      </c>
    </row>
    <row r="3695" spans="1:15" x14ac:dyDescent="0.25">
      <c r="A3695">
        <v>3694</v>
      </c>
      <c r="B3695">
        <v>66</v>
      </c>
      <c r="C3695" s="1" t="s">
        <v>134</v>
      </c>
      <c r="D3695" s="1" t="s">
        <v>3</v>
      </c>
      <c r="E3695" s="1" t="s">
        <v>4</v>
      </c>
      <c r="F3695" s="2">
        <v>52678</v>
      </c>
      <c r="G3695">
        <v>10</v>
      </c>
      <c r="H3695">
        <v>46</v>
      </c>
      <c r="I3695" s="1" t="s">
        <v>129</v>
      </c>
      <c r="J3695" s="1" t="s">
        <v>26</v>
      </c>
      <c r="K3695" s="1" t="s">
        <v>65</v>
      </c>
      <c r="L3695" s="1" t="s">
        <v>35</v>
      </c>
      <c r="M3695" s="1" t="s">
        <v>52</v>
      </c>
      <c r="N3695" s="1" t="s">
        <v>10</v>
      </c>
      <c r="O3695" s="1" t="s">
        <v>22</v>
      </c>
    </row>
    <row r="3696" spans="1:15" x14ac:dyDescent="0.25">
      <c r="A3696">
        <v>3695</v>
      </c>
      <c r="B3696">
        <v>45</v>
      </c>
      <c r="C3696" s="1" t="s">
        <v>134</v>
      </c>
      <c r="D3696" s="1" t="s">
        <v>12</v>
      </c>
      <c r="E3696" s="1" t="s">
        <v>4</v>
      </c>
      <c r="F3696" s="2">
        <v>52680</v>
      </c>
      <c r="G3696">
        <v>11</v>
      </c>
      <c r="H3696">
        <v>41</v>
      </c>
      <c r="I3696" s="1" t="s">
        <v>25</v>
      </c>
      <c r="J3696" s="1" t="s">
        <v>26</v>
      </c>
      <c r="K3696" s="1" t="s">
        <v>126</v>
      </c>
      <c r="L3696" s="1" t="s">
        <v>8</v>
      </c>
      <c r="M3696" s="1" t="s">
        <v>9</v>
      </c>
      <c r="N3696" s="1" t="s">
        <v>28</v>
      </c>
      <c r="O3696" s="1" t="s">
        <v>58</v>
      </c>
    </row>
    <row r="3697" spans="1:15" x14ac:dyDescent="0.25">
      <c r="A3697">
        <v>3696</v>
      </c>
      <c r="B3697">
        <v>38</v>
      </c>
      <c r="C3697" s="1" t="s">
        <v>134</v>
      </c>
      <c r="D3697" s="1" t="s">
        <v>69</v>
      </c>
      <c r="E3697" s="1" t="s">
        <v>4</v>
      </c>
      <c r="F3697" s="2">
        <v>52682</v>
      </c>
      <c r="G3697">
        <v>18</v>
      </c>
      <c r="H3697">
        <v>33</v>
      </c>
      <c r="I3697" s="1" t="s">
        <v>85</v>
      </c>
      <c r="J3697" s="1" t="s">
        <v>26</v>
      </c>
      <c r="K3697" s="1" t="s">
        <v>34</v>
      </c>
      <c r="L3697" s="1" t="s">
        <v>39</v>
      </c>
      <c r="M3697" s="1" t="s">
        <v>36</v>
      </c>
      <c r="N3697" s="1" t="s">
        <v>57</v>
      </c>
      <c r="O3697" s="1" t="s">
        <v>11</v>
      </c>
    </row>
    <row r="3698" spans="1:15" x14ac:dyDescent="0.25">
      <c r="A3698">
        <v>3697</v>
      </c>
      <c r="B3698">
        <v>63</v>
      </c>
      <c r="C3698" s="1" t="s">
        <v>134</v>
      </c>
      <c r="D3698" s="1" t="s">
        <v>3</v>
      </c>
      <c r="E3698" s="1" t="s">
        <v>4</v>
      </c>
      <c r="F3698" s="2">
        <v>52684</v>
      </c>
      <c r="G3698">
        <v>26</v>
      </c>
      <c r="H3698">
        <v>48</v>
      </c>
      <c r="I3698" s="1" t="s">
        <v>121</v>
      </c>
      <c r="J3698" s="1" t="s">
        <v>6</v>
      </c>
      <c r="K3698" s="1" t="s">
        <v>30</v>
      </c>
      <c r="L3698" s="1" t="s">
        <v>39</v>
      </c>
      <c r="M3698" s="1" t="s">
        <v>27</v>
      </c>
      <c r="N3698" s="1" t="s">
        <v>57</v>
      </c>
      <c r="O3698" s="1" t="s">
        <v>31</v>
      </c>
    </row>
    <row r="3699" spans="1:15" x14ac:dyDescent="0.25">
      <c r="A3699">
        <v>3698</v>
      </c>
      <c r="B3699">
        <v>55</v>
      </c>
      <c r="C3699" s="1" t="s">
        <v>134</v>
      </c>
      <c r="D3699" s="1" t="s">
        <v>86</v>
      </c>
      <c r="E3699" s="1" t="s">
        <v>4</v>
      </c>
      <c r="F3699" s="2">
        <v>52686</v>
      </c>
      <c r="G3699">
        <v>39</v>
      </c>
      <c r="H3699">
        <v>66</v>
      </c>
      <c r="I3699" s="1" t="s">
        <v>120</v>
      </c>
      <c r="J3699" s="1" t="s">
        <v>6</v>
      </c>
      <c r="K3699" s="1" t="s">
        <v>51</v>
      </c>
      <c r="L3699" s="1" t="s">
        <v>8</v>
      </c>
      <c r="M3699" s="1" t="s">
        <v>36</v>
      </c>
      <c r="N3699" s="1" t="s">
        <v>15</v>
      </c>
      <c r="O3699" s="1" t="s">
        <v>22</v>
      </c>
    </row>
    <row r="3700" spans="1:15" x14ac:dyDescent="0.25">
      <c r="A3700">
        <v>3699</v>
      </c>
      <c r="B3700">
        <v>25</v>
      </c>
      <c r="C3700" s="1" t="s">
        <v>134</v>
      </c>
      <c r="D3700" s="1" t="s">
        <v>69</v>
      </c>
      <c r="E3700" s="1" t="s">
        <v>4</v>
      </c>
      <c r="F3700" s="2">
        <v>52688</v>
      </c>
      <c r="G3700">
        <v>4</v>
      </c>
      <c r="H3700">
        <v>54</v>
      </c>
      <c r="I3700" s="1" t="s">
        <v>81</v>
      </c>
      <c r="J3700" s="1" t="s">
        <v>74</v>
      </c>
      <c r="K3700" s="1" t="s">
        <v>14</v>
      </c>
      <c r="L3700" s="1" t="s">
        <v>19</v>
      </c>
      <c r="M3700" s="1" t="s">
        <v>52</v>
      </c>
      <c r="N3700" s="1" t="s">
        <v>10</v>
      </c>
      <c r="O3700" s="1" t="s">
        <v>31</v>
      </c>
    </row>
    <row r="3701" spans="1:15" x14ac:dyDescent="0.25">
      <c r="A3701">
        <v>3700</v>
      </c>
      <c r="B3701">
        <v>51</v>
      </c>
      <c r="C3701" s="1" t="s">
        <v>134</v>
      </c>
      <c r="D3701" s="1" t="s">
        <v>114</v>
      </c>
      <c r="E3701" s="1" t="s">
        <v>49</v>
      </c>
      <c r="F3701" s="2">
        <v>52690</v>
      </c>
      <c r="G3701">
        <v>24</v>
      </c>
      <c r="H3701">
        <v>55</v>
      </c>
      <c r="I3701" s="1" t="s">
        <v>83</v>
      </c>
      <c r="J3701" s="1" t="s">
        <v>26</v>
      </c>
      <c r="K3701" s="1" t="s">
        <v>60</v>
      </c>
      <c r="L3701" s="1" t="s">
        <v>39</v>
      </c>
      <c r="M3701" s="1" t="s">
        <v>56</v>
      </c>
      <c r="N3701" s="1" t="s">
        <v>57</v>
      </c>
      <c r="O3701" s="1" t="s">
        <v>22</v>
      </c>
    </row>
    <row r="3702" spans="1:15" x14ac:dyDescent="0.25">
      <c r="A3702">
        <v>3701</v>
      </c>
      <c r="B3702">
        <v>28</v>
      </c>
      <c r="C3702" s="1" t="s">
        <v>134</v>
      </c>
      <c r="D3702" s="1" t="s">
        <v>48</v>
      </c>
      <c r="E3702" s="1" t="s">
        <v>49</v>
      </c>
      <c r="F3702" s="2">
        <v>52692</v>
      </c>
      <c r="G3702">
        <v>2</v>
      </c>
      <c r="H3702">
        <v>84</v>
      </c>
      <c r="I3702" s="1" t="s">
        <v>96</v>
      </c>
      <c r="J3702" s="1" t="s">
        <v>74</v>
      </c>
      <c r="K3702" s="1" t="s">
        <v>43</v>
      </c>
      <c r="L3702" s="1" t="s">
        <v>35</v>
      </c>
      <c r="M3702" s="1" t="s">
        <v>56</v>
      </c>
      <c r="N3702" s="1" t="s">
        <v>57</v>
      </c>
      <c r="O3702" s="1" t="s">
        <v>79</v>
      </c>
    </row>
    <row r="3703" spans="1:15" x14ac:dyDescent="0.25">
      <c r="A3703">
        <v>3702</v>
      </c>
      <c r="B3703">
        <v>46</v>
      </c>
      <c r="C3703" s="1" t="s">
        <v>134</v>
      </c>
      <c r="D3703" s="1" t="s">
        <v>23</v>
      </c>
      <c r="E3703" s="1" t="s">
        <v>24</v>
      </c>
      <c r="F3703" s="2">
        <v>52694</v>
      </c>
      <c r="G3703">
        <v>36</v>
      </c>
      <c r="H3703">
        <v>66</v>
      </c>
      <c r="I3703" s="1" t="s">
        <v>112</v>
      </c>
      <c r="J3703" s="1" t="s">
        <v>26</v>
      </c>
      <c r="K3703" s="1" t="s">
        <v>43</v>
      </c>
      <c r="L3703" s="1" t="s">
        <v>19</v>
      </c>
      <c r="M3703" s="1" t="s">
        <v>56</v>
      </c>
      <c r="N3703" s="1" t="s">
        <v>15</v>
      </c>
      <c r="O3703" s="1" t="s">
        <v>31</v>
      </c>
    </row>
    <row r="3704" spans="1:15" x14ac:dyDescent="0.25">
      <c r="A3704">
        <v>3703</v>
      </c>
      <c r="B3704">
        <v>58</v>
      </c>
      <c r="C3704" s="1" t="s">
        <v>134</v>
      </c>
      <c r="D3704" s="1" t="s">
        <v>53</v>
      </c>
      <c r="E3704" s="1" t="s">
        <v>24</v>
      </c>
      <c r="F3704" s="2">
        <v>52696</v>
      </c>
      <c r="G3704">
        <v>36</v>
      </c>
      <c r="H3704">
        <v>65</v>
      </c>
      <c r="I3704" s="1" t="s">
        <v>113</v>
      </c>
      <c r="J3704" s="1" t="s">
        <v>26</v>
      </c>
      <c r="K3704" s="1" t="s">
        <v>108</v>
      </c>
      <c r="L3704" s="1" t="s">
        <v>19</v>
      </c>
      <c r="M3704" s="1" t="s">
        <v>56</v>
      </c>
      <c r="N3704" s="1" t="s">
        <v>10</v>
      </c>
      <c r="O3704" s="1" t="s">
        <v>22</v>
      </c>
    </row>
    <row r="3705" spans="1:15" x14ac:dyDescent="0.25">
      <c r="A3705">
        <v>3704</v>
      </c>
      <c r="B3705">
        <v>30</v>
      </c>
      <c r="C3705" s="1" t="s">
        <v>134</v>
      </c>
      <c r="D3705" s="1" t="s">
        <v>23</v>
      </c>
      <c r="E3705" s="1" t="s">
        <v>24</v>
      </c>
      <c r="F3705" s="2">
        <v>52698</v>
      </c>
      <c r="G3705">
        <v>23</v>
      </c>
      <c r="H3705">
        <v>83</v>
      </c>
      <c r="I3705" s="1" t="s">
        <v>133</v>
      </c>
      <c r="J3705" s="1" t="s">
        <v>18</v>
      </c>
      <c r="K3705" s="1" t="s">
        <v>67</v>
      </c>
      <c r="L3705" s="1" t="s">
        <v>39</v>
      </c>
      <c r="M3705" s="1" t="s">
        <v>36</v>
      </c>
      <c r="N3705" s="1" t="s">
        <v>28</v>
      </c>
      <c r="O3705" s="1" t="s">
        <v>79</v>
      </c>
    </row>
    <row r="3706" spans="1:15" x14ac:dyDescent="0.25">
      <c r="A3706">
        <v>3705</v>
      </c>
      <c r="B3706">
        <v>68</v>
      </c>
      <c r="C3706" s="1" t="s">
        <v>134</v>
      </c>
      <c r="D3706" s="1" t="s">
        <v>71</v>
      </c>
      <c r="E3706" s="1" t="s">
        <v>49</v>
      </c>
      <c r="F3706" s="2">
        <v>52700</v>
      </c>
      <c r="G3706">
        <v>36</v>
      </c>
      <c r="H3706">
        <v>61</v>
      </c>
      <c r="I3706" s="1" t="s">
        <v>50</v>
      </c>
      <c r="J3706" s="1" t="s">
        <v>6</v>
      </c>
      <c r="K3706" s="1" t="s">
        <v>76</v>
      </c>
      <c r="L3706" s="1" t="s">
        <v>8</v>
      </c>
      <c r="M3706" s="1" t="s">
        <v>56</v>
      </c>
      <c r="N3706" s="1" t="s">
        <v>21</v>
      </c>
      <c r="O3706" s="1" t="s">
        <v>40</v>
      </c>
    </row>
    <row r="3707" spans="1:15" x14ac:dyDescent="0.25">
      <c r="A3707">
        <v>3706</v>
      </c>
      <c r="B3707">
        <v>28</v>
      </c>
      <c r="C3707" s="1" t="s">
        <v>134</v>
      </c>
      <c r="D3707" s="1" t="s">
        <v>69</v>
      </c>
      <c r="E3707" s="1" t="s">
        <v>4</v>
      </c>
      <c r="F3707" s="2">
        <v>52702</v>
      </c>
      <c r="G3707">
        <v>2</v>
      </c>
      <c r="H3707">
        <v>65</v>
      </c>
      <c r="I3707" s="1" t="s">
        <v>94</v>
      </c>
      <c r="J3707" s="1" t="s">
        <v>6</v>
      </c>
      <c r="K3707" s="1" t="s">
        <v>67</v>
      </c>
      <c r="L3707" s="1" t="s">
        <v>35</v>
      </c>
      <c r="M3707" s="1" t="s">
        <v>20</v>
      </c>
      <c r="N3707" s="1" t="s">
        <v>68</v>
      </c>
      <c r="O3707" s="1" t="s">
        <v>31</v>
      </c>
    </row>
    <row r="3708" spans="1:15" x14ac:dyDescent="0.25">
      <c r="A3708">
        <v>3707</v>
      </c>
      <c r="B3708">
        <v>26</v>
      </c>
      <c r="C3708" s="1" t="s">
        <v>134</v>
      </c>
      <c r="D3708" s="1" t="s">
        <v>23</v>
      </c>
      <c r="E3708" s="1" t="s">
        <v>24</v>
      </c>
      <c r="F3708" s="2">
        <v>52704</v>
      </c>
      <c r="G3708">
        <v>17</v>
      </c>
      <c r="H3708">
        <v>55</v>
      </c>
      <c r="I3708" s="1" t="s">
        <v>93</v>
      </c>
      <c r="J3708" s="1" t="s">
        <v>26</v>
      </c>
      <c r="K3708" s="1" t="s">
        <v>78</v>
      </c>
      <c r="L3708" s="1" t="s">
        <v>19</v>
      </c>
      <c r="M3708" s="1" t="s">
        <v>56</v>
      </c>
      <c r="N3708" s="1" t="s">
        <v>15</v>
      </c>
      <c r="O3708" s="1" t="s">
        <v>58</v>
      </c>
    </row>
    <row r="3709" spans="1:15" x14ac:dyDescent="0.25">
      <c r="A3709">
        <v>3708</v>
      </c>
      <c r="B3709">
        <v>35</v>
      </c>
      <c r="C3709" s="1" t="s">
        <v>134</v>
      </c>
      <c r="D3709" s="1" t="s">
        <v>125</v>
      </c>
      <c r="E3709" s="1" t="s">
        <v>49</v>
      </c>
      <c r="F3709" s="2">
        <v>52706</v>
      </c>
      <c r="G3709">
        <v>19</v>
      </c>
      <c r="H3709">
        <v>79</v>
      </c>
      <c r="I3709" s="1" t="s">
        <v>97</v>
      </c>
      <c r="J3709" s="1" t="s">
        <v>26</v>
      </c>
      <c r="K3709" s="1" t="s">
        <v>62</v>
      </c>
      <c r="L3709" s="1" t="s">
        <v>39</v>
      </c>
      <c r="M3709" s="1" t="s">
        <v>52</v>
      </c>
      <c r="N3709" s="1" t="s">
        <v>10</v>
      </c>
      <c r="O3709" s="1" t="s">
        <v>22</v>
      </c>
    </row>
    <row r="3710" spans="1:15" x14ac:dyDescent="0.25">
      <c r="A3710">
        <v>3709</v>
      </c>
      <c r="B3710">
        <v>40</v>
      </c>
      <c r="C3710" s="1" t="s">
        <v>134</v>
      </c>
      <c r="D3710" s="1" t="s">
        <v>86</v>
      </c>
      <c r="E3710" s="1" t="s">
        <v>4</v>
      </c>
      <c r="F3710" s="2">
        <v>52708</v>
      </c>
      <c r="G3710">
        <v>41</v>
      </c>
      <c r="H3710">
        <v>96</v>
      </c>
      <c r="I3710" s="1" t="s">
        <v>113</v>
      </c>
      <c r="J3710" s="1" t="s">
        <v>26</v>
      </c>
      <c r="K3710" s="1" t="s">
        <v>90</v>
      </c>
      <c r="L3710" s="1" t="s">
        <v>39</v>
      </c>
      <c r="M3710" s="1" t="s">
        <v>9</v>
      </c>
      <c r="N3710" s="1" t="s">
        <v>28</v>
      </c>
      <c r="O3710" s="1" t="s">
        <v>70</v>
      </c>
    </row>
    <row r="3711" spans="1:15" x14ac:dyDescent="0.25">
      <c r="A3711">
        <v>3710</v>
      </c>
      <c r="B3711">
        <v>31</v>
      </c>
      <c r="C3711" s="1" t="s">
        <v>134</v>
      </c>
      <c r="D3711" s="1" t="s">
        <v>107</v>
      </c>
      <c r="E3711" s="1" t="s">
        <v>4</v>
      </c>
      <c r="F3711" s="2">
        <v>52710</v>
      </c>
      <c r="G3711">
        <v>27</v>
      </c>
      <c r="H3711">
        <v>43</v>
      </c>
      <c r="I3711" s="1" t="s">
        <v>122</v>
      </c>
      <c r="J3711" s="1" t="s">
        <v>26</v>
      </c>
      <c r="K3711" s="1" t="s">
        <v>47</v>
      </c>
      <c r="L3711" s="1" t="s">
        <v>39</v>
      </c>
      <c r="M3711" s="1" t="s">
        <v>20</v>
      </c>
      <c r="N3711" s="1" t="s">
        <v>28</v>
      </c>
      <c r="O3711" s="1" t="s">
        <v>40</v>
      </c>
    </row>
    <row r="3712" spans="1:15" x14ac:dyDescent="0.25">
      <c r="A3712">
        <v>3711</v>
      </c>
      <c r="B3712">
        <v>60</v>
      </c>
      <c r="C3712" s="1" t="s">
        <v>134</v>
      </c>
      <c r="D3712" s="1" t="s">
        <v>88</v>
      </c>
      <c r="E3712" s="1" t="s">
        <v>49</v>
      </c>
      <c r="F3712" s="2">
        <v>52712</v>
      </c>
      <c r="G3712">
        <v>32</v>
      </c>
      <c r="H3712">
        <v>40</v>
      </c>
      <c r="I3712" s="1" t="s">
        <v>59</v>
      </c>
      <c r="J3712" s="1" t="s">
        <v>26</v>
      </c>
      <c r="K3712" s="1" t="s">
        <v>116</v>
      </c>
      <c r="L3712" s="1" t="s">
        <v>35</v>
      </c>
      <c r="M3712" s="1" t="s">
        <v>52</v>
      </c>
      <c r="N3712" s="1" t="s">
        <v>57</v>
      </c>
      <c r="O3712" s="1" t="s">
        <v>11</v>
      </c>
    </row>
    <row r="3713" spans="1:15" x14ac:dyDescent="0.25">
      <c r="A3713">
        <v>3712</v>
      </c>
      <c r="B3713">
        <v>69</v>
      </c>
      <c r="C3713" s="1" t="s">
        <v>134</v>
      </c>
      <c r="D3713" s="1" t="s">
        <v>106</v>
      </c>
      <c r="E3713" s="1" t="s">
        <v>49</v>
      </c>
      <c r="F3713" s="2">
        <v>52714</v>
      </c>
      <c r="G3713">
        <v>33</v>
      </c>
      <c r="H3713">
        <v>62</v>
      </c>
      <c r="I3713" s="1" t="s">
        <v>87</v>
      </c>
      <c r="J3713" s="1" t="s">
        <v>74</v>
      </c>
      <c r="K3713" s="1" t="s">
        <v>82</v>
      </c>
      <c r="L3713" s="1" t="s">
        <v>39</v>
      </c>
      <c r="M3713" s="1" t="s">
        <v>20</v>
      </c>
      <c r="N3713" s="1" t="s">
        <v>15</v>
      </c>
      <c r="O3713" s="1" t="s">
        <v>31</v>
      </c>
    </row>
    <row r="3714" spans="1:15" x14ac:dyDescent="0.25">
      <c r="A3714">
        <v>3713</v>
      </c>
      <c r="B3714">
        <v>51</v>
      </c>
      <c r="C3714" s="1" t="s">
        <v>134</v>
      </c>
      <c r="D3714" s="1" t="s">
        <v>3</v>
      </c>
      <c r="E3714" s="1" t="s">
        <v>4</v>
      </c>
      <c r="F3714" s="2">
        <v>52716</v>
      </c>
      <c r="G3714">
        <v>24</v>
      </c>
      <c r="H3714">
        <v>72</v>
      </c>
      <c r="I3714" s="1" t="s">
        <v>29</v>
      </c>
      <c r="J3714" s="1" t="s">
        <v>26</v>
      </c>
      <c r="K3714" s="1" t="s">
        <v>30</v>
      </c>
      <c r="L3714" s="1" t="s">
        <v>19</v>
      </c>
      <c r="M3714" s="1" t="s">
        <v>52</v>
      </c>
      <c r="N3714" s="1" t="s">
        <v>28</v>
      </c>
      <c r="O3714" s="1" t="s">
        <v>40</v>
      </c>
    </row>
    <row r="3715" spans="1:15" x14ac:dyDescent="0.25">
      <c r="A3715">
        <v>3714</v>
      </c>
      <c r="B3715">
        <v>49</v>
      </c>
      <c r="C3715" s="1" t="s">
        <v>134</v>
      </c>
      <c r="D3715" s="1" t="s">
        <v>53</v>
      </c>
      <c r="E3715" s="1" t="s">
        <v>24</v>
      </c>
      <c r="F3715" s="2">
        <v>52718</v>
      </c>
      <c r="G3715">
        <v>31</v>
      </c>
      <c r="H3715">
        <v>87</v>
      </c>
      <c r="I3715" s="1" t="s">
        <v>99</v>
      </c>
      <c r="J3715" s="1" t="s">
        <v>26</v>
      </c>
      <c r="K3715" s="1" t="s">
        <v>82</v>
      </c>
      <c r="L3715" s="1" t="s">
        <v>19</v>
      </c>
      <c r="M3715" s="1" t="s">
        <v>9</v>
      </c>
      <c r="N3715" s="1" t="s">
        <v>68</v>
      </c>
      <c r="O3715" s="1" t="s">
        <v>79</v>
      </c>
    </row>
    <row r="3716" spans="1:15" x14ac:dyDescent="0.25">
      <c r="A3716">
        <v>3715</v>
      </c>
      <c r="B3716">
        <v>18</v>
      </c>
      <c r="C3716" s="1" t="s">
        <v>134</v>
      </c>
      <c r="D3716" s="1" t="s">
        <v>106</v>
      </c>
      <c r="E3716" s="1" t="s">
        <v>49</v>
      </c>
      <c r="F3716" s="2">
        <v>52720</v>
      </c>
      <c r="G3716">
        <v>35</v>
      </c>
      <c r="H3716">
        <v>31</v>
      </c>
      <c r="I3716" s="1" t="s">
        <v>66</v>
      </c>
      <c r="J3716" s="1" t="s">
        <v>18</v>
      </c>
      <c r="K3716" s="1" t="s">
        <v>82</v>
      </c>
      <c r="L3716" s="1" t="s">
        <v>8</v>
      </c>
      <c r="M3716" s="1" t="s">
        <v>9</v>
      </c>
      <c r="N3716" s="1" t="s">
        <v>21</v>
      </c>
      <c r="O3716" s="1" t="s">
        <v>22</v>
      </c>
    </row>
    <row r="3717" spans="1:15" x14ac:dyDescent="0.25">
      <c r="A3717">
        <v>3716</v>
      </c>
      <c r="B3717">
        <v>63</v>
      </c>
      <c r="C3717" s="1" t="s">
        <v>134</v>
      </c>
      <c r="D3717" s="1" t="s">
        <v>71</v>
      </c>
      <c r="E3717" s="1" t="s">
        <v>49</v>
      </c>
      <c r="F3717" s="2">
        <v>52722</v>
      </c>
      <c r="G3717">
        <v>2</v>
      </c>
      <c r="H3717">
        <v>34</v>
      </c>
      <c r="I3717" s="1" t="s">
        <v>127</v>
      </c>
      <c r="J3717" s="1" t="s">
        <v>18</v>
      </c>
      <c r="K3717" s="1" t="s">
        <v>103</v>
      </c>
      <c r="L3717" s="1" t="s">
        <v>39</v>
      </c>
      <c r="M3717" s="1" t="s">
        <v>20</v>
      </c>
      <c r="N3717" s="1" t="s">
        <v>57</v>
      </c>
      <c r="O3717" s="1" t="s">
        <v>70</v>
      </c>
    </row>
    <row r="3718" spans="1:15" x14ac:dyDescent="0.25">
      <c r="A3718">
        <v>3717</v>
      </c>
      <c r="B3718">
        <v>57</v>
      </c>
      <c r="C3718" s="1" t="s">
        <v>134</v>
      </c>
      <c r="D3718" s="1" t="s">
        <v>37</v>
      </c>
      <c r="E3718" s="1" t="s">
        <v>4</v>
      </c>
      <c r="F3718" s="2">
        <v>52724</v>
      </c>
      <c r="G3718">
        <v>42</v>
      </c>
      <c r="H3718">
        <v>53</v>
      </c>
      <c r="I3718" s="1" t="s">
        <v>111</v>
      </c>
      <c r="J3718" s="1" t="s">
        <v>26</v>
      </c>
      <c r="K3718" s="1" t="s">
        <v>43</v>
      </c>
      <c r="L3718" s="1" t="s">
        <v>39</v>
      </c>
      <c r="M3718" s="1" t="s">
        <v>27</v>
      </c>
      <c r="N3718" s="1" t="s">
        <v>68</v>
      </c>
      <c r="O3718" s="1" t="s">
        <v>79</v>
      </c>
    </row>
    <row r="3719" spans="1:15" x14ac:dyDescent="0.25">
      <c r="A3719">
        <v>3718</v>
      </c>
      <c r="B3719">
        <v>45</v>
      </c>
      <c r="C3719" s="1" t="s">
        <v>134</v>
      </c>
      <c r="D3719" s="1" t="s">
        <v>95</v>
      </c>
      <c r="E3719" s="1" t="s">
        <v>4</v>
      </c>
      <c r="F3719" s="2">
        <v>52726</v>
      </c>
      <c r="G3719">
        <v>47</v>
      </c>
      <c r="H3719">
        <v>85</v>
      </c>
      <c r="I3719" s="1" t="s">
        <v>110</v>
      </c>
      <c r="J3719" s="1" t="s">
        <v>74</v>
      </c>
      <c r="K3719" s="1" t="s">
        <v>34</v>
      </c>
      <c r="L3719" s="1" t="s">
        <v>35</v>
      </c>
      <c r="M3719" s="1" t="s">
        <v>9</v>
      </c>
      <c r="N3719" s="1" t="s">
        <v>57</v>
      </c>
      <c r="O3719" s="1" t="s">
        <v>79</v>
      </c>
    </row>
    <row r="3720" spans="1:15" x14ac:dyDescent="0.25">
      <c r="A3720">
        <v>3719</v>
      </c>
      <c r="B3720">
        <v>36</v>
      </c>
      <c r="C3720" s="1" t="s">
        <v>134</v>
      </c>
      <c r="D3720" s="1" t="s">
        <v>77</v>
      </c>
      <c r="E3720" s="1" t="s">
        <v>4</v>
      </c>
      <c r="F3720" s="2">
        <v>52728</v>
      </c>
      <c r="G3720">
        <v>44</v>
      </c>
      <c r="H3720">
        <v>50</v>
      </c>
      <c r="I3720" s="1" t="s">
        <v>104</v>
      </c>
      <c r="J3720" s="1" t="s">
        <v>6</v>
      </c>
      <c r="K3720" s="1" t="s">
        <v>30</v>
      </c>
      <c r="L3720" s="1" t="s">
        <v>39</v>
      </c>
      <c r="M3720" s="1" t="s">
        <v>36</v>
      </c>
      <c r="N3720" s="1" t="s">
        <v>57</v>
      </c>
      <c r="O3720" s="1" t="s">
        <v>58</v>
      </c>
    </row>
    <row r="3721" spans="1:15" x14ac:dyDescent="0.25">
      <c r="A3721">
        <v>3720</v>
      </c>
      <c r="B3721">
        <v>20</v>
      </c>
      <c r="C3721" s="1" t="s">
        <v>134</v>
      </c>
      <c r="D3721" s="1" t="s">
        <v>77</v>
      </c>
      <c r="E3721" s="1" t="s">
        <v>4</v>
      </c>
      <c r="F3721" s="2">
        <v>52730</v>
      </c>
      <c r="G3721">
        <v>8</v>
      </c>
      <c r="H3721">
        <v>91</v>
      </c>
      <c r="I3721" s="1" t="s">
        <v>120</v>
      </c>
      <c r="J3721" s="1" t="s">
        <v>26</v>
      </c>
      <c r="K3721" s="1" t="s">
        <v>90</v>
      </c>
      <c r="L3721" s="1" t="s">
        <v>35</v>
      </c>
      <c r="M3721" s="1" t="s">
        <v>20</v>
      </c>
      <c r="N3721" s="1" t="s">
        <v>57</v>
      </c>
      <c r="O3721" s="1" t="s">
        <v>79</v>
      </c>
    </row>
    <row r="3722" spans="1:15" x14ac:dyDescent="0.25">
      <c r="A3722">
        <v>3721</v>
      </c>
      <c r="B3722">
        <v>21</v>
      </c>
      <c r="C3722" s="1" t="s">
        <v>134</v>
      </c>
      <c r="D3722" s="1" t="s">
        <v>106</v>
      </c>
      <c r="E3722" s="1" t="s">
        <v>49</v>
      </c>
      <c r="F3722" s="2">
        <v>52732</v>
      </c>
      <c r="G3722">
        <v>13</v>
      </c>
      <c r="H3722">
        <v>56</v>
      </c>
      <c r="I3722" s="1" t="s">
        <v>113</v>
      </c>
      <c r="J3722" s="1" t="s">
        <v>26</v>
      </c>
      <c r="K3722" s="1" t="s">
        <v>82</v>
      </c>
      <c r="L3722" s="1" t="s">
        <v>39</v>
      </c>
      <c r="M3722" s="1" t="s">
        <v>20</v>
      </c>
      <c r="N3722" s="1" t="s">
        <v>21</v>
      </c>
      <c r="O3722" s="1" t="s">
        <v>40</v>
      </c>
    </row>
    <row r="3723" spans="1:15" x14ac:dyDescent="0.25">
      <c r="A3723">
        <v>3722</v>
      </c>
      <c r="B3723">
        <v>62</v>
      </c>
      <c r="C3723" s="1" t="s">
        <v>134</v>
      </c>
      <c r="D3723" s="1" t="s">
        <v>44</v>
      </c>
      <c r="E3723" s="1" t="s">
        <v>45</v>
      </c>
      <c r="F3723" s="2">
        <v>52734</v>
      </c>
      <c r="G3723">
        <v>10</v>
      </c>
      <c r="H3723">
        <v>60</v>
      </c>
      <c r="I3723" s="1" t="s">
        <v>121</v>
      </c>
      <c r="J3723" s="1" t="s">
        <v>6</v>
      </c>
      <c r="K3723" s="1" t="s">
        <v>51</v>
      </c>
      <c r="L3723" s="1" t="s">
        <v>39</v>
      </c>
      <c r="M3723" s="1" t="s">
        <v>27</v>
      </c>
      <c r="N3723" s="1" t="s">
        <v>15</v>
      </c>
      <c r="O3723" s="1" t="s">
        <v>31</v>
      </c>
    </row>
    <row r="3724" spans="1:15" x14ac:dyDescent="0.25">
      <c r="A3724">
        <v>3723</v>
      </c>
      <c r="B3724">
        <v>23</v>
      </c>
      <c r="C3724" s="1" t="s">
        <v>134</v>
      </c>
      <c r="D3724" s="1" t="s">
        <v>84</v>
      </c>
      <c r="E3724" s="1" t="s">
        <v>45</v>
      </c>
      <c r="F3724" s="2">
        <v>52736</v>
      </c>
      <c r="G3724">
        <v>1</v>
      </c>
      <c r="H3724">
        <v>34</v>
      </c>
      <c r="I3724" s="1" t="s">
        <v>5</v>
      </c>
      <c r="J3724" s="1" t="s">
        <v>74</v>
      </c>
      <c r="K3724" s="1" t="s">
        <v>116</v>
      </c>
      <c r="L3724" s="1" t="s">
        <v>39</v>
      </c>
      <c r="M3724" s="1" t="s">
        <v>36</v>
      </c>
      <c r="N3724" s="1" t="s">
        <v>21</v>
      </c>
      <c r="O3724" s="1" t="s">
        <v>11</v>
      </c>
    </row>
    <row r="3725" spans="1:15" x14ac:dyDescent="0.25">
      <c r="A3725">
        <v>3724</v>
      </c>
      <c r="B3725">
        <v>26</v>
      </c>
      <c r="C3725" s="1" t="s">
        <v>134</v>
      </c>
      <c r="D3725" s="1" t="s">
        <v>23</v>
      </c>
      <c r="E3725" s="1" t="s">
        <v>24</v>
      </c>
      <c r="F3725" s="2">
        <v>52738</v>
      </c>
      <c r="G3725">
        <v>1</v>
      </c>
      <c r="H3725">
        <v>30</v>
      </c>
      <c r="I3725" s="1" t="s">
        <v>25</v>
      </c>
      <c r="J3725" s="1" t="s">
        <v>26</v>
      </c>
      <c r="K3725" s="1" t="s">
        <v>100</v>
      </c>
      <c r="L3725" s="1" t="s">
        <v>19</v>
      </c>
      <c r="M3725" s="1" t="s">
        <v>20</v>
      </c>
      <c r="N3725" s="1" t="s">
        <v>68</v>
      </c>
      <c r="O3725" s="1" t="s">
        <v>70</v>
      </c>
    </row>
    <row r="3726" spans="1:15" x14ac:dyDescent="0.25">
      <c r="A3726">
        <v>3725</v>
      </c>
      <c r="B3726">
        <v>30</v>
      </c>
      <c r="C3726" s="1" t="s">
        <v>134</v>
      </c>
      <c r="D3726" s="1" t="s">
        <v>125</v>
      </c>
      <c r="E3726" s="1" t="s">
        <v>49</v>
      </c>
      <c r="F3726" s="2">
        <v>52740</v>
      </c>
      <c r="G3726">
        <v>18</v>
      </c>
      <c r="H3726">
        <v>71</v>
      </c>
      <c r="I3726" s="1" t="s">
        <v>94</v>
      </c>
      <c r="J3726" s="1" t="s">
        <v>6</v>
      </c>
      <c r="K3726" s="1" t="s">
        <v>78</v>
      </c>
      <c r="L3726" s="1" t="s">
        <v>8</v>
      </c>
      <c r="M3726" s="1" t="s">
        <v>9</v>
      </c>
      <c r="N3726" s="1" t="s">
        <v>57</v>
      </c>
      <c r="O3726" s="1" t="s">
        <v>31</v>
      </c>
    </row>
    <row r="3727" spans="1:15" x14ac:dyDescent="0.25">
      <c r="A3727">
        <v>3726</v>
      </c>
      <c r="B3727">
        <v>18</v>
      </c>
      <c r="C3727" s="1" t="s">
        <v>134</v>
      </c>
      <c r="D3727" s="1" t="s">
        <v>63</v>
      </c>
      <c r="E3727" s="1" t="s">
        <v>4</v>
      </c>
      <c r="F3727" s="2">
        <v>52742</v>
      </c>
      <c r="G3727">
        <v>2</v>
      </c>
      <c r="H3727">
        <v>100</v>
      </c>
      <c r="I3727" s="1" t="s">
        <v>83</v>
      </c>
      <c r="J3727" s="1" t="s">
        <v>18</v>
      </c>
      <c r="K3727" s="1" t="s">
        <v>30</v>
      </c>
      <c r="L3727" s="1" t="s">
        <v>8</v>
      </c>
      <c r="M3727" s="1" t="s">
        <v>27</v>
      </c>
      <c r="N3727" s="1" t="s">
        <v>28</v>
      </c>
      <c r="O3727" s="1" t="s">
        <v>31</v>
      </c>
    </row>
    <row r="3728" spans="1:15" x14ac:dyDescent="0.25">
      <c r="A3728">
        <v>3727</v>
      </c>
      <c r="B3728">
        <v>47</v>
      </c>
      <c r="C3728" s="1" t="s">
        <v>134</v>
      </c>
      <c r="D3728" s="1" t="s">
        <v>115</v>
      </c>
      <c r="E3728" s="1" t="s">
        <v>49</v>
      </c>
      <c r="F3728" s="2">
        <v>52744</v>
      </c>
      <c r="G3728">
        <v>36</v>
      </c>
      <c r="H3728">
        <v>85</v>
      </c>
      <c r="I3728" s="1" t="s">
        <v>117</v>
      </c>
      <c r="J3728" s="1" t="s">
        <v>74</v>
      </c>
      <c r="K3728" s="1" t="s">
        <v>103</v>
      </c>
      <c r="L3728" s="1" t="s">
        <v>39</v>
      </c>
      <c r="M3728" s="1" t="s">
        <v>27</v>
      </c>
      <c r="N3728" s="1" t="s">
        <v>68</v>
      </c>
      <c r="O3728" s="1" t="s">
        <v>79</v>
      </c>
    </row>
    <row r="3729" spans="1:15" x14ac:dyDescent="0.25">
      <c r="A3729">
        <v>3728</v>
      </c>
      <c r="B3729">
        <v>41</v>
      </c>
      <c r="C3729" s="1" t="s">
        <v>134</v>
      </c>
      <c r="D3729" s="1" t="s">
        <v>107</v>
      </c>
      <c r="E3729" s="1" t="s">
        <v>4</v>
      </c>
      <c r="F3729" s="2">
        <v>52746</v>
      </c>
      <c r="G3729">
        <v>17</v>
      </c>
      <c r="H3729">
        <v>83</v>
      </c>
      <c r="I3729" s="1" t="s">
        <v>13</v>
      </c>
      <c r="J3729" s="1" t="s">
        <v>26</v>
      </c>
      <c r="K3729" s="1" t="s">
        <v>62</v>
      </c>
      <c r="L3729" s="1" t="s">
        <v>35</v>
      </c>
      <c r="M3729" s="1" t="s">
        <v>27</v>
      </c>
      <c r="N3729" s="1" t="s">
        <v>68</v>
      </c>
      <c r="O3729" s="1" t="s">
        <v>58</v>
      </c>
    </row>
    <row r="3730" spans="1:15" x14ac:dyDescent="0.25">
      <c r="A3730">
        <v>3729</v>
      </c>
      <c r="B3730">
        <v>62</v>
      </c>
      <c r="C3730" s="1" t="s">
        <v>134</v>
      </c>
      <c r="D3730" s="1" t="s">
        <v>84</v>
      </c>
      <c r="E3730" s="1" t="s">
        <v>45</v>
      </c>
      <c r="F3730" s="2">
        <v>52748</v>
      </c>
      <c r="G3730">
        <v>1</v>
      </c>
      <c r="H3730">
        <v>31</v>
      </c>
      <c r="I3730" s="1" t="s">
        <v>111</v>
      </c>
      <c r="J3730" s="1" t="s">
        <v>6</v>
      </c>
      <c r="K3730" s="1" t="s">
        <v>90</v>
      </c>
      <c r="L3730" s="1" t="s">
        <v>8</v>
      </c>
      <c r="M3730" s="1" t="s">
        <v>36</v>
      </c>
      <c r="N3730" s="1" t="s">
        <v>68</v>
      </c>
      <c r="O3730" s="1" t="s">
        <v>31</v>
      </c>
    </row>
    <row r="3731" spans="1:15" x14ac:dyDescent="0.25">
      <c r="A3731">
        <v>3730</v>
      </c>
      <c r="B3731">
        <v>28</v>
      </c>
      <c r="C3731" s="1" t="s">
        <v>134</v>
      </c>
      <c r="D3731" s="1" t="s">
        <v>119</v>
      </c>
      <c r="E3731" s="1" t="s">
        <v>24</v>
      </c>
      <c r="F3731" s="2">
        <v>52750</v>
      </c>
      <c r="G3731">
        <v>50</v>
      </c>
      <c r="H3731">
        <v>82</v>
      </c>
      <c r="I3731" s="1" t="s">
        <v>25</v>
      </c>
      <c r="J3731" s="1" t="s">
        <v>26</v>
      </c>
      <c r="K3731" s="1" t="s">
        <v>67</v>
      </c>
      <c r="L3731" s="1" t="s">
        <v>19</v>
      </c>
      <c r="M3731" s="1" t="s">
        <v>52</v>
      </c>
      <c r="N3731" s="1" t="s">
        <v>15</v>
      </c>
      <c r="O3731" s="1" t="s">
        <v>40</v>
      </c>
    </row>
    <row r="3732" spans="1:15" x14ac:dyDescent="0.25">
      <c r="A3732">
        <v>3731</v>
      </c>
      <c r="B3732">
        <v>46</v>
      </c>
      <c r="C3732" s="1" t="s">
        <v>134</v>
      </c>
      <c r="D3732" s="1" t="s">
        <v>37</v>
      </c>
      <c r="E3732" s="1" t="s">
        <v>4</v>
      </c>
      <c r="F3732" s="2">
        <v>52752</v>
      </c>
      <c r="G3732">
        <v>3</v>
      </c>
      <c r="H3732">
        <v>79</v>
      </c>
      <c r="I3732" s="1" t="s">
        <v>85</v>
      </c>
      <c r="J3732" s="1" t="s">
        <v>26</v>
      </c>
      <c r="K3732" s="1" t="s">
        <v>67</v>
      </c>
      <c r="L3732" s="1" t="s">
        <v>35</v>
      </c>
      <c r="M3732" s="1" t="s">
        <v>52</v>
      </c>
      <c r="N3732" s="1" t="s">
        <v>21</v>
      </c>
      <c r="O3732" s="1" t="s">
        <v>58</v>
      </c>
    </row>
    <row r="3733" spans="1:15" x14ac:dyDescent="0.25">
      <c r="A3733">
        <v>3732</v>
      </c>
      <c r="B3733">
        <v>54</v>
      </c>
      <c r="C3733" s="1" t="s">
        <v>134</v>
      </c>
      <c r="D3733" s="1" t="s">
        <v>106</v>
      </c>
      <c r="E3733" s="1" t="s">
        <v>49</v>
      </c>
      <c r="F3733" s="2">
        <v>52754</v>
      </c>
      <c r="G3733">
        <v>45</v>
      </c>
      <c r="H3733">
        <v>62</v>
      </c>
      <c r="I3733" s="1" t="s">
        <v>46</v>
      </c>
      <c r="J3733" s="1" t="s">
        <v>26</v>
      </c>
      <c r="K3733" s="1" t="s">
        <v>75</v>
      </c>
      <c r="L3733" s="1" t="s">
        <v>19</v>
      </c>
      <c r="M3733" s="1" t="s">
        <v>52</v>
      </c>
      <c r="N3733" s="1" t="s">
        <v>28</v>
      </c>
      <c r="O3733" s="1" t="s">
        <v>40</v>
      </c>
    </row>
    <row r="3734" spans="1:15" x14ac:dyDescent="0.25">
      <c r="A3734">
        <v>3733</v>
      </c>
      <c r="B3734">
        <v>36</v>
      </c>
      <c r="C3734" s="1" t="s">
        <v>134</v>
      </c>
      <c r="D3734" s="1" t="s">
        <v>53</v>
      </c>
      <c r="E3734" s="1" t="s">
        <v>24</v>
      </c>
      <c r="F3734" s="2">
        <v>52756</v>
      </c>
      <c r="G3734">
        <v>28</v>
      </c>
      <c r="H3734">
        <v>92</v>
      </c>
      <c r="I3734" s="1" t="s">
        <v>98</v>
      </c>
      <c r="J3734" s="1" t="s">
        <v>6</v>
      </c>
      <c r="K3734" s="1" t="s">
        <v>51</v>
      </c>
      <c r="L3734" s="1" t="s">
        <v>19</v>
      </c>
      <c r="M3734" s="1" t="s">
        <v>20</v>
      </c>
      <c r="N3734" s="1" t="s">
        <v>28</v>
      </c>
      <c r="O3734" s="1" t="s">
        <v>31</v>
      </c>
    </row>
    <row r="3735" spans="1:15" x14ac:dyDescent="0.25">
      <c r="A3735">
        <v>3734</v>
      </c>
      <c r="B3735">
        <v>25</v>
      </c>
      <c r="C3735" s="1" t="s">
        <v>134</v>
      </c>
      <c r="D3735" s="1" t="s">
        <v>107</v>
      </c>
      <c r="E3735" s="1" t="s">
        <v>4</v>
      </c>
      <c r="F3735" s="2">
        <v>52758</v>
      </c>
      <c r="G3735">
        <v>6</v>
      </c>
      <c r="H3735">
        <v>58</v>
      </c>
      <c r="I3735" s="1" t="s">
        <v>97</v>
      </c>
      <c r="J3735" s="1" t="s">
        <v>26</v>
      </c>
      <c r="K3735" s="1" t="s">
        <v>14</v>
      </c>
      <c r="L3735" s="1" t="s">
        <v>39</v>
      </c>
      <c r="M3735" s="1" t="s">
        <v>27</v>
      </c>
      <c r="N3735" s="1" t="s">
        <v>68</v>
      </c>
      <c r="O3735" s="1" t="s">
        <v>79</v>
      </c>
    </row>
    <row r="3736" spans="1:15" x14ac:dyDescent="0.25">
      <c r="A3736">
        <v>3735</v>
      </c>
      <c r="B3736">
        <v>38</v>
      </c>
      <c r="C3736" s="1" t="s">
        <v>134</v>
      </c>
      <c r="D3736" s="1" t="s">
        <v>86</v>
      </c>
      <c r="E3736" s="1" t="s">
        <v>4</v>
      </c>
      <c r="F3736" s="2">
        <v>52760</v>
      </c>
      <c r="G3736">
        <v>33</v>
      </c>
      <c r="H3736">
        <v>88</v>
      </c>
      <c r="I3736" s="1" t="s">
        <v>81</v>
      </c>
      <c r="J3736" s="1" t="s">
        <v>26</v>
      </c>
      <c r="K3736" s="1" t="s">
        <v>100</v>
      </c>
      <c r="L3736" s="1" t="s">
        <v>19</v>
      </c>
      <c r="M3736" s="1" t="s">
        <v>27</v>
      </c>
      <c r="N3736" s="1" t="s">
        <v>68</v>
      </c>
      <c r="O3736" s="1" t="s">
        <v>79</v>
      </c>
    </row>
    <row r="3737" spans="1:15" x14ac:dyDescent="0.25">
      <c r="A3737">
        <v>3736</v>
      </c>
      <c r="B3737">
        <v>38</v>
      </c>
      <c r="C3737" s="1" t="s">
        <v>134</v>
      </c>
      <c r="D3737" s="1" t="s">
        <v>23</v>
      </c>
      <c r="E3737" s="1" t="s">
        <v>24</v>
      </c>
      <c r="F3737" s="2">
        <v>52762</v>
      </c>
      <c r="G3737">
        <v>29</v>
      </c>
      <c r="H3737">
        <v>44</v>
      </c>
      <c r="I3737" s="1" t="s">
        <v>17</v>
      </c>
      <c r="J3737" s="1" t="s">
        <v>6</v>
      </c>
      <c r="K3737" s="1" t="s">
        <v>103</v>
      </c>
      <c r="L3737" s="1" t="s">
        <v>19</v>
      </c>
      <c r="M3737" s="1" t="s">
        <v>52</v>
      </c>
      <c r="N3737" s="1" t="s">
        <v>28</v>
      </c>
      <c r="O3737" s="1" t="s">
        <v>31</v>
      </c>
    </row>
    <row r="3738" spans="1:15" x14ac:dyDescent="0.25">
      <c r="A3738">
        <v>3737</v>
      </c>
      <c r="B3738">
        <v>42</v>
      </c>
      <c r="C3738" s="1" t="s">
        <v>134</v>
      </c>
      <c r="D3738" s="1" t="s">
        <v>16</v>
      </c>
      <c r="E3738" s="1" t="s">
        <v>4</v>
      </c>
      <c r="F3738" s="2">
        <v>52764</v>
      </c>
      <c r="G3738">
        <v>2</v>
      </c>
      <c r="H3738">
        <v>56</v>
      </c>
      <c r="I3738" s="1" t="s">
        <v>117</v>
      </c>
      <c r="J3738" s="1" t="s">
        <v>26</v>
      </c>
      <c r="K3738" s="1" t="s">
        <v>90</v>
      </c>
      <c r="L3738" s="1" t="s">
        <v>19</v>
      </c>
      <c r="M3738" s="1" t="s">
        <v>56</v>
      </c>
      <c r="N3738" s="1" t="s">
        <v>28</v>
      </c>
      <c r="O3738" s="1" t="s">
        <v>79</v>
      </c>
    </row>
    <row r="3739" spans="1:15" x14ac:dyDescent="0.25">
      <c r="A3739">
        <v>3738</v>
      </c>
      <c r="B3739">
        <v>19</v>
      </c>
      <c r="C3739" s="1" t="s">
        <v>134</v>
      </c>
      <c r="D3739" s="1" t="s">
        <v>88</v>
      </c>
      <c r="E3739" s="1" t="s">
        <v>49</v>
      </c>
      <c r="F3739" s="2">
        <v>52766</v>
      </c>
      <c r="G3739">
        <v>43</v>
      </c>
      <c r="H3739">
        <v>23</v>
      </c>
      <c r="I3739" s="1" t="s">
        <v>5</v>
      </c>
      <c r="J3739" s="1" t="s">
        <v>18</v>
      </c>
      <c r="K3739" s="1" t="s">
        <v>14</v>
      </c>
      <c r="L3739" s="1" t="s">
        <v>8</v>
      </c>
      <c r="M3739" s="1" t="s">
        <v>20</v>
      </c>
      <c r="N3739" s="1" t="s">
        <v>28</v>
      </c>
      <c r="O3739" s="1" t="s">
        <v>58</v>
      </c>
    </row>
    <row r="3740" spans="1:15" x14ac:dyDescent="0.25">
      <c r="A3740">
        <v>3739</v>
      </c>
      <c r="B3740">
        <v>34</v>
      </c>
      <c r="C3740" s="1" t="s">
        <v>134</v>
      </c>
      <c r="D3740" s="1" t="s">
        <v>41</v>
      </c>
      <c r="E3740" s="1" t="s">
        <v>4</v>
      </c>
      <c r="F3740" s="2">
        <v>52768</v>
      </c>
      <c r="G3740">
        <v>48</v>
      </c>
      <c r="H3740">
        <v>45</v>
      </c>
      <c r="I3740" s="1" t="s">
        <v>61</v>
      </c>
      <c r="J3740" s="1" t="s">
        <v>26</v>
      </c>
      <c r="K3740" s="1" t="s">
        <v>92</v>
      </c>
      <c r="L3740" s="1" t="s">
        <v>19</v>
      </c>
      <c r="M3740" s="1" t="s">
        <v>20</v>
      </c>
      <c r="N3740" s="1" t="s">
        <v>15</v>
      </c>
      <c r="O3740" s="1" t="s">
        <v>11</v>
      </c>
    </row>
    <row r="3741" spans="1:15" x14ac:dyDescent="0.25">
      <c r="A3741">
        <v>3740</v>
      </c>
      <c r="B3741">
        <v>38</v>
      </c>
      <c r="C3741" s="1" t="s">
        <v>134</v>
      </c>
      <c r="D3741" s="1" t="s">
        <v>71</v>
      </c>
      <c r="E3741" s="1" t="s">
        <v>49</v>
      </c>
      <c r="F3741" s="2">
        <v>52770</v>
      </c>
      <c r="G3741">
        <v>43</v>
      </c>
      <c r="H3741">
        <v>31</v>
      </c>
      <c r="I3741" s="1" t="s">
        <v>117</v>
      </c>
      <c r="J3741" s="1" t="s">
        <v>26</v>
      </c>
      <c r="K3741" s="1" t="s">
        <v>60</v>
      </c>
      <c r="L3741" s="1" t="s">
        <v>39</v>
      </c>
      <c r="M3741" s="1" t="s">
        <v>20</v>
      </c>
      <c r="N3741" s="1" t="s">
        <v>21</v>
      </c>
      <c r="O3741" s="1" t="s">
        <v>22</v>
      </c>
    </row>
    <row r="3742" spans="1:15" x14ac:dyDescent="0.25">
      <c r="A3742">
        <v>3741</v>
      </c>
      <c r="B3742">
        <v>42</v>
      </c>
      <c r="C3742" s="1" t="s">
        <v>134</v>
      </c>
      <c r="D3742" s="1" t="s">
        <v>77</v>
      </c>
      <c r="E3742" s="1" t="s">
        <v>4</v>
      </c>
      <c r="F3742" s="2">
        <v>52772</v>
      </c>
      <c r="G3742">
        <v>26</v>
      </c>
      <c r="H3742">
        <v>96</v>
      </c>
      <c r="I3742" s="1" t="s">
        <v>123</v>
      </c>
      <c r="J3742" s="1" t="s">
        <v>26</v>
      </c>
      <c r="K3742" s="1" t="s">
        <v>47</v>
      </c>
      <c r="L3742" s="1" t="s">
        <v>35</v>
      </c>
      <c r="M3742" s="1" t="s">
        <v>56</v>
      </c>
      <c r="N3742" s="1" t="s">
        <v>68</v>
      </c>
      <c r="O3742" s="1" t="s">
        <v>58</v>
      </c>
    </row>
    <row r="3743" spans="1:15" x14ac:dyDescent="0.25">
      <c r="A3743">
        <v>3742</v>
      </c>
      <c r="B3743">
        <v>58</v>
      </c>
      <c r="C3743" s="1" t="s">
        <v>134</v>
      </c>
      <c r="D3743" s="1" t="s">
        <v>37</v>
      </c>
      <c r="E3743" s="1" t="s">
        <v>4</v>
      </c>
      <c r="F3743" s="2">
        <v>52774</v>
      </c>
      <c r="G3743">
        <v>26</v>
      </c>
      <c r="H3743">
        <v>96</v>
      </c>
      <c r="I3743" s="1" t="s">
        <v>99</v>
      </c>
      <c r="J3743" s="1" t="s">
        <v>26</v>
      </c>
      <c r="K3743" s="1" t="s">
        <v>55</v>
      </c>
      <c r="L3743" s="1" t="s">
        <v>19</v>
      </c>
      <c r="M3743" s="1" t="s">
        <v>52</v>
      </c>
      <c r="N3743" s="1" t="s">
        <v>68</v>
      </c>
      <c r="O3743" s="1" t="s">
        <v>58</v>
      </c>
    </row>
    <row r="3744" spans="1:15" x14ac:dyDescent="0.25">
      <c r="A3744">
        <v>3743</v>
      </c>
      <c r="B3744">
        <v>56</v>
      </c>
      <c r="C3744" s="1" t="s">
        <v>134</v>
      </c>
      <c r="D3744" s="1" t="s">
        <v>37</v>
      </c>
      <c r="E3744" s="1" t="s">
        <v>4</v>
      </c>
      <c r="F3744" s="2">
        <v>52776</v>
      </c>
      <c r="G3744">
        <v>50</v>
      </c>
      <c r="H3744">
        <v>80</v>
      </c>
      <c r="I3744" s="1" t="s">
        <v>110</v>
      </c>
      <c r="J3744" s="1" t="s">
        <v>26</v>
      </c>
      <c r="K3744" s="1" t="s">
        <v>7</v>
      </c>
      <c r="L3744" s="1" t="s">
        <v>39</v>
      </c>
      <c r="M3744" s="1" t="s">
        <v>36</v>
      </c>
      <c r="N3744" s="1" t="s">
        <v>21</v>
      </c>
      <c r="O3744" s="1" t="s">
        <v>58</v>
      </c>
    </row>
    <row r="3745" spans="1:15" x14ac:dyDescent="0.25">
      <c r="A3745">
        <v>3744</v>
      </c>
      <c r="B3745">
        <v>62</v>
      </c>
      <c r="C3745" s="1" t="s">
        <v>134</v>
      </c>
      <c r="D3745" s="1" t="s">
        <v>77</v>
      </c>
      <c r="E3745" s="1" t="s">
        <v>4</v>
      </c>
      <c r="F3745" s="2">
        <v>52778</v>
      </c>
      <c r="G3745">
        <v>36</v>
      </c>
      <c r="H3745">
        <v>28</v>
      </c>
      <c r="I3745" s="1" t="s">
        <v>117</v>
      </c>
      <c r="J3745" s="1" t="s">
        <v>6</v>
      </c>
      <c r="K3745" s="1" t="s">
        <v>91</v>
      </c>
      <c r="L3745" s="1" t="s">
        <v>39</v>
      </c>
      <c r="M3745" s="1" t="s">
        <v>20</v>
      </c>
      <c r="N3745" s="1" t="s">
        <v>68</v>
      </c>
      <c r="O3745" s="1" t="s">
        <v>40</v>
      </c>
    </row>
    <row r="3746" spans="1:15" x14ac:dyDescent="0.25">
      <c r="A3746">
        <v>3745</v>
      </c>
      <c r="B3746">
        <v>24</v>
      </c>
      <c r="C3746" s="1" t="s">
        <v>134</v>
      </c>
      <c r="D3746" s="1" t="s">
        <v>86</v>
      </c>
      <c r="E3746" s="1" t="s">
        <v>4</v>
      </c>
      <c r="F3746" s="2">
        <v>52780</v>
      </c>
      <c r="G3746">
        <v>26</v>
      </c>
      <c r="H3746">
        <v>51</v>
      </c>
      <c r="I3746" s="1" t="s">
        <v>109</v>
      </c>
      <c r="J3746" s="1" t="s">
        <v>26</v>
      </c>
      <c r="K3746" s="1" t="s">
        <v>7</v>
      </c>
      <c r="L3746" s="1" t="s">
        <v>35</v>
      </c>
      <c r="M3746" s="1" t="s">
        <v>27</v>
      </c>
      <c r="N3746" s="1" t="s">
        <v>57</v>
      </c>
      <c r="O3746" s="1" t="s">
        <v>11</v>
      </c>
    </row>
    <row r="3747" spans="1:15" x14ac:dyDescent="0.25">
      <c r="A3747">
        <v>3746</v>
      </c>
      <c r="B3747">
        <v>60</v>
      </c>
      <c r="C3747" s="1" t="s">
        <v>134</v>
      </c>
      <c r="D3747" s="1" t="s">
        <v>107</v>
      </c>
      <c r="E3747" s="1" t="s">
        <v>4</v>
      </c>
      <c r="F3747" s="2">
        <v>52782</v>
      </c>
      <c r="G3747">
        <v>2</v>
      </c>
      <c r="H3747">
        <v>41</v>
      </c>
      <c r="I3747" s="1" t="s">
        <v>131</v>
      </c>
      <c r="J3747" s="1" t="s">
        <v>6</v>
      </c>
      <c r="K3747" s="1" t="s">
        <v>62</v>
      </c>
      <c r="L3747" s="1" t="s">
        <v>19</v>
      </c>
      <c r="M3747" s="1" t="s">
        <v>9</v>
      </c>
      <c r="N3747" s="1" t="s">
        <v>68</v>
      </c>
      <c r="O3747" s="1" t="s">
        <v>70</v>
      </c>
    </row>
    <row r="3748" spans="1:15" x14ac:dyDescent="0.25">
      <c r="A3748">
        <v>3747</v>
      </c>
      <c r="B3748">
        <v>53</v>
      </c>
      <c r="C3748" s="1" t="s">
        <v>134</v>
      </c>
      <c r="D3748" s="1" t="s">
        <v>44</v>
      </c>
      <c r="E3748" s="1" t="s">
        <v>45</v>
      </c>
      <c r="F3748" s="2">
        <v>52784</v>
      </c>
      <c r="G3748">
        <v>49</v>
      </c>
      <c r="H3748">
        <v>99</v>
      </c>
      <c r="I3748" s="1" t="s">
        <v>117</v>
      </c>
      <c r="J3748" s="1" t="s">
        <v>74</v>
      </c>
      <c r="K3748" s="1" t="s">
        <v>91</v>
      </c>
      <c r="L3748" s="1" t="s">
        <v>35</v>
      </c>
      <c r="M3748" s="1" t="s">
        <v>27</v>
      </c>
      <c r="N3748" s="1" t="s">
        <v>28</v>
      </c>
      <c r="O3748" s="1" t="s">
        <v>70</v>
      </c>
    </row>
    <row r="3749" spans="1:15" x14ac:dyDescent="0.25">
      <c r="A3749">
        <v>3748</v>
      </c>
      <c r="B3749">
        <v>26</v>
      </c>
      <c r="C3749" s="1" t="s">
        <v>134</v>
      </c>
      <c r="D3749" s="1" t="s">
        <v>12</v>
      </c>
      <c r="E3749" s="1" t="s">
        <v>4</v>
      </c>
      <c r="F3749" s="2">
        <v>52786</v>
      </c>
      <c r="G3749">
        <v>32</v>
      </c>
      <c r="H3749">
        <v>53</v>
      </c>
      <c r="I3749" s="1" t="s">
        <v>25</v>
      </c>
      <c r="J3749" s="1" t="s">
        <v>6</v>
      </c>
      <c r="K3749" s="1" t="s">
        <v>60</v>
      </c>
      <c r="L3749" s="1" t="s">
        <v>19</v>
      </c>
      <c r="M3749" s="1" t="s">
        <v>56</v>
      </c>
      <c r="N3749" s="1" t="s">
        <v>57</v>
      </c>
      <c r="O3749" s="1" t="s">
        <v>58</v>
      </c>
    </row>
    <row r="3750" spans="1:15" x14ac:dyDescent="0.25">
      <c r="A3750">
        <v>3749</v>
      </c>
      <c r="B3750">
        <v>34</v>
      </c>
      <c r="C3750" s="1" t="s">
        <v>134</v>
      </c>
      <c r="D3750" s="1" t="s">
        <v>114</v>
      </c>
      <c r="E3750" s="1" t="s">
        <v>49</v>
      </c>
      <c r="F3750" s="2">
        <v>52788</v>
      </c>
      <c r="G3750">
        <v>3</v>
      </c>
      <c r="H3750">
        <v>25</v>
      </c>
      <c r="I3750" s="1" t="s">
        <v>61</v>
      </c>
      <c r="J3750" s="1" t="s">
        <v>26</v>
      </c>
      <c r="K3750" s="1" t="s">
        <v>65</v>
      </c>
      <c r="L3750" s="1" t="s">
        <v>39</v>
      </c>
      <c r="M3750" s="1" t="s">
        <v>52</v>
      </c>
      <c r="N3750" s="1" t="s">
        <v>10</v>
      </c>
      <c r="O3750" s="1" t="s">
        <v>31</v>
      </c>
    </row>
    <row r="3751" spans="1:15" x14ac:dyDescent="0.25">
      <c r="A3751">
        <v>3750</v>
      </c>
      <c r="B3751">
        <v>24</v>
      </c>
      <c r="C3751" s="1" t="s">
        <v>134</v>
      </c>
      <c r="D3751" s="1" t="s">
        <v>3</v>
      </c>
      <c r="E3751" s="1" t="s">
        <v>4</v>
      </c>
      <c r="F3751" s="2">
        <v>52790</v>
      </c>
      <c r="G3751">
        <v>38</v>
      </c>
      <c r="H3751">
        <v>95</v>
      </c>
      <c r="I3751" s="1" t="s">
        <v>102</v>
      </c>
      <c r="J3751" s="1" t="s">
        <v>6</v>
      </c>
      <c r="K3751" s="1" t="s">
        <v>116</v>
      </c>
      <c r="L3751" s="1" t="s">
        <v>8</v>
      </c>
      <c r="M3751" s="1" t="s">
        <v>52</v>
      </c>
      <c r="N3751" s="1" t="s">
        <v>10</v>
      </c>
      <c r="O3751" s="1" t="s">
        <v>79</v>
      </c>
    </row>
    <row r="3752" spans="1:15" x14ac:dyDescent="0.25">
      <c r="A3752">
        <v>3751</v>
      </c>
      <c r="B3752">
        <v>42</v>
      </c>
      <c r="C3752" s="1" t="s">
        <v>134</v>
      </c>
      <c r="D3752" s="1" t="s">
        <v>86</v>
      </c>
      <c r="E3752" s="1" t="s">
        <v>4</v>
      </c>
      <c r="F3752" s="2">
        <v>52792</v>
      </c>
      <c r="G3752">
        <v>5</v>
      </c>
      <c r="H3752">
        <v>88</v>
      </c>
      <c r="I3752" s="1" t="s">
        <v>99</v>
      </c>
      <c r="J3752" s="1" t="s">
        <v>26</v>
      </c>
      <c r="K3752" s="1" t="s">
        <v>62</v>
      </c>
      <c r="L3752" s="1" t="s">
        <v>39</v>
      </c>
      <c r="M3752" s="1" t="s">
        <v>20</v>
      </c>
      <c r="N3752" s="1" t="s">
        <v>28</v>
      </c>
      <c r="O3752" s="1" t="s">
        <v>70</v>
      </c>
    </row>
    <row r="3753" spans="1:15" x14ac:dyDescent="0.25">
      <c r="A3753">
        <v>3752</v>
      </c>
      <c r="B3753">
        <v>36</v>
      </c>
      <c r="C3753" s="1" t="s">
        <v>134</v>
      </c>
      <c r="D3753" s="1" t="s">
        <v>88</v>
      </c>
      <c r="E3753" s="1" t="s">
        <v>49</v>
      </c>
      <c r="F3753" s="2">
        <v>52794</v>
      </c>
      <c r="G3753">
        <v>8</v>
      </c>
      <c r="H3753">
        <v>97</v>
      </c>
      <c r="I3753" s="1" t="s">
        <v>72</v>
      </c>
      <c r="J3753" s="1" t="s">
        <v>18</v>
      </c>
      <c r="K3753" s="1" t="s">
        <v>47</v>
      </c>
      <c r="L3753" s="1" t="s">
        <v>39</v>
      </c>
      <c r="M3753" s="1" t="s">
        <v>20</v>
      </c>
      <c r="N3753" s="1" t="s">
        <v>21</v>
      </c>
      <c r="O3753" s="1" t="s">
        <v>79</v>
      </c>
    </row>
    <row r="3754" spans="1:15" x14ac:dyDescent="0.25">
      <c r="A3754">
        <v>3753</v>
      </c>
      <c r="B3754">
        <v>24</v>
      </c>
      <c r="C3754" s="1" t="s">
        <v>134</v>
      </c>
      <c r="D3754" s="1" t="s">
        <v>44</v>
      </c>
      <c r="E3754" s="1" t="s">
        <v>45</v>
      </c>
      <c r="F3754" s="2">
        <v>52796</v>
      </c>
      <c r="G3754">
        <v>43</v>
      </c>
      <c r="H3754">
        <v>81</v>
      </c>
      <c r="I3754" s="1" t="s">
        <v>131</v>
      </c>
      <c r="J3754" s="1" t="s">
        <v>6</v>
      </c>
      <c r="K3754" s="1" t="s">
        <v>51</v>
      </c>
      <c r="L3754" s="1" t="s">
        <v>8</v>
      </c>
      <c r="M3754" s="1" t="s">
        <v>52</v>
      </c>
      <c r="N3754" s="1" t="s">
        <v>10</v>
      </c>
      <c r="O3754" s="1" t="s">
        <v>22</v>
      </c>
    </row>
    <row r="3755" spans="1:15" x14ac:dyDescent="0.25">
      <c r="A3755">
        <v>3754</v>
      </c>
      <c r="B3755">
        <v>39</v>
      </c>
      <c r="C3755" s="1" t="s">
        <v>134</v>
      </c>
      <c r="D3755" s="1" t="s">
        <v>71</v>
      </c>
      <c r="E3755" s="1" t="s">
        <v>49</v>
      </c>
      <c r="F3755" s="2">
        <v>52798</v>
      </c>
      <c r="G3755">
        <v>22</v>
      </c>
      <c r="H3755">
        <v>26</v>
      </c>
      <c r="I3755" s="1" t="s">
        <v>42</v>
      </c>
      <c r="J3755" s="1" t="s">
        <v>18</v>
      </c>
      <c r="K3755" s="1" t="s">
        <v>30</v>
      </c>
      <c r="L3755" s="1" t="s">
        <v>8</v>
      </c>
      <c r="M3755" s="1" t="s">
        <v>27</v>
      </c>
      <c r="N3755" s="1" t="s">
        <v>57</v>
      </c>
      <c r="O3755" s="1" t="s">
        <v>11</v>
      </c>
    </row>
    <row r="3756" spans="1:15" x14ac:dyDescent="0.25">
      <c r="A3756">
        <v>3755</v>
      </c>
      <c r="B3756">
        <v>46</v>
      </c>
      <c r="C3756" s="1" t="s">
        <v>134</v>
      </c>
      <c r="D3756" s="1" t="s">
        <v>53</v>
      </c>
      <c r="E3756" s="1" t="s">
        <v>24</v>
      </c>
      <c r="F3756" s="2">
        <v>52800</v>
      </c>
      <c r="G3756">
        <v>10</v>
      </c>
      <c r="H3756">
        <v>41</v>
      </c>
      <c r="I3756" s="1" t="s">
        <v>127</v>
      </c>
      <c r="J3756" s="1" t="s">
        <v>26</v>
      </c>
      <c r="K3756" s="1" t="s">
        <v>30</v>
      </c>
      <c r="L3756" s="1" t="s">
        <v>35</v>
      </c>
      <c r="M3756" s="1" t="s">
        <v>9</v>
      </c>
      <c r="N3756" s="1" t="s">
        <v>15</v>
      </c>
      <c r="O3756" s="1" t="s">
        <v>79</v>
      </c>
    </row>
    <row r="3757" spans="1:15" x14ac:dyDescent="0.25">
      <c r="A3757">
        <v>3756</v>
      </c>
      <c r="B3757">
        <v>64</v>
      </c>
      <c r="C3757" s="1" t="s">
        <v>134</v>
      </c>
      <c r="D3757" s="1" t="s">
        <v>69</v>
      </c>
      <c r="E3757" s="1" t="s">
        <v>4</v>
      </c>
      <c r="F3757" s="2">
        <v>52802</v>
      </c>
      <c r="G3757">
        <v>26</v>
      </c>
      <c r="H3757">
        <v>93</v>
      </c>
      <c r="I3757" s="1" t="s">
        <v>120</v>
      </c>
      <c r="J3757" s="1" t="s">
        <v>26</v>
      </c>
      <c r="K3757" s="1" t="s">
        <v>82</v>
      </c>
      <c r="L3757" s="1" t="s">
        <v>39</v>
      </c>
      <c r="M3757" s="1" t="s">
        <v>20</v>
      </c>
      <c r="N3757" s="1" t="s">
        <v>21</v>
      </c>
      <c r="O3757" s="1" t="s">
        <v>70</v>
      </c>
    </row>
    <row r="3758" spans="1:15" x14ac:dyDescent="0.25">
      <c r="A3758">
        <v>3757</v>
      </c>
      <c r="B3758">
        <v>64</v>
      </c>
      <c r="C3758" s="1" t="s">
        <v>134</v>
      </c>
      <c r="D3758" s="1" t="s">
        <v>69</v>
      </c>
      <c r="E3758" s="1" t="s">
        <v>4</v>
      </c>
      <c r="F3758" s="2">
        <v>52804</v>
      </c>
      <c r="G3758">
        <v>42</v>
      </c>
      <c r="H3758">
        <v>69</v>
      </c>
      <c r="I3758" s="1" t="s">
        <v>113</v>
      </c>
      <c r="J3758" s="1" t="s">
        <v>6</v>
      </c>
      <c r="K3758" s="1" t="s">
        <v>67</v>
      </c>
      <c r="L3758" s="1" t="s">
        <v>19</v>
      </c>
      <c r="M3758" s="1" t="s">
        <v>9</v>
      </c>
      <c r="N3758" s="1" t="s">
        <v>68</v>
      </c>
      <c r="O3758" s="1" t="s">
        <v>58</v>
      </c>
    </row>
    <row r="3759" spans="1:15" x14ac:dyDescent="0.25">
      <c r="A3759">
        <v>3758</v>
      </c>
      <c r="B3759">
        <v>61</v>
      </c>
      <c r="C3759" s="1" t="s">
        <v>134</v>
      </c>
      <c r="D3759" s="1" t="s">
        <v>69</v>
      </c>
      <c r="E3759" s="1" t="s">
        <v>4</v>
      </c>
      <c r="F3759" s="2">
        <v>52806</v>
      </c>
      <c r="G3759">
        <v>33</v>
      </c>
      <c r="H3759">
        <v>44</v>
      </c>
      <c r="I3759" s="1" t="s">
        <v>81</v>
      </c>
      <c r="J3759" s="1" t="s">
        <v>6</v>
      </c>
      <c r="K3759" s="1" t="s">
        <v>90</v>
      </c>
      <c r="L3759" s="1" t="s">
        <v>39</v>
      </c>
      <c r="M3759" s="1" t="s">
        <v>52</v>
      </c>
      <c r="N3759" s="1" t="s">
        <v>15</v>
      </c>
      <c r="O3759" s="1" t="s">
        <v>22</v>
      </c>
    </row>
    <row r="3760" spans="1:15" x14ac:dyDescent="0.25">
      <c r="A3760">
        <v>3759</v>
      </c>
      <c r="B3760">
        <v>61</v>
      </c>
      <c r="C3760" s="1" t="s">
        <v>134</v>
      </c>
      <c r="D3760" s="1" t="s">
        <v>23</v>
      </c>
      <c r="E3760" s="1" t="s">
        <v>24</v>
      </c>
      <c r="F3760" s="2">
        <v>52808</v>
      </c>
      <c r="G3760">
        <v>23</v>
      </c>
      <c r="H3760">
        <v>54</v>
      </c>
      <c r="I3760" s="1" t="s">
        <v>98</v>
      </c>
      <c r="J3760" s="1" t="s">
        <v>18</v>
      </c>
      <c r="K3760" s="1" t="s">
        <v>76</v>
      </c>
      <c r="L3760" s="1" t="s">
        <v>19</v>
      </c>
      <c r="M3760" s="1" t="s">
        <v>56</v>
      </c>
      <c r="N3760" s="1" t="s">
        <v>57</v>
      </c>
      <c r="O3760" s="1" t="s">
        <v>40</v>
      </c>
    </row>
    <row r="3761" spans="1:15" x14ac:dyDescent="0.25">
      <c r="A3761">
        <v>3760</v>
      </c>
      <c r="B3761">
        <v>44</v>
      </c>
      <c r="C3761" s="1" t="s">
        <v>134</v>
      </c>
      <c r="D3761" s="1" t="s">
        <v>32</v>
      </c>
      <c r="E3761" s="1" t="s">
        <v>24</v>
      </c>
      <c r="F3761" s="2">
        <v>52810</v>
      </c>
      <c r="G3761">
        <v>30</v>
      </c>
      <c r="H3761">
        <v>61</v>
      </c>
      <c r="I3761" s="1" t="s">
        <v>50</v>
      </c>
      <c r="J3761" s="1" t="s">
        <v>26</v>
      </c>
      <c r="K3761" s="1" t="s">
        <v>51</v>
      </c>
      <c r="L3761" s="1" t="s">
        <v>19</v>
      </c>
      <c r="M3761" s="1" t="s">
        <v>56</v>
      </c>
      <c r="N3761" s="1" t="s">
        <v>10</v>
      </c>
      <c r="O3761" s="1" t="s">
        <v>40</v>
      </c>
    </row>
    <row r="3762" spans="1:15" x14ac:dyDescent="0.25">
      <c r="A3762">
        <v>3761</v>
      </c>
      <c r="B3762">
        <v>65</v>
      </c>
      <c r="C3762" s="1" t="s">
        <v>134</v>
      </c>
      <c r="D3762" s="1" t="s">
        <v>107</v>
      </c>
      <c r="E3762" s="1" t="s">
        <v>4</v>
      </c>
      <c r="F3762" s="2">
        <v>52812</v>
      </c>
      <c r="G3762">
        <v>36</v>
      </c>
      <c r="H3762">
        <v>80</v>
      </c>
      <c r="I3762" s="1" t="s">
        <v>121</v>
      </c>
      <c r="J3762" s="1" t="s">
        <v>26</v>
      </c>
      <c r="K3762" s="1" t="s">
        <v>82</v>
      </c>
      <c r="L3762" s="1" t="s">
        <v>39</v>
      </c>
      <c r="M3762" s="1" t="s">
        <v>27</v>
      </c>
      <c r="N3762" s="1" t="s">
        <v>28</v>
      </c>
      <c r="O3762" s="1" t="s">
        <v>22</v>
      </c>
    </row>
    <row r="3763" spans="1:15" x14ac:dyDescent="0.25">
      <c r="A3763">
        <v>3762</v>
      </c>
      <c r="B3763">
        <v>60</v>
      </c>
      <c r="C3763" s="1" t="s">
        <v>134</v>
      </c>
      <c r="D3763" s="1" t="s">
        <v>114</v>
      </c>
      <c r="E3763" s="1" t="s">
        <v>49</v>
      </c>
      <c r="F3763" s="2">
        <v>52814</v>
      </c>
      <c r="G3763">
        <v>3</v>
      </c>
      <c r="H3763">
        <v>30</v>
      </c>
      <c r="I3763" s="1" t="s">
        <v>89</v>
      </c>
      <c r="J3763" s="1" t="s">
        <v>26</v>
      </c>
      <c r="K3763" s="1" t="s">
        <v>78</v>
      </c>
      <c r="L3763" s="1" t="s">
        <v>35</v>
      </c>
      <c r="M3763" s="1" t="s">
        <v>27</v>
      </c>
      <c r="N3763" s="1" t="s">
        <v>10</v>
      </c>
      <c r="O3763" s="1" t="s">
        <v>79</v>
      </c>
    </row>
    <row r="3764" spans="1:15" x14ac:dyDescent="0.25">
      <c r="A3764">
        <v>3763</v>
      </c>
      <c r="B3764">
        <v>65</v>
      </c>
      <c r="C3764" s="1" t="s">
        <v>134</v>
      </c>
      <c r="D3764" s="1" t="s">
        <v>41</v>
      </c>
      <c r="E3764" s="1" t="s">
        <v>4</v>
      </c>
      <c r="F3764" s="2">
        <v>52816</v>
      </c>
      <c r="G3764">
        <v>13</v>
      </c>
      <c r="H3764">
        <v>94</v>
      </c>
      <c r="I3764" s="1" t="s">
        <v>66</v>
      </c>
      <c r="J3764" s="1" t="s">
        <v>6</v>
      </c>
      <c r="K3764" s="1" t="s">
        <v>78</v>
      </c>
      <c r="L3764" s="1" t="s">
        <v>39</v>
      </c>
      <c r="M3764" s="1" t="s">
        <v>56</v>
      </c>
      <c r="N3764" s="1" t="s">
        <v>28</v>
      </c>
      <c r="O3764" s="1" t="s">
        <v>31</v>
      </c>
    </row>
    <row r="3765" spans="1:15" x14ac:dyDescent="0.25">
      <c r="A3765">
        <v>3764</v>
      </c>
      <c r="B3765">
        <v>27</v>
      </c>
      <c r="C3765" s="1" t="s">
        <v>134</v>
      </c>
      <c r="D3765" s="1" t="s">
        <v>37</v>
      </c>
      <c r="E3765" s="1" t="s">
        <v>4</v>
      </c>
      <c r="F3765" s="2">
        <v>52818</v>
      </c>
      <c r="G3765">
        <v>38</v>
      </c>
      <c r="H3765">
        <v>24</v>
      </c>
      <c r="I3765" s="1" t="s">
        <v>83</v>
      </c>
      <c r="J3765" s="1" t="s">
        <v>74</v>
      </c>
      <c r="K3765" s="1" t="s">
        <v>90</v>
      </c>
      <c r="L3765" s="1" t="s">
        <v>8</v>
      </c>
      <c r="M3765" s="1" t="s">
        <v>36</v>
      </c>
      <c r="N3765" s="1" t="s">
        <v>15</v>
      </c>
      <c r="O3765" s="1" t="s">
        <v>79</v>
      </c>
    </row>
    <row r="3766" spans="1:15" x14ac:dyDescent="0.25">
      <c r="A3766">
        <v>3765</v>
      </c>
      <c r="B3766">
        <v>36</v>
      </c>
      <c r="C3766" s="1" t="s">
        <v>134</v>
      </c>
      <c r="D3766" s="1" t="s">
        <v>107</v>
      </c>
      <c r="E3766" s="1" t="s">
        <v>4</v>
      </c>
      <c r="F3766" s="2">
        <v>52820</v>
      </c>
      <c r="G3766">
        <v>19</v>
      </c>
      <c r="H3766">
        <v>21</v>
      </c>
      <c r="I3766" s="1" t="s">
        <v>129</v>
      </c>
      <c r="J3766" s="1" t="s">
        <v>26</v>
      </c>
      <c r="K3766" s="1" t="s">
        <v>14</v>
      </c>
      <c r="L3766" s="1" t="s">
        <v>39</v>
      </c>
      <c r="M3766" s="1" t="s">
        <v>27</v>
      </c>
      <c r="N3766" s="1" t="s">
        <v>10</v>
      </c>
      <c r="O3766" s="1" t="s">
        <v>70</v>
      </c>
    </row>
    <row r="3767" spans="1:15" x14ac:dyDescent="0.25">
      <c r="A3767">
        <v>3766</v>
      </c>
      <c r="B3767">
        <v>22</v>
      </c>
      <c r="C3767" s="1" t="s">
        <v>134</v>
      </c>
      <c r="D3767" s="1" t="s">
        <v>88</v>
      </c>
      <c r="E3767" s="1" t="s">
        <v>49</v>
      </c>
      <c r="F3767" s="2">
        <v>52822</v>
      </c>
      <c r="G3767">
        <v>14</v>
      </c>
      <c r="H3767">
        <v>52</v>
      </c>
      <c r="I3767" s="1" t="s">
        <v>50</v>
      </c>
      <c r="J3767" s="1" t="s">
        <v>26</v>
      </c>
      <c r="K3767" s="1" t="s">
        <v>78</v>
      </c>
      <c r="L3767" s="1" t="s">
        <v>35</v>
      </c>
      <c r="M3767" s="1" t="s">
        <v>36</v>
      </c>
      <c r="N3767" s="1" t="s">
        <v>57</v>
      </c>
      <c r="O3767" s="1" t="s">
        <v>58</v>
      </c>
    </row>
    <row r="3768" spans="1:15" x14ac:dyDescent="0.25">
      <c r="A3768">
        <v>3767</v>
      </c>
      <c r="B3768">
        <v>62</v>
      </c>
      <c r="C3768" s="1" t="s">
        <v>134</v>
      </c>
      <c r="D3768" s="1" t="s">
        <v>48</v>
      </c>
      <c r="E3768" s="1" t="s">
        <v>49</v>
      </c>
      <c r="F3768" s="2">
        <v>52824</v>
      </c>
      <c r="G3768">
        <v>43</v>
      </c>
      <c r="H3768">
        <v>59</v>
      </c>
      <c r="I3768" s="1" t="s">
        <v>87</v>
      </c>
      <c r="J3768" s="1" t="s">
        <v>26</v>
      </c>
      <c r="K3768" s="1" t="s">
        <v>76</v>
      </c>
      <c r="L3768" s="1" t="s">
        <v>39</v>
      </c>
      <c r="M3768" s="1" t="s">
        <v>27</v>
      </c>
      <c r="N3768" s="1" t="s">
        <v>68</v>
      </c>
      <c r="O3768" s="1" t="s">
        <v>31</v>
      </c>
    </row>
    <row r="3769" spans="1:15" x14ac:dyDescent="0.25">
      <c r="A3769">
        <v>3768</v>
      </c>
      <c r="B3769">
        <v>59</v>
      </c>
      <c r="C3769" s="1" t="s">
        <v>134</v>
      </c>
      <c r="D3769" s="1" t="s">
        <v>41</v>
      </c>
      <c r="E3769" s="1" t="s">
        <v>4</v>
      </c>
      <c r="F3769" s="2">
        <v>52826</v>
      </c>
      <c r="G3769">
        <v>10</v>
      </c>
      <c r="H3769">
        <v>51</v>
      </c>
      <c r="I3769" s="1" t="s">
        <v>66</v>
      </c>
      <c r="J3769" s="1" t="s">
        <v>74</v>
      </c>
      <c r="K3769" s="1" t="s">
        <v>76</v>
      </c>
      <c r="L3769" s="1" t="s">
        <v>35</v>
      </c>
      <c r="M3769" s="1" t="s">
        <v>20</v>
      </c>
      <c r="N3769" s="1" t="s">
        <v>57</v>
      </c>
      <c r="O3769" s="1" t="s">
        <v>11</v>
      </c>
    </row>
    <row r="3770" spans="1:15" x14ac:dyDescent="0.25">
      <c r="A3770">
        <v>3769</v>
      </c>
      <c r="B3770">
        <v>50</v>
      </c>
      <c r="C3770" s="1" t="s">
        <v>134</v>
      </c>
      <c r="D3770" s="1" t="s">
        <v>12</v>
      </c>
      <c r="E3770" s="1" t="s">
        <v>4</v>
      </c>
      <c r="F3770" s="2">
        <v>52828</v>
      </c>
      <c r="G3770">
        <v>34</v>
      </c>
      <c r="H3770">
        <v>35</v>
      </c>
      <c r="I3770" s="1" t="s">
        <v>111</v>
      </c>
      <c r="J3770" s="1" t="s">
        <v>26</v>
      </c>
      <c r="K3770" s="1" t="s">
        <v>116</v>
      </c>
      <c r="L3770" s="1" t="s">
        <v>8</v>
      </c>
      <c r="M3770" s="1" t="s">
        <v>20</v>
      </c>
      <c r="N3770" s="1" t="s">
        <v>57</v>
      </c>
      <c r="O3770" s="1" t="s">
        <v>40</v>
      </c>
    </row>
    <row r="3771" spans="1:15" x14ac:dyDescent="0.25">
      <c r="A3771">
        <v>3770</v>
      </c>
      <c r="B3771">
        <v>51</v>
      </c>
      <c r="C3771" s="1" t="s">
        <v>134</v>
      </c>
      <c r="D3771" s="1" t="s">
        <v>125</v>
      </c>
      <c r="E3771" s="1" t="s">
        <v>49</v>
      </c>
      <c r="F3771" s="2">
        <v>52830</v>
      </c>
      <c r="G3771">
        <v>31</v>
      </c>
      <c r="H3771">
        <v>87</v>
      </c>
      <c r="I3771" s="1" t="s">
        <v>99</v>
      </c>
      <c r="J3771" s="1" t="s">
        <v>6</v>
      </c>
      <c r="K3771" s="1" t="s">
        <v>78</v>
      </c>
      <c r="L3771" s="1" t="s">
        <v>35</v>
      </c>
      <c r="M3771" s="1" t="s">
        <v>36</v>
      </c>
      <c r="N3771" s="1" t="s">
        <v>10</v>
      </c>
      <c r="O3771" s="1" t="s">
        <v>31</v>
      </c>
    </row>
    <row r="3772" spans="1:15" x14ac:dyDescent="0.25">
      <c r="A3772">
        <v>3771</v>
      </c>
      <c r="B3772">
        <v>23</v>
      </c>
      <c r="C3772" s="1" t="s">
        <v>134</v>
      </c>
      <c r="D3772" s="1" t="s">
        <v>77</v>
      </c>
      <c r="E3772" s="1" t="s">
        <v>4</v>
      </c>
      <c r="F3772" s="2">
        <v>52832</v>
      </c>
      <c r="G3772">
        <v>34</v>
      </c>
      <c r="H3772">
        <v>42</v>
      </c>
      <c r="I3772" s="1" t="s">
        <v>38</v>
      </c>
      <c r="J3772" s="1" t="s">
        <v>6</v>
      </c>
      <c r="K3772" s="1" t="s">
        <v>76</v>
      </c>
      <c r="L3772" s="1" t="s">
        <v>35</v>
      </c>
      <c r="M3772" s="1" t="s">
        <v>56</v>
      </c>
      <c r="N3772" s="1" t="s">
        <v>57</v>
      </c>
      <c r="O3772" s="1" t="s">
        <v>22</v>
      </c>
    </row>
    <row r="3773" spans="1:15" x14ac:dyDescent="0.25">
      <c r="A3773">
        <v>3772</v>
      </c>
      <c r="B3773">
        <v>21</v>
      </c>
      <c r="C3773" s="1" t="s">
        <v>134</v>
      </c>
      <c r="D3773" s="1" t="s">
        <v>95</v>
      </c>
      <c r="E3773" s="1" t="s">
        <v>4</v>
      </c>
      <c r="F3773" s="2">
        <v>52834</v>
      </c>
      <c r="G3773">
        <v>28</v>
      </c>
      <c r="H3773">
        <v>86</v>
      </c>
      <c r="I3773" s="1" t="s">
        <v>83</v>
      </c>
      <c r="J3773" s="1" t="s">
        <v>26</v>
      </c>
      <c r="K3773" s="1" t="s">
        <v>90</v>
      </c>
      <c r="L3773" s="1" t="s">
        <v>8</v>
      </c>
      <c r="M3773" s="1" t="s">
        <v>9</v>
      </c>
      <c r="N3773" s="1" t="s">
        <v>10</v>
      </c>
      <c r="O3773" s="1" t="s">
        <v>58</v>
      </c>
    </row>
    <row r="3774" spans="1:15" x14ac:dyDescent="0.25">
      <c r="A3774">
        <v>3773</v>
      </c>
      <c r="B3774">
        <v>44</v>
      </c>
      <c r="C3774" s="1" t="s">
        <v>134</v>
      </c>
      <c r="D3774" s="1" t="s">
        <v>77</v>
      </c>
      <c r="E3774" s="1" t="s">
        <v>4</v>
      </c>
      <c r="F3774" s="2">
        <v>52836</v>
      </c>
      <c r="G3774">
        <v>35</v>
      </c>
      <c r="H3774">
        <v>26</v>
      </c>
      <c r="I3774" s="1" t="s">
        <v>64</v>
      </c>
      <c r="J3774" s="1" t="s">
        <v>6</v>
      </c>
      <c r="K3774" s="1" t="s">
        <v>116</v>
      </c>
      <c r="L3774" s="1" t="s">
        <v>39</v>
      </c>
      <c r="M3774" s="1" t="s">
        <v>27</v>
      </c>
      <c r="N3774" s="1" t="s">
        <v>15</v>
      </c>
      <c r="O3774" s="1" t="s">
        <v>31</v>
      </c>
    </row>
    <row r="3775" spans="1:15" x14ac:dyDescent="0.25">
      <c r="A3775">
        <v>3774</v>
      </c>
      <c r="B3775">
        <v>25</v>
      </c>
      <c r="C3775" s="1" t="s">
        <v>134</v>
      </c>
      <c r="D3775" s="1" t="s">
        <v>12</v>
      </c>
      <c r="E3775" s="1" t="s">
        <v>4</v>
      </c>
      <c r="F3775" s="2">
        <v>52838</v>
      </c>
      <c r="G3775">
        <v>41</v>
      </c>
      <c r="H3775">
        <v>60</v>
      </c>
      <c r="I3775" s="1" t="s">
        <v>132</v>
      </c>
      <c r="J3775" s="1" t="s">
        <v>26</v>
      </c>
      <c r="K3775" s="1" t="s">
        <v>65</v>
      </c>
      <c r="L3775" s="1" t="s">
        <v>35</v>
      </c>
      <c r="M3775" s="1" t="s">
        <v>56</v>
      </c>
      <c r="N3775" s="1" t="s">
        <v>15</v>
      </c>
      <c r="O3775" s="1" t="s">
        <v>40</v>
      </c>
    </row>
    <row r="3776" spans="1:15" x14ac:dyDescent="0.25">
      <c r="A3776">
        <v>3775</v>
      </c>
      <c r="B3776">
        <v>57</v>
      </c>
      <c r="C3776" s="1" t="s">
        <v>134</v>
      </c>
      <c r="D3776" s="1" t="s">
        <v>125</v>
      </c>
      <c r="E3776" s="1" t="s">
        <v>49</v>
      </c>
      <c r="F3776" s="2">
        <v>52840</v>
      </c>
      <c r="G3776">
        <v>48</v>
      </c>
      <c r="H3776">
        <v>83</v>
      </c>
      <c r="I3776" s="1" t="s">
        <v>102</v>
      </c>
      <c r="J3776" s="1" t="s">
        <v>18</v>
      </c>
      <c r="K3776" s="1" t="s">
        <v>91</v>
      </c>
      <c r="L3776" s="1" t="s">
        <v>8</v>
      </c>
      <c r="M3776" s="1" t="s">
        <v>36</v>
      </c>
      <c r="N3776" s="1" t="s">
        <v>28</v>
      </c>
      <c r="O3776" s="1" t="s">
        <v>11</v>
      </c>
    </row>
    <row r="3777" spans="1:15" x14ac:dyDescent="0.25">
      <c r="A3777">
        <v>3776</v>
      </c>
      <c r="B3777">
        <v>41</v>
      </c>
      <c r="C3777" s="1" t="s">
        <v>134</v>
      </c>
      <c r="D3777" s="1" t="s">
        <v>115</v>
      </c>
      <c r="E3777" s="1" t="s">
        <v>49</v>
      </c>
      <c r="F3777" s="2">
        <v>52842</v>
      </c>
      <c r="G3777">
        <v>45</v>
      </c>
      <c r="H3777">
        <v>63</v>
      </c>
      <c r="I3777" s="1" t="s">
        <v>129</v>
      </c>
      <c r="J3777" s="1" t="s">
        <v>18</v>
      </c>
      <c r="K3777" s="1" t="s">
        <v>51</v>
      </c>
      <c r="L3777" s="1" t="s">
        <v>19</v>
      </c>
      <c r="M3777" s="1" t="s">
        <v>52</v>
      </c>
      <c r="N3777" s="1" t="s">
        <v>15</v>
      </c>
      <c r="O3777" s="1" t="s">
        <v>40</v>
      </c>
    </row>
    <row r="3778" spans="1:15" x14ac:dyDescent="0.25">
      <c r="A3778">
        <v>3777</v>
      </c>
      <c r="B3778">
        <v>19</v>
      </c>
      <c r="C3778" s="1" t="s">
        <v>134</v>
      </c>
      <c r="D3778" s="1" t="s">
        <v>32</v>
      </c>
      <c r="E3778" s="1" t="s">
        <v>24</v>
      </c>
      <c r="F3778" s="2">
        <v>52844</v>
      </c>
      <c r="G3778">
        <v>10</v>
      </c>
      <c r="H3778">
        <v>25</v>
      </c>
      <c r="I3778" s="1" t="s">
        <v>102</v>
      </c>
      <c r="J3778" s="1" t="s">
        <v>6</v>
      </c>
      <c r="K3778" s="1" t="s">
        <v>60</v>
      </c>
      <c r="L3778" s="1" t="s">
        <v>19</v>
      </c>
      <c r="M3778" s="1" t="s">
        <v>36</v>
      </c>
      <c r="N3778" s="1" t="s">
        <v>21</v>
      </c>
      <c r="O3778" s="1" t="s">
        <v>11</v>
      </c>
    </row>
    <row r="3779" spans="1:15" x14ac:dyDescent="0.25">
      <c r="A3779">
        <v>3778</v>
      </c>
      <c r="B3779">
        <v>43</v>
      </c>
      <c r="C3779" s="1" t="s">
        <v>134</v>
      </c>
      <c r="D3779" s="1" t="s">
        <v>41</v>
      </c>
      <c r="E3779" s="1" t="s">
        <v>4</v>
      </c>
      <c r="F3779" s="2">
        <v>52846</v>
      </c>
      <c r="G3779">
        <v>9</v>
      </c>
      <c r="H3779">
        <v>65</v>
      </c>
      <c r="I3779" s="1" t="s">
        <v>122</v>
      </c>
      <c r="J3779" s="1" t="s">
        <v>26</v>
      </c>
      <c r="K3779" s="1" t="s">
        <v>14</v>
      </c>
      <c r="L3779" s="1" t="s">
        <v>39</v>
      </c>
      <c r="M3779" s="1" t="s">
        <v>9</v>
      </c>
      <c r="N3779" s="1" t="s">
        <v>15</v>
      </c>
      <c r="O3779" s="1" t="s">
        <v>22</v>
      </c>
    </row>
    <row r="3780" spans="1:15" x14ac:dyDescent="0.25">
      <c r="A3780">
        <v>3779</v>
      </c>
      <c r="B3780">
        <v>25</v>
      </c>
      <c r="C3780" s="1" t="s">
        <v>134</v>
      </c>
      <c r="D3780" s="1" t="s">
        <v>32</v>
      </c>
      <c r="E3780" s="1" t="s">
        <v>24</v>
      </c>
      <c r="F3780" s="2">
        <v>52848</v>
      </c>
      <c r="G3780">
        <v>30</v>
      </c>
      <c r="H3780">
        <v>60</v>
      </c>
      <c r="I3780" s="1" t="s">
        <v>129</v>
      </c>
      <c r="J3780" s="1" t="s">
        <v>26</v>
      </c>
      <c r="K3780" s="1" t="s">
        <v>91</v>
      </c>
      <c r="L3780" s="1" t="s">
        <v>39</v>
      </c>
      <c r="M3780" s="1" t="s">
        <v>20</v>
      </c>
      <c r="N3780" s="1" t="s">
        <v>68</v>
      </c>
      <c r="O3780" s="1" t="s">
        <v>31</v>
      </c>
    </row>
    <row r="3781" spans="1:15" x14ac:dyDescent="0.25">
      <c r="A3781">
        <v>3780</v>
      </c>
      <c r="B3781">
        <v>60</v>
      </c>
      <c r="C3781" s="1" t="s">
        <v>134</v>
      </c>
      <c r="D3781" s="1" t="s">
        <v>16</v>
      </c>
      <c r="E3781" s="1" t="s">
        <v>4</v>
      </c>
      <c r="F3781" s="2">
        <v>52850</v>
      </c>
      <c r="G3781">
        <v>45</v>
      </c>
      <c r="H3781">
        <v>75</v>
      </c>
      <c r="I3781" s="1" t="s">
        <v>81</v>
      </c>
      <c r="J3781" s="1" t="s">
        <v>74</v>
      </c>
      <c r="K3781" s="1" t="s">
        <v>75</v>
      </c>
      <c r="L3781" s="1" t="s">
        <v>19</v>
      </c>
      <c r="M3781" s="1" t="s">
        <v>9</v>
      </c>
      <c r="N3781" s="1" t="s">
        <v>28</v>
      </c>
      <c r="O3781" s="1" t="s">
        <v>31</v>
      </c>
    </row>
    <row r="3782" spans="1:15" x14ac:dyDescent="0.25">
      <c r="A3782">
        <v>3781</v>
      </c>
      <c r="B3782">
        <v>54</v>
      </c>
      <c r="C3782" s="1" t="s">
        <v>134</v>
      </c>
      <c r="D3782" s="1" t="s">
        <v>32</v>
      </c>
      <c r="E3782" s="1" t="s">
        <v>24</v>
      </c>
      <c r="F3782" s="2">
        <v>52852</v>
      </c>
      <c r="G3782">
        <v>41</v>
      </c>
      <c r="H3782">
        <v>57</v>
      </c>
      <c r="I3782" s="1" t="s">
        <v>73</v>
      </c>
      <c r="J3782" s="1" t="s">
        <v>6</v>
      </c>
      <c r="K3782" s="1" t="s">
        <v>116</v>
      </c>
      <c r="L3782" s="1" t="s">
        <v>39</v>
      </c>
      <c r="M3782" s="1" t="s">
        <v>20</v>
      </c>
      <c r="N3782" s="1" t="s">
        <v>10</v>
      </c>
      <c r="O3782" s="1" t="s">
        <v>40</v>
      </c>
    </row>
    <row r="3783" spans="1:15" x14ac:dyDescent="0.25">
      <c r="A3783">
        <v>3782</v>
      </c>
      <c r="B3783">
        <v>52</v>
      </c>
      <c r="C3783" s="1" t="s">
        <v>134</v>
      </c>
      <c r="D3783" s="1" t="s">
        <v>119</v>
      </c>
      <c r="E3783" s="1" t="s">
        <v>24</v>
      </c>
      <c r="F3783" s="2">
        <v>52854</v>
      </c>
      <c r="G3783">
        <v>40</v>
      </c>
      <c r="H3783">
        <v>99</v>
      </c>
      <c r="I3783" s="1" t="s">
        <v>104</v>
      </c>
      <c r="J3783" s="1" t="s">
        <v>26</v>
      </c>
      <c r="K3783" s="1" t="s">
        <v>51</v>
      </c>
      <c r="L3783" s="1" t="s">
        <v>8</v>
      </c>
      <c r="M3783" s="1" t="s">
        <v>36</v>
      </c>
      <c r="N3783" s="1" t="s">
        <v>28</v>
      </c>
      <c r="O3783" s="1" t="s">
        <v>11</v>
      </c>
    </row>
    <row r="3784" spans="1:15" x14ac:dyDescent="0.25">
      <c r="A3784">
        <v>3783</v>
      </c>
      <c r="B3784">
        <v>40</v>
      </c>
      <c r="C3784" s="1" t="s">
        <v>134</v>
      </c>
      <c r="D3784" s="1" t="s">
        <v>84</v>
      </c>
      <c r="E3784" s="1" t="s">
        <v>45</v>
      </c>
      <c r="F3784" s="2">
        <v>52856</v>
      </c>
      <c r="G3784">
        <v>42</v>
      </c>
      <c r="H3784">
        <v>45</v>
      </c>
      <c r="I3784" s="1" t="s">
        <v>72</v>
      </c>
      <c r="J3784" s="1" t="s">
        <v>6</v>
      </c>
      <c r="K3784" s="1" t="s">
        <v>103</v>
      </c>
      <c r="L3784" s="1" t="s">
        <v>19</v>
      </c>
      <c r="M3784" s="1" t="s">
        <v>20</v>
      </c>
      <c r="N3784" s="1" t="s">
        <v>28</v>
      </c>
      <c r="O3784" s="1" t="s">
        <v>11</v>
      </c>
    </row>
    <row r="3785" spans="1:15" x14ac:dyDescent="0.25">
      <c r="A3785">
        <v>3784</v>
      </c>
      <c r="B3785">
        <v>39</v>
      </c>
      <c r="C3785" s="1" t="s">
        <v>134</v>
      </c>
      <c r="D3785" s="1" t="s">
        <v>125</v>
      </c>
      <c r="E3785" s="1" t="s">
        <v>49</v>
      </c>
      <c r="F3785" s="2">
        <v>52858</v>
      </c>
      <c r="G3785">
        <v>17</v>
      </c>
      <c r="H3785">
        <v>66</v>
      </c>
      <c r="I3785" s="1" t="s">
        <v>13</v>
      </c>
      <c r="J3785" s="1" t="s">
        <v>74</v>
      </c>
      <c r="K3785" s="1" t="s">
        <v>103</v>
      </c>
      <c r="L3785" s="1" t="s">
        <v>35</v>
      </c>
      <c r="M3785" s="1" t="s">
        <v>20</v>
      </c>
      <c r="N3785" s="1" t="s">
        <v>68</v>
      </c>
      <c r="O3785" s="1" t="s">
        <v>11</v>
      </c>
    </row>
    <row r="3786" spans="1:15" x14ac:dyDescent="0.25">
      <c r="A3786">
        <v>3785</v>
      </c>
      <c r="B3786">
        <v>54</v>
      </c>
      <c r="C3786" s="1" t="s">
        <v>134</v>
      </c>
      <c r="D3786" s="1" t="s">
        <v>107</v>
      </c>
      <c r="E3786" s="1" t="s">
        <v>4</v>
      </c>
      <c r="F3786" s="2">
        <v>52860</v>
      </c>
      <c r="G3786">
        <v>4</v>
      </c>
      <c r="H3786">
        <v>53</v>
      </c>
      <c r="I3786" s="1" t="s">
        <v>123</v>
      </c>
      <c r="J3786" s="1" t="s">
        <v>26</v>
      </c>
      <c r="K3786" s="1" t="s">
        <v>65</v>
      </c>
      <c r="L3786" s="1" t="s">
        <v>8</v>
      </c>
      <c r="M3786" s="1" t="s">
        <v>27</v>
      </c>
      <c r="N3786" s="1" t="s">
        <v>10</v>
      </c>
      <c r="O3786" s="1" t="s">
        <v>31</v>
      </c>
    </row>
    <row r="3787" spans="1:15" x14ac:dyDescent="0.25">
      <c r="A3787">
        <v>3786</v>
      </c>
      <c r="B3787">
        <v>64</v>
      </c>
      <c r="C3787" s="1" t="s">
        <v>134</v>
      </c>
      <c r="D3787" s="1" t="s">
        <v>16</v>
      </c>
      <c r="E3787" s="1" t="s">
        <v>4</v>
      </c>
      <c r="F3787" s="2">
        <v>52862</v>
      </c>
      <c r="G3787">
        <v>6</v>
      </c>
      <c r="H3787">
        <v>94</v>
      </c>
      <c r="I3787" s="1" t="s">
        <v>64</v>
      </c>
      <c r="J3787" s="1" t="s">
        <v>6</v>
      </c>
      <c r="K3787" s="1" t="s">
        <v>75</v>
      </c>
      <c r="L3787" s="1" t="s">
        <v>8</v>
      </c>
      <c r="M3787" s="1" t="s">
        <v>36</v>
      </c>
      <c r="N3787" s="1" t="s">
        <v>15</v>
      </c>
      <c r="O3787" s="1" t="s">
        <v>70</v>
      </c>
    </row>
    <row r="3788" spans="1:15" x14ac:dyDescent="0.25">
      <c r="A3788">
        <v>3787</v>
      </c>
      <c r="B3788">
        <v>31</v>
      </c>
      <c r="C3788" s="1" t="s">
        <v>134</v>
      </c>
      <c r="D3788" s="1" t="s">
        <v>119</v>
      </c>
      <c r="E3788" s="1" t="s">
        <v>24</v>
      </c>
      <c r="F3788" s="2">
        <v>52864</v>
      </c>
      <c r="G3788">
        <v>22</v>
      </c>
      <c r="H3788">
        <v>47</v>
      </c>
      <c r="I3788" s="1" t="s">
        <v>104</v>
      </c>
      <c r="J3788" s="1" t="s">
        <v>6</v>
      </c>
      <c r="K3788" s="1" t="s">
        <v>116</v>
      </c>
      <c r="L3788" s="1" t="s">
        <v>39</v>
      </c>
      <c r="M3788" s="1" t="s">
        <v>52</v>
      </c>
      <c r="N3788" s="1" t="s">
        <v>10</v>
      </c>
      <c r="O3788" s="1" t="s">
        <v>22</v>
      </c>
    </row>
    <row r="3789" spans="1:15" x14ac:dyDescent="0.25">
      <c r="A3789">
        <v>3788</v>
      </c>
      <c r="B3789">
        <v>37</v>
      </c>
      <c r="C3789" s="1" t="s">
        <v>134</v>
      </c>
      <c r="D3789" s="1" t="s">
        <v>3</v>
      </c>
      <c r="E3789" s="1" t="s">
        <v>4</v>
      </c>
      <c r="F3789" s="2">
        <v>52866</v>
      </c>
      <c r="G3789">
        <v>46</v>
      </c>
      <c r="H3789">
        <v>80</v>
      </c>
      <c r="I3789" s="1" t="s">
        <v>66</v>
      </c>
      <c r="J3789" s="1" t="s">
        <v>26</v>
      </c>
      <c r="K3789" s="1" t="s">
        <v>51</v>
      </c>
      <c r="L3789" s="1" t="s">
        <v>39</v>
      </c>
      <c r="M3789" s="1" t="s">
        <v>52</v>
      </c>
      <c r="N3789" s="1" t="s">
        <v>28</v>
      </c>
      <c r="O3789" s="1" t="s">
        <v>79</v>
      </c>
    </row>
    <row r="3790" spans="1:15" x14ac:dyDescent="0.25">
      <c r="A3790">
        <v>3789</v>
      </c>
      <c r="B3790">
        <v>43</v>
      </c>
      <c r="C3790" s="1" t="s">
        <v>134</v>
      </c>
      <c r="D3790" s="1" t="s">
        <v>106</v>
      </c>
      <c r="E3790" s="1" t="s">
        <v>49</v>
      </c>
      <c r="F3790" s="2">
        <v>52868</v>
      </c>
      <c r="G3790">
        <v>27</v>
      </c>
      <c r="H3790">
        <v>65</v>
      </c>
      <c r="I3790" s="1" t="s">
        <v>93</v>
      </c>
      <c r="J3790" s="1" t="s">
        <v>74</v>
      </c>
      <c r="K3790" s="1" t="s">
        <v>67</v>
      </c>
      <c r="L3790" s="1" t="s">
        <v>19</v>
      </c>
      <c r="M3790" s="1" t="s">
        <v>27</v>
      </c>
      <c r="N3790" s="1" t="s">
        <v>68</v>
      </c>
      <c r="O3790" s="1" t="s">
        <v>70</v>
      </c>
    </row>
    <row r="3791" spans="1:15" x14ac:dyDescent="0.25">
      <c r="A3791">
        <v>3790</v>
      </c>
      <c r="B3791">
        <v>56</v>
      </c>
      <c r="C3791" s="1" t="s">
        <v>134</v>
      </c>
      <c r="D3791" s="1" t="s">
        <v>37</v>
      </c>
      <c r="E3791" s="1" t="s">
        <v>4</v>
      </c>
      <c r="F3791" s="2">
        <v>52870</v>
      </c>
      <c r="G3791">
        <v>18</v>
      </c>
      <c r="H3791">
        <v>75</v>
      </c>
      <c r="I3791" s="1" t="s">
        <v>96</v>
      </c>
      <c r="J3791" s="1" t="s">
        <v>26</v>
      </c>
      <c r="K3791" s="1" t="s">
        <v>118</v>
      </c>
      <c r="L3791" s="1" t="s">
        <v>35</v>
      </c>
      <c r="M3791" s="1" t="s">
        <v>9</v>
      </c>
      <c r="N3791" s="1" t="s">
        <v>57</v>
      </c>
      <c r="O3791" s="1" t="s">
        <v>79</v>
      </c>
    </row>
    <row r="3792" spans="1:15" x14ac:dyDescent="0.25">
      <c r="A3792">
        <v>3791</v>
      </c>
      <c r="B3792">
        <v>27</v>
      </c>
      <c r="C3792" s="1" t="s">
        <v>134</v>
      </c>
      <c r="D3792" s="1" t="s">
        <v>48</v>
      </c>
      <c r="E3792" s="1" t="s">
        <v>49</v>
      </c>
      <c r="F3792" s="2">
        <v>52872</v>
      </c>
      <c r="G3792">
        <v>31</v>
      </c>
      <c r="H3792">
        <v>45</v>
      </c>
      <c r="I3792" s="1" t="s">
        <v>102</v>
      </c>
      <c r="J3792" s="1" t="s">
        <v>74</v>
      </c>
      <c r="K3792" s="1" t="s">
        <v>100</v>
      </c>
      <c r="L3792" s="1" t="s">
        <v>35</v>
      </c>
      <c r="M3792" s="1" t="s">
        <v>36</v>
      </c>
      <c r="N3792" s="1" t="s">
        <v>21</v>
      </c>
      <c r="O3792" s="1" t="s">
        <v>22</v>
      </c>
    </row>
    <row r="3793" spans="1:15" x14ac:dyDescent="0.25">
      <c r="A3793">
        <v>3792</v>
      </c>
      <c r="B3793">
        <v>40</v>
      </c>
      <c r="C3793" s="1" t="s">
        <v>134</v>
      </c>
      <c r="D3793" s="1" t="s">
        <v>71</v>
      </c>
      <c r="E3793" s="1" t="s">
        <v>49</v>
      </c>
      <c r="F3793" s="2">
        <v>52874</v>
      </c>
      <c r="G3793">
        <v>1</v>
      </c>
      <c r="H3793">
        <v>51</v>
      </c>
      <c r="I3793" s="1" t="s">
        <v>87</v>
      </c>
      <c r="J3793" s="1" t="s">
        <v>26</v>
      </c>
      <c r="K3793" s="1" t="s">
        <v>7</v>
      </c>
      <c r="L3793" s="1" t="s">
        <v>19</v>
      </c>
      <c r="M3793" s="1" t="s">
        <v>56</v>
      </c>
      <c r="N3793" s="1" t="s">
        <v>10</v>
      </c>
      <c r="O3793" s="1" t="s">
        <v>22</v>
      </c>
    </row>
    <row r="3794" spans="1:15" x14ac:dyDescent="0.25">
      <c r="A3794">
        <v>3793</v>
      </c>
      <c r="B3794">
        <v>43</v>
      </c>
      <c r="C3794" s="1" t="s">
        <v>134</v>
      </c>
      <c r="D3794" s="1" t="s">
        <v>101</v>
      </c>
      <c r="E3794" s="1" t="s">
        <v>49</v>
      </c>
      <c r="F3794" s="2">
        <v>52876</v>
      </c>
      <c r="G3794">
        <v>2</v>
      </c>
      <c r="H3794">
        <v>58</v>
      </c>
      <c r="I3794" s="1" t="s">
        <v>17</v>
      </c>
      <c r="J3794" s="1" t="s">
        <v>18</v>
      </c>
      <c r="K3794" s="1" t="s">
        <v>30</v>
      </c>
      <c r="L3794" s="1" t="s">
        <v>35</v>
      </c>
      <c r="M3794" s="1" t="s">
        <v>9</v>
      </c>
      <c r="N3794" s="1" t="s">
        <v>28</v>
      </c>
      <c r="O3794" s="1" t="s">
        <v>11</v>
      </c>
    </row>
    <row r="3795" spans="1:15" x14ac:dyDescent="0.25">
      <c r="A3795">
        <v>3794</v>
      </c>
      <c r="B3795">
        <v>62</v>
      </c>
      <c r="C3795" s="1" t="s">
        <v>134</v>
      </c>
      <c r="D3795" s="1" t="s">
        <v>71</v>
      </c>
      <c r="E3795" s="1" t="s">
        <v>49</v>
      </c>
      <c r="F3795" s="2">
        <v>52878</v>
      </c>
      <c r="G3795">
        <v>46</v>
      </c>
      <c r="H3795">
        <v>20</v>
      </c>
      <c r="I3795" s="1" t="s">
        <v>61</v>
      </c>
      <c r="J3795" s="1" t="s">
        <v>26</v>
      </c>
      <c r="K3795" s="1" t="s">
        <v>51</v>
      </c>
      <c r="L3795" s="1" t="s">
        <v>39</v>
      </c>
      <c r="M3795" s="1" t="s">
        <v>36</v>
      </c>
      <c r="N3795" s="1" t="s">
        <v>57</v>
      </c>
      <c r="O3795" s="1" t="s">
        <v>31</v>
      </c>
    </row>
    <row r="3796" spans="1:15" x14ac:dyDescent="0.25">
      <c r="A3796">
        <v>3795</v>
      </c>
      <c r="B3796">
        <v>44</v>
      </c>
      <c r="C3796" s="1" t="s">
        <v>134</v>
      </c>
      <c r="D3796" s="1" t="s">
        <v>101</v>
      </c>
      <c r="E3796" s="1" t="s">
        <v>49</v>
      </c>
      <c r="F3796" s="2">
        <v>52880</v>
      </c>
      <c r="G3796">
        <v>27</v>
      </c>
      <c r="H3796">
        <v>82</v>
      </c>
      <c r="I3796" s="1" t="s">
        <v>129</v>
      </c>
      <c r="J3796" s="1" t="s">
        <v>26</v>
      </c>
      <c r="K3796" s="1" t="s">
        <v>65</v>
      </c>
      <c r="L3796" s="1" t="s">
        <v>35</v>
      </c>
      <c r="M3796" s="1" t="s">
        <v>52</v>
      </c>
      <c r="N3796" s="1" t="s">
        <v>10</v>
      </c>
      <c r="O3796" s="1" t="s">
        <v>22</v>
      </c>
    </row>
    <row r="3797" spans="1:15" x14ac:dyDescent="0.25">
      <c r="A3797">
        <v>3796</v>
      </c>
      <c r="B3797">
        <v>45</v>
      </c>
      <c r="C3797" s="1" t="s">
        <v>134</v>
      </c>
      <c r="D3797" s="1" t="s">
        <v>125</v>
      </c>
      <c r="E3797" s="1" t="s">
        <v>49</v>
      </c>
      <c r="F3797" s="2">
        <v>52882</v>
      </c>
      <c r="G3797">
        <v>3</v>
      </c>
      <c r="H3797">
        <v>92</v>
      </c>
      <c r="I3797" s="1" t="s">
        <v>54</v>
      </c>
      <c r="J3797" s="1" t="s">
        <v>26</v>
      </c>
      <c r="K3797" s="1" t="s">
        <v>43</v>
      </c>
      <c r="L3797" s="1" t="s">
        <v>19</v>
      </c>
      <c r="M3797" s="1" t="s">
        <v>9</v>
      </c>
      <c r="N3797" s="1" t="s">
        <v>15</v>
      </c>
      <c r="O3797" s="1" t="s">
        <v>22</v>
      </c>
    </row>
    <row r="3798" spans="1:15" x14ac:dyDescent="0.25">
      <c r="A3798">
        <v>3797</v>
      </c>
      <c r="B3798">
        <v>40</v>
      </c>
      <c r="C3798" s="1" t="s">
        <v>134</v>
      </c>
      <c r="D3798" s="1" t="s">
        <v>41</v>
      </c>
      <c r="E3798" s="1" t="s">
        <v>4</v>
      </c>
      <c r="F3798" s="2">
        <v>52884</v>
      </c>
      <c r="G3798">
        <v>47</v>
      </c>
      <c r="H3798">
        <v>81</v>
      </c>
      <c r="I3798" s="1" t="s">
        <v>122</v>
      </c>
      <c r="J3798" s="1" t="s">
        <v>26</v>
      </c>
      <c r="K3798" s="1" t="s">
        <v>75</v>
      </c>
      <c r="L3798" s="1" t="s">
        <v>39</v>
      </c>
      <c r="M3798" s="1" t="s">
        <v>20</v>
      </c>
      <c r="N3798" s="1" t="s">
        <v>57</v>
      </c>
      <c r="O3798" s="1" t="s">
        <v>40</v>
      </c>
    </row>
    <row r="3799" spans="1:15" x14ac:dyDescent="0.25">
      <c r="A3799">
        <v>3798</v>
      </c>
      <c r="B3799">
        <v>68</v>
      </c>
      <c r="C3799" s="1" t="s">
        <v>134</v>
      </c>
      <c r="D3799" s="1" t="s">
        <v>71</v>
      </c>
      <c r="E3799" s="1" t="s">
        <v>49</v>
      </c>
      <c r="F3799" s="2">
        <v>52886</v>
      </c>
      <c r="G3799">
        <v>20</v>
      </c>
      <c r="H3799">
        <v>44</v>
      </c>
      <c r="I3799" s="1" t="s">
        <v>81</v>
      </c>
      <c r="J3799" s="1" t="s">
        <v>26</v>
      </c>
      <c r="K3799" s="1" t="s">
        <v>7</v>
      </c>
      <c r="L3799" s="1" t="s">
        <v>35</v>
      </c>
      <c r="M3799" s="1" t="s">
        <v>27</v>
      </c>
      <c r="N3799" s="1" t="s">
        <v>15</v>
      </c>
      <c r="O3799" s="1" t="s">
        <v>40</v>
      </c>
    </row>
    <row r="3800" spans="1:15" x14ac:dyDescent="0.25">
      <c r="A3800">
        <v>3799</v>
      </c>
      <c r="B3800">
        <v>63</v>
      </c>
      <c r="C3800" s="1" t="s">
        <v>134</v>
      </c>
      <c r="D3800" s="1" t="s">
        <v>88</v>
      </c>
      <c r="E3800" s="1" t="s">
        <v>49</v>
      </c>
      <c r="F3800" s="2">
        <v>52888</v>
      </c>
      <c r="G3800">
        <v>23</v>
      </c>
      <c r="H3800">
        <v>72</v>
      </c>
      <c r="I3800" s="1" t="s">
        <v>25</v>
      </c>
      <c r="J3800" s="1" t="s">
        <v>18</v>
      </c>
      <c r="K3800" s="1" t="s">
        <v>92</v>
      </c>
      <c r="L3800" s="1" t="s">
        <v>8</v>
      </c>
      <c r="M3800" s="1" t="s">
        <v>27</v>
      </c>
      <c r="N3800" s="1" t="s">
        <v>21</v>
      </c>
      <c r="O3800" s="1" t="s">
        <v>31</v>
      </c>
    </row>
    <row r="3801" spans="1:15" x14ac:dyDescent="0.25">
      <c r="A3801">
        <v>3800</v>
      </c>
      <c r="B3801">
        <v>60</v>
      </c>
      <c r="C3801" s="1" t="s">
        <v>134</v>
      </c>
      <c r="D3801" s="1" t="s">
        <v>84</v>
      </c>
      <c r="E3801" s="1" t="s">
        <v>45</v>
      </c>
      <c r="F3801" s="2">
        <v>52890</v>
      </c>
      <c r="G3801">
        <v>13</v>
      </c>
      <c r="H3801">
        <v>26</v>
      </c>
      <c r="I3801" s="1" t="s">
        <v>83</v>
      </c>
      <c r="J3801" s="1" t="s">
        <v>6</v>
      </c>
      <c r="K3801" s="1" t="s">
        <v>65</v>
      </c>
      <c r="L3801" s="1" t="s">
        <v>8</v>
      </c>
      <c r="M3801" s="1" t="s">
        <v>56</v>
      </c>
      <c r="N3801" s="1" t="s">
        <v>21</v>
      </c>
      <c r="O3801" s="1" t="s">
        <v>70</v>
      </c>
    </row>
    <row r="3802" spans="1:15" x14ac:dyDescent="0.25">
      <c r="A3802">
        <v>3801</v>
      </c>
      <c r="B3802">
        <v>19</v>
      </c>
      <c r="C3802" s="1" t="s">
        <v>134</v>
      </c>
      <c r="D3802" s="1" t="s">
        <v>12</v>
      </c>
      <c r="E3802" s="1" t="s">
        <v>4</v>
      </c>
      <c r="F3802" s="2">
        <v>52892</v>
      </c>
      <c r="G3802">
        <v>12</v>
      </c>
      <c r="H3802">
        <v>26</v>
      </c>
      <c r="I3802" s="1" t="s">
        <v>111</v>
      </c>
      <c r="J3802" s="1" t="s">
        <v>26</v>
      </c>
      <c r="K3802" s="1" t="s">
        <v>30</v>
      </c>
      <c r="L3802" s="1" t="s">
        <v>39</v>
      </c>
      <c r="M3802" s="1" t="s">
        <v>27</v>
      </c>
      <c r="N3802" s="1" t="s">
        <v>10</v>
      </c>
      <c r="O3802" s="1" t="s">
        <v>58</v>
      </c>
    </row>
    <row r="3803" spans="1:15" x14ac:dyDescent="0.25">
      <c r="A3803">
        <v>3802</v>
      </c>
      <c r="B3803">
        <v>26</v>
      </c>
      <c r="C3803" s="1" t="s">
        <v>134</v>
      </c>
      <c r="D3803" s="1" t="s">
        <v>3</v>
      </c>
      <c r="E3803" s="1" t="s">
        <v>4</v>
      </c>
      <c r="F3803" s="2">
        <v>52894</v>
      </c>
      <c r="G3803">
        <v>36</v>
      </c>
      <c r="H3803">
        <v>84</v>
      </c>
      <c r="I3803" s="1" t="s">
        <v>5</v>
      </c>
      <c r="J3803" s="1" t="s">
        <v>26</v>
      </c>
      <c r="K3803" s="1" t="s">
        <v>82</v>
      </c>
      <c r="L3803" s="1" t="s">
        <v>19</v>
      </c>
      <c r="M3803" s="1" t="s">
        <v>56</v>
      </c>
      <c r="N3803" s="1" t="s">
        <v>28</v>
      </c>
      <c r="O3803" s="1" t="s">
        <v>11</v>
      </c>
    </row>
    <row r="3804" spans="1:15" x14ac:dyDescent="0.25">
      <c r="A3804">
        <v>3803</v>
      </c>
      <c r="B3804">
        <v>70</v>
      </c>
      <c r="C3804" s="1" t="s">
        <v>134</v>
      </c>
      <c r="D3804" s="1" t="s">
        <v>101</v>
      </c>
      <c r="E3804" s="1" t="s">
        <v>49</v>
      </c>
      <c r="F3804" s="2">
        <v>52896</v>
      </c>
      <c r="G3804">
        <v>1</v>
      </c>
      <c r="H3804">
        <v>72</v>
      </c>
      <c r="I3804" s="1" t="s">
        <v>97</v>
      </c>
      <c r="J3804" s="1" t="s">
        <v>18</v>
      </c>
      <c r="K3804" s="1" t="s">
        <v>30</v>
      </c>
      <c r="L3804" s="1" t="s">
        <v>19</v>
      </c>
      <c r="M3804" s="1" t="s">
        <v>52</v>
      </c>
      <c r="N3804" s="1" t="s">
        <v>57</v>
      </c>
      <c r="O3804" s="1" t="s">
        <v>70</v>
      </c>
    </row>
    <row r="3805" spans="1:15" x14ac:dyDescent="0.25">
      <c r="A3805">
        <v>3804</v>
      </c>
      <c r="B3805">
        <v>48</v>
      </c>
      <c r="C3805" s="1" t="s">
        <v>134</v>
      </c>
      <c r="D3805" s="1" t="s">
        <v>48</v>
      </c>
      <c r="E3805" s="1" t="s">
        <v>49</v>
      </c>
      <c r="F3805" s="2">
        <v>52898</v>
      </c>
      <c r="G3805">
        <v>14</v>
      </c>
      <c r="H3805">
        <v>55</v>
      </c>
      <c r="I3805" s="1" t="s">
        <v>121</v>
      </c>
      <c r="J3805" s="1" t="s">
        <v>26</v>
      </c>
      <c r="K3805" s="1" t="s">
        <v>65</v>
      </c>
      <c r="L3805" s="1" t="s">
        <v>19</v>
      </c>
      <c r="M3805" s="1" t="s">
        <v>36</v>
      </c>
      <c r="N3805" s="1" t="s">
        <v>68</v>
      </c>
      <c r="O3805" s="1" t="s">
        <v>22</v>
      </c>
    </row>
    <row r="3806" spans="1:15" x14ac:dyDescent="0.25">
      <c r="A3806">
        <v>3805</v>
      </c>
      <c r="B3806">
        <v>37</v>
      </c>
      <c r="C3806" s="1" t="s">
        <v>134</v>
      </c>
      <c r="D3806" s="1" t="s">
        <v>106</v>
      </c>
      <c r="E3806" s="1" t="s">
        <v>49</v>
      </c>
      <c r="F3806" s="2">
        <v>52900</v>
      </c>
      <c r="G3806">
        <v>45</v>
      </c>
      <c r="H3806">
        <v>77</v>
      </c>
      <c r="I3806" s="1" t="s">
        <v>85</v>
      </c>
      <c r="J3806" s="1" t="s">
        <v>26</v>
      </c>
      <c r="K3806" s="1" t="s">
        <v>60</v>
      </c>
      <c r="L3806" s="1" t="s">
        <v>39</v>
      </c>
      <c r="M3806" s="1" t="s">
        <v>52</v>
      </c>
      <c r="N3806" s="1" t="s">
        <v>15</v>
      </c>
      <c r="O3806" s="1" t="s">
        <v>31</v>
      </c>
    </row>
    <row r="3807" spans="1:15" x14ac:dyDescent="0.25">
      <c r="A3807">
        <v>3806</v>
      </c>
      <c r="B3807">
        <v>48</v>
      </c>
      <c r="C3807" s="1" t="s">
        <v>134</v>
      </c>
      <c r="D3807" s="1" t="s">
        <v>101</v>
      </c>
      <c r="E3807" s="1" t="s">
        <v>49</v>
      </c>
      <c r="F3807" s="2">
        <v>52902</v>
      </c>
      <c r="G3807">
        <v>31</v>
      </c>
      <c r="H3807">
        <v>57</v>
      </c>
      <c r="I3807" s="1" t="s">
        <v>109</v>
      </c>
      <c r="J3807" s="1" t="s">
        <v>26</v>
      </c>
      <c r="K3807" s="1" t="s">
        <v>78</v>
      </c>
      <c r="L3807" s="1" t="s">
        <v>39</v>
      </c>
      <c r="M3807" s="1" t="s">
        <v>36</v>
      </c>
      <c r="N3807" s="1" t="s">
        <v>21</v>
      </c>
      <c r="O3807" s="1" t="s">
        <v>40</v>
      </c>
    </row>
    <row r="3808" spans="1:15" x14ac:dyDescent="0.25">
      <c r="A3808">
        <v>3807</v>
      </c>
      <c r="B3808">
        <v>18</v>
      </c>
      <c r="C3808" s="1" t="s">
        <v>134</v>
      </c>
      <c r="D3808" s="1" t="s">
        <v>119</v>
      </c>
      <c r="E3808" s="1" t="s">
        <v>24</v>
      </c>
      <c r="F3808" s="2">
        <v>52904</v>
      </c>
      <c r="G3808">
        <v>41</v>
      </c>
      <c r="H3808">
        <v>71</v>
      </c>
      <c r="I3808" s="1" t="s">
        <v>50</v>
      </c>
      <c r="J3808" s="1" t="s">
        <v>26</v>
      </c>
      <c r="K3808" s="1" t="s">
        <v>67</v>
      </c>
      <c r="L3808" s="1" t="s">
        <v>19</v>
      </c>
      <c r="M3808" s="1" t="s">
        <v>36</v>
      </c>
      <c r="N3808" s="1" t="s">
        <v>28</v>
      </c>
      <c r="O3808" s="1" t="s">
        <v>22</v>
      </c>
    </row>
    <row r="3809" spans="1:15" x14ac:dyDescent="0.25">
      <c r="A3809">
        <v>3808</v>
      </c>
      <c r="B3809">
        <v>38</v>
      </c>
      <c r="C3809" s="1" t="s">
        <v>134</v>
      </c>
      <c r="D3809" s="1" t="s">
        <v>3</v>
      </c>
      <c r="E3809" s="1" t="s">
        <v>4</v>
      </c>
      <c r="F3809" s="2">
        <v>52906</v>
      </c>
      <c r="G3809">
        <v>36</v>
      </c>
      <c r="H3809">
        <v>39</v>
      </c>
      <c r="I3809" s="1" t="s">
        <v>133</v>
      </c>
      <c r="J3809" s="1" t="s">
        <v>6</v>
      </c>
      <c r="K3809" s="1" t="s">
        <v>82</v>
      </c>
      <c r="L3809" s="1" t="s">
        <v>19</v>
      </c>
      <c r="M3809" s="1" t="s">
        <v>27</v>
      </c>
      <c r="N3809" s="1" t="s">
        <v>28</v>
      </c>
      <c r="O3809" s="1" t="s">
        <v>31</v>
      </c>
    </row>
    <row r="3810" spans="1:15" x14ac:dyDescent="0.25">
      <c r="A3810">
        <v>3809</v>
      </c>
      <c r="B3810">
        <v>33</v>
      </c>
      <c r="C3810" s="1" t="s">
        <v>134</v>
      </c>
      <c r="D3810" s="1" t="s">
        <v>107</v>
      </c>
      <c r="E3810" s="1" t="s">
        <v>4</v>
      </c>
      <c r="F3810" s="2">
        <v>52908</v>
      </c>
      <c r="G3810">
        <v>6</v>
      </c>
      <c r="H3810">
        <v>28</v>
      </c>
      <c r="I3810" s="1" t="s">
        <v>131</v>
      </c>
      <c r="J3810" s="1" t="s">
        <v>26</v>
      </c>
      <c r="K3810" s="1" t="s">
        <v>51</v>
      </c>
      <c r="L3810" s="1" t="s">
        <v>8</v>
      </c>
      <c r="M3810" s="1" t="s">
        <v>9</v>
      </c>
      <c r="N3810" s="1" t="s">
        <v>68</v>
      </c>
      <c r="O3810" s="1" t="s">
        <v>58</v>
      </c>
    </row>
    <row r="3811" spans="1:15" x14ac:dyDescent="0.25">
      <c r="A3811">
        <v>3810</v>
      </c>
      <c r="B3811">
        <v>57</v>
      </c>
      <c r="C3811" s="1" t="s">
        <v>134</v>
      </c>
      <c r="D3811" s="1" t="s">
        <v>53</v>
      </c>
      <c r="E3811" s="1" t="s">
        <v>24</v>
      </c>
      <c r="F3811" s="2">
        <v>52910</v>
      </c>
      <c r="G3811">
        <v>28</v>
      </c>
      <c r="H3811">
        <v>33</v>
      </c>
      <c r="I3811" s="1" t="s">
        <v>66</v>
      </c>
      <c r="J3811" s="1" t="s">
        <v>18</v>
      </c>
      <c r="K3811" s="1" t="s">
        <v>14</v>
      </c>
      <c r="L3811" s="1" t="s">
        <v>8</v>
      </c>
      <c r="M3811" s="1" t="s">
        <v>36</v>
      </c>
      <c r="N3811" s="1" t="s">
        <v>21</v>
      </c>
      <c r="O3811" s="1" t="s">
        <v>31</v>
      </c>
    </row>
    <row r="3812" spans="1:15" x14ac:dyDescent="0.25">
      <c r="A3812">
        <v>3811</v>
      </c>
      <c r="B3812">
        <v>46</v>
      </c>
      <c r="C3812" s="1" t="s">
        <v>134</v>
      </c>
      <c r="D3812" s="1" t="s">
        <v>69</v>
      </c>
      <c r="E3812" s="1" t="s">
        <v>4</v>
      </c>
      <c r="F3812" s="2">
        <v>52912</v>
      </c>
      <c r="G3812">
        <v>29</v>
      </c>
      <c r="H3812">
        <v>79</v>
      </c>
      <c r="I3812" s="1" t="s">
        <v>132</v>
      </c>
      <c r="J3812" s="1" t="s">
        <v>6</v>
      </c>
      <c r="K3812" s="1" t="s">
        <v>82</v>
      </c>
      <c r="L3812" s="1" t="s">
        <v>39</v>
      </c>
      <c r="M3812" s="1" t="s">
        <v>20</v>
      </c>
      <c r="N3812" s="1" t="s">
        <v>10</v>
      </c>
      <c r="O3812" s="1" t="s">
        <v>70</v>
      </c>
    </row>
    <row r="3813" spans="1:15" x14ac:dyDescent="0.25">
      <c r="A3813">
        <v>3812</v>
      </c>
      <c r="B3813">
        <v>46</v>
      </c>
      <c r="C3813" s="1" t="s">
        <v>134</v>
      </c>
      <c r="D3813" s="1" t="s">
        <v>115</v>
      </c>
      <c r="E3813" s="1" t="s">
        <v>49</v>
      </c>
      <c r="F3813" s="2">
        <v>52914</v>
      </c>
      <c r="G3813">
        <v>14</v>
      </c>
      <c r="H3813">
        <v>30</v>
      </c>
      <c r="I3813" s="1" t="s">
        <v>117</v>
      </c>
      <c r="J3813" s="1" t="s">
        <v>26</v>
      </c>
      <c r="K3813" s="1" t="s">
        <v>14</v>
      </c>
      <c r="L3813" s="1" t="s">
        <v>8</v>
      </c>
      <c r="M3813" s="1" t="s">
        <v>36</v>
      </c>
      <c r="N3813" s="1" t="s">
        <v>15</v>
      </c>
      <c r="O3813" s="1" t="s">
        <v>70</v>
      </c>
    </row>
    <row r="3814" spans="1:15" x14ac:dyDescent="0.25">
      <c r="A3814">
        <v>3813</v>
      </c>
      <c r="B3814">
        <v>50</v>
      </c>
      <c r="C3814" s="1" t="s">
        <v>134</v>
      </c>
      <c r="D3814" s="1" t="s">
        <v>69</v>
      </c>
      <c r="E3814" s="1" t="s">
        <v>4</v>
      </c>
      <c r="F3814" s="2">
        <v>52916</v>
      </c>
      <c r="G3814">
        <v>7</v>
      </c>
      <c r="H3814">
        <v>75</v>
      </c>
      <c r="I3814" s="1" t="s">
        <v>133</v>
      </c>
      <c r="J3814" s="1" t="s">
        <v>26</v>
      </c>
      <c r="K3814" s="1" t="s">
        <v>51</v>
      </c>
      <c r="L3814" s="1" t="s">
        <v>19</v>
      </c>
      <c r="M3814" s="1" t="s">
        <v>27</v>
      </c>
      <c r="N3814" s="1" t="s">
        <v>57</v>
      </c>
      <c r="O3814" s="1" t="s">
        <v>79</v>
      </c>
    </row>
    <row r="3815" spans="1:15" x14ac:dyDescent="0.25">
      <c r="A3815">
        <v>3814</v>
      </c>
      <c r="B3815">
        <v>61</v>
      </c>
      <c r="C3815" s="1" t="s">
        <v>134</v>
      </c>
      <c r="D3815" s="1" t="s">
        <v>77</v>
      </c>
      <c r="E3815" s="1" t="s">
        <v>4</v>
      </c>
      <c r="F3815" s="2">
        <v>52918</v>
      </c>
      <c r="G3815">
        <v>31</v>
      </c>
      <c r="H3815">
        <v>89</v>
      </c>
      <c r="I3815" s="1" t="s">
        <v>124</v>
      </c>
      <c r="J3815" s="1" t="s">
        <v>26</v>
      </c>
      <c r="K3815" s="1" t="s">
        <v>103</v>
      </c>
      <c r="L3815" s="1" t="s">
        <v>35</v>
      </c>
      <c r="M3815" s="1" t="s">
        <v>9</v>
      </c>
      <c r="N3815" s="1" t="s">
        <v>10</v>
      </c>
      <c r="O3815" s="1" t="s">
        <v>58</v>
      </c>
    </row>
    <row r="3816" spans="1:15" x14ac:dyDescent="0.25">
      <c r="A3816">
        <v>3815</v>
      </c>
      <c r="B3816">
        <v>45</v>
      </c>
      <c r="C3816" s="1" t="s">
        <v>134</v>
      </c>
      <c r="D3816" s="1" t="s">
        <v>63</v>
      </c>
      <c r="E3816" s="1" t="s">
        <v>4</v>
      </c>
      <c r="F3816" s="2">
        <v>52920</v>
      </c>
      <c r="G3816">
        <v>26</v>
      </c>
      <c r="H3816">
        <v>95</v>
      </c>
      <c r="I3816" s="1" t="s">
        <v>133</v>
      </c>
      <c r="J3816" s="1" t="s">
        <v>26</v>
      </c>
      <c r="K3816" s="1" t="s">
        <v>103</v>
      </c>
      <c r="L3816" s="1" t="s">
        <v>8</v>
      </c>
      <c r="M3816" s="1" t="s">
        <v>20</v>
      </c>
      <c r="N3816" s="1" t="s">
        <v>57</v>
      </c>
      <c r="O3816" s="1" t="s">
        <v>79</v>
      </c>
    </row>
    <row r="3817" spans="1:15" x14ac:dyDescent="0.25">
      <c r="A3817">
        <v>3816</v>
      </c>
      <c r="B3817">
        <v>32</v>
      </c>
      <c r="C3817" s="1" t="s">
        <v>134</v>
      </c>
      <c r="D3817" s="1" t="s">
        <v>106</v>
      </c>
      <c r="E3817" s="1" t="s">
        <v>49</v>
      </c>
      <c r="F3817" s="2">
        <v>52922</v>
      </c>
      <c r="G3817">
        <v>12</v>
      </c>
      <c r="H3817">
        <v>44</v>
      </c>
      <c r="I3817" s="1" t="s">
        <v>13</v>
      </c>
      <c r="J3817" s="1" t="s">
        <v>26</v>
      </c>
      <c r="K3817" s="1" t="s">
        <v>92</v>
      </c>
      <c r="L3817" s="1" t="s">
        <v>39</v>
      </c>
      <c r="M3817" s="1" t="s">
        <v>9</v>
      </c>
      <c r="N3817" s="1" t="s">
        <v>10</v>
      </c>
      <c r="O3817" s="1" t="s">
        <v>11</v>
      </c>
    </row>
    <row r="3818" spans="1:15" x14ac:dyDescent="0.25">
      <c r="A3818">
        <v>3817</v>
      </c>
      <c r="B3818">
        <v>29</v>
      </c>
      <c r="C3818" s="1" t="s">
        <v>134</v>
      </c>
      <c r="D3818" s="1" t="s">
        <v>44</v>
      </c>
      <c r="E3818" s="1" t="s">
        <v>45</v>
      </c>
      <c r="F3818" s="2">
        <v>52924</v>
      </c>
      <c r="G3818">
        <v>45</v>
      </c>
      <c r="H3818">
        <v>86</v>
      </c>
      <c r="I3818" s="1" t="s">
        <v>110</v>
      </c>
      <c r="J3818" s="1" t="s">
        <v>18</v>
      </c>
      <c r="K3818" s="1" t="s">
        <v>47</v>
      </c>
      <c r="L3818" s="1" t="s">
        <v>35</v>
      </c>
      <c r="M3818" s="1" t="s">
        <v>56</v>
      </c>
      <c r="N3818" s="1" t="s">
        <v>21</v>
      </c>
      <c r="O3818" s="1" t="s">
        <v>11</v>
      </c>
    </row>
    <row r="3819" spans="1:15" x14ac:dyDescent="0.25">
      <c r="A3819">
        <v>3818</v>
      </c>
      <c r="B3819">
        <v>66</v>
      </c>
      <c r="C3819" s="1" t="s">
        <v>134</v>
      </c>
      <c r="D3819" s="1" t="s">
        <v>101</v>
      </c>
      <c r="E3819" s="1" t="s">
        <v>49</v>
      </c>
      <c r="F3819" s="2">
        <v>52926</v>
      </c>
      <c r="G3819">
        <v>40</v>
      </c>
      <c r="H3819">
        <v>91</v>
      </c>
      <c r="I3819" s="1" t="s">
        <v>50</v>
      </c>
      <c r="J3819" s="1" t="s">
        <v>26</v>
      </c>
      <c r="K3819" s="1" t="s">
        <v>118</v>
      </c>
      <c r="L3819" s="1" t="s">
        <v>39</v>
      </c>
      <c r="M3819" s="1" t="s">
        <v>9</v>
      </c>
      <c r="N3819" s="1" t="s">
        <v>28</v>
      </c>
      <c r="O3819" s="1" t="s">
        <v>31</v>
      </c>
    </row>
    <row r="3820" spans="1:15" x14ac:dyDescent="0.25">
      <c r="A3820">
        <v>3819</v>
      </c>
      <c r="B3820">
        <v>70</v>
      </c>
      <c r="C3820" s="1" t="s">
        <v>134</v>
      </c>
      <c r="D3820" s="1" t="s">
        <v>32</v>
      </c>
      <c r="E3820" s="1" t="s">
        <v>24</v>
      </c>
      <c r="F3820" s="2">
        <v>52928</v>
      </c>
      <c r="G3820">
        <v>42</v>
      </c>
      <c r="H3820">
        <v>41</v>
      </c>
      <c r="I3820" s="1" t="s">
        <v>29</v>
      </c>
      <c r="J3820" s="1" t="s">
        <v>74</v>
      </c>
      <c r="K3820" s="1" t="s">
        <v>108</v>
      </c>
      <c r="L3820" s="1" t="s">
        <v>8</v>
      </c>
      <c r="M3820" s="1" t="s">
        <v>20</v>
      </c>
      <c r="N3820" s="1" t="s">
        <v>15</v>
      </c>
      <c r="O3820" s="1" t="s">
        <v>70</v>
      </c>
    </row>
    <row r="3821" spans="1:15" x14ac:dyDescent="0.25">
      <c r="A3821">
        <v>3820</v>
      </c>
      <c r="B3821">
        <v>36</v>
      </c>
      <c r="C3821" s="1" t="s">
        <v>134</v>
      </c>
      <c r="D3821" s="1" t="s">
        <v>77</v>
      </c>
      <c r="E3821" s="1" t="s">
        <v>4</v>
      </c>
      <c r="F3821" s="2">
        <v>52930</v>
      </c>
      <c r="G3821">
        <v>45</v>
      </c>
      <c r="H3821">
        <v>99</v>
      </c>
      <c r="I3821" s="1" t="s">
        <v>54</v>
      </c>
      <c r="J3821" s="1" t="s">
        <v>18</v>
      </c>
      <c r="K3821" s="1" t="s">
        <v>62</v>
      </c>
      <c r="L3821" s="1" t="s">
        <v>19</v>
      </c>
      <c r="M3821" s="1" t="s">
        <v>9</v>
      </c>
      <c r="N3821" s="1" t="s">
        <v>15</v>
      </c>
      <c r="O3821" s="1" t="s">
        <v>40</v>
      </c>
    </row>
    <row r="3822" spans="1:15" x14ac:dyDescent="0.25">
      <c r="A3822">
        <v>3821</v>
      </c>
      <c r="B3822">
        <v>34</v>
      </c>
      <c r="C3822" s="1" t="s">
        <v>134</v>
      </c>
      <c r="D3822" s="1" t="s">
        <v>115</v>
      </c>
      <c r="E3822" s="1" t="s">
        <v>49</v>
      </c>
      <c r="F3822" s="2">
        <v>52932</v>
      </c>
      <c r="G3822">
        <v>34</v>
      </c>
      <c r="H3822">
        <v>65</v>
      </c>
      <c r="I3822" s="1" t="s">
        <v>64</v>
      </c>
      <c r="J3822" s="1" t="s">
        <v>26</v>
      </c>
      <c r="K3822" s="1" t="s">
        <v>55</v>
      </c>
      <c r="L3822" s="1" t="s">
        <v>8</v>
      </c>
      <c r="M3822" s="1" t="s">
        <v>36</v>
      </c>
      <c r="N3822" s="1" t="s">
        <v>68</v>
      </c>
      <c r="O3822" s="1" t="s">
        <v>40</v>
      </c>
    </row>
    <row r="3823" spans="1:15" x14ac:dyDescent="0.25">
      <c r="A3823">
        <v>3822</v>
      </c>
      <c r="B3823">
        <v>20</v>
      </c>
      <c r="C3823" s="1" t="s">
        <v>134</v>
      </c>
      <c r="D3823" s="1" t="s">
        <v>32</v>
      </c>
      <c r="E3823" s="1" t="s">
        <v>24</v>
      </c>
      <c r="F3823" s="2">
        <v>52934</v>
      </c>
      <c r="G3823">
        <v>34</v>
      </c>
      <c r="H3823">
        <v>48</v>
      </c>
      <c r="I3823" s="1" t="s">
        <v>29</v>
      </c>
      <c r="J3823" s="1" t="s">
        <v>26</v>
      </c>
      <c r="K3823" s="1" t="s">
        <v>62</v>
      </c>
      <c r="L3823" s="1" t="s">
        <v>35</v>
      </c>
      <c r="M3823" s="1" t="s">
        <v>20</v>
      </c>
      <c r="N3823" s="1" t="s">
        <v>21</v>
      </c>
      <c r="O3823" s="1" t="s">
        <v>79</v>
      </c>
    </row>
    <row r="3824" spans="1:15" x14ac:dyDescent="0.25">
      <c r="A3824">
        <v>3823</v>
      </c>
      <c r="B3824">
        <v>70</v>
      </c>
      <c r="C3824" s="1" t="s">
        <v>134</v>
      </c>
      <c r="D3824" s="1" t="s">
        <v>106</v>
      </c>
      <c r="E3824" s="1" t="s">
        <v>49</v>
      </c>
      <c r="F3824" s="2">
        <v>52936</v>
      </c>
      <c r="G3824">
        <v>17</v>
      </c>
      <c r="H3824">
        <v>41</v>
      </c>
      <c r="I3824" s="1" t="s">
        <v>93</v>
      </c>
      <c r="J3824" s="1" t="s">
        <v>18</v>
      </c>
      <c r="K3824" s="1" t="s">
        <v>62</v>
      </c>
      <c r="L3824" s="1" t="s">
        <v>19</v>
      </c>
      <c r="M3824" s="1" t="s">
        <v>20</v>
      </c>
      <c r="N3824" s="1" t="s">
        <v>28</v>
      </c>
      <c r="O3824" s="1" t="s">
        <v>79</v>
      </c>
    </row>
    <row r="3825" spans="1:15" x14ac:dyDescent="0.25">
      <c r="A3825">
        <v>3824</v>
      </c>
      <c r="B3825">
        <v>50</v>
      </c>
      <c r="C3825" s="1" t="s">
        <v>134</v>
      </c>
      <c r="D3825" s="1" t="s">
        <v>37</v>
      </c>
      <c r="E3825" s="1" t="s">
        <v>4</v>
      </c>
      <c r="F3825" s="2">
        <v>52938</v>
      </c>
      <c r="G3825">
        <v>27</v>
      </c>
      <c r="H3825">
        <v>42</v>
      </c>
      <c r="I3825" s="1" t="s">
        <v>81</v>
      </c>
      <c r="J3825" s="1" t="s">
        <v>26</v>
      </c>
      <c r="K3825" s="1" t="s">
        <v>62</v>
      </c>
      <c r="L3825" s="1" t="s">
        <v>35</v>
      </c>
      <c r="M3825" s="1" t="s">
        <v>36</v>
      </c>
      <c r="N3825" s="1" t="s">
        <v>57</v>
      </c>
      <c r="O3825" s="1" t="s">
        <v>22</v>
      </c>
    </row>
    <row r="3826" spans="1:15" x14ac:dyDescent="0.25">
      <c r="A3826">
        <v>3825</v>
      </c>
      <c r="B3826">
        <v>54</v>
      </c>
      <c r="C3826" s="1" t="s">
        <v>134</v>
      </c>
      <c r="D3826" s="1" t="s">
        <v>41</v>
      </c>
      <c r="E3826" s="1" t="s">
        <v>4</v>
      </c>
      <c r="F3826" s="2">
        <v>52940</v>
      </c>
      <c r="G3826">
        <v>31</v>
      </c>
      <c r="H3826">
        <v>26</v>
      </c>
      <c r="I3826" s="1" t="s">
        <v>124</v>
      </c>
      <c r="J3826" s="1" t="s">
        <v>26</v>
      </c>
      <c r="K3826" s="1" t="s">
        <v>60</v>
      </c>
      <c r="L3826" s="1" t="s">
        <v>35</v>
      </c>
      <c r="M3826" s="1" t="s">
        <v>20</v>
      </c>
      <c r="N3826" s="1" t="s">
        <v>21</v>
      </c>
      <c r="O3826" s="1" t="s">
        <v>40</v>
      </c>
    </row>
    <row r="3827" spans="1:15" x14ac:dyDescent="0.25">
      <c r="A3827">
        <v>3826</v>
      </c>
      <c r="B3827">
        <v>49</v>
      </c>
      <c r="C3827" s="1" t="s">
        <v>134</v>
      </c>
      <c r="D3827" s="1" t="s">
        <v>41</v>
      </c>
      <c r="E3827" s="1" t="s">
        <v>4</v>
      </c>
      <c r="F3827" s="2">
        <v>52942</v>
      </c>
      <c r="G3827">
        <v>47</v>
      </c>
      <c r="H3827">
        <v>35</v>
      </c>
      <c r="I3827" s="1" t="s">
        <v>59</v>
      </c>
      <c r="J3827" s="1" t="s">
        <v>6</v>
      </c>
      <c r="K3827" s="1" t="s">
        <v>78</v>
      </c>
      <c r="L3827" s="1" t="s">
        <v>39</v>
      </c>
      <c r="M3827" s="1" t="s">
        <v>9</v>
      </c>
      <c r="N3827" s="1" t="s">
        <v>68</v>
      </c>
      <c r="O3827" s="1" t="s">
        <v>11</v>
      </c>
    </row>
    <row r="3828" spans="1:15" x14ac:dyDescent="0.25">
      <c r="A3828">
        <v>3827</v>
      </c>
      <c r="B3828">
        <v>50</v>
      </c>
      <c r="C3828" s="1" t="s">
        <v>134</v>
      </c>
      <c r="D3828" s="1" t="s">
        <v>84</v>
      </c>
      <c r="E3828" s="1" t="s">
        <v>45</v>
      </c>
      <c r="F3828" s="2">
        <v>52944</v>
      </c>
      <c r="G3828">
        <v>25</v>
      </c>
      <c r="H3828">
        <v>31</v>
      </c>
      <c r="I3828" s="1" t="s">
        <v>38</v>
      </c>
      <c r="J3828" s="1" t="s">
        <v>26</v>
      </c>
      <c r="K3828" s="1" t="s">
        <v>7</v>
      </c>
      <c r="L3828" s="1" t="s">
        <v>35</v>
      </c>
      <c r="M3828" s="1" t="s">
        <v>9</v>
      </c>
      <c r="N3828" s="1" t="s">
        <v>57</v>
      </c>
      <c r="O3828" s="1" t="s">
        <v>31</v>
      </c>
    </row>
    <row r="3829" spans="1:15" x14ac:dyDescent="0.25">
      <c r="A3829">
        <v>3828</v>
      </c>
      <c r="B3829">
        <v>62</v>
      </c>
      <c r="C3829" s="1" t="s">
        <v>134</v>
      </c>
      <c r="D3829" s="1" t="s">
        <v>88</v>
      </c>
      <c r="E3829" s="1" t="s">
        <v>49</v>
      </c>
      <c r="F3829" s="2">
        <v>52946</v>
      </c>
      <c r="G3829">
        <v>47</v>
      </c>
      <c r="H3829">
        <v>73</v>
      </c>
      <c r="I3829" s="1" t="s">
        <v>38</v>
      </c>
      <c r="J3829" s="1" t="s">
        <v>26</v>
      </c>
      <c r="K3829" s="1" t="s">
        <v>90</v>
      </c>
      <c r="L3829" s="1" t="s">
        <v>35</v>
      </c>
      <c r="M3829" s="1" t="s">
        <v>36</v>
      </c>
      <c r="N3829" s="1" t="s">
        <v>15</v>
      </c>
      <c r="O3829" s="1" t="s">
        <v>11</v>
      </c>
    </row>
    <row r="3830" spans="1:15" x14ac:dyDescent="0.25">
      <c r="A3830">
        <v>3829</v>
      </c>
      <c r="B3830">
        <v>42</v>
      </c>
      <c r="C3830" s="1" t="s">
        <v>134</v>
      </c>
      <c r="D3830" s="1" t="s">
        <v>3</v>
      </c>
      <c r="E3830" s="1" t="s">
        <v>4</v>
      </c>
      <c r="F3830" s="2">
        <v>52948</v>
      </c>
      <c r="G3830">
        <v>8</v>
      </c>
      <c r="H3830">
        <v>82</v>
      </c>
      <c r="I3830" s="1" t="s">
        <v>73</v>
      </c>
      <c r="J3830" s="1" t="s">
        <v>26</v>
      </c>
      <c r="K3830" s="1" t="s">
        <v>43</v>
      </c>
      <c r="L3830" s="1" t="s">
        <v>19</v>
      </c>
      <c r="M3830" s="1" t="s">
        <v>20</v>
      </c>
      <c r="N3830" s="1" t="s">
        <v>15</v>
      </c>
      <c r="O3830" s="1" t="s">
        <v>22</v>
      </c>
    </row>
    <row r="3831" spans="1:15" x14ac:dyDescent="0.25">
      <c r="A3831">
        <v>3830</v>
      </c>
      <c r="B3831">
        <v>69</v>
      </c>
      <c r="C3831" s="1" t="s">
        <v>134</v>
      </c>
      <c r="D3831" s="1" t="s">
        <v>77</v>
      </c>
      <c r="E3831" s="1" t="s">
        <v>4</v>
      </c>
      <c r="F3831" s="2">
        <v>52950</v>
      </c>
      <c r="G3831">
        <v>32</v>
      </c>
      <c r="H3831">
        <v>32</v>
      </c>
      <c r="I3831" s="1" t="s">
        <v>131</v>
      </c>
      <c r="J3831" s="1" t="s">
        <v>26</v>
      </c>
      <c r="K3831" s="1" t="s">
        <v>108</v>
      </c>
      <c r="L3831" s="1" t="s">
        <v>19</v>
      </c>
      <c r="M3831" s="1" t="s">
        <v>20</v>
      </c>
      <c r="N3831" s="1" t="s">
        <v>68</v>
      </c>
      <c r="O3831" s="1" t="s">
        <v>11</v>
      </c>
    </row>
    <row r="3832" spans="1:15" x14ac:dyDescent="0.25">
      <c r="A3832">
        <v>3831</v>
      </c>
      <c r="B3832">
        <v>22</v>
      </c>
      <c r="C3832" s="1" t="s">
        <v>134</v>
      </c>
      <c r="D3832" s="1" t="s">
        <v>106</v>
      </c>
      <c r="E3832" s="1" t="s">
        <v>49</v>
      </c>
      <c r="F3832" s="2">
        <v>52952</v>
      </c>
      <c r="G3832">
        <v>33</v>
      </c>
      <c r="H3832">
        <v>27</v>
      </c>
      <c r="I3832" s="1" t="s">
        <v>120</v>
      </c>
      <c r="J3832" s="1" t="s">
        <v>26</v>
      </c>
      <c r="K3832" s="1" t="s">
        <v>108</v>
      </c>
      <c r="L3832" s="1" t="s">
        <v>35</v>
      </c>
      <c r="M3832" s="1" t="s">
        <v>52</v>
      </c>
      <c r="N3832" s="1" t="s">
        <v>57</v>
      </c>
      <c r="O3832" s="1" t="s">
        <v>79</v>
      </c>
    </row>
    <row r="3833" spans="1:15" x14ac:dyDescent="0.25">
      <c r="A3833">
        <v>3832</v>
      </c>
      <c r="B3833">
        <v>36</v>
      </c>
      <c r="C3833" s="1" t="s">
        <v>134</v>
      </c>
      <c r="D3833" s="1" t="s">
        <v>114</v>
      </c>
      <c r="E3833" s="1" t="s">
        <v>49</v>
      </c>
      <c r="F3833" s="2">
        <v>52954</v>
      </c>
      <c r="G3833">
        <v>16</v>
      </c>
      <c r="H3833">
        <v>86</v>
      </c>
      <c r="I3833" s="1" t="s">
        <v>89</v>
      </c>
      <c r="J3833" s="1" t="s">
        <v>6</v>
      </c>
      <c r="K3833" s="1" t="s">
        <v>47</v>
      </c>
      <c r="L3833" s="1" t="s">
        <v>19</v>
      </c>
      <c r="M3833" s="1" t="s">
        <v>27</v>
      </c>
      <c r="N3833" s="1" t="s">
        <v>68</v>
      </c>
      <c r="O3833" s="1" t="s">
        <v>79</v>
      </c>
    </row>
    <row r="3834" spans="1:15" x14ac:dyDescent="0.25">
      <c r="A3834">
        <v>3833</v>
      </c>
      <c r="B3834">
        <v>64</v>
      </c>
      <c r="C3834" s="1" t="s">
        <v>134</v>
      </c>
      <c r="D3834" s="1" t="s">
        <v>119</v>
      </c>
      <c r="E3834" s="1" t="s">
        <v>24</v>
      </c>
      <c r="F3834" s="2">
        <v>52956</v>
      </c>
      <c r="G3834">
        <v>27</v>
      </c>
      <c r="H3834">
        <v>38</v>
      </c>
      <c r="I3834" s="1" t="s">
        <v>93</v>
      </c>
      <c r="J3834" s="1" t="s">
        <v>74</v>
      </c>
      <c r="K3834" s="1" t="s">
        <v>55</v>
      </c>
      <c r="L3834" s="1" t="s">
        <v>8</v>
      </c>
      <c r="M3834" s="1" t="s">
        <v>52</v>
      </c>
      <c r="N3834" s="1" t="s">
        <v>15</v>
      </c>
      <c r="O3834" s="1" t="s">
        <v>22</v>
      </c>
    </row>
    <row r="3835" spans="1:15" x14ac:dyDescent="0.25">
      <c r="A3835">
        <v>3834</v>
      </c>
      <c r="B3835">
        <v>44</v>
      </c>
      <c r="C3835" s="1" t="s">
        <v>134</v>
      </c>
      <c r="D3835" s="1" t="s">
        <v>84</v>
      </c>
      <c r="E3835" s="1" t="s">
        <v>45</v>
      </c>
      <c r="F3835" s="2">
        <v>52958</v>
      </c>
      <c r="G3835">
        <v>17</v>
      </c>
      <c r="H3835">
        <v>93</v>
      </c>
      <c r="I3835" s="1" t="s">
        <v>99</v>
      </c>
      <c r="J3835" s="1" t="s">
        <v>6</v>
      </c>
      <c r="K3835" s="1" t="s">
        <v>7</v>
      </c>
      <c r="L3835" s="1" t="s">
        <v>35</v>
      </c>
      <c r="M3835" s="1" t="s">
        <v>20</v>
      </c>
      <c r="N3835" s="1" t="s">
        <v>28</v>
      </c>
      <c r="O3835" s="1" t="s">
        <v>79</v>
      </c>
    </row>
    <row r="3836" spans="1:15" x14ac:dyDescent="0.25">
      <c r="A3836">
        <v>3835</v>
      </c>
      <c r="B3836">
        <v>43</v>
      </c>
      <c r="C3836" s="1" t="s">
        <v>134</v>
      </c>
      <c r="D3836" s="1" t="s">
        <v>86</v>
      </c>
      <c r="E3836" s="1" t="s">
        <v>4</v>
      </c>
      <c r="F3836" s="2">
        <v>52960</v>
      </c>
      <c r="G3836">
        <v>17</v>
      </c>
      <c r="H3836">
        <v>59</v>
      </c>
      <c r="I3836" s="1" t="s">
        <v>104</v>
      </c>
      <c r="J3836" s="1" t="s">
        <v>26</v>
      </c>
      <c r="K3836" s="1" t="s">
        <v>118</v>
      </c>
      <c r="L3836" s="1" t="s">
        <v>8</v>
      </c>
      <c r="M3836" s="1" t="s">
        <v>52</v>
      </c>
      <c r="N3836" s="1" t="s">
        <v>15</v>
      </c>
      <c r="O3836" s="1" t="s">
        <v>40</v>
      </c>
    </row>
    <row r="3837" spans="1:15" x14ac:dyDescent="0.25">
      <c r="A3837">
        <v>3836</v>
      </c>
      <c r="B3837">
        <v>58</v>
      </c>
      <c r="C3837" s="1" t="s">
        <v>134</v>
      </c>
      <c r="D3837" s="1" t="s">
        <v>23</v>
      </c>
      <c r="E3837" s="1" t="s">
        <v>24</v>
      </c>
      <c r="F3837" s="2">
        <v>52962</v>
      </c>
      <c r="G3837">
        <v>28</v>
      </c>
      <c r="H3837">
        <v>58</v>
      </c>
      <c r="I3837" s="1" t="s">
        <v>120</v>
      </c>
      <c r="J3837" s="1" t="s">
        <v>6</v>
      </c>
      <c r="K3837" s="1" t="s">
        <v>47</v>
      </c>
      <c r="L3837" s="1" t="s">
        <v>8</v>
      </c>
      <c r="M3837" s="1" t="s">
        <v>9</v>
      </c>
      <c r="N3837" s="1" t="s">
        <v>28</v>
      </c>
      <c r="O3837" s="1" t="s">
        <v>58</v>
      </c>
    </row>
    <row r="3838" spans="1:15" x14ac:dyDescent="0.25">
      <c r="A3838">
        <v>3837</v>
      </c>
      <c r="B3838">
        <v>62</v>
      </c>
      <c r="C3838" s="1" t="s">
        <v>134</v>
      </c>
      <c r="D3838" s="1" t="s">
        <v>69</v>
      </c>
      <c r="E3838" s="1" t="s">
        <v>4</v>
      </c>
      <c r="F3838" s="2">
        <v>52964</v>
      </c>
      <c r="G3838">
        <v>38</v>
      </c>
      <c r="H3838">
        <v>84</v>
      </c>
      <c r="I3838" s="1" t="s">
        <v>102</v>
      </c>
      <c r="J3838" s="1" t="s">
        <v>26</v>
      </c>
      <c r="K3838" s="1" t="s">
        <v>65</v>
      </c>
      <c r="L3838" s="1" t="s">
        <v>19</v>
      </c>
      <c r="M3838" s="1" t="s">
        <v>20</v>
      </c>
      <c r="N3838" s="1" t="s">
        <v>28</v>
      </c>
      <c r="O3838" s="1" t="s">
        <v>11</v>
      </c>
    </row>
    <row r="3839" spans="1:15" x14ac:dyDescent="0.25">
      <c r="A3839">
        <v>3838</v>
      </c>
      <c r="B3839">
        <v>45</v>
      </c>
      <c r="C3839" s="1" t="s">
        <v>134</v>
      </c>
      <c r="D3839" s="1" t="s">
        <v>86</v>
      </c>
      <c r="E3839" s="1" t="s">
        <v>4</v>
      </c>
      <c r="F3839" s="2">
        <v>52966</v>
      </c>
      <c r="G3839">
        <v>33</v>
      </c>
      <c r="H3839">
        <v>100</v>
      </c>
      <c r="I3839" s="1" t="s">
        <v>112</v>
      </c>
      <c r="J3839" s="1" t="s">
        <v>26</v>
      </c>
      <c r="K3839" s="1" t="s">
        <v>78</v>
      </c>
      <c r="L3839" s="1" t="s">
        <v>19</v>
      </c>
      <c r="M3839" s="1" t="s">
        <v>20</v>
      </c>
      <c r="N3839" s="1" t="s">
        <v>57</v>
      </c>
      <c r="O3839" s="1" t="s">
        <v>11</v>
      </c>
    </row>
    <row r="3840" spans="1:15" x14ac:dyDescent="0.25">
      <c r="A3840">
        <v>3839</v>
      </c>
      <c r="B3840">
        <v>47</v>
      </c>
      <c r="C3840" s="1" t="s">
        <v>134</v>
      </c>
      <c r="D3840" s="1" t="s">
        <v>63</v>
      </c>
      <c r="E3840" s="1" t="s">
        <v>4</v>
      </c>
      <c r="F3840" s="2">
        <v>52968</v>
      </c>
      <c r="G3840">
        <v>24</v>
      </c>
      <c r="H3840">
        <v>25</v>
      </c>
      <c r="I3840" s="1" t="s">
        <v>25</v>
      </c>
      <c r="J3840" s="1" t="s">
        <v>6</v>
      </c>
      <c r="K3840" s="1" t="s">
        <v>78</v>
      </c>
      <c r="L3840" s="1" t="s">
        <v>35</v>
      </c>
      <c r="M3840" s="1" t="s">
        <v>9</v>
      </c>
      <c r="N3840" s="1" t="s">
        <v>10</v>
      </c>
      <c r="O3840" s="1" t="s">
        <v>79</v>
      </c>
    </row>
    <row r="3841" spans="1:15" x14ac:dyDescent="0.25">
      <c r="A3841">
        <v>3840</v>
      </c>
      <c r="B3841">
        <v>66</v>
      </c>
      <c r="C3841" s="1" t="s">
        <v>134</v>
      </c>
      <c r="D3841" s="1" t="s">
        <v>23</v>
      </c>
      <c r="E3841" s="1" t="s">
        <v>24</v>
      </c>
      <c r="F3841" s="2">
        <v>52970</v>
      </c>
      <c r="G3841">
        <v>14</v>
      </c>
      <c r="H3841">
        <v>29</v>
      </c>
      <c r="I3841" s="1" t="s">
        <v>121</v>
      </c>
      <c r="J3841" s="1" t="s">
        <v>26</v>
      </c>
      <c r="K3841" s="1" t="s">
        <v>82</v>
      </c>
      <c r="L3841" s="1" t="s">
        <v>19</v>
      </c>
      <c r="M3841" s="1" t="s">
        <v>20</v>
      </c>
      <c r="N3841" s="1" t="s">
        <v>10</v>
      </c>
      <c r="O3841" s="1" t="s">
        <v>40</v>
      </c>
    </row>
    <row r="3842" spans="1:15" x14ac:dyDescent="0.25">
      <c r="A3842">
        <v>3841</v>
      </c>
      <c r="B3842">
        <v>30</v>
      </c>
      <c r="C3842" s="1" t="s">
        <v>134</v>
      </c>
      <c r="D3842" s="1" t="s">
        <v>16</v>
      </c>
      <c r="E3842" s="1" t="s">
        <v>4</v>
      </c>
      <c r="F3842" s="2">
        <v>52972</v>
      </c>
      <c r="G3842">
        <v>5</v>
      </c>
      <c r="H3842">
        <v>42</v>
      </c>
      <c r="I3842" s="1" t="s">
        <v>117</v>
      </c>
      <c r="J3842" s="1" t="s">
        <v>26</v>
      </c>
      <c r="K3842" s="1" t="s">
        <v>30</v>
      </c>
      <c r="L3842" s="1" t="s">
        <v>19</v>
      </c>
      <c r="M3842" s="1" t="s">
        <v>9</v>
      </c>
      <c r="N3842" s="1" t="s">
        <v>10</v>
      </c>
      <c r="O3842" s="1" t="s">
        <v>11</v>
      </c>
    </row>
    <row r="3843" spans="1:15" x14ac:dyDescent="0.25">
      <c r="A3843">
        <v>3842</v>
      </c>
      <c r="B3843">
        <v>68</v>
      </c>
      <c r="C3843" s="1" t="s">
        <v>134</v>
      </c>
      <c r="D3843" s="1" t="s">
        <v>16</v>
      </c>
      <c r="E3843" s="1" t="s">
        <v>4</v>
      </c>
      <c r="F3843" s="2">
        <v>52974</v>
      </c>
      <c r="G3843">
        <v>8</v>
      </c>
      <c r="H3843">
        <v>57</v>
      </c>
      <c r="I3843" s="1" t="s">
        <v>73</v>
      </c>
      <c r="J3843" s="1" t="s">
        <v>6</v>
      </c>
      <c r="K3843" s="1" t="s">
        <v>51</v>
      </c>
      <c r="L3843" s="1" t="s">
        <v>39</v>
      </c>
      <c r="M3843" s="1" t="s">
        <v>52</v>
      </c>
      <c r="N3843" s="1" t="s">
        <v>57</v>
      </c>
      <c r="O3843" s="1" t="s">
        <v>70</v>
      </c>
    </row>
    <row r="3844" spans="1:15" x14ac:dyDescent="0.25">
      <c r="A3844">
        <v>3843</v>
      </c>
      <c r="B3844">
        <v>35</v>
      </c>
      <c r="C3844" s="1" t="s">
        <v>134</v>
      </c>
      <c r="D3844" s="1" t="s">
        <v>84</v>
      </c>
      <c r="E3844" s="1" t="s">
        <v>45</v>
      </c>
      <c r="F3844" s="2">
        <v>52976</v>
      </c>
      <c r="G3844">
        <v>42</v>
      </c>
      <c r="H3844">
        <v>84</v>
      </c>
      <c r="I3844" s="1" t="s">
        <v>94</v>
      </c>
      <c r="J3844" s="1" t="s">
        <v>6</v>
      </c>
      <c r="K3844" s="1" t="s">
        <v>75</v>
      </c>
      <c r="L3844" s="1" t="s">
        <v>8</v>
      </c>
      <c r="M3844" s="1" t="s">
        <v>27</v>
      </c>
      <c r="N3844" s="1" t="s">
        <v>68</v>
      </c>
      <c r="O3844" s="1" t="s">
        <v>70</v>
      </c>
    </row>
    <row r="3845" spans="1:15" x14ac:dyDescent="0.25">
      <c r="A3845">
        <v>3844</v>
      </c>
      <c r="B3845">
        <v>64</v>
      </c>
      <c r="C3845" s="1" t="s">
        <v>134</v>
      </c>
      <c r="D3845" s="1" t="s">
        <v>106</v>
      </c>
      <c r="E3845" s="1" t="s">
        <v>49</v>
      </c>
      <c r="F3845" s="2">
        <v>52978</v>
      </c>
      <c r="G3845">
        <v>48</v>
      </c>
      <c r="H3845">
        <v>71</v>
      </c>
      <c r="I3845" s="1" t="s">
        <v>124</v>
      </c>
      <c r="J3845" s="1" t="s">
        <v>6</v>
      </c>
      <c r="K3845" s="1" t="s">
        <v>47</v>
      </c>
      <c r="L3845" s="1" t="s">
        <v>8</v>
      </c>
      <c r="M3845" s="1" t="s">
        <v>20</v>
      </c>
      <c r="N3845" s="1" t="s">
        <v>10</v>
      </c>
      <c r="O3845" s="1" t="s">
        <v>79</v>
      </c>
    </row>
    <row r="3846" spans="1:15" x14ac:dyDescent="0.25">
      <c r="A3846">
        <v>3845</v>
      </c>
      <c r="B3846">
        <v>30</v>
      </c>
      <c r="C3846" s="1" t="s">
        <v>134</v>
      </c>
      <c r="D3846" s="1" t="s">
        <v>41</v>
      </c>
      <c r="E3846" s="1" t="s">
        <v>4</v>
      </c>
      <c r="F3846" s="2">
        <v>52980</v>
      </c>
      <c r="G3846">
        <v>40</v>
      </c>
      <c r="H3846">
        <v>87</v>
      </c>
      <c r="I3846" s="1" t="s">
        <v>38</v>
      </c>
      <c r="J3846" s="1" t="s">
        <v>18</v>
      </c>
      <c r="K3846" s="1" t="s">
        <v>91</v>
      </c>
      <c r="L3846" s="1" t="s">
        <v>39</v>
      </c>
      <c r="M3846" s="1" t="s">
        <v>27</v>
      </c>
      <c r="N3846" s="1" t="s">
        <v>10</v>
      </c>
      <c r="O3846" s="1" t="s">
        <v>40</v>
      </c>
    </row>
    <row r="3847" spans="1:15" x14ac:dyDescent="0.25">
      <c r="A3847">
        <v>3846</v>
      </c>
      <c r="B3847">
        <v>58</v>
      </c>
      <c r="C3847" s="1" t="s">
        <v>134</v>
      </c>
      <c r="D3847" s="1" t="s">
        <v>12</v>
      </c>
      <c r="E3847" s="1" t="s">
        <v>4</v>
      </c>
      <c r="F3847" s="2">
        <v>52982</v>
      </c>
      <c r="G3847">
        <v>46</v>
      </c>
      <c r="H3847">
        <v>52</v>
      </c>
      <c r="I3847" s="1" t="s">
        <v>81</v>
      </c>
      <c r="J3847" s="1" t="s">
        <v>26</v>
      </c>
      <c r="K3847" s="1" t="s">
        <v>78</v>
      </c>
      <c r="L3847" s="1" t="s">
        <v>8</v>
      </c>
      <c r="M3847" s="1" t="s">
        <v>36</v>
      </c>
      <c r="N3847" s="1" t="s">
        <v>10</v>
      </c>
      <c r="O3847" s="1" t="s">
        <v>31</v>
      </c>
    </row>
    <row r="3848" spans="1:15" x14ac:dyDescent="0.25">
      <c r="A3848">
        <v>3847</v>
      </c>
      <c r="B3848">
        <v>57</v>
      </c>
      <c r="C3848" s="1" t="s">
        <v>134</v>
      </c>
      <c r="D3848" s="1" t="s">
        <v>3</v>
      </c>
      <c r="E3848" s="1" t="s">
        <v>4</v>
      </c>
      <c r="F3848" s="2">
        <v>52984</v>
      </c>
      <c r="G3848">
        <v>40</v>
      </c>
      <c r="H3848">
        <v>58</v>
      </c>
      <c r="I3848" s="1" t="s">
        <v>120</v>
      </c>
      <c r="J3848" s="1" t="s">
        <v>6</v>
      </c>
      <c r="K3848" s="1" t="s">
        <v>103</v>
      </c>
      <c r="L3848" s="1" t="s">
        <v>35</v>
      </c>
      <c r="M3848" s="1" t="s">
        <v>9</v>
      </c>
      <c r="N3848" s="1" t="s">
        <v>28</v>
      </c>
      <c r="O3848" s="1" t="s">
        <v>79</v>
      </c>
    </row>
    <row r="3849" spans="1:15" x14ac:dyDescent="0.25">
      <c r="A3849">
        <v>3848</v>
      </c>
      <c r="B3849">
        <v>60</v>
      </c>
      <c r="C3849" s="1" t="s">
        <v>134</v>
      </c>
      <c r="D3849" s="1" t="s">
        <v>12</v>
      </c>
      <c r="E3849" s="1" t="s">
        <v>4</v>
      </c>
      <c r="F3849" s="2">
        <v>52986</v>
      </c>
      <c r="G3849">
        <v>31</v>
      </c>
      <c r="H3849">
        <v>34</v>
      </c>
      <c r="I3849" s="1" t="s">
        <v>61</v>
      </c>
      <c r="J3849" s="1" t="s">
        <v>18</v>
      </c>
      <c r="K3849" s="1" t="s">
        <v>126</v>
      </c>
      <c r="L3849" s="1" t="s">
        <v>39</v>
      </c>
      <c r="M3849" s="1" t="s">
        <v>52</v>
      </c>
      <c r="N3849" s="1" t="s">
        <v>28</v>
      </c>
      <c r="O3849" s="1" t="s">
        <v>11</v>
      </c>
    </row>
    <row r="3850" spans="1:15" x14ac:dyDescent="0.25">
      <c r="A3850">
        <v>3849</v>
      </c>
      <c r="B3850">
        <v>22</v>
      </c>
      <c r="C3850" s="1" t="s">
        <v>134</v>
      </c>
      <c r="D3850" s="1" t="s">
        <v>88</v>
      </c>
      <c r="E3850" s="1" t="s">
        <v>49</v>
      </c>
      <c r="F3850" s="2">
        <v>52988</v>
      </c>
      <c r="G3850">
        <v>39</v>
      </c>
      <c r="H3850">
        <v>60</v>
      </c>
      <c r="I3850" s="1" t="s">
        <v>64</v>
      </c>
      <c r="J3850" s="1" t="s">
        <v>26</v>
      </c>
      <c r="K3850" s="1" t="s">
        <v>118</v>
      </c>
      <c r="L3850" s="1" t="s">
        <v>8</v>
      </c>
      <c r="M3850" s="1" t="s">
        <v>27</v>
      </c>
      <c r="N3850" s="1" t="s">
        <v>15</v>
      </c>
      <c r="O3850" s="1" t="s">
        <v>79</v>
      </c>
    </row>
    <row r="3851" spans="1:15" x14ac:dyDescent="0.25">
      <c r="A3851">
        <v>3850</v>
      </c>
      <c r="B3851">
        <v>46</v>
      </c>
      <c r="C3851" s="1" t="s">
        <v>134</v>
      </c>
      <c r="D3851" s="1" t="s">
        <v>86</v>
      </c>
      <c r="E3851" s="1" t="s">
        <v>4</v>
      </c>
      <c r="F3851" s="2">
        <v>52990</v>
      </c>
      <c r="G3851">
        <v>36</v>
      </c>
      <c r="H3851">
        <v>68</v>
      </c>
      <c r="I3851" s="1" t="s">
        <v>85</v>
      </c>
      <c r="J3851" s="1" t="s">
        <v>18</v>
      </c>
      <c r="K3851" s="1" t="s">
        <v>91</v>
      </c>
      <c r="L3851" s="1" t="s">
        <v>8</v>
      </c>
      <c r="M3851" s="1" t="s">
        <v>9</v>
      </c>
      <c r="N3851" s="1" t="s">
        <v>28</v>
      </c>
      <c r="O3851" s="1" t="s">
        <v>11</v>
      </c>
    </row>
    <row r="3852" spans="1:15" x14ac:dyDescent="0.25">
      <c r="A3852">
        <v>3851</v>
      </c>
      <c r="B3852">
        <v>27</v>
      </c>
      <c r="C3852" s="1" t="s">
        <v>134</v>
      </c>
      <c r="D3852" s="1" t="s">
        <v>88</v>
      </c>
      <c r="E3852" s="1" t="s">
        <v>49</v>
      </c>
      <c r="F3852" s="2">
        <v>52992</v>
      </c>
      <c r="G3852">
        <v>25</v>
      </c>
      <c r="H3852">
        <v>74</v>
      </c>
      <c r="I3852" s="1" t="s">
        <v>73</v>
      </c>
      <c r="J3852" s="1" t="s">
        <v>6</v>
      </c>
      <c r="K3852" s="1" t="s">
        <v>108</v>
      </c>
      <c r="L3852" s="1" t="s">
        <v>35</v>
      </c>
      <c r="M3852" s="1" t="s">
        <v>52</v>
      </c>
      <c r="N3852" s="1" t="s">
        <v>68</v>
      </c>
      <c r="O3852" s="1" t="s">
        <v>79</v>
      </c>
    </row>
    <row r="3853" spans="1:15" x14ac:dyDescent="0.25">
      <c r="A3853">
        <v>3852</v>
      </c>
      <c r="B3853">
        <v>50</v>
      </c>
      <c r="C3853" s="1" t="s">
        <v>134</v>
      </c>
      <c r="D3853" s="1" t="s">
        <v>101</v>
      </c>
      <c r="E3853" s="1" t="s">
        <v>49</v>
      </c>
      <c r="F3853" s="2">
        <v>52994</v>
      </c>
      <c r="G3853">
        <v>24</v>
      </c>
      <c r="H3853">
        <v>83</v>
      </c>
      <c r="I3853" s="1" t="s">
        <v>38</v>
      </c>
      <c r="J3853" s="1" t="s">
        <v>26</v>
      </c>
      <c r="K3853" s="1" t="s">
        <v>51</v>
      </c>
      <c r="L3853" s="1" t="s">
        <v>35</v>
      </c>
      <c r="M3853" s="1" t="s">
        <v>20</v>
      </c>
      <c r="N3853" s="1" t="s">
        <v>68</v>
      </c>
      <c r="O3853" s="1" t="s">
        <v>31</v>
      </c>
    </row>
    <row r="3854" spans="1:15" x14ac:dyDescent="0.25">
      <c r="A3854">
        <v>3853</v>
      </c>
      <c r="B3854">
        <v>65</v>
      </c>
      <c r="C3854" s="1" t="s">
        <v>134</v>
      </c>
      <c r="D3854" s="1" t="s">
        <v>106</v>
      </c>
      <c r="E3854" s="1" t="s">
        <v>49</v>
      </c>
      <c r="F3854" s="2">
        <v>52996</v>
      </c>
      <c r="G3854">
        <v>19</v>
      </c>
      <c r="H3854">
        <v>79</v>
      </c>
      <c r="I3854" s="1" t="s">
        <v>73</v>
      </c>
      <c r="J3854" s="1" t="s">
        <v>26</v>
      </c>
      <c r="K3854" s="1" t="s">
        <v>82</v>
      </c>
      <c r="L3854" s="1" t="s">
        <v>39</v>
      </c>
      <c r="M3854" s="1" t="s">
        <v>52</v>
      </c>
      <c r="N3854" s="1" t="s">
        <v>28</v>
      </c>
      <c r="O3854" s="1" t="s">
        <v>22</v>
      </c>
    </row>
    <row r="3855" spans="1:15" x14ac:dyDescent="0.25">
      <c r="A3855">
        <v>3854</v>
      </c>
      <c r="B3855">
        <v>61</v>
      </c>
      <c r="C3855" s="1" t="s">
        <v>134</v>
      </c>
      <c r="D3855" s="1" t="s">
        <v>71</v>
      </c>
      <c r="E3855" s="1" t="s">
        <v>49</v>
      </c>
      <c r="F3855" s="2">
        <v>52998</v>
      </c>
      <c r="G3855">
        <v>49</v>
      </c>
      <c r="H3855">
        <v>76</v>
      </c>
      <c r="I3855" s="1" t="s">
        <v>104</v>
      </c>
      <c r="J3855" s="1" t="s">
        <v>26</v>
      </c>
      <c r="K3855" s="1" t="s">
        <v>75</v>
      </c>
      <c r="L3855" s="1" t="s">
        <v>39</v>
      </c>
      <c r="M3855" s="1" t="s">
        <v>56</v>
      </c>
      <c r="N3855" s="1" t="s">
        <v>68</v>
      </c>
      <c r="O3855" s="1" t="s">
        <v>58</v>
      </c>
    </row>
    <row r="3856" spans="1:15" x14ac:dyDescent="0.25">
      <c r="A3856">
        <v>3855</v>
      </c>
      <c r="B3856">
        <v>57</v>
      </c>
      <c r="C3856" s="1" t="s">
        <v>134</v>
      </c>
      <c r="D3856" s="1" t="s">
        <v>95</v>
      </c>
      <c r="E3856" s="1" t="s">
        <v>4</v>
      </c>
      <c r="F3856" s="2">
        <v>53000</v>
      </c>
      <c r="G3856">
        <v>4</v>
      </c>
      <c r="H3856">
        <v>20</v>
      </c>
      <c r="I3856" s="1" t="s">
        <v>85</v>
      </c>
      <c r="J3856" s="1" t="s">
        <v>26</v>
      </c>
      <c r="K3856" s="1" t="s">
        <v>76</v>
      </c>
      <c r="L3856" s="1" t="s">
        <v>19</v>
      </c>
      <c r="M3856" s="1" t="s">
        <v>20</v>
      </c>
      <c r="N3856" s="1" t="s">
        <v>10</v>
      </c>
      <c r="O3856" s="1" t="s">
        <v>31</v>
      </c>
    </row>
    <row r="3857" spans="1:15" x14ac:dyDescent="0.25">
      <c r="A3857">
        <v>3856</v>
      </c>
      <c r="B3857">
        <v>40</v>
      </c>
      <c r="C3857" s="1" t="s">
        <v>134</v>
      </c>
      <c r="D3857" s="1" t="s">
        <v>37</v>
      </c>
      <c r="E3857" s="1" t="s">
        <v>4</v>
      </c>
      <c r="F3857" s="2">
        <v>53002</v>
      </c>
      <c r="G3857">
        <v>36</v>
      </c>
      <c r="H3857">
        <v>61</v>
      </c>
      <c r="I3857" s="1" t="s">
        <v>97</v>
      </c>
      <c r="J3857" s="1" t="s">
        <v>74</v>
      </c>
      <c r="K3857" s="1" t="s">
        <v>75</v>
      </c>
      <c r="L3857" s="1" t="s">
        <v>35</v>
      </c>
      <c r="M3857" s="1" t="s">
        <v>27</v>
      </c>
      <c r="N3857" s="1" t="s">
        <v>15</v>
      </c>
      <c r="O3857" s="1" t="s">
        <v>40</v>
      </c>
    </row>
    <row r="3858" spans="1:15" x14ac:dyDescent="0.25">
      <c r="A3858">
        <v>3857</v>
      </c>
      <c r="B3858">
        <v>39</v>
      </c>
      <c r="C3858" s="1" t="s">
        <v>134</v>
      </c>
      <c r="D3858" s="1" t="s">
        <v>23</v>
      </c>
      <c r="E3858" s="1" t="s">
        <v>24</v>
      </c>
      <c r="F3858" s="2">
        <v>53004</v>
      </c>
      <c r="G3858">
        <v>8</v>
      </c>
      <c r="H3858">
        <v>78</v>
      </c>
      <c r="I3858" s="1" t="s">
        <v>123</v>
      </c>
      <c r="J3858" s="1" t="s">
        <v>18</v>
      </c>
      <c r="K3858" s="1" t="s">
        <v>92</v>
      </c>
      <c r="L3858" s="1" t="s">
        <v>35</v>
      </c>
      <c r="M3858" s="1" t="s">
        <v>20</v>
      </c>
      <c r="N3858" s="1" t="s">
        <v>68</v>
      </c>
      <c r="O3858" s="1" t="s">
        <v>40</v>
      </c>
    </row>
    <row r="3859" spans="1:15" x14ac:dyDescent="0.25">
      <c r="A3859">
        <v>3858</v>
      </c>
      <c r="B3859">
        <v>42</v>
      </c>
      <c r="C3859" s="1" t="s">
        <v>134</v>
      </c>
      <c r="D3859" s="1" t="s">
        <v>106</v>
      </c>
      <c r="E3859" s="1" t="s">
        <v>49</v>
      </c>
      <c r="F3859" s="2">
        <v>53006</v>
      </c>
      <c r="G3859">
        <v>29</v>
      </c>
      <c r="H3859">
        <v>21</v>
      </c>
      <c r="I3859" s="1" t="s">
        <v>87</v>
      </c>
      <c r="J3859" s="1" t="s">
        <v>18</v>
      </c>
      <c r="K3859" s="1" t="s">
        <v>116</v>
      </c>
      <c r="L3859" s="1" t="s">
        <v>35</v>
      </c>
      <c r="M3859" s="1" t="s">
        <v>56</v>
      </c>
      <c r="N3859" s="1" t="s">
        <v>21</v>
      </c>
      <c r="O3859" s="1" t="s">
        <v>79</v>
      </c>
    </row>
    <row r="3860" spans="1:15" x14ac:dyDescent="0.25">
      <c r="A3860">
        <v>3859</v>
      </c>
      <c r="B3860">
        <v>30</v>
      </c>
      <c r="C3860" s="1" t="s">
        <v>134</v>
      </c>
      <c r="D3860" s="1" t="s">
        <v>95</v>
      </c>
      <c r="E3860" s="1" t="s">
        <v>4</v>
      </c>
      <c r="F3860" s="2">
        <v>53008</v>
      </c>
      <c r="G3860">
        <v>26</v>
      </c>
      <c r="H3860">
        <v>77</v>
      </c>
      <c r="I3860" s="1" t="s">
        <v>50</v>
      </c>
      <c r="J3860" s="1" t="s">
        <v>26</v>
      </c>
      <c r="K3860" s="1" t="s">
        <v>60</v>
      </c>
      <c r="L3860" s="1" t="s">
        <v>8</v>
      </c>
      <c r="M3860" s="1" t="s">
        <v>56</v>
      </c>
      <c r="N3860" s="1" t="s">
        <v>21</v>
      </c>
      <c r="O3860" s="1" t="s">
        <v>40</v>
      </c>
    </row>
    <row r="3861" spans="1:15" x14ac:dyDescent="0.25">
      <c r="A3861">
        <v>3860</v>
      </c>
      <c r="B3861">
        <v>65</v>
      </c>
      <c r="C3861" s="1" t="s">
        <v>134</v>
      </c>
      <c r="D3861" s="1" t="s">
        <v>41</v>
      </c>
      <c r="E3861" s="1" t="s">
        <v>4</v>
      </c>
      <c r="F3861" s="2">
        <v>53010</v>
      </c>
      <c r="G3861">
        <v>47</v>
      </c>
      <c r="H3861">
        <v>88</v>
      </c>
      <c r="I3861" s="1" t="s">
        <v>73</v>
      </c>
      <c r="J3861" s="1" t="s">
        <v>18</v>
      </c>
      <c r="K3861" s="1" t="s">
        <v>126</v>
      </c>
      <c r="L3861" s="1" t="s">
        <v>39</v>
      </c>
      <c r="M3861" s="1" t="s">
        <v>52</v>
      </c>
      <c r="N3861" s="1" t="s">
        <v>57</v>
      </c>
      <c r="O3861" s="1" t="s">
        <v>58</v>
      </c>
    </row>
    <row r="3862" spans="1:15" x14ac:dyDescent="0.25">
      <c r="A3862">
        <v>3861</v>
      </c>
      <c r="B3862">
        <v>57</v>
      </c>
      <c r="C3862" s="1" t="s">
        <v>134</v>
      </c>
      <c r="D3862" s="1" t="s">
        <v>71</v>
      </c>
      <c r="E3862" s="1" t="s">
        <v>49</v>
      </c>
      <c r="F3862" s="2">
        <v>53012</v>
      </c>
      <c r="G3862">
        <v>44</v>
      </c>
      <c r="H3862">
        <v>64</v>
      </c>
      <c r="I3862" s="1" t="s">
        <v>120</v>
      </c>
      <c r="J3862" s="1" t="s">
        <v>26</v>
      </c>
      <c r="K3862" s="1" t="s">
        <v>30</v>
      </c>
      <c r="L3862" s="1" t="s">
        <v>35</v>
      </c>
      <c r="M3862" s="1" t="s">
        <v>27</v>
      </c>
      <c r="N3862" s="1" t="s">
        <v>15</v>
      </c>
      <c r="O3862" s="1" t="s">
        <v>31</v>
      </c>
    </row>
    <row r="3863" spans="1:15" x14ac:dyDescent="0.25">
      <c r="A3863">
        <v>3862</v>
      </c>
      <c r="B3863">
        <v>64</v>
      </c>
      <c r="C3863" s="1" t="s">
        <v>134</v>
      </c>
      <c r="D3863" s="1" t="s">
        <v>84</v>
      </c>
      <c r="E3863" s="1" t="s">
        <v>45</v>
      </c>
      <c r="F3863" s="2">
        <v>53014</v>
      </c>
      <c r="G3863">
        <v>49</v>
      </c>
      <c r="H3863">
        <v>57</v>
      </c>
      <c r="I3863" s="1" t="s">
        <v>33</v>
      </c>
      <c r="J3863" s="1" t="s">
        <v>26</v>
      </c>
      <c r="K3863" s="1" t="s">
        <v>116</v>
      </c>
      <c r="L3863" s="1" t="s">
        <v>19</v>
      </c>
      <c r="M3863" s="1" t="s">
        <v>36</v>
      </c>
      <c r="N3863" s="1" t="s">
        <v>21</v>
      </c>
      <c r="O3863" s="1" t="s">
        <v>70</v>
      </c>
    </row>
    <row r="3864" spans="1:15" x14ac:dyDescent="0.25">
      <c r="A3864">
        <v>3863</v>
      </c>
      <c r="B3864">
        <v>56</v>
      </c>
      <c r="C3864" s="1" t="s">
        <v>134</v>
      </c>
      <c r="D3864" s="1" t="s">
        <v>37</v>
      </c>
      <c r="E3864" s="1" t="s">
        <v>4</v>
      </c>
      <c r="F3864" s="2">
        <v>53016</v>
      </c>
      <c r="G3864">
        <v>9</v>
      </c>
      <c r="H3864">
        <v>49</v>
      </c>
      <c r="I3864" s="1" t="s">
        <v>117</v>
      </c>
      <c r="J3864" s="1" t="s">
        <v>6</v>
      </c>
      <c r="K3864" s="1" t="s">
        <v>30</v>
      </c>
      <c r="L3864" s="1" t="s">
        <v>8</v>
      </c>
      <c r="M3864" s="1" t="s">
        <v>27</v>
      </c>
      <c r="N3864" s="1" t="s">
        <v>10</v>
      </c>
      <c r="O3864" s="1" t="s">
        <v>70</v>
      </c>
    </row>
    <row r="3865" spans="1:15" x14ac:dyDescent="0.25">
      <c r="A3865">
        <v>3864</v>
      </c>
      <c r="B3865">
        <v>40</v>
      </c>
      <c r="C3865" s="1" t="s">
        <v>134</v>
      </c>
      <c r="D3865" s="1" t="s">
        <v>101</v>
      </c>
      <c r="E3865" s="1" t="s">
        <v>49</v>
      </c>
      <c r="F3865" s="2">
        <v>53018</v>
      </c>
      <c r="G3865">
        <v>28</v>
      </c>
      <c r="H3865">
        <v>35</v>
      </c>
      <c r="I3865" s="1" t="s">
        <v>64</v>
      </c>
      <c r="J3865" s="1" t="s">
        <v>26</v>
      </c>
      <c r="K3865" s="1" t="s">
        <v>103</v>
      </c>
      <c r="L3865" s="1" t="s">
        <v>35</v>
      </c>
      <c r="M3865" s="1" t="s">
        <v>20</v>
      </c>
      <c r="N3865" s="1" t="s">
        <v>15</v>
      </c>
      <c r="O3865" s="1" t="s">
        <v>11</v>
      </c>
    </row>
    <row r="3866" spans="1:15" x14ac:dyDescent="0.25">
      <c r="A3866">
        <v>3865</v>
      </c>
      <c r="B3866">
        <v>55</v>
      </c>
      <c r="C3866" s="1" t="s">
        <v>134</v>
      </c>
      <c r="D3866" s="1" t="s">
        <v>95</v>
      </c>
      <c r="E3866" s="1" t="s">
        <v>4</v>
      </c>
      <c r="F3866" s="2">
        <v>53020</v>
      </c>
      <c r="G3866">
        <v>1</v>
      </c>
      <c r="H3866">
        <v>99</v>
      </c>
      <c r="I3866" s="1" t="s">
        <v>33</v>
      </c>
      <c r="J3866" s="1" t="s">
        <v>18</v>
      </c>
      <c r="K3866" s="1" t="s">
        <v>126</v>
      </c>
      <c r="L3866" s="1" t="s">
        <v>8</v>
      </c>
      <c r="M3866" s="1" t="s">
        <v>9</v>
      </c>
      <c r="N3866" s="1" t="s">
        <v>68</v>
      </c>
      <c r="O3866" s="1" t="s">
        <v>11</v>
      </c>
    </row>
    <row r="3867" spans="1:15" x14ac:dyDescent="0.25">
      <c r="A3867">
        <v>3866</v>
      </c>
      <c r="B3867">
        <v>25</v>
      </c>
      <c r="C3867" s="1" t="s">
        <v>134</v>
      </c>
      <c r="D3867" s="1" t="s">
        <v>41</v>
      </c>
      <c r="E3867" s="1" t="s">
        <v>4</v>
      </c>
      <c r="F3867" s="2">
        <v>53022</v>
      </c>
      <c r="G3867">
        <v>28</v>
      </c>
      <c r="H3867">
        <v>42</v>
      </c>
      <c r="I3867" s="1" t="s">
        <v>127</v>
      </c>
      <c r="J3867" s="1" t="s">
        <v>26</v>
      </c>
      <c r="K3867" s="1" t="s">
        <v>60</v>
      </c>
      <c r="L3867" s="1" t="s">
        <v>19</v>
      </c>
      <c r="M3867" s="1" t="s">
        <v>56</v>
      </c>
      <c r="N3867" s="1" t="s">
        <v>15</v>
      </c>
      <c r="O3867" s="1" t="s">
        <v>79</v>
      </c>
    </row>
    <row r="3868" spans="1:15" x14ac:dyDescent="0.25">
      <c r="A3868">
        <v>3867</v>
      </c>
      <c r="B3868">
        <v>58</v>
      </c>
      <c r="C3868" s="1" t="s">
        <v>134</v>
      </c>
      <c r="D3868" s="1" t="s">
        <v>106</v>
      </c>
      <c r="E3868" s="1" t="s">
        <v>49</v>
      </c>
      <c r="F3868" s="2">
        <v>53024</v>
      </c>
      <c r="G3868">
        <v>33</v>
      </c>
      <c r="H3868">
        <v>32</v>
      </c>
      <c r="I3868" s="1" t="s">
        <v>102</v>
      </c>
      <c r="J3868" s="1" t="s">
        <v>26</v>
      </c>
      <c r="K3868" s="1" t="s">
        <v>100</v>
      </c>
      <c r="L3868" s="1" t="s">
        <v>8</v>
      </c>
      <c r="M3868" s="1" t="s">
        <v>52</v>
      </c>
      <c r="N3868" s="1" t="s">
        <v>21</v>
      </c>
      <c r="O3868" s="1" t="s">
        <v>11</v>
      </c>
    </row>
    <row r="3869" spans="1:15" x14ac:dyDescent="0.25">
      <c r="A3869">
        <v>3868</v>
      </c>
      <c r="B3869">
        <v>46</v>
      </c>
      <c r="C3869" s="1" t="s">
        <v>134</v>
      </c>
      <c r="D3869" s="1" t="s">
        <v>84</v>
      </c>
      <c r="E3869" s="1" t="s">
        <v>45</v>
      </c>
      <c r="F3869" s="2">
        <v>53026</v>
      </c>
      <c r="G3869">
        <v>28</v>
      </c>
      <c r="H3869">
        <v>21</v>
      </c>
      <c r="I3869" s="1" t="s">
        <v>110</v>
      </c>
      <c r="J3869" s="1" t="s">
        <v>6</v>
      </c>
      <c r="K3869" s="1" t="s">
        <v>75</v>
      </c>
      <c r="L3869" s="1" t="s">
        <v>35</v>
      </c>
      <c r="M3869" s="1" t="s">
        <v>36</v>
      </c>
      <c r="N3869" s="1" t="s">
        <v>21</v>
      </c>
      <c r="O3869" s="1" t="s">
        <v>70</v>
      </c>
    </row>
    <row r="3870" spans="1:15" x14ac:dyDescent="0.25">
      <c r="A3870">
        <v>3869</v>
      </c>
      <c r="B3870">
        <v>18</v>
      </c>
      <c r="C3870" s="1" t="s">
        <v>134</v>
      </c>
      <c r="D3870" s="1" t="s">
        <v>63</v>
      </c>
      <c r="E3870" s="1" t="s">
        <v>4</v>
      </c>
      <c r="F3870" s="2">
        <v>53028</v>
      </c>
      <c r="G3870">
        <v>9</v>
      </c>
      <c r="H3870">
        <v>29</v>
      </c>
      <c r="I3870" s="1" t="s">
        <v>110</v>
      </c>
      <c r="J3870" s="1" t="s">
        <v>74</v>
      </c>
      <c r="K3870" s="1" t="s">
        <v>118</v>
      </c>
      <c r="L3870" s="1" t="s">
        <v>8</v>
      </c>
      <c r="M3870" s="1" t="s">
        <v>52</v>
      </c>
      <c r="N3870" s="1" t="s">
        <v>15</v>
      </c>
      <c r="O3870" s="1" t="s">
        <v>31</v>
      </c>
    </row>
    <row r="3871" spans="1:15" x14ac:dyDescent="0.25">
      <c r="A3871">
        <v>3870</v>
      </c>
      <c r="B3871">
        <v>26</v>
      </c>
      <c r="C3871" s="1" t="s">
        <v>134</v>
      </c>
      <c r="D3871" s="1" t="s">
        <v>44</v>
      </c>
      <c r="E3871" s="1" t="s">
        <v>45</v>
      </c>
      <c r="F3871" s="2">
        <v>53030</v>
      </c>
      <c r="G3871">
        <v>28</v>
      </c>
      <c r="H3871">
        <v>64</v>
      </c>
      <c r="I3871" s="1" t="s">
        <v>99</v>
      </c>
      <c r="J3871" s="1" t="s">
        <v>6</v>
      </c>
      <c r="K3871" s="1" t="s">
        <v>91</v>
      </c>
      <c r="L3871" s="1" t="s">
        <v>19</v>
      </c>
      <c r="M3871" s="1" t="s">
        <v>20</v>
      </c>
      <c r="N3871" s="1" t="s">
        <v>57</v>
      </c>
      <c r="O3871" s="1" t="s">
        <v>31</v>
      </c>
    </row>
    <row r="3872" spans="1:15" x14ac:dyDescent="0.25">
      <c r="A3872">
        <v>3871</v>
      </c>
      <c r="B3872">
        <v>61</v>
      </c>
      <c r="C3872" s="1" t="s">
        <v>134</v>
      </c>
      <c r="D3872" s="1" t="s">
        <v>23</v>
      </c>
      <c r="E3872" s="1" t="s">
        <v>24</v>
      </c>
      <c r="F3872" s="2">
        <v>53032</v>
      </c>
      <c r="G3872">
        <v>19</v>
      </c>
      <c r="H3872">
        <v>46</v>
      </c>
      <c r="I3872" s="1" t="s">
        <v>105</v>
      </c>
      <c r="J3872" s="1" t="s">
        <v>6</v>
      </c>
      <c r="K3872" s="1" t="s">
        <v>75</v>
      </c>
      <c r="L3872" s="1" t="s">
        <v>39</v>
      </c>
      <c r="M3872" s="1" t="s">
        <v>27</v>
      </c>
      <c r="N3872" s="1" t="s">
        <v>15</v>
      </c>
      <c r="O3872" s="1" t="s">
        <v>79</v>
      </c>
    </row>
    <row r="3873" spans="1:15" x14ac:dyDescent="0.25">
      <c r="A3873">
        <v>3872</v>
      </c>
      <c r="B3873">
        <v>55</v>
      </c>
      <c r="C3873" s="1" t="s">
        <v>134</v>
      </c>
      <c r="D3873" s="1" t="s">
        <v>95</v>
      </c>
      <c r="E3873" s="1" t="s">
        <v>4</v>
      </c>
      <c r="F3873" s="2">
        <v>53034</v>
      </c>
      <c r="G3873">
        <v>20</v>
      </c>
      <c r="H3873">
        <v>97</v>
      </c>
      <c r="I3873" s="1" t="s">
        <v>130</v>
      </c>
      <c r="J3873" s="1" t="s">
        <v>26</v>
      </c>
      <c r="K3873" s="1" t="s">
        <v>76</v>
      </c>
      <c r="L3873" s="1" t="s">
        <v>39</v>
      </c>
      <c r="M3873" s="1" t="s">
        <v>52</v>
      </c>
      <c r="N3873" s="1" t="s">
        <v>57</v>
      </c>
      <c r="O3873" s="1" t="s">
        <v>79</v>
      </c>
    </row>
    <row r="3874" spans="1:15" x14ac:dyDescent="0.25">
      <c r="A3874">
        <v>3873</v>
      </c>
      <c r="B3874">
        <v>41</v>
      </c>
      <c r="C3874" s="1" t="s">
        <v>134</v>
      </c>
      <c r="D3874" s="1" t="s">
        <v>84</v>
      </c>
      <c r="E3874" s="1" t="s">
        <v>45</v>
      </c>
      <c r="F3874" s="2">
        <v>53036</v>
      </c>
      <c r="G3874">
        <v>3</v>
      </c>
      <c r="H3874">
        <v>94</v>
      </c>
      <c r="I3874" s="1" t="s">
        <v>64</v>
      </c>
      <c r="J3874" s="1" t="s">
        <v>26</v>
      </c>
      <c r="K3874" s="1" t="s">
        <v>78</v>
      </c>
      <c r="L3874" s="1" t="s">
        <v>19</v>
      </c>
      <c r="M3874" s="1" t="s">
        <v>36</v>
      </c>
      <c r="N3874" s="1" t="s">
        <v>15</v>
      </c>
      <c r="O3874" s="1" t="s">
        <v>70</v>
      </c>
    </row>
    <row r="3875" spans="1:15" x14ac:dyDescent="0.25">
      <c r="A3875">
        <v>3874</v>
      </c>
      <c r="B3875">
        <v>42</v>
      </c>
      <c r="C3875" s="1" t="s">
        <v>134</v>
      </c>
      <c r="D3875" s="1" t="s">
        <v>23</v>
      </c>
      <c r="E3875" s="1" t="s">
        <v>24</v>
      </c>
      <c r="F3875" s="2">
        <v>53038</v>
      </c>
      <c r="G3875">
        <v>22</v>
      </c>
      <c r="H3875">
        <v>43</v>
      </c>
      <c r="I3875" s="1" t="s">
        <v>42</v>
      </c>
      <c r="J3875" s="1" t="s">
        <v>6</v>
      </c>
      <c r="K3875" s="1" t="s">
        <v>47</v>
      </c>
      <c r="L3875" s="1" t="s">
        <v>35</v>
      </c>
      <c r="M3875" s="1" t="s">
        <v>36</v>
      </c>
      <c r="N3875" s="1" t="s">
        <v>21</v>
      </c>
      <c r="O3875" s="1" t="s">
        <v>22</v>
      </c>
    </row>
    <row r="3876" spans="1:15" x14ac:dyDescent="0.25">
      <c r="A3876">
        <v>3875</v>
      </c>
      <c r="B3876">
        <v>70</v>
      </c>
      <c r="C3876" s="1" t="s">
        <v>134</v>
      </c>
      <c r="D3876" s="1" t="s">
        <v>12</v>
      </c>
      <c r="E3876" s="1" t="s">
        <v>4</v>
      </c>
      <c r="F3876" s="2">
        <v>53040</v>
      </c>
      <c r="G3876">
        <v>33</v>
      </c>
      <c r="H3876">
        <v>54</v>
      </c>
      <c r="I3876" s="1" t="s">
        <v>89</v>
      </c>
      <c r="J3876" s="1" t="s">
        <v>74</v>
      </c>
      <c r="K3876" s="1" t="s">
        <v>100</v>
      </c>
      <c r="L3876" s="1" t="s">
        <v>35</v>
      </c>
      <c r="M3876" s="1" t="s">
        <v>52</v>
      </c>
      <c r="N3876" s="1" t="s">
        <v>21</v>
      </c>
      <c r="O3876" s="1" t="s">
        <v>58</v>
      </c>
    </row>
    <row r="3877" spans="1:15" x14ac:dyDescent="0.25">
      <c r="A3877">
        <v>3876</v>
      </c>
      <c r="B3877">
        <v>63</v>
      </c>
      <c r="C3877" s="1" t="s">
        <v>134</v>
      </c>
      <c r="D3877" s="1" t="s">
        <v>106</v>
      </c>
      <c r="E3877" s="1" t="s">
        <v>49</v>
      </c>
      <c r="F3877" s="2">
        <v>53042</v>
      </c>
      <c r="G3877">
        <v>21</v>
      </c>
      <c r="H3877">
        <v>51</v>
      </c>
      <c r="I3877" s="1" t="s">
        <v>64</v>
      </c>
      <c r="J3877" s="1" t="s">
        <v>26</v>
      </c>
      <c r="K3877" s="1" t="s">
        <v>51</v>
      </c>
      <c r="L3877" s="1" t="s">
        <v>8</v>
      </c>
      <c r="M3877" s="1" t="s">
        <v>52</v>
      </c>
      <c r="N3877" s="1" t="s">
        <v>21</v>
      </c>
      <c r="O3877" s="1" t="s">
        <v>31</v>
      </c>
    </row>
    <row r="3878" spans="1:15" x14ac:dyDescent="0.25">
      <c r="A3878">
        <v>3877</v>
      </c>
      <c r="B3878">
        <v>60</v>
      </c>
      <c r="C3878" s="1" t="s">
        <v>134</v>
      </c>
      <c r="D3878" s="1" t="s">
        <v>53</v>
      </c>
      <c r="E3878" s="1" t="s">
        <v>24</v>
      </c>
      <c r="F3878" s="2">
        <v>53044</v>
      </c>
      <c r="G3878">
        <v>7</v>
      </c>
      <c r="H3878">
        <v>85</v>
      </c>
      <c r="I3878" s="1" t="s">
        <v>132</v>
      </c>
      <c r="J3878" s="1" t="s">
        <v>18</v>
      </c>
      <c r="K3878" s="1" t="s">
        <v>91</v>
      </c>
      <c r="L3878" s="1" t="s">
        <v>39</v>
      </c>
      <c r="M3878" s="1" t="s">
        <v>52</v>
      </c>
      <c r="N3878" s="1" t="s">
        <v>15</v>
      </c>
      <c r="O3878" s="1" t="s">
        <v>31</v>
      </c>
    </row>
    <row r="3879" spans="1:15" x14ac:dyDescent="0.25">
      <c r="A3879">
        <v>3878</v>
      </c>
      <c r="B3879">
        <v>28</v>
      </c>
      <c r="C3879" s="1" t="s">
        <v>134</v>
      </c>
      <c r="D3879" s="1" t="s">
        <v>86</v>
      </c>
      <c r="E3879" s="1" t="s">
        <v>4</v>
      </c>
      <c r="F3879" s="2">
        <v>53046</v>
      </c>
      <c r="G3879">
        <v>46</v>
      </c>
      <c r="H3879">
        <v>96</v>
      </c>
      <c r="I3879" s="1" t="s">
        <v>89</v>
      </c>
      <c r="J3879" s="1" t="s">
        <v>26</v>
      </c>
      <c r="K3879" s="1" t="s">
        <v>60</v>
      </c>
      <c r="L3879" s="1" t="s">
        <v>19</v>
      </c>
      <c r="M3879" s="1" t="s">
        <v>27</v>
      </c>
      <c r="N3879" s="1" t="s">
        <v>68</v>
      </c>
      <c r="O3879" s="1" t="s">
        <v>70</v>
      </c>
    </row>
    <row r="3880" spans="1:15" x14ac:dyDescent="0.25">
      <c r="A3880">
        <v>3879</v>
      </c>
      <c r="B3880">
        <v>60</v>
      </c>
      <c r="C3880" s="1" t="s">
        <v>134</v>
      </c>
      <c r="D3880" s="1" t="s">
        <v>106</v>
      </c>
      <c r="E3880" s="1" t="s">
        <v>49</v>
      </c>
      <c r="F3880" s="2">
        <v>53048</v>
      </c>
      <c r="G3880">
        <v>24</v>
      </c>
      <c r="H3880">
        <v>42</v>
      </c>
      <c r="I3880" s="1" t="s">
        <v>113</v>
      </c>
      <c r="J3880" s="1" t="s">
        <v>26</v>
      </c>
      <c r="K3880" s="1" t="s">
        <v>51</v>
      </c>
      <c r="L3880" s="1" t="s">
        <v>35</v>
      </c>
      <c r="M3880" s="1" t="s">
        <v>52</v>
      </c>
      <c r="N3880" s="1" t="s">
        <v>21</v>
      </c>
      <c r="O3880" s="1" t="s">
        <v>31</v>
      </c>
    </row>
    <row r="3881" spans="1:15" x14ac:dyDescent="0.25">
      <c r="A3881">
        <v>3880</v>
      </c>
      <c r="B3881">
        <v>26</v>
      </c>
      <c r="C3881" s="1" t="s">
        <v>134</v>
      </c>
      <c r="D3881" s="1" t="s">
        <v>69</v>
      </c>
      <c r="E3881" s="1" t="s">
        <v>4</v>
      </c>
      <c r="F3881" s="2">
        <v>53050</v>
      </c>
      <c r="G3881">
        <v>6</v>
      </c>
      <c r="H3881">
        <v>63</v>
      </c>
      <c r="I3881" s="1" t="s">
        <v>85</v>
      </c>
      <c r="J3881" s="1" t="s">
        <v>6</v>
      </c>
      <c r="K3881" s="1" t="s">
        <v>14</v>
      </c>
      <c r="L3881" s="1" t="s">
        <v>8</v>
      </c>
      <c r="M3881" s="1" t="s">
        <v>20</v>
      </c>
      <c r="N3881" s="1" t="s">
        <v>68</v>
      </c>
      <c r="O3881" s="1" t="s">
        <v>40</v>
      </c>
    </row>
    <row r="3882" spans="1:15" x14ac:dyDescent="0.25">
      <c r="A3882">
        <v>3881</v>
      </c>
      <c r="B3882">
        <v>42</v>
      </c>
      <c r="C3882" s="1" t="s">
        <v>134</v>
      </c>
      <c r="D3882" s="1" t="s">
        <v>37</v>
      </c>
      <c r="E3882" s="1" t="s">
        <v>4</v>
      </c>
      <c r="F3882" s="2">
        <v>53052</v>
      </c>
      <c r="G3882">
        <v>40</v>
      </c>
      <c r="H3882">
        <v>20</v>
      </c>
      <c r="I3882" s="1" t="s">
        <v>17</v>
      </c>
      <c r="J3882" s="1" t="s">
        <v>26</v>
      </c>
      <c r="K3882" s="1" t="s">
        <v>90</v>
      </c>
      <c r="L3882" s="1" t="s">
        <v>8</v>
      </c>
      <c r="M3882" s="1" t="s">
        <v>20</v>
      </c>
      <c r="N3882" s="1" t="s">
        <v>28</v>
      </c>
      <c r="O3882" s="1" t="s">
        <v>70</v>
      </c>
    </row>
    <row r="3883" spans="1:15" x14ac:dyDescent="0.25">
      <c r="A3883">
        <v>3882</v>
      </c>
      <c r="B3883">
        <v>56</v>
      </c>
      <c r="C3883" s="1" t="s">
        <v>134</v>
      </c>
      <c r="D3883" s="1" t="s">
        <v>101</v>
      </c>
      <c r="E3883" s="1" t="s">
        <v>49</v>
      </c>
      <c r="F3883" s="2">
        <v>53054</v>
      </c>
      <c r="G3883">
        <v>17</v>
      </c>
      <c r="H3883">
        <v>25</v>
      </c>
      <c r="I3883" s="1" t="s">
        <v>124</v>
      </c>
      <c r="J3883" s="1" t="s">
        <v>6</v>
      </c>
      <c r="K3883" s="1" t="s">
        <v>47</v>
      </c>
      <c r="L3883" s="1" t="s">
        <v>19</v>
      </c>
      <c r="M3883" s="1" t="s">
        <v>52</v>
      </c>
      <c r="N3883" s="1" t="s">
        <v>68</v>
      </c>
      <c r="O3883" s="1" t="s">
        <v>22</v>
      </c>
    </row>
    <row r="3884" spans="1:15" x14ac:dyDescent="0.25">
      <c r="A3884">
        <v>3883</v>
      </c>
      <c r="B3884">
        <v>35</v>
      </c>
      <c r="C3884" s="1" t="s">
        <v>134</v>
      </c>
      <c r="D3884" s="1" t="s">
        <v>77</v>
      </c>
      <c r="E3884" s="1" t="s">
        <v>4</v>
      </c>
      <c r="F3884" s="2">
        <v>53056</v>
      </c>
      <c r="G3884">
        <v>24</v>
      </c>
      <c r="H3884">
        <v>95</v>
      </c>
      <c r="I3884" s="1" t="s">
        <v>96</v>
      </c>
      <c r="J3884" s="1" t="s">
        <v>6</v>
      </c>
      <c r="K3884" s="1" t="s">
        <v>126</v>
      </c>
      <c r="L3884" s="1" t="s">
        <v>39</v>
      </c>
      <c r="M3884" s="1" t="s">
        <v>20</v>
      </c>
      <c r="N3884" s="1" t="s">
        <v>15</v>
      </c>
      <c r="O3884" s="1" t="s">
        <v>11</v>
      </c>
    </row>
    <row r="3885" spans="1:15" x14ac:dyDescent="0.25">
      <c r="A3885">
        <v>3884</v>
      </c>
      <c r="B3885">
        <v>34</v>
      </c>
      <c r="C3885" s="1" t="s">
        <v>134</v>
      </c>
      <c r="D3885" s="1" t="s">
        <v>106</v>
      </c>
      <c r="E3885" s="1" t="s">
        <v>49</v>
      </c>
      <c r="F3885" s="2">
        <v>53058</v>
      </c>
      <c r="G3885">
        <v>22</v>
      </c>
      <c r="H3885">
        <v>38</v>
      </c>
      <c r="I3885" s="1" t="s">
        <v>96</v>
      </c>
      <c r="J3885" s="1" t="s">
        <v>74</v>
      </c>
      <c r="K3885" s="1" t="s">
        <v>55</v>
      </c>
      <c r="L3885" s="1" t="s">
        <v>39</v>
      </c>
      <c r="M3885" s="1" t="s">
        <v>27</v>
      </c>
      <c r="N3885" s="1" t="s">
        <v>15</v>
      </c>
      <c r="O3885" s="1" t="s">
        <v>11</v>
      </c>
    </row>
    <row r="3886" spans="1:15" x14ac:dyDescent="0.25">
      <c r="A3886">
        <v>3885</v>
      </c>
      <c r="B3886">
        <v>47</v>
      </c>
      <c r="C3886" s="1" t="s">
        <v>134</v>
      </c>
      <c r="D3886" s="1" t="s">
        <v>23</v>
      </c>
      <c r="E3886" s="1" t="s">
        <v>24</v>
      </c>
      <c r="F3886" s="2">
        <v>53060</v>
      </c>
      <c r="G3886">
        <v>3</v>
      </c>
      <c r="H3886">
        <v>29</v>
      </c>
      <c r="I3886" s="1" t="s">
        <v>110</v>
      </c>
      <c r="J3886" s="1" t="s">
        <v>26</v>
      </c>
      <c r="K3886" s="1" t="s">
        <v>92</v>
      </c>
      <c r="L3886" s="1" t="s">
        <v>39</v>
      </c>
      <c r="M3886" s="1" t="s">
        <v>9</v>
      </c>
      <c r="N3886" s="1" t="s">
        <v>28</v>
      </c>
      <c r="O3886" s="1" t="s">
        <v>22</v>
      </c>
    </row>
    <row r="3887" spans="1:15" x14ac:dyDescent="0.25">
      <c r="A3887">
        <v>3886</v>
      </c>
      <c r="B3887">
        <v>49</v>
      </c>
      <c r="C3887" s="1" t="s">
        <v>134</v>
      </c>
      <c r="D3887" s="1" t="s">
        <v>107</v>
      </c>
      <c r="E3887" s="1" t="s">
        <v>4</v>
      </c>
      <c r="F3887" s="2">
        <v>53062</v>
      </c>
      <c r="G3887">
        <v>39</v>
      </c>
      <c r="H3887">
        <v>64</v>
      </c>
      <c r="I3887" s="1" t="s">
        <v>112</v>
      </c>
      <c r="J3887" s="1" t="s">
        <v>6</v>
      </c>
      <c r="K3887" s="1" t="s">
        <v>55</v>
      </c>
      <c r="L3887" s="1" t="s">
        <v>8</v>
      </c>
      <c r="M3887" s="1" t="s">
        <v>20</v>
      </c>
      <c r="N3887" s="1" t="s">
        <v>15</v>
      </c>
      <c r="O3887" s="1" t="s">
        <v>40</v>
      </c>
    </row>
    <row r="3888" spans="1:15" x14ac:dyDescent="0.25">
      <c r="A3888">
        <v>3887</v>
      </c>
      <c r="B3888">
        <v>37</v>
      </c>
      <c r="C3888" s="1" t="s">
        <v>134</v>
      </c>
      <c r="D3888" s="1" t="s">
        <v>88</v>
      </c>
      <c r="E3888" s="1" t="s">
        <v>49</v>
      </c>
      <c r="F3888" s="2">
        <v>53064</v>
      </c>
      <c r="G3888">
        <v>40</v>
      </c>
      <c r="H3888">
        <v>92</v>
      </c>
      <c r="I3888" s="1" t="s">
        <v>128</v>
      </c>
      <c r="J3888" s="1" t="s">
        <v>18</v>
      </c>
      <c r="K3888" s="1" t="s">
        <v>92</v>
      </c>
      <c r="L3888" s="1" t="s">
        <v>35</v>
      </c>
      <c r="M3888" s="1" t="s">
        <v>9</v>
      </c>
      <c r="N3888" s="1" t="s">
        <v>68</v>
      </c>
      <c r="O3888" s="1" t="s">
        <v>40</v>
      </c>
    </row>
    <row r="3889" spans="1:15" x14ac:dyDescent="0.25">
      <c r="A3889">
        <v>3888</v>
      </c>
      <c r="B3889">
        <v>40</v>
      </c>
      <c r="C3889" s="1" t="s">
        <v>134</v>
      </c>
      <c r="D3889" s="1" t="s">
        <v>37</v>
      </c>
      <c r="E3889" s="1" t="s">
        <v>4</v>
      </c>
      <c r="F3889" s="2">
        <v>53066</v>
      </c>
      <c r="G3889">
        <v>1</v>
      </c>
      <c r="H3889">
        <v>34</v>
      </c>
      <c r="I3889" s="1" t="s">
        <v>93</v>
      </c>
      <c r="J3889" s="1" t="s">
        <v>26</v>
      </c>
      <c r="K3889" s="1" t="s">
        <v>43</v>
      </c>
      <c r="L3889" s="1" t="s">
        <v>19</v>
      </c>
      <c r="M3889" s="1" t="s">
        <v>9</v>
      </c>
      <c r="N3889" s="1" t="s">
        <v>21</v>
      </c>
      <c r="O3889" s="1" t="s">
        <v>40</v>
      </c>
    </row>
    <row r="3890" spans="1:15" x14ac:dyDescent="0.25">
      <c r="A3890">
        <v>3889</v>
      </c>
      <c r="B3890">
        <v>45</v>
      </c>
      <c r="C3890" s="1" t="s">
        <v>134</v>
      </c>
      <c r="D3890" s="1" t="s">
        <v>32</v>
      </c>
      <c r="E3890" s="1" t="s">
        <v>24</v>
      </c>
      <c r="F3890" s="2">
        <v>53068</v>
      </c>
      <c r="G3890">
        <v>14</v>
      </c>
      <c r="H3890">
        <v>69</v>
      </c>
      <c r="I3890" s="1" t="s">
        <v>123</v>
      </c>
      <c r="J3890" s="1" t="s">
        <v>26</v>
      </c>
      <c r="K3890" s="1" t="s">
        <v>65</v>
      </c>
      <c r="L3890" s="1" t="s">
        <v>19</v>
      </c>
      <c r="M3890" s="1" t="s">
        <v>36</v>
      </c>
      <c r="N3890" s="1" t="s">
        <v>10</v>
      </c>
      <c r="O3890" s="1" t="s">
        <v>58</v>
      </c>
    </row>
    <row r="3891" spans="1:15" x14ac:dyDescent="0.25">
      <c r="A3891">
        <v>3890</v>
      </c>
      <c r="B3891">
        <v>57</v>
      </c>
      <c r="C3891" s="1" t="s">
        <v>134</v>
      </c>
      <c r="D3891" s="1" t="s">
        <v>63</v>
      </c>
      <c r="E3891" s="1" t="s">
        <v>4</v>
      </c>
      <c r="F3891" s="2">
        <v>53070</v>
      </c>
      <c r="G3891">
        <v>49</v>
      </c>
      <c r="H3891">
        <v>65</v>
      </c>
      <c r="I3891" s="1" t="s">
        <v>102</v>
      </c>
      <c r="J3891" s="1" t="s">
        <v>18</v>
      </c>
      <c r="K3891" s="1" t="s">
        <v>116</v>
      </c>
      <c r="L3891" s="1" t="s">
        <v>19</v>
      </c>
      <c r="M3891" s="1" t="s">
        <v>9</v>
      </c>
      <c r="N3891" s="1" t="s">
        <v>57</v>
      </c>
      <c r="O3891" s="1" t="s">
        <v>31</v>
      </c>
    </row>
    <row r="3892" spans="1:15" x14ac:dyDescent="0.25">
      <c r="A3892">
        <v>3891</v>
      </c>
      <c r="B3892">
        <v>35</v>
      </c>
      <c r="C3892" s="1" t="s">
        <v>134</v>
      </c>
      <c r="D3892" s="1" t="s">
        <v>37</v>
      </c>
      <c r="E3892" s="1" t="s">
        <v>4</v>
      </c>
      <c r="F3892" s="2">
        <v>53072</v>
      </c>
      <c r="G3892">
        <v>33</v>
      </c>
      <c r="H3892">
        <v>81</v>
      </c>
      <c r="I3892" s="1" t="s">
        <v>127</v>
      </c>
      <c r="J3892" s="1" t="s">
        <v>74</v>
      </c>
      <c r="K3892" s="1" t="s">
        <v>78</v>
      </c>
      <c r="L3892" s="1" t="s">
        <v>8</v>
      </c>
      <c r="M3892" s="1" t="s">
        <v>36</v>
      </c>
      <c r="N3892" s="1" t="s">
        <v>68</v>
      </c>
      <c r="O3892" s="1" t="s">
        <v>31</v>
      </c>
    </row>
    <row r="3893" spans="1:15" x14ac:dyDescent="0.25">
      <c r="A3893">
        <v>3892</v>
      </c>
      <c r="B3893">
        <v>36</v>
      </c>
      <c r="C3893" s="1" t="s">
        <v>134</v>
      </c>
      <c r="D3893" s="1" t="s">
        <v>63</v>
      </c>
      <c r="E3893" s="1" t="s">
        <v>4</v>
      </c>
      <c r="F3893" s="2">
        <v>53074</v>
      </c>
      <c r="G3893">
        <v>6</v>
      </c>
      <c r="H3893">
        <v>30</v>
      </c>
      <c r="I3893" s="1" t="s">
        <v>94</v>
      </c>
      <c r="J3893" s="1" t="s">
        <v>6</v>
      </c>
      <c r="K3893" s="1" t="s">
        <v>82</v>
      </c>
      <c r="L3893" s="1" t="s">
        <v>8</v>
      </c>
      <c r="M3893" s="1" t="s">
        <v>20</v>
      </c>
      <c r="N3893" s="1" t="s">
        <v>57</v>
      </c>
      <c r="O3893" s="1" t="s">
        <v>40</v>
      </c>
    </row>
    <row r="3894" spans="1:15" x14ac:dyDescent="0.25">
      <c r="A3894">
        <v>3893</v>
      </c>
      <c r="B3894">
        <v>35</v>
      </c>
      <c r="C3894" s="1" t="s">
        <v>134</v>
      </c>
      <c r="D3894" s="1" t="s">
        <v>88</v>
      </c>
      <c r="E3894" s="1" t="s">
        <v>49</v>
      </c>
      <c r="F3894" s="2">
        <v>53076</v>
      </c>
      <c r="G3894">
        <v>5</v>
      </c>
      <c r="H3894">
        <v>86</v>
      </c>
      <c r="I3894" s="1" t="s">
        <v>133</v>
      </c>
      <c r="J3894" s="1" t="s">
        <v>6</v>
      </c>
      <c r="K3894" s="1" t="s">
        <v>108</v>
      </c>
      <c r="L3894" s="1" t="s">
        <v>35</v>
      </c>
      <c r="M3894" s="1" t="s">
        <v>36</v>
      </c>
      <c r="N3894" s="1" t="s">
        <v>28</v>
      </c>
      <c r="O3894" s="1" t="s">
        <v>11</v>
      </c>
    </row>
    <row r="3895" spans="1:15" x14ac:dyDescent="0.25">
      <c r="A3895">
        <v>3894</v>
      </c>
      <c r="B3895">
        <v>21</v>
      </c>
      <c r="C3895" s="1" t="s">
        <v>134</v>
      </c>
      <c r="D3895" s="1" t="s">
        <v>106</v>
      </c>
      <c r="E3895" s="1" t="s">
        <v>49</v>
      </c>
      <c r="F3895" s="2">
        <v>53078</v>
      </c>
      <c r="G3895">
        <v>29</v>
      </c>
      <c r="H3895">
        <v>64</v>
      </c>
      <c r="I3895" s="1" t="s">
        <v>17</v>
      </c>
      <c r="J3895" s="1" t="s">
        <v>6</v>
      </c>
      <c r="K3895" s="1" t="s">
        <v>34</v>
      </c>
      <c r="L3895" s="1" t="s">
        <v>39</v>
      </c>
      <c r="M3895" s="1" t="s">
        <v>56</v>
      </c>
      <c r="N3895" s="1" t="s">
        <v>57</v>
      </c>
      <c r="O3895" s="1" t="s">
        <v>58</v>
      </c>
    </row>
    <row r="3896" spans="1:15" x14ac:dyDescent="0.25">
      <c r="A3896">
        <v>3895</v>
      </c>
      <c r="B3896">
        <v>66</v>
      </c>
      <c r="C3896" s="1" t="s">
        <v>134</v>
      </c>
      <c r="D3896" s="1" t="s">
        <v>69</v>
      </c>
      <c r="E3896" s="1" t="s">
        <v>4</v>
      </c>
      <c r="F3896" s="2">
        <v>53080</v>
      </c>
      <c r="G3896">
        <v>44</v>
      </c>
      <c r="H3896">
        <v>78</v>
      </c>
      <c r="I3896" s="1" t="s">
        <v>121</v>
      </c>
      <c r="J3896" s="1" t="s">
        <v>6</v>
      </c>
      <c r="K3896" s="1" t="s">
        <v>34</v>
      </c>
      <c r="L3896" s="1" t="s">
        <v>19</v>
      </c>
      <c r="M3896" s="1" t="s">
        <v>52</v>
      </c>
      <c r="N3896" s="1" t="s">
        <v>21</v>
      </c>
      <c r="O3896" s="1" t="s">
        <v>79</v>
      </c>
    </row>
    <row r="3897" spans="1:15" x14ac:dyDescent="0.25">
      <c r="A3897">
        <v>3896</v>
      </c>
      <c r="B3897">
        <v>40</v>
      </c>
      <c r="C3897" s="1" t="s">
        <v>134</v>
      </c>
      <c r="D3897" s="1" t="s">
        <v>86</v>
      </c>
      <c r="E3897" s="1" t="s">
        <v>4</v>
      </c>
      <c r="F3897" s="2">
        <v>53082</v>
      </c>
      <c r="G3897">
        <v>32</v>
      </c>
      <c r="H3897">
        <v>28</v>
      </c>
      <c r="I3897" s="1" t="s">
        <v>123</v>
      </c>
      <c r="J3897" s="1" t="s">
        <v>6</v>
      </c>
      <c r="K3897" s="1" t="s">
        <v>30</v>
      </c>
      <c r="L3897" s="1" t="s">
        <v>35</v>
      </c>
      <c r="M3897" s="1" t="s">
        <v>52</v>
      </c>
      <c r="N3897" s="1" t="s">
        <v>10</v>
      </c>
      <c r="O3897" s="1" t="s">
        <v>22</v>
      </c>
    </row>
    <row r="3898" spans="1:15" x14ac:dyDescent="0.25">
      <c r="A3898">
        <v>3897</v>
      </c>
      <c r="B3898">
        <v>52</v>
      </c>
      <c r="C3898" s="1" t="s">
        <v>134</v>
      </c>
      <c r="D3898" s="1" t="s">
        <v>114</v>
      </c>
      <c r="E3898" s="1" t="s">
        <v>49</v>
      </c>
      <c r="F3898" s="2">
        <v>53084</v>
      </c>
      <c r="G3898">
        <v>41</v>
      </c>
      <c r="H3898">
        <v>49</v>
      </c>
      <c r="I3898" s="1" t="s">
        <v>128</v>
      </c>
      <c r="J3898" s="1" t="s">
        <v>6</v>
      </c>
      <c r="K3898" s="1" t="s">
        <v>34</v>
      </c>
      <c r="L3898" s="1" t="s">
        <v>19</v>
      </c>
      <c r="M3898" s="1" t="s">
        <v>56</v>
      </c>
      <c r="N3898" s="1" t="s">
        <v>57</v>
      </c>
      <c r="O3898" s="1" t="s">
        <v>58</v>
      </c>
    </row>
    <row r="3899" spans="1:15" x14ac:dyDescent="0.25">
      <c r="A3899">
        <v>3898</v>
      </c>
      <c r="B3899">
        <v>46</v>
      </c>
      <c r="C3899" s="1" t="s">
        <v>134</v>
      </c>
      <c r="D3899" s="1" t="s">
        <v>115</v>
      </c>
      <c r="E3899" s="1" t="s">
        <v>49</v>
      </c>
      <c r="F3899" s="2">
        <v>53086</v>
      </c>
      <c r="G3899">
        <v>24</v>
      </c>
      <c r="H3899">
        <v>33</v>
      </c>
      <c r="I3899" s="1" t="s">
        <v>109</v>
      </c>
      <c r="J3899" s="1" t="s">
        <v>6</v>
      </c>
      <c r="K3899" s="1" t="s">
        <v>78</v>
      </c>
      <c r="L3899" s="1" t="s">
        <v>19</v>
      </c>
      <c r="M3899" s="1" t="s">
        <v>36</v>
      </c>
      <c r="N3899" s="1" t="s">
        <v>10</v>
      </c>
      <c r="O3899" s="1" t="s">
        <v>40</v>
      </c>
    </row>
    <row r="3900" spans="1:15" x14ac:dyDescent="0.25">
      <c r="A3900">
        <v>3899</v>
      </c>
      <c r="B3900">
        <v>44</v>
      </c>
      <c r="C3900" s="1" t="s">
        <v>134</v>
      </c>
      <c r="D3900" s="1" t="s">
        <v>53</v>
      </c>
      <c r="E3900" s="1" t="s">
        <v>24</v>
      </c>
      <c r="F3900" s="2">
        <v>53088</v>
      </c>
      <c r="G3900">
        <v>24</v>
      </c>
      <c r="H3900">
        <v>77</v>
      </c>
      <c r="I3900" s="1" t="s">
        <v>130</v>
      </c>
      <c r="J3900" s="1" t="s">
        <v>18</v>
      </c>
      <c r="K3900" s="1" t="s">
        <v>92</v>
      </c>
      <c r="L3900" s="1" t="s">
        <v>35</v>
      </c>
      <c r="M3900" s="1" t="s">
        <v>9</v>
      </c>
      <c r="N3900" s="1" t="s">
        <v>10</v>
      </c>
      <c r="O3900" s="1" t="s">
        <v>22</v>
      </c>
    </row>
    <row r="3901" spans="1:15" x14ac:dyDescent="0.25">
      <c r="A3901">
        <v>3900</v>
      </c>
      <c r="B3901">
        <v>52</v>
      </c>
      <c r="C3901" s="1" t="s">
        <v>134</v>
      </c>
      <c r="D3901" s="1" t="s">
        <v>48</v>
      </c>
      <c r="E3901" s="1" t="s">
        <v>49</v>
      </c>
      <c r="F3901" s="2">
        <v>53090</v>
      </c>
      <c r="G3901">
        <v>33</v>
      </c>
      <c r="H3901">
        <v>81</v>
      </c>
      <c r="I3901" s="1" t="s">
        <v>81</v>
      </c>
      <c r="J3901" s="1" t="s">
        <v>26</v>
      </c>
      <c r="K3901" s="1" t="s">
        <v>100</v>
      </c>
      <c r="L3901" s="1" t="s">
        <v>19</v>
      </c>
      <c r="M3901" s="1" t="s">
        <v>56</v>
      </c>
      <c r="N3901" s="1" t="s">
        <v>10</v>
      </c>
      <c r="O3901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F680-4B2C-484A-9F74-B9ECB5CCEE90}">
  <sheetPr codeName="Hoja2"/>
  <dimension ref="A1:U3901"/>
  <sheetViews>
    <sheetView workbookViewId="0">
      <selection activeCell="B1" sqref="B1:B1048576"/>
    </sheetView>
  </sheetViews>
  <sheetFormatPr baseColWidth="10" defaultRowHeight="15" x14ac:dyDescent="0.25"/>
  <cols>
    <col min="1" max="1" width="14.42578125" customWidth="1"/>
    <col min="2" max="2" width="14.7109375" hidden="1" customWidth="1"/>
    <col min="3" max="3" width="8.28515625" customWidth="1"/>
    <col min="4" max="4" width="16.42578125" hidden="1" customWidth="1"/>
    <col min="5" max="5" width="12.140625" customWidth="1"/>
    <col min="6" max="6" width="17.28515625" bestFit="1" customWidth="1"/>
    <col min="7" max="7" width="11.5703125" bestFit="1" customWidth="1"/>
    <col min="8" max="8" width="16.140625" customWidth="1"/>
    <col min="9" max="9" width="14.140625" customWidth="1"/>
    <col min="10" max="10" width="7.85546875" style="7" customWidth="1"/>
    <col min="11" max="11" width="6.7109375" style="7" customWidth="1"/>
    <col min="12" max="12" width="12" customWidth="1"/>
    <col min="13" max="13" width="9.28515625" customWidth="1"/>
    <col min="14" max="14" width="14.28515625" customWidth="1"/>
    <col min="15" max="15" width="15" bestFit="1" customWidth="1"/>
    <col min="16" max="16" width="7" bestFit="1" customWidth="1"/>
    <col min="17" max="18" width="9.85546875" bestFit="1" customWidth="1"/>
    <col min="19" max="19" width="15.85546875" bestFit="1" customWidth="1"/>
    <col min="21" max="21" width="18.5703125" bestFit="1" customWidth="1"/>
    <col min="22" max="22" width="25" bestFit="1" customWidth="1"/>
  </cols>
  <sheetData>
    <row r="1" spans="1:21" x14ac:dyDescent="0.25">
      <c r="A1" t="s">
        <v>0</v>
      </c>
      <c r="B1" t="s">
        <v>149</v>
      </c>
      <c r="C1" t="s">
        <v>135</v>
      </c>
      <c r="D1" t="s">
        <v>159</v>
      </c>
      <c r="E1" t="s">
        <v>136</v>
      </c>
      <c r="F1" t="s">
        <v>137</v>
      </c>
      <c r="G1" t="s">
        <v>138</v>
      </c>
      <c r="H1" t="s">
        <v>147</v>
      </c>
      <c r="I1" t="s">
        <v>152</v>
      </c>
      <c r="J1" s="7" t="s">
        <v>153</v>
      </c>
      <c r="K1" s="7" t="s">
        <v>154</v>
      </c>
      <c r="L1" t="s">
        <v>139</v>
      </c>
      <c r="M1" t="s">
        <v>140</v>
      </c>
      <c r="N1" t="s">
        <v>160</v>
      </c>
      <c r="O1" t="s">
        <v>141</v>
      </c>
      <c r="P1" t="s">
        <v>142</v>
      </c>
      <c r="Q1" t="s">
        <v>1</v>
      </c>
      <c r="R1" t="s">
        <v>143</v>
      </c>
      <c r="S1" t="s">
        <v>144</v>
      </c>
      <c r="T1" t="s">
        <v>145</v>
      </c>
      <c r="U1" t="s">
        <v>146</v>
      </c>
    </row>
    <row r="2" spans="1:21" x14ac:dyDescent="0.25">
      <c r="A2">
        <v>1</v>
      </c>
      <c r="B2">
        <f>IF(IFERROR(VLOOKUP(Origen[[#This Row],[Customer ID]],A3:A3901,1,FALSE),0)&gt;0,1,0)</f>
        <v>0</v>
      </c>
      <c r="C2">
        <v>55</v>
      </c>
      <c r="D2" s="1" t="s">
        <v>2</v>
      </c>
      <c r="E2" s="1" t="str">
        <f>IF(Origen[[#This Row],[Genero Sin Depurar]]="","Desconocido",Origen[[#This Row],[Genero Sin Depurar]])</f>
        <v>Male</v>
      </c>
      <c r="F2" s="1" t="s">
        <v>3</v>
      </c>
      <c r="G2" s="1" t="s">
        <v>4</v>
      </c>
      <c r="H2" s="2">
        <v>45292</v>
      </c>
      <c r="I2" s="2" t="str">
        <f>TEXT(Origen[[#This Row],[Fecha Compra]],"dddd")</f>
        <v>lunes</v>
      </c>
      <c r="J2" s="7" t="str">
        <f>TEXT(MONTH(Origen[[#This Row],[Fecha Compra]]),"MM")</f>
        <v>01</v>
      </c>
      <c r="K2" s="7">
        <f>YEAR(Origen[[#This Row],[Fecha Compra]])</f>
        <v>2024</v>
      </c>
      <c r="L2">
        <v>14</v>
      </c>
      <c r="M2">
        <v>53</v>
      </c>
      <c r="N2">
        <f>Origen[[#This Row],[Unidades]]*Origen[[#This Row],[PVP]]</f>
        <v>742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</row>
    <row r="3" spans="1:21" x14ac:dyDescent="0.25">
      <c r="A3">
        <v>2</v>
      </c>
      <c r="B3">
        <f>IF(IFERROR(VLOOKUP(Origen[[#This Row],[Customer ID]],A4:A3902,1,FALSE),0)&gt;0,1,0)</f>
        <v>0</v>
      </c>
      <c r="C3">
        <v>19</v>
      </c>
      <c r="D3" s="1" t="s">
        <v>2</v>
      </c>
      <c r="E3" s="1" t="str">
        <f>IF(Origen[[#This Row],[Genero Sin Depurar]]="","Desconocido",Origen[[#This Row],[Genero Sin Depurar]])</f>
        <v>Male</v>
      </c>
      <c r="F3" s="1" t="s">
        <v>12</v>
      </c>
      <c r="G3" s="1" t="s">
        <v>4</v>
      </c>
      <c r="H3" s="2">
        <v>45294</v>
      </c>
      <c r="I3" s="2" t="str">
        <f>TEXT(Origen[[#This Row],[Fecha Compra]],"dddd")</f>
        <v>miércoles</v>
      </c>
      <c r="J3" s="7" t="str">
        <f>TEXT(MONTH(Origen[[#This Row],[Fecha Compra]]),"MM")</f>
        <v>01</v>
      </c>
      <c r="K3" s="7">
        <f>YEAR(Origen[[#This Row],[Fecha Compra]])</f>
        <v>2024</v>
      </c>
      <c r="L3">
        <v>2</v>
      </c>
      <c r="M3">
        <v>64</v>
      </c>
      <c r="N3">
        <f>Origen[[#This Row],[Unidades]]*Origen[[#This Row],[PVP]]</f>
        <v>128</v>
      </c>
      <c r="O3" s="1" t="s">
        <v>13</v>
      </c>
      <c r="P3" s="1" t="s">
        <v>6</v>
      </c>
      <c r="Q3" s="1" t="s">
        <v>14</v>
      </c>
      <c r="R3" s="1" t="s">
        <v>8</v>
      </c>
      <c r="S3" s="1" t="s">
        <v>9</v>
      </c>
      <c r="T3" s="1" t="s">
        <v>15</v>
      </c>
      <c r="U3" s="1" t="s">
        <v>11</v>
      </c>
    </row>
    <row r="4" spans="1:21" x14ac:dyDescent="0.25">
      <c r="A4">
        <v>3</v>
      </c>
      <c r="B4">
        <f>IF(IFERROR(VLOOKUP(Origen[[#This Row],[Customer ID]],A5:A3903,1,FALSE),0)&gt;0,1,0)</f>
        <v>0</v>
      </c>
      <c r="C4">
        <v>50</v>
      </c>
      <c r="D4" s="1" t="s">
        <v>2</v>
      </c>
      <c r="E4" s="1" t="str">
        <f>IF(Origen[[#This Row],[Genero Sin Depurar]]="","Desconocido",Origen[[#This Row],[Genero Sin Depurar]])</f>
        <v>Male</v>
      </c>
      <c r="F4" s="1" t="s">
        <v>16</v>
      </c>
      <c r="G4" s="1" t="s">
        <v>4</v>
      </c>
      <c r="H4" s="2">
        <v>45296</v>
      </c>
      <c r="I4" s="2" t="str">
        <f>TEXT(Origen[[#This Row],[Fecha Compra]],"dddd")</f>
        <v>viernes</v>
      </c>
      <c r="J4" s="7" t="str">
        <f>TEXT(MONTH(Origen[[#This Row],[Fecha Compra]]),"MM")</f>
        <v>01</v>
      </c>
      <c r="K4" s="7">
        <f>YEAR(Origen[[#This Row],[Fecha Compra]])</f>
        <v>2024</v>
      </c>
      <c r="L4">
        <v>23</v>
      </c>
      <c r="M4">
        <v>73</v>
      </c>
      <c r="N4">
        <f>Origen[[#This Row],[Unidades]]*Origen[[#This Row],[PVP]]</f>
        <v>1679</v>
      </c>
      <c r="O4" s="1" t="s">
        <v>17</v>
      </c>
      <c r="P4" s="1" t="s">
        <v>18</v>
      </c>
      <c r="Q4" s="1" t="s">
        <v>14</v>
      </c>
      <c r="R4" s="1" t="s">
        <v>19</v>
      </c>
      <c r="S4" s="1" t="s">
        <v>20</v>
      </c>
      <c r="T4" s="1" t="s">
        <v>21</v>
      </c>
      <c r="U4" s="1" t="s">
        <v>22</v>
      </c>
    </row>
    <row r="5" spans="1:21" x14ac:dyDescent="0.25">
      <c r="A5">
        <v>4</v>
      </c>
      <c r="B5">
        <f>IF(IFERROR(VLOOKUP(Origen[[#This Row],[Customer ID]],A6:A3904,1,FALSE),0)&gt;0,1,0)</f>
        <v>1</v>
      </c>
      <c r="C5">
        <v>21</v>
      </c>
      <c r="D5" s="1"/>
      <c r="E5" s="1" t="str">
        <f>IF(Origen[[#This Row],[Genero Sin Depurar]]="","Desconocido",Origen[[#This Row],[Genero Sin Depurar]])</f>
        <v>Desconocido</v>
      </c>
      <c r="F5" s="1" t="s">
        <v>23</v>
      </c>
      <c r="G5" s="1" t="s">
        <v>24</v>
      </c>
      <c r="H5" s="2">
        <v>45298</v>
      </c>
      <c r="I5" s="2" t="str">
        <f>TEXT(Origen[[#This Row],[Fecha Compra]],"dddd")</f>
        <v>domingo</v>
      </c>
      <c r="J5" s="7" t="str">
        <f>TEXT(MONTH(Origen[[#This Row],[Fecha Compra]]),"MM")</f>
        <v>01</v>
      </c>
      <c r="K5" s="7">
        <f>YEAR(Origen[[#This Row],[Fecha Compra]])</f>
        <v>2024</v>
      </c>
      <c r="L5">
        <v>49</v>
      </c>
      <c r="M5">
        <v>90</v>
      </c>
      <c r="N5">
        <f>Origen[[#This Row],[Unidades]]*Origen[[#This Row],[PVP]]</f>
        <v>4410</v>
      </c>
      <c r="O5" s="1" t="s">
        <v>25</v>
      </c>
      <c r="P5" s="1" t="s">
        <v>26</v>
      </c>
      <c r="Q5" s="1" t="s">
        <v>14</v>
      </c>
      <c r="R5" s="1" t="s">
        <v>19</v>
      </c>
      <c r="S5" s="1" t="s">
        <v>27</v>
      </c>
      <c r="T5" s="1" t="s">
        <v>28</v>
      </c>
      <c r="U5" s="1" t="s">
        <v>22</v>
      </c>
    </row>
    <row r="6" spans="1:21" x14ac:dyDescent="0.25">
      <c r="A6">
        <v>5</v>
      </c>
      <c r="B6">
        <f>IF(IFERROR(VLOOKUP(Origen[[#This Row],[Customer ID]],A7:A3905,1,FALSE),0)&gt;0,1,0)</f>
        <v>1</v>
      </c>
      <c r="C6">
        <v>45</v>
      </c>
      <c r="D6" s="1" t="s">
        <v>2</v>
      </c>
      <c r="E6" s="1" t="str">
        <f>IF(Origen[[#This Row],[Genero Sin Depurar]]="","Desconocido",Origen[[#This Row],[Genero Sin Depurar]])</f>
        <v>Male</v>
      </c>
      <c r="F6" s="1" t="s">
        <v>3</v>
      </c>
      <c r="G6" s="1" t="s">
        <v>4</v>
      </c>
      <c r="H6" s="2">
        <v>45300</v>
      </c>
      <c r="I6" s="2" t="str">
        <f>TEXT(Origen[[#This Row],[Fecha Compra]],"dddd")</f>
        <v>martes</v>
      </c>
      <c r="J6" s="7" t="str">
        <f>TEXT(MONTH(Origen[[#This Row],[Fecha Compra]]),"MM")</f>
        <v>01</v>
      </c>
      <c r="K6" s="7">
        <f>YEAR(Origen[[#This Row],[Fecha Compra]])</f>
        <v>2024</v>
      </c>
      <c r="L6">
        <v>31</v>
      </c>
      <c r="M6">
        <v>49</v>
      </c>
      <c r="N6">
        <f>Origen[[#This Row],[Unidades]]*Origen[[#This Row],[PVP]]</f>
        <v>1519</v>
      </c>
      <c r="O6" s="1" t="s">
        <v>29</v>
      </c>
      <c r="P6" s="1" t="s">
        <v>26</v>
      </c>
      <c r="Q6" s="1" t="s">
        <v>30</v>
      </c>
      <c r="R6" s="1" t="s">
        <v>19</v>
      </c>
      <c r="S6" s="1" t="s">
        <v>20</v>
      </c>
      <c r="T6" s="1" t="s">
        <v>28</v>
      </c>
      <c r="U6" s="1" t="s">
        <v>31</v>
      </c>
    </row>
    <row r="7" spans="1:21" x14ac:dyDescent="0.25">
      <c r="A7">
        <v>6</v>
      </c>
      <c r="B7">
        <f>IF(IFERROR(VLOOKUP(Origen[[#This Row],[Customer ID]],A8:A3906,1,FALSE),0)&gt;0,1,0)</f>
        <v>0</v>
      </c>
      <c r="C7">
        <v>46</v>
      </c>
      <c r="D7" s="1" t="s">
        <v>2</v>
      </c>
      <c r="E7" s="1" t="str">
        <f>IF(Origen[[#This Row],[Genero Sin Depurar]]="","Desconocido",Origen[[#This Row],[Genero Sin Depurar]])</f>
        <v>Male</v>
      </c>
      <c r="F7" s="1" t="s">
        <v>32</v>
      </c>
      <c r="G7" s="1" t="s">
        <v>24</v>
      </c>
      <c r="H7" s="2">
        <v>45302</v>
      </c>
      <c r="I7" s="2" t="str">
        <f>TEXT(Origen[[#This Row],[Fecha Compra]],"dddd")</f>
        <v>jueves</v>
      </c>
      <c r="J7" s="7" t="str">
        <f>TEXT(MONTH(Origen[[#This Row],[Fecha Compra]]),"MM")</f>
        <v>01</v>
      </c>
      <c r="K7" s="7">
        <f>YEAR(Origen[[#This Row],[Fecha Compra]])</f>
        <v>2024</v>
      </c>
      <c r="L7">
        <v>14</v>
      </c>
      <c r="M7">
        <v>20</v>
      </c>
      <c r="N7">
        <f>Origen[[#This Row],[Unidades]]*Origen[[#This Row],[PVP]]</f>
        <v>280</v>
      </c>
      <c r="O7" s="1" t="s">
        <v>33</v>
      </c>
      <c r="P7" s="1" t="s">
        <v>26</v>
      </c>
      <c r="Q7" s="1" t="s">
        <v>34</v>
      </c>
      <c r="R7" s="1" t="s">
        <v>35</v>
      </c>
      <c r="S7" s="1" t="s">
        <v>36</v>
      </c>
      <c r="T7" s="1" t="s">
        <v>10</v>
      </c>
      <c r="U7" s="1" t="s">
        <v>22</v>
      </c>
    </row>
    <row r="8" spans="1:21" x14ac:dyDescent="0.25">
      <c r="A8">
        <v>7</v>
      </c>
      <c r="B8">
        <f>IF(IFERROR(VLOOKUP(Origen[[#This Row],[Customer ID]],A9:A3907,1,FALSE),0)&gt;0,1,0)</f>
        <v>0</v>
      </c>
      <c r="C8">
        <v>63</v>
      </c>
      <c r="D8" s="1" t="s">
        <v>2</v>
      </c>
      <c r="E8" s="1" t="str">
        <f>IF(Origen[[#This Row],[Genero Sin Depurar]]="","Desconocido",Origen[[#This Row],[Genero Sin Depurar]])</f>
        <v>Male</v>
      </c>
      <c r="F8" s="1" t="s">
        <v>37</v>
      </c>
      <c r="G8" s="1" t="s">
        <v>4</v>
      </c>
      <c r="H8" s="2">
        <v>45304</v>
      </c>
      <c r="I8" s="2" t="str">
        <f>TEXT(Origen[[#This Row],[Fecha Compra]],"dddd")</f>
        <v>sábado</v>
      </c>
      <c r="J8" s="7" t="str">
        <f>TEXT(MONTH(Origen[[#This Row],[Fecha Compra]]),"MM")</f>
        <v>01</v>
      </c>
      <c r="K8" s="7">
        <f>YEAR(Origen[[#This Row],[Fecha Compra]])</f>
        <v>2024</v>
      </c>
      <c r="L8">
        <v>49</v>
      </c>
      <c r="M8">
        <v>85</v>
      </c>
      <c r="N8">
        <f>Origen[[#This Row],[Unidades]]*Origen[[#This Row],[PVP]]</f>
        <v>4165</v>
      </c>
      <c r="O8" s="1" t="s">
        <v>38</v>
      </c>
      <c r="P8" s="1" t="s">
        <v>26</v>
      </c>
      <c r="Q8" s="1" t="s">
        <v>7</v>
      </c>
      <c r="R8" s="1" t="s">
        <v>39</v>
      </c>
      <c r="S8" s="1" t="s">
        <v>20</v>
      </c>
      <c r="T8" s="1" t="s">
        <v>15</v>
      </c>
      <c r="U8" s="1" t="s">
        <v>40</v>
      </c>
    </row>
    <row r="9" spans="1:21" x14ac:dyDescent="0.25">
      <c r="A9">
        <v>8</v>
      </c>
      <c r="B9">
        <f>IF(IFERROR(VLOOKUP(Origen[[#This Row],[Customer ID]],A10:A3908,1,FALSE),0)&gt;0,1,0)</f>
        <v>0</v>
      </c>
      <c r="C9">
        <v>27</v>
      </c>
      <c r="D9" s="1" t="s">
        <v>2</v>
      </c>
      <c r="E9" s="1" t="str">
        <f>IF(Origen[[#This Row],[Genero Sin Depurar]]="","Desconocido",Origen[[#This Row],[Genero Sin Depurar]])</f>
        <v>Male</v>
      </c>
      <c r="F9" s="1" t="s">
        <v>41</v>
      </c>
      <c r="G9" s="1" t="s">
        <v>4</v>
      </c>
      <c r="H9" s="2">
        <v>45306</v>
      </c>
      <c r="I9" s="2" t="str">
        <f>TEXT(Origen[[#This Row],[Fecha Compra]],"dddd")</f>
        <v>lunes</v>
      </c>
      <c r="J9" s="7" t="str">
        <f>TEXT(MONTH(Origen[[#This Row],[Fecha Compra]]),"MM")</f>
        <v>01</v>
      </c>
      <c r="K9" s="7">
        <f>YEAR(Origen[[#This Row],[Fecha Compra]])</f>
        <v>2024</v>
      </c>
      <c r="L9">
        <v>19</v>
      </c>
      <c r="M9">
        <v>34</v>
      </c>
      <c r="N9">
        <f>Origen[[#This Row],[Unidades]]*Origen[[#This Row],[PVP]]</f>
        <v>646</v>
      </c>
      <c r="O9" s="1" t="s">
        <v>42</v>
      </c>
      <c r="P9" s="1" t="s">
        <v>6</v>
      </c>
      <c r="Q9" s="1" t="s">
        <v>43</v>
      </c>
      <c r="R9" s="1" t="s">
        <v>8</v>
      </c>
      <c r="S9" s="1" t="s">
        <v>20</v>
      </c>
      <c r="T9" s="1" t="s">
        <v>21</v>
      </c>
      <c r="U9" s="1" t="s">
        <v>22</v>
      </c>
    </row>
    <row r="10" spans="1:21" x14ac:dyDescent="0.25">
      <c r="A10">
        <v>9</v>
      </c>
      <c r="B10">
        <f>IF(IFERROR(VLOOKUP(Origen[[#This Row],[Customer ID]],A11:A3909,1,FALSE),0)&gt;0,1,0)</f>
        <v>0</v>
      </c>
      <c r="C10">
        <v>26</v>
      </c>
      <c r="D10" s="1" t="s">
        <v>2</v>
      </c>
      <c r="E10" s="1" t="str">
        <f>IF(Origen[[#This Row],[Genero Sin Depurar]]="","Desconocido",Origen[[#This Row],[Genero Sin Depurar]])</f>
        <v>Male</v>
      </c>
      <c r="F10" s="1" t="s">
        <v>44</v>
      </c>
      <c r="G10" s="1" t="s">
        <v>45</v>
      </c>
      <c r="H10" s="2">
        <v>45308</v>
      </c>
      <c r="I10" s="2" t="str">
        <f>TEXT(Origen[[#This Row],[Fecha Compra]],"dddd")</f>
        <v>miércoles</v>
      </c>
      <c r="J10" s="7" t="str">
        <f>TEXT(MONTH(Origen[[#This Row],[Fecha Compra]]),"MM")</f>
        <v>01</v>
      </c>
      <c r="K10" s="7">
        <f>YEAR(Origen[[#This Row],[Fecha Compra]])</f>
        <v>2024</v>
      </c>
      <c r="L10">
        <v>8</v>
      </c>
      <c r="M10">
        <v>97</v>
      </c>
      <c r="N10">
        <f>Origen[[#This Row],[Unidades]]*Origen[[#This Row],[PVP]]</f>
        <v>776</v>
      </c>
      <c r="O10" s="1" t="s">
        <v>46</v>
      </c>
      <c r="P10" s="1" t="s">
        <v>6</v>
      </c>
      <c r="Q10" s="1" t="s">
        <v>47</v>
      </c>
      <c r="R10" s="1" t="s">
        <v>35</v>
      </c>
      <c r="S10" s="1" t="s">
        <v>9</v>
      </c>
      <c r="T10" s="1" t="s">
        <v>10</v>
      </c>
      <c r="U10" s="1" t="s">
        <v>31</v>
      </c>
    </row>
    <row r="11" spans="1:21" x14ac:dyDescent="0.25">
      <c r="A11">
        <v>10</v>
      </c>
      <c r="B11">
        <f>IF(IFERROR(VLOOKUP(Origen[[#This Row],[Customer ID]],A12:A3910,1,FALSE),0)&gt;0,1,0)</f>
        <v>0</v>
      </c>
      <c r="C11">
        <v>57</v>
      </c>
      <c r="D11" s="1" t="s">
        <v>2</v>
      </c>
      <c r="E11" s="1" t="str">
        <f>IF(Origen[[#This Row],[Genero Sin Depurar]]="","Desconocido",Origen[[#This Row],[Genero Sin Depurar]])</f>
        <v>Male</v>
      </c>
      <c r="F11" s="1" t="s">
        <v>48</v>
      </c>
      <c r="G11" s="1" t="s">
        <v>49</v>
      </c>
      <c r="H11" s="2">
        <v>45310</v>
      </c>
      <c r="I11" s="2" t="str">
        <f>TEXT(Origen[[#This Row],[Fecha Compra]],"dddd")</f>
        <v>viernes</v>
      </c>
      <c r="J11" s="7" t="str">
        <f>TEXT(MONTH(Origen[[#This Row],[Fecha Compra]]),"MM")</f>
        <v>01</v>
      </c>
      <c r="K11" s="7">
        <f>YEAR(Origen[[#This Row],[Fecha Compra]])</f>
        <v>2024</v>
      </c>
      <c r="L11">
        <v>4</v>
      </c>
      <c r="M11">
        <v>31</v>
      </c>
      <c r="N11">
        <f>Origen[[#This Row],[Unidades]]*Origen[[#This Row],[PVP]]</f>
        <v>124</v>
      </c>
      <c r="O11" s="1" t="s">
        <v>50</v>
      </c>
      <c r="P11" s="1" t="s">
        <v>26</v>
      </c>
      <c r="Q11" s="1" t="s">
        <v>51</v>
      </c>
      <c r="R11" s="1" t="s">
        <v>19</v>
      </c>
      <c r="S11" s="1" t="s">
        <v>52</v>
      </c>
      <c r="T11" s="1" t="s">
        <v>15</v>
      </c>
      <c r="U11" s="1" t="s">
        <v>40</v>
      </c>
    </row>
    <row r="12" spans="1:21" x14ac:dyDescent="0.25">
      <c r="A12">
        <v>11</v>
      </c>
      <c r="B12">
        <f>IF(IFERROR(VLOOKUP(Origen[[#This Row],[Customer ID]],A13:A3911,1,FALSE),0)&gt;0,1,0)</f>
        <v>0</v>
      </c>
      <c r="C12">
        <v>53</v>
      </c>
      <c r="D12" s="1"/>
      <c r="E12" s="1" t="str">
        <f>IF(Origen[[#This Row],[Genero Sin Depurar]]="","Desconocido",Origen[[#This Row],[Genero Sin Depurar]])</f>
        <v>Desconocido</v>
      </c>
      <c r="F12" s="1" t="s">
        <v>53</v>
      </c>
      <c r="G12" s="1" t="s">
        <v>24</v>
      </c>
      <c r="H12" s="2">
        <v>45312</v>
      </c>
      <c r="I12" s="2" t="str">
        <f>TEXT(Origen[[#This Row],[Fecha Compra]],"dddd")</f>
        <v>domingo</v>
      </c>
      <c r="J12" s="7" t="str">
        <f>TEXT(MONTH(Origen[[#This Row],[Fecha Compra]]),"MM")</f>
        <v>01</v>
      </c>
      <c r="K12" s="7">
        <f>YEAR(Origen[[#This Row],[Fecha Compra]])</f>
        <v>2024</v>
      </c>
      <c r="L12">
        <v>26</v>
      </c>
      <c r="M12">
        <v>34</v>
      </c>
      <c r="N12">
        <f>Origen[[#This Row],[Unidades]]*Origen[[#This Row],[PVP]]</f>
        <v>884</v>
      </c>
      <c r="O12" s="1" t="s">
        <v>54</v>
      </c>
      <c r="P12" s="1" t="s">
        <v>6</v>
      </c>
      <c r="Q12" s="1" t="s">
        <v>55</v>
      </c>
      <c r="R12" s="1" t="s">
        <v>39</v>
      </c>
      <c r="S12" s="1" t="s">
        <v>56</v>
      </c>
      <c r="T12" s="1" t="s">
        <v>57</v>
      </c>
      <c r="U12" s="1" t="s">
        <v>58</v>
      </c>
    </row>
    <row r="13" spans="1:21" x14ac:dyDescent="0.25">
      <c r="A13">
        <v>12</v>
      </c>
      <c r="B13">
        <f>IF(IFERROR(VLOOKUP(Origen[[#This Row],[Customer ID]],A14:A3912,1,FALSE),0)&gt;0,1,0)</f>
        <v>0</v>
      </c>
      <c r="C13">
        <v>30</v>
      </c>
      <c r="D13" s="1" t="s">
        <v>2</v>
      </c>
      <c r="E13" s="1" t="str">
        <f>IF(Origen[[#This Row],[Genero Sin Depurar]]="","Desconocido",Origen[[#This Row],[Genero Sin Depurar]])</f>
        <v>Male</v>
      </c>
      <c r="F13" s="1" t="s">
        <v>41</v>
      </c>
      <c r="G13" s="1" t="s">
        <v>4</v>
      </c>
      <c r="H13" s="2">
        <v>45314</v>
      </c>
      <c r="I13" s="2" t="str">
        <f>TEXT(Origen[[#This Row],[Fecha Compra]],"dddd")</f>
        <v>martes</v>
      </c>
      <c r="J13" s="7" t="str">
        <f>TEXT(MONTH(Origen[[#This Row],[Fecha Compra]]),"MM")</f>
        <v>01</v>
      </c>
      <c r="K13" s="7">
        <f>YEAR(Origen[[#This Row],[Fecha Compra]])</f>
        <v>2024</v>
      </c>
      <c r="L13">
        <v>10</v>
      </c>
      <c r="M13">
        <v>68</v>
      </c>
      <c r="N13">
        <f>Origen[[#This Row],[Unidades]]*Origen[[#This Row],[PVP]]</f>
        <v>680</v>
      </c>
      <c r="O13" s="1" t="s">
        <v>59</v>
      </c>
      <c r="P13" s="1" t="s">
        <v>18</v>
      </c>
      <c r="Q13" s="1" t="s">
        <v>60</v>
      </c>
      <c r="R13" s="1" t="s">
        <v>8</v>
      </c>
      <c r="S13" s="1" t="s">
        <v>56</v>
      </c>
      <c r="T13" s="1" t="s">
        <v>57</v>
      </c>
      <c r="U13" s="1" t="s">
        <v>11</v>
      </c>
    </row>
    <row r="14" spans="1:21" x14ac:dyDescent="0.25">
      <c r="A14">
        <v>13</v>
      </c>
      <c r="B14">
        <f>IF(IFERROR(VLOOKUP(Origen[[#This Row],[Customer ID]],A15:A3913,1,FALSE),0)&gt;0,1,0)</f>
        <v>0</v>
      </c>
      <c r="C14">
        <v>61</v>
      </c>
      <c r="D14" s="1" t="s">
        <v>2</v>
      </c>
      <c r="E14" s="1" t="str">
        <f>IF(Origen[[#This Row],[Genero Sin Depurar]]="","Desconocido",Origen[[#This Row],[Genero Sin Depurar]])</f>
        <v>Male</v>
      </c>
      <c r="F14" s="1" t="s">
        <v>44</v>
      </c>
      <c r="G14" s="1" t="s">
        <v>45</v>
      </c>
      <c r="H14" s="2">
        <v>45316</v>
      </c>
      <c r="I14" s="2" t="str">
        <f>TEXT(Origen[[#This Row],[Fecha Compra]],"dddd")</f>
        <v>jueves</v>
      </c>
      <c r="J14" s="7" t="str">
        <f>TEXT(MONTH(Origen[[#This Row],[Fecha Compra]]),"MM")</f>
        <v>01</v>
      </c>
      <c r="K14" s="7">
        <f>YEAR(Origen[[#This Row],[Fecha Compra]])</f>
        <v>2024</v>
      </c>
      <c r="L14">
        <v>37</v>
      </c>
      <c r="M14">
        <v>72</v>
      </c>
      <c r="N14">
        <f>Origen[[#This Row],[Unidades]]*Origen[[#This Row],[PVP]]</f>
        <v>2664</v>
      </c>
      <c r="O14" s="1" t="s">
        <v>61</v>
      </c>
      <c r="P14" s="1" t="s">
        <v>26</v>
      </c>
      <c r="Q14" s="1" t="s">
        <v>62</v>
      </c>
      <c r="R14" s="1" t="s">
        <v>8</v>
      </c>
      <c r="S14" s="1" t="s">
        <v>9</v>
      </c>
      <c r="T14" s="1" t="s">
        <v>10</v>
      </c>
      <c r="U14" s="1" t="s">
        <v>11</v>
      </c>
    </row>
    <row r="15" spans="1:21" x14ac:dyDescent="0.25">
      <c r="A15">
        <v>14</v>
      </c>
      <c r="B15">
        <f>IF(IFERROR(VLOOKUP(Origen[[#This Row],[Customer ID]],A16:A3914,1,FALSE),0)&gt;0,1,0)</f>
        <v>0</v>
      </c>
      <c r="C15">
        <v>65</v>
      </c>
      <c r="D15" s="1" t="s">
        <v>2</v>
      </c>
      <c r="E15" s="1" t="str">
        <f>IF(Origen[[#This Row],[Genero Sin Depurar]]="","Desconocido",Origen[[#This Row],[Genero Sin Depurar]])</f>
        <v>Male</v>
      </c>
      <c r="F15" s="1" t="s">
        <v>63</v>
      </c>
      <c r="G15" s="1" t="s">
        <v>4</v>
      </c>
      <c r="H15" s="2">
        <v>45318</v>
      </c>
      <c r="I15" s="2" t="str">
        <f>TEXT(Origen[[#This Row],[Fecha Compra]],"dddd")</f>
        <v>sábado</v>
      </c>
      <c r="J15" s="7" t="str">
        <f>TEXT(MONTH(Origen[[#This Row],[Fecha Compra]]),"MM")</f>
        <v>01</v>
      </c>
      <c r="K15" s="7">
        <f>YEAR(Origen[[#This Row],[Fecha Compra]])</f>
        <v>2024</v>
      </c>
      <c r="L15">
        <v>31</v>
      </c>
      <c r="M15">
        <v>51</v>
      </c>
      <c r="N15">
        <f>Origen[[#This Row],[Unidades]]*Origen[[#This Row],[PVP]]</f>
        <v>1581</v>
      </c>
      <c r="O15" s="1" t="s">
        <v>64</v>
      </c>
      <c r="P15" s="1" t="s">
        <v>26</v>
      </c>
      <c r="Q15" s="1" t="s">
        <v>65</v>
      </c>
      <c r="R15" s="1" t="s">
        <v>19</v>
      </c>
      <c r="S15" s="1" t="s">
        <v>9</v>
      </c>
      <c r="T15" s="1" t="s">
        <v>28</v>
      </c>
      <c r="U15" s="1" t="s">
        <v>22</v>
      </c>
    </row>
    <row r="16" spans="1:21" x14ac:dyDescent="0.25">
      <c r="A16">
        <v>15</v>
      </c>
      <c r="B16">
        <f>IF(IFERROR(VLOOKUP(Origen[[#This Row],[Customer ID]],A17:A3915,1,FALSE),0)&gt;0,1,0)</f>
        <v>0</v>
      </c>
      <c r="C16">
        <v>64</v>
      </c>
      <c r="D16" s="1" t="s">
        <v>2</v>
      </c>
      <c r="E16" s="1" t="str">
        <f>IF(Origen[[#This Row],[Genero Sin Depurar]]="","Desconocido",Origen[[#This Row],[Genero Sin Depurar]])</f>
        <v>Male</v>
      </c>
      <c r="F16" s="1" t="s">
        <v>44</v>
      </c>
      <c r="G16" s="1" t="s">
        <v>45</v>
      </c>
      <c r="H16" s="2">
        <v>45320</v>
      </c>
      <c r="I16" s="2" t="str">
        <f>TEXT(Origen[[#This Row],[Fecha Compra]],"dddd")</f>
        <v>lunes</v>
      </c>
      <c r="J16" s="7" t="str">
        <f>TEXT(MONTH(Origen[[#This Row],[Fecha Compra]]),"MM")</f>
        <v>01</v>
      </c>
      <c r="K16" s="7">
        <f>YEAR(Origen[[#This Row],[Fecha Compra]])</f>
        <v>2024</v>
      </c>
      <c r="L16">
        <v>34</v>
      </c>
      <c r="M16">
        <v>53</v>
      </c>
      <c r="N16">
        <f>Origen[[#This Row],[Unidades]]*Origen[[#This Row],[PVP]]</f>
        <v>1802</v>
      </c>
      <c r="O16" s="1" t="s">
        <v>66</v>
      </c>
      <c r="P16" s="1" t="s">
        <v>6</v>
      </c>
      <c r="Q16" s="1" t="s">
        <v>67</v>
      </c>
      <c r="R16" s="1" t="s">
        <v>8</v>
      </c>
      <c r="S16" s="1" t="s">
        <v>20</v>
      </c>
      <c r="T16" s="1" t="s">
        <v>68</v>
      </c>
      <c r="U16" s="1" t="s">
        <v>22</v>
      </c>
    </row>
    <row r="17" spans="1:21" x14ac:dyDescent="0.25">
      <c r="A17">
        <v>16</v>
      </c>
      <c r="B17">
        <f>IF(IFERROR(VLOOKUP(Origen[[#This Row],[Customer ID]],A18:A3916,1,FALSE),0)&gt;0,1,0)</f>
        <v>0</v>
      </c>
      <c r="C17">
        <v>64</v>
      </c>
      <c r="D17" s="1" t="s">
        <v>2</v>
      </c>
      <c r="E17" s="1" t="str">
        <f>IF(Origen[[#This Row],[Genero Sin Depurar]]="","Desconocido",Origen[[#This Row],[Genero Sin Depurar]])</f>
        <v>Male</v>
      </c>
      <c r="F17" s="1" t="s">
        <v>69</v>
      </c>
      <c r="G17" s="1" t="s">
        <v>4</v>
      </c>
      <c r="H17" s="2">
        <v>45322</v>
      </c>
      <c r="I17" s="2" t="str">
        <f>TEXT(Origen[[#This Row],[Fecha Compra]],"dddd")</f>
        <v>miércoles</v>
      </c>
      <c r="J17" s="7" t="str">
        <f>TEXT(MONTH(Origen[[#This Row],[Fecha Compra]]),"MM")</f>
        <v>01</v>
      </c>
      <c r="K17" s="7">
        <f>YEAR(Origen[[#This Row],[Fecha Compra]])</f>
        <v>2024</v>
      </c>
      <c r="L17">
        <v>8</v>
      </c>
      <c r="M17">
        <v>81</v>
      </c>
      <c r="N17">
        <f>Origen[[#This Row],[Unidades]]*Origen[[#This Row],[PVP]]</f>
        <v>648</v>
      </c>
      <c r="O17" s="1" t="s">
        <v>25</v>
      </c>
      <c r="P17" s="1" t="s">
        <v>26</v>
      </c>
      <c r="Q17" s="1" t="s">
        <v>67</v>
      </c>
      <c r="R17" s="1" t="s">
        <v>8</v>
      </c>
      <c r="S17" s="1" t="s">
        <v>56</v>
      </c>
      <c r="T17" s="1" t="s">
        <v>28</v>
      </c>
      <c r="U17" s="1" t="s">
        <v>70</v>
      </c>
    </row>
    <row r="18" spans="1:21" x14ac:dyDescent="0.25">
      <c r="A18">
        <v>17</v>
      </c>
      <c r="B18">
        <f>IF(IFERROR(VLOOKUP(Origen[[#This Row],[Customer ID]],A19:A3917,1,FALSE),0)&gt;0,1,0)</f>
        <v>0</v>
      </c>
      <c r="C18">
        <v>25</v>
      </c>
      <c r="D18" s="1" t="s">
        <v>2</v>
      </c>
      <c r="E18" s="1" t="str">
        <f>IF(Origen[[#This Row],[Genero Sin Depurar]]="","Desconocido",Origen[[#This Row],[Genero Sin Depurar]])</f>
        <v>Male</v>
      </c>
      <c r="F18" s="1" t="s">
        <v>71</v>
      </c>
      <c r="G18" s="1" t="s">
        <v>49</v>
      </c>
      <c r="H18" s="2">
        <v>45324</v>
      </c>
      <c r="I18" s="2" t="str">
        <f>TEXT(Origen[[#This Row],[Fecha Compra]],"dddd")</f>
        <v>viernes</v>
      </c>
      <c r="J18" s="7" t="str">
        <f>TEXT(MONTH(Origen[[#This Row],[Fecha Compra]]),"MM")</f>
        <v>01</v>
      </c>
      <c r="K18" s="7">
        <f>YEAR(Origen[[#This Row],[Fecha Compra]])</f>
        <v>2024</v>
      </c>
      <c r="L18">
        <v>44</v>
      </c>
      <c r="M18">
        <v>36</v>
      </c>
      <c r="N18">
        <f>Origen[[#This Row],[Unidades]]*Origen[[#This Row],[PVP]]</f>
        <v>1584</v>
      </c>
      <c r="O18" s="1" t="s">
        <v>72</v>
      </c>
      <c r="P18" s="1" t="s">
        <v>18</v>
      </c>
      <c r="Q18" s="1" t="s">
        <v>7</v>
      </c>
      <c r="R18" s="1" t="s">
        <v>19</v>
      </c>
      <c r="S18" s="1" t="s">
        <v>27</v>
      </c>
      <c r="T18" s="1" t="s">
        <v>68</v>
      </c>
      <c r="U18" s="1" t="s">
        <v>58</v>
      </c>
    </row>
    <row r="19" spans="1:21" x14ac:dyDescent="0.25">
      <c r="A19">
        <v>19</v>
      </c>
      <c r="B19">
        <f>IF(IFERROR(VLOOKUP(Origen[[#This Row],[Customer ID]],A20:A3918,1,FALSE),0)&gt;0,1,0)</f>
        <v>0</v>
      </c>
      <c r="C19">
        <v>52</v>
      </c>
      <c r="D19" s="1" t="s">
        <v>2</v>
      </c>
      <c r="E19" s="1" t="str">
        <f>IF(Origen[[#This Row],[Genero Sin Depurar]]="","Desconocido",Origen[[#This Row],[Genero Sin Depurar]])</f>
        <v>Male</v>
      </c>
      <c r="F19" s="1" t="s">
        <v>12</v>
      </c>
      <c r="G19" s="1" t="s">
        <v>4</v>
      </c>
      <c r="H19" s="2">
        <v>45328</v>
      </c>
      <c r="I19" s="2" t="str">
        <f>TEXT(Origen[[#This Row],[Fecha Compra]],"dddd")</f>
        <v>martes</v>
      </c>
      <c r="J19" s="7" t="str">
        <f>TEXT(MONTH(Origen[[#This Row],[Fecha Compra]]),"MM")</f>
        <v>01</v>
      </c>
      <c r="K19" s="7">
        <f>YEAR(Origen[[#This Row],[Fecha Compra]])</f>
        <v>2024</v>
      </c>
      <c r="L19">
        <v>17</v>
      </c>
      <c r="M19">
        <v>48</v>
      </c>
      <c r="N19">
        <f>Origen[[#This Row],[Unidades]]*Origen[[#This Row],[PVP]]</f>
        <v>816</v>
      </c>
      <c r="O19" s="1" t="s">
        <v>38</v>
      </c>
      <c r="P19" s="1" t="s">
        <v>18</v>
      </c>
      <c r="Q19" s="1" t="s">
        <v>76</v>
      </c>
      <c r="R19" s="1" t="s">
        <v>35</v>
      </c>
      <c r="S19" s="1" t="s">
        <v>20</v>
      </c>
      <c r="T19" s="1" t="s">
        <v>15</v>
      </c>
      <c r="U19" s="1" t="s">
        <v>22</v>
      </c>
    </row>
    <row r="20" spans="1:21" x14ac:dyDescent="0.25">
      <c r="A20">
        <v>20</v>
      </c>
      <c r="B20">
        <f>IF(IFERROR(VLOOKUP(Origen[[#This Row],[Customer ID]],A21:A3919,1,FALSE),0)&gt;0,1,0)</f>
        <v>0</v>
      </c>
      <c r="C20">
        <v>66</v>
      </c>
      <c r="D20" s="1" t="s">
        <v>2</v>
      </c>
      <c r="E20" s="1" t="str">
        <f>IF(Origen[[#This Row],[Genero Sin Depurar]]="","Desconocido",Origen[[#This Row],[Genero Sin Depurar]])</f>
        <v>Male</v>
      </c>
      <c r="F20" s="1" t="s">
        <v>77</v>
      </c>
      <c r="G20" s="1" t="s">
        <v>4</v>
      </c>
      <c r="H20" s="2">
        <v>45330</v>
      </c>
      <c r="I20" s="2" t="str">
        <f>TEXT(Origen[[#This Row],[Fecha Compra]],"dddd")</f>
        <v>jueves</v>
      </c>
      <c r="J20" s="7" t="str">
        <f>TEXT(MONTH(Origen[[#This Row],[Fecha Compra]]),"MM")</f>
        <v>01</v>
      </c>
      <c r="K20" s="7">
        <f>YEAR(Origen[[#This Row],[Fecha Compra]])</f>
        <v>2024</v>
      </c>
      <c r="L20">
        <v>46</v>
      </c>
      <c r="M20">
        <v>90</v>
      </c>
      <c r="N20">
        <f>Origen[[#This Row],[Unidades]]*Origen[[#This Row],[PVP]]</f>
        <v>4140</v>
      </c>
      <c r="O20" s="1" t="s">
        <v>25</v>
      </c>
      <c r="P20" s="1" t="s">
        <v>26</v>
      </c>
      <c r="Q20" s="1" t="s">
        <v>78</v>
      </c>
      <c r="R20" s="1" t="s">
        <v>35</v>
      </c>
      <c r="S20" s="1" t="s">
        <v>36</v>
      </c>
      <c r="T20" s="1" t="s">
        <v>68</v>
      </c>
      <c r="U20" s="1" t="s">
        <v>58</v>
      </c>
    </row>
    <row r="21" spans="1:21" x14ac:dyDescent="0.25">
      <c r="A21">
        <v>21</v>
      </c>
      <c r="B21">
        <f>IF(IFERROR(VLOOKUP(Origen[[#This Row],[Customer ID]],A22:A3920,1,FALSE),0)&gt;0,1,0)</f>
        <v>0</v>
      </c>
      <c r="C21">
        <v>21</v>
      </c>
      <c r="D21" s="1" t="s">
        <v>2</v>
      </c>
      <c r="E21" s="1" t="str">
        <f>IF(Origen[[#This Row],[Genero Sin Depurar]]="","Desconocido",Origen[[#This Row],[Genero Sin Depurar]])</f>
        <v>Male</v>
      </c>
      <c r="F21" s="1" t="s">
        <v>77</v>
      </c>
      <c r="G21" s="1" t="s">
        <v>4</v>
      </c>
      <c r="H21" s="2">
        <v>45332</v>
      </c>
      <c r="I21" s="2" t="str">
        <f>TEXT(Origen[[#This Row],[Fecha Compra]],"dddd")</f>
        <v>sábado</v>
      </c>
      <c r="J21" s="7" t="str">
        <f>TEXT(MONTH(Origen[[#This Row],[Fecha Compra]]),"MM")</f>
        <v>01</v>
      </c>
      <c r="K21" s="7">
        <f>YEAR(Origen[[#This Row],[Fecha Compra]])</f>
        <v>2024</v>
      </c>
      <c r="L21">
        <v>50</v>
      </c>
      <c r="M21">
        <v>51</v>
      </c>
      <c r="N21">
        <f>Origen[[#This Row],[Unidades]]*Origen[[#This Row],[PVP]]</f>
        <v>2550</v>
      </c>
      <c r="O21" s="1" t="s">
        <v>42</v>
      </c>
      <c r="P21" s="1" t="s">
        <v>26</v>
      </c>
      <c r="Q21" s="1" t="s">
        <v>76</v>
      </c>
      <c r="R21" s="1" t="s">
        <v>8</v>
      </c>
      <c r="S21" s="1" t="s">
        <v>9</v>
      </c>
      <c r="T21" s="1" t="s">
        <v>15</v>
      </c>
      <c r="U21" s="1" t="s">
        <v>79</v>
      </c>
    </row>
    <row r="22" spans="1:21" x14ac:dyDescent="0.25">
      <c r="A22">
        <v>22</v>
      </c>
      <c r="B22">
        <f>IF(IFERROR(VLOOKUP(Origen[[#This Row],[Customer ID]],A23:A3921,1,FALSE),0)&gt;0,1,0)</f>
        <v>0</v>
      </c>
      <c r="C22">
        <v>31</v>
      </c>
      <c r="D22" s="1" t="s">
        <v>2</v>
      </c>
      <c r="E22" s="1" t="str">
        <f>IF(Origen[[#This Row],[Genero Sin Depurar]]="","Desconocido",Origen[[#This Row],[Genero Sin Depurar]])</f>
        <v>Male</v>
      </c>
      <c r="F22" s="1" t="s">
        <v>77</v>
      </c>
      <c r="G22" s="1" t="s">
        <v>4</v>
      </c>
      <c r="H22" s="2">
        <v>45334</v>
      </c>
      <c r="I22" s="2" t="str">
        <f>TEXT(Origen[[#This Row],[Fecha Compra]],"dddd")</f>
        <v>lunes</v>
      </c>
      <c r="J22" s="7" t="str">
        <f>TEXT(MONTH(Origen[[#This Row],[Fecha Compra]]),"MM")</f>
        <v>01</v>
      </c>
      <c r="K22" s="7">
        <f>YEAR(Origen[[#This Row],[Fecha Compra]])</f>
        <v>2024</v>
      </c>
      <c r="L22">
        <v>22</v>
      </c>
      <c r="M22">
        <v>62</v>
      </c>
      <c r="N22">
        <f>Origen[[#This Row],[Unidades]]*Origen[[#This Row],[PVP]]</f>
        <v>1364</v>
      </c>
      <c r="O22" s="1" t="s">
        <v>80</v>
      </c>
      <c r="P22" s="1" t="s">
        <v>26</v>
      </c>
      <c r="Q22" s="1" t="s">
        <v>43</v>
      </c>
      <c r="R22" s="1" t="s">
        <v>8</v>
      </c>
      <c r="S22" s="1" t="s">
        <v>56</v>
      </c>
      <c r="T22" s="1" t="s">
        <v>68</v>
      </c>
      <c r="U22" s="1" t="s">
        <v>40</v>
      </c>
    </row>
    <row r="23" spans="1:21" x14ac:dyDescent="0.25">
      <c r="A23">
        <v>23</v>
      </c>
      <c r="B23">
        <f>IF(IFERROR(VLOOKUP(Origen[[#This Row],[Customer ID]],A24:A3922,1,FALSE),0)&gt;0,1,0)</f>
        <v>0</v>
      </c>
      <c r="C23">
        <v>56</v>
      </c>
      <c r="D23" s="1" t="s">
        <v>2</v>
      </c>
      <c r="E23" s="1" t="str">
        <f>IF(Origen[[#This Row],[Genero Sin Depurar]]="","Desconocido",Origen[[#This Row],[Genero Sin Depurar]])</f>
        <v>Male</v>
      </c>
      <c r="F23" s="1" t="s">
        <v>77</v>
      </c>
      <c r="G23" s="1" t="s">
        <v>4</v>
      </c>
      <c r="H23" s="2">
        <v>45336</v>
      </c>
      <c r="I23" s="2" t="str">
        <f>TEXT(Origen[[#This Row],[Fecha Compra]],"dddd")</f>
        <v>miércoles</v>
      </c>
      <c r="J23" s="7" t="str">
        <f>TEXT(MONTH(Origen[[#This Row],[Fecha Compra]]),"MM")</f>
        <v>01</v>
      </c>
      <c r="K23" s="7">
        <f>YEAR(Origen[[#This Row],[Fecha Compra]])</f>
        <v>2024</v>
      </c>
      <c r="L23">
        <v>32</v>
      </c>
      <c r="M23">
        <v>37</v>
      </c>
      <c r="N23">
        <f>Origen[[#This Row],[Unidades]]*Origen[[#This Row],[PVP]]</f>
        <v>1184</v>
      </c>
      <c r="O23" s="1" t="s">
        <v>81</v>
      </c>
      <c r="P23" s="1" t="s">
        <v>26</v>
      </c>
      <c r="Q23" s="1" t="s">
        <v>82</v>
      </c>
      <c r="R23" s="1" t="s">
        <v>35</v>
      </c>
      <c r="S23" s="1" t="s">
        <v>56</v>
      </c>
      <c r="T23" s="1" t="s">
        <v>68</v>
      </c>
      <c r="U23" s="1" t="s">
        <v>31</v>
      </c>
    </row>
    <row r="24" spans="1:21" x14ac:dyDescent="0.25">
      <c r="A24">
        <v>24</v>
      </c>
      <c r="B24">
        <f>IF(IFERROR(VLOOKUP(Origen[[#This Row],[Customer ID]],A25:A3923,1,FALSE),0)&gt;0,1,0)</f>
        <v>0</v>
      </c>
      <c r="C24">
        <v>31</v>
      </c>
      <c r="D24" s="1"/>
      <c r="E24" s="1" t="str">
        <f>IF(Origen[[#This Row],[Genero Sin Depurar]]="","Desconocido",Origen[[#This Row],[Genero Sin Depurar]])</f>
        <v>Desconocido</v>
      </c>
      <c r="F24" s="1" t="s">
        <v>77</v>
      </c>
      <c r="G24" s="1" t="s">
        <v>4</v>
      </c>
      <c r="H24" s="2">
        <v>45338</v>
      </c>
      <c r="I24" s="2" t="str">
        <f>TEXT(Origen[[#This Row],[Fecha Compra]],"dddd")</f>
        <v>viernes</v>
      </c>
      <c r="J24" s="7" t="str">
        <f>TEXT(MONTH(Origen[[#This Row],[Fecha Compra]]),"MM")</f>
        <v>01</v>
      </c>
      <c r="K24" s="7">
        <f>YEAR(Origen[[#This Row],[Fecha Compra]])</f>
        <v>2024</v>
      </c>
      <c r="L24">
        <v>40</v>
      </c>
      <c r="M24">
        <v>88</v>
      </c>
      <c r="N24">
        <f>Origen[[#This Row],[Unidades]]*Origen[[#This Row],[PVP]]</f>
        <v>3520</v>
      </c>
      <c r="O24" s="1" t="s">
        <v>83</v>
      </c>
      <c r="P24" s="1" t="s">
        <v>74</v>
      </c>
      <c r="Q24" s="1" t="s">
        <v>34</v>
      </c>
      <c r="R24" s="1" t="s">
        <v>8</v>
      </c>
      <c r="S24" s="1" t="s">
        <v>9</v>
      </c>
      <c r="T24" s="1" t="s">
        <v>21</v>
      </c>
      <c r="U24" s="1" t="s">
        <v>22</v>
      </c>
    </row>
    <row r="25" spans="1:21" x14ac:dyDescent="0.25">
      <c r="A25">
        <v>25</v>
      </c>
      <c r="B25">
        <f>IF(IFERROR(VLOOKUP(Origen[[#This Row],[Customer ID]],A26:A3924,1,FALSE),0)&gt;0,1,0)</f>
        <v>0</v>
      </c>
      <c r="C25">
        <v>18</v>
      </c>
      <c r="D25" s="1" t="s">
        <v>2</v>
      </c>
      <c r="E25" s="1" t="str">
        <f>IF(Origen[[#This Row],[Genero Sin Depurar]]="","Desconocido",Origen[[#This Row],[Genero Sin Depurar]])</f>
        <v>Male</v>
      </c>
      <c r="F25" s="1" t="s">
        <v>84</v>
      </c>
      <c r="G25" s="1" t="s">
        <v>45</v>
      </c>
      <c r="H25" s="2">
        <v>45340</v>
      </c>
      <c r="I25" s="2" t="str">
        <f>TEXT(Origen[[#This Row],[Fecha Compra]],"dddd")</f>
        <v>domingo</v>
      </c>
      <c r="J25" s="7" t="str">
        <f>TEXT(MONTH(Origen[[#This Row],[Fecha Compra]]),"MM")</f>
        <v>01</v>
      </c>
      <c r="K25" s="7">
        <f>YEAR(Origen[[#This Row],[Fecha Compra]])</f>
        <v>2024</v>
      </c>
      <c r="L25">
        <v>16</v>
      </c>
      <c r="M25">
        <v>22</v>
      </c>
      <c r="N25">
        <f>Origen[[#This Row],[Unidades]]*Origen[[#This Row],[PVP]]</f>
        <v>352</v>
      </c>
      <c r="O25" s="1" t="s">
        <v>85</v>
      </c>
      <c r="P25" s="1" t="s">
        <v>26</v>
      </c>
      <c r="Q25" s="1" t="s">
        <v>78</v>
      </c>
      <c r="R25" s="1" t="s">
        <v>39</v>
      </c>
      <c r="S25" s="1" t="s">
        <v>56</v>
      </c>
      <c r="T25" s="1" t="s">
        <v>68</v>
      </c>
      <c r="U25" s="1" t="s">
        <v>22</v>
      </c>
    </row>
    <row r="26" spans="1:21" x14ac:dyDescent="0.25">
      <c r="A26">
        <v>26</v>
      </c>
      <c r="B26">
        <f>IF(IFERROR(VLOOKUP(Origen[[#This Row],[Customer ID]],A27:A3925,1,FALSE),0)&gt;0,1,0)</f>
        <v>0</v>
      </c>
      <c r="C26">
        <v>18</v>
      </c>
      <c r="D26" s="1" t="s">
        <v>2</v>
      </c>
      <c r="E26" s="1" t="str">
        <f>IF(Origen[[#This Row],[Genero Sin Depurar]]="","Desconocido",Origen[[#This Row],[Genero Sin Depurar]])</f>
        <v>Male</v>
      </c>
      <c r="F26" s="1" t="s">
        <v>86</v>
      </c>
      <c r="G26" s="1" t="s">
        <v>4</v>
      </c>
      <c r="H26" s="2">
        <v>45342</v>
      </c>
      <c r="I26" s="2" t="str">
        <f>TEXT(Origen[[#This Row],[Fecha Compra]],"dddd")</f>
        <v>martes</v>
      </c>
      <c r="J26" s="7" t="str">
        <f>TEXT(MONTH(Origen[[#This Row],[Fecha Compra]]),"MM")</f>
        <v>01</v>
      </c>
      <c r="K26" s="7">
        <f>YEAR(Origen[[#This Row],[Fecha Compra]])</f>
        <v>2024</v>
      </c>
      <c r="L26">
        <v>14</v>
      </c>
      <c r="M26">
        <v>25</v>
      </c>
      <c r="N26">
        <f>Origen[[#This Row],[Unidades]]*Origen[[#This Row],[PVP]]</f>
        <v>350</v>
      </c>
      <c r="O26" s="1" t="s">
        <v>87</v>
      </c>
      <c r="P26" s="1" t="s">
        <v>26</v>
      </c>
      <c r="Q26" s="1" t="s">
        <v>47</v>
      </c>
      <c r="R26" s="1" t="s">
        <v>35</v>
      </c>
      <c r="S26" s="1" t="s">
        <v>9</v>
      </c>
      <c r="T26" s="1" t="s">
        <v>28</v>
      </c>
      <c r="U26" s="1" t="s">
        <v>31</v>
      </c>
    </row>
    <row r="27" spans="1:21" x14ac:dyDescent="0.25">
      <c r="A27">
        <v>27</v>
      </c>
      <c r="B27">
        <f>IF(IFERROR(VLOOKUP(Origen[[#This Row],[Customer ID]],A28:A3926,1,FALSE),0)&gt;0,1,0)</f>
        <v>0</v>
      </c>
      <c r="C27">
        <v>38</v>
      </c>
      <c r="D27" s="1" t="s">
        <v>2</v>
      </c>
      <c r="E27" s="1" t="str">
        <f>IF(Origen[[#This Row],[Genero Sin Depurar]]="","Desconocido",Origen[[#This Row],[Genero Sin Depurar]])</f>
        <v>Male</v>
      </c>
      <c r="F27" s="1" t="s">
        <v>88</v>
      </c>
      <c r="G27" s="1" t="s">
        <v>49</v>
      </c>
      <c r="H27" s="2">
        <v>45344</v>
      </c>
      <c r="I27" s="2" t="str">
        <f>TEXT(Origen[[#This Row],[Fecha Compra]],"dddd")</f>
        <v>jueves</v>
      </c>
      <c r="J27" s="7" t="str">
        <f>TEXT(MONTH(Origen[[#This Row],[Fecha Compra]]),"MM")</f>
        <v>01</v>
      </c>
      <c r="K27" s="7">
        <f>YEAR(Origen[[#This Row],[Fecha Compra]])</f>
        <v>2024</v>
      </c>
      <c r="L27">
        <v>13</v>
      </c>
      <c r="M27">
        <v>20</v>
      </c>
      <c r="N27">
        <f>Origen[[#This Row],[Unidades]]*Origen[[#This Row],[PVP]]</f>
        <v>260</v>
      </c>
      <c r="O27" s="1" t="s">
        <v>89</v>
      </c>
      <c r="P27" s="1" t="s">
        <v>26</v>
      </c>
      <c r="Q27" s="1" t="s">
        <v>90</v>
      </c>
      <c r="R27" s="1" t="s">
        <v>19</v>
      </c>
      <c r="S27" s="1" t="s">
        <v>27</v>
      </c>
      <c r="T27" s="1" t="s">
        <v>21</v>
      </c>
      <c r="U27" s="1" t="s">
        <v>31</v>
      </c>
    </row>
    <row r="28" spans="1:21" x14ac:dyDescent="0.25">
      <c r="A28">
        <v>28</v>
      </c>
      <c r="B28">
        <f>IF(IFERROR(VLOOKUP(Origen[[#This Row],[Customer ID]],A29:A3927,1,FALSE),0)&gt;0,1,0)</f>
        <v>0</v>
      </c>
      <c r="C28">
        <v>56</v>
      </c>
      <c r="D28" s="1" t="s">
        <v>2</v>
      </c>
      <c r="E28" s="1" t="str">
        <f>IF(Origen[[#This Row],[Genero Sin Depurar]]="","Desconocido",Origen[[#This Row],[Genero Sin Depurar]])</f>
        <v>Male</v>
      </c>
      <c r="F28" s="1" t="s">
        <v>41</v>
      </c>
      <c r="G28" s="1" t="s">
        <v>4</v>
      </c>
      <c r="H28" s="2">
        <v>45346</v>
      </c>
      <c r="I28" s="2" t="str">
        <f>TEXT(Origen[[#This Row],[Fecha Compra]],"dddd")</f>
        <v>sábado</v>
      </c>
      <c r="J28" s="7" t="str">
        <f>TEXT(MONTH(Origen[[#This Row],[Fecha Compra]]),"MM")</f>
        <v>01</v>
      </c>
      <c r="K28" s="7">
        <f>YEAR(Origen[[#This Row],[Fecha Compra]])</f>
        <v>2024</v>
      </c>
      <c r="L28">
        <v>7</v>
      </c>
      <c r="M28">
        <v>56</v>
      </c>
      <c r="N28">
        <f>Origen[[#This Row],[Unidades]]*Origen[[#This Row],[PVP]]</f>
        <v>392</v>
      </c>
      <c r="O28" s="1" t="s">
        <v>5</v>
      </c>
      <c r="P28" s="1" t="s">
        <v>6</v>
      </c>
      <c r="Q28" s="1" t="s">
        <v>91</v>
      </c>
      <c r="R28" s="1" t="s">
        <v>35</v>
      </c>
      <c r="S28" s="1" t="s">
        <v>27</v>
      </c>
      <c r="T28" s="1" t="s">
        <v>57</v>
      </c>
      <c r="U28" s="1" t="s">
        <v>79</v>
      </c>
    </row>
    <row r="29" spans="1:21" x14ac:dyDescent="0.25">
      <c r="A29">
        <v>29</v>
      </c>
      <c r="B29">
        <f>IF(IFERROR(VLOOKUP(Origen[[#This Row],[Customer ID]],A30:A3928,1,FALSE),0)&gt;0,1,0)</f>
        <v>0</v>
      </c>
      <c r="C29">
        <v>54</v>
      </c>
      <c r="D29" s="1" t="s">
        <v>2</v>
      </c>
      <c r="E29" s="1" t="str">
        <f>IF(Origen[[#This Row],[Genero Sin Depurar]]="","Desconocido",Origen[[#This Row],[Genero Sin Depurar]])</f>
        <v>Male</v>
      </c>
      <c r="F29" s="1" t="s">
        <v>48</v>
      </c>
      <c r="G29" s="1" t="s">
        <v>49</v>
      </c>
      <c r="H29" s="2">
        <v>45348</v>
      </c>
      <c r="I29" s="2" t="str">
        <f>TEXT(Origen[[#This Row],[Fecha Compra]],"dddd")</f>
        <v>lunes</v>
      </c>
      <c r="J29" s="7" t="str">
        <f>TEXT(MONTH(Origen[[#This Row],[Fecha Compra]]),"MM")</f>
        <v>01</v>
      </c>
      <c r="K29" s="7">
        <f>YEAR(Origen[[#This Row],[Fecha Compra]])</f>
        <v>2024</v>
      </c>
      <c r="L29">
        <v>41</v>
      </c>
      <c r="M29">
        <v>94</v>
      </c>
      <c r="N29">
        <f>Origen[[#This Row],[Unidades]]*Origen[[#This Row],[PVP]]</f>
        <v>3854</v>
      </c>
      <c r="O29" s="1" t="s">
        <v>80</v>
      </c>
      <c r="P29" s="1" t="s">
        <v>26</v>
      </c>
      <c r="Q29" s="1" t="s">
        <v>7</v>
      </c>
      <c r="R29" s="1" t="s">
        <v>39</v>
      </c>
      <c r="S29" s="1" t="s">
        <v>20</v>
      </c>
      <c r="T29" s="1" t="s">
        <v>28</v>
      </c>
      <c r="U29" s="1" t="s">
        <v>79</v>
      </c>
    </row>
    <row r="30" spans="1:21" x14ac:dyDescent="0.25">
      <c r="A30">
        <v>30</v>
      </c>
      <c r="B30">
        <f>IF(IFERROR(VLOOKUP(Origen[[#This Row],[Customer ID]],A31:A3929,1,FALSE),0)&gt;0,1,0)</f>
        <v>0</v>
      </c>
      <c r="C30">
        <v>31</v>
      </c>
      <c r="D30" s="1" t="s">
        <v>2</v>
      </c>
      <c r="E30" s="1" t="str">
        <f>IF(Origen[[#This Row],[Genero Sin Depurar]]="","Desconocido",Origen[[#This Row],[Genero Sin Depurar]])</f>
        <v>Male</v>
      </c>
      <c r="F30" s="1" t="s">
        <v>63</v>
      </c>
      <c r="G30" s="1" t="s">
        <v>4</v>
      </c>
      <c r="H30" s="2">
        <v>45350</v>
      </c>
      <c r="I30" s="2" t="str">
        <f>TEXT(Origen[[#This Row],[Fecha Compra]],"dddd")</f>
        <v>miércoles</v>
      </c>
      <c r="J30" s="7" t="str">
        <f>TEXT(MONTH(Origen[[#This Row],[Fecha Compra]]),"MM")</f>
        <v>01</v>
      </c>
      <c r="K30" s="7">
        <f>YEAR(Origen[[#This Row],[Fecha Compra]])</f>
        <v>2024</v>
      </c>
      <c r="L30">
        <v>14</v>
      </c>
      <c r="M30">
        <v>48</v>
      </c>
      <c r="N30">
        <f>Origen[[#This Row],[Unidades]]*Origen[[#This Row],[PVP]]</f>
        <v>672</v>
      </c>
      <c r="O30" s="1" t="s">
        <v>33</v>
      </c>
      <c r="P30" s="1" t="s">
        <v>18</v>
      </c>
      <c r="Q30" s="1" t="s">
        <v>76</v>
      </c>
      <c r="R30" s="1" t="s">
        <v>39</v>
      </c>
      <c r="S30" s="1" t="s">
        <v>56</v>
      </c>
      <c r="T30" s="1" t="s">
        <v>21</v>
      </c>
      <c r="U30" s="1" t="s">
        <v>22</v>
      </c>
    </row>
    <row r="31" spans="1:21" x14ac:dyDescent="0.25">
      <c r="A31">
        <v>31</v>
      </c>
      <c r="B31">
        <f>IF(IFERROR(VLOOKUP(Origen[[#This Row],[Customer ID]],A32:A3930,1,FALSE),0)&gt;0,1,0)</f>
        <v>0</v>
      </c>
      <c r="C31">
        <v>57</v>
      </c>
      <c r="D31" s="1" t="s">
        <v>2</v>
      </c>
      <c r="E31" s="1" t="str">
        <f>IF(Origen[[#This Row],[Genero Sin Depurar]]="","Desconocido",Origen[[#This Row],[Genero Sin Depurar]])</f>
        <v>Male</v>
      </c>
      <c r="F31" s="1" t="s">
        <v>88</v>
      </c>
      <c r="G31" s="1" t="s">
        <v>49</v>
      </c>
      <c r="H31" s="2">
        <v>45352</v>
      </c>
      <c r="I31" s="2" t="str">
        <f>TEXT(Origen[[#This Row],[Fecha Compra]],"dddd")</f>
        <v>viernes</v>
      </c>
      <c r="J31" s="7" t="str">
        <f>TEXT(MONTH(Origen[[#This Row],[Fecha Compra]]),"MM")</f>
        <v>01</v>
      </c>
      <c r="K31" s="7">
        <f>YEAR(Origen[[#This Row],[Fecha Compra]])</f>
        <v>2024</v>
      </c>
      <c r="L31">
        <v>16</v>
      </c>
      <c r="M31">
        <v>31</v>
      </c>
      <c r="N31">
        <f>Origen[[#This Row],[Unidades]]*Origen[[#This Row],[PVP]]</f>
        <v>496</v>
      </c>
      <c r="O31" s="1" t="s">
        <v>80</v>
      </c>
      <c r="P31" s="1" t="s">
        <v>6</v>
      </c>
      <c r="Q31" s="1" t="s">
        <v>76</v>
      </c>
      <c r="R31" s="1" t="s">
        <v>8</v>
      </c>
      <c r="S31" s="1" t="s">
        <v>36</v>
      </c>
      <c r="T31" s="1" t="s">
        <v>21</v>
      </c>
      <c r="U31" s="1" t="s">
        <v>70</v>
      </c>
    </row>
    <row r="32" spans="1:21" x14ac:dyDescent="0.25">
      <c r="A32">
        <v>32</v>
      </c>
      <c r="B32">
        <f>IF(IFERROR(VLOOKUP(Origen[[#This Row],[Customer ID]],A33:A3931,1,FALSE),0)&gt;0,1,0)</f>
        <v>0</v>
      </c>
      <c r="C32">
        <v>33</v>
      </c>
      <c r="D32" s="1" t="s">
        <v>2</v>
      </c>
      <c r="E32" s="1" t="str">
        <f>IF(Origen[[#This Row],[Genero Sin Depurar]]="","Desconocido",Origen[[#This Row],[Genero Sin Depurar]])</f>
        <v>Male</v>
      </c>
      <c r="F32" s="1" t="s">
        <v>63</v>
      </c>
      <c r="G32" s="1" t="s">
        <v>4</v>
      </c>
      <c r="H32" s="2">
        <v>45354</v>
      </c>
      <c r="I32" s="2" t="str">
        <f>TEXT(Origen[[#This Row],[Fecha Compra]],"dddd")</f>
        <v>domingo</v>
      </c>
      <c r="J32" s="7" t="str">
        <f>TEXT(MONTH(Origen[[#This Row],[Fecha Compra]]),"MM")</f>
        <v>01</v>
      </c>
      <c r="K32" s="7">
        <f>YEAR(Origen[[#This Row],[Fecha Compra]])</f>
        <v>2024</v>
      </c>
      <c r="L32">
        <v>45</v>
      </c>
      <c r="M32">
        <v>79</v>
      </c>
      <c r="N32">
        <f>Origen[[#This Row],[Unidades]]*Origen[[#This Row],[PVP]]</f>
        <v>3555</v>
      </c>
      <c r="O32" s="1" t="s">
        <v>46</v>
      </c>
      <c r="P32" s="1" t="s">
        <v>6</v>
      </c>
      <c r="Q32" s="1" t="s">
        <v>92</v>
      </c>
      <c r="R32" s="1" t="s">
        <v>8</v>
      </c>
      <c r="S32" s="1" t="s">
        <v>56</v>
      </c>
      <c r="T32" s="1" t="s">
        <v>10</v>
      </c>
      <c r="U32" s="1" t="s">
        <v>70</v>
      </c>
    </row>
    <row r="33" spans="1:21" x14ac:dyDescent="0.25">
      <c r="A33">
        <v>33</v>
      </c>
      <c r="B33">
        <f>IF(IFERROR(VLOOKUP(Origen[[#This Row],[Customer ID]],A34:A3932,1,FALSE),0)&gt;0,1,0)</f>
        <v>0</v>
      </c>
      <c r="C33">
        <v>36</v>
      </c>
      <c r="D33" s="1" t="s">
        <v>2</v>
      </c>
      <c r="E33" s="1" t="str">
        <f>IF(Origen[[#This Row],[Genero Sin Depurar]]="","Desconocido",Origen[[#This Row],[Genero Sin Depurar]])</f>
        <v>Male</v>
      </c>
      <c r="F33" s="1" t="s">
        <v>84</v>
      </c>
      <c r="G33" s="1" t="s">
        <v>45</v>
      </c>
      <c r="H33" s="2">
        <v>45356</v>
      </c>
      <c r="I33" s="2" t="str">
        <f>TEXT(Origen[[#This Row],[Fecha Compra]],"dddd")</f>
        <v>martes</v>
      </c>
      <c r="J33" s="7" t="str">
        <f>TEXT(MONTH(Origen[[#This Row],[Fecha Compra]]),"MM")</f>
        <v>01</v>
      </c>
      <c r="K33" s="7">
        <f>YEAR(Origen[[#This Row],[Fecha Compra]])</f>
        <v>2024</v>
      </c>
      <c r="L33">
        <v>37</v>
      </c>
      <c r="M33">
        <v>67</v>
      </c>
      <c r="N33">
        <f>Origen[[#This Row],[Unidades]]*Origen[[#This Row],[PVP]]</f>
        <v>2479</v>
      </c>
      <c r="O33" s="1" t="s">
        <v>93</v>
      </c>
      <c r="P33" s="1" t="s">
        <v>26</v>
      </c>
      <c r="Q33" s="1" t="s">
        <v>47</v>
      </c>
      <c r="R33" s="1" t="s">
        <v>35</v>
      </c>
      <c r="S33" s="1" t="s">
        <v>20</v>
      </c>
      <c r="T33" s="1" t="s">
        <v>10</v>
      </c>
      <c r="U33" s="1" t="s">
        <v>31</v>
      </c>
    </row>
    <row r="34" spans="1:21" x14ac:dyDescent="0.25">
      <c r="A34">
        <v>34</v>
      </c>
      <c r="B34">
        <f>IF(IFERROR(VLOOKUP(Origen[[#This Row],[Customer ID]],A35:A3933,1,FALSE),0)&gt;0,1,0)</f>
        <v>0</v>
      </c>
      <c r="C34">
        <v>54</v>
      </c>
      <c r="D34" s="1" t="s">
        <v>2</v>
      </c>
      <c r="E34" s="1" t="str">
        <f>IF(Origen[[#This Row],[Genero Sin Depurar]]="","Desconocido",Origen[[#This Row],[Genero Sin Depurar]])</f>
        <v>Male</v>
      </c>
      <c r="F34" s="1" t="s">
        <v>77</v>
      </c>
      <c r="G34" s="1" t="s">
        <v>4</v>
      </c>
      <c r="H34" s="2">
        <v>45358</v>
      </c>
      <c r="I34" s="2" t="str">
        <f>TEXT(Origen[[#This Row],[Fecha Compra]],"dddd")</f>
        <v>jueves</v>
      </c>
      <c r="J34" s="7" t="str">
        <f>TEXT(MONTH(Origen[[#This Row],[Fecha Compra]]),"MM")</f>
        <v>01</v>
      </c>
      <c r="K34" s="7">
        <f>YEAR(Origen[[#This Row],[Fecha Compra]])</f>
        <v>2024</v>
      </c>
      <c r="L34">
        <v>45</v>
      </c>
      <c r="M34">
        <v>38</v>
      </c>
      <c r="N34">
        <f>Origen[[#This Row],[Unidades]]*Origen[[#This Row],[PVP]]</f>
        <v>1710</v>
      </c>
      <c r="O34" s="1" t="s">
        <v>94</v>
      </c>
      <c r="P34" s="1" t="s">
        <v>6</v>
      </c>
      <c r="Q34" s="1" t="s">
        <v>78</v>
      </c>
      <c r="R34" s="1" t="s">
        <v>35</v>
      </c>
      <c r="S34" s="1" t="s">
        <v>56</v>
      </c>
      <c r="T34" s="1" t="s">
        <v>15</v>
      </c>
      <c r="U34" s="1" t="s">
        <v>40</v>
      </c>
    </row>
    <row r="35" spans="1:21" x14ac:dyDescent="0.25">
      <c r="A35">
        <v>35</v>
      </c>
      <c r="B35">
        <f>IF(IFERROR(VLOOKUP(Origen[[#This Row],[Customer ID]],A36:A3934,1,FALSE),0)&gt;0,1,0)</f>
        <v>0</v>
      </c>
      <c r="C35">
        <v>36</v>
      </c>
      <c r="D35" s="1" t="s">
        <v>2</v>
      </c>
      <c r="E35" s="1" t="str">
        <f>IF(Origen[[#This Row],[Genero Sin Depurar]]="","Desconocido",Origen[[#This Row],[Genero Sin Depurar]])</f>
        <v>Male</v>
      </c>
      <c r="F35" s="1" t="s">
        <v>95</v>
      </c>
      <c r="G35" s="1" t="s">
        <v>4</v>
      </c>
      <c r="H35" s="2">
        <v>45360</v>
      </c>
      <c r="I35" s="2" t="str">
        <f>TEXT(Origen[[#This Row],[Fecha Compra]],"dddd")</f>
        <v>sábado</v>
      </c>
      <c r="J35" s="7" t="str">
        <f>TEXT(MONTH(Origen[[#This Row],[Fecha Compra]]),"MM")</f>
        <v>01</v>
      </c>
      <c r="K35" s="7">
        <f>YEAR(Origen[[#This Row],[Fecha Compra]])</f>
        <v>2024</v>
      </c>
      <c r="L35">
        <v>38</v>
      </c>
      <c r="M35">
        <v>91</v>
      </c>
      <c r="N35">
        <f>Origen[[#This Row],[Unidades]]*Origen[[#This Row],[PVP]]</f>
        <v>3458</v>
      </c>
      <c r="O35" s="1" t="s">
        <v>96</v>
      </c>
      <c r="P35" s="1" t="s">
        <v>6</v>
      </c>
      <c r="Q35" s="1" t="s">
        <v>65</v>
      </c>
      <c r="R35" s="1" t="s">
        <v>19</v>
      </c>
      <c r="S35" s="1" t="s">
        <v>52</v>
      </c>
      <c r="T35" s="1" t="s">
        <v>28</v>
      </c>
      <c r="U35" s="1" t="s">
        <v>40</v>
      </c>
    </row>
    <row r="36" spans="1:21" x14ac:dyDescent="0.25">
      <c r="A36">
        <v>36</v>
      </c>
      <c r="B36">
        <f>IF(IFERROR(VLOOKUP(Origen[[#This Row],[Customer ID]],A37:A3935,1,FALSE),0)&gt;0,1,0)</f>
        <v>0</v>
      </c>
      <c r="C36">
        <v>54</v>
      </c>
      <c r="D36" s="1" t="s">
        <v>2</v>
      </c>
      <c r="E36" s="1" t="str">
        <f>IF(Origen[[#This Row],[Genero Sin Depurar]]="","Desconocido",Origen[[#This Row],[Genero Sin Depurar]])</f>
        <v>Male</v>
      </c>
      <c r="F36" s="1" t="s">
        <v>3</v>
      </c>
      <c r="G36" s="1" t="s">
        <v>4</v>
      </c>
      <c r="H36" s="2">
        <v>45362</v>
      </c>
      <c r="I36" s="2" t="str">
        <f>TEXT(Origen[[#This Row],[Fecha Compra]],"dddd")</f>
        <v>lunes</v>
      </c>
      <c r="J36" s="7" t="str">
        <f>TEXT(MONTH(Origen[[#This Row],[Fecha Compra]]),"MM")</f>
        <v>01</v>
      </c>
      <c r="K36" s="7">
        <f>YEAR(Origen[[#This Row],[Fecha Compra]])</f>
        <v>2024</v>
      </c>
      <c r="L36">
        <v>48</v>
      </c>
      <c r="M36">
        <v>33</v>
      </c>
      <c r="N36">
        <f>Origen[[#This Row],[Unidades]]*Origen[[#This Row],[PVP]]</f>
        <v>1584</v>
      </c>
      <c r="O36" s="1" t="s">
        <v>17</v>
      </c>
      <c r="P36" s="1" t="s">
        <v>26</v>
      </c>
      <c r="Q36" s="1" t="s">
        <v>91</v>
      </c>
      <c r="R36" s="1" t="s">
        <v>35</v>
      </c>
      <c r="S36" s="1" t="s">
        <v>52</v>
      </c>
      <c r="T36" s="1" t="s">
        <v>21</v>
      </c>
      <c r="U36" s="1" t="s">
        <v>58</v>
      </c>
    </row>
    <row r="37" spans="1:21" x14ac:dyDescent="0.25">
      <c r="A37">
        <v>37</v>
      </c>
      <c r="B37">
        <f>IF(IFERROR(VLOOKUP(Origen[[#This Row],[Customer ID]],A38:A3936,1,FALSE),0)&gt;0,1,0)</f>
        <v>0</v>
      </c>
      <c r="C37">
        <v>35</v>
      </c>
      <c r="D37" s="1" t="s">
        <v>2</v>
      </c>
      <c r="E37" s="1" t="str">
        <f>IF(Origen[[#This Row],[Genero Sin Depurar]]="","Desconocido",Origen[[#This Row],[Genero Sin Depurar]])</f>
        <v>Male</v>
      </c>
      <c r="F37" s="1" t="s">
        <v>95</v>
      </c>
      <c r="G37" s="1" t="s">
        <v>4</v>
      </c>
      <c r="H37" s="2">
        <v>45364</v>
      </c>
      <c r="I37" s="2" t="str">
        <f>TEXT(Origen[[#This Row],[Fecha Compra]],"dddd")</f>
        <v>miércoles</v>
      </c>
      <c r="J37" s="7" t="str">
        <f>TEXT(MONTH(Origen[[#This Row],[Fecha Compra]]),"MM")</f>
        <v>01</v>
      </c>
      <c r="K37" s="7">
        <f>YEAR(Origen[[#This Row],[Fecha Compra]])</f>
        <v>2024</v>
      </c>
      <c r="L37">
        <v>44</v>
      </c>
      <c r="M37">
        <v>69</v>
      </c>
      <c r="N37">
        <f>Origen[[#This Row],[Unidades]]*Origen[[#This Row],[PVP]]</f>
        <v>3036</v>
      </c>
      <c r="O37" s="1" t="s">
        <v>97</v>
      </c>
      <c r="P37" s="1" t="s">
        <v>26</v>
      </c>
      <c r="Q37" s="1" t="s">
        <v>14</v>
      </c>
      <c r="R37" s="1" t="s">
        <v>8</v>
      </c>
      <c r="S37" s="1" t="s">
        <v>20</v>
      </c>
      <c r="T37" s="1" t="s">
        <v>28</v>
      </c>
      <c r="U37" s="1" t="s">
        <v>11</v>
      </c>
    </row>
    <row r="38" spans="1:21" x14ac:dyDescent="0.25">
      <c r="A38">
        <v>38</v>
      </c>
      <c r="B38">
        <f>IF(IFERROR(VLOOKUP(Origen[[#This Row],[Customer ID]],A39:A3937,1,FALSE),0)&gt;0,1,0)</f>
        <v>0</v>
      </c>
      <c r="C38">
        <v>35</v>
      </c>
      <c r="D38" s="1" t="s">
        <v>2</v>
      </c>
      <c r="E38" s="1" t="str">
        <f>IF(Origen[[#This Row],[Genero Sin Depurar]]="","Desconocido",Origen[[#This Row],[Genero Sin Depurar]])</f>
        <v>Male</v>
      </c>
      <c r="F38" s="1" t="s">
        <v>16</v>
      </c>
      <c r="G38" s="1" t="s">
        <v>4</v>
      </c>
      <c r="H38" s="2">
        <v>45366</v>
      </c>
      <c r="I38" s="2" t="str">
        <f>TEXT(Origen[[#This Row],[Fecha Compra]],"dddd")</f>
        <v>viernes</v>
      </c>
      <c r="J38" s="7" t="str">
        <f>TEXT(MONTH(Origen[[#This Row],[Fecha Compra]]),"MM")</f>
        <v>01</v>
      </c>
      <c r="K38" s="7">
        <f>YEAR(Origen[[#This Row],[Fecha Compra]])</f>
        <v>2024</v>
      </c>
      <c r="L38">
        <v>10</v>
      </c>
      <c r="M38">
        <v>45</v>
      </c>
      <c r="N38">
        <f>Origen[[#This Row],[Unidades]]*Origen[[#This Row],[PVP]]</f>
        <v>450</v>
      </c>
      <c r="O38" s="1" t="s">
        <v>98</v>
      </c>
      <c r="P38" s="1" t="s">
        <v>18</v>
      </c>
      <c r="Q38" s="1" t="s">
        <v>91</v>
      </c>
      <c r="R38" s="1" t="s">
        <v>35</v>
      </c>
      <c r="S38" s="1" t="s">
        <v>56</v>
      </c>
      <c r="T38" s="1" t="s">
        <v>28</v>
      </c>
      <c r="U38" s="1" t="s">
        <v>22</v>
      </c>
    </row>
    <row r="39" spans="1:21" x14ac:dyDescent="0.25">
      <c r="A39">
        <v>39</v>
      </c>
      <c r="B39">
        <f>IF(IFERROR(VLOOKUP(Origen[[#This Row],[Customer ID]],A40:A3938,1,FALSE),0)&gt;0,1,0)</f>
        <v>0</v>
      </c>
      <c r="C39">
        <v>29</v>
      </c>
      <c r="D39" s="1" t="s">
        <v>2</v>
      </c>
      <c r="E39" s="1" t="str">
        <f>IF(Origen[[#This Row],[Genero Sin Depurar]]="","Desconocido",Origen[[#This Row],[Genero Sin Depurar]])</f>
        <v>Male</v>
      </c>
      <c r="F39" s="1" t="s">
        <v>63</v>
      </c>
      <c r="G39" s="1" t="s">
        <v>4</v>
      </c>
      <c r="H39" s="2">
        <v>45368</v>
      </c>
      <c r="I39" s="2" t="str">
        <f>TEXT(Origen[[#This Row],[Fecha Compra]],"dddd")</f>
        <v>domingo</v>
      </c>
      <c r="J39" s="7" t="str">
        <f>TEXT(MONTH(Origen[[#This Row],[Fecha Compra]]),"MM")</f>
        <v>01</v>
      </c>
      <c r="K39" s="7">
        <f>YEAR(Origen[[#This Row],[Fecha Compra]])</f>
        <v>2024</v>
      </c>
      <c r="L39">
        <v>44</v>
      </c>
      <c r="M39">
        <v>37</v>
      </c>
      <c r="N39">
        <f>Origen[[#This Row],[Unidades]]*Origen[[#This Row],[PVP]]</f>
        <v>1628</v>
      </c>
      <c r="O39" s="1" t="s">
        <v>85</v>
      </c>
      <c r="P39" s="1" t="s">
        <v>26</v>
      </c>
      <c r="Q39" s="1" t="s">
        <v>90</v>
      </c>
      <c r="R39" s="1" t="s">
        <v>8</v>
      </c>
      <c r="S39" s="1" t="s">
        <v>52</v>
      </c>
      <c r="T39" s="1" t="s">
        <v>10</v>
      </c>
      <c r="U39" s="1" t="s">
        <v>79</v>
      </c>
    </row>
    <row r="40" spans="1:21" x14ac:dyDescent="0.25">
      <c r="A40">
        <v>40</v>
      </c>
      <c r="B40">
        <f>IF(IFERROR(VLOOKUP(Origen[[#This Row],[Customer ID]],A41:A3939,1,FALSE),0)&gt;0,1,0)</f>
        <v>0</v>
      </c>
      <c r="C40">
        <v>70</v>
      </c>
      <c r="D40" s="1" t="s">
        <v>2</v>
      </c>
      <c r="E40" s="1" t="str">
        <f>IF(Origen[[#This Row],[Genero Sin Depurar]]="","Desconocido",Origen[[#This Row],[Genero Sin Depurar]])</f>
        <v>Male</v>
      </c>
      <c r="F40" s="1" t="s">
        <v>77</v>
      </c>
      <c r="G40" s="1" t="s">
        <v>4</v>
      </c>
      <c r="H40" s="2">
        <v>45370</v>
      </c>
      <c r="I40" s="2" t="str">
        <f>TEXT(Origen[[#This Row],[Fecha Compra]],"dddd")</f>
        <v>martes</v>
      </c>
      <c r="J40" s="7" t="str">
        <f>TEXT(MONTH(Origen[[#This Row],[Fecha Compra]]),"MM")</f>
        <v>01</v>
      </c>
      <c r="K40" s="7">
        <f>YEAR(Origen[[#This Row],[Fecha Compra]])</f>
        <v>2024</v>
      </c>
      <c r="L40">
        <v>18</v>
      </c>
      <c r="M40">
        <v>60</v>
      </c>
      <c r="N40">
        <f>Origen[[#This Row],[Unidades]]*Origen[[#This Row],[PVP]]</f>
        <v>1080</v>
      </c>
      <c r="O40" s="1" t="s">
        <v>99</v>
      </c>
      <c r="P40" s="1" t="s">
        <v>18</v>
      </c>
      <c r="Q40" s="1" t="s">
        <v>30</v>
      </c>
      <c r="R40" s="1" t="s">
        <v>35</v>
      </c>
      <c r="S40" s="1" t="s">
        <v>9</v>
      </c>
      <c r="T40" s="1" t="s">
        <v>21</v>
      </c>
      <c r="U40" s="1" t="s">
        <v>70</v>
      </c>
    </row>
    <row r="41" spans="1:21" x14ac:dyDescent="0.25">
      <c r="A41">
        <v>41</v>
      </c>
      <c r="B41">
        <f>IF(IFERROR(VLOOKUP(Origen[[#This Row],[Customer ID]],A42:A3940,1,FALSE),0)&gt;0,1,0)</f>
        <v>0</v>
      </c>
      <c r="C41">
        <v>69</v>
      </c>
      <c r="D41" s="1" t="s">
        <v>2</v>
      </c>
      <c r="E41" s="1" t="str">
        <f>IF(Origen[[#This Row],[Genero Sin Depurar]]="","Desconocido",Origen[[#This Row],[Genero Sin Depurar]])</f>
        <v>Male</v>
      </c>
      <c r="F41" s="1" t="s">
        <v>48</v>
      </c>
      <c r="G41" s="1" t="s">
        <v>49</v>
      </c>
      <c r="H41" s="2">
        <v>45372</v>
      </c>
      <c r="I41" s="2" t="str">
        <f>TEXT(Origen[[#This Row],[Fecha Compra]],"dddd")</f>
        <v>jueves</v>
      </c>
      <c r="J41" s="7" t="str">
        <f>TEXT(MONTH(Origen[[#This Row],[Fecha Compra]]),"MM")</f>
        <v>01</v>
      </c>
      <c r="K41" s="7">
        <f>YEAR(Origen[[#This Row],[Fecha Compra]])</f>
        <v>2024</v>
      </c>
      <c r="L41">
        <v>31</v>
      </c>
      <c r="M41">
        <v>76</v>
      </c>
      <c r="N41">
        <f>Origen[[#This Row],[Unidades]]*Origen[[#This Row],[PVP]]</f>
        <v>2356</v>
      </c>
      <c r="O41" s="1" t="s">
        <v>42</v>
      </c>
      <c r="P41" s="1" t="s">
        <v>6</v>
      </c>
      <c r="Q41" s="1" t="s">
        <v>100</v>
      </c>
      <c r="R41" s="1" t="s">
        <v>8</v>
      </c>
      <c r="S41" s="1" t="s">
        <v>27</v>
      </c>
      <c r="T41" s="1" t="s">
        <v>68</v>
      </c>
      <c r="U41" s="1" t="s">
        <v>40</v>
      </c>
    </row>
    <row r="42" spans="1:21" x14ac:dyDescent="0.25">
      <c r="A42">
        <v>42</v>
      </c>
      <c r="B42">
        <f>IF(IFERROR(VLOOKUP(Origen[[#This Row],[Customer ID]],A43:A3941,1,FALSE),0)&gt;0,1,0)</f>
        <v>0</v>
      </c>
      <c r="C42">
        <v>67</v>
      </c>
      <c r="D42" s="1" t="s">
        <v>2</v>
      </c>
      <c r="E42" s="1" t="str">
        <f>IF(Origen[[#This Row],[Genero Sin Depurar]]="","Desconocido",Origen[[#This Row],[Genero Sin Depurar]])</f>
        <v>Male</v>
      </c>
      <c r="F42" s="1" t="s">
        <v>101</v>
      </c>
      <c r="G42" s="1" t="s">
        <v>49</v>
      </c>
      <c r="H42" s="2">
        <v>45374</v>
      </c>
      <c r="I42" s="2" t="str">
        <f>TEXT(Origen[[#This Row],[Fecha Compra]],"dddd")</f>
        <v>sábado</v>
      </c>
      <c r="J42" s="7" t="str">
        <f>TEXT(MONTH(Origen[[#This Row],[Fecha Compra]]),"MM")</f>
        <v>01</v>
      </c>
      <c r="K42" s="7">
        <f>YEAR(Origen[[#This Row],[Fecha Compra]])</f>
        <v>2024</v>
      </c>
      <c r="L42">
        <v>40</v>
      </c>
      <c r="M42">
        <v>39</v>
      </c>
      <c r="N42">
        <f>Origen[[#This Row],[Unidades]]*Origen[[#This Row],[PVP]]</f>
        <v>1560</v>
      </c>
      <c r="O42" s="1" t="s">
        <v>102</v>
      </c>
      <c r="P42" s="1" t="s">
        <v>26</v>
      </c>
      <c r="Q42" s="1" t="s">
        <v>103</v>
      </c>
      <c r="R42" s="1" t="s">
        <v>19</v>
      </c>
      <c r="S42" s="1" t="s">
        <v>36</v>
      </c>
      <c r="T42" s="1" t="s">
        <v>10</v>
      </c>
      <c r="U42" s="1" t="s">
        <v>31</v>
      </c>
    </row>
    <row r="43" spans="1:21" x14ac:dyDescent="0.25">
      <c r="A43">
        <v>43</v>
      </c>
      <c r="B43">
        <f>IF(IFERROR(VLOOKUP(Origen[[#This Row],[Customer ID]],A44:A3942,1,FALSE),0)&gt;0,1,0)</f>
        <v>0</v>
      </c>
      <c r="C43">
        <v>20</v>
      </c>
      <c r="D43" s="1" t="s">
        <v>2</v>
      </c>
      <c r="E43" s="1" t="str">
        <f>IF(Origen[[#This Row],[Genero Sin Depurar]]="","Desconocido",Origen[[#This Row],[Genero Sin Depurar]])</f>
        <v>Male</v>
      </c>
      <c r="F43" s="1" t="s">
        <v>44</v>
      </c>
      <c r="G43" s="1" t="s">
        <v>45</v>
      </c>
      <c r="H43" s="2">
        <v>45376</v>
      </c>
      <c r="I43" s="2" t="str">
        <f>TEXT(Origen[[#This Row],[Fecha Compra]],"dddd")</f>
        <v>lunes</v>
      </c>
      <c r="J43" s="7" t="str">
        <f>TEXT(MONTH(Origen[[#This Row],[Fecha Compra]]),"MM")</f>
        <v>01</v>
      </c>
      <c r="K43" s="7">
        <f>YEAR(Origen[[#This Row],[Fecha Compra]])</f>
        <v>2024</v>
      </c>
      <c r="L43">
        <v>15</v>
      </c>
      <c r="M43">
        <v>100</v>
      </c>
      <c r="N43">
        <f>Origen[[#This Row],[Unidades]]*Origen[[#This Row],[PVP]]</f>
        <v>1500</v>
      </c>
      <c r="O43" s="1" t="s">
        <v>104</v>
      </c>
      <c r="P43" s="1" t="s">
        <v>26</v>
      </c>
      <c r="Q43" s="1" t="s">
        <v>100</v>
      </c>
      <c r="R43" s="1" t="s">
        <v>19</v>
      </c>
      <c r="S43" s="1" t="s">
        <v>20</v>
      </c>
      <c r="T43" s="1" t="s">
        <v>28</v>
      </c>
      <c r="U43" s="1" t="s">
        <v>31</v>
      </c>
    </row>
    <row r="44" spans="1:21" x14ac:dyDescent="0.25">
      <c r="A44">
        <v>45</v>
      </c>
      <c r="B44">
        <f>IF(IFERROR(VLOOKUP(Origen[[#This Row],[Customer ID]],A45:A3943,1,FALSE),0)&gt;0,1,0)</f>
        <v>0</v>
      </c>
      <c r="C44">
        <v>39</v>
      </c>
      <c r="D44" s="1" t="s">
        <v>2</v>
      </c>
      <c r="E44" s="1" t="str">
        <f>IF(Origen[[#This Row],[Genero Sin Depurar]]="","Desconocido",Origen[[#This Row],[Genero Sin Depurar]])</f>
        <v>Male</v>
      </c>
      <c r="F44" s="1" t="s">
        <v>106</v>
      </c>
      <c r="G44" s="1" t="s">
        <v>49</v>
      </c>
      <c r="H44" s="2">
        <v>45380</v>
      </c>
      <c r="I44" s="2" t="str">
        <f>TEXT(Origen[[#This Row],[Fecha Compra]],"dddd")</f>
        <v>viernes</v>
      </c>
      <c r="J44" s="7" t="str">
        <f>TEXT(MONTH(Origen[[#This Row],[Fecha Compra]]),"MM")</f>
        <v>01</v>
      </c>
      <c r="K44" s="7">
        <f>YEAR(Origen[[#This Row],[Fecha Compra]])</f>
        <v>2024</v>
      </c>
      <c r="L44">
        <v>45</v>
      </c>
      <c r="M44">
        <v>53</v>
      </c>
      <c r="N44">
        <f>Origen[[#This Row],[Unidades]]*Origen[[#This Row],[PVP]]</f>
        <v>2385</v>
      </c>
      <c r="O44" s="1" t="s">
        <v>5</v>
      </c>
      <c r="P44" s="1" t="s">
        <v>18</v>
      </c>
      <c r="Q44" s="1" t="s">
        <v>47</v>
      </c>
      <c r="R44" s="1" t="s">
        <v>35</v>
      </c>
      <c r="S44" s="1" t="s">
        <v>20</v>
      </c>
      <c r="T44" s="1" t="s">
        <v>28</v>
      </c>
      <c r="U44" s="1" t="s">
        <v>22</v>
      </c>
    </row>
    <row r="45" spans="1:21" x14ac:dyDescent="0.25">
      <c r="A45">
        <v>46</v>
      </c>
      <c r="B45">
        <f>IF(IFERROR(VLOOKUP(Origen[[#This Row],[Customer ID]],A46:A3944,1,FALSE),0)&gt;0,1,0)</f>
        <v>0</v>
      </c>
      <c r="C45">
        <v>50</v>
      </c>
      <c r="D45" s="1" t="s">
        <v>2</v>
      </c>
      <c r="E45" s="1" t="str">
        <f>IF(Origen[[#This Row],[Genero Sin Depurar]]="","Desconocido",Origen[[#This Row],[Genero Sin Depurar]])</f>
        <v>Male</v>
      </c>
      <c r="F45" s="1" t="s">
        <v>107</v>
      </c>
      <c r="G45" s="1" t="s">
        <v>4</v>
      </c>
      <c r="H45" s="2">
        <v>45382</v>
      </c>
      <c r="I45" s="2" t="str">
        <f>TEXT(Origen[[#This Row],[Fecha Compra]],"dddd")</f>
        <v>domingo</v>
      </c>
      <c r="J45" s="7" t="str">
        <f>TEXT(MONTH(Origen[[#This Row],[Fecha Compra]]),"MM")</f>
        <v>01</v>
      </c>
      <c r="K45" s="7">
        <f>YEAR(Origen[[#This Row],[Fecha Compra]])</f>
        <v>2024</v>
      </c>
      <c r="L45">
        <v>25</v>
      </c>
      <c r="M45">
        <v>21</v>
      </c>
      <c r="N45">
        <f>Origen[[#This Row],[Unidades]]*Origen[[#This Row],[PVP]]</f>
        <v>525</v>
      </c>
      <c r="O45" s="1" t="s">
        <v>104</v>
      </c>
      <c r="P45" s="1" t="s">
        <v>74</v>
      </c>
      <c r="Q45" s="1" t="s">
        <v>108</v>
      </c>
      <c r="R45" s="1" t="s">
        <v>39</v>
      </c>
      <c r="S45" s="1" t="s">
        <v>52</v>
      </c>
      <c r="T45" s="1" t="s">
        <v>28</v>
      </c>
      <c r="U45" s="1" t="s">
        <v>31</v>
      </c>
    </row>
    <row r="46" spans="1:21" x14ac:dyDescent="0.25">
      <c r="A46">
        <v>47</v>
      </c>
      <c r="B46">
        <f>IF(IFERROR(VLOOKUP(Origen[[#This Row],[Customer ID]],A47:A3945,1,FALSE),0)&gt;0,1,0)</f>
        <v>0</v>
      </c>
      <c r="C46">
        <v>57</v>
      </c>
      <c r="D46" s="1" t="s">
        <v>2</v>
      </c>
      <c r="E46" s="1" t="str">
        <f>IF(Origen[[#This Row],[Genero Sin Depurar]]="","Desconocido",Origen[[#This Row],[Genero Sin Depurar]])</f>
        <v>Male</v>
      </c>
      <c r="F46" s="1" t="s">
        <v>37</v>
      </c>
      <c r="G46" s="1" t="s">
        <v>4</v>
      </c>
      <c r="H46" s="2">
        <v>45384</v>
      </c>
      <c r="I46" s="2" t="str">
        <f>TEXT(Origen[[#This Row],[Fecha Compra]],"dddd")</f>
        <v>martes</v>
      </c>
      <c r="J46" s="7" t="str">
        <f>TEXT(MONTH(Origen[[#This Row],[Fecha Compra]]),"MM")</f>
        <v>01</v>
      </c>
      <c r="K46" s="7">
        <f>YEAR(Origen[[#This Row],[Fecha Compra]])</f>
        <v>2024</v>
      </c>
      <c r="L46">
        <v>45</v>
      </c>
      <c r="M46">
        <v>43</v>
      </c>
      <c r="N46">
        <f>Origen[[#This Row],[Unidades]]*Origen[[#This Row],[PVP]]</f>
        <v>1935</v>
      </c>
      <c r="O46" s="1" t="s">
        <v>81</v>
      </c>
      <c r="P46" s="1" t="s">
        <v>6</v>
      </c>
      <c r="Q46" s="1" t="s">
        <v>34</v>
      </c>
      <c r="R46" s="1" t="s">
        <v>35</v>
      </c>
      <c r="S46" s="1" t="s">
        <v>56</v>
      </c>
      <c r="T46" s="1" t="s">
        <v>15</v>
      </c>
      <c r="U46" s="1" t="s">
        <v>40</v>
      </c>
    </row>
    <row r="47" spans="1:21" x14ac:dyDescent="0.25">
      <c r="A47">
        <v>48</v>
      </c>
      <c r="B47">
        <f>IF(IFERROR(VLOOKUP(Origen[[#This Row],[Customer ID]],A48:A3946,1,FALSE),0)&gt;0,1,0)</f>
        <v>0</v>
      </c>
      <c r="C47">
        <v>55</v>
      </c>
      <c r="D47" s="1" t="s">
        <v>2</v>
      </c>
      <c r="E47" s="1" t="str">
        <f>IF(Origen[[#This Row],[Genero Sin Depurar]]="","Desconocido",Origen[[#This Row],[Genero Sin Depurar]])</f>
        <v>Male</v>
      </c>
      <c r="F47" s="1" t="s">
        <v>88</v>
      </c>
      <c r="G47" s="1" t="s">
        <v>49</v>
      </c>
      <c r="H47" s="2">
        <v>45386</v>
      </c>
      <c r="I47" s="2" t="str">
        <f>TEXT(Origen[[#This Row],[Fecha Compra]],"dddd")</f>
        <v>jueves</v>
      </c>
      <c r="J47" s="7" t="str">
        <f>TEXT(MONTH(Origen[[#This Row],[Fecha Compra]]),"MM")</f>
        <v>01</v>
      </c>
      <c r="K47" s="7">
        <f>YEAR(Origen[[#This Row],[Fecha Compra]])</f>
        <v>2024</v>
      </c>
      <c r="L47">
        <v>36</v>
      </c>
      <c r="M47">
        <v>54</v>
      </c>
      <c r="N47">
        <f>Origen[[#This Row],[Unidades]]*Origen[[#This Row],[PVP]]</f>
        <v>1944</v>
      </c>
      <c r="O47" s="1" t="s">
        <v>38</v>
      </c>
      <c r="P47" s="1" t="s">
        <v>26</v>
      </c>
      <c r="Q47" s="1" t="s">
        <v>43</v>
      </c>
      <c r="R47" s="1" t="s">
        <v>8</v>
      </c>
      <c r="S47" s="1" t="s">
        <v>20</v>
      </c>
      <c r="T47" s="1" t="s">
        <v>15</v>
      </c>
      <c r="U47" s="1" t="s">
        <v>22</v>
      </c>
    </row>
    <row r="48" spans="1:21" x14ac:dyDescent="0.25">
      <c r="A48">
        <v>49</v>
      </c>
      <c r="B48">
        <f>IF(IFERROR(VLOOKUP(Origen[[#This Row],[Customer ID]],A49:A3947,1,FALSE),0)&gt;0,1,0)</f>
        <v>0</v>
      </c>
      <c r="C48">
        <v>42</v>
      </c>
      <c r="D48" s="1" t="s">
        <v>2</v>
      </c>
      <c r="E48" s="1" t="str">
        <f>IF(Origen[[#This Row],[Genero Sin Depurar]]="","Desconocido",Origen[[#This Row],[Genero Sin Depurar]])</f>
        <v>Male</v>
      </c>
      <c r="F48" s="1" t="s">
        <v>37</v>
      </c>
      <c r="G48" s="1" t="s">
        <v>4</v>
      </c>
      <c r="H48" s="2">
        <v>45388</v>
      </c>
      <c r="I48" s="2" t="str">
        <f>TEXT(Origen[[#This Row],[Fecha Compra]],"dddd")</f>
        <v>sábado</v>
      </c>
      <c r="J48" s="7" t="str">
        <f>TEXT(MONTH(Origen[[#This Row],[Fecha Compra]]),"MM")</f>
        <v>01</v>
      </c>
      <c r="K48" s="7">
        <f>YEAR(Origen[[#This Row],[Fecha Compra]])</f>
        <v>2024</v>
      </c>
      <c r="L48">
        <v>38</v>
      </c>
      <c r="M48">
        <v>55</v>
      </c>
      <c r="N48">
        <f>Origen[[#This Row],[Unidades]]*Origen[[#This Row],[PVP]]</f>
        <v>2090</v>
      </c>
      <c r="O48" s="1" t="s">
        <v>89</v>
      </c>
      <c r="P48" s="1" t="s">
        <v>26</v>
      </c>
      <c r="Q48" s="1" t="s">
        <v>103</v>
      </c>
      <c r="R48" s="1" t="s">
        <v>35</v>
      </c>
      <c r="S48" s="1" t="s">
        <v>56</v>
      </c>
      <c r="T48" s="1" t="s">
        <v>15</v>
      </c>
      <c r="U48" s="1" t="s">
        <v>70</v>
      </c>
    </row>
    <row r="49" spans="1:21" x14ac:dyDescent="0.25">
      <c r="A49">
        <v>50</v>
      </c>
      <c r="B49">
        <f>IF(IFERROR(VLOOKUP(Origen[[#This Row],[Customer ID]],A50:A3948,1,FALSE),0)&gt;0,1,0)</f>
        <v>0</v>
      </c>
      <c r="C49">
        <v>68</v>
      </c>
      <c r="D49" s="1" t="s">
        <v>2</v>
      </c>
      <c r="E49" s="1" t="str">
        <f>IF(Origen[[#This Row],[Genero Sin Depurar]]="","Desconocido",Origen[[#This Row],[Genero Sin Depurar]])</f>
        <v>Male</v>
      </c>
      <c r="F49" s="1" t="s">
        <v>86</v>
      </c>
      <c r="G49" s="1" t="s">
        <v>4</v>
      </c>
      <c r="H49" s="2">
        <v>45390</v>
      </c>
      <c r="I49" s="2" t="str">
        <f>TEXT(Origen[[#This Row],[Fecha Compra]],"dddd")</f>
        <v>lunes</v>
      </c>
      <c r="J49" s="7" t="str">
        <f>TEXT(MONTH(Origen[[#This Row],[Fecha Compra]]),"MM")</f>
        <v>01</v>
      </c>
      <c r="K49" s="7">
        <f>YEAR(Origen[[#This Row],[Fecha Compra]])</f>
        <v>2024</v>
      </c>
      <c r="L49">
        <v>34</v>
      </c>
      <c r="M49">
        <v>30</v>
      </c>
      <c r="N49">
        <f>Origen[[#This Row],[Unidades]]*Origen[[#This Row],[PVP]]</f>
        <v>1020</v>
      </c>
      <c r="O49" s="1" t="s">
        <v>109</v>
      </c>
      <c r="P49" s="1" t="s">
        <v>18</v>
      </c>
      <c r="Q49" s="1" t="s">
        <v>108</v>
      </c>
      <c r="R49" s="1" t="s">
        <v>19</v>
      </c>
      <c r="S49" s="1" t="s">
        <v>27</v>
      </c>
      <c r="T49" s="1" t="s">
        <v>68</v>
      </c>
      <c r="U49" s="1" t="s">
        <v>58</v>
      </c>
    </row>
    <row r="50" spans="1:21" x14ac:dyDescent="0.25">
      <c r="A50">
        <v>51</v>
      </c>
      <c r="B50">
        <f>IF(IFERROR(VLOOKUP(Origen[[#This Row],[Customer ID]],A51:A3949,1,FALSE),0)&gt;0,1,0)</f>
        <v>0</v>
      </c>
      <c r="C50">
        <v>49</v>
      </c>
      <c r="D50" s="1" t="s">
        <v>2</v>
      </c>
      <c r="E50" s="1" t="str">
        <f>IF(Origen[[#This Row],[Genero Sin Depurar]]="","Desconocido",Origen[[#This Row],[Genero Sin Depurar]])</f>
        <v>Male</v>
      </c>
      <c r="F50" s="1" t="s">
        <v>3</v>
      </c>
      <c r="G50" s="1" t="s">
        <v>4</v>
      </c>
      <c r="H50" s="2">
        <v>45392</v>
      </c>
      <c r="I50" s="2" t="str">
        <f>TEXT(Origen[[#This Row],[Fecha Compra]],"dddd")</f>
        <v>miércoles</v>
      </c>
      <c r="J50" s="7" t="str">
        <f>TEXT(MONTH(Origen[[#This Row],[Fecha Compra]]),"MM")</f>
        <v>01</v>
      </c>
      <c r="K50" s="7">
        <f>YEAR(Origen[[#This Row],[Fecha Compra]])</f>
        <v>2024</v>
      </c>
      <c r="L50">
        <v>39</v>
      </c>
      <c r="M50">
        <v>28</v>
      </c>
      <c r="N50">
        <f>Origen[[#This Row],[Unidades]]*Origen[[#This Row],[PVP]]</f>
        <v>1092</v>
      </c>
      <c r="O50" s="1" t="s">
        <v>110</v>
      </c>
      <c r="P50" s="1" t="s">
        <v>26</v>
      </c>
      <c r="Q50" s="1" t="s">
        <v>90</v>
      </c>
      <c r="R50" s="1" t="s">
        <v>19</v>
      </c>
      <c r="S50" s="1" t="s">
        <v>56</v>
      </c>
      <c r="T50" s="1" t="s">
        <v>68</v>
      </c>
      <c r="U50" s="1" t="s">
        <v>58</v>
      </c>
    </row>
    <row r="51" spans="1:21" x14ac:dyDescent="0.25">
      <c r="A51">
        <v>52</v>
      </c>
      <c r="B51">
        <f>IF(IFERROR(VLOOKUP(Origen[[#This Row],[Customer ID]],A52:A3950,1,FALSE),0)&gt;0,1,0)</f>
        <v>0</v>
      </c>
      <c r="C51">
        <v>59</v>
      </c>
      <c r="D51" s="1" t="s">
        <v>2</v>
      </c>
      <c r="E51" s="1" t="str">
        <f>IF(Origen[[#This Row],[Genero Sin Depurar]]="","Desconocido",Origen[[#This Row],[Genero Sin Depurar]])</f>
        <v>Male</v>
      </c>
      <c r="F51" s="1" t="s">
        <v>69</v>
      </c>
      <c r="G51" s="1" t="s">
        <v>4</v>
      </c>
      <c r="H51" s="2">
        <v>45394</v>
      </c>
      <c r="I51" s="2" t="str">
        <f>TEXT(Origen[[#This Row],[Fecha Compra]],"dddd")</f>
        <v>viernes</v>
      </c>
      <c r="J51" s="7" t="str">
        <f>TEXT(MONTH(Origen[[#This Row],[Fecha Compra]]),"MM")</f>
        <v>01</v>
      </c>
      <c r="K51" s="7">
        <f>YEAR(Origen[[#This Row],[Fecha Compra]])</f>
        <v>2024</v>
      </c>
      <c r="L51">
        <v>7</v>
      </c>
      <c r="M51">
        <v>59</v>
      </c>
      <c r="N51">
        <f>Origen[[#This Row],[Unidades]]*Origen[[#This Row],[PVP]]</f>
        <v>413</v>
      </c>
      <c r="O51" s="1" t="s">
        <v>111</v>
      </c>
      <c r="P51" s="1" t="s">
        <v>74</v>
      </c>
      <c r="Q51" s="1" t="s">
        <v>7</v>
      </c>
      <c r="R51" s="1" t="s">
        <v>8</v>
      </c>
      <c r="S51" s="1" t="s">
        <v>52</v>
      </c>
      <c r="T51" s="1" t="s">
        <v>21</v>
      </c>
      <c r="U51" s="1" t="s">
        <v>40</v>
      </c>
    </row>
    <row r="52" spans="1:21" x14ac:dyDescent="0.25">
      <c r="A52">
        <v>53</v>
      </c>
      <c r="B52">
        <f>IF(IFERROR(VLOOKUP(Origen[[#This Row],[Customer ID]],A53:A3951,1,FALSE),0)&gt;0,1,0)</f>
        <v>0</v>
      </c>
      <c r="C52">
        <v>42</v>
      </c>
      <c r="D52" s="1"/>
      <c r="E52" s="1" t="str">
        <f>IF(Origen[[#This Row],[Genero Sin Depurar]]="","Desconocido",Origen[[#This Row],[Genero Sin Depurar]])</f>
        <v>Desconocido</v>
      </c>
      <c r="F52" s="1" t="s">
        <v>95</v>
      </c>
      <c r="G52" s="1" t="s">
        <v>4</v>
      </c>
      <c r="H52" s="2">
        <v>45396</v>
      </c>
      <c r="I52" s="2" t="str">
        <f>TEXT(Origen[[#This Row],[Fecha Compra]],"dddd")</f>
        <v>domingo</v>
      </c>
      <c r="J52" s="7" t="str">
        <f>TEXT(MONTH(Origen[[#This Row],[Fecha Compra]]),"MM")</f>
        <v>01</v>
      </c>
      <c r="K52" s="7">
        <f>YEAR(Origen[[#This Row],[Fecha Compra]])</f>
        <v>2024</v>
      </c>
      <c r="L52">
        <v>26</v>
      </c>
      <c r="M52">
        <v>20</v>
      </c>
      <c r="N52">
        <f>Origen[[#This Row],[Unidades]]*Origen[[#This Row],[PVP]]</f>
        <v>520</v>
      </c>
      <c r="O52" s="1" t="s">
        <v>102</v>
      </c>
      <c r="P52" s="1" t="s">
        <v>26</v>
      </c>
      <c r="Q52" s="1" t="s">
        <v>78</v>
      </c>
      <c r="R52" s="1" t="s">
        <v>35</v>
      </c>
      <c r="S52" s="1" t="s">
        <v>20</v>
      </c>
      <c r="T52" s="1" t="s">
        <v>21</v>
      </c>
      <c r="U52" s="1" t="s">
        <v>22</v>
      </c>
    </row>
    <row r="53" spans="1:21" x14ac:dyDescent="0.25">
      <c r="A53">
        <v>54</v>
      </c>
      <c r="B53">
        <f>IF(IFERROR(VLOOKUP(Origen[[#This Row],[Customer ID]],A54:A3952,1,FALSE),0)&gt;0,1,0)</f>
        <v>0</v>
      </c>
      <c r="C53">
        <v>29</v>
      </c>
      <c r="D53" s="1" t="s">
        <v>2</v>
      </c>
      <c r="E53" s="1" t="str">
        <f>IF(Origen[[#This Row],[Genero Sin Depurar]]="","Desconocido",Origen[[#This Row],[Genero Sin Depurar]])</f>
        <v>Male</v>
      </c>
      <c r="F53" s="1" t="s">
        <v>69</v>
      </c>
      <c r="G53" s="1" t="s">
        <v>4</v>
      </c>
      <c r="H53" s="2">
        <v>45398</v>
      </c>
      <c r="I53" s="2" t="str">
        <f>TEXT(Origen[[#This Row],[Fecha Compra]],"dddd")</f>
        <v>martes</v>
      </c>
      <c r="J53" s="7" t="str">
        <f>TEXT(MONTH(Origen[[#This Row],[Fecha Compra]]),"MM")</f>
        <v>01</v>
      </c>
      <c r="K53" s="7">
        <f>YEAR(Origen[[#This Row],[Fecha Compra]])</f>
        <v>2024</v>
      </c>
      <c r="L53">
        <v>35</v>
      </c>
      <c r="M53">
        <v>24</v>
      </c>
      <c r="N53">
        <f>Origen[[#This Row],[Unidades]]*Origen[[#This Row],[PVP]]</f>
        <v>840</v>
      </c>
      <c r="O53" s="1" t="s">
        <v>73</v>
      </c>
      <c r="P53" s="1" t="s">
        <v>18</v>
      </c>
      <c r="Q53" s="1" t="s">
        <v>82</v>
      </c>
      <c r="R53" s="1" t="s">
        <v>8</v>
      </c>
      <c r="S53" s="1" t="s">
        <v>27</v>
      </c>
      <c r="T53" s="1" t="s">
        <v>21</v>
      </c>
      <c r="U53" s="1" t="s">
        <v>22</v>
      </c>
    </row>
    <row r="54" spans="1:21" x14ac:dyDescent="0.25">
      <c r="A54">
        <v>55</v>
      </c>
      <c r="B54">
        <f>IF(IFERROR(VLOOKUP(Origen[[#This Row],[Customer ID]],A55:A3953,1,FALSE),0)&gt;0,1,0)</f>
        <v>0</v>
      </c>
      <c r="C54">
        <v>47</v>
      </c>
      <c r="D54" s="1" t="s">
        <v>2</v>
      </c>
      <c r="E54" s="1" t="str">
        <f>IF(Origen[[#This Row],[Genero Sin Depurar]]="","Desconocido",Origen[[#This Row],[Genero Sin Depurar]])</f>
        <v>Male</v>
      </c>
      <c r="F54" s="1" t="s">
        <v>44</v>
      </c>
      <c r="G54" s="1" t="s">
        <v>45</v>
      </c>
      <c r="H54" s="2">
        <v>45400</v>
      </c>
      <c r="I54" s="2" t="str">
        <f>TEXT(Origen[[#This Row],[Fecha Compra]],"dddd")</f>
        <v>jueves</v>
      </c>
      <c r="J54" s="7" t="str">
        <f>TEXT(MONTH(Origen[[#This Row],[Fecha Compra]]),"MM")</f>
        <v>01</v>
      </c>
      <c r="K54" s="7">
        <f>YEAR(Origen[[#This Row],[Fecha Compra]])</f>
        <v>2024</v>
      </c>
      <c r="L54">
        <v>35</v>
      </c>
      <c r="M54">
        <v>94</v>
      </c>
      <c r="N54">
        <f>Origen[[#This Row],[Unidades]]*Origen[[#This Row],[PVP]]</f>
        <v>3290</v>
      </c>
      <c r="O54" s="1" t="s">
        <v>112</v>
      </c>
      <c r="P54" s="1" t="s">
        <v>26</v>
      </c>
      <c r="Q54" s="1" t="s">
        <v>92</v>
      </c>
      <c r="R54" s="1" t="s">
        <v>35</v>
      </c>
      <c r="S54" s="1" t="s">
        <v>27</v>
      </c>
      <c r="T54" s="1" t="s">
        <v>68</v>
      </c>
      <c r="U54" s="1" t="s">
        <v>58</v>
      </c>
    </row>
    <row r="55" spans="1:21" x14ac:dyDescent="0.25">
      <c r="A55">
        <v>56</v>
      </c>
      <c r="B55">
        <f>IF(IFERROR(VLOOKUP(Origen[[#This Row],[Customer ID]],A56:A3954,1,FALSE),0)&gt;0,1,0)</f>
        <v>0</v>
      </c>
      <c r="C55">
        <v>40</v>
      </c>
      <c r="D55" s="1" t="s">
        <v>2</v>
      </c>
      <c r="E55" s="1" t="str">
        <f>IF(Origen[[#This Row],[Genero Sin Depurar]]="","Desconocido",Origen[[#This Row],[Genero Sin Depurar]])</f>
        <v>Male</v>
      </c>
      <c r="F55" s="1" t="s">
        <v>84</v>
      </c>
      <c r="G55" s="1" t="s">
        <v>45</v>
      </c>
      <c r="H55" s="2">
        <v>45402</v>
      </c>
      <c r="I55" s="2" t="str">
        <f>TEXT(Origen[[#This Row],[Fecha Compra]],"dddd")</f>
        <v>sábado</v>
      </c>
      <c r="J55" s="7" t="str">
        <f>TEXT(MONTH(Origen[[#This Row],[Fecha Compra]]),"MM")</f>
        <v>01</v>
      </c>
      <c r="K55" s="7">
        <f>YEAR(Origen[[#This Row],[Fecha Compra]])</f>
        <v>2024</v>
      </c>
      <c r="L55">
        <v>49</v>
      </c>
      <c r="M55">
        <v>28</v>
      </c>
      <c r="N55">
        <f>Origen[[#This Row],[Unidades]]*Origen[[#This Row],[PVP]]</f>
        <v>1372</v>
      </c>
      <c r="O55" s="1" t="s">
        <v>113</v>
      </c>
      <c r="P55" s="1" t="s">
        <v>26</v>
      </c>
      <c r="Q55" s="1" t="s">
        <v>75</v>
      </c>
      <c r="R55" s="1" t="s">
        <v>8</v>
      </c>
      <c r="S55" s="1" t="s">
        <v>52</v>
      </c>
      <c r="T55" s="1" t="s">
        <v>21</v>
      </c>
      <c r="U55" s="1" t="s">
        <v>31</v>
      </c>
    </row>
    <row r="56" spans="1:21" x14ac:dyDescent="0.25">
      <c r="A56">
        <v>57</v>
      </c>
      <c r="B56">
        <f>IF(IFERROR(VLOOKUP(Origen[[#This Row],[Customer ID]],A57:A3955,1,FALSE),0)&gt;0,1,0)</f>
        <v>0</v>
      </c>
      <c r="C56">
        <v>41</v>
      </c>
      <c r="D56" s="1" t="s">
        <v>2</v>
      </c>
      <c r="E56" s="1" t="str">
        <f>IF(Origen[[#This Row],[Genero Sin Depurar]]="","Desconocido",Origen[[#This Row],[Genero Sin Depurar]])</f>
        <v>Male</v>
      </c>
      <c r="F56" s="1" t="s">
        <v>114</v>
      </c>
      <c r="G56" s="1" t="s">
        <v>49</v>
      </c>
      <c r="H56" s="2">
        <v>45404</v>
      </c>
      <c r="I56" s="2" t="str">
        <f>TEXT(Origen[[#This Row],[Fecha Compra]],"dddd")</f>
        <v>lunes</v>
      </c>
      <c r="J56" s="7" t="str">
        <f>TEXT(MONTH(Origen[[#This Row],[Fecha Compra]]),"MM")</f>
        <v>01</v>
      </c>
      <c r="K56" s="7">
        <f>YEAR(Origen[[#This Row],[Fecha Compra]])</f>
        <v>2024</v>
      </c>
      <c r="L56">
        <v>46</v>
      </c>
      <c r="M56">
        <v>73</v>
      </c>
      <c r="N56">
        <f>Origen[[#This Row],[Unidades]]*Origen[[#This Row],[PVP]]</f>
        <v>3358</v>
      </c>
      <c r="O56" s="1" t="s">
        <v>73</v>
      </c>
      <c r="P56" s="1" t="s">
        <v>74</v>
      </c>
      <c r="Q56" s="1" t="s">
        <v>92</v>
      </c>
      <c r="R56" s="1" t="s">
        <v>35</v>
      </c>
      <c r="S56" s="1" t="s">
        <v>56</v>
      </c>
      <c r="T56" s="1" t="s">
        <v>21</v>
      </c>
      <c r="U56" s="1" t="s">
        <v>22</v>
      </c>
    </row>
    <row r="57" spans="1:21" x14ac:dyDescent="0.25">
      <c r="A57">
        <v>58</v>
      </c>
      <c r="B57">
        <f>IF(IFERROR(VLOOKUP(Origen[[#This Row],[Customer ID]],A58:A3956,1,FALSE),0)&gt;0,1,0)</f>
        <v>0</v>
      </c>
      <c r="C57">
        <v>21</v>
      </c>
      <c r="D57" s="1" t="s">
        <v>2</v>
      </c>
      <c r="E57" s="1" t="str">
        <f>IF(Origen[[#This Row],[Genero Sin Depurar]]="","Desconocido",Origen[[#This Row],[Genero Sin Depurar]])</f>
        <v>Male</v>
      </c>
      <c r="F57" s="1" t="s">
        <v>44</v>
      </c>
      <c r="G57" s="1" t="s">
        <v>45</v>
      </c>
      <c r="H57" s="2">
        <v>45406</v>
      </c>
      <c r="I57" s="2" t="str">
        <f>TEXT(Origen[[#This Row],[Fecha Compra]],"dddd")</f>
        <v>miércoles</v>
      </c>
      <c r="J57" s="7" t="str">
        <f>TEXT(MONTH(Origen[[#This Row],[Fecha Compra]]),"MM")</f>
        <v>01</v>
      </c>
      <c r="K57" s="7">
        <f>YEAR(Origen[[#This Row],[Fecha Compra]])</f>
        <v>2024</v>
      </c>
      <c r="L57">
        <v>17</v>
      </c>
      <c r="M57">
        <v>64</v>
      </c>
      <c r="N57">
        <f>Origen[[#This Row],[Unidades]]*Origen[[#This Row],[PVP]]</f>
        <v>1088</v>
      </c>
      <c r="O57" s="1" t="s">
        <v>46</v>
      </c>
      <c r="P57" s="1" t="s">
        <v>26</v>
      </c>
      <c r="Q57" s="1" t="s">
        <v>34</v>
      </c>
      <c r="R57" s="1" t="s">
        <v>35</v>
      </c>
      <c r="S57" s="1" t="s">
        <v>56</v>
      </c>
      <c r="T57" s="1" t="s">
        <v>68</v>
      </c>
      <c r="U57" s="1" t="s">
        <v>11</v>
      </c>
    </row>
    <row r="58" spans="1:21" x14ac:dyDescent="0.25">
      <c r="A58">
        <v>59</v>
      </c>
      <c r="B58">
        <f>IF(IFERROR(VLOOKUP(Origen[[#This Row],[Customer ID]],A59:A3957,1,FALSE),0)&gt;0,1,0)</f>
        <v>0</v>
      </c>
      <c r="C58">
        <v>69</v>
      </c>
      <c r="D58" s="1" t="s">
        <v>2</v>
      </c>
      <c r="E58" s="1" t="str">
        <f>IF(Origen[[#This Row],[Genero Sin Depurar]]="","Desconocido",Origen[[#This Row],[Genero Sin Depurar]])</f>
        <v>Male</v>
      </c>
      <c r="F58" s="1" t="s">
        <v>86</v>
      </c>
      <c r="G58" s="1" t="s">
        <v>4</v>
      </c>
      <c r="H58" s="2">
        <v>45408</v>
      </c>
      <c r="I58" s="2" t="str">
        <f>TEXT(Origen[[#This Row],[Fecha Compra]],"dddd")</f>
        <v>viernes</v>
      </c>
      <c r="J58" s="7" t="str">
        <f>TEXT(MONTH(Origen[[#This Row],[Fecha Compra]]),"MM")</f>
        <v>01</v>
      </c>
      <c r="K58" s="7">
        <f>YEAR(Origen[[#This Row],[Fecha Compra]])</f>
        <v>2024</v>
      </c>
      <c r="L58">
        <v>29</v>
      </c>
      <c r="M58">
        <v>54</v>
      </c>
      <c r="N58">
        <f>Origen[[#This Row],[Unidades]]*Origen[[#This Row],[PVP]]</f>
        <v>1566</v>
      </c>
      <c r="O58" s="1" t="s">
        <v>50</v>
      </c>
      <c r="P58" s="1" t="s">
        <v>26</v>
      </c>
      <c r="Q58" s="1" t="s">
        <v>43</v>
      </c>
      <c r="R58" s="1" t="s">
        <v>35</v>
      </c>
      <c r="S58" s="1" t="s">
        <v>20</v>
      </c>
      <c r="T58" s="1" t="s">
        <v>10</v>
      </c>
      <c r="U58" s="1" t="s">
        <v>70</v>
      </c>
    </row>
    <row r="59" spans="1:21" x14ac:dyDescent="0.25">
      <c r="A59">
        <v>60</v>
      </c>
      <c r="B59">
        <f>IF(IFERROR(VLOOKUP(Origen[[#This Row],[Customer ID]],A60:A3958,1,FALSE),0)&gt;0,1,0)</f>
        <v>0</v>
      </c>
      <c r="C59">
        <v>63</v>
      </c>
      <c r="D59" s="1" t="s">
        <v>2</v>
      </c>
      <c r="E59" s="1" t="str">
        <f>IF(Origen[[#This Row],[Genero Sin Depurar]]="","Desconocido",Origen[[#This Row],[Genero Sin Depurar]])</f>
        <v>Male</v>
      </c>
      <c r="F59" s="1" t="s">
        <v>115</v>
      </c>
      <c r="G59" s="1" t="s">
        <v>49</v>
      </c>
      <c r="H59" s="2">
        <v>45410</v>
      </c>
      <c r="I59" s="2" t="str">
        <f>TEXT(Origen[[#This Row],[Fecha Compra]],"dddd")</f>
        <v>domingo</v>
      </c>
      <c r="J59" s="7" t="str">
        <f>TEXT(MONTH(Origen[[#This Row],[Fecha Compra]]),"MM")</f>
        <v>01</v>
      </c>
      <c r="K59" s="7">
        <f>YEAR(Origen[[#This Row],[Fecha Compra]])</f>
        <v>2024</v>
      </c>
      <c r="L59">
        <v>4</v>
      </c>
      <c r="M59">
        <v>79</v>
      </c>
      <c r="N59">
        <f>Origen[[#This Row],[Unidades]]*Origen[[#This Row],[PVP]]</f>
        <v>316</v>
      </c>
      <c r="O59" s="1" t="s">
        <v>42</v>
      </c>
      <c r="P59" s="1" t="s">
        <v>6</v>
      </c>
      <c r="Q59" s="1" t="s">
        <v>116</v>
      </c>
      <c r="R59" s="1" t="s">
        <v>19</v>
      </c>
      <c r="S59" s="1" t="s">
        <v>36</v>
      </c>
      <c r="T59" s="1" t="s">
        <v>68</v>
      </c>
      <c r="U59" s="1" t="s">
        <v>22</v>
      </c>
    </row>
    <row r="60" spans="1:21" x14ac:dyDescent="0.25">
      <c r="A60">
        <v>61</v>
      </c>
      <c r="B60">
        <f>IF(IFERROR(VLOOKUP(Origen[[#This Row],[Customer ID]],A61:A3959,1,FALSE),0)&gt;0,1,0)</f>
        <v>0</v>
      </c>
      <c r="C60">
        <v>50</v>
      </c>
      <c r="D60" s="1" t="s">
        <v>2</v>
      </c>
      <c r="E60" s="1" t="str">
        <f>IF(Origen[[#This Row],[Genero Sin Depurar]]="","Desconocido",Origen[[#This Row],[Genero Sin Depurar]])</f>
        <v>Male</v>
      </c>
      <c r="F60" s="1" t="s">
        <v>12</v>
      </c>
      <c r="G60" s="1" t="s">
        <v>4</v>
      </c>
      <c r="H60" s="2">
        <v>45412</v>
      </c>
      <c r="I60" s="2" t="str">
        <f>TEXT(Origen[[#This Row],[Fecha Compra]],"dddd")</f>
        <v>martes</v>
      </c>
      <c r="J60" s="7" t="str">
        <f>TEXT(MONTH(Origen[[#This Row],[Fecha Compra]]),"MM")</f>
        <v>01</v>
      </c>
      <c r="K60" s="7">
        <f>YEAR(Origen[[#This Row],[Fecha Compra]])</f>
        <v>2024</v>
      </c>
      <c r="L60">
        <v>17</v>
      </c>
      <c r="M60">
        <v>37</v>
      </c>
      <c r="N60">
        <f>Origen[[#This Row],[Unidades]]*Origen[[#This Row],[PVP]]</f>
        <v>629</v>
      </c>
      <c r="O60" s="1" t="s">
        <v>117</v>
      </c>
      <c r="P60" s="1" t="s">
        <v>6</v>
      </c>
      <c r="Q60" s="1" t="s">
        <v>92</v>
      </c>
      <c r="R60" s="1" t="s">
        <v>35</v>
      </c>
      <c r="S60" s="1" t="s">
        <v>9</v>
      </c>
      <c r="T60" s="1" t="s">
        <v>15</v>
      </c>
      <c r="U60" s="1" t="s">
        <v>22</v>
      </c>
    </row>
    <row r="61" spans="1:21" x14ac:dyDescent="0.25">
      <c r="A61">
        <v>63</v>
      </c>
      <c r="B61">
        <f>IF(IFERROR(VLOOKUP(Origen[[#This Row],[Customer ID]],A62:A3960,1,FALSE),0)&gt;0,1,0)</f>
        <v>0</v>
      </c>
      <c r="C61">
        <v>21</v>
      </c>
      <c r="D61" s="1"/>
      <c r="E61" s="1" t="str">
        <f>IF(Origen[[#This Row],[Genero Sin Depurar]]="","Desconocido",Origen[[#This Row],[Genero Sin Depurar]])</f>
        <v>Desconocido</v>
      </c>
      <c r="F61" s="1" t="s">
        <v>23</v>
      </c>
      <c r="G61" s="1" t="s">
        <v>24</v>
      </c>
      <c r="H61" s="2">
        <v>45298</v>
      </c>
      <c r="I61" s="2" t="str">
        <f>TEXT(Origen[[#This Row],[Fecha Compra]],"dddd")</f>
        <v>domingo</v>
      </c>
      <c r="J61" s="7" t="str">
        <f>TEXT(MONTH(Origen[[#This Row],[Fecha Compra]]),"MM")</f>
        <v>01</v>
      </c>
      <c r="K61" s="7">
        <f>YEAR(Origen[[#This Row],[Fecha Compra]])</f>
        <v>2024</v>
      </c>
      <c r="L61">
        <v>49</v>
      </c>
      <c r="M61">
        <v>90</v>
      </c>
      <c r="N61">
        <f>Origen[[#This Row],[Unidades]]*Origen[[#This Row],[PVP]]</f>
        <v>4410</v>
      </c>
      <c r="O61" s="1" t="s">
        <v>25</v>
      </c>
      <c r="P61" s="1" t="s">
        <v>26</v>
      </c>
      <c r="Q61" s="1" t="s">
        <v>14</v>
      </c>
      <c r="R61" s="1" t="s">
        <v>19</v>
      </c>
      <c r="S61" s="1" t="s">
        <v>27</v>
      </c>
      <c r="T61" s="1" t="s">
        <v>28</v>
      </c>
      <c r="U61" s="1" t="s">
        <v>22</v>
      </c>
    </row>
    <row r="62" spans="1:21" x14ac:dyDescent="0.25">
      <c r="A62">
        <v>64</v>
      </c>
      <c r="B62">
        <f>IF(IFERROR(VLOOKUP(Origen[[#This Row],[Customer ID]],A63:A3961,1,FALSE),0)&gt;0,1,0)</f>
        <v>0</v>
      </c>
      <c r="C62">
        <v>45</v>
      </c>
      <c r="D62" s="1" t="s">
        <v>2</v>
      </c>
      <c r="E62" s="1" t="str">
        <f>IF(Origen[[#This Row],[Genero Sin Depurar]]="","Desconocido",Origen[[#This Row],[Genero Sin Depurar]])</f>
        <v>Male</v>
      </c>
      <c r="F62" s="1" t="s">
        <v>3</v>
      </c>
      <c r="G62" s="1" t="s">
        <v>4</v>
      </c>
      <c r="H62" s="2">
        <v>45300</v>
      </c>
      <c r="I62" s="2" t="str">
        <f>TEXT(Origen[[#This Row],[Fecha Compra]],"dddd")</f>
        <v>martes</v>
      </c>
      <c r="J62" s="7" t="str">
        <f>TEXT(MONTH(Origen[[#This Row],[Fecha Compra]]),"MM")</f>
        <v>01</v>
      </c>
      <c r="K62" s="7">
        <f>YEAR(Origen[[#This Row],[Fecha Compra]])</f>
        <v>2024</v>
      </c>
      <c r="L62">
        <v>31</v>
      </c>
      <c r="M62">
        <v>49</v>
      </c>
      <c r="N62">
        <f>Origen[[#This Row],[Unidades]]*Origen[[#This Row],[PVP]]</f>
        <v>1519</v>
      </c>
      <c r="O62" s="1" t="s">
        <v>29</v>
      </c>
      <c r="P62" s="1" t="s">
        <v>26</v>
      </c>
      <c r="Q62" s="1" t="s">
        <v>30</v>
      </c>
      <c r="R62" s="1" t="s">
        <v>19</v>
      </c>
      <c r="S62" s="1" t="s">
        <v>20</v>
      </c>
      <c r="T62" s="1" t="s">
        <v>28</v>
      </c>
      <c r="U62" s="1" t="s">
        <v>31</v>
      </c>
    </row>
    <row r="63" spans="1:21" x14ac:dyDescent="0.25">
      <c r="A63">
        <v>65</v>
      </c>
      <c r="B63">
        <f>IF(IFERROR(VLOOKUP(Origen[[#This Row],[Customer ID]],A64:A3962,1,FALSE),0)&gt;0,1,0)</f>
        <v>0</v>
      </c>
      <c r="C63">
        <v>65</v>
      </c>
      <c r="D63" s="1" t="s">
        <v>2</v>
      </c>
      <c r="E63" s="1" t="str">
        <f>IF(Origen[[#This Row],[Genero Sin Depurar]]="","Desconocido",Origen[[#This Row],[Genero Sin Depurar]])</f>
        <v>Male</v>
      </c>
      <c r="F63" s="1" t="s">
        <v>119</v>
      </c>
      <c r="G63" s="1" t="s">
        <v>24</v>
      </c>
      <c r="H63" s="2">
        <v>45420</v>
      </c>
      <c r="I63" s="2" t="str">
        <f>TEXT(Origen[[#This Row],[Fecha Compra]],"dddd")</f>
        <v>miércoles</v>
      </c>
      <c r="J63" s="7" t="str">
        <f>TEXT(MONTH(Origen[[#This Row],[Fecha Compra]]),"MM")</f>
        <v>01</v>
      </c>
      <c r="K63" s="7">
        <f>YEAR(Origen[[#This Row],[Fecha Compra]])</f>
        <v>2024</v>
      </c>
      <c r="L63">
        <v>18</v>
      </c>
      <c r="M63">
        <v>83</v>
      </c>
      <c r="N63">
        <f>Origen[[#This Row],[Unidades]]*Origen[[#This Row],[PVP]]</f>
        <v>1494</v>
      </c>
      <c r="O63" s="1" t="s">
        <v>72</v>
      </c>
      <c r="P63" s="1" t="s">
        <v>18</v>
      </c>
      <c r="Q63" s="1" t="s">
        <v>78</v>
      </c>
      <c r="R63" s="1" t="s">
        <v>39</v>
      </c>
      <c r="S63" s="1" t="s">
        <v>36</v>
      </c>
      <c r="T63" s="1" t="s">
        <v>68</v>
      </c>
      <c r="U63" s="1" t="s">
        <v>11</v>
      </c>
    </row>
    <row r="64" spans="1:21" x14ac:dyDescent="0.25">
      <c r="A64">
        <v>66</v>
      </c>
      <c r="B64">
        <f>IF(IFERROR(VLOOKUP(Origen[[#This Row],[Customer ID]],A65:A3963,1,FALSE),0)&gt;0,1,0)</f>
        <v>0</v>
      </c>
      <c r="C64">
        <v>65</v>
      </c>
      <c r="D64" s="1" t="s">
        <v>2</v>
      </c>
      <c r="E64" s="1" t="str">
        <f>IF(Origen[[#This Row],[Genero Sin Depurar]]="","Desconocido",Origen[[#This Row],[Genero Sin Depurar]])</f>
        <v>Male</v>
      </c>
      <c r="F64" s="1" t="s">
        <v>114</v>
      </c>
      <c r="G64" s="1" t="s">
        <v>49</v>
      </c>
      <c r="H64" s="2">
        <v>45422</v>
      </c>
      <c r="I64" s="2" t="str">
        <f>TEXT(Origen[[#This Row],[Fecha Compra]],"dddd")</f>
        <v>viernes</v>
      </c>
      <c r="J64" s="7" t="str">
        <f>TEXT(MONTH(Origen[[#This Row],[Fecha Compra]]),"MM")</f>
        <v>01</v>
      </c>
      <c r="K64" s="7">
        <f>YEAR(Origen[[#This Row],[Fecha Compra]])</f>
        <v>2024</v>
      </c>
      <c r="L64">
        <v>44</v>
      </c>
      <c r="M64">
        <v>36</v>
      </c>
      <c r="N64">
        <f>Origen[[#This Row],[Unidades]]*Origen[[#This Row],[PVP]]</f>
        <v>1584</v>
      </c>
      <c r="O64" s="1" t="s">
        <v>109</v>
      </c>
      <c r="P64" s="1" t="s">
        <v>26</v>
      </c>
      <c r="Q64" s="1" t="s">
        <v>55</v>
      </c>
      <c r="R64" s="1" t="s">
        <v>19</v>
      </c>
      <c r="S64" s="1" t="s">
        <v>52</v>
      </c>
      <c r="T64" s="1" t="s">
        <v>10</v>
      </c>
      <c r="U64" s="1" t="s">
        <v>79</v>
      </c>
    </row>
    <row r="65" spans="1:21" x14ac:dyDescent="0.25">
      <c r="A65">
        <v>67</v>
      </c>
      <c r="B65">
        <f>IF(IFERROR(VLOOKUP(Origen[[#This Row],[Customer ID]],A66:A3964,1,FALSE),0)&gt;0,1,0)</f>
        <v>0</v>
      </c>
      <c r="C65">
        <v>31</v>
      </c>
      <c r="D65" s="1" t="s">
        <v>2</v>
      </c>
      <c r="E65" s="1" t="str">
        <f>IF(Origen[[#This Row],[Genero Sin Depurar]]="","Desconocido",Origen[[#This Row],[Genero Sin Depurar]])</f>
        <v>Male</v>
      </c>
      <c r="F65" s="1" t="s">
        <v>3</v>
      </c>
      <c r="G65" s="1" t="s">
        <v>4</v>
      </c>
      <c r="H65" s="2">
        <v>45424</v>
      </c>
      <c r="I65" s="2" t="str">
        <f>TEXT(Origen[[#This Row],[Fecha Compra]],"dddd")</f>
        <v>domingo</v>
      </c>
      <c r="J65" s="7" t="str">
        <f>TEXT(MONTH(Origen[[#This Row],[Fecha Compra]]),"MM")</f>
        <v>01</v>
      </c>
      <c r="K65" s="7">
        <f>YEAR(Origen[[#This Row],[Fecha Compra]])</f>
        <v>2024</v>
      </c>
      <c r="L65">
        <v>3</v>
      </c>
      <c r="M65">
        <v>94</v>
      </c>
      <c r="N65">
        <f>Origen[[#This Row],[Unidades]]*Origen[[#This Row],[PVP]]</f>
        <v>282</v>
      </c>
      <c r="O65" s="1" t="s">
        <v>120</v>
      </c>
      <c r="P65" s="1" t="s">
        <v>18</v>
      </c>
      <c r="Q65" s="1" t="s">
        <v>118</v>
      </c>
      <c r="R65" s="1" t="s">
        <v>8</v>
      </c>
      <c r="S65" s="1" t="s">
        <v>52</v>
      </c>
      <c r="T65" s="1" t="s">
        <v>10</v>
      </c>
      <c r="U65" s="1" t="s">
        <v>79</v>
      </c>
    </row>
    <row r="66" spans="1:21" x14ac:dyDescent="0.25">
      <c r="A66">
        <v>68</v>
      </c>
      <c r="B66">
        <f>IF(IFERROR(VLOOKUP(Origen[[#This Row],[Customer ID]],A67:A3965,1,FALSE),0)&gt;0,1,0)</f>
        <v>0</v>
      </c>
      <c r="C66">
        <v>45</v>
      </c>
      <c r="D66" s="1" t="s">
        <v>2</v>
      </c>
      <c r="E66" s="1" t="str">
        <f>IF(Origen[[#This Row],[Genero Sin Depurar]]="","Desconocido",Origen[[#This Row],[Genero Sin Depurar]])</f>
        <v>Male</v>
      </c>
      <c r="F66" s="1" t="s">
        <v>44</v>
      </c>
      <c r="G66" s="1" t="s">
        <v>45</v>
      </c>
      <c r="H66" s="2">
        <v>45426</v>
      </c>
      <c r="I66" s="2" t="str">
        <f>TEXT(Origen[[#This Row],[Fecha Compra]],"dddd")</f>
        <v>martes</v>
      </c>
      <c r="J66" s="7" t="str">
        <f>TEXT(MONTH(Origen[[#This Row],[Fecha Compra]]),"MM")</f>
        <v>01</v>
      </c>
      <c r="K66" s="7">
        <f>YEAR(Origen[[#This Row],[Fecha Compra]])</f>
        <v>2024</v>
      </c>
      <c r="L66">
        <v>49</v>
      </c>
      <c r="M66">
        <v>33</v>
      </c>
      <c r="N66">
        <f>Origen[[#This Row],[Unidades]]*Origen[[#This Row],[PVP]]</f>
        <v>1617</v>
      </c>
      <c r="O66" s="1" t="s">
        <v>121</v>
      </c>
      <c r="P66" s="1" t="s">
        <v>6</v>
      </c>
      <c r="Q66" s="1" t="s">
        <v>7</v>
      </c>
      <c r="R66" s="1" t="s">
        <v>8</v>
      </c>
      <c r="S66" s="1" t="s">
        <v>56</v>
      </c>
      <c r="T66" s="1" t="s">
        <v>68</v>
      </c>
      <c r="U66" s="1" t="s">
        <v>70</v>
      </c>
    </row>
    <row r="67" spans="1:21" x14ac:dyDescent="0.25">
      <c r="A67">
        <v>69</v>
      </c>
      <c r="B67">
        <f>IF(IFERROR(VLOOKUP(Origen[[#This Row],[Customer ID]],A68:A3966,1,FALSE),0)&gt;0,1,0)</f>
        <v>0</v>
      </c>
      <c r="C67">
        <v>57</v>
      </c>
      <c r="D67" s="1" t="s">
        <v>2</v>
      </c>
      <c r="E67" s="1" t="str">
        <f>IF(Origen[[#This Row],[Genero Sin Depurar]]="","Desconocido",Origen[[#This Row],[Genero Sin Depurar]])</f>
        <v>Male</v>
      </c>
      <c r="F67" s="1" t="s">
        <v>48</v>
      </c>
      <c r="G67" s="1" t="s">
        <v>49</v>
      </c>
      <c r="H67" s="2">
        <v>45428</v>
      </c>
      <c r="I67" s="2" t="str">
        <f>TEXT(Origen[[#This Row],[Fecha Compra]],"dddd")</f>
        <v>jueves</v>
      </c>
      <c r="J67" s="7" t="str">
        <f>TEXT(MONTH(Origen[[#This Row],[Fecha Compra]]),"MM")</f>
        <v>01</v>
      </c>
      <c r="K67" s="7">
        <f>YEAR(Origen[[#This Row],[Fecha Compra]])</f>
        <v>2024</v>
      </c>
      <c r="L67">
        <v>21</v>
      </c>
      <c r="M67">
        <v>46</v>
      </c>
      <c r="N67">
        <f>Origen[[#This Row],[Unidades]]*Origen[[#This Row],[PVP]]</f>
        <v>966</v>
      </c>
      <c r="O67" s="1" t="s">
        <v>122</v>
      </c>
      <c r="P67" s="1" t="s">
        <v>6</v>
      </c>
      <c r="Q67" s="1" t="s">
        <v>47</v>
      </c>
      <c r="R67" s="1" t="s">
        <v>35</v>
      </c>
      <c r="S67" s="1" t="s">
        <v>27</v>
      </c>
      <c r="T67" s="1" t="s">
        <v>15</v>
      </c>
      <c r="U67" s="1" t="s">
        <v>79</v>
      </c>
    </row>
    <row r="68" spans="1:21" x14ac:dyDescent="0.25">
      <c r="A68">
        <v>70</v>
      </c>
      <c r="B68">
        <f>IF(IFERROR(VLOOKUP(Origen[[#This Row],[Customer ID]],A69:A3967,1,FALSE),0)&gt;0,1,0)</f>
        <v>0</v>
      </c>
      <c r="C68">
        <v>48</v>
      </c>
      <c r="D68" s="1" t="s">
        <v>2</v>
      </c>
      <c r="E68" s="1" t="str">
        <f>IF(Origen[[#This Row],[Genero Sin Depurar]]="","Desconocido",Origen[[#This Row],[Genero Sin Depurar]])</f>
        <v>Male</v>
      </c>
      <c r="F68" s="1" t="s">
        <v>115</v>
      </c>
      <c r="G68" s="1" t="s">
        <v>49</v>
      </c>
      <c r="H68" s="2">
        <v>45430</v>
      </c>
      <c r="I68" s="2" t="str">
        <f>TEXT(Origen[[#This Row],[Fecha Compra]],"dddd")</f>
        <v>sábado</v>
      </c>
      <c r="J68" s="7" t="str">
        <f>TEXT(MONTH(Origen[[#This Row],[Fecha Compra]]),"MM")</f>
        <v>01</v>
      </c>
      <c r="K68" s="7">
        <f>YEAR(Origen[[#This Row],[Fecha Compra]])</f>
        <v>2024</v>
      </c>
      <c r="L68">
        <v>5</v>
      </c>
      <c r="M68">
        <v>70</v>
      </c>
      <c r="N68">
        <f>Origen[[#This Row],[Unidades]]*Origen[[#This Row],[PVP]]</f>
        <v>350</v>
      </c>
      <c r="O68" s="1" t="s">
        <v>104</v>
      </c>
      <c r="P68" s="1" t="s">
        <v>18</v>
      </c>
      <c r="Q68" s="1" t="s">
        <v>91</v>
      </c>
      <c r="R68" s="1" t="s">
        <v>35</v>
      </c>
      <c r="S68" s="1" t="s">
        <v>9</v>
      </c>
      <c r="T68" s="1" t="s">
        <v>15</v>
      </c>
      <c r="U68" s="1" t="s">
        <v>22</v>
      </c>
    </row>
    <row r="69" spans="1:21" x14ac:dyDescent="0.25">
      <c r="A69">
        <v>71</v>
      </c>
      <c r="B69">
        <f>IF(IFERROR(VLOOKUP(Origen[[#This Row],[Customer ID]],A70:A3968,1,FALSE),0)&gt;0,1,0)</f>
        <v>0</v>
      </c>
      <c r="C69">
        <v>22</v>
      </c>
      <c r="D69" s="1" t="s">
        <v>2</v>
      </c>
      <c r="E69" s="1" t="str">
        <f>IF(Origen[[#This Row],[Genero Sin Depurar]]="","Desconocido",Origen[[#This Row],[Genero Sin Depurar]])</f>
        <v>Male</v>
      </c>
      <c r="F69" s="1" t="s">
        <v>115</v>
      </c>
      <c r="G69" s="1" t="s">
        <v>49</v>
      </c>
      <c r="H69" s="2">
        <v>45432</v>
      </c>
      <c r="I69" s="2" t="str">
        <f>TEXT(Origen[[#This Row],[Fecha Compra]],"dddd")</f>
        <v>lunes</v>
      </c>
      <c r="J69" s="7" t="str">
        <f>TEXT(MONTH(Origen[[#This Row],[Fecha Compra]]),"MM")</f>
        <v>01</v>
      </c>
      <c r="K69" s="7">
        <f>YEAR(Origen[[#This Row],[Fecha Compra]])</f>
        <v>2024</v>
      </c>
      <c r="L69">
        <v>32</v>
      </c>
      <c r="M69">
        <v>29</v>
      </c>
      <c r="N69">
        <f>Origen[[#This Row],[Unidades]]*Origen[[#This Row],[PVP]]</f>
        <v>928</v>
      </c>
      <c r="O69" s="1" t="s">
        <v>72</v>
      </c>
      <c r="P69" s="1" t="s">
        <v>26</v>
      </c>
      <c r="Q69" s="1" t="s">
        <v>118</v>
      </c>
      <c r="R69" s="1" t="s">
        <v>39</v>
      </c>
      <c r="S69" s="1" t="s">
        <v>9</v>
      </c>
      <c r="T69" s="1" t="s">
        <v>68</v>
      </c>
      <c r="U69" s="1" t="s">
        <v>79</v>
      </c>
    </row>
    <row r="70" spans="1:21" x14ac:dyDescent="0.25">
      <c r="A70">
        <v>72</v>
      </c>
      <c r="B70">
        <f>IF(IFERROR(VLOOKUP(Origen[[#This Row],[Customer ID]],A71:A3969,1,FALSE),0)&gt;0,1,0)</f>
        <v>0</v>
      </c>
      <c r="C70">
        <v>36</v>
      </c>
      <c r="D70" s="1" t="s">
        <v>2</v>
      </c>
      <c r="E70" s="1" t="str">
        <f>IF(Origen[[#This Row],[Genero Sin Depurar]]="","Desconocido",Origen[[#This Row],[Genero Sin Depurar]])</f>
        <v>Male</v>
      </c>
      <c r="F70" s="1" t="s">
        <v>63</v>
      </c>
      <c r="G70" s="1" t="s">
        <v>4</v>
      </c>
      <c r="H70" s="2">
        <v>45434</v>
      </c>
      <c r="I70" s="2" t="str">
        <f>TEXT(Origen[[#This Row],[Fecha Compra]],"dddd")</f>
        <v>miércoles</v>
      </c>
      <c r="J70" s="7" t="str">
        <f>TEXT(MONTH(Origen[[#This Row],[Fecha Compra]]),"MM")</f>
        <v>01</v>
      </c>
      <c r="K70" s="7">
        <f>YEAR(Origen[[#This Row],[Fecha Compra]])</f>
        <v>2024</v>
      </c>
      <c r="L70">
        <v>34</v>
      </c>
      <c r="M70">
        <v>48</v>
      </c>
      <c r="N70">
        <f>Origen[[#This Row],[Unidades]]*Origen[[#This Row],[PVP]]</f>
        <v>1632</v>
      </c>
      <c r="O70" s="1" t="s">
        <v>123</v>
      </c>
      <c r="P70" s="1" t="s">
        <v>6</v>
      </c>
      <c r="Q70" s="1" t="s">
        <v>62</v>
      </c>
      <c r="R70" s="1" t="s">
        <v>35</v>
      </c>
      <c r="S70" s="1" t="s">
        <v>9</v>
      </c>
      <c r="T70" s="1" t="s">
        <v>57</v>
      </c>
      <c r="U70" s="1" t="s">
        <v>31</v>
      </c>
    </row>
    <row r="71" spans="1:21" x14ac:dyDescent="0.25">
      <c r="A71">
        <v>73</v>
      </c>
      <c r="B71">
        <f>IF(IFERROR(VLOOKUP(Origen[[#This Row],[Customer ID]],A72:A3970,1,FALSE),0)&gt;0,1,0)</f>
        <v>0</v>
      </c>
      <c r="C71">
        <v>18</v>
      </c>
      <c r="D71" s="1" t="s">
        <v>2</v>
      </c>
      <c r="E71" s="1" t="str">
        <f>IF(Origen[[#This Row],[Genero Sin Depurar]]="","Desconocido",Origen[[#This Row],[Genero Sin Depurar]])</f>
        <v>Male</v>
      </c>
      <c r="F71" s="1" t="s">
        <v>63</v>
      </c>
      <c r="G71" s="1" t="s">
        <v>4</v>
      </c>
      <c r="H71" s="2">
        <v>45436</v>
      </c>
      <c r="I71" s="2" t="str">
        <f>TEXT(Origen[[#This Row],[Fecha Compra]],"dddd")</f>
        <v>viernes</v>
      </c>
      <c r="J71" s="7" t="str">
        <f>TEXT(MONTH(Origen[[#This Row],[Fecha Compra]]),"MM")</f>
        <v>01</v>
      </c>
      <c r="K71" s="7">
        <f>YEAR(Origen[[#This Row],[Fecha Compra]])</f>
        <v>2024</v>
      </c>
      <c r="L71">
        <v>21</v>
      </c>
      <c r="M71">
        <v>26</v>
      </c>
      <c r="N71">
        <f>Origen[[#This Row],[Unidades]]*Origen[[#This Row],[PVP]]</f>
        <v>546</v>
      </c>
      <c r="O71" s="1" t="s">
        <v>124</v>
      </c>
      <c r="P71" s="1" t="s">
        <v>26</v>
      </c>
      <c r="Q71" s="1" t="s">
        <v>60</v>
      </c>
      <c r="R71" s="1" t="s">
        <v>8</v>
      </c>
      <c r="S71" s="1" t="s">
        <v>56</v>
      </c>
      <c r="T71" s="1" t="s">
        <v>57</v>
      </c>
      <c r="U71" s="1" t="s">
        <v>79</v>
      </c>
    </row>
    <row r="72" spans="1:21" x14ac:dyDescent="0.25">
      <c r="A72">
        <v>74</v>
      </c>
      <c r="B72">
        <f>IF(IFERROR(VLOOKUP(Origen[[#This Row],[Customer ID]],A73:A3971,1,FALSE),0)&gt;0,1,0)</f>
        <v>0</v>
      </c>
      <c r="C72">
        <v>48</v>
      </c>
      <c r="D72" s="1" t="s">
        <v>2</v>
      </c>
      <c r="E72" s="1" t="str">
        <f>IF(Origen[[#This Row],[Genero Sin Depurar]]="","Desconocido",Origen[[#This Row],[Genero Sin Depurar]])</f>
        <v>Male</v>
      </c>
      <c r="F72" s="1" t="s">
        <v>77</v>
      </c>
      <c r="G72" s="1" t="s">
        <v>4</v>
      </c>
      <c r="H72" s="2">
        <v>45438</v>
      </c>
      <c r="I72" s="2" t="str">
        <f>TEXT(Origen[[#This Row],[Fecha Compra]],"dddd")</f>
        <v>domingo</v>
      </c>
      <c r="J72" s="7" t="str">
        <f>TEXT(MONTH(Origen[[#This Row],[Fecha Compra]]),"MM")</f>
        <v>01</v>
      </c>
      <c r="K72" s="7">
        <f>YEAR(Origen[[#This Row],[Fecha Compra]])</f>
        <v>2024</v>
      </c>
      <c r="L72">
        <v>43</v>
      </c>
      <c r="M72">
        <v>85</v>
      </c>
      <c r="N72">
        <f>Origen[[#This Row],[Unidades]]*Origen[[#This Row],[PVP]]</f>
        <v>3655</v>
      </c>
      <c r="O72" s="1" t="s">
        <v>59</v>
      </c>
      <c r="P72" s="1" t="s">
        <v>26</v>
      </c>
      <c r="Q72" s="1" t="s">
        <v>67</v>
      </c>
      <c r="R72" s="1" t="s">
        <v>19</v>
      </c>
      <c r="S72" s="1" t="s">
        <v>20</v>
      </c>
      <c r="T72" s="1" t="s">
        <v>57</v>
      </c>
      <c r="U72" s="1" t="s">
        <v>58</v>
      </c>
    </row>
    <row r="73" spans="1:21" x14ac:dyDescent="0.25">
      <c r="A73">
        <v>4</v>
      </c>
      <c r="B73">
        <f>IF(IFERROR(VLOOKUP(Origen[[#This Row],[Customer ID]],A74:A3972,1,FALSE),0)&gt;0,1,0)</f>
        <v>0</v>
      </c>
      <c r="C73">
        <v>50</v>
      </c>
      <c r="D73" s="1" t="s">
        <v>2</v>
      </c>
      <c r="E73" s="1" t="str">
        <f>IF(Origen[[#This Row],[Genero Sin Depurar]]="","Desconocido",Origen[[#This Row],[Genero Sin Depurar]])</f>
        <v>Male</v>
      </c>
      <c r="F73" s="1" t="s">
        <v>16</v>
      </c>
      <c r="G73" s="1" t="s">
        <v>4</v>
      </c>
      <c r="H73" s="2">
        <v>45296</v>
      </c>
      <c r="I73" s="2" t="str">
        <f>TEXT(Origen[[#This Row],[Fecha Compra]],"dddd")</f>
        <v>viernes</v>
      </c>
      <c r="J73" s="7" t="str">
        <f>TEXT(MONTH(Origen[[#This Row],[Fecha Compra]]),"MM")</f>
        <v>01</v>
      </c>
      <c r="K73" s="7">
        <f>YEAR(Origen[[#This Row],[Fecha Compra]])</f>
        <v>2024</v>
      </c>
      <c r="L73">
        <v>23</v>
      </c>
      <c r="M73">
        <v>73</v>
      </c>
      <c r="N73">
        <f>Origen[[#This Row],[Unidades]]*Origen[[#This Row],[PVP]]</f>
        <v>1679</v>
      </c>
      <c r="O73" s="1" t="s">
        <v>17</v>
      </c>
      <c r="P73" s="1" t="s">
        <v>18</v>
      </c>
      <c r="Q73" s="1" t="s">
        <v>14</v>
      </c>
      <c r="R73" s="1" t="s">
        <v>19</v>
      </c>
      <c r="S73" s="1" t="s">
        <v>20</v>
      </c>
      <c r="T73" s="1" t="s">
        <v>21</v>
      </c>
      <c r="U73" s="1" t="s">
        <v>22</v>
      </c>
    </row>
    <row r="74" spans="1:21" x14ac:dyDescent="0.25">
      <c r="A74">
        <v>76</v>
      </c>
      <c r="B74">
        <f>IF(IFERROR(VLOOKUP(Origen[[#This Row],[Customer ID]],A75:A3973,1,FALSE),0)&gt;0,1,0)</f>
        <v>0</v>
      </c>
      <c r="C74">
        <v>21</v>
      </c>
      <c r="D74" s="1"/>
      <c r="E74" s="1" t="str">
        <f>IF(Origen[[#This Row],[Genero Sin Depurar]]="","Desconocido",Origen[[#This Row],[Genero Sin Depurar]])</f>
        <v>Desconocido</v>
      </c>
      <c r="F74" s="1" t="s">
        <v>23</v>
      </c>
      <c r="G74" s="1" t="s">
        <v>24</v>
      </c>
      <c r="H74" s="2">
        <v>45298</v>
      </c>
      <c r="I74" s="2" t="str">
        <f>TEXT(Origen[[#This Row],[Fecha Compra]],"dddd")</f>
        <v>domingo</v>
      </c>
      <c r="J74" s="7" t="str">
        <f>TEXT(MONTH(Origen[[#This Row],[Fecha Compra]]),"MM")</f>
        <v>01</v>
      </c>
      <c r="K74" s="7">
        <f>YEAR(Origen[[#This Row],[Fecha Compra]])</f>
        <v>2024</v>
      </c>
      <c r="L74">
        <v>49</v>
      </c>
      <c r="M74">
        <v>90</v>
      </c>
      <c r="N74">
        <f>Origen[[#This Row],[Unidades]]*Origen[[#This Row],[PVP]]</f>
        <v>4410</v>
      </c>
      <c r="O74" s="1" t="s">
        <v>25</v>
      </c>
      <c r="P74" s="1" t="s">
        <v>26</v>
      </c>
      <c r="Q74" s="1" t="s">
        <v>14</v>
      </c>
      <c r="R74" s="1" t="s">
        <v>19</v>
      </c>
      <c r="S74" s="1" t="s">
        <v>27</v>
      </c>
      <c r="T74" s="1" t="s">
        <v>28</v>
      </c>
      <c r="U74" s="1" t="s">
        <v>22</v>
      </c>
    </row>
    <row r="75" spans="1:21" x14ac:dyDescent="0.25">
      <c r="A75">
        <v>77</v>
      </c>
      <c r="B75">
        <f>IF(IFERROR(VLOOKUP(Origen[[#This Row],[Customer ID]],A76:A3974,1,FALSE),0)&gt;0,1,0)</f>
        <v>0</v>
      </c>
      <c r="C75">
        <v>45</v>
      </c>
      <c r="D75" s="1" t="s">
        <v>2</v>
      </c>
      <c r="E75" s="1" t="str">
        <f>IF(Origen[[#This Row],[Genero Sin Depurar]]="","Desconocido",Origen[[#This Row],[Genero Sin Depurar]])</f>
        <v>Male</v>
      </c>
      <c r="F75" s="1" t="s">
        <v>3</v>
      </c>
      <c r="G75" s="1" t="s">
        <v>4</v>
      </c>
      <c r="H75" s="2">
        <v>45300</v>
      </c>
      <c r="I75" s="2" t="str">
        <f>TEXT(Origen[[#This Row],[Fecha Compra]],"dddd")</f>
        <v>martes</v>
      </c>
      <c r="J75" s="7" t="str">
        <f>TEXT(MONTH(Origen[[#This Row],[Fecha Compra]]),"MM")</f>
        <v>01</v>
      </c>
      <c r="K75" s="7">
        <f>YEAR(Origen[[#This Row],[Fecha Compra]])</f>
        <v>2024</v>
      </c>
      <c r="L75">
        <v>31</v>
      </c>
      <c r="M75">
        <v>49</v>
      </c>
      <c r="N75">
        <f>Origen[[#This Row],[Unidades]]*Origen[[#This Row],[PVP]]</f>
        <v>1519</v>
      </c>
      <c r="O75" s="1" t="s">
        <v>29</v>
      </c>
      <c r="P75" s="1" t="s">
        <v>26</v>
      </c>
      <c r="Q75" s="1" t="s">
        <v>30</v>
      </c>
      <c r="R75" s="1" t="s">
        <v>19</v>
      </c>
      <c r="S75" s="1" t="s">
        <v>20</v>
      </c>
      <c r="T75" s="1" t="s">
        <v>28</v>
      </c>
      <c r="U75" s="1" t="s">
        <v>31</v>
      </c>
    </row>
    <row r="76" spans="1:21" x14ac:dyDescent="0.25">
      <c r="A76">
        <v>78</v>
      </c>
      <c r="B76">
        <f>IF(IFERROR(VLOOKUP(Origen[[#This Row],[Customer ID]],A77:A3975,1,FALSE),0)&gt;0,1,0)</f>
        <v>0</v>
      </c>
      <c r="C76">
        <v>22</v>
      </c>
      <c r="D76" s="1" t="s">
        <v>2</v>
      </c>
      <c r="E76" s="1" t="str">
        <f>IF(Origen[[#This Row],[Genero Sin Depurar]]="","Desconocido",Origen[[#This Row],[Genero Sin Depurar]])</f>
        <v>Male</v>
      </c>
      <c r="F76" s="1" t="s">
        <v>63</v>
      </c>
      <c r="G76" s="1" t="s">
        <v>4</v>
      </c>
      <c r="H76" s="2">
        <v>45446</v>
      </c>
      <c r="I76" s="2" t="str">
        <f>TEXT(Origen[[#This Row],[Fecha Compra]],"dddd")</f>
        <v>lunes</v>
      </c>
      <c r="J76" s="7" t="str">
        <f>TEXT(MONTH(Origen[[#This Row],[Fecha Compra]]),"MM")</f>
        <v>01</v>
      </c>
      <c r="K76" s="7">
        <f>YEAR(Origen[[#This Row],[Fecha Compra]])</f>
        <v>2024</v>
      </c>
      <c r="L76">
        <v>36</v>
      </c>
      <c r="M76">
        <v>53</v>
      </c>
      <c r="N76">
        <f>Origen[[#This Row],[Unidades]]*Origen[[#This Row],[PVP]]</f>
        <v>1908</v>
      </c>
      <c r="O76" s="1" t="s">
        <v>61</v>
      </c>
      <c r="P76" s="1" t="s">
        <v>6</v>
      </c>
      <c r="Q76" s="1" t="s">
        <v>62</v>
      </c>
      <c r="R76" s="1" t="s">
        <v>35</v>
      </c>
      <c r="S76" s="1" t="s">
        <v>27</v>
      </c>
      <c r="T76" s="1" t="s">
        <v>68</v>
      </c>
      <c r="U76" s="1" t="s">
        <v>11</v>
      </c>
    </row>
    <row r="77" spans="1:21" x14ac:dyDescent="0.25">
      <c r="A77">
        <v>79</v>
      </c>
      <c r="B77">
        <f>IF(IFERROR(VLOOKUP(Origen[[#This Row],[Customer ID]],A78:A3976,1,FALSE),0)&gt;0,1,0)</f>
        <v>0</v>
      </c>
      <c r="C77">
        <v>50</v>
      </c>
      <c r="D77" s="1" t="s">
        <v>2</v>
      </c>
      <c r="E77" s="1" t="str">
        <f>IF(Origen[[#This Row],[Genero Sin Depurar]]="","Desconocido",Origen[[#This Row],[Genero Sin Depurar]])</f>
        <v>Male</v>
      </c>
      <c r="F77" s="1" t="s">
        <v>69</v>
      </c>
      <c r="G77" s="1" t="s">
        <v>4</v>
      </c>
      <c r="H77" s="2">
        <v>45448</v>
      </c>
      <c r="I77" s="2" t="str">
        <f>TEXT(Origen[[#This Row],[Fecha Compra]],"dddd")</f>
        <v>miércoles</v>
      </c>
      <c r="J77" s="7" t="str">
        <f>TEXT(MONTH(Origen[[#This Row],[Fecha Compra]]),"MM")</f>
        <v>01</v>
      </c>
      <c r="K77" s="7">
        <f>YEAR(Origen[[#This Row],[Fecha Compra]])</f>
        <v>2024</v>
      </c>
      <c r="L77">
        <v>50</v>
      </c>
      <c r="M77">
        <v>91</v>
      </c>
      <c r="N77">
        <f>Origen[[#This Row],[Unidades]]*Origen[[#This Row],[PVP]]</f>
        <v>4550</v>
      </c>
      <c r="O77" s="1" t="s">
        <v>127</v>
      </c>
      <c r="P77" s="1" t="s">
        <v>26</v>
      </c>
      <c r="Q77" s="1" t="s">
        <v>14</v>
      </c>
      <c r="R77" s="1" t="s">
        <v>19</v>
      </c>
      <c r="S77" s="1" t="s">
        <v>20</v>
      </c>
      <c r="T77" s="1" t="s">
        <v>10</v>
      </c>
      <c r="U77" s="1" t="s">
        <v>11</v>
      </c>
    </row>
    <row r="78" spans="1:21" x14ac:dyDescent="0.25">
      <c r="A78">
        <v>80</v>
      </c>
      <c r="B78">
        <f>IF(IFERROR(VLOOKUP(Origen[[#This Row],[Customer ID]],A79:A3977,1,FALSE),0)&gt;0,1,0)</f>
        <v>0</v>
      </c>
      <c r="C78">
        <v>38</v>
      </c>
      <c r="D78" s="1" t="s">
        <v>2</v>
      </c>
      <c r="E78" s="1" t="str">
        <f>IF(Origen[[#This Row],[Genero Sin Depurar]]="","Desconocido",Origen[[#This Row],[Genero Sin Depurar]])</f>
        <v>Male</v>
      </c>
      <c r="F78" s="1" t="s">
        <v>84</v>
      </c>
      <c r="G78" s="1" t="s">
        <v>45</v>
      </c>
      <c r="H78" s="2">
        <v>45450</v>
      </c>
      <c r="I78" s="2" t="str">
        <f>TEXT(Origen[[#This Row],[Fecha Compra]],"dddd")</f>
        <v>viernes</v>
      </c>
      <c r="J78" s="7" t="str">
        <f>TEXT(MONTH(Origen[[#This Row],[Fecha Compra]]),"MM")</f>
        <v>01</v>
      </c>
      <c r="K78" s="7">
        <f>YEAR(Origen[[#This Row],[Fecha Compra]])</f>
        <v>2024</v>
      </c>
      <c r="L78">
        <v>43</v>
      </c>
      <c r="M78">
        <v>96</v>
      </c>
      <c r="N78">
        <f>Origen[[#This Row],[Unidades]]*Origen[[#This Row],[PVP]]</f>
        <v>4128</v>
      </c>
      <c r="O78" s="1" t="s">
        <v>128</v>
      </c>
      <c r="P78" s="1" t="s">
        <v>26</v>
      </c>
      <c r="Q78" s="1" t="s">
        <v>60</v>
      </c>
      <c r="R78" s="1" t="s">
        <v>8</v>
      </c>
      <c r="S78" s="1" t="s">
        <v>52</v>
      </c>
      <c r="T78" s="1" t="s">
        <v>57</v>
      </c>
      <c r="U78" s="1" t="s">
        <v>79</v>
      </c>
    </row>
    <row r="79" spans="1:21" x14ac:dyDescent="0.25">
      <c r="A79">
        <v>81</v>
      </c>
      <c r="B79">
        <f>IF(IFERROR(VLOOKUP(Origen[[#This Row],[Customer ID]],A80:A3978,1,FALSE),0)&gt;0,1,0)</f>
        <v>0</v>
      </c>
      <c r="C79">
        <v>19</v>
      </c>
      <c r="D79" s="1" t="s">
        <v>2</v>
      </c>
      <c r="E79" s="1" t="str">
        <f>IF(Origen[[#This Row],[Genero Sin Depurar]]="","Desconocido",Origen[[#This Row],[Genero Sin Depurar]])</f>
        <v>Male</v>
      </c>
      <c r="F79" s="1" t="s">
        <v>23</v>
      </c>
      <c r="G79" s="1" t="s">
        <v>24</v>
      </c>
      <c r="H79" s="2">
        <v>45452</v>
      </c>
      <c r="I79" s="2" t="str">
        <f>TEXT(Origen[[#This Row],[Fecha Compra]],"dddd")</f>
        <v>domingo</v>
      </c>
      <c r="J79" s="7" t="str">
        <f>TEXT(MONTH(Origen[[#This Row],[Fecha Compra]]),"MM")</f>
        <v>01</v>
      </c>
      <c r="K79" s="7">
        <f>YEAR(Origen[[#This Row],[Fecha Compra]])</f>
        <v>2024</v>
      </c>
      <c r="L79">
        <v>24</v>
      </c>
      <c r="M79">
        <v>72</v>
      </c>
      <c r="N79">
        <f>Origen[[#This Row],[Unidades]]*Origen[[#This Row],[PVP]]</f>
        <v>1728</v>
      </c>
      <c r="O79" s="1" t="s">
        <v>66</v>
      </c>
      <c r="P79" s="1" t="s">
        <v>74</v>
      </c>
      <c r="Q79" s="1" t="s">
        <v>126</v>
      </c>
      <c r="R79" s="1" t="s">
        <v>35</v>
      </c>
      <c r="S79" s="1" t="s">
        <v>56</v>
      </c>
      <c r="T79" s="1" t="s">
        <v>21</v>
      </c>
      <c r="U79" s="1" t="s">
        <v>79</v>
      </c>
    </row>
    <row r="80" spans="1:21" x14ac:dyDescent="0.25">
      <c r="A80">
        <v>82</v>
      </c>
      <c r="B80">
        <f>IF(IFERROR(VLOOKUP(Origen[[#This Row],[Customer ID]],A81:A3979,1,FALSE),0)&gt;0,1,0)</f>
        <v>0</v>
      </c>
      <c r="C80">
        <v>67</v>
      </c>
      <c r="D80" s="1" t="s">
        <v>2</v>
      </c>
      <c r="E80" s="1" t="str">
        <f>IF(Origen[[#This Row],[Genero Sin Depurar]]="","Desconocido",Origen[[#This Row],[Genero Sin Depurar]])</f>
        <v>Male</v>
      </c>
      <c r="F80" s="1" t="s">
        <v>53</v>
      </c>
      <c r="G80" s="1" t="s">
        <v>24</v>
      </c>
      <c r="H80" s="2">
        <v>45454</v>
      </c>
      <c r="I80" s="2" t="str">
        <f>TEXT(Origen[[#This Row],[Fecha Compra]],"dddd")</f>
        <v>martes</v>
      </c>
      <c r="J80" s="7" t="str">
        <f>TEXT(MONTH(Origen[[#This Row],[Fecha Compra]]),"MM")</f>
        <v>01</v>
      </c>
      <c r="K80" s="7">
        <f>YEAR(Origen[[#This Row],[Fecha Compra]])</f>
        <v>2024</v>
      </c>
      <c r="L80">
        <v>36</v>
      </c>
      <c r="M80">
        <v>96</v>
      </c>
      <c r="N80">
        <f>Origen[[#This Row],[Unidades]]*Origen[[#This Row],[PVP]]</f>
        <v>3456</v>
      </c>
      <c r="O80" s="1" t="s">
        <v>123</v>
      </c>
      <c r="P80" s="1" t="s">
        <v>6</v>
      </c>
      <c r="Q80" s="1" t="s">
        <v>14</v>
      </c>
      <c r="R80" s="1" t="s">
        <v>35</v>
      </c>
      <c r="S80" s="1" t="s">
        <v>9</v>
      </c>
      <c r="T80" s="1" t="s">
        <v>21</v>
      </c>
      <c r="U80" s="1" t="s">
        <v>79</v>
      </c>
    </row>
    <row r="81" spans="1:21" x14ac:dyDescent="0.25">
      <c r="A81">
        <v>83</v>
      </c>
      <c r="B81">
        <f>IF(IFERROR(VLOOKUP(Origen[[#This Row],[Customer ID]],A82:A3980,1,FALSE),0)&gt;0,1,0)</f>
        <v>0</v>
      </c>
      <c r="C81">
        <v>19</v>
      </c>
      <c r="D81" s="1" t="s">
        <v>2</v>
      </c>
      <c r="E81" s="1" t="str">
        <f>IF(Origen[[#This Row],[Genero Sin Depurar]]="","Desconocido",Origen[[#This Row],[Genero Sin Depurar]])</f>
        <v>Male</v>
      </c>
      <c r="F81" s="1" t="s">
        <v>77</v>
      </c>
      <c r="G81" s="1" t="s">
        <v>4</v>
      </c>
      <c r="H81" s="2">
        <v>45456</v>
      </c>
      <c r="I81" s="2" t="str">
        <f>TEXT(Origen[[#This Row],[Fecha Compra]],"dddd")</f>
        <v>jueves</v>
      </c>
      <c r="J81" s="7" t="str">
        <f>TEXT(MONTH(Origen[[#This Row],[Fecha Compra]]),"MM")</f>
        <v>01</v>
      </c>
      <c r="K81" s="7">
        <f>YEAR(Origen[[#This Row],[Fecha Compra]])</f>
        <v>2024</v>
      </c>
      <c r="L81">
        <v>21</v>
      </c>
      <c r="M81">
        <v>28</v>
      </c>
      <c r="N81">
        <f>Origen[[#This Row],[Unidades]]*Origen[[#This Row],[PVP]]</f>
        <v>588</v>
      </c>
      <c r="O81" s="1" t="s">
        <v>124</v>
      </c>
      <c r="P81" s="1" t="s">
        <v>18</v>
      </c>
      <c r="Q81" s="1" t="s">
        <v>60</v>
      </c>
      <c r="R81" s="1" t="s">
        <v>19</v>
      </c>
      <c r="S81" s="1" t="s">
        <v>52</v>
      </c>
      <c r="T81" s="1" t="s">
        <v>21</v>
      </c>
      <c r="U81" s="1" t="s">
        <v>79</v>
      </c>
    </row>
    <row r="82" spans="1:21" x14ac:dyDescent="0.25">
      <c r="A82">
        <v>84</v>
      </c>
      <c r="B82">
        <f>IF(IFERROR(VLOOKUP(Origen[[#This Row],[Customer ID]],A83:A3981,1,FALSE),0)&gt;0,1,0)</f>
        <v>0</v>
      </c>
      <c r="C82">
        <v>36</v>
      </c>
      <c r="D82" s="1" t="s">
        <v>2</v>
      </c>
      <c r="E82" s="1" t="str">
        <f>IF(Origen[[#This Row],[Genero Sin Depurar]]="","Desconocido",Origen[[#This Row],[Genero Sin Depurar]])</f>
        <v>Male</v>
      </c>
      <c r="F82" s="1" t="s">
        <v>63</v>
      </c>
      <c r="G82" s="1" t="s">
        <v>4</v>
      </c>
      <c r="H82" s="2">
        <v>45458</v>
      </c>
      <c r="I82" s="2" t="str">
        <f>TEXT(Origen[[#This Row],[Fecha Compra]],"dddd")</f>
        <v>sábado</v>
      </c>
      <c r="J82" s="7" t="str">
        <f>TEXT(MONTH(Origen[[#This Row],[Fecha Compra]]),"MM")</f>
        <v>01</v>
      </c>
      <c r="K82" s="7">
        <f>YEAR(Origen[[#This Row],[Fecha Compra]])</f>
        <v>2024</v>
      </c>
      <c r="L82">
        <v>34</v>
      </c>
      <c r="M82">
        <v>40</v>
      </c>
      <c r="N82">
        <f>Origen[[#This Row],[Unidades]]*Origen[[#This Row],[PVP]]</f>
        <v>1360</v>
      </c>
      <c r="O82" s="1" t="s">
        <v>87</v>
      </c>
      <c r="P82" s="1" t="s">
        <v>26</v>
      </c>
      <c r="Q82" s="1" t="s">
        <v>30</v>
      </c>
      <c r="R82" s="1" t="s">
        <v>35</v>
      </c>
      <c r="S82" s="1" t="s">
        <v>36</v>
      </c>
      <c r="T82" s="1" t="s">
        <v>57</v>
      </c>
      <c r="U82" s="1" t="s">
        <v>22</v>
      </c>
    </row>
    <row r="83" spans="1:21" x14ac:dyDescent="0.25">
      <c r="A83">
        <v>85</v>
      </c>
      <c r="B83">
        <f>IF(IFERROR(VLOOKUP(Origen[[#This Row],[Customer ID]],A84:A3982,1,FALSE),0)&gt;0,1,0)</f>
        <v>0</v>
      </c>
      <c r="C83">
        <v>52</v>
      </c>
      <c r="D83" s="1" t="s">
        <v>2</v>
      </c>
      <c r="E83" s="1" t="str">
        <f>IF(Origen[[#This Row],[Genero Sin Depurar]]="","Desconocido",Origen[[#This Row],[Genero Sin Depurar]])</f>
        <v>Male</v>
      </c>
      <c r="F83" s="1" t="s">
        <v>44</v>
      </c>
      <c r="G83" s="1" t="s">
        <v>45</v>
      </c>
      <c r="H83" s="2">
        <v>45460</v>
      </c>
      <c r="I83" s="2" t="str">
        <f>TEXT(Origen[[#This Row],[Fecha Compra]],"dddd")</f>
        <v>lunes</v>
      </c>
      <c r="J83" s="7" t="str">
        <f>TEXT(MONTH(Origen[[#This Row],[Fecha Compra]]),"MM")</f>
        <v>01</v>
      </c>
      <c r="K83" s="7">
        <f>YEAR(Origen[[#This Row],[Fecha Compra]])</f>
        <v>2024</v>
      </c>
      <c r="L83">
        <v>42</v>
      </c>
      <c r="M83">
        <v>32</v>
      </c>
      <c r="N83">
        <f>Origen[[#This Row],[Unidades]]*Origen[[#This Row],[PVP]]</f>
        <v>1344</v>
      </c>
      <c r="O83" s="1" t="s">
        <v>99</v>
      </c>
      <c r="P83" s="1" t="s">
        <v>18</v>
      </c>
      <c r="Q83" s="1" t="s">
        <v>82</v>
      </c>
      <c r="R83" s="1" t="s">
        <v>19</v>
      </c>
      <c r="S83" s="1" t="s">
        <v>36</v>
      </c>
      <c r="T83" s="1" t="s">
        <v>57</v>
      </c>
      <c r="U83" s="1" t="s">
        <v>79</v>
      </c>
    </row>
    <row r="84" spans="1:21" x14ac:dyDescent="0.25">
      <c r="A84">
        <v>5</v>
      </c>
      <c r="B84">
        <f>IF(IFERROR(VLOOKUP(Origen[[#This Row],[Customer ID]],A85:A3983,1,FALSE),0)&gt;0,1,0)</f>
        <v>0</v>
      </c>
      <c r="C84">
        <v>50</v>
      </c>
      <c r="D84" s="1" t="s">
        <v>2</v>
      </c>
      <c r="E84" s="1" t="str">
        <f>IF(Origen[[#This Row],[Genero Sin Depurar]]="","Desconocido",Origen[[#This Row],[Genero Sin Depurar]])</f>
        <v>Male</v>
      </c>
      <c r="F84" s="1" t="s">
        <v>16</v>
      </c>
      <c r="G84" s="1" t="s">
        <v>4</v>
      </c>
      <c r="H84" s="2">
        <v>45296</v>
      </c>
      <c r="I84" s="2" t="str">
        <f>TEXT(Origen[[#This Row],[Fecha Compra]],"dddd")</f>
        <v>viernes</v>
      </c>
      <c r="J84" s="7" t="str">
        <f>TEXT(MONTH(Origen[[#This Row],[Fecha Compra]]),"MM")</f>
        <v>01</v>
      </c>
      <c r="K84" s="7">
        <f>YEAR(Origen[[#This Row],[Fecha Compra]])</f>
        <v>2024</v>
      </c>
      <c r="L84">
        <v>23</v>
      </c>
      <c r="M84">
        <v>73</v>
      </c>
      <c r="N84">
        <f>Origen[[#This Row],[Unidades]]*Origen[[#This Row],[PVP]]</f>
        <v>1679</v>
      </c>
      <c r="O84" s="1" t="s">
        <v>17</v>
      </c>
      <c r="P84" s="1" t="s">
        <v>18</v>
      </c>
      <c r="Q84" s="1" t="s">
        <v>14</v>
      </c>
      <c r="R84" s="1" t="s">
        <v>19</v>
      </c>
      <c r="S84" s="1" t="s">
        <v>20</v>
      </c>
      <c r="T84" s="1" t="s">
        <v>21</v>
      </c>
      <c r="U84" s="1" t="s">
        <v>22</v>
      </c>
    </row>
    <row r="85" spans="1:21" x14ac:dyDescent="0.25">
      <c r="A85">
        <v>87</v>
      </c>
      <c r="B85">
        <f>IF(IFERROR(VLOOKUP(Origen[[#This Row],[Customer ID]],A86:A3984,1,FALSE),0)&gt;0,1,0)</f>
        <v>0</v>
      </c>
      <c r="C85">
        <v>21</v>
      </c>
      <c r="D85" s="1"/>
      <c r="E85" s="1" t="str">
        <f>IF(Origen[[#This Row],[Genero Sin Depurar]]="","Desconocido",Origen[[#This Row],[Genero Sin Depurar]])</f>
        <v>Desconocido</v>
      </c>
      <c r="F85" s="1" t="s">
        <v>23</v>
      </c>
      <c r="G85" s="1" t="s">
        <v>24</v>
      </c>
      <c r="H85" s="2">
        <v>45298</v>
      </c>
      <c r="I85" s="2" t="str">
        <f>TEXT(Origen[[#This Row],[Fecha Compra]],"dddd")</f>
        <v>domingo</v>
      </c>
      <c r="J85" s="7" t="str">
        <f>TEXT(MONTH(Origen[[#This Row],[Fecha Compra]]),"MM")</f>
        <v>01</v>
      </c>
      <c r="K85" s="7">
        <f>YEAR(Origen[[#This Row],[Fecha Compra]])</f>
        <v>2024</v>
      </c>
      <c r="L85">
        <v>49</v>
      </c>
      <c r="M85">
        <v>90</v>
      </c>
      <c r="N85">
        <f>Origen[[#This Row],[Unidades]]*Origen[[#This Row],[PVP]]</f>
        <v>4410</v>
      </c>
      <c r="O85" s="1" t="s">
        <v>25</v>
      </c>
      <c r="P85" s="1" t="s">
        <v>26</v>
      </c>
      <c r="Q85" s="1" t="s">
        <v>14</v>
      </c>
      <c r="R85" s="1" t="s">
        <v>19</v>
      </c>
      <c r="S85" s="1" t="s">
        <v>27</v>
      </c>
      <c r="T85" s="1" t="s">
        <v>28</v>
      </c>
      <c r="U85" s="1" t="s">
        <v>22</v>
      </c>
    </row>
    <row r="86" spans="1:21" x14ac:dyDescent="0.25">
      <c r="A86">
        <v>88</v>
      </c>
      <c r="B86">
        <f>IF(IFERROR(VLOOKUP(Origen[[#This Row],[Customer ID]],A87:A3985,1,FALSE),0)&gt;0,1,0)</f>
        <v>0</v>
      </c>
      <c r="C86">
        <v>45</v>
      </c>
      <c r="D86" s="1" t="s">
        <v>2</v>
      </c>
      <c r="E86" s="1" t="str">
        <f>IF(Origen[[#This Row],[Genero Sin Depurar]]="","Desconocido",Origen[[#This Row],[Genero Sin Depurar]])</f>
        <v>Male</v>
      </c>
      <c r="F86" s="1" t="s">
        <v>3</v>
      </c>
      <c r="G86" s="1" t="s">
        <v>4</v>
      </c>
      <c r="H86" s="2">
        <v>45300</v>
      </c>
      <c r="I86" s="2" t="str">
        <f>TEXT(Origen[[#This Row],[Fecha Compra]],"dddd")</f>
        <v>martes</v>
      </c>
      <c r="J86" s="7" t="str">
        <f>TEXT(MONTH(Origen[[#This Row],[Fecha Compra]]),"MM")</f>
        <v>01</v>
      </c>
      <c r="K86" s="7">
        <f>YEAR(Origen[[#This Row],[Fecha Compra]])</f>
        <v>2024</v>
      </c>
      <c r="L86">
        <v>31</v>
      </c>
      <c r="M86">
        <v>49</v>
      </c>
      <c r="N86">
        <f>Origen[[#This Row],[Unidades]]*Origen[[#This Row],[PVP]]</f>
        <v>1519</v>
      </c>
      <c r="O86" s="1" t="s">
        <v>29</v>
      </c>
      <c r="P86" s="1" t="s">
        <v>26</v>
      </c>
      <c r="Q86" s="1" t="s">
        <v>30</v>
      </c>
      <c r="R86" s="1" t="s">
        <v>19</v>
      </c>
      <c r="S86" s="1" t="s">
        <v>20</v>
      </c>
      <c r="T86" s="1" t="s">
        <v>28</v>
      </c>
      <c r="U86" s="1" t="s">
        <v>31</v>
      </c>
    </row>
    <row r="87" spans="1:21" x14ac:dyDescent="0.25">
      <c r="A87">
        <v>89</v>
      </c>
      <c r="B87">
        <f>IF(IFERROR(VLOOKUP(Origen[[#This Row],[Customer ID]],A88:A3986,1,FALSE),0)&gt;0,1,0)</f>
        <v>0</v>
      </c>
      <c r="C87">
        <v>33</v>
      </c>
      <c r="D87" s="1" t="s">
        <v>2</v>
      </c>
      <c r="E87" s="1" t="str">
        <f>IF(Origen[[#This Row],[Genero Sin Depurar]]="","Desconocido",Origen[[#This Row],[Genero Sin Depurar]])</f>
        <v>Male</v>
      </c>
      <c r="F87" s="1" t="s">
        <v>95</v>
      </c>
      <c r="G87" s="1" t="s">
        <v>4</v>
      </c>
      <c r="H87" s="2">
        <v>45468</v>
      </c>
      <c r="I87" s="2" t="str">
        <f>TEXT(Origen[[#This Row],[Fecha Compra]],"dddd")</f>
        <v>martes</v>
      </c>
      <c r="J87" s="7" t="str">
        <f>TEXT(MONTH(Origen[[#This Row],[Fecha Compra]]),"MM")</f>
        <v>01</v>
      </c>
      <c r="K87" s="7">
        <f>YEAR(Origen[[#This Row],[Fecha Compra]])</f>
        <v>2024</v>
      </c>
      <c r="L87">
        <v>35</v>
      </c>
      <c r="M87">
        <v>47</v>
      </c>
      <c r="N87">
        <f>Origen[[#This Row],[Unidades]]*Origen[[#This Row],[PVP]]</f>
        <v>1645</v>
      </c>
      <c r="O87" s="1" t="s">
        <v>33</v>
      </c>
      <c r="P87" s="1" t="s">
        <v>26</v>
      </c>
      <c r="Q87" s="1" t="s">
        <v>103</v>
      </c>
      <c r="R87" s="1" t="s">
        <v>39</v>
      </c>
      <c r="S87" s="1" t="s">
        <v>20</v>
      </c>
      <c r="T87" s="1" t="s">
        <v>21</v>
      </c>
      <c r="U87" s="1" t="s">
        <v>70</v>
      </c>
    </row>
    <row r="88" spans="1:21" x14ac:dyDescent="0.25">
      <c r="A88">
        <v>90</v>
      </c>
      <c r="B88">
        <f>IF(IFERROR(VLOOKUP(Origen[[#This Row],[Customer ID]],A89:A3987,1,FALSE),0)&gt;0,1,0)</f>
        <v>0</v>
      </c>
      <c r="C88">
        <v>47</v>
      </c>
      <c r="D88" s="1" t="s">
        <v>2</v>
      </c>
      <c r="E88" s="1" t="str">
        <f>IF(Origen[[#This Row],[Genero Sin Depurar]]="","Desconocido",Origen[[#This Row],[Genero Sin Depurar]])</f>
        <v>Male</v>
      </c>
      <c r="F88" s="1" t="s">
        <v>84</v>
      </c>
      <c r="G88" s="1" t="s">
        <v>45</v>
      </c>
      <c r="H88" s="2">
        <v>45470</v>
      </c>
      <c r="I88" s="2" t="str">
        <f>TEXT(Origen[[#This Row],[Fecha Compra]],"dddd")</f>
        <v>jueves</v>
      </c>
      <c r="J88" s="7" t="str">
        <f>TEXT(MONTH(Origen[[#This Row],[Fecha Compra]]),"MM")</f>
        <v>01</v>
      </c>
      <c r="K88" s="7">
        <f>YEAR(Origen[[#This Row],[Fecha Compra]])</f>
        <v>2024</v>
      </c>
      <c r="L88">
        <v>15</v>
      </c>
      <c r="M88">
        <v>83</v>
      </c>
      <c r="N88">
        <f>Origen[[#This Row],[Unidades]]*Origen[[#This Row],[PVP]]</f>
        <v>1245</v>
      </c>
      <c r="O88" s="1" t="s">
        <v>81</v>
      </c>
      <c r="P88" s="1" t="s">
        <v>74</v>
      </c>
      <c r="Q88" s="1" t="s">
        <v>51</v>
      </c>
      <c r="R88" s="1" t="s">
        <v>39</v>
      </c>
      <c r="S88" s="1" t="s">
        <v>27</v>
      </c>
      <c r="T88" s="1" t="s">
        <v>15</v>
      </c>
      <c r="U88" s="1" t="s">
        <v>40</v>
      </c>
    </row>
    <row r="89" spans="1:21" x14ac:dyDescent="0.25">
      <c r="A89">
        <v>91</v>
      </c>
      <c r="B89">
        <f>IF(IFERROR(VLOOKUP(Origen[[#This Row],[Customer ID]],A90:A3988,1,FALSE),0)&gt;0,1,0)</f>
        <v>0</v>
      </c>
      <c r="C89">
        <v>25</v>
      </c>
      <c r="D89" s="1" t="s">
        <v>2</v>
      </c>
      <c r="E89" s="1" t="str">
        <f>IF(Origen[[#This Row],[Genero Sin Depurar]]="","Desconocido",Origen[[#This Row],[Genero Sin Depurar]])</f>
        <v>Male</v>
      </c>
      <c r="F89" s="1" t="s">
        <v>106</v>
      </c>
      <c r="G89" s="1" t="s">
        <v>49</v>
      </c>
      <c r="H89" s="2">
        <v>45472</v>
      </c>
      <c r="I89" s="2" t="str">
        <f>TEXT(Origen[[#This Row],[Fecha Compra]],"dddd")</f>
        <v>sábado</v>
      </c>
      <c r="J89" s="7" t="str">
        <f>TEXT(MONTH(Origen[[#This Row],[Fecha Compra]]),"MM")</f>
        <v>01</v>
      </c>
      <c r="K89" s="7">
        <f>YEAR(Origen[[#This Row],[Fecha Compra]])</f>
        <v>2024</v>
      </c>
      <c r="L89">
        <v>29</v>
      </c>
      <c r="M89">
        <v>48</v>
      </c>
      <c r="N89">
        <f>Origen[[#This Row],[Unidades]]*Origen[[#This Row],[PVP]]</f>
        <v>1392</v>
      </c>
      <c r="O89" s="1" t="s">
        <v>113</v>
      </c>
      <c r="P89" s="1" t="s">
        <v>6</v>
      </c>
      <c r="Q89" s="1" t="s">
        <v>65</v>
      </c>
      <c r="R89" s="1" t="s">
        <v>35</v>
      </c>
      <c r="S89" s="1" t="s">
        <v>9</v>
      </c>
      <c r="T89" s="1" t="s">
        <v>21</v>
      </c>
      <c r="U89" s="1" t="s">
        <v>70</v>
      </c>
    </row>
    <row r="90" spans="1:21" x14ac:dyDescent="0.25">
      <c r="A90">
        <v>92</v>
      </c>
      <c r="B90">
        <f>IF(IFERROR(VLOOKUP(Origen[[#This Row],[Customer ID]],A91:A3989,1,FALSE),0)&gt;0,1,0)</f>
        <v>0</v>
      </c>
      <c r="C90">
        <v>44</v>
      </c>
      <c r="D90" s="1" t="s">
        <v>2</v>
      </c>
      <c r="E90" s="1" t="str">
        <f>IF(Origen[[#This Row],[Genero Sin Depurar]]="","Desconocido",Origen[[#This Row],[Genero Sin Depurar]])</f>
        <v>Male</v>
      </c>
      <c r="F90" s="1" t="s">
        <v>101</v>
      </c>
      <c r="G90" s="1" t="s">
        <v>49</v>
      </c>
      <c r="H90" s="2">
        <v>45474</v>
      </c>
      <c r="I90" s="2" t="str">
        <f>TEXT(Origen[[#This Row],[Fecha Compra]],"dddd")</f>
        <v>lunes</v>
      </c>
      <c r="J90" s="7" t="str">
        <f>TEXT(MONTH(Origen[[#This Row],[Fecha Compra]]),"MM")</f>
        <v>01</v>
      </c>
      <c r="K90" s="7">
        <f>YEAR(Origen[[#This Row],[Fecha Compra]])</f>
        <v>2024</v>
      </c>
      <c r="L90">
        <v>18</v>
      </c>
      <c r="M90">
        <v>99</v>
      </c>
      <c r="N90">
        <f>Origen[[#This Row],[Unidades]]*Origen[[#This Row],[PVP]]</f>
        <v>1782</v>
      </c>
      <c r="O90" s="1" t="s">
        <v>113</v>
      </c>
      <c r="P90" s="1" t="s">
        <v>18</v>
      </c>
      <c r="Q90" s="1" t="s">
        <v>78</v>
      </c>
      <c r="R90" s="1" t="s">
        <v>8</v>
      </c>
      <c r="S90" s="1" t="s">
        <v>36</v>
      </c>
      <c r="T90" s="1" t="s">
        <v>21</v>
      </c>
      <c r="U90" s="1" t="s">
        <v>79</v>
      </c>
    </row>
    <row r="91" spans="1:21" x14ac:dyDescent="0.25">
      <c r="A91">
        <v>93</v>
      </c>
      <c r="B91">
        <f>IF(IFERROR(VLOOKUP(Origen[[#This Row],[Customer ID]],A92:A3990,1,FALSE),0)&gt;0,1,0)</f>
        <v>0</v>
      </c>
      <c r="C91">
        <v>61</v>
      </c>
      <c r="D91" s="1" t="s">
        <v>2</v>
      </c>
      <c r="E91" s="1" t="str">
        <f>IF(Origen[[#This Row],[Genero Sin Depurar]]="","Desconocido",Origen[[#This Row],[Genero Sin Depurar]])</f>
        <v>Male</v>
      </c>
      <c r="F91" s="1" t="s">
        <v>84</v>
      </c>
      <c r="G91" s="1" t="s">
        <v>45</v>
      </c>
      <c r="H91" s="2">
        <v>45476</v>
      </c>
      <c r="I91" s="2" t="str">
        <f>TEXT(Origen[[#This Row],[Fecha Compra]],"dddd")</f>
        <v>miércoles</v>
      </c>
      <c r="J91" s="7" t="str">
        <f>TEXT(MONTH(Origen[[#This Row],[Fecha Compra]]),"MM")</f>
        <v>01</v>
      </c>
      <c r="K91" s="7">
        <f>YEAR(Origen[[#This Row],[Fecha Compra]])</f>
        <v>2024</v>
      </c>
      <c r="L91">
        <v>13</v>
      </c>
      <c r="M91">
        <v>87</v>
      </c>
      <c r="N91">
        <f>Origen[[#This Row],[Unidades]]*Origen[[#This Row],[PVP]]</f>
        <v>1131</v>
      </c>
      <c r="O91" s="1" t="s">
        <v>87</v>
      </c>
      <c r="P91" s="1" t="s">
        <v>26</v>
      </c>
      <c r="Q91" s="1" t="s">
        <v>60</v>
      </c>
      <c r="R91" s="1" t="s">
        <v>8</v>
      </c>
      <c r="S91" s="1" t="s">
        <v>52</v>
      </c>
      <c r="T91" s="1" t="s">
        <v>10</v>
      </c>
      <c r="U91" s="1" t="s">
        <v>79</v>
      </c>
    </row>
    <row r="92" spans="1:21" x14ac:dyDescent="0.25">
      <c r="A92">
        <v>94</v>
      </c>
      <c r="B92">
        <f>IF(IFERROR(VLOOKUP(Origen[[#This Row],[Customer ID]],A93:A3991,1,FALSE),0)&gt;0,1,0)</f>
        <v>0</v>
      </c>
      <c r="C92">
        <v>37</v>
      </c>
      <c r="D92" s="1" t="s">
        <v>2</v>
      </c>
      <c r="E92" s="1" t="str">
        <f>IF(Origen[[#This Row],[Genero Sin Depurar]]="","Desconocido",Origen[[#This Row],[Genero Sin Depurar]])</f>
        <v>Male</v>
      </c>
      <c r="F92" s="1" t="s">
        <v>12</v>
      </c>
      <c r="G92" s="1" t="s">
        <v>4</v>
      </c>
      <c r="H92" s="2">
        <v>45478</v>
      </c>
      <c r="I92" s="2" t="str">
        <f>TEXT(Origen[[#This Row],[Fecha Compra]],"dddd")</f>
        <v>viernes</v>
      </c>
      <c r="J92" s="7" t="str">
        <f>TEXT(MONTH(Origen[[#This Row],[Fecha Compra]]),"MM")</f>
        <v>01</v>
      </c>
      <c r="K92" s="7">
        <f>YEAR(Origen[[#This Row],[Fecha Compra]])</f>
        <v>2024</v>
      </c>
      <c r="L92">
        <v>46</v>
      </c>
      <c r="M92">
        <v>62</v>
      </c>
      <c r="N92">
        <f>Origen[[#This Row],[Unidades]]*Origen[[#This Row],[PVP]]</f>
        <v>2852</v>
      </c>
      <c r="O92" s="1" t="s">
        <v>85</v>
      </c>
      <c r="P92" s="1" t="s">
        <v>26</v>
      </c>
      <c r="Q92" s="1" t="s">
        <v>55</v>
      </c>
      <c r="R92" s="1" t="s">
        <v>39</v>
      </c>
      <c r="S92" s="1" t="s">
        <v>36</v>
      </c>
      <c r="T92" s="1" t="s">
        <v>21</v>
      </c>
      <c r="U92" s="1" t="s">
        <v>22</v>
      </c>
    </row>
    <row r="93" spans="1:21" x14ac:dyDescent="0.25">
      <c r="A93">
        <v>95</v>
      </c>
      <c r="B93">
        <f>IF(IFERROR(VLOOKUP(Origen[[#This Row],[Customer ID]],A94:A3992,1,FALSE),0)&gt;0,1,0)</f>
        <v>0</v>
      </c>
      <c r="C93">
        <v>58</v>
      </c>
      <c r="D93" s="1" t="s">
        <v>2</v>
      </c>
      <c r="E93" s="1" t="str">
        <f>IF(Origen[[#This Row],[Genero Sin Depurar]]="","Desconocido",Origen[[#This Row],[Genero Sin Depurar]])</f>
        <v>Male</v>
      </c>
      <c r="F93" s="1" t="s">
        <v>69</v>
      </c>
      <c r="G93" s="1" t="s">
        <v>4</v>
      </c>
      <c r="H93" s="2">
        <v>45480</v>
      </c>
      <c r="I93" s="2" t="str">
        <f>TEXT(Origen[[#This Row],[Fecha Compra]],"dddd")</f>
        <v>domingo</v>
      </c>
      <c r="J93" s="7" t="str">
        <f>TEXT(MONTH(Origen[[#This Row],[Fecha Compra]]),"MM")</f>
        <v>01</v>
      </c>
      <c r="K93" s="7">
        <f>YEAR(Origen[[#This Row],[Fecha Compra]])</f>
        <v>2024</v>
      </c>
      <c r="L93">
        <v>28</v>
      </c>
      <c r="M93">
        <v>76</v>
      </c>
      <c r="N93">
        <f>Origen[[#This Row],[Unidades]]*Origen[[#This Row],[PVP]]</f>
        <v>2128</v>
      </c>
      <c r="O93" s="1" t="s">
        <v>89</v>
      </c>
      <c r="P93" s="1" t="s">
        <v>18</v>
      </c>
      <c r="Q93" s="1" t="s">
        <v>47</v>
      </c>
      <c r="R93" s="1" t="s">
        <v>19</v>
      </c>
      <c r="S93" s="1" t="s">
        <v>20</v>
      </c>
      <c r="T93" s="1" t="s">
        <v>21</v>
      </c>
      <c r="U93" s="1" t="s">
        <v>22</v>
      </c>
    </row>
    <row r="94" spans="1:21" x14ac:dyDescent="0.25">
      <c r="A94">
        <v>96</v>
      </c>
      <c r="B94">
        <f>IF(IFERROR(VLOOKUP(Origen[[#This Row],[Customer ID]],A95:A3993,1,FALSE),0)&gt;0,1,0)</f>
        <v>0</v>
      </c>
      <c r="C94">
        <v>37</v>
      </c>
      <c r="D94" s="1" t="s">
        <v>2</v>
      </c>
      <c r="E94" s="1" t="str">
        <f>IF(Origen[[#This Row],[Genero Sin Depurar]]="","Desconocido",Origen[[#This Row],[Genero Sin Depurar]])</f>
        <v>Male</v>
      </c>
      <c r="F94" s="1" t="s">
        <v>32</v>
      </c>
      <c r="G94" s="1" t="s">
        <v>24</v>
      </c>
      <c r="H94" s="2">
        <v>45482</v>
      </c>
      <c r="I94" s="2" t="str">
        <f>TEXT(Origen[[#This Row],[Fecha Compra]],"dddd")</f>
        <v>martes</v>
      </c>
      <c r="J94" s="7" t="str">
        <f>TEXT(MONTH(Origen[[#This Row],[Fecha Compra]]),"MM")</f>
        <v>01</v>
      </c>
      <c r="K94" s="7">
        <f>YEAR(Origen[[#This Row],[Fecha Compra]])</f>
        <v>2024</v>
      </c>
      <c r="L94">
        <v>48</v>
      </c>
      <c r="M94">
        <v>100</v>
      </c>
      <c r="N94">
        <f>Origen[[#This Row],[Unidades]]*Origen[[#This Row],[PVP]]</f>
        <v>4800</v>
      </c>
      <c r="O94" s="1" t="s">
        <v>50</v>
      </c>
      <c r="P94" s="1" t="s">
        <v>6</v>
      </c>
      <c r="Q94" s="1" t="s">
        <v>51</v>
      </c>
      <c r="R94" s="1" t="s">
        <v>39</v>
      </c>
      <c r="S94" s="1" t="s">
        <v>20</v>
      </c>
      <c r="T94" s="1" t="s">
        <v>28</v>
      </c>
      <c r="U94" s="1" t="s">
        <v>70</v>
      </c>
    </row>
    <row r="95" spans="1:21" x14ac:dyDescent="0.25">
      <c r="A95">
        <v>97</v>
      </c>
      <c r="B95">
        <f>IF(IFERROR(VLOOKUP(Origen[[#This Row],[Customer ID]],A96:A3994,1,FALSE),0)&gt;0,1,0)</f>
        <v>0</v>
      </c>
      <c r="C95">
        <v>32</v>
      </c>
      <c r="D95" s="1" t="s">
        <v>2</v>
      </c>
      <c r="E95" s="1" t="str">
        <f>IF(Origen[[#This Row],[Genero Sin Depurar]]="","Desconocido",Origen[[#This Row],[Genero Sin Depurar]])</f>
        <v>Male</v>
      </c>
      <c r="F95" s="1" t="s">
        <v>125</v>
      </c>
      <c r="G95" s="1" t="s">
        <v>49</v>
      </c>
      <c r="H95" s="2">
        <v>45484</v>
      </c>
      <c r="I95" s="2" t="str">
        <f>TEXT(Origen[[#This Row],[Fecha Compra]],"dddd")</f>
        <v>jueves</v>
      </c>
      <c r="J95" s="7" t="str">
        <f>TEXT(MONTH(Origen[[#This Row],[Fecha Compra]]),"MM")</f>
        <v>01</v>
      </c>
      <c r="K95" s="7">
        <f>YEAR(Origen[[#This Row],[Fecha Compra]])</f>
        <v>2024</v>
      </c>
      <c r="L95">
        <v>43</v>
      </c>
      <c r="M95">
        <v>73</v>
      </c>
      <c r="N95">
        <f>Origen[[#This Row],[Unidades]]*Origen[[#This Row],[PVP]]</f>
        <v>3139</v>
      </c>
      <c r="O95" s="1" t="s">
        <v>61</v>
      </c>
      <c r="P95" s="1" t="s">
        <v>18</v>
      </c>
      <c r="Q95" s="1" t="s">
        <v>62</v>
      </c>
      <c r="R95" s="1" t="s">
        <v>19</v>
      </c>
      <c r="S95" s="1" t="s">
        <v>9</v>
      </c>
      <c r="T95" s="1" t="s">
        <v>10</v>
      </c>
      <c r="U95" s="1" t="s">
        <v>79</v>
      </c>
    </row>
    <row r="96" spans="1:21" x14ac:dyDescent="0.25">
      <c r="A96">
        <v>98</v>
      </c>
      <c r="B96">
        <f>IF(IFERROR(VLOOKUP(Origen[[#This Row],[Customer ID]],A97:A3995,1,FALSE),0)&gt;0,1,0)</f>
        <v>0</v>
      </c>
      <c r="C96">
        <v>21</v>
      </c>
      <c r="D96" s="1" t="s">
        <v>2</v>
      </c>
      <c r="E96" s="1" t="str">
        <f>IF(Origen[[#This Row],[Genero Sin Depurar]]="","Desconocido",Origen[[#This Row],[Genero Sin Depurar]])</f>
        <v>Male</v>
      </c>
      <c r="F96" s="1" t="s">
        <v>53</v>
      </c>
      <c r="G96" s="1" t="s">
        <v>24</v>
      </c>
      <c r="H96" s="2">
        <v>45486</v>
      </c>
      <c r="I96" s="2" t="str">
        <f>TEXT(Origen[[#This Row],[Fecha Compra]],"dddd")</f>
        <v>sábado</v>
      </c>
      <c r="J96" s="7" t="str">
        <f>TEXT(MONTH(Origen[[#This Row],[Fecha Compra]]),"MM")</f>
        <v>01</v>
      </c>
      <c r="K96" s="7">
        <f>YEAR(Origen[[#This Row],[Fecha Compra]])</f>
        <v>2024</v>
      </c>
      <c r="L96">
        <v>37</v>
      </c>
      <c r="M96">
        <v>92</v>
      </c>
      <c r="N96">
        <f>Origen[[#This Row],[Unidades]]*Origen[[#This Row],[PVP]]</f>
        <v>3404</v>
      </c>
      <c r="O96" s="1" t="s">
        <v>123</v>
      </c>
      <c r="P96" s="1" t="s">
        <v>26</v>
      </c>
      <c r="Q96" s="1" t="s">
        <v>67</v>
      </c>
      <c r="R96" s="1" t="s">
        <v>8</v>
      </c>
      <c r="S96" s="1" t="s">
        <v>56</v>
      </c>
      <c r="T96" s="1" t="s">
        <v>15</v>
      </c>
      <c r="U96" s="1" t="s">
        <v>31</v>
      </c>
    </row>
    <row r="97" spans="1:21" x14ac:dyDescent="0.25">
      <c r="A97">
        <v>99</v>
      </c>
      <c r="B97">
        <f>IF(IFERROR(VLOOKUP(Origen[[#This Row],[Customer ID]],A98:A3996,1,FALSE),0)&gt;0,1,0)</f>
        <v>0</v>
      </c>
      <c r="C97">
        <v>20</v>
      </c>
      <c r="D97" s="1" t="s">
        <v>2</v>
      </c>
      <c r="E97" s="1" t="str">
        <f>IF(Origen[[#This Row],[Genero Sin Depurar]]="","Desconocido",Origen[[#This Row],[Genero Sin Depurar]])</f>
        <v>Male</v>
      </c>
      <c r="F97" s="1" t="s">
        <v>16</v>
      </c>
      <c r="G97" s="1" t="s">
        <v>4</v>
      </c>
      <c r="H97" s="2">
        <v>45488</v>
      </c>
      <c r="I97" s="2" t="str">
        <f>TEXT(Origen[[#This Row],[Fecha Compra]],"dddd")</f>
        <v>lunes</v>
      </c>
      <c r="J97" s="7" t="str">
        <f>TEXT(MONTH(Origen[[#This Row],[Fecha Compra]]),"MM")</f>
        <v>01</v>
      </c>
      <c r="K97" s="7">
        <f>YEAR(Origen[[#This Row],[Fecha Compra]])</f>
        <v>2024</v>
      </c>
      <c r="L97">
        <v>20</v>
      </c>
      <c r="M97">
        <v>67</v>
      </c>
      <c r="N97">
        <f>Origen[[#This Row],[Unidades]]*Origen[[#This Row],[PVP]]</f>
        <v>1340</v>
      </c>
      <c r="O97" s="1" t="s">
        <v>66</v>
      </c>
      <c r="P97" s="1" t="s">
        <v>74</v>
      </c>
      <c r="Q97" s="1" t="s">
        <v>67</v>
      </c>
      <c r="R97" s="1" t="s">
        <v>19</v>
      </c>
      <c r="S97" s="1" t="s">
        <v>27</v>
      </c>
      <c r="T97" s="1" t="s">
        <v>57</v>
      </c>
      <c r="U97" s="1" t="s">
        <v>31</v>
      </c>
    </row>
    <row r="98" spans="1:21" x14ac:dyDescent="0.25">
      <c r="A98">
        <v>100</v>
      </c>
      <c r="B98">
        <f>IF(IFERROR(VLOOKUP(Origen[[#This Row],[Customer ID]],A99:A3997,1,FALSE),0)&gt;0,1,0)</f>
        <v>0</v>
      </c>
      <c r="C98">
        <v>26</v>
      </c>
      <c r="D98" s="1" t="s">
        <v>2</v>
      </c>
      <c r="E98" s="1" t="str">
        <f>IF(Origen[[#This Row],[Genero Sin Depurar]]="","Desconocido",Origen[[#This Row],[Genero Sin Depurar]])</f>
        <v>Male</v>
      </c>
      <c r="F98" s="1" t="s">
        <v>86</v>
      </c>
      <c r="G98" s="1" t="s">
        <v>4</v>
      </c>
      <c r="H98" s="2">
        <v>45490</v>
      </c>
      <c r="I98" s="2" t="str">
        <f>TEXT(Origen[[#This Row],[Fecha Compra]],"dddd")</f>
        <v>miércoles</v>
      </c>
      <c r="J98" s="7" t="str">
        <f>TEXT(MONTH(Origen[[#This Row],[Fecha Compra]]),"MM")</f>
        <v>01</v>
      </c>
      <c r="K98" s="7">
        <f>YEAR(Origen[[#This Row],[Fecha Compra]])</f>
        <v>2024</v>
      </c>
      <c r="L98">
        <v>33</v>
      </c>
      <c r="M98">
        <v>40</v>
      </c>
      <c r="N98">
        <f>Origen[[#This Row],[Unidades]]*Origen[[#This Row],[PVP]]</f>
        <v>1320</v>
      </c>
      <c r="O98" s="1" t="s">
        <v>50</v>
      </c>
      <c r="P98" s="1" t="s">
        <v>74</v>
      </c>
      <c r="Q98" s="1" t="s">
        <v>108</v>
      </c>
      <c r="R98" s="1" t="s">
        <v>35</v>
      </c>
      <c r="S98" s="1" t="s">
        <v>9</v>
      </c>
      <c r="T98" s="1" t="s">
        <v>68</v>
      </c>
      <c r="U98" s="1" t="s">
        <v>40</v>
      </c>
    </row>
    <row r="99" spans="1:21" x14ac:dyDescent="0.25">
      <c r="A99">
        <v>101</v>
      </c>
      <c r="B99">
        <f>IF(IFERROR(VLOOKUP(Origen[[#This Row],[Customer ID]],A100:A3998,1,FALSE),0)&gt;0,1,0)</f>
        <v>0</v>
      </c>
      <c r="C99">
        <v>62</v>
      </c>
      <c r="D99" s="1" t="s">
        <v>2</v>
      </c>
      <c r="E99" s="1" t="str">
        <f>IF(Origen[[#This Row],[Genero Sin Depurar]]="","Desconocido",Origen[[#This Row],[Genero Sin Depurar]])</f>
        <v>Male</v>
      </c>
      <c r="F99" s="1" t="s">
        <v>71</v>
      </c>
      <c r="G99" s="1" t="s">
        <v>49</v>
      </c>
      <c r="H99" s="2">
        <v>45492</v>
      </c>
      <c r="I99" s="2" t="str">
        <f>TEXT(Origen[[#This Row],[Fecha Compra]],"dddd")</f>
        <v>viernes</v>
      </c>
      <c r="J99" s="7" t="str">
        <f>TEXT(MONTH(Origen[[#This Row],[Fecha Compra]]),"MM")</f>
        <v>01</v>
      </c>
      <c r="K99" s="7">
        <f>YEAR(Origen[[#This Row],[Fecha Compra]])</f>
        <v>2024</v>
      </c>
      <c r="L99">
        <v>31</v>
      </c>
      <c r="M99">
        <v>98</v>
      </c>
      <c r="N99">
        <f>Origen[[#This Row],[Unidades]]*Origen[[#This Row],[PVP]]</f>
        <v>3038</v>
      </c>
      <c r="O99" s="1" t="s">
        <v>129</v>
      </c>
      <c r="P99" s="1" t="s">
        <v>26</v>
      </c>
      <c r="Q99" s="1" t="s">
        <v>14</v>
      </c>
      <c r="R99" s="1" t="s">
        <v>39</v>
      </c>
      <c r="S99" s="1" t="s">
        <v>9</v>
      </c>
      <c r="T99" s="1" t="s">
        <v>15</v>
      </c>
      <c r="U99" s="1" t="s">
        <v>11</v>
      </c>
    </row>
    <row r="100" spans="1:21" x14ac:dyDescent="0.25">
      <c r="A100">
        <v>102</v>
      </c>
      <c r="B100">
        <f>IF(IFERROR(VLOOKUP(Origen[[#This Row],[Customer ID]],A101:A3999,1,FALSE),0)&gt;0,1,0)</f>
        <v>0</v>
      </c>
      <c r="C100">
        <v>27</v>
      </c>
      <c r="D100" s="1" t="s">
        <v>2</v>
      </c>
      <c r="E100" s="1" t="str">
        <f>IF(Origen[[#This Row],[Genero Sin Depurar]]="","Desconocido",Origen[[#This Row],[Genero Sin Depurar]])</f>
        <v>Male</v>
      </c>
      <c r="F100" s="1" t="s">
        <v>44</v>
      </c>
      <c r="G100" s="1" t="s">
        <v>45</v>
      </c>
      <c r="H100" s="2">
        <v>45494</v>
      </c>
      <c r="I100" s="2" t="str">
        <f>TEXT(Origen[[#This Row],[Fecha Compra]],"dddd")</f>
        <v>domingo</v>
      </c>
      <c r="J100" s="7" t="str">
        <f>TEXT(MONTH(Origen[[#This Row],[Fecha Compra]]),"MM")</f>
        <v>01</v>
      </c>
      <c r="K100" s="7">
        <f>YEAR(Origen[[#This Row],[Fecha Compra]])</f>
        <v>2024</v>
      </c>
      <c r="L100">
        <v>50</v>
      </c>
      <c r="M100">
        <v>85</v>
      </c>
      <c r="N100">
        <f>Origen[[#This Row],[Unidades]]*Origen[[#This Row],[PVP]]</f>
        <v>4250</v>
      </c>
      <c r="O100" s="1" t="s">
        <v>96</v>
      </c>
      <c r="P100" s="1" t="s">
        <v>74</v>
      </c>
      <c r="Q100" s="1" t="s">
        <v>34</v>
      </c>
      <c r="R100" s="1" t="s">
        <v>19</v>
      </c>
      <c r="S100" s="1" t="s">
        <v>9</v>
      </c>
      <c r="T100" s="1" t="s">
        <v>21</v>
      </c>
      <c r="U100" s="1" t="s">
        <v>58</v>
      </c>
    </row>
    <row r="101" spans="1:21" x14ac:dyDescent="0.25">
      <c r="A101">
        <v>103</v>
      </c>
      <c r="B101">
        <f>IF(IFERROR(VLOOKUP(Origen[[#This Row],[Customer ID]],A102:A4000,1,FALSE),0)&gt;0,1,0)</f>
        <v>0</v>
      </c>
      <c r="C101">
        <v>51</v>
      </c>
      <c r="D101" s="1" t="s">
        <v>2</v>
      </c>
      <c r="E101" s="1" t="str">
        <f>IF(Origen[[#This Row],[Genero Sin Depurar]]="","Desconocido",Origen[[#This Row],[Genero Sin Depurar]])</f>
        <v>Male</v>
      </c>
      <c r="F101" s="1" t="s">
        <v>107</v>
      </c>
      <c r="G101" s="1" t="s">
        <v>4</v>
      </c>
      <c r="H101" s="2">
        <v>45496</v>
      </c>
      <c r="I101" s="2" t="str">
        <f>TEXT(Origen[[#This Row],[Fecha Compra]],"dddd")</f>
        <v>martes</v>
      </c>
      <c r="J101" s="7" t="str">
        <f>TEXT(MONTH(Origen[[#This Row],[Fecha Compra]]),"MM")</f>
        <v>01</v>
      </c>
      <c r="K101" s="7">
        <f>YEAR(Origen[[#This Row],[Fecha Compra]])</f>
        <v>2024</v>
      </c>
      <c r="L101">
        <v>35</v>
      </c>
      <c r="M101">
        <v>67</v>
      </c>
      <c r="N101">
        <f>Origen[[#This Row],[Unidades]]*Origen[[#This Row],[PVP]]</f>
        <v>2345</v>
      </c>
      <c r="O101" s="1" t="s">
        <v>83</v>
      </c>
      <c r="P101" s="1" t="s">
        <v>6</v>
      </c>
      <c r="Q101" s="1" t="s">
        <v>65</v>
      </c>
      <c r="R101" s="1" t="s">
        <v>8</v>
      </c>
      <c r="S101" s="1" t="s">
        <v>27</v>
      </c>
      <c r="T101" s="1" t="s">
        <v>21</v>
      </c>
      <c r="U101" s="1" t="s">
        <v>40</v>
      </c>
    </row>
    <row r="102" spans="1:21" x14ac:dyDescent="0.25">
      <c r="A102">
        <v>104</v>
      </c>
      <c r="B102">
        <f>IF(IFERROR(VLOOKUP(Origen[[#This Row],[Customer ID]],A103:A4001,1,FALSE),0)&gt;0,1,0)</f>
        <v>0</v>
      </c>
      <c r="C102">
        <v>54</v>
      </c>
      <c r="D102" s="1" t="s">
        <v>2</v>
      </c>
      <c r="E102" s="1" t="str">
        <f>IF(Origen[[#This Row],[Genero Sin Depurar]]="","Desconocido",Origen[[#This Row],[Genero Sin Depurar]])</f>
        <v>Male</v>
      </c>
      <c r="F102" s="1" t="s">
        <v>119</v>
      </c>
      <c r="G102" s="1" t="s">
        <v>24</v>
      </c>
      <c r="H102" s="2">
        <v>45498</v>
      </c>
      <c r="I102" s="2" t="str">
        <f>TEXT(Origen[[#This Row],[Fecha Compra]],"dddd")</f>
        <v>jueves</v>
      </c>
      <c r="J102" s="7" t="str">
        <f>TEXT(MONTH(Origen[[#This Row],[Fecha Compra]]),"MM")</f>
        <v>01</v>
      </c>
      <c r="K102" s="7">
        <f>YEAR(Origen[[#This Row],[Fecha Compra]])</f>
        <v>2024</v>
      </c>
      <c r="L102">
        <v>22</v>
      </c>
      <c r="M102">
        <v>89</v>
      </c>
      <c r="N102">
        <f>Origen[[#This Row],[Unidades]]*Origen[[#This Row],[PVP]]</f>
        <v>1958</v>
      </c>
      <c r="O102" s="1" t="s">
        <v>46</v>
      </c>
      <c r="P102" s="1" t="s">
        <v>6</v>
      </c>
      <c r="Q102" s="1" t="s">
        <v>90</v>
      </c>
      <c r="R102" s="1" t="s">
        <v>8</v>
      </c>
      <c r="S102" s="1" t="s">
        <v>27</v>
      </c>
      <c r="T102" s="1" t="s">
        <v>10</v>
      </c>
      <c r="U102" s="1" t="s">
        <v>58</v>
      </c>
    </row>
    <row r="103" spans="1:21" x14ac:dyDescent="0.25">
      <c r="A103">
        <v>105</v>
      </c>
      <c r="B103">
        <f>IF(IFERROR(VLOOKUP(Origen[[#This Row],[Customer ID]],A104:A4002,1,FALSE),0)&gt;0,1,0)</f>
        <v>0</v>
      </c>
      <c r="C103">
        <v>55</v>
      </c>
      <c r="D103" s="1" t="s">
        <v>2</v>
      </c>
      <c r="E103" s="1" t="str">
        <f>IF(Origen[[#This Row],[Genero Sin Depurar]]="","Desconocido",Origen[[#This Row],[Genero Sin Depurar]])</f>
        <v>Male</v>
      </c>
      <c r="F103" s="1" t="s">
        <v>71</v>
      </c>
      <c r="G103" s="1" t="s">
        <v>49</v>
      </c>
      <c r="H103" s="2">
        <v>45500</v>
      </c>
      <c r="I103" s="2" t="str">
        <f>TEXT(Origen[[#This Row],[Fecha Compra]],"dddd")</f>
        <v>sábado</v>
      </c>
      <c r="J103" s="7" t="str">
        <f>TEXT(MONTH(Origen[[#This Row],[Fecha Compra]]),"MM")</f>
        <v>01</v>
      </c>
      <c r="K103" s="7">
        <f>YEAR(Origen[[#This Row],[Fecha Compra]])</f>
        <v>2024</v>
      </c>
      <c r="L103">
        <v>1</v>
      </c>
      <c r="M103">
        <v>24</v>
      </c>
      <c r="N103">
        <f>Origen[[#This Row],[Unidades]]*Origen[[#This Row],[PVP]]</f>
        <v>24</v>
      </c>
      <c r="O103" s="1" t="s">
        <v>64</v>
      </c>
      <c r="P103" s="1" t="s">
        <v>6</v>
      </c>
      <c r="Q103" s="1" t="s">
        <v>51</v>
      </c>
      <c r="R103" s="1" t="s">
        <v>19</v>
      </c>
      <c r="S103" s="1" t="s">
        <v>52</v>
      </c>
      <c r="T103" s="1" t="s">
        <v>28</v>
      </c>
      <c r="U103" s="1" t="s">
        <v>70</v>
      </c>
    </row>
    <row r="104" spans="1:21" x14ac:dyDescent="0.25">
      <c r="A104">
        <v>106</v>
      </c>
      <c r="B104">
        <f>IF(IFERROR(VLOOKUP(Origen[[#This Row],[Customer ID]],A105:A4003,1,FALSE),0)&gt;0,1,0)</f>
        <v>0</v>
      </c>
      <c r="C104">
        <v>69</v>
      </c>
      <c r="D104" s="1" t="s">
        <v>2</v>
      </c>
      <c r="E104" s="1" t="str">
        <f>IF(Origen[[#This Row],[Genero Sin Depurar]]="","Desconocido",Origen[[#This Row],[Genero Sin Depurar]])</f>
        <v>Male</v>
      </c>
      <c r="F104" s="1" t="s">
        <v>114</v>
      </c>
      <c r="G104" s="1" t="s">
        <v>49</v>
      </c>
      <c r="H104" s="2">
        <v>45502</v>
      </c>
      <c r="I104" s="2" t="str">
        <f>TEXT(Origen[[#This Row],[Fecha Compra]],"dddd")</f>
        <v>lunes</v>
      </c>
      <c r="J104" s="7" t="str">
        <f>TEXT(MONTH(Origen[[#This Row],[Fecha Compra]]),"MM")</f>
        <v>01</v>
      </c>
      <c r="K104" s="7">
        <f>YEAR(Origen[[#This Row],[Fecha Compra]])</f>
        <v>2024</v>
      </c>
      <c r="L104">
        <v>4</v>
      </c>
      <c r="M104">
        <v>96</v>
      </c>
      <c r="N104">
        <f>Origen[[#This Row],[Unidades]]*Origen[[#This Row],[PVP]]</f>
        <v>384</v>
      </c>
      <c r="O104" s="1" t="s">
        <v>66</v>
      </c>
      <c r="P104" s="1" t="s">
        <v>26</v>
      </c>
      <c r="Q104" s="1" t="s">
        <v>43</v>
      </c>
      <c r="R104" s="1" t="s">
        <v>39</v>
      </c>
      <c r="S104" s="1" t="s">
        <v>27</v>
      </c>
      <c r="T104" s="1" t="s">
        <v>57</v>
      </c>
      <c r="U104" s="1" t="s">
        <v>31</v>
      </c>
    </row>
    <row r="105" spans="1:21" x14ac:dyDescent="0.25">
      <c r="A105">
        <v>107</v>
      </c>
      <c r="B105">
        <f>IF(IFERROR(VLOOKUP(Origen[[#This Row],[Customer ID]],A106:A4004,1,FALSE),0)&gt;0,1,0)</f>
        <v>0</v>
      </c>
      <c r="C105">
        <v>64</v>
      </c>
      <c r="D105" s="1" t="s">
        <v>2</v>
      </c>
      <c r="E105" s="1" t="str">
        <f>IF(Origen[[#This Row],[Genero Sin Depurar]]="","Desconocido",Origen[[#This Row],[Genero Sin Depurar]])</f>
        <v>Male</v>
      </c>
      <c r="F105" s="1" t="s">
        <v>84</v>
      </c>
      <c r="G105" s="1" t="s">
        <v>45</v>
      </c>
      <c r="H105" s="2">
        <v>45504</v>
      </c>
      <c r="I105" s="2" t="str">
        <f>TEXT(Origen[[#This Row],[Fecha Compra]],"dddd")</f>
        <v>miércoles</v>
      </c>
      <c r="J105" s="7" t="str">
        <f>TEXT(MONTH(Origen[[#This Row],[Fecha Compra]]),"MM")</f>
        <v>01</v>
      </c>
      <c r="K105" s="7">
        <f>YEAR(Origen[[#This Row],[Fecha Compra]])</f>
        <v>2024</v>
      </c>
      <c r="L105">
        <v>31</v>
      </c>
      <c r="M105">
        <v>35</v>
      </c>
      <c r="N105">
        <f>Origen[[#This Row],[Unidades]]*Origen[[#This Row],[PVP]]</f>
        <v>1085</v>
      </c>
      <c r="O105" s="1" t="s">
        <v>130</v>
      </c>
      <c r="P105" s="1" t="s">
        <v>6</v>
      </c>
      <c r="Q105" s="1" t="s">
        <v>34</v>
      </c>
      <c r="R105" s="1" t="s">
        <v>35</v>
      </c>
      <c r="S105" s="1" t="s">
        <v>36</v>
      </c>
      <c r="T105" s="1" t="s">
        <v>21</v>
      </c>
      <c r="U105" s="1" t="s">
        <v>70</v>
      </c>
    </row>
    <row r="106" spans="1:21" x14ac:dyDescent="0.25">
      <c r="A106">
        <v>108</v>
      </c>
      <c r="B106">
        <f>IF(IFERROR(VLOOKUP(Origen[[#This Row],[Customer ID]],A107:A4005,1,FALSE),0)&gt;0,1,0)</f>
        <v>0</v>
      </c>
      <c r="C106">
        <v>28</v>
      </c>
      <c r="D106" s="1" t="s">
        <v>2</v>
      </c>
      <c r="E106" s="1" t="str">
        <f>IF(Origen[[#This Row],[Genero Sin Depurar]]="","Desconocido",Origen[[#This Row],[Genero Sin Depurar]])</f>
        <v>Male</v>
      </c>
      <c r="F106" s="1" t="s">
        <v>32</v>
      </c>
      <c r="G106" s="1" t="s">
        <v>24</v>
      </c>
      <c r="H106" s="2">
        <v>45506</v>
      </c>
      <c r="I106" s="2" t="str">
        <f>TEXT(Origen[[#This Row],[Fecha Compra]],"dddd")</f>
        <v>viernes</v>
      </c>
      <c r="J106" s="7" t="str">
        <f>TEXT(MONTH(Origen[[#This Row],[Fecha Compra]]),"MM")</f>
        <v>01</v>
      </c>
      <c r="K106" s="7">
        <f>YEAR(Origen[[#This Row],[Fecha Compra]])</f>
        <v>2024</v>
      </c>
      <c r="L106">
        <v>46</v>
      </c>
      <c r="M106">
        <v>67</v>
      </c>
      <c r="N106">
        <f>Origen[[#This Row],[Unidades]]*Origen[[#This Row],[PVP]]</f>
        <v>3082</v>
      </c>
      <c r="O106" s="1" t="s">
        <v>110</v>
      </c>
      <c r="P106" s="1" t="s">
        <v>6</v>
      </c>
      <c r="Q106" s="1" t="s">
        <v>60</v>
      </c>
      <c r="R106" s="1" t="s">
        <v>8</v>
      </c>
      <c r="S106" s="1" t="s">
        <v>27</v>
      </c>
      <c r="T106" s="1" t="s">
        <v>28</v>
      </c>
      <c r="U106" s="1" t="s">
        <v>11</v>
      </c>
    </row>
    <row r="107" spans="1:21" x14ac:dyDescent="0.25">
      <c r="A107">
        <v>109</v>
      </c>
      <c r="B107">
        <f>IF(IFERROR(VLOOKUP(Origen[[#This Row],[Customer ID]],A108:A4006,1,FALSE),0)&gt;0,1,0)</f>
        <v>0</v>
      </c>
      <c r="C107">
        <v>70</v>
      </c>
      <c r="D107" s="1" t="s">
        <v>2</v>
      </c>
      <c r="E107" s="1" t="str">
        <f>IF(Origen[[#This Row],[Genero Sin Depurar]]="","Desconocido",Origen[[#This Row],[Genero Sin Depurar]])</f>
        <v>Male</v>
      </c>
      <c r="F107" s="1" t="s">
        <v>107</v>
      </c>
      <c r="G107" s="1" t="s">
        <v>4</v>
      </c>
      <c r="H107" s="2">
        <v>45508</v>
      </c>
      <c r="I107" s="2" t="str">
        <f>TEXT(Origen[[#This Row],[Fecha Compra]],"dddd")</f>
        <v>domingo</v>
      </c>
      <c r="J107" s="7" t="str">
        <f>TEXT(MONTH(Origen[[#This Row],[Fecha Compra]]),"MM")</f>
        <v>01</v>
      </c>
      <c r="K107" s="7">
        <f>YEAR(Origen[[#This Row],[Fecha Compra]])</f>
        <v>2024</v>
      </c>
      <c r="L107">
        <v>32</v>
      </c>
      <c r="M107">
        <v>79</v>
      </c>
      <c r="N107">
        <f>Origen[[#This Row],[Unidades]]*Origen[[#This Row],[PVP]]</f>
        <v>2528</v>
      </c>
      <c r="O107" s="1" t="s">
        <v>38</v>
      </c>
      <c r="P107" s="1" t="s">
        <v>6</v>
      </c>
      <c r="Q107" s="1" t="s">
        <v>55</v>
      </c>
      <c r="R107" s="1" t="s">
        <v>19</v>
      </c>
      <c r="S107" s="1" t="s">
        <v>27</v>
      </c>
      <c r="T107" s="1" t="s">
        <v>57</v>
      </c>
      <c r="U107" s="1" t="s">
        <v>58</v>
      </c>
    </row>
    <row r="108" spans="1:21" x14ac:dyDescent="0.25">
      <c r="A108">
        <v>110</v>
      </c>
      <c r="B108">
        <f>IF(IFERROR(VLOOKUP(Origen[[#This Row],[Customer ID]],A109:A4007,1,FALSE),0)&gt;0,1,0)</f>
        <v>0</v>
      </c>
      <c r="C108">
        <v>58</v>
      </c>
      <c r="D108" s="1" t="s">
        <v>2</v>
      </c>
      <c r="E108" s="1" t="str">
        <f>IF(Origen[[#This Row],[Genero Sin Depurar]]="","Desconocido",Origen[[#This Row],[Genero Sin Depurar]])</f>
        <v>Male</v>
      </c>
      <c r="F108" s="1" t="s">
        <v>95</v>
      </c>
      <c r="G108" s="1" t="s">
        <v>4</v>
      </c>
      <c r="H108" s="2">
        <v>45510</v>
      </c>
      <c r="I108" s="2" t="str">
        <f>TEXT(Origen[[#This Row],[Fecha Compra]],"dddd")</f>
        <v>martes</v>
      </c>
      <c r="J108" s="7" t="str">
        <f>TEXT(MONTH(Origen[[#This Row],[Fecha Compra]]),"MM")</f>
        <v>01</v>
      </c>
      <c r="K108" s="7">
        <f>YEAR(Origen[[#This Row],[Fecha Compra]])</f>
        <v>2024</v>
      </c>
      <c r="L108">
        <v>43</v>
      </c>
      <c r="M108">
        <v>85</v>
      </c>
      <c r="N108">
        <f>Origen[[#This Row],[Unidades]]*Origen[[#This Row],[PVP]]</f>
        <v>3655</v>
      </c>
      <c r="O108" s="1" t="s">
        <v>72</v>
      </c>
      <c r="P108" s="1" t="s">
        <v>26</v>
      </c>
      <c r="Q108" s="1" t="s">
        <v>65</v>
      </c>
      <c r="R108" s="1" t="s">
        <v>19</v>
      </c>
      <c r="S108" s="1" t="s">
        <v>27</v>
      </c>
      <c r="T108" s="1" t="s">
        <v>57</v>
      </c>
      <c r="U108" s="1" t="s">
        <v>11</v>
      </c>
    </row>
    <row r="109" spans="1:21" x14ac:dyDescent="0.25">
      <c r="A109">
        <v>111</v>
      </c>
      <c r="B109">
        <f>IF(IFERROR(VLOOKUP(Origen[[#This Row],[Customer ID]],A110:A4008,1,FALSE),0)&gt;0,1,0)</f>
        <v>0</v>
      </c>
      <c r="C109">
        <v>56</v>
      </c>
      <c r="D109" s="1" t="s">
        <v>2</v>
      </c>
      <c r="E109" s="1" t="str">
        <f>IF(Origen[[#This Row],[Genero Sin Depurar]]="","Desconocido",Origen[[#This Row],[Genero Sin Depurar]])</f>
        <v>Male</v>
      </c>
      <c r="F109" s="1" t="s">
        <v>114</v>
      </c>
      <c r="G109" s="1" t="s">
        <v>49</v>
      </c>
      <c r="H109" s="2">
        <v>45512</v>
      </c>
      <c r="I109" s="2" t="str">
        <f>TEXT(Origen[[#This Row],[Fecha Compra]],"dddd")</f>
        <v>jueves</v>
      </c>
      <c r="J109" s="7" t="str">
        <f>TEXT(MONTH(Origen[[#This Row],[Fecha Compra]]),"MM")</f>
        <v>01</v>
      </c>
      <c r="K109" s="7">
        <f>YEAR(Origen[[#This Row],[Fecha Compra]])</f>
        <v>2024</v>
      </c>
      <c r="L109">
        <v>26</v>
      </c>
      <c r="M109">
        <v>26</v>
      </c>
      <c r="N109">
        <f>Origen[[#This Row],[Unidades]]*Origen[[#This Row],[PVP]]</f>
        <v>676</v>
      </c>
      <c r="O109" s="1" t="s">
        <v>66</v>
      </c>
      <c r="P109" s="1" t="s">
        <v>26</v>
      </c>
      <c r="Q109" s="1" t="s">
        <v>76</v>
      </c>
      <c r="R109" s="1" t="s">
        <v>35</v>
      </c>
      <c r="S109" s="1" t="s">
        <v>36</v>
      </c>
      <c r="T109" s="1" t="s">
        <v>10</v>
      </c>
      <c r="U109" s="1" t="s">
        <v>11</v>
      </c>
    </row>
    <row r="110" spans="1:21" x14ac:dyDescent="0.25">
      <c r="A110">
        <v>112</v>
      </c>
      <c r="B110">
        <f>IF(IFERROR(VLOOKUP(Origen[[#This Row],[Customer ID]],A111:A4009,1,FALSE),0)&gt;0,1,0)</f>
        <v>0</v>
      </c>
      <c r="C110">
        <v>26</v>
      </c>
      <c r="D110" s="1" t="s">
        <v>2</v>
      </c>
      <c r="E110" s="1" t="str">
        <f>IF(Origen[[#This Row],[Genero Sin Depurar]]="","Desconocido",Origen[[#This Row],[Genero Sin Depurar]])</f>
        <v>Male</v>
      </c>
      <c r="F110" s="1" t="s">
        <v>115</v>
      </c>
      <c r="G110" s="1" t="s">
        <v>49</v>
      </c>
      <c r="H110" s="2">
        <v>45514</v>
      </c>
      <c r="I110" s="2" t="str">
        <f>TEXT(Origen[[#This Row],[Fecha Compra]],"dddd")</f>
        <v>sábado</v>
      </c>
      <c r="J110" s="7" t="str">
        <f>TEXT(MONTH(Origen[[#This Row],[Fecha Compra]]),"MM")</f>
        <v>01</v>
      </c>
      <c r="K110" s="7">
        <f>YEAR(Origen[[#This Row],[Fecha Compra]])</f>
        <v>2024</v>
      </c>
      <c r="L110">
        <v>9</v>
      </c>
      <c r="M110">
        <v>75</v>
      </c>
      <c r="N110">
        <f>Origen[[#This Row],[Unidades]]*Origen[[#This Row],[PVP]]</f>
        <v>675</v>
      </c>
      <c r="O110" s="1" t="s">
        <v>17</v>
      </c>
      <c r="P110" s="1" t="s">
        <v>6</v>
      </c>
      <c r="Q110" s="1" t="s">
        <v>55</v>
      </c>
      <c r="R110" s="1" t="s">
        <v>35</v>
      </c>
      <c r="S110" s="1" t="s">
        <v>20</v>
      </c>
      <c r="T110" s="1" t="s">
        <v>21</v>
      </c>
      <c r="U110" s="1" t="s">
        <v>31</v>
      </c>
    </row>
    <row r="111" spans="1:21" x14ac:dyDescent="0.25">
      <c r="A111">
        <v>113</v>
      </c>
      <c r="B111">
        <f>IF(IFERROR(VLOOKUP(Origen[[#This Row],[Customer ID]],A112:A4010,1,FALSE),0)&gt;0,1,0)</f>
        <v>0</v>
      </c>
      <c r="C111">
        <v>37</v>
      </c>
      <c r="D111" s="1" t="s">
        <v>2</v>
      </c>
      <c r="E111" s="1" t="str">
        <f>IF(Origen[[#This Row],[Genero Sin Depurar]]="","Desconocido",Origen[[#This Row],[Genero Sin Depurar]])</f>
        <v>Male</v>
      </c>
      <c r="F111" s="1" t="s">
        <v>125</v>
      </c>
      <c r="G111" s="1" t="s">
        <v>49</v>
      </c>
      <c r="H111" s="2">
        <v>45516</v>
      </c>
      <c r="I111" s="2" t="str">
        <f>TEXT(Origen[[#This Row],[Fecha Compra]],"dddd")</f>
        <v>lunes</v>
      </c>
      <c r="J111" s="7" t="str">
        <f>TEXT(MONTH(Origen[[#This Row],[Fecha Compra]]),"MM")</f>
        <v>01</v>
      </c>
      <c r="K111" s="7">
        <f>YEAR(Origen[[#This Row],[Fecha Compra]])</f>
        <v>2024</v>
      </c>
      <c r="L111">
        <v>28</v>
      </c>
      <c r="M111">
        <v>65</v>
      </c>
      <c r="N111">
        <f>Origen[[#This Row],[Unidades]]*Origen[[#This Row],[PVP]]</f>
        <v>1820</v>
      </c>
      <c r="O111" s="1" t="s">
        <v>85</v>
      </c>
      <c r="P111" s="1" t="s">
        <v>26</v>
      </c>
      <c r="Q111" s="1" t="s">
        <v>90</v>
      </c>
      <c r="R111" s="1" t="s">
        <v>19</v>
      </c>
      <c r="S111" s="1" t="s">
        <v>20</v>
      </c>
      <c r="T111" s="1" t="s">
        <v>28</v>
      </c>
      <c r="U111" s="1" t="s">
        <v>58</v>
      </c>
    </row>
    <row r="112" spans="1:21" x14ac:dyDescent="0.25">
      <c r="A112">
        <v>114</v>
      </c>
      <c r="B112">
        <f>IF(IFERROR(VLOOKUP(Origen[[#This Row],[Customer ID]],A113:A4011,1,FALSE),0)&gt;0,1,0)</f>
        <v>0</v>
      </c>
      <c r="C112">
        <v>44</v>
      </c>
      <c r="D112" s="1" t="s">
        <v>2</v>
      </c>
      <c r="E112" s="1" t="str">
        <f>IF(Origen[[#This Row],[Genero Sin Depurar]]="","Desconocido",Origen[[#This Row],[Genero Sin Depurar]])</f>
        <v>Male</v>
      </c>
      <c r="F112" s="1" t="s">
        <v>106</v>
      </c>
      <c r="G112" s="1" t="s">
        <v>49</v>
      </c>
      <c r="H112" s="2">
        <v>45518</v>
      </c>
      <c r="I112" s="2" t="str">
        <f>TEXT(Origen[[#This Row],[Fecha Compra]],"dddd")</f>
        <v>miércoles</v>
      </c>
      <c r="J112" s="7" t="str">
        <f>TEXT(MONTH(Origen[[#This Row],[Fecha Compra]]),"MM")</f>
        <v>01</v>
      </c>
      <c r="K112" s="7">
        <f>YEAR(Origen[[#This Row],[Fecha Compra]])</f>
        <v>2024</v>
      </c>
      <c r="L112">
        <v>20</v>
      </c>
      <c r="M112">
        <v>54</v>
      </c>
      <c r="N112">
        <f>Origen[[#This Row],[Unidades]]*Origen[[#This Row],[PVP]]</f>
        <v>1080</v>
      </c>
      <c r="O112" s="1" t="s">
        <v>109</v>
      </c>
      <c r="P112" s="1" t="s">
        <v>6</v>
      </c>
      <c r="Q112" s="1" t="s">
        <v>14</v>
      </c>
      <c r="R112" s="1" t="s">
        <v>8</v>
      </c>
      <c r="S112" s="1" t="s">
        <v>27</v>
      </c>
      <c r="T112" s="1" t="s">
        <v>28</v>
      </c>
      <c r="U112" s="1" t="s">
        <v>40</v>
      </c>
    </row>
    <row r="113" spans="1:21" x14ac:dyDescent="0.25">
      <c r="A113">
        <v>115</v>
      </c>
      <c r="B113">
        <f>IF(IFERROR(VLOOKUP(Origen[[#This Row],[Customer ID]],A114:A4012,1,FALSE),0)&gt;0,1,0)</f>
        <v>0</v>
      </c>
      <c r="C113">
        <v>70</v>
      </c>
      <c r="D113" s="1" t="s">
        <v>2</v>
      </c>
      <c r="E113" s="1" t="str">
        <f>IF(Origen[[#This Row],[Genero Sin Depurar]]="","Desconocido",Origen[[#This Row],[Genero Sin Depurar]])</f>
        <v>Male</v>
      </c>
      <c r="F113" s="1" t="s">
        <v>44</v>
      </c>
      <c r="G113" s="1" t="s">
        <v>45</v>
      </c>
      <c r="H113" s="2">
        <v>45520</v>
      </c>
      <c r="I113" s="2" t="str">
        <f>TEXT(Origen[[#This Row],[Fecha Compra]],"dddd")</f>
        <v>viernes</v>
      </c>
      <c r="J113" s="7" t="str">
        <f>TEXT(MONTH(Origen[[#This Row],[Fecha Compra]]),"MM")</f>
        <v>01</v>
      </c>
      <c r="K113" s="7">
        <f>YEAR(Origen[[#This Row],[Fecha Compra]])</f>
        <v>2024</v>
      </c>
      <c r="L113">
        <v>9</v>
      </c>
      <c r="M113">
        <v>95</v>
      </c>
      <c r="N113">
        <f>Origen[[#This Row],[Unidades]]*Origen[[#This Row],[PVP]]</f>
        <v>855</v>
      </c>
      <c r="O113" s="1" t="s">
        <v>17</v>
      </c>
      <c r="P113" s="1" t="s">
        <v>18</v>
      </c>
      <c r="Q113" s="1" t="s">
        <v>126</v>
      </c>
      <c r="R113" s="1" t="s">
        <v>35</v>
      </c>
      <c r="S113" s="1" t="s">
        <v>56</v>
      </c>
      <c r="T113" s="1" t="s">
        <v>15</v>
      </c>
      <c r="U113" s="1" t="s">
        <v>22</v>
      </c>
    </row>
    <row r="114" spans="1:21" x14ac:dyDescent="0.25">
      <c r="A114">
        <v>116</v>
      </c>
      <c r="B114">
        <f>IF(IFERROR(VLOOKUP(Origen[[#This Row],[Customer ID]],A115:A4013,1,FALSE),0)&gt;0,1,0)</f>
        <v>0</v>
      </c>
      <c r="C114">
        <v>53</v>
      </c>
      <c r="D114" s="1" t="s">
        <v>2</v>
      </c>
      <c r="E114" s="1" t="str">
        <f>IF(Origen[[#This Row],[Genero Sin Depurar]]="","Desconocido",Origen[[#This Row],[Genero Sin Depurar]])</f>
        <v>Male</v>
      </c>
      <c r="F114" s="1" t="s">
        <v>69</v>
      </c>
      <c r="G114" s="1" t="s">
        <v>4</v>
      </c>
      <c r="H114" s="2">
        <v>45522</v>
      </c>
      <c r="I114" s="2" t="str">
        <f>TEXT(Origen[[#This Row],[Fecha Compra]],"dddd")</f>
        <v>domingo</v>
      </c>
      <c r="J114" s="7" t="str">
        <f>TEXT(MONTH(Origen[[#This Row],[Fecha Compra]]),"MM")</f>
        <v>01</v>
      </c>
      <c r="K114" s="7">
        <f>YEAR(Origen[[#This Row],[Fecha Compra]])</f>
        <v>2024</v>
      </c>
      <c r="L114">
        <v>48</v>
      </c>
      <c r="M114">
        <v>94</v>
      </c>
      <c r="N114">
        <f>Origen[[#This Row],[Unidades]]*Origen[[#This Row],[PVP]]</f>
        <v>4512</v>
      </c>
      <c r="O114" s="1" t="s">
        <v>33</v>
      </c>
      <c r="P114" s="1" t="s">
        <v>26</v>
      </c>
      <c r="Q114" s="1" t="s">
        <v>7</v>
      </c>
      <c r="R114" s="1" t="s">
        <v>19</v>
      </c>
      <c r="S114" s="1" t="s">
        <v>36</v>
      </c>
      <c r="T114" s="1" t="s">
        <v>68</v>
      </c>
      <c r="U114" s="1" t="s">
        <v>79</v>
      </c>
    </row>
    <row r="115" spans="1:21" x14ac:dyDescent="0.25">
      <c r="A115">
        <v>117</v>
      </c>
      <c r="B115">
        <f>IF(IFERROR(VLOOKUP(Origen[[#This Row],[Customer ID]],A116:A4014,1,FALSE),0)&gt;0,1,0)</f>
        <v>0</v>
      </c>
      <c r="C115">
        <v>55</v>
      </c>
      <c r="D115" s="1" t="s">
        <v>2</v>
      </c>
      <c r="E115" s="1" t="str">
        <f>IF(Origen[[#This Row],[Genero Sin Depurar]]="","Desconocido",Origen[[#This Row],[Genero Sin Depurar]])</f>
        <v>Male</v>
      </c>
      <c r="F115" s="1" t="s">
        <v>53</v>
      </c>
      <c r="G115" s="1" t="s">
        <v>24</v>
      </c>
      <c r="H115" s="2">
        <v>45524</v>
      </c>
      <c r="I115" s="2" t="str">
        <f>TEXT(Origen[[#This Row],[Fecha Compra]],"dddd")</f>
        <v>martes</v>
      </c>
      <c r="J115" s="7" t="str">
        <f>TEXT(MONTH(Origen[[#This Row],[Fecha Compra]]),"MM")</f>
        <v>01</v>
      </c>
      <c r="K115" s="7">
        <f>YEAR(Origen[[#This Row],[Fecha Compra]])</f>
        <v>2024</v>
      </c>
      <c r="L115">
        <v>12</v>
      </c>
      <c r="M115">
        <v>86</v>
      </c>
      <c r="N115">
        <f>Origen[[#This Row],[Unidades]]*Origen[[#This Row],[PVP]]</f>
        <v>1032</v>
      </c>
      <c r="O115" s="1" t="s">
        <v>123</v>
      </c>
      <c r="P115" s="1" t="s">
        <v>18</v>
      </c>
      <c r="Q115" s="1" t="s">
        <v>126</v>
      </c>
      <c r="R115" s="1" t="s">
        <v>19</v>
      </c>
      <c r="S115" s="1" t="s">
        <v>20</v>
      </c>
      <c r="T115" s="1" t="s">
        <v>10</v>
      </c>
      <c r="U115" s="1" t="s">
        <v>31</v>
      </c>
    </row>
    <row r="116" spans="1:21" x14ac:dyDescent="0.25">
      <c r="A116">
        <v>118</v>
      </c>
      <c r="B116">
        <f>IF(IFERROR(VLOOKUP(Origen[[#This Row],[Customer ID]],A117:A4015,1,FALSE),0)&gt;0,1,0)</f>
        <v>0</v>
      </c>
      <c r="C116">
        <v>50</v>
      </c>
      <c r="D116" s="1" t="s">
        <v>2</v>
      </c>
      <c r="E116" s="1" t="str">
        <f>IF(Origen[[#This Row],[Genero Sin Depurar]]="","Desconocido",Origen[[#This Row],[Genero Sin Depurar]])</f>
        <v>Male</v>
      </c>
      <c r="F116" s="1" t="s">
        <v>23</v>
      </c>
      <c r="G116" s="1" t="s">
        <v>24</v>
      </c>
      <c r="H116" s="2">
        <v>45526</v>
      </c>
      <c r="I116" s="2" t="str">
        <f>TEXT(Origen[[#This Row],[Fecha Compra]],"dddd")</f>
        <v>jueves</v>
      </c>
      <c r="J116" s="7" t="str">
        <f>TEXT(MONTH(Origen[[#This Row],[Fecha Compra]]),"MM")</f>
        <v>01</v>
      </c>
      <c r="K116" s="7">
        <f>YEAR(Origen[[#This Row],[Fecha Compra]])</f>
        <v>2024</v>
      </c>
      <c r="L116">
        <v>29</v>
      </c>
      <c r="M116">
        <v>32</v>
      </c>
      <c r="N116">
        <f>Origen[[#This Row],[Unidades]]*Origen[[#This Row],[PVP]]</f>
        <v>928</v>
      </c>
      <c r="O116" s="1" t="s">
        <v>129</v>
      </c>
      <c r="P116" s="1" t="s">
        <v>6</v>
      </c>
      <c r="Q116" s="1" t="s">
        <v>116</v>
      </c>
      <c r="R116" s="1" t="s">
        <v>35</v>
      </c>
      <c r="S116" s="1" t="s">
        <v>9</v>
      </c>
      <c r="T116" s="1" t="s">
        <v>15</v>
      </c>
      <c r="U116" s="1" t="s">
        <v>11</v>
      </c>
    </row>
    <row r="117" spans="1:21" x14ac:dyDescent="0.25">
      <c r="A117">
        <v>119</v>
      </c>
      <c r="B117">
        <f>IF(IFERROR(VLOOKUP(Origen[[#This Row],[Customer ID]],A118:A4016,1,FALSE),0)&gt;0,1,0)</f>
        <v>0</v>
      </c>
      <c r="C117">
        <v>50</v>
      </c>
      <c r="D117" s="1" t="s">
        <v>2</v>
      </c>
      <c r="E117" s="1" t="str">
        <f>IF(Origen[[#This Row],[Genero Sin Depurar]]="","Desconocido",Origen[[#This Row],[Genero Sin Depurar]])</f>
        <v>Male</v>
      </c>
      <c r="F117" s="1" t="s">
        <v>12</v>
      </c>
      <c r="G117" s="1" t="s">
        <v>4</v>
      </c>
      <c r="H117" s="2">
        <v>45528</v>
      </c>
      <c r="I117" s="2" t="str">
        <f>TEXT(Origen[[#This Row],[Fecha Compra]],"dddd")</f>
        <v>sábado</v>
      </c>
      <c r="J117" s="7" t="str">
        <f>TEXT(MONTH(Origen[[#This Row],[Fecha Compra]]),"MM")</f>
        <v>01</v>
      </c>
      <c r="K117" s="7">
        <f>YEAR(Origen[[#This Row],[Fecha Compra]])</f>
        <v>2024</v>
      </c>
      <c r="L117">
        <v>27</v>
      </c>
      <c r="M117">
        <v>45</v>
      </c>
      <c r="N117">
        <f>Origen[[#This Row],[Unidades]]*Origen[[#This Row],[PVP]]</f>
        <v>1215</v>
      </c>
      <c r="O117" s="1" t="s">
        <v>5</v>
      </c>
      <c r="P117" s="1" t="s">
        <v>6</v>
      </c>
      <c r="Q117" s="1" t="s">
        <v>103</v>
      </c>
      <c r="R117" s="1" t="s">
        <v>39</v>
      </c>
      <c r="S117" s="1" t="s">
        <v>52</v>
      </c>
      <c r="T117" s="1" t="s">
        <v>15</v>
      </c>
      <c r="U117" s="1" t="s">
        <v>58</v>
      </c>
    </row>
    <row r="118" spans="1:21" x14ac:dyDescent="0.25">
      <c r="A118">
        <v>120</v>
      </c>
      <c r="B118">
        <f>IF(IFERROR(VLOOKUP(Origen[[#This Row],[Customer ID]],A119:A4017,1,FALSE),0)&gt;0,1,0)</f>
        <v>0</v>
      </c>
      <c r="C118">
        <v>38</v>
      </c>
      <c r="D118" s="1" t="s">
        <v>2</v>
      </c>
      <c r="E118" s="1" t="str">
        <f>IF(Origen[[#This Row],[Genero Sin Depurar]]="","Desconocido",Origen[[#This Row],[Genero Sin Depurar]])</f>
        <v>Male</v>
      </c>
      <c r="F118" s="1" t="s">
        <v>44</v>
      </c>
      <c r="G118" s="1" t="s">
        <v>45</v>
      </c>
      <c r="H118" s="2">
        <v>45530</v>
      </c>
      <c r="I118" s="2" t="str">
        <f>TEXT(Origen[[#This Row],[Fecha Compra]],"dddd")</f>
        <v>lunes</v>
      </c>
      <c r="J118" s="7" t="str">
        <f>TEXT(MONTH(Origen[[#This Row],[Fecha Compra]]),"MM")</f>
        <v>01</v>
      </c>
      <c r="K118" s="7">
        <f>YEAR(Origen[[#This Row],[Fecha Compra]])</f>
        <v>2024</v>
      </c>
      <c r="L118">
        <v>44</v>
      </c>
      <c r="M118">
        <v>76</v>
      </c>
      <c r="N118">
        <f>Origen[[#This Row],[Unidades]]*Origen[[#This Row],[PVP]]</f>
        <v>3344</v>
      </c>
      <c r="O118" s="1" t="s">
        <v>33</v>
      </c>
      <c r="P118" s="1" t="s">
        <v>26</v>
      </c>
      <c r="Q118" s="1" t="s">
        <v>103</v>
      </c>
      <c r="R118" s="1" t="s">
        <v>39</v>
      </c>
      <c r="S118" s="1" t="s">
        <v>9</v>
      </c>
      <c r="T118" s="1" t="s">
        <v>15</v>
      </c>
      <c r="U118" s="1" t="s">
        <v>31</v>
      </c>
    </row>
    <row r="119" spans="1:21" x14ac:dyDescent="0.25">
      <c r="A119">
        <v>121</v>
      </c>
      <c r="B119">
        <f>IF(IFERROR(VLOOKUP(Origen[[#This Row],[Customer ID]],A120:A4018,1,FALSE),0)&gt;0,1,0)</f>
        <v>0</v>
      </c>
      <c r="C119">
        <v>64</v>
      </c>
      <c r="D119" s="1" t="s">
        <v>2</v>
      </c>
      <c r="E119" s="1" t="str">
        <f>IF(Origen[[#This Row],[Genero Sin Depurar]]="","Desconocido",Origen[[#This Row],[Genero Sin Depurar]])</f>
        <v>Male</v>
      </c>
      <c r="F119" s="1" t="s">
        <v>106</v>
      </c>
      <c r="G119" s="1" t="s">
        <v>49</v>
      </c>
      <c r="H119" s="2">
        <v>45532</v>
      </c>
      <c r="I119" s="2" t="str">
        <f>TEXT(Origen[[#This Row],[Fecha Compra]],"dddd")</f>
        <v>miércoles</v>
      </c>
      <c r="J119" s="7" t="str">
        <f>TEXT(MONTH(Origen[[#This Row],[Fecha Compra]]),"MM")</f>
        <v>01</v>
      </c>
      <c r="K119" s="7">
        <f>YEAR(Origen[[#This Row],[Fecha Compra]])</f>
        <v>2024</v>
      </c>
      <c r="L119">
        <v>32</v>
      </c>
      <c r="M119">
        <v>84</v>
      </c>
      <c r="N119">
        <f>Origen[[#This Row],[Unidades]]*Origen[[#This Row],[PVP]]</f>
        <v>2688</v>
      </c>
      <c r="O119" s="1" t="s">
        <v>46</v>
      </c>
      <c r="P119" s="1" t="s">
        <v>6</v>
      </c>
      <c r="Q119" s="1" t="s">
        <v>90</v>
      </c>
      <c r="R119" s="1" t="s">
        <v>35</v>
      </c>
      <c r="S119" s="1" t="s">
        <v>9</v>
      </c>
      <c r="T119" s="1" t="s">
        <v>57</v>
      </c>
      <c r="U119" s="1" t="s">
        <v>31</v>
      </c>
    </row>
    <row r="120" spans="1:21" x14ac:dyDescent="0.25">
      <c r="A120">
        <v>122</v>
      </c>
      <c r="B120">
        <f>IF(IFERROR(VLOOKUP(Origen[[#This Row],[Customer ID]],A121:A4019,1,FALSE),0)&gt;0,1,0)</f>
        <v>0</v>
      </c>
      <c r="C120">
        <v>19</v>
      </c>
      <c r="D120" s="1" t="s">
        <v>2</v>
      </c>
      <c r="E120" s="1" t="str">
        <f>IF(Origen[[#This Row],[Genero Sin Depurar]]="","Desconocido",Origen[[#This Row],[Genero Sin Depurar]])</f>
        <v>Male</v>
      </c>
      <c r="F120" s="1" t="s">
        <v>41</v>
      </c>
      <c r="G120" s="1" t="s">
        <v>4</v>
      </c>
      <c r="H120" s="2">
        <v>45534</v>
      </c>
      <c r="I120" s="2" t="str">
        <f>TEXT(Origen[[#This Row],[Fecha Compra]],"dddd")</f>
        <v>viernes</v>
      </c>
      <c r="J120" s="7" t="str">
        <f>TEXT(MONTH(Origen[[#This Row],[Fecha Compra]]),"MM")</f>
        <v>01</v>
      </c>
      <c r="K120" s="7">
        <f>YEAR(Origen[[#This Row],[Fecha Compra]])</f>
        <v>2024</v>
      </c>
      <c r="L120">
        <v>11</v>
      </c>
      <c r="M120">
        <v>72</v>
      </c>
      <c r="N120">
        <f>Origen[[#This Row],[Unidades]]*Origen[[#This Row],[PVP]]</f>
        <v>792</v>
      </c>
      <c r="O120" s="1" t="s">
        <v>123</v>
      </c>
      <c r="P120" s="1" t="s">
        <v>26</v>
      </c>
      <c r="Q120" s="1" t="s">
        <v>60</v>
      </c>
      <c r="R120" s="1" t="s">
        <v>8</v>
      </c>
      <c r="S120" s="1" t="s">
        <v>36</v>
      </c>
      <c r="T120" s="1" t="s">
        <v>15</v>
      </c>
      <c r="U120" s="1" t="s">
        <v>11</v>
      </c>
    </row>
    <row r="121" spans="1:21" x14ac:dyDescent="0.25">
      <c r="A121">
        <v>123</v>
      </c>
      <c r="B121">
        <f>IF(IFERROR(VLOOKUP(Origen[[#This Row],[Customer ID]],A122:A4020,1,FALSE),0)&gt;0,1,0)</f>
        <v>0</v>
      </c>
      <c r="C121">
        <v>40</v>
      </c>
      <c r="D121" s="1" t="s">
        <v>2</v>
      </c>
      <c r="E121" s="1" t="str">
        <f>IF(Origen[[#This Row],[Genero Sin Depurar]]="","Desconocido",Origen[[#This Row],[Genero Sin Depurar]])</f>
        <v>Male</v>
      </c>
      <c r="F121" s="1" t="s">
        <v>114</v>
      </c>
      <c r="G121" s="1" t="s">
        <v>49</v>
      </c>
      <c r="H121" s="2">
        <v>45536</v>
      </c>
      <c r="I121" s="2" t="str">
        <f>TEXT(Origen[[#This Row],[Fecha Compra]],"dddd")</f>
        <v>domingo</v>
      </c>
      <c r="J121" s="7" t="str">
        <f>TEXT(MONTH(Origen[[#This Row],[Fecha Compra]]),"MM")</f>
        <v>01</v>
      </c>
      <c r="K121" s="7">
        <f>YEAR(Origen[[#This Row],[Fecha Compra]])</f>
        <v>2024</v>
      </c>
      <c r="L121">
        <v>44</v>
      </c>
      <c r="M121">
        <v>40</v>
      </c>
      <c r="N121">
        <f>Origen[[#This Row],[Unidades]]*Origen[[#This Row],[PVP]]</f>
        <v>1760</v>
      </c>
      <c r="O121" s="1" t="s">
        <v>131</v>
      </c>
      <c r="P121" s="1" t="s">
        <v>6</v>
      </c>
      <c r="Q121" s="1" t="s">
        <v>92</v>
      </c>
      <c r="R121" s="1" t="s">
        <v>19</v>
      </c>
      <c r="S121" s="1" t="s">
        <v>52</v>
      </c>
      <c r="T121" s="1" t="s">
        <v>15</v>
      </c>
      <c r="U121" s="1" t="s">
        <v>11</v>
      </c>
    </row>
    <row r="122" spans="1:21" x14ac:dyDescent="0.25">
      <c r="A122">
        <v>124</v>
      </c>
      <c r="B122">
        <f>IF(IFERROR(VLOOKUP(Origen[[#This Row],[Customer ID]],A123:A4021,1,FALSE),0)&gt;0,1,0)</f>
        <v>0</v>
      </c>
      <c r="C122">
        <v>57</v>
      </c>
      <c r="D122" s="1" t="s">
        <v>2</v>
      </c>
      <c r="E122" s="1" t="str">
        <f>IF(Origen[[#This Row],[Genero Sin Depurar]]="","Desconocido",Origen[[#This Row],[Genero Sin Depurar]])</f>
        <v>Male</v>
      </c>
      <c r="F122" s="1" t="s">
        <v>12</v>
      </c>
      <c r="G122" s="1" t="s">
        <v>4</v>
      </c>
      <c r="H122" s="2">
        <v>45538</v>
      </c>
      <c r="I122" s="2" t="str">
        <f>TEXT(Origen[[#This Row],[Fecha Compra]],"dddd")</f>
        <v>martes</v>
      </c>
      <c r="J122" s="7" t="str">
        <f>TEXT(MONTH(Origen[[#This Row],[Fecha Compra]]),"MM")</f>
        <v>01</v>
      </c>
      <c r="K122" s="7">
        <f>YEAR(Origen[[#This Row],[Fecha Compra]])</f>
        <v>2024</v>
      </c>
      <c r="L122">
        <v>46</v>
      </c>
      <c r="M122">
        <v>89</v>
      </c>
      <c r="N122">
        <f>Origen[[#This Row],[Unidades]]*Origen[[#This Row],[PVP]]</f>
        <v>4094</v>
      </c>
      <c r="O122" s="1" t="s">
        <v>42</v>
      </c>
      <c r="P122" s="1" t="s">
        <v>6</v>
      </c>
      <c r="Q122" s="1" t="s">
        <v>92</v>
      </c>
      <c r="R122" s="1" t="s">
        <v>39</v>
      </c>
      <c r="S122" s="1" t="s">
        <v>20</v>
      </c>
      <c r="T122" s="1" t="s">
        <v>15</v>
      </c>
      <c r="U122" s="1" t="s">
        <v>22</v>
      </c>
    </row>
    <row r="123" spans="1:21" x14ac:dyDescent="0.25">
      <c r="A123">
        <v>125</v>
      </c>
      <c r="B123">
        <f>IF(IFERROR(VLOOKUP(Origen[[#This Row],[Customer ID]],A124:A4022,1,FALSE),0)&gt;0,1,0)</f>
        <v>0</v>
      </c>
      <c r="C123">
        <v>44</v>
      </c>
      <c r="D123" s="1" t="s">
        <v>2</v>
      </c>
      <c r="E123" s="1" t="str">
        <f>IF(Origen[[#This Row],[Genero Sin Depurar]]="","Desconocido",Origen[[#This Row],[Genero Sin Depurar]])</f>
        <v>Male</v>
      </c>
      <c r="F123" s="1" t="s">
        <v>12</v>
      </c>
      <c r="G123" s="1" t="s">
        <v>4</v>
      </c>
      <c r="H123" s="2">
        <v>45540</v>
      </c>
      <c r="I123" s="2" t="str">
        <f>TEXT(Origen[[#This Row],[Fecha Compra]],"dddd")</f>
        <v>jueves</v>
      </c>
      <c r="J123" s="7" t="str">
        <f>TEXT(MONTH(Origen[[#This Row],[Fecha Compra]]),"MM")</f>
        <v>01</v>
      </c>
      <c r="K123" s="7">
        <f>YEAR(Origen[[#This Row],[Fecha Compra]])</f>
        <v>2024</v>
      </c>
      <c r="L123">
        <v>50</v>
      </c>
      <c r="M123">
        <v>86</v>
      </c>
      <c r="N123">
        <f>Origen[[#This Row],[Unidades]]*Origen[[#This Row],[PVP]]</f>
        <v>4300</v>
      </c>
      <c r="O123" s="1" t="s">
        <v>89</v>
      </c>
      <c r="P123" s="1" t="s">
        <v>26</v>
      </c>
      <c r="Q123" s="1" t="s">
        <v>7</v>
      </c>
      <c r="R123" s="1" t="s">
        <v>19</v>
      </c>
      <c r="S123" s="1" t="s">
        <v>27</v>
      </c>
      <c r="T123" s="1" t="s">
        <v>28</v>
      </c>
      <c r="U123" s="1" t="s">
        <v>31</v>
      </c>
    </row>
    <row r="124" spans="1:21" x14ac:dyDescent="0.25">
      <c r="A124">
        <v>126</v>
      </c>
      <c r="B124">
        <f>IF(IFERROR(VLOOKUP(Origen[[#This Row],[Customer ID]],A125:A4023,1,FALSE),0)&gt;0,1,0)</f>
        <v>0</v>
      </c>
      <c r="C124">
        <v>49</v>
      </c>
      <c r="D124" s="1" t="s">
        <v>2</v>
      </c>
      <c r="E124" s="1" t="str">
        <f>IF(Origen[[#This Row],[Genero Sin Depurar]]="","Desconocido",Origen[[#This Row],[Genero Sin Depurar]])</f>
        <v>Male</v>
      </c>
      <c r="F124" s="1" t="s">
        <v>41</v>
      </c>
      <c r="G124" s="1" t="s">
        <v>4</v>
      </c>
      <c r="H124" s="2">
        <v>45542</v>
      </c>
      <c r="I124" s="2" t="str">
        <f>TEXT(Origen[[#This Row],[Fecha Compra]],"dddd")</f>
        <v>sábado</v>
      </c>
      <c r="J124" s="7" t="str">
        <f>TEXT(MONTH(Origen[[#This Row],[Fecha Compra]]),"MM")</f>
        <v>01</v>
      </c>
      <c r="K124" s="7">
        <f>YEAR(Origen[[#This Row],[Fecha Compra]])</f>
        <v>2024</v>
      </c>
      <c r="L124">
        <v>45</v>
      </c>
      <c r="M124">
        <v>54</v>
      </c>
      <c r="N124">
        <f>Origen[[#This Row],[Unidades]]*Origen[[#This Row],[PVP]]</f>
        <v>2430</v>
      </c>
      <c r="O124" s="1" t="s">
        <v>81</v>
      </c>
      <c r="P124" s="1" t="s">
        <v>26</v>
      </c>
      <c r="Q124" s="1" t="s">
        <v>108</v>
      </c>
      <c r="R124" s="1" t="s">
        <v>8</v>
      </c>
      <c r="S124" s="1" t="s">
        <v>27</v>
      </c>
      <c r="T124" s="1" t="s">
        <v>10</v>
      </c>
      <c r="U124" s="1" t="s">
        <v>79</v>
      </c>
    </row>
    <row r="125" spans="1:21" x14ac:dyDescent="0.25">
      <c r="A125">
        <v>127</v>
      </c>
      <c r="B125">
        <f>IF(IFERROR(VLOOKUP(Origen[[#This Row],[Customer ID]],A126:A4024,1,FALSE),0)&gt;0,1,0)</f>
        <v>0</v>
      </c>
      <c r="C125">
        <v>43</v>
      </c>
      <c r="D125" s="1" t="s">
        <v>2</v>
      </c>
      <c r="E125" s="1" t="str">
        <f>IF(Origen[[#This Row],[Genero Sin Depurar]]="","Desconocido",Origen[[#This Row],[Genero Sin Depurar]])</f>
        <v>Male</v>
      </c>
      <c r="F125" s="1" t="s">
        <v>41</v>
      </c>
      <c r="G125" s="1" t="s">
        <v>4</v>
      </c>
      <c r="H125" s="2">
        <v>45544</v>
      </c>
      <c r="I125" s="2" t="str">
        <f>TEXT(Origen[[#This Row],[Fecha Compra]],"dddd")</f>
        <v>lunes</v>
      </c>
      <c r="J125" s="7" t="str">
        <f>TEXT(MONTH(Origen[[#This Row],[Fecha Compra]]),"MM")</f>
        <v>01</v>
      </c>
      <c r="K125" s="7">
        <f>YEAR(Origen[[#This Row],[Fecha Compra]])</f>
        <v>2024</v>
      </c>
      <c r="L125">
        <v>48</v>
      </c>
      <c r="M125">
        <v>36</v>
      </c>
      <c r="N125">
        <f>Origen[[#This Row],[Unidades]]*Origen[[#This Row],[PVP]]</f>
        <v>1728</v>
      </c>
      <c r="O125" s="1" t="s">
        <v>73</v>
      </c>
      <c r="P125" s="1" t="s">
        <v>6</v>
      </c>
      <c r="Q125" s="1" t="s">
        <v>51</v>
      </c>
      <c r="R125" s="1" t="s">
        <v>19</v>
      </c>
      <c r="S125" s="1" t="s">
        <v>56</v>
      </c>
      <c r="T125" s="1" t="s">
        <v>15</v>
      </c>
      <c r="U125" s="1" t="s">
        <v>79</v>
      </c>
    </row>
    <row r="126" spans="1:21" x14ac:dyDescent="0.25">
      <c r="A126">
        <v>128</v>
      </c>
      <c r="B126">
        <f>IF(IFERROR(VLOOKUP(Origen[[#This Row],[Customer ID]],A127:A4025,1,FALSE),0)&gt;0,1,0)</f>
        <v>0</v>
      </c>
      <c r="C126">
        <v>24</v>
      </c>
      <c r="D126" s="1" t="s">
        <v>2</v>
      </c>
      <c r="E126" s="1" t="str">
        <f>IF(Origen[[#This Row],[Genero Sin Depurar]]="","Desconocido",Origen[[#This Row],[Genero Sin Depurar]])</f>
        <v>Male</v>
      </c>
      <c r="F126" s="1" t="s">
        <v>12</v>
      </c>
      <c r="G126" s="1" t="s">
        <v>4</v>
      </c>
      <c r="H126" s="2">
        <v>45546</v>
      </c>
      <c r="I126" s="2" t="str">
        <f>TEXT(Origen[[#This Row],[Fecha Compra]],"dddd")</f>
        <v>miércoles</v>
      </c>
      <c r="J126" s="7" t="str">
        <f>TEXT(MONTH(Origen[[#This Row],[Fecha Compra]]),"MM")</f>
        <v>01</v>
      </c>
      <c r="K126" s="7">
        <f>YEAR(Origen[[#This Row],[Fecha Compra]])</f>
        <v>2024</v>
      </c>
      <c r="L126">
        <v>26</v>
      </c>
      <c r="M126">
        <v>89</v>
      </c>
      <c r="N126">
        <f>Origen[[#This Row],[Unidades]]*Origen[[#This Row],[PVP]]</f>
        <v>2314</v>
      </c>
      <c r="O126" s="1" t="s">
        <v>73</v>
      </c>
      <c r="P126" s="1" t="s">
        <v>26</v>
      </c>
      <c r="Q126" s="1" t="s">
        <v>7</v>
      </c>
      <c r="R126" s="1" t="s">
        <v>8</v>
      </c>
      <c r="S126" s="1" t="s">
        <v>27</v>
      </c>
      <c r="T126" s="1" t="s">
        <v>21</v>
      </c>
      <c r="U126" s="1" t="s">
        <v>22</v>
      </c>
    </row>
    <row r="127" spans="1:21" x14ac:dyDescent="0.25">
      <c r="A127">
        <v>129</v>
      </c>
      <c r="B127">
        <f>IF(IFERROR(VLOOKUP(Origen[[#This Row],[Customer ID]],A128:A4026,1,FALSE),0)&gt;0,1,0)</f>
        <v>0</v>
      </c>
      <c r="C127">
        <v>20</v>
      </c>
      <c r="D127" s="1" t="s">
        <v>2</v>
      </c>
      <c r="E127" s="1" t="str">
        <f>IF(Origen[[#This Row],[Genero Sin Depurar]]="","Desconocido",Origen[[#This Row],[Genero Sin Depurar]])</f>
        <v>Male</v>
      </c>
      <c r="F127" s="1" t="s">
        <v>101</v>
      </c>
      <c r="G127" s="1" t="s">
        <v>49</v>
      </c>
      <c r="H127" s="2">
        <v>45548</v>
      </c>
      <c r="I127" s="2" t="str">
        <f>TEXT(Origen[[#This Row],[Fecha Compra]],"dddd")</f>
        <v>viernes</v>
      </c>
      <c r="J127" s="7" t="str">
        <f>TEXT(MONTH(Origen[[#This Row],[Fecha Compra]]),"MM")</f>
        <v>01</v>
      </c>
      <c r="K127" s="7">
        <f>YEAR(Origen[[#This Row],[Fecha Compra]])</f>
        <v>2024</v>
      </c>
      <c r="L127">
        <v>21</v>
      </c>
      <c r="M127">
        <v>32</v>
      </c>
      <c r="N127">
        <f>Origen[[#This Row],[Unidades]]*Origen[[#This Row],[PVP]]</f>
        <v>672</v>
      </c>
      <c r="O127" s="1" t="s">
        <v>81</v>
      </c>
      <c r="P127" s="1" t="s">
        <v>26</v>
      </c>
      <c r="Q127" s="1" t="s">
        <v>62</v>
      </c>
      <c r="R127" s="1" t="s">
        <v>19</v>
      </c>
      <c r="S127" s="1" t="s">
        <v>36</v>
      </c>
      <c r="T127" s="1" t="s">
        <v>21</v>
      </c>
      <c r="U127" s="1" t="s">
        <v>11</v>
      </c>
    </row>
    <row r="128" spans="1:21" x14ac:dyDescent="0.25">
      <c r="A128">
        <v>130</v>
      </c>
      <c r="B128">
        <f>IF(IFERROR(VLOOKUP(Origen[[#This Row],[Customer ID]],A129:A4027,1,FALSE),0)&gt;0,1,0)</f>
        <v>0</v>
      </c>
      <c r="C128">
        <v>24</v>
      </c>
      <c r="D128" s="1" t="s">
        <v>2</v>
      </c>
      <c r="E128" s="1" t="str">
        <f>IF(Origen[[#This Row],[Genero Sin Depurar]]="","Desconocido",Origen[[#This Row],[Genero Sin Depurar]])</f>
        <v>Male</v>
      </c>
      <c r="F128" s="1" t="s">
        <v>63</v>
      </c>
      <c r="G128" s="1" t="s">
        <v>4</v>
      </c>
      <c r="H128" s="2">
        <v>45550</v>
      </c>
      <c r="I128" s="2" t="str">
        <f>TEXT(Origen[[#This Row],[Fecha Compra]],"dddd")</f>
        <v>domingo</v>
      </c>
      <c r="J128" s="7" t="str">
        <f>TEXT(MONTH(Origen[[#This Row],[Fecha Compra]]),"MM")</f>
        <v>01</v>
      </c>
      <c r="K128" s="7">
        <f>YEAR(Origen[[#This Row],[Fecha Compra]])</f>
        <v>2024</v>
      </c>
      <c r="L128">
        <v>49</v>
      </c>
      <c r="M128">
        <v>67</v>
      </c>
      <c r="N128">
        <f>Origen[[#This Row],[Unidades]]*Origen[[#This Row],[PVP]]</f>
        <v>3283</v>
      </c>
      <c r="O128" s="1" t="s">
        <v>120</v>
      </c>
      <c r="P128" s="1" t="s">
        <v>74</v>
      </c>
      <c r="Q128" s="1" t="s">
        <v>60</v>
      </c>
      <c r="R128" s="1" t="s">
        <v>35</v>
      </c>
      <c r="S128" s="1" t="s">
        <v>52</v>
      </c>
      <c r="T128" s="1" t="s">
        <v>28</v>
      </c>
      <c r="U128" s="1" t="s">
        <v>58</v>
      </c>
    </row>
    <row r="129" spans="1:21" x14ac:dyDescent="0.25">
      <c r="A129">
        <v>131</v>
      </c>
      <c r="B129">
        <f>IF(IFERROR(VLOOKUP(Origen[[#This Row],[Customer ID]],A130:A4028,1,FALSE),0)&gt;0,1,0)</f>
        <v>0</v>
      </c>
      <c r="C129">
        <v>44</v>
      </c>
      <c r="D129" s="1" t="s">
        <v>2</v>
      </c>
      <c r="E129" s="1" t="str">
        <f>IF(Origen[[#This Row],[Genero Sin Depurar]]="","Desconocido",Origen[[#This Row],[Genero Sin Depurar]])</f>
        <v>Male</v>
      </c>
      <c r="F129" s="1" t="s">
        <v>101</v>
      </c>
      <c r="G129" s="1" t="s">
        <v>49</v>
      </c>
      <c r="H129" s="2">
        <v>45552</v>
      </c>
      <c r="I129" s="2" t="str">
        <f>TEXT(Origen[[#This Row],[Fecha Compra]],"dddd")</f>
        <v>martes</v>
      </c>
      <c r="J129" s="7" t="str">
        <f>TEXT(MONTH(Origen[[#This Row],[Fecha Compra]]),"MM")</f>
        <v>01</v>
      </c>
      <c r="K129" s="7">
        <f>YEAR(Origen[[#This Row],[Fecha Compra]])</f>
        <v>2024</v>
      </c>
      <c r="L129">
        <v>13</v>
      </c>
      <c r="M129">
        <v>39</v>
      </c>
      <c r="N129">
        <f>Origen[[#This Row],[Unidades]]*Origen[[#This Row],[PVP]]</f>
        <v>507</v>
      </c>
      <c r="O129" s="1" t="s">
        <v>5</v>
      </c>
      <c r="P129" s="1" t="s">
        <v>6</v>
      </c>
      <c r="Q129" s="1" t="s">
        <v>65</v>
      </c>
      <c r="R129" s="1" t="s">
        <v>39</v>
      </c>
      <c r="S129" s="1" t="s">
        <v>27</v>
      </c>
      <c r="T129" s="1" t="s">
        <v>28</v>
      </c>
      <c r="U129" s="1" t="s">
        <v>11</v>
      </c>
    </row>
    <row r="130" spans="1:21" x14ac:dyDescent="0.25">
      <c r="A130">
        <v>132</v>
      </c>
      <c r="B130">
        <f>IF(IFERROR(VLOOKUP(Origen[[#This Row],[Customer ID]],A131:A4029,1,FALSE),0)&gt;0,1,0)</f>
        <v>0</v>
      </c>
      <c r="C130">
        <v>28</v>
      </c>
      <c r="D130" s="1" t="s">
        <v>2</v>
      </c>
      <c r="E130" s="1" t="str">
        <f>IF(Origen[[#This Row],[Genero Sin Depurar]]="","Desconocido",Origen[[#This Row],[Genero Sin Depurar]])</f>
        <v>Male</v>
      </c>
      <c r="F130" s="1" t="s">
        <v>69</v>
      </c>
      <c r="G130" s="1" t="s">
        <v>4</v>
      </c>
      <c r="H130" s="2">
        <v>45554</v>
      </c>
      <c r="I130" s="2" t="str">
        <f>TEXT(Origen[[#This Row],[Fecha Compra]],"dddd")</f>
        <v>jueves</v>
      </c>
      <c r="J130" s="7" t="str">
        <f>TEXT(MONTH(Origen[[#This Row],[Fecha Compra]]),"MM")</f>
        <v>01</v>
      </c>
      <c r="K130" s="7">
        <f>YEAR(Origen[[#This Row],[Fecha Compra]])</f>
        <v>2024</v>
      </c>
      <c r="L130">
        <v>46</v>
      </c>
      <c r="M130">
        <v>29</v>
      </c>
      <c r="N130">
        <f>Origen[[#This Row],[Unidades]]*Origen[[#This Row],[PVP]]</f>
        <v>1334</v>
      </c>
      <c r="O130" s="1" t="s">
        <v>13</v>
      </c>
      <c r="P130" s="1" t="s">
        <v>6</v>
      </c>
      <c r="Q130" s="1" t="s">
        <v>108</v>
      </c>
      <c r="R130" s="1" t="s">
        <v>35</v>
      </c>
      <c r="S130" s="1" t="s">
        <v>36</v>
      </c>
      <c r="T130" s="1" t="s">
        <v>21</v>
      </c>
      <c r="U130" s="1" t="s">
        <v>22</v>
      </c>
    </row>
    <row r="131" spans="1:21" x14ac:dyDescent="0.25">
      <c r="A131">
        <v>133</v>
      </c>
      <c r="B131">
        <f>IF(IFERROR(VLOOKUP(Origen[[#This Row],[Customer ID]],A132:A4030,1,FALSE),0)&gt;0,1,0)</f>
        <v>0</v>
      </c>
      <c r="C131">
        <v>30</v>
      </c>
      <c r="D131" s="1" t="s">
        <v>2</v>
      </c>
      <c r="E131" s="1" t="str">
        <f>IF(Origen[[#This Row],[Genero Sin Depurar]]="","Desconocido",Origen[[#This Row],[Genero Sin Depurar]])</f>
        <v>Male</v>
      </c>
      <c r="F131" s="1" t="s">
        <v>114</v>
      </c>
      <c r="G131" s="1" t="s">
        <v>49</v>
      </c>
      <c r="H131" s="2">
        <v>45556</v>
      </c>
      <c r="I131" s="2" t="str">
        <f>TEXT(Origen[[#This Row],[Fecha Compra]],"dddd")</f>
        <v>sábado</v>
      </c>
      <c r="J131" s="7" t="str">
        <f>TEXT(MONTH(Origen[[#This Row],[Fecha Compra]]),"MM")</f>
        <v>01</v>
      </c>
      <c r="K131" s="7">
        <f>YEAR(Origen[[#This Row],[Fecha Compra]])</f>
        <v>2024</v>
      </c>
      <c r="L131">
        <v>42</v>
      </c>
      <c r="M131">
        <v>58</v>
      </c>
      <c r="N131">
        <f>Origen[[#This Row],[Unidades]]*Origen[[#This Row],[PVP]]</f>
        <v>2436</v>
      </c>
      <c r="O131" s="1" t="s">
        <v>112</v>
      </c>
      <c r="P131" s="1" t="s">
        <v>26</v>
      </c>
      <c r="Q131" s="1" t="s">
        <v>103</v>
      </c>
      <c r="R131" s="1" t="s">
        <v>39</v>
      </c>
      <c r="S131" s="1" t="s">
        <v>52</v>
      </c>
      <c r="T131" s="1" t="s">
        <v>28</v>
      </c>
      <c r="U131" s="1" t="s">
        <v>22</v>
      </c>
    </row>
    <row r="132" spans="1:21" x14ac:dyDescent="0.25">
      <c r="A132">
        <v>134</v>
      </c>
      <c r="B132">
        <f>IF(IFERROR(VLOOKUP(Origen[[#This Row],[Customer ID]],A133:A4031,1,FALSE),0)&gt;0,1,0)</f>
        <v>0</v>
      </c>
      <c r="C132">
        <v>52</v>
      </c>
      <c r="D132" s="1" t="s">
        <v>2</v>
      </c>
      <c r="E132" s="1" t="str">
        <f>IF(Origen[[#This Row],[Genero Sin Depurar]]="","Desconocido",Origen[[#This Row],[Genero Sin Depurar]])</f>
        <v>Male</v>
      </c>
      <c r="F132" s="1" t="s">
        <v>12</v>
      </c>
      <c r="G132" s="1" t="s">
        <v>4</v>
      </c>
      <c r="H132" s="2">
        <v>45558</v>
      </c>
      <c r="I132" s="2" t="str">
        <f>TEXT(Origen[[#This Row],[Fecha Compra]],"dddd")</f>
        <v>lunes</v>
      </c>
      <c r="J132" s="7" t="str">
        <f>TEXT(MONTH(Origen[[#This Row],[Fecha Compra]]),"MM")</f>
        <v>01</v>
      </c>
      <c r="K132" s="7">
        <f>YEAR(Origen[[#This Row],[Fecha Compra]])</f>
        <v>2024</v>
      </c>
      <c r="L132">
        <v>25</v>
      </c>
      <c r="M132">
        <v>65</v>
      </c>
      <c r="N132">
        <f>Origen[[#This Row],[Unidades]]*Origen[[#This Row],[PVP]]</f>
        <v>1625</v>
      </c>
      <c r="O132" s="1" t="s">
        <v>38</v>
      </c>
      <c r="P132" s="1" t="s">
        <v>26</v>
      </c>
      <c r="Q132" s="1" t="s">
        <v>65</v>
      </c>
      <c r="R132" s="1" t="s">
        <v>8</v>
      </c>
      <c r="S132" s="1" t="s">
        <v>27</v>
      </c>
      <c r="T132" s="1" t="s">
        <v>10</v>
      </c>
      <c r="U132" s="1" t="s">
        <v>31</v>
      </c>
    </row>
    <row r="133" spans="1:21" x14ac:dyDescent="0.25">
      <c r="A133">
        <v>135</v>
      </c>
      <c r="B133">
        <f>IF(IFERROR(VLOOKUP(Origen[[#This Row],[Customer ID]],A134:A4032,1,FALSE),0)&gt;0,1,0)</f>
        <v>0</v>
      </c>
      <c r="C133">
        <v>43</v>
      </c>
      <c r="D133" s="1" t="s">
        <v>2</v>
      </c>
      <c r="E133" s="1" t="str">
        <f>IF(Origen[[#This Row],[Genero Sin Depurar]]="","Desconocido",Origen[[#This Row],[Genero Sin Depurar]])</f>
        <v>Male</v>
      </c>
      <c r="F133" s="1" t="s">
        <v>106</v>
      </c>
      <c r="G133" s="1" t="s">
        <v>49</v>
      </c>
      <c r="H133" s="2">
        <v>45560</v>
      </c>
      <c r="I133" s="2" t="str">
        <f>TEXT(Origen[[#This Row],[Fecha Compra]],"dddd")</f>
        <v>miércoles</v>
      </c>
      <c r="J133" s="7" t="str">
        <f>TEXT(MONTH(Origen[[#This Row],[Fecha Compra]]),"MM")</f>
        <v>01</v>
      </c>
      <c r="K133" s="7">
        <f>YEAR(Origen[[#This Row],[Fecha Compra]])</f>
        <v>2024</v>
      </c>
      <c r="L133">
        <v>25</v>
      </c>
      <c r="M133">
        <v>94</v>
      </c>
      <c r="N133">
        <f>Origen[[#This Row],[Unidades]]*Origen[[#This Row],[PVP]]</f>
        <v>2350</v>
      </c>
      <c r="O133" s="1" t="s">
        <v>87</v>
      </c>
      <c r="P133" s="1" t="s">
        <v>6</v>
      </c>
      <c r="Q133" s="1" t="s">
        <v>7</v>
      </c>
      <c r="R133" s="1" t="s">
        <v>39</v>
      </c>
      <c r="S133" s="1" t="s">
        <v>56</v>
      </c>
      <c r="T133" s="1" t="s">
        <v>15</v>
      </c>
      <c r="U133" s="1" t="s">
        <v>70</v>
      </c>
    </row>
    <row r="134" spans="1:21" x14ac:dyDescent="0.25">
      <c r="A134">
        <v>136</v>
      </c>
      <c r="B134">
        <f>IF(IFERROR(VLOOKUP(Origen[[#This Row],[Customer ID]],A135:A4033,1,FALSE),0)&gt;0,1,0)</f>
        <v>0</v>
      </c>
      <c r="C134">
        <v>43</v>
      </c>
      <c r="D134" s="1" t="s">
        <v>2</v>
      </c>
      <c r="E134" s="1" t="str">
        <f>IF(Origen[[#This Row],[Genero Sin Depurar]]="","Desconocido",Origen[[#This Row],[Genero Sin Depurar]])</f>
        <v>Male</v>
      </c>
      <c r="F134" s="1" t="s">
        <v>23</v>
      </c>
      <c r="G134" s="1" t="s">
        <v>24</v>
      </c>
      <c r="H134" s="2">
        <v>45562</v>
      </c>
      <c r="I134" s="2" t="str">
        <f>TEXT(Origen[[#This Row],[Fecha Compra]],"dddd")</f>
        <v>viernes</v>
      </c>
      <c r="J134" s="7" t="str">
        <f>TEXT(MONTH(Origen[[#This Row],[Fecha Compra]]),"MM")</f>
        <v>01</v>
      </c>
      <c r="K134" s="7">
        <f>YEAR(Origen[[#This Row],[Fecha Compra]])</f>
        <v>2024</v>
      </c>
      <c r="L134">
        <v>12</v>
      </c>
      <c r="M134">
        <v>81</v>
      </c>
      <c r="N134">
        <f>Origen[[#This Row],[Unidades]]*Origen[[#This Row],[PVP]]</f>
        <v>972</v>
      </c>
      <c r="O134" s="1" t="s">
        <v>93</v>
      </c>
      <c r="P134" s="1" t="s">
        <v>26</v>
      </c>
      <c r="Q134" s="1" t="s">
        <v>55</v>
      </c>
      <c r="R134" s="1" t="s">
        <v>39</v>
      </c>
      <c r="S134" s="1" t="s">
        <v>9</v>
      </c>
      <c r="T134" s="1" t="s">
        <v>28</v>
      </c>
      <c r="U134" s="1" t="s">
        <v>40</v>
      </c>
    </row>
    <row r="135" spans="1:21" x14ac:dyDescent="0.25">
      <c r="A135">
        <v>137</v>
      </c>
      <c r="B135">
        <f>IF(IFERROR(VLOOKUP(Origen[[#This Row],[Customer ID]],A136:A4034,1,FALSE),0)&gt;0,1,0)</f>
        <v>0</v>
      </c>
      <c r="C135">
        <v>39</v>
      </c>
      <c r="D135" s="1" t="s">
        <v>2</v>
      </c>
      <c r="E135" s="1" t="str">
        <f>IF(Origen[[#This Row],[Genero Sin Depurar]]="","Desconocido",Origen[[#This Row],[Genero Sin Depurar]])</f>
        <v>Male</v>
      </c>
      <c r="F135" s="1" t="s">
        <v>3</v>
      </c>
      <c r="G135" s="1" t="s">
        <v>4</v>
      </c>
      <c r="H135" s="2">
        <v>45564</v>
      </c>
      <c r="I135" s="2" t="str">
        <f>TEXT(Origen[[#This Row],[Fecha Compra]],"dddd")</f>
        <v>domingo</v>
      </c>
      <c r="J135" s="7" t="str">
        <f>TEXT(MONTH(Origen[[#This Row],[Fecha Compra]]),"MM")</f>
        <v>01</v>
      </c>
      <c r="K135" s="7">
        <f>YEAR(Origen[[#This Row],[Fecha Compra]])</f>
        <v>2024</v>
      </c>
      <c r="L135">
        <v>4</v>
      </c>
      <c r="M135">
        <v>86</v>
      </c>
      <c r="N135">
        <f>Origen[[#This Row],[Unidades]]*Origen[[#This Row],[PVP]]</f>
        <v>344</v>
      </c>
      <c r="O135" s="1" t="s">
        <v>113</v>
      </c>
      <c r="P135" s="1" t="s">
        <v>26</v>
      </c>
      <c r="Q135" s="1" t="s">
        <v>34</v>
      </c>
      <c r="R135" s="1" t="s">
        <v>8</v>
      </c>
      <c r="S135" s="1" t="s">
        <v>20</v>
      </c>
      <c r="T135" s="1" t="s">
        <v>68</v>
      </c>
      <c r="U135" s="1" t="s">
        <v>40</v>
      </c>
    </row>
    <row r="136" spans="1:21" x14ac:dyDescent="0.25">
      <c r="A136">
        <v>138</v>
      </c>
      <c r="B136">
        <f>IF(IFERROR(VLOOKUP(Origen[[#This Row],[Customer ID]],A137:A4035,1,FALSE),0)&gt;0,1,0)</f>
        <v>0</v>
      </c>
      <c r="C136">
        <v>68</v>
      </c>
      <c r="D136" s="1" t="s">
        <v>2</v>
      </c>
      <c r="E136" s="1" t="str">
        <f>IF(Origen[[#This Row],[Genero Sin Depurar]]="","Desconocido",Origen[[#This Row],[Genero Sin Depurar]])</f>
        <v>Male</v>
      </c>
      <c r="F136" s="1" t="s">
        <v>32</v>
      </c>
      <c r="G136" s="1" t="s">
        <v>24</v>
      </c>
      <c r="H136" s="2">
        <v>45566</v>
      </c>
      <c r="I136" s="2" t="str">
        <f>TEXT(Origen[[#This Row],[Fecha Compra]],"dddd")</f>
        <v>martes</v>
      </c>
      <c r="J136" s="7" t="str">
        <f>TEXT(MONTH(Origen[[#This Row],[Fecha Compra]]),"MM")</f>
        <v>01</v>
      </c>
      <c r="K136" s="7">
        <f>YEAR(Origen[[#This Row],[Fecha Compra]])</f>
        <v>2024</v>
      </c>
      <c r="L136">
        <v>38</v>
      </c>
      <c r="M136">
        <v>43</v>
      </c>
      <c r="N136">
        <f>Origen[[#This Row],[Unidades]]*Origen[[#This Row],[PVP]]</f>
        <v>1634</v>
      </c>
      <c r="O136" s="1" t="s">
        <v>94</v>
      </c>
      <c r="P136" s="1" t="s">
        <v>26</v>
      </c>
      <c r="Q136" s="1" t="s">
        <v>30</v>
      </c>
      <c r="R136" s="1" t="s">
        <v>19</v>
      </c>
      <c r="S136" s="1" t="s">
        <v>20</v>
      </c>
      <c r="T136" s="1" t="s">
        <v>28</v>
      </c>
      <c r="U136" s="1" t="s">
        <v>22</v>
      </c>
    </row>
    <row r="137" spans="1:21" x14ac:dyDescent="0.25">
      <c r="A137">
        <v>139</v>
      </c>
      <c r="B137">
        <f>IF(IFERROR(VLOOKUP(Origen[[#This Row],[Customer ID]],A138:A4036,1,FALSE),0)&gt;0,1,0)</f>
        <v>0</v>
      </c>
      <c r="C137">
        <v>68</v>
      </c>
      <c r="D137" s="1" t="s">
        <v>2</v>
      </c>
      <c r="E137" s="1" t="str">
        <f>IF(Origen[[#This Row],[Genero Sin Depurar]]="","Desconocido",Origen[[#This Row],[Genero Sin Depurar]])</f>
        <v>Male</v>
      </c>
      <c r="F137" s="1" t="s">
        <v>69</v>
      </c>
      <c r="G137" s="1" t="s">
        <v>4</v>
      </c>
      <c r="H137" s="2">
        <v>45568</v>
      </c>
      <c r="I137" s="2" t="str">
        <f>TEXT(Origen[[#This Row],[Fecha Compra]],"dddd")</f>
        <v>jueves</v>
      </c>
      <c r="J137" s="7" t="str">
        <f>TEXT(MONTH(Origen[[#This Row],[Fecha Compra]]),"MM")</f>
        <v>01</v>
      </c>
      <c r="K137" s="7">
        <f>YEAR(Origen[[#This Row],[Fecha Compra]])</f>
        <v>2024</v>
      </c>
      <c r="L137">
        <v>42</v>
      </c>
      <c r="M137">
        <v>29</v>
      </c>
      <c r="N137">
        <f>Origen[[#This Row],[Unidades]]*Origen[[#This Row],[PVP]]</f>
        <v>1218</v>
      </c>
      <c r="O137" s="1" t="s">
        <v>124</v>
      </c>
      <c r="P137" s="1" t="s">
        <v>26</v>
      </c>
      <c r="Q137" s="1" t="s">
        <v>14</v>
      </c>
      <c r="R137" s="1" t="s">
        <v>8</v>
      </c>
      <c r="S137" s="1" t="s">
        <v>56</v>
      </c>
      <c r="T137" s="1" t="s">
        <v>57</v>
      </c>
      <c r="U137" s="1" t="s">
        <v>22</v>
      </c>
    </row>
    <row r="138" spans="1:21" x14ac:dyDescent="0.25">
      <c r="A138">
        <v>140</v>
      </c>
      <c r="B138">
        <f>IF(IFERROR(VLOOKUP(Origen[[#This Row],[Customer ID]],A139:A4037,1,FALSE),0)&gt;0,1,0)</f>
        <v>0</v>
      </c>
      <c r="C138">
        <v>49</v>
      </c>
      <c r="D138" s="1" t="s">
        <v>2</v>
      </c>
      <c r="E138" s="1" t="str">
        <f>IF(Origen[[#This Row],[Genero Sin Depurar]]="","Desconocido",Origen[[#This Row],[Genero Sin Depurar]])</f>
        <v>Male</v>
      </c>
      <c r="F138" s="1" t="s">
        <v>44</v>
      </c>
      <c r="G138" s="1" t="s">
        <v>45</v>
      </c>
      <c r="H138" s="2">
        <v>45570</v>
      </c>
      <c r="I138" s="2" t="str">
        <f>TEXT(Origen[[#This Row],[Fecha Compra]],"dddd")</f>
        <v>sábado</v>
      </c>
      <c r="J138" s="7" t="str">
        <f>TEXT(MONTH(Origen[[#This Row],[Fecha Compra]]),"MM")</f>
        <v>01</v>
      </c>
      <c r="K138" s="7">
        <f>YEAR(Origen[[#This Row],[Fecha Compra]])</f>
        <v>2024</v>
      </c>
      <c r="L138">
        <v>30</v>
      </c>
      <c r="M138">
        <v>95</v>
      </c>
      <c r="N138">
        <f>Origen[[#This Row],[Unidades]]*Origen[[#This Row],[PVP]]</f>
        <v>2850</v>
      </c>
      <c r="O138" s="1" t="s">
        <v>85</v>
      </c>
      <c r="P138" s="1" t="s">
        <v>26</v>
      </c>
      <c r="Q138" s="1" t="s">
        <v>34</v>
      </c>
      <c r="R138" s="1" t="s">
        <v>39</v>
      </c>
      <c r="S138" s="1" t="s">
        <v>56</v>
      </c>
      <c r="T138" s="1" t="s">
        <v>10</v>
      </c>
      <c r="U138" s="1" t="s">
        <v>31</v>
      </c>
    </row>
    <row r="139" spans="1:21" x14ac:dyDescent="0.25">
      <c r="A139">
        <v>141</v>
      </c>
      <c r="B139">
        <f>IF(IFERROR(VLOOKUP(Origen[[#This Row],[Customer ID]],A140:A4038,1,FALSE),0)&gt;0,1,0)</f>
        <v>0</v>
      </c>
      <c r="C139">
        <v>63</v>
      </c>
      <c r="D139" s="1" t="s">
        <v>2</v>
      </c>
      <c r="E139" s="1" t="str">
        <f>IF(Origen[[#This Row],[Genero Sin Depurar]]="","Desconocido",Origen[[#This Row],[Genero Sin Depurar]])</f>
        <v>Male</v>
      </c>
      <c r="F139" s="1" t="s">
        <v>37</v>
      </c>
      <c r="G139" s="1" t="s">
        <v>4</v>
      </c>
      <c r="H139" s="2">
        <v>45572</v>
      </c>
      <c r="I139" s="2" t="str">
        <f>TEXT(Origen[[#This Row],[Fecha Compra]],"dddd")</f>
        <v>lunes</v>
      </c>
      <c r="J139" s="7" t="str">
        <f>TEXT(MONTH(Origen[[#This Row],[Fecha Compra]]),"MM")</f>
        <v>01</v>
      </c>
      <c r="K139" s="7">
        <f>YEAR(Origen[[#This Row],[Fecha Compra]])</f>
        <v>2024</v>
      </c>
      <c r="L139">
        <v>50</v>
      </c>
      <c r="M139">
        <v>28</v>
      </c>
      <c r="N139">
        <f>Origen[[#This Row],[Unidades]]*Origen[[#This Row],[PVP]]</f>
        <v>1400</v>
      </c>
      <c r="O139" s="1" t="s">
        <v>80</v>
      </c>
      <c r="P139" s="1" t="s">
        <v>6</v>
      </c>
      <c r="Q139" s="1" t="s">
        <v>116</v>
      </c>
      <c r="R139" s="1" t="s">
        <v>39</v>
      </c>
      <c r="S139" s="1" t="s">
        <v>52</v>
      </c>
      <c r="T139" s="1" t="s">
        <v>21</v>
      </c>
      <c r="U139" s="1" t="s">
        <v>22</v>
      </c>
    </row>
    <row r="140" spans="1:21" x14ac:dyDescent="0.25">
      <c r="A140">
        <v>142</v>
      </c>
      <c r="B140">
        <f>IF(IFERROR(VLOOKUP(Origen[[#This Row],[Customer ID]],A141:A4039,1,FALSE),0)&gt;0,1,0)</f>
        <v>0</v>
      </c>
      <c r="C140">
        <v>56</v>
      </c>
      <c r="D140" s="1" t="s">
        <v>2</v>
      </c>
      <c r="E140" s="1" t="str">
        <f>IF(Origen[[#This Row],[Genero Sin Depurar]]="","Desconocido",Origen[[#This Row],[Genero Sin Depurar]])</f>
        <v>Male</v>
      </c>
      <c r="F140" s="1" t="s">
        <v>125</v>
      </c>
      <c r="G140" s="1" t="s">
        <v>49</v>
      </c>
      <c r="H140" s="2">
        <v>45574</v>
      </c>
      <c r="I140" s="2" t="str">
        <f>TEXT(Origen[[#This Row],[Fecha Compra]],"dddd")</f>
        <v>miércoles</v>
      </c>
      <c r="J140" s="7" t="str">
        <f>TEXT(MONTH(Origen[[#This Row],[Fecha Compra]]),"MM")</f>
        <v>01</v>
      </c>
      <c r="K140" s="7">
        <f>YEAR(Origen[[#This Row],[Fecha Compra]])</f>
        <v>2024</v>
      </c>
      <c r="L140">
        <v>45</v>
      </c>
      <c r="M140">
        <v>46</v>
      </c>
      <c r="N140">
        <f>Origen[[#This Row],[Unidades]]*Origen[[#This Row],[PVP]]</f>
        <v>2070</v>
      </c>
      <c r="O140" s="1" t="s">
        <v>123</v>
      </c>
      <c r="P140" s="1" t="s">
        <v>26</v>
      </c>
      <c r="Q140" s="1" t="s">
        <v>30</v>
      </c>
      <c r="R140" s="1" t="s">
        <v>39</v>
      </c>
      <c r="S140" s="1" t="s">
        <v>20</v>
      </c>
      <c r="T140" s="1" t="s">
        <v>28</v>
      </c>
      <c r="U140" s="1" t="s">
        <v>22</v>
      </c>
    </row>
    <row r="141" spans="1:21" x14ac:dyDescent="0.25">
      <c r="A141">
        <v>143</v>
      </c>
      <c r="B141">
        <f>IF(IFERROR(VLOOKUP(Origen[[#This Row],[Customer ID]],A142:A4040,1,FALSE),0)&gt;0,1,0)</f>
        <v>0</v>
      </c>
      <c r="C141">
        <v>37</v>
      </c>
      <c r="D141" s="1" t="s">
        <v>2</v>
      </c>
      <c r="E141" s="1" t="str">
        <f>IF(Origen[[#This Row],[Genero Sin Depurar]]="","Desconocido",Origen[[#This Row],[Genero Sin Depurar]])</f>
        <v>Male</v>
      </c>
      <c r="F141" s="1" t="s">
        <v>84</v>
      </c>
      <c r="G141" s="1" t="s">
        <v>45</v>
      </c>
      <c r="H141" s="2">
        <v>45576</v>
      </c>
      <c r="I141" s="2" t="str">
        <f>TEXT(Origen[[#This Row],[Fecha Compra]],"dddd")</f>
        <v>viernes</v>
      </c>
      <c r="J141" s="7" t="str">
        <f>TEXT(MONTH(Origen[[#This Row],[Fecha Compra]]),"MM")</f>
        <v>01</v>
      </c>
      <c r="K141" s="7">
        <f>YEAR(Origen[[#This Row],[Fecha Compra]])</f>
        <v>2024</v>
      </c>
      <c r="L141">
        <v>33</v>
      </c>
      <c r="M141">
        <v>58</v>
      </c>
      <c r="N141">
        <f>Origen[[#This Row],[Unidades]]*Origen[[#This Row],[PVP]]</f>
        <v>1914</v>
      </c>
      <c r="O141" s="1" t="s">
        <v>127</v>
      </c>
      <c r="P141" s="1" t="s">
        <v>6</v>
      </c>
      <c r="Q141" s="1" t="s">
        <v>65</v>
      </c>
      <c r="R141" s="1" t="s">
        <v>39</v>
      </c>
      <c r="S141" s="1" t="s">
        <v>20</v>
      </c>
      <c r="T141" s="1" t="s">
        <v>21</v>
      </c>
      <c r="U141" s="1" t="s">
        <v>11</v>
      </c>
    </row>
    <row r="142" spans="1:21" x14ac:dyDescent="0.25">
      <c r="A142">
        <v>144</v>
      </c>
      <c r="B142">
        <f>IF(IFERROR(VLOOKUP(Origen[[#This Row],[Customer ID]],A143:A4041,1,FALSE),0)&gt;0,1,0)</f>
        <v>0</v>
      </c>
      <c r="C142">
        <v>30</v>
      </c>
      <c r="D142" s="1" t="s">
        <v>2</v>
      </c>
      <c r="E142" s="1" t="str">
        <f>IF(Origen[[#This Row],[Genero Sin Depurar]]="","Desconocido",Origen[[#This Row],[Genero Sin Depurar]])</f>
        <v>Male</v>
      </c>
      <c r="F142" s="1" t="s">
        <v>44</v>
      </c>
      <c r="G142" s="1" t="s">
        <v>45</v>
      </c>
      <c r="H142" s="2">
        <v>45578</v>
      </c>
      <c r="I142" s="2" t="str">
        <f>TEXT(Origen[[#This Row],[Fecha Compra]],"dddd")</f>
        <v>domingo</v>
      </c>
      <c r="J142" s="7" t="str">
        <f>TEXT(MONTH(Origen[[#This Row],[Fecha Compra]]),"MM")</f>
        <v>01</v>
      </c>
      <c r="K142" s="7">
        <f>YEAR(Origen[[#This Row],[Fecha Compra]])</f>
        <v>2024</v>
      </c>
      <c r="L142">
        <v>25</v>
      </c>
      <c r="M142">
        <v>48</v>
      </c>
      <c r="N142">
        <f>Origen[[#This Row],[Unidades]]*Origen[[#This Row],[PVP]]</f>
        <v>1200</v>
      </c>
      <c r="O142" s="1" t="s">
        <v>50</v>
      </c>
      <c r="P142" s="1" t="s">
        <v>26</v>
      </c>
      <c r="Q142" s="1" t="s">
        <v>100</v>
      </c>
      <c r="R142" s="1" t="s">
        <v>39</v>
      </c>
      <c r="S142" s="1" t="s">
        <v>56</v>
      </c>
      <c r="T142" s="1" t="s">
        <v>28</v>
      </c>
      <c r="U142" s="1" t="s">
        <v>40</v>
      </c>
    </row>
    <row r="143" spans="1:21" x14ac:dyDescent="0.25">
      <c r="A143">
        <v>145</v>
      </c>
      <c r="B143">
        <f>IF(IFERROR(VLOOKUP(Origen[[#This Row],[Customer ID]],A144:A4042,1,FALSE),0)&gt;0,1,0)</f>
        <v>0</v>
      </c>
      <c r="C143">
        <v>19</v>
      </c>
      <c r="D143" s="1" t="s">
        <v>2</v>
      </c>
      <c r="E143" s="1" t="str">
        <f>IF(Origen[[#This Row],[Genero Sin Depurar]]="","Desconocido",Origen[[#This Row],[Genero Sin Depurar]])</f>
        <v>Male</v>
      </c>
      <c r="F143" s="1" t="s">
        <v>53</v>
      </c>
      <c r="G143" s="1" t="s">
        <v>24</v>
      </c>
      <c r="H143" s="2">
        <v>45580</v>
      </c>
      <c r="I143" s="2" t="str">
        <f>TEXT(Origen[[#This Row],[Fecha Compra]],"dddd")</f>
        <v>martes</v>
      </c>
      <c r="J143" s="7" t="str">
        <f>TEXT(MONTH(Origen[[#This Row],[Fecha Compra]]),"MM")</f>
        <v>01</v>
      </c>
      <c r="K143" s="7">
        <f>YEAR(Origen[[#This Row],[Fecha Compra]])</f>
        <v>2024</v>
      </c>
      <c r="L143">
        <v>25</v>
      </c>
      <c r="M143">
        <v>43</v>
      </c>
      <c r="N143">
        <f>Origen[[#This Row],[Unidades]]*Origen[[#This Row],[PVP]]</f>
        <v>1075</v>
      </c>
      <c r="O143" s="1" t="s">
        <v>109</v>
      </c>
      <c r="P143" s="1" t="s">
        <v>26</v>
      </c>
      <c r="Q143" s="1" t="s">
        <v>47</v>
      </c>
      <c r="R143" s="1" t="s">
        <v>39</v>
      </c>
      <c r="S143" s="1" t="s">
        <v>9</v>
      </c>
      <c r="T143" s="1" t="s">
        <v>15</v>
      </c>
      <c r="U143" s="1" t="s">
        <v>70</v>
      </c>
    </row>
    <row r="144" spans="1:21" x14ac:dyDescent="0.25">
      <c r="A144">
        <v>146</v>
      </c>
      <c r="B144">
        <f>IF(IFERROR(VLOOKUP(Origen[[#This Row],[Customer ID]],A145:A4043,1,FALSE),0)&gt;0,1,0)</f>
        <v>0</v>
      </c>
      <c r="C144">
        <v>24</v>
      </c>
      <c r="D144" s="1" t="s">
        <v>2</v>
      </c>
      <c r="E144" s="1" t="str">
        <f>IF(Origen[[#This Row],[Genero Sin Depurar]]="","Desconocido",Origen[[#This Row],[Genero Sin Depurar]])</f>
        <v>Male</v>
      </c>
      <c r="F144" s="1" t="s">
        <v>88</v>
      </c>
      <c r="G144" s="1" t="s">
        <v>49</v>
      </c>
      <c r="H144" s="2">
        <v>45582</v>
      </c>
      <c r="I144" s="2" t="str">
        <f>TEXT(Origen[[#This Row],[Fecha Compra]],"dddd")</f>
        <v>jueves</v>
      </c>
      <c r="J144" s="7" t="str">
        <f>TEXT(MONTH(Origen[[#This Row],[Fecha Compra]]),"MM")</f>
        <v>01</v>
      </c>
      <c r="K144" s="7">
        <f>YEAR(Origen[[#This Row],[Fecha Compra]])</f>
        <v>2024</v>
      </c>
      <c r="L144">
        <v>44</v>
      </c>
      <c r="M144">
        <v>95</v>
      </c>
      <c r="N144">
        <f>Origen[[#This Row],[Unidades]]*Origen[[#This Row],[PVP]]</f>
        <v>4180</v>
      </c>
      <c r="O144" s="1" t="s">
        <v>50</v>
      </c>
      <c r="P144" s="1" t="s">
        <v>26</v>
      </c>
      <c r="Q144" s="1" t="s">
        <v>67</v>
      </c>
      <c r="R144" s="1" t="s">
        <v>39</v>
      </c>
      <c r="S144" s="1" t="s">
        <v>36</v>
      </c>
      <c r="T144" s="1" t="s">
        <v>68</v>
      </c>
      <c r="U144" s="1" t="s">
        <v>40</v>
      </c>
    </row>
    <row r="145" spans="1:21" x14ac:dyDescent="0.25">
      <c r="A145">
        <v>147</v>
      </c>
      <c r="B145">
        <f>IF(IFERROR(VLOOKUP(Origen[[#This Row],[Customer ID]],A146:A4044,1,FALSE),0)&gt;0,1,0)</f>
        <v>0</v>
      </c>
      <c r="C145">
        <v>52</v>
      </c>
      <c r="D145" s="1" t="s">
        <v>2</v>
      </c>
      <c r="E145" s="1" t="str">
        <f>IF(Origen[[#This Row],[Genero Sin Depurar]]="","Desconocido",Origen[[#This Row],[Genero Sin Depurar]])</f>
        <v>Male</v>
      </c>
      <c r="F145" s="1" t="s">
        <v>69</v>
      </c>
      <c r="G145" s="1" t="s">
        <v>4</v>
      </c>
      <c r="H145" s="2">
        <v>45584</v>
      </c>
      <c r="I145" s="2" t="str">
        <f>TEXT(Origen[[#This Row],[Fecha Compra]],"dddd")</f>
        <v>sábado</v>
      </c>
      <c r="J145" s="7" t="str">
        <f>TEXT(MONTH(Origen[[#This Row],[Fecha Compra]]),"MM")</f>
        <v>01</v>
      </c>
      <c r="K145" s="7">
        <f>YEAR(Origen[[#This Row],[Fecha Compra]])</f>
        <v>2024</v>
      </c>
      <c r="L145">
        <v>21</v>
      </c>
      <c r="M145">
        <v>30</v>
      </c>
      <c r="N145">
        <f>Origen[[#This Row],[Unidades]]*Origen[[#This Row],[PVP]]</f>
        <v>630</v>
      </c>
      <c r="O145" s="1" t="s">
        <v>94</v>
      </c>
      <c r="P145" s="1" t="s">
        <v>18</v>
      </c>
      <c r="Q145" s="1" t="s">
        <v>76</v>
      </c>
      <c r="R145" s="1" t="s">
        <v>39</v>
      </c>
      <c r="S145" s="1" t="s">
        <v>36</v>
      </c>
      <c r="T145" s="1" t="s">
        <v>10</v>
      </c>
      <c r="U145" s="1" t="s">
        <v>11</v>
      </c>
    </row>
    <row r="146" spans="1:21" x14ac:dyDescent="0.25">
      <c r="A146">
        <v>148</v>
      </c>
      <c r="B146">
        <f>IF(IFERROR(VLOOKUP(Origen[[#This Row],[Customer ID]],A147:A4045,1,FALSE),0)&gt;0,1,0)</f>
        <v>0</v>
      </c>
      <c r="C146">
        <v>63</v>
      </c>
      <c r="D146" s="1" t="s">
        <v>2</v>
      </c>
      <c r="E146" s="1" t="str">
        <f>IF(Origen[[#This Row],[Genero Sin Depurar]]="","Desconocido",Origen[[#This Row],[Genero Sin Depurar]])</f>
        <v>Male</v>
      </c>
      <c r="F146" s="1" t="s">
        <v>53</v>
      </c>
      <c r="G146" s="1" t="s">
        <v>24</v>
      </c>
      <c r="H146" s="2">
        <v>45586</v>
      </c>
      <c r="I146" s="2" t="str">
        <f>TEXT(Origen[[#This Row],[Fecha Compra]],"dddd")</f>
        <v>lunes</v>
      </c>
      <c r="J146" s="7" t="str">
        <f>TEXT(MONTH(Origen[[#This Row],[Fecha Compra]]),"MM")</f>
        <v>01</v>
      </c>
      <c r="K146" s="7">
        <f>YEAR(Origen[[#This Row],[Fecha Compra]])</f>
        <v>2024</v>
      </c>
      <c r="L146">
        <v>31</v>
      </c>
      <c r="M146">
        <v>64</v>
      </c>
      <c r="N146">
        <f>Origen[[#This Row],[Unidades]]*Origen[[#This Row],[PVP]]</f>
        <v>1984</v>
      </c>
      <c r="O146" s="1" t="s">
        <v>117</v>
      </c>
      <c r="P146" s="1" t="s">
        <v>26</v>
      </c>
      <c r="Q146" s="1" t="s">
        <v>55</v>
      </c>
      <c r="R146" s="1" t="s">
        <v>35</v>
      </c>
      <c r="S146" s="1" t="s">
        <v>52</v>
      </c>
      <c r="T146" s="1" t="s">
        <v>57</v>
      </c>
      <c r="U146" s="1" t="s">
        <v>11</v>
      </c>
    </row>
    <row r="147" spans="1:21" x14ac:dyDescent="0.25">
      <c r="A147">
        <v>149</v>
      </c>
      <c r="B147">
        <f>IF(IFERROR(VLOOKUP(Origen[[#This Row],[Customer ID]],A148:A4046,1,FALSE),0)&gt;0,1,0)</f>
        <v>0</v>
      </c>
      <c r="C147">
        <v>37</v>
      </c>
      <c r="D147" s="1" t="s">
        <v>2</v>
      </c>
      <c r="E147" s="1" t="str">
        <f>IF(Origen[[#This Row],[Genero Sin Depurar]]="","Desconocido",Origen[[#This Row],[Genero Sin Depurar]])</f>
        <v>Male</v>
      </c>
      <c r="F147" s="1" t="s">
        <v>125</v>
      </c>
      <c r="G147" s="1" t="s">
        <v>49</v>
      </c>
      <c r="H147" s="2">
        <v>45588</v>
      </c>
      <c r="I147" s="2" t="str">
        <f>TEXT(Origen[[#This Row],[Fecha Compra]],"dddd")</f>
        <v>miércoles</v>
      </c>
      <c r="J147" s="7" t="str">
        <f>TEXT(MONTH(Origen[[#This Row],[Fecha Compra]]),"MM")</f>
        <v>01</v>
      </c>
      <c r="K147" s="7">
        <f>YEAR(Origen[[#This Row],[Fecha Compra]])</f>
        <v>2024</v>
      </c>
      <c r="L147">
        <v>47</v>
      </c>
      <c r="M147">
        <v>90</v>
      </c>
      <c r="N147">
        <f>Origen[[#This Row],[Unidades]]*Origen[[#This Row],[PVP]]</f>
        <v>4230</v>
      </c>
      <c r="O147" s="1" t="s">
        <v>33</v>
      </c>
      <c r="P147" s="1" t="s">
        <v>26</v>
      </c>
      <c r="Q147" s="1" t="s">
        <v>7</v>
      </c>
      <c r="R147" s="1" t="s">
        <v>39</v>
      </c>
      <c r="S147" s="1" t="s">
        <v>56</v>
      </c>
      <c r="T147" s="1" t="s">
        <v>68</v>
      </c>
      <c r="U147" s="1" t="s">
        <v>31</v>
      </c>
    </row>
    <row r="148" spans="1:21" x14ac:dyDescent="0.25">
      <c r="A148">
        <v>150</v>
      </c>
      <c r="B148">
        <f>IF(IFERROR(VLOOKUP(Origen[[#This Row],[Customer ID]],A149:A4047,1,FALSE),0)&gt;0,1,0)</f>
        <v>0</v>
      </c>
      <c r="C148">
        <v>38</v>
      </c>
      <c r="D148" s="1" t="s">
        <v>2</v>
      </c>
      <c r="E148" s="1" t="str">
        <f>IF(Origen[[#This Row],[Genero Sin Depurar]]="","Desconocido",Origen[[#This Row],[Genero Sin Depurar]])</f>
        <v>Male</v>
      </c>
      <c r="F148" s="1" t="s">
        <v>77</v>
      </c>
      <c r="G148" s="1" t="s">
        <v>4</v>
      </c>
      <c r="H148" s="2">
        <v>45590</v>
      </c>
      <c r="I148" s="2" t="str">
        <f>TEXT(Origen[[#This Row],[Fecha Compra]],"dddd")</f>
        <v>viernes</v>
      </c>
      <c r="J148" s="7" t="str">
        <f>TEXT(MONTH(Origen[[#This Row],[Fecha Compra]]),"MM")</f>
        <v>01</v>
      </c>
      <c r="K148" s="7">
        <f>YEAR(Origen[[#This Row],[Fecha Compra]])</f>
        <v>2024</v>
      </c>
      <c r="L148">
        <v>14</v>
      </c>
      <c r="M148">
        <v>76</v>
      </c>
      <c r="N148">
        <f>Origen[[#This Row],[Unidades]]*Origen[[#This Row],[PVP]]</f>
        <v>1064</v>
      </c>
      <c r="O148" s="1" t="s">
        <v>61</v>
      </c>
      <c r="P148" s="1" t="s">
        <v>26</v>
      </c>
      <c r="Q148" s="1" t="s">
        <v>34</v>
      </c>
      <c r="R148" s="1" t="s">
        <v>35</v>
      </c>
      <c r="S148" s="1" t="s">
        <v>20</v>
      </c>
      <c r="T148" s="1" t="s">
        <v>28</v>
      </c>
      <c r="U148" s="1" t="s">
        <v>70</v>
      </c>
    </row>
    <row r="149" spans="1:21" x14ac:dyDescent="0.25">
      <c r="A149">
        <v>151</v>
      </c>
      <c r="B149">
        <f>IF(IFERROR(VLOOKUP(Origen[[#This Row],[Customer ID]],A150:A4048,1,FALSE),0)&gt;0,1,0)</f>
        <v>0</v>
      </c>
      <c r="C149">
        <v>35</v>
      </c>
      <c r="D149" s="1" t="s">
        <v>2</v>
      </c>
      <c r="E149" s="1" t="str">
        <f>IF(Origen[[#This Row],[Genero Sin Depurar]]="","Desconocido",Origen[[#This Row],[Genero Sin Depurar]])</f>
        <v>Male</v>
      </c>
      <c r="F149" s="1" t="s">
        <v>119</v>
      </c>
      <c r="G149" s="1" t="s">
        <v>24</v>
      </c>
      <c r="H149" s="2">
        <v>45592</v>
      </c>
      <c r="I149" s="2" t="str">
        <f>TEXT(Origen[[#This Row],[Fecha Compra]],"dddd")</f>
        <v>domingo</v>
      </c>
      <c r="J149" s="7" t="str">
        <f>TEXT(MONTH(Origen[[#This Row],[Fecha Compra]]),"MM")</f>
        <v>01</v>
      </c>
      <c r="K149" s="7">
        <f>YEAR(Origen[[#This Row],[Fecha Compra]])</f>
        <v>2024</v>
      </c>
      <c r="L149">
        <v>17</v>
      </c>
      <c r="M149">
        <v>96</v>
      </c>
      <c r="N149">
        <f>Origen[[#This Row],[Unidades]]*Origen[[#This Row],[PVP]]</f>
        <v>1632</v>
      </c>
      <c r="O149" s="1" t="s">
        <v>81</v>
      </c>
      <c r="P149" s="1" t="s">
        <v>6</v>
      </c>
      <c r="Q149" s="1" t="s">
        <v>91</v>
      </c>
      <c r="R149" s="1" t="s">
        <v>39</v>
      </c>
      <c r="S149" s="1" t="s">
        <v>36</v>
      </c>
      <c r="T149" s="1" t="s">
        <v>68</v>
      </c>
      <c r="U149" s="1" t="s">
        <v>79</v>
      </c>
    </row>
    <row r="150" spans="1:21" x14ac:dyDescent="0.25">
      <c r="A150">
        <v>152</v>
      </c>
      <c r="B150">
        <f>IF(IFERROR(VLOOKUP(Origen[[#This Row],[Customer ID]],A151:A4049,1,FALSE),0)&gt;0,1,0)</f>
        <v>0</v>
      </c>
      <c r="C150">
        <v>28</v>
      </c>
      <c r="D150" s="1" t="s">
        <v>2</v>
      </c>
      <c r="E150" s="1" t="str">
        <f>IF(Origen[[#This Row],[Genero Sin Depurar]]="","Desconocido",Origen[[#This Row],[Genero Sin Depurar]])</f>
        <v>Male</v>
      </c>
      <c r="F150" s="1" t="s">
        <v>71</v>
      </c>
      <c r="G150" s="1" t="s">
        <v>49</v>
      </c>
      <c r="H150" s="2">
        <v>45594</v>
      </c>
      <c r="I150" s="2" t="str">
        <f>TEXT(Origen[[#This Row],[Fecha Compra]],"dddd")</f>
        <v>martes</v>
      </c>
      <c r="J150" s="7" t="str">
        <f>TEXT(MONTH(Origen[[#This Row],[Fecha Compra]]),"MM")</f>
        <v>01</v>
      </c>
      <c r="K150" s="7">
        <f>YEAR(Origen[[#This Row],[Fecha Compra]])</f>
        <v>2024</v>
      </c>
      <c r="L150">
        <v>3</v>
      </c>
      <c r="M150">
        <v>47</v>
      </c>
      <c r="N150">
        <f>Origen[[#This Row],[Unidades]]*Origen[[#This Row],[PVP]]</f>
        <v>141</v>
      </c>
      <c r="O150" s="1" t="s">
        <v>96</v>
      </c>
      <c r="P150" s="1" t="s">
        <v>6</v>
      </c>
      <c r="Q150" s="1" t="s">
        <v>30</v>
      </c>
      <c r="R150" s="1" t="s">
        <v>39</v>
      </c>
      <c r="S150" s="1" t="s">
        <v>27</v>
      </c>
      <c r="T150" s="1" t="s">
        <v>10</v>
      </c>
      <c r="U150" s="1" t="s">
        <v>31</v>
      </c>
    </row>
    <row r="151" spans="1:21" x14ac:dyDescent="0.25">
      <c r="A151">
        <v>153</v>
      </c>
      <c r="B151">
        <f>IF(IFERROR(VLOOKUP(Origen[[#This Row],[Customer ID]],A152:A4050,1,FALSE),0)&gt;0,1,0)</f>
        <v>0</v>
      </c>
      <c r="C151">
        <v>30</v>
      </c>
      <c r="D151" s="1" t="s">
        <v>2</v>
      </c>
      <c r="E151" s="1" t="str">
        <f>IF(Origen[[#This Row],[Genero Sin Depurar]]="","Desconocido",Origen[[#This Row],[Genero Sin Depurar]])</f>
        <v>Male</v>
      </c>
      <c r="F151" s="1" t="s">
        <v>37</v>
      </c>
      <c r="G151" s="1" t="s">
        <v>4</v>
      </c>
      <c r="H151" s="2">
        <v>45596</v>
      </c>
      <c r="I151" s="2" t="str">
        <f>TEXT(Origen[[#This Row],[Fecha Compra]],"dddd")</f>
        <v>jueves</v>
      </c>
      <c r="J151" s="7" t="str">
        <f>TEXT(MONTH(Origen[[#This Row],[Fecha Compra]]),"MM")</f>
        <v>01</v>
      </c>
      <c r="K151" s="7">
        <f>YEAR(Origen[[#This Row],[Fecha Compra]])</f>
        <v>2024</v>
      </c>
      <c r="L151">
        <v>42</v>
      </c>
      <c r="M151">
        <v>85</v>
      </c>
      <c r="N151">
        <f>Origen[[#This Row],[Unidades]]*Origen[[#This Row],[PVP]]</f>
        <v>3570</v>
      </c>
      <c r="O151" s="1" t="s">
        <v>113</v>
      </c>
      <c r="P151" s="1" t="s">
        <v>18</v>
      </c>
      <c r="Q151" s="1" t="s">
        <v>92</v>
      </c>
      <c r="R151" s="1" t="s">
        <v>35</v>
      </c>
      <c r="S151" s="1" t="s">
        <v>9</v>
      </c>
      <c r="T151" s="1" t="s">
        <v>10</v>
      </c>
      <c r="U151" s="1" t="s">
        <v>31</v>
      </c>
    </row>
    <row r="152" spans="1:21" x14ac:dyDescent="0.25">
      <c r="A152">
        <v>154</v>
      </c>
      <c r="B152">
        <f>IF(IFERROR(VLOOKUP(Origen[[#This Row],[Customer ID]],A153:A4051,1,FALSE),0)&gt;0,1,0)</f>
        <v>0</v>
      </c>
      <c r="C152">
        <v>69</v>
      </c>
      <c r="D152" s="1" t="s">
        <v>2</v>
      </c>
      <c r="E152" s="1" t="str">
        <f>IF(Origen[[#This Row],[Genero Sin Depurar]]="","Desconocido",Origen[[#This Row],[Genero Sin Depurar]])</f>
        <v>Male</v>
      </c>
      <c r="F152" s="1" t="s">
        <v>86</v>
      </c>
      <c r="G152" s="1" t="s">
        <v>4</v>
      </c>
      <c r="H152" s="2">
        <v>45598</v>
      </c>
      <c r="I152" s="2" t="str">
        <f>TEXT(Origen[[#This Row],[Fecha Compra]],"dddd")</f>
        <v>sábado</v>
      </c>
      <c r="J152" s="7" t="str">
        <f>TEXT(MONTH(Origen[[#This Row],[Fecha Compra]]),"MM")</f>
        <v>01</v>
      </c>
      <c r="K152" s="7">
        <f>YEAR(Origen[[#This Row],[Fecha Compra]])</f>
        <v>2024</v>
      </c>
      <c r="L152">
        <v>22</v>
      </c>
      <c r="M152">
        <v>55</v>
      </c>
      <c r="N152">
        <f>Origen[[#This Row],[Unidades]]*Origen[[#This Row],[PVP]]</f>
        <v>1210</v>
      </c>
      <c r="O152" s="1" t="s">
        <v>80</v>
      </c>
      <c r="P152" s="1" t="s">
        <v>26</v>
      </c>
      <c r="Q152" s="1" t="s">
        <v>14</v>
      </c>
      <c r="R152" s="1" t="s">
        <v>8</v>
      </c>
      <c r="S152" s="1" t="s">
        <v>36</v>
      </c>
      <c r="T152" s="1" t="s">
        <v>68</v>
      </c>
      <c r="U152" s="1" t="s">
        <v>31</v>
      </c>
    </row>
    <row r="153" spans="1:21" x14ac:dyDescent="0.25">
      <c r="A153">
        <v>155</v>
      </c>
      <c r="B153">
        <f>IF(IFERROR(VLOOKUP(Origen[[#This Row],[Customer ID]],A154:A4052,1,FALSE),0)&gt;0,1,0)</f>
        <v>0</v>
      </c>
      <c r="C153">
        <v>41</v>
      </c>
      <c r="D153" s="1" t="s">
        <v>2</v>
      </c>
      <c r="E153" s="1" t="str">
        <f>IF(Origen[[#This Row],[Genero Sin Depurar]]="","Desconocido",Origen[[#This Row],[Genero Sin Depurar]])</f>
        <v>Male</v>
      </c>
      <c r="F153" s="1" t="s">
        <v>63</v>
      </c>
      <c r="G153" s="1" t="s">
        <v>4</v>
      </c>
      <c r="H153" s="2">
        <v>45600</v>
      </c>
      <c r="I153" s="2" t="str">
        <f>TEXT(Origen[[#This Row],[Fecha Compra]],"dddd")</f>
        <v>lunes</v>
      </c>
      <c r="J153" s="7" t="str">
        <f>TEXT(MONTH(Origen[[#This Row],[Fecha Compra]]),"MM")</f>
        <v>01</v>
      </c>
      <c r="K153" s="7">
        <f>YEAR(Origen[[#This Row],[Fecha Compra]])</f>
        <v>2024</v>
      </c>
      <c r="L153">
        <v>21</v>
      </c>
      <c r="M153">
        <v>98</v>
      </c>
      <c r="N153">
        <f>Origen[[#This Row],[Unidades]]*Origen[[#This Row],[PVP]]</f>
        <v>2058</v>
      </c>
      <c r="O153" s="1" t="s">
        <v>83</v>
      </c>
      <c r="P153" s="1" t="s">
        <v>26</v>
      </c>
      <c r="Q153" s="1" t="s">
        <v>43</v>
      </c>
      <c r="R153" s="1" t="s">
        <v>39</v>
      </c>
      <c r="S153" s="1" t="s">
        <v>27</v>
      </c>
      <c r="T153" s="1" t="s">
        <v>10</v>
      </c>
      <c r="U153" s="1" t="s">
        <v>40</v>
      </c>
    </row>
    <row r="154" spans="1:21" x14ac:dyDescent="0.25">
      <c r="A154">
        <v>156</v>
      </c>
      <c r="B154">
        <f>IF(IFERROR(VLOOKUP(Origen[[#This Row],[Customer ID]],A155:A4053,1,FALSE),0)&gt;0,1,0)</f>
        <v>0</v>
      </c>
      <c r="C154">
        <v>63</v>
      </c>
      <c r="D154" s="1" t="s">
        <v>2</v>
      </c>
      <c r="E154" s="1" t="str">
        <f>IF(Origen[[#This Row],[Genero Sin Depurar]]="","Desconocido",Origen[[#This Row],[Genero Sin Depurar]])</f>
        <v>Male</v>
      </c>
      <c r="F154" s="1" t="s">
        <v>107</v>
      </c>
      <c r="G154" s="1" t="s">
        <v>4</v>
      </c>
      <c r="H154" s="2">
        <v>45602</v>
      </c>
      <c r="I154" s="2" t="str">
        <f>TEXT(Origen[[#This Row],[Fecha Compra]],"dddd")</f>
        <v>miércoles</v>
      </c>
      <c r="J154" s="7" t="str">
        <f>TEXT(MONTH(Origen[[#This Row],[Fecha Compra]]),"MM")</f>
        <v>01</v>
      </c>
      <c r="K154" s="7">
        <f>YEAR(Origen[[#This Row],[Fecha Compra]])</f>
        <v>2024</v>
      </c>
      <c r="L154">
        <v>21</v>
      </c>
      <c r="M154">
        <v>77</v>
      </c>
      <c r="N154">
        <f>Origen[[#This Row],[Unidades]]*Origen[[#This Row],[PVP]]</f>
        <v>1617</v>
      </c>
      <c r="O154" s="1" t="s">
        <v>13</v>
      </c>
      <c r="P154" s="1" t="s">
        <v>18</v>
      </c>
      <c r="Q154" s="1" t="s">
        <v>60</v>
      </c>
      <c r="R154" s="1" t="s">
        <v>19</v>
      </c>
      <c r="S154" s="1" t="s">
        <v>20</v>
      </c>
      <c r="T154" s="1" t="s">
        <v>57</v>
      </c>
      <c r="U154" s="1" t="s">
        <v>40</v>
      </c>
    </row>
    <row r="155" spans="1:21" x14ac:dyDescent="0.25">
      <c r="A155">
        <v>157</v>
      </c>
      <c r="B155">
        <f>IF(IFERROR(VLOOKUP(Origen[[#This Row],[Customer ID]],A156:A4054,1,FALSE),0)&gt;0,1,0)</f>
        <v>0</v>
      </c>
      <c r="C155">
        <v>35</v>
      </c>
      <c r="D155" s="1" t="s">
        <v>2</v>
      </c>
      <c r="E155" s="1" t="str">
        <f>IF(Origen[[#This Row],[Genero Sin Depurar]]="","Desconocido",Origen[[#This Row],[Genero Sin Depurar]])</f>
        <v>Male</v>
      </c>
      <c r="F155" s="1" t="s">
        <v>41</v>
      </c>
      <c r="G155" s="1" t="s">
        <v>4</v>
      </c>
      <c r="H155" s="2">
        <v>45604</v>
      </c>
      <c r="I155" s="2" t="str">
        <f>TEXT(Origen[[#This Row],[Fecha Compra]],"dddd")</f>
        <v>viernes</v>
      </c>
      <c r="J155" s="7" t="str">
        <f>TEXT(MONTH(Origen[[#This Row],[Fecha Compra]]),"MM")</f>
        <v>01</v>
      </c>
      <c r="K155" s="7">
        <f>YEAR(Origen[[#This Row],[Fecha Compra]])</f>
        <v>2024</v>
      </c>
      <c r="L155">
        <v>40</v>
      </c>
      <c r="M155">
        <v>26</v>
      </c>
      <c r="N155">
        <f>Origen[[#This Row],[Unidades]]*Origen[[#This Row],[PVP]]</f>
        <v>1040</v>
      </c>
      <c r="O155" s="1" t="s">
        <v>50</v>
      </c>
      <c r="P155" s="1" t="s">
        <v>26</v>
      </c>
      <c r="Q155" s="1" t="s">
        <v>75</v>
      </c>
      <c r="R155" s="1" t="s">
        <v>39</v>
      </c>
      <c r="S155" s="1" t="s">
        <v>36</v>
      </c>
      <c r="T155" s="1" t="s">
        <v>68</v>
      </c>
      <c r="U155" s="1" t="s">
        <v>31</v>
      </c>
    </row>
    <row r="156" spans="1:21" x14ac:dyDescent="0.25">
      <c r="A156">
        <v>158</v>
      </c>
      <c r="B156">
        <f>IF(IFERROR(VLOOKUP(Origen[[#This Row],[Customer ID]],A157:A4055,1,FALSE),0)&gt;0,1,0)</f>
        <v>0</v>
      </c>
      <c r="C156">
        <v>36</v>
      </c>
      <c r="D156" s="1" t="s">
        <v>2</v>
      </c>
      <c r="E156" s="1" t="str">
        <f>IF(Origen[[#This Row],[Genero Sin Depurar]]="","Desconocido",Origen[[#This Row],[Genero Sin Depurar]])</f>
        <v>Male</v>
      </c>
      <c r="F156" s="1" t="s">
        <v>106</v>
      </c>
      <c r="G156" s="1" t="s">
        <v>49</v>
      </c>
      <c r="H156" s="2">
        <v>45606</v>
      </c>
      <c r="I156" s="2" t="str">
        <f>TEXT(Origen[[#This Row],[Fecha Compra]],"dddd")</f>
        <v>domingo</v>
      </c>
      <c r="J156" s="7" t="str">
        <f>TEXT(MONTH(Origen[[#This Row],[Fecha Compra]]),"MM")</f>
        <v>01</v>
      </c>
      <c r="K156" s="7">
        <f>YEAR(Origen[[#This Row],[Fecha Compra]])</f>
        <v>2024</v>
      </c>
      <c r="L156">
        <v>1</v>
      </c>
      <c r="M156">
        <v>68</v>
      </c>
      <c r="N156">
        <f>Origen[[#This Row],[Unidades]]*Origen[[#This Row],[PVP]]</f>
        <v>68</v>
      </c>
      <c r="O156" s="1" t="s">
        <v>111</v>
      </c>
      <c r="P156" s="1" t="s">
        <v>18</v>
      </c>
      <c r="Q156" s="1" t="s">
        <v>116</v>
      </c>
      <c r="R156" s="1" t="s">
        <v>39</v>
      </c>
      <c r="S156" s="1" t="s">
        <v>27</v>
      </c>
      <c r="T156" s="1" t="s">
        <v>57</v>
      </c>
      <c r="U156" s="1" t="s">
        <v>11</v>
      </c>
    </row>
    <row r="157" spans="1:21" x14ac:dyDescent="0.25">
      <c r="A157">
        <v>159</v>
      </c>
      <c r="B157">
        <f>IF(IFERROR(VLOOKUP(Origen[[#This Row],[Customer ID]],A158:A4056,1,FALSE),0)&gt;0,1,0)</f>
        <v>0</v>
      </c>
      <c r="C157">
        <v>25</v>
      </c>
      <c r="D157" s="1" t="s">
        <v>2</v>
      </c>
      <c r="E157" s="1" t="str">
        <f>IF(Origen[[#This Row],[Genero Sin Depurar]]="","Desconocido",Origen[[#This Row],[Genero Sin Depurar]])</f>
        <v>Male</v>
      </c>
      <c r="F157" s="1" t="s">
        <v>37</v>
      </c>
      <c r="G157" s="1" t="s">
        <v>4</v>
      </c>
      <c r="H157" s="2">
        <v>45608</v>
      </c>
      <c r="I157" s="2" t="str">
        <f>TEXT(Origen[[#This Row],[Fecha Compra]],"dddd")</f>
        <v>martes</v>
      </c>
      <c r="J157" s="7" t="str">
        <f>TEXT(MONTH(Origen[[#This Row],[Fecha Compra]]),"MM")</f>
        <v>01</v>
      </c>
      <c r="K157" s="7">
        <f>YEAR(Origen[[#This Row],[Fecha Compra]])</f>
        <v>2024</v>
      </c>
      <c r="L157">
        <v>50</v>
      </c>
      <c r="M157">
        <v>73</v>
      </c>
      <c r="N157">
        <f>Origen[[#This Row],[Unidades]]*Origen[[#This Row],[PVP]]</f>
        <v>3650</v>
      </c>
      <c r="O157" s="1" t="s">
        <v>121</v>
      </c>
      <c r="P157" s="1" t="s">
        <v>74</v>
      </c>
      <c r="Q157" s="1" t="s">
        <v>67</v>
      </c>
      <c r="R157" s="1" t="s">
        <v>39</v>
      </c>
      <c r="S157" s="1" t="s">
        <v>36</v>
      </c>
      <c r="T157" s="1" t="s">
        <v>57</v>
      </c>
      <c r="U157" s="1" t="s">
        <v>70</v>
      </c>
    </row>
    <row r="158" spans="1:21" x14ac:dyDescent="0.25">
      <c r="A158">
        <v>160</v>
      </c>
      <c r="B158">
        <f>IF(IFERROR(VLOOKUP(Origen[[#This Row],[Customer ID]],A159:A4057,1,FALSE),0)&gt;0,1,0)</f>
        <v>0</v>
      </c>
      <c r="C158">
        <v>58</v>
      </c>
      <c r="D158" s="1" t="s">
        <v>2</v>
      </c>
      <c r="E158" s="1" t="str">
        <f>IF(Origen[[#This Row],[Genero Sin Depurar]]="","Desconocido",Origen[[#This Row],[Genero Sin Depurar]])</f>
        <v>Male</v>
      </c>
      <c r="F158" s="1" t="s">
        <v>125</v>
      </c>
      <c r="G158" s="1" t="s">
        <v>49</v>
      </c>
      <c r="H158" s="2">
        <v>45610</v>
      </c>
      <c r="I158" s="2" t="str">
        <f>TEXT(Origen[[#This Row],[Fecha Compra]],"dddd")</f>
        <v>jueves</v>
      </c>
      <c r="J158" s="7" t="str">
        <f>TEXT(MONTH(Origen[[#This Row],[Fecha Compra]]),"MM")</f>
        <v>01</v>
      </c>
      <c r="K158" s="7">
        <f>YEAR(Origen[[#This Row],[Fecha Compra]])</f>
        <v>2024</v>
      </c>
      <c r="L158">
        <v>39</v>
      </c>
      <c r="M158">
        <v>27</v>
      </c>
      <c r="N158">
        <f>Origen[[#This Row],[Unidades]]*Origen[[#This Row],[PVP]]</f>
        <v>1053</v>
      </c>
      <c r="O158" s="1" t="s">
        <v>64</v>
      </c>
      <c r="P158" s="1" t="s">
        <v>26</v>
      </c>
      <c r="Q158" s="1" t="s">
        <v>43</v>
      </c>
      <c r="R158" s="1" t="s">
        <v>39</v>
      </c>
      <c r="S158" s="1" t="s">
        <v>56</v>
      </c>
      <c r="T158" s="1" t="s">
        <v>57</v>
      </c>
      <c r="U158" s="1" t="s">
        <v>79</v>
      </c>
    </row>
    <row r="159" spans="1:21" x14ac:dyDescent="0.25">
      <c r="A159">
        <v>161</v>
      </c>
      <c r="B159">
        <f>IF(IFERROR(VLOOKUP(Origen[[#This Row],[Customer ID]],A160:A4058,1,FALSE),0)&gt;0,1,0)</f>
        <v>0</v>
      </c>
      <c r="C159">
        <v>27</v>
      </c>
      <c r="D159" s="1" t="s">
        <v>2</v>
      </c>
      <c r="E159" s="1" t="str">
        <f>IF(Origen[[#This Row],[Genero Sin Depurar]]="","Desconocido",Origen[[#This Row],[Genero Sin Depurar]])</f>
        <v>Male</v>
      </c>
      <c r="F159" s="1" t="s">
        <v>125</v>
      </c>
      <c r="G159" s="1" t="s">
        <v>49</v>
      </c>
      <c r="H159" s="2">
        <v>45612</v>
      </c>
      <c r="I159" s="2" t="str">
        <f>TEXT(Origen[[#This Row],[Fecha Compra]],"dddd")</f>
        <v>sábado</v>
      </c>
      <c r="J159" s="7" t="str">
        <f>TEXT(MONTH(Origen[[#This Row],[Fecha Compra]]),"MM")</f>
        <v>01</v>
      </c>
      <c r="K159" s="7">
        <f>YEAR(Origen[[#This Row],[Fecha Compra]])</f>
        <v>2024</v>
      </c>
      <c r="L159">
        <v>34</v>
      </c>
      <c r="M159">
        <v>23</v>
      </c>
      <c r="N159">
        <f>Origen[[#This Row],[Unidades]]*Origen[[#This Row],[PVP]]</f>
        <v>782</v>
      </c>
      <c r="O159" s="1" t="s">
        <v>87</v>
      </c>
      <c r="P159" s="1" t="s">
        <v>26</v>
      </c>
      <c r="Q159" s="1" t="s">
        <v>103</v>
      </c>
      <c r="R159" s="1" t="s">
        <v>35</v>
      </c>
      <c r="S159" s="1" t="s">
        <v>20</v>
      </c>
      <c r="T159" s="1" t="s">
        <v>10</v>
      </c>
      <c r="U159" s="1" t="s">
        <v>70</v>
      </c>
    </row>
    <row r="160" spans="1:21" x14ac:dyDescent="0.25">
      <c r="A160">
        <v>162</v>
      </c>
      <c r="B160">
        <f>IF(IFERROR(VLOOKUP(Origen[[#This Row],[Customer ID]],A161:A4059,1,FALSE),0)&gt;0,1,0)</f>
        <v>0</v>
      </c>
      <c r="C160">
        <v>65</v>
      </c>
      <c r="D160" s="1" t="s">
        <v>2</v>
      </c>
      <c r="E160" s="1" t="str">
        <f>IF(Origen[[#This Row],[Genero Sin Depurar]]="","Desconocido",Origen[[#This Row],[Genero Sin Depurar]])</f>
        <v>Male</v>
      </c>
      <c r="F160" s="1" t="s">
        <v>114</v>
      </c>
      <c r="G160" s="1" t="s">
        <v>49</v>
      </c>
      <c r="H160" s="2">
        <v>45614</v>
      </c>
      <c r="I160" s="2" t="str">
        <f>TEXT(Origen[[#This Row],[Fecha Compra]],"dddd")</f>
        <v>lunes</v>
      </c>
      <c r="J160" s="7" t="str">
        <f>TEXT(MONTH(Origen[[#This Row],[Fecha Compra]]),"MM")</f>
        <v>01</v>
      </c>
      <c r="K160" s="7">
        <f>YEAR(Origen[[#This Row],[Fecha Compra]])</f>
        <v>2024</v>
      </c>
      <c r="L160">
        <v>29</v>
      </c>
      <c r="M160">
        <v>49</v>
      </c>
      <c r="N160">
        <f>Origen[[#This Row],[Unidades]]*Origen[[#This Row],[PVP]]</f>
        <v>1421</v>
      </c>
      <c r="O160" s="1" t="s">
        <v>96</v>
      </c>
      <c r="P160" s="1" t="s">
        <v>26</v>
      </c>
      <c r="Q160" s="1" t="s">
        <v>60</v>
      </c>
      <c r="R160" s="1" t="s">
        <v>39</v>
      </c>
      <c r="S160" s="1" t="s">
        <v>9</v>
      </c>
      <c r="T160" s="1" t="s">
        <v>10</v>
      </c>
      <c r="U160" s="1" t="s">
        <v>11</v>
      </c>
    </row>
    <row r="161" spans="1:21" x14ac:dyDescent="0.25">
      <c r="A161">
        <v>163</v>
      </c>
      <c r="B161">
        <f>IF(IFERROR(VLOOKUP(Origen[[#This Row],[Customer ID]],A162:A4060,1,FALSE),0)&gt;0,1,0)</f>
        <v>0</v>
      </c>
      <c r="C161">
        <v>54</v>
      </c>
      <c r="D161" s="1" t="s">
        <v>2</v>
      </c>
      <c r="E161" s="1" t="str">
        <f>IF(Origen[[#This Row],[Genero Sin Depurar]]="","Desconocido",Origen[[#This Row],[Genero Sin Depurar]])</f>
        <v>Male</v>
      </c>
      <c r="F161" s="1" t="s">
        <v>71</v>
      </c>
      <c r="G161" s="1" t="s">
        <v>49</v>
      </c>
      <c r="H161" s="2">
        <v>45616</v>
      </c>
      <c r="I161" s="2" t="str">
        <f>TEXT(Origen[[#This Row],[Fecha Compra]],"dddd")</f>
        <v>miércoles</v>
      </c>
      <c r="J161" s="7" t="str">
        <f>TEXT(MONTH(Origen[[#This Row],[Fecha Compra]]),"MM")</f>
        <v>01</v>
      </c>
      <c r="K161" s="7">
        <f>YEAR(Origen[[#This Row],[Fecha Compra]])</f>
        <v>2024</v>
      </c>
      <c r="L161">
        <v>31</v>
      </c>
      <c r="M161">
        <v>74</v>
      </c>
      <c r="N161">
        <f>Origen[[#This Row],[Unidades]]*Origen[[#This Row],[PVP]]</f>
        <v>2294</v>
      </c>
      <c r="O161" s="1" t="s">
        <v>81</v>
      </c>
      <c r="P161" s="1" t="s">
        <v>26</v>
      </c>
      <c r="Q161" s="1" t="s">
        <v>30</v>
      </c>
      <c r="R161" s="1" t="s">
        <v>35</v>
      </c>
      <c r="S161" s="1" t="s">
        <v>56</v>
      </c>
      <c r="T161" s="1" t="s">
        <v>28</v>
      </c>
      <c r="U161" s="1" t="s">
        <v>58</v>
      </c>
    </row>
    <row r="162" spans="1:21" x14ac:dyDescent="0.25">
      <c r="A162">
        <v>164</v>
      </c>
      <c r="B162">
        <f>IF(IFERROR(VLOOKUP(Origen[[#This Row],[Customer ID]],A163:A4061,1,FALSE),0)&gt;0,1,0)</f>
        <v>0</v>
      </c>
      <c r="C162">
        <v>54</v>
      </c>
      <c r="D162" s="1" t="s">
        <v>2</v>
      </c>
      <c r="E162" s="1" t="str">
        <f>IF(Origen[[#This Row],[Genero Sin Depurar]]="","Desconocido",Origen[[#This Row],[Genero Sin Depurar]])</f>
        <v>Male</v>
      </c>
      <c r="F162" s="1" t="s">
        <v>69</v>
      </c>
      <c r="G162" s="1" t="s">
        <v>4</v>
      </c>
      <c r="H162" s="2">
        <v>45618</v>
      </c>
      <c r="I162" s="2" t="str">
        <f>TEXT(Origen[[#This Row],[Fecha Compra]],"dddd")</f>
        <v>viernes</v>
      </c>
      <c r="J162" s="7" t="str">
        <f>TEXT(MONTH(Origen[[#This Row],[Fecha Compra]]),"MM")</f>
        <v>01</v>
      </c>
      <c r="K162" s="7">
        <f>YEAR(Origen[[#This Row],[Fecha Compra]])</f>
        <v>2024</v>
      </c>
      <c r="L162">
        <v>8</v>
      </c>
      <c r="M162">
        <v>67</v>
      </c>
      <c r="N162">
        <f>Origen[[#This Row],[Unidades]]*Origen[[#This Row],[PVP]]</f>
        <v>536</v>
      </c>
      <c r="O162" s="1" t="s">
        <v>123</v>
      </c>
      <c r="P162" s="1" t="s">
        <v>26</v>
      </c>
      <c r="Q162" s="1" t="s">
        <v>55</v>
      </c>
      <c r="R162" s="1" t="s">
        <v>35</v>
      </c>
      <c r="S162" s="1" t="s">
        <v>36</v>
      </c>
      <c r="T162" s="1" t="s">
        <v>68</v>
      </c>
      <c r="U162" s="1" t="s">
        <v>22</v>
      </c>
    </row>
    <row r="163" spans="1:21" x14ac:dyDescent="0.25">
      <c r="A163">
        <v>165</v>
      </c>
      <c r="B163">
        <f>IF(IFERROR(VLOOKUP(Origen[[#This Row],[Customer ID]],A164:A4062,1,FALSE),0)&gt;0,1,0)</f>
        <v>0</v>
      </c>
      <c r="C163">
        <v>59</v>
      </c>
      <c r="D163" s="1" t="s">
        <v>2</v>
      </c>
      <c r="E163" s="1" t="str">
        <f>IF(Origen[[#This Row],[Genero Sin Depurar]]="","Desconocido",Origen[[#This Row],[Genero Sin Depurar]])</f>
        <v>Male</v>
      </c>
      <c r="F163" s="1" t="s">
        <v>48</v>
      </c>
      <c r="G163" s="1" t="s">
        <v>49</v>
      </c>
      <c r="H163" s="2">
        <v>45620</v>
      </c>
      <c r="I163" s="2" t="str">
        <f>TEXT(Origen[[#This Row],[Fecha Compra]],"dddd")</f>
        <v>domingo</v>
      </c>
      <c r="J163" s="7" t="str">
        <f>TEXT(MONTH(Origen[[#This Row],[Fecha Compra]]),"MM")</f>
        <v>01</v>
      </c>
      <c r="K163" s="7">
        <f>YEAR(Origen[[#This Row],[Fecha Compra]])</f>
        <v>2024</v>
      </c>
      <c r="L163">
        <v>5</v>
      </c>
      <c r="M163">
        <v>65</v>
      </c>
      <c r="N163">
        <f>Origen[[#This Row],[Unidades]]*Origen[[#This Row],[PVP]]</f>
        <v>325</v>
      </c>
      <c r="O163" s="1" t="s">
        <v>61</v>
      </c>
      <c r="P163" s="1" t="s">
        <v>18</v>
      </c>
      <c r="Q163" s="1" t="s">
        <v>55</v>
      </c>
      <c r="R163" s="1" t="s">
        <v>19</v>
      </c>
      <c r="S163" s="1" t="s">
        <v>20</v>
      </c>
      <c r="T163" s="1" t="s">
        <v>21</v>
      </c>
      <c r="U163" s="1" t="s">
        <v>11</v>
      </c>
    </row>
    <row r="164" spans="1:21" x14ac:dyDescent="0.25">
      <c r="A164">
        <v>166</v>
      </c>
      <c r="B164">
        <f>IF(IFERROR(VLOOKUP(Origen[[#This Row],[Customer ID]],A165:A4063,1,FALSE),0)&gt;0,1,0)</f>
        <v>0</v>
      </c>
      <c r="C164">
        <v>42</v>
      </c>
      <c r="D164" s="1" t="s">
        <v>2</v>
      </c>
      <c r="E164" s="1" t="str">
        <f>IF(Origen[[#This Row],[Genero Sin Depurar]]="","Desconocido",Origen[[#This Row],[Genero Sin Depurar]])</f>
        <v>Male</v>
      </c>
      <c r="F164" s="1" t="s">
        <v>48</v>
      </c>
      <c r="G164" s="1" t="s">
        <v>49</v>
      </c>
      <c r="H164" s="2">
        <v>45622</v>
      </c>
      <c r="I164" s="2" t="str">
        <f>TEXT(Origen[[#This Row],[Fecha Compra]],"dddd")</f>
        <v>martes</v>
      </c>
      <c r="J164" s="7" t="str">
        <f>TEXT(MONTH(Origen[[#This Row],[Fecha Compra]]),"MM")</f>
        <v>01</v>
      </c>
      <c r="K164" s="7">
        <f>YEAR(Origen[[#This Row],[Fecha Compra]])</f>
        <v>2024</v>
      </c>
      <c r="L164">
        <v>7</v>
      </c>
      <c r="M164">
        <v>60</v>
      </c>
      <c r="N164">
        <f>Origen[[#This Row],[Unidades]]*Origen[[#This Row],[PVP]]</f>
        <v>420</v>
      </c>
      <c r="O164" s="1" t="s">
        <v>5</v>
      </c>
      <c r="P164" s="1" t="s">
        <v>18</v>
      </c>
      <c r="Q164" s="1" t="s">
        <v>116</v>
      </c>
      <c r="R164" s="1" t="s">
        <v>8</v>
      </c>
      <c r="S164" s="1" t="s">
        <v>56</v>
      </c>
      <c r="T164" s="1" t="s">
        <v>15</v>
      </c>
      <c r="U164" s="1" t="s">
        <v>70</v>
      </c>
    </row>
    <row r="165" spans="1:21" x14ac:dyDescent="0.25">
      <c r="A165">
        <v>167</v>
      </c>
      <c r="B165">
        <f>IF(IFERROR(VLOOKUP(Origen[[#This Row],[Customer ID]],A166:A4064,1,FALSE),0)&gt;0,1,0)</f>
        <v>0</v>
      </c>
      <c r="C165">
        <v>46</v>
      </c>
      <c r="D165" s="1" t="s">
        <v>2</v>
      </c>
      <c r="E165" s="1" t="str">
        <f>IF(Origen[[#This Row],[Genero Sin Depurar]]="","Desconocido",Origen[[#This Row],[Genero Sin Depurar]])</f>
        <v>Male</v>
      </c>
      <c r="F165" s="1" t="s">
        <v>32</v>
      </c>
      <c r="G165" s="1" t="s">
        <v>24</v>
      </c>
      <c r="H165" s="2">
        <v>45624</v>
      </c>
      <c r="I165" s="2" t="str">
        <f>TEXT(Origen[[#This Row],[Fecha Compra]],"dddd")</f>
        <v>jueves</v>
      </c>
      <c r="J165" s="7" t="str">
        <f>TEXT(MONTH(Origen[[#This Row],[Fecha Compra]]),"MM")</f>
        <v>01</v>
      </c>
      <c r="K165" s="7">
        <f>YEAR(Origen[[#This Row],[Fecha Compra]])</f>
        <v>2024</v>
      </c>
      <c r="L165">
        <v>30</v>
      </c>
      <c r="M165">
        <v>31</v>
      </c>
      <c r="N165">
        <f>Origen[[#This Row],[Unidades]]*Origen[[#This Row],[PVP]]</f>
        <v>930</v>
      </c>
      <c r="O165" s="1" t="s">
        <v>61</v>
      </c>
      <c r="P165" s="1" t="s">
        <v>74</v>
      </c>
      <c r="Q165" s="1" t="s">
        <v>108</v>
      </c>
      <c r="R165" s="1" t="s">
        <v>39</v>
      </c>
      <c r="S165" s="1" t="s">
        <v>56</v>
      </c>
      <c r="T165" s="1" t="s">
        <v>15</v>
      </c>
      <c r="U165" s="1" t="s">
        <v>70</v>
      </c>
    </row>
    <row r="166" spans="1:21" x14ac:dyDescent="0.25">
      <c r="A166">
        <v>168</v>
      </c>
      <c r="B166">
        <f>IF(IFERROR(VLOOKUP(Origen[[#This Row],[Customer ID]],A167:A4065,1,FALSE),0)&gt;0,1,0)</f>
        <v>0</v>
      </c>
      <c r="C166">
        <v>33</v>
      </c>
      <c r="D166" s="1" t="s">
        <v>2</v>
      </c>
      <c r="E166" s="1" t="str">
        <f>IF(Origen[[#This Row],[Genero Sin Depurar]]="","Desconocido",Origen[[#This Row],[Genero Sin Depurar]])</f>
        <v>Male</v>
      </c>
      <c r="F166" s="1" t="s">
        <v>125</v>
      </c>
      <c r="G166" s="1" t="s">
        <v>49</v>
      </c>
      <c r="H166" s="2">
        <v>45626</v>
      </c>
      <c r="I166" s="2" t="str">
        <f>TEXT(Origen[[#This Row],[Fecha Compra]],"dddd")</f>
        <v>sábado</v>
      </c>
      <c r="J166" s="7" t="str">
        <f>TEXT(MONTH(Origen[[#This Row],[Fecha Compra]]),"MM")</f>
        <v>01</v>
      </c>
      <c r="K166" s="7">
        <f>YEAR(Origen[[#This Row],[Fecha Compra]])</f>
        <v>2024</v>
      </c>
      <c r="L166">
        <v>14</v>
      </c>
      <c r="M166">
        <v>27</v>
      </c>
      <c r="N166">
        <f>Origen[[#This Row],[Unidades]]*Origen[[#This Row],[PVP]]</f>
        <v>378</v>
      </c>
      <c r="O166" s="1" t="s">
        <v>54</v>
      </c>
      <c r="P166" s="1" t="s">
        <v>26</v>
      </c>
      <c r="Q166" s="1" t="s">
        <v>78</v>
      </c>
      <c r="R166" s="1" t="s">
        <v>39</v>
      </c>
      <c r="S166" s="1" t="s">
        <v>9</v>
      </c>
      <c r="T166" s="1" t="s">
        <v>21</v>
      </c>
      <c r="U166" s="1" t="s">
        <v>79</v>
      </c>
    </row>
    <row r="167" spans="1:21" x14ac:dyDescent="0.25">
      <c r="A167">
        <v>169</v>
      </c>
      <c r="B167">
        <f>IF(IFERROR(VLOOKUP(Origen[[#This Row],[Customer ID]],A168:A4066,1,FALSE),0)&gt;0,1,0)</f>
        <v>0</v>
      </c>
      <c r="C167">
        <v>34</v>
      </c>
      <c r="D167" s="1" t="s">
        <v>2</v>
      </c>
      <c r="E167" s="1" t="str">
        <f>IF(Origen[[#This Row],[Genero Sin Depurar]]="","Desconocido",Origen[[#This Row],[Genero Sin Depurar]])</f>
        <v>Male</v>
      </c>
      <c r="F167" s="1" t="s">
        <v>53</v>
      </c>
      <c r="G167" s="1" t="s">
        <v>24</v>
      </c>
      <c r="H167" s="2">
        <v>45628</v>
      </c>
      <c r="I167" s="2" t="str">
        <f>TEXT(Origen[[#This Row],[Fecha Compra]],"dddd")</f>
        <v>lunes</v>
      </c>
      <c r="J167" s="7" t="str">
        <f>TEXT(MONTH(Origen[[#This Row],[Fecha Compra]]),"MM")</f>
        <v>01</v>
      </c>
      <c r="K167" s="7">
        <f>YEAR(Origen[[#This Row],[Fecha Compra]])</f>
        <v>2024</v>
      </c>
      <c r="L167">
        <v>5</v>
      </c>
      <c r="M167">
        <v>80</v>
      </c>
      <c r="N167">
        <f>Origen[[#This Row],[Unidades]]*Origen[[#This Row],[PVP]]</f>
        <v>400</v>
      </c>
      <c r="O167" s="1" t="s">
        <v>42</v>
      </c>
      <c r="P167" s="1" t="s">
        <v>26</v>
      </c>
      <c r="Q167" s="1" t="s">
        <v>118</v>
      </c>
      <c r="R167" s="1" t="s">
        <v>35</v>
      </c>
      <c r="S167" s="1" t="s">
        <v>9</v>
      </c>
      <c r="T167" s="1" t="s">
        <v>15</v>
      </c>
      <c r="U167" s="1" t="s">
        <v>11</v>
      </c>
    </row>
    <row r="168" spans="1:21" x14ac:dyDescent="0.25">
      <c r="A168">
        <v>170</v>
      </c>
      <c r="B168">
        <f>IF(IFERROR(VLOOKUP(Origen[[#This Row],[Customer ID]],A169:A4067,1,FALSE),0)&gt;0,1,0)</f>
        <v>0</v>
      </c>
      <c r="C168">
        <v>27</v>
      </c>
      <c r="D168" s="1" t="s">
        <v>2</v>
      </c>
      <c r="E168" s="1" t="str">
        <f>IF(Origen[[#This Row],[Genero Sin Depurar]]="","Desconocido",Origen[[#This Row],[Genero Sin Depurar]])</f>
        <v>Male</v>
      </c>
      <c r="F168" s="1" t="s">
        <v>84</v>
      </c>
      <c r="G168" s="1" t="s">
        <v>45</v>
      </c>
      <c r="H168" s="2">
        <v>45630</v>
      </c>
      <c r="I168" s="2" t="str">
        <f>TEXT(Origen[[#This Row],[Fecha Compra]],"dddd")</f>
        <v>miércoles</v>
      </c>
      <c r="J168" s="7" t="str">
        <f>TEXT(MONTH(Origen[[#This Row],[Fecha Compra]]),"MM")</f>
        <v>01</v>
      </c>
      <c r="K168" s="7">
        <f>YEAR(Origen[[#This Row],[Fecha Compra]])</f>
        <v>2024</v>
      </c>
      <c r="L168">
        <v>3</v>
      </c>
      <c r="M168">
        <v>30</v>
      </c>
      <c r="N168">
        <f>Origen[[#This Row],[Unidades]]*Origen[[#This Row],[PVP]]</f>
        <v>90</v>
      </c>
      <c r="O168" s="1" t="s">
        <v>89</v>
      </c>
      <c r="P168" s="1" t="s">
        <v>18</v>
      </c>
      <c r="Q168" s="1" t="s">
        <v>62</v>
      </c>
      <c r="R168" s="1" t="s">
        <v>35</v>
      </c>
      <c r="S168" s="1" t="s">
        <v>36</v>
      </c>
      <c r="T168" s="1" t="s">
        <v>28</v>
      </c>
      <c r="U168" s="1" t="s">
        <v>79</v>
      </c>
    </row>
    <row r="169" spans="1:21" x14ac:dyDescent="0.25">
      <c r="A169">
        <v>171</v>
      </c>
      <c r="B169">
        <f>IF(IFERROR(VLOOKUP(Origen[[#This Row],[Customer ID]],A170:A4068,1,FALSE),0)&gt;0,1,0)</f>
        <v>0</v>
      </c>
      <c r="C169">
        <v>52</v>
      </c>
      <c r="D169" s="1" t="s">
        <v>2</v>
      </c>
      <c r="E169" s="1" t="str">
        <f>IF(Origen[[#This Row],[Genero Sin Depurar]]="","Desconocido",Origen[[#This Row],[Genero Sin Depurar]])</f>
        <v>Male</v>
      </c>
      <c r="F169" s="1" t="s">
        <v>37</v>
      </c>
      <c r="G169" s="1" t="s">
        <v>4</v>
      </c>
      <c r="H169" s="2">
        <v>45632</v>
      </c>
      <c r="I169" s="2" t="str">
        <f>TEXT(Origen[[#This Row],[Fecha Compra]],"dddd")</f>
        <v>viernes</v>
      </c>
      <c r="J169" s="7" t="str">
        <f>TEXT(MONTH(Origen[[#This Row],[Fecha Compra]]),"MM")</f>
        <v>01</v>
      </c>
      <c r="K169" s="7">
        <f>YEAR(Origen[[#This Row],[Fecha Compra]])</f>
        <v>2024</v>
      </c>
      <c r="L169">
        <v>46</v>
      </c>
      <c r="M169">
        <v>25</v>
      </c>
      <c r="N169">
        <f>Origen[[#This Row],[Unidades]]*Origen[[#This Row],[PVP]]</f>
        <v>1150</v>
      </c>
      <c r="O169" s="1" t="s">
        <v>33</v>
      </c>
      <c r="P169" s="1" t="s">
        <v>26</v>
      </c>
      <c r="Q169" s="1" t="s">
        <v>14</v>
      </c>
      <c r="R169" s="1" t="s">
        <v>39</v>
      </c>
      <c r="S169" s="1" t="s">
        <v>56</v>
      </c>
      <c r="T169" s="1" t="s">
        <v>10</v>
      </c>
      <c r="U169" s="1" t="s">
        <v>58</v>
      </c>
    </row>
    <row r="170" spans="1:21" x14ac:dyDescent="0.25">
      <c r="A170">
        <v>172</v>
      </c>
      <c r="B170">
        <f>IF(IFERROR(VLOOKUP(Origen[[#This Row],[Customer ID]],A171:A4069,1,FALSE),0)&gt;0,1,0)</f>
        <v>0</v>
      </c>
      <c r="C170">
        <v>29</v>
      </c>
      <c r="D170" s="1" t="s">
        <v>2</v>
      </c>
      <c r="E170" s="1" t="str">
        <f>IF(Origen[[#This Row],[Genero Sin Depurar]]="","Desconocido",Origen[[#This Row],[Genero Sin Depurar]])</f>
        <v>Male</v>
      </c>
      <c r="F170" s="1" t="s">
        <v>41</v>
      </c>
      <c r="G170" s="1" t="s">
        <v>4</v>
      </c>
      <c r="H170" s="2">
        <v>45634</v>
      </c>
      <c r="I170" s="2" t="str">
        <f>TEXT(Origen[[#This Row],[Fecha Compra]],"dddd")</f>
        <v>domingo</v>
      </c>
      <c r="J170" s="7" t="str">
        <f>TEXT(MONTH(Origen[[#This Row],[Fecha Compra]]),"MM")</f>
        <v>01</v>
      </c>
      <c r="K170" s="7">
        <f>YEAR(Origen[[#This Row],[Fecha Compra]])</f>
        <v>2024</v>
      </c>
      <c r="L170">
        <v>4</v>
      </c>
      <c r="M170">
        <v>35</v>
      </c>
      <c r="N170">
        <f>Origen[[#This Row],[Unidades]]*Origen[[#This Row],[PVP]]</f>
        <v>140</v>
      </c>
      <c r="O170" s="1" t="s">
        <v>123</v>
      </c>
      <c r="P170" s="1" t="s">
        <v>26</v>
      </c>
      <c r="Q170" s="1" t="s">
        <v>126</v>
      </c>
      <c r="R170" s="1" t="s">
        <v>35</v>
      </c>
      <c r="S170" s="1" t="s">
        <v>56</v>
      </c>
      <c r="T170" s="1" t="s">
        <v>21</v>
      </c>
      <c r="U170" s="1" t="s">
        <v>22</v>
      </c>
    </row>
    <row r="171" spans="1:21" x14ac:dyDescent="0.25">
      <c r="A171">
        <v>173</v>
      </c>
      <c r="B171">
        <f>IF(IFERROR(VLOOKUP(Origen[[#This Row],[Customer ID]],A172:A4070,1,FALSE),0)&gt;0,1,0)</f>
        <v>0</v>
      </c>
      <c r="C171">
        <v>54</v>
      </c>
      <c r="D171" s="1" t="s">
        <v>2</v>
      </c>
      <c r="E171" s="1" t="str">
        <f>IF(Origen[[#This Row],[Genero Sin Depurar]]="","Desconocido",Origen[[#This Row],[Genero Sin Depurar]])</f>
        <v>Male</v>
      </c>
      <c r="F171" s="1" t="s">
        <v>88</v>
      </c>
      <c r="G171" s="1" t="s">
        <v>49</v>
      </c>
      <c r="H171" s="2">
        <v>45636</v>
      </c>
      <c r="I171" s="2" t="str">
        <f>TEXT(Origen[[#This Row],[Fecha Compra]],"dddd")</f>
        <v>martes</v>
      </c>
      <c r="J171" s="7" t="str">
        <f>TEXT(MONTH(Origen[[#This Row],[Fecha Compra]]),"MM")</f>
        <v>01</v>
      </c>
      <c r="K171" s="7">
        <f>YEAR(Origen[[#This Row],[Fecha Compra]])</f>
        <v>2024</v>
      </c>
      <c r="L171">
        <v>42</v>
      </c>
      <c r="M171">
        <v>67</v>
      </c>
      <c r="N171">
        <f>Origen[[#This Row],[Unidades]]*Origen[[#This Row],[PVP]]</f>
        <v>2814</v>
      </c>
      <c r="O171" s="1" t="s">
        <v>127</v>
      </c>
      <c r="P171" s="1" t="s">
        <v>26</v>
      </c>
      <c r="Q171" s="1" t="s">
        <v>65</v>
      </c>
      <c r="R171" s="1" t="s">
        <v>35</v>
      </c>
      <c r="S171" s="1" t="s">
        <v>27</v>
      </c>
      <c r="T171" s="1" t="s">
        <v>21</v>
      </c>
      <c r="U171" s="1" t="s">
        <v>58</v>
      </c>
    </row>
    <row r="172" spans="1:21" x14ac:dyDescent="0.25">
      <c r="A172">
        <v>174</v>
      </c>
      <c r="B172">
        <f>IF(IFERROR(VLOOKUP(Origen[[#This Row],[Customer ID]],A173:A4071,1,FALSE),0)&gt;0,1,0)</f>
        <v>0</v>
      </c>
      <c r="C172">
        <v>25</v>
      </c>
      <c r="D172" s="1" t="s">
        <v>2</v>
      </c>
      <c r="E172" s="1" t="str">
        <f>IF(Origen[[#This Row],[Genero Sin Depurar]]="","Desconocido",Origen[[#This Row],[Genero Sin Depurar]])</f>
        <v>Male</v>
      </c>
      <c r="F172" s="1" t="s">
        <v>106</v>
      </c>
      <c r="G172" s="1" t="s">
        <v>49</v>
      </c>
      <c r="H172" s="2">
        <v>45638</v>
      </c>
      <c r="I172" s="2" t="str">
        <f>TEXT(Origen[[#This Row],[Fecha Compra]],"dddd")</f>
        <v>jueves</v>
      </c>
      <c r="J172" s="7" t="str">
        <f>TEXT(MONTH(Origen[[#This Row],[Fecha Compra]]),"MM")</f>
        <v>01</v>
      </c>
      <c r="K172" s="7">
        <f>YEAR(Origen[[#This Row],[Fecha Compra]])</f>
        <v>2024</v>
      </c>
      <c r="L172">
        <v>30</v>
      </c>
      <c r="M172">
        <v>46</v>
      </c>
      <c r="N172">
        <f>Origen[[#This Row],[Unidades]]*Origen[[#This Row],[PVP]]</f>
        <v>1380</v>
      </c>
      <c r="O172" s="1" t="s">
        <v>59</v>
      </c>
      <c r="P172" s="1" t="s">
        <v>26</v>
      </c>
      <c r="Q172" s="1" t="s">
        <v>30</v>
      </c>
      <c r="R172" s="1" t="s">
        <v>39</v>
      </c>
      <c r="S172" s="1" t="s">
        <v>36</v>
      </c>
      <c r="T172" s="1" t="s">
        <v>15</v>
      </c>
      <c r="U172" s="1" t="s">
        <v>31</v>
      </c>
    </row>
    <row r="173" spans="1:21" x14ac:dyDescent="0.25">
      <c r="A173">
        <v>175</v>
      </c>
      <c r="B173">
        <f>IF(IFERROR(VLOOKUP(Origen[[#This Row],[Customer ID]],A174:A4072,1,FALSE),0)&gt;0,1,0)</f>
        <v>0</v>
      </c>
      <c r="C173">
        <v>41</v>
      </c>
      <c r="D173" s="1" t="s">
        <v>2</v>
      </c>
      <c r="E173" s="1" t="str">
        <f>IF(Origen[[#This Row],[Genero Sin Depurar]]="","Desconocido",Origen[[#This Row],[Genero Sin Depurar]])</f>
        <v>Male</v>
      </c>
      <c r="F173" s="1" t="s">
        <v>53</v>
      </c>
      <c r="G173" s="1" t="s">
        <v>24</v>
      </c>
      <c r="H173" s="2">
        <v>45640</v>
      </c>
      <c r="I173" s="2" t="str">
        <f>TEXT(Origen[[#This Row],[Fecha Compra]],"dddd")</f>
        <v>sábado</v>
      </c>
      <c r="J173" s="7" t="str">
        <f>TEXT(MONTH(Origen[[#This Row],[Fecha Compra]]),"MM")</f>
        <v>01</v>
      </c>
      <c r="K173" s="7">
        <f>YEAR(Origen[[#This Row],[Fecha Compra]])</f>
        <v>2024</v>
      </c>
      <c r="L173">
        <v>37</v>
      </c>
      <c r="M173">
        <v>35</v>
      </c>
      <c r="N173">
        <f>Origen[[#This Row],[Unidades]]*Origen[[#This Row],[PVP]]</f>
        <v>1295</v>
      </c>
      <c r="O173" s="1" t="s">
        <v>111</v>
      </c>
      <c r="P173" s="1" t="s">
        <v>6</v>
      </c>
      <c r="Q173" s="1" t="s">
        <v>92</v>
      </c>
      <c r="R173" s="1" t="s">
        <v>8</v>
      </c>
      <c r="S173" s="1" t="s">
        <v>9</v>
      </c>
      <c r="T173" s="1" t="s">
        <v>10</v>
      </c>
      <c r="U173" s="1" t="s">
        <v>31</v>
      </c>
    </row>
    <row r="174" spans="1:21" x14ac:dyDescent="0.25">
      <c r="A174">
        <v>176</v>
      </c>
      <c r="B174">
        <f>IF(IFERROR(VLOOKUP(Origen[[#This Row],[Customer ID]],A175:A4073,1,FALSE),0)&gt;0,1,0)</f>
        <v>0</v>
      </c>
      <c r="C174">
        <v>53</v>
      </c>
      <c r="D174" s="1" t="s">
        <v>2</v>
      </c>
      <c r="E174" s="1" t="str">
        <f>IF(Origen[[#This Row],[Genero Sin Depurar]]="","Desconocido",Origen[[#This Row],[Genero Sin Depurar]])</f>
        <v>Male</v>
      </c>
      <c r="F174" s="1" t="s">
        <v>44</v>
      </c>
      <c r="G174" s="1" t="s">
        <v>45</v>
      </c>
      <c r="H174" s="2">
        <v>45642</v>
      </c>
      <c r="I174" s="2" t="str">
        <f>TEXT(Origen[[#This Row],[Fecha Compra]],"dddd")</f>
        <v>lunes</v>
      </c>
      <c r="J174" s="7" t="str">
        <f>TEXT(MONTH(Origen[[#This Row],[Fecha Compra]]),"MM")</f>
        <v>01</v>
      </c>
      <c r="K174" s="7">
        <f>YEAR(Origen[[#This Row],[Fecha Compra]])</f>
        <v>2024</v>
      </c>
      <c r="L174">
        <v>2</v>
      </c>
      <c r="M174">
        <v>86</v>
      </c>
      <c r="N174">
        <f>Origen[[#This Row],[Unidades]]*Origen[[#This Row],[PVP]]</f>
        <v>172</v>
      </c>
      <c r="O174" s="1" t="s">
        <v>83</v>
      </c>
      <c r="P174" s="1" t="s">
        <v>6</v>
      </c>
      <c r="Q174" s="1" t="s">
        <v>65</v>
      </c>
      <c r="R174" s="1" t="s">
        <v>39</v>
      </c>
      <c r="S174" s="1" t="s">
        <v>27</v>
      </c>
      <c r="T174" s="1" t="s">
        <v>57</v>
      </c>
      <c r="U174" s="1" t="s">
        <v>31</v>
      </c>
    </row>
    <row r="175" spans="1:21" x14ac:dyDescent="0.25">
      <c r="A175">
        <v>177</v>
      </c>
      <c r="B175">
        <f>IF(IFERROR(VLOOKUP(Origen[[#This Row],[Customer ID]],A176:A4074,1,FALSE),0)&gt;0,1,0)</f>
        <v>0</v>
      </c>
      <c r="C175">
        <v>53</v>
      </c>
      <c r="D175" s="1" t="s">
        <v>2</v>
      </c>
      <c r="E175" s="1" t="str">
        <f>IF(Origen[[#This Row],[Genero Sin Depurar]]="","Desconocido",Origen[[#This Row],[Genero Sin Depurar]])</f>
        <v>Male</v>
      </c>
      <c r="F175" s="1" t="s">
        <v>114</v>
      </c>
      <c r="G175" s="1" t="s">
        <v>49</v>
      </c>
      <c r="H175" s="2">
        <v>45644</v>
      </c>
      <c r="I175" s="2" t="str">
        <f>TEXT(Origen[[#This Row],[Fecha Compra]],"dddd")</f>
        <v>miércoles</v>
      </c>
      <c r="J175" s="7" t="str">
        <f>TEXT(MONTH(Origen[[#This Row],[Fecha Compra]]),"MM")</f>
        <v>01</v>
      </c>
      <c r="K175" s="7">
        <f>YEAR(Origen[[#This Row],[Fecha Compra]])</f>
        <v>2024</v>
      </c>
      <c r="L175">
        <v>30</v>
      </c>
      <c r="M175">
        <v>81</v>
      </c>
      <c r="N175">
        <f>Origen[[#This Row],[Unidades]]*Origen[[#This Row],[PVP]]</f>
        <v>2430</v>
      </c>
      <c r="O175" s="1" t="s">
        <v>64</v>
      </c>
      <c r="P175" s="1" t="s">
        <v>6</v>
      </c>
      <c r="Q175" s="1" t="s">
        <v>76</v>
      </c>
      <c r="R175" s="1" t="s">
        <v>19</v>
      </c>
      <c r="S175" s="1" t="s">
        <v>27</v>
      </c>
      <c r="T175" s="1" t="s">
        <v>21</v>
      </c>
      <c r="U175" s="1" t="s">
        <v>40</v>
      </c>
    </row>
    <row r="176" spans="1:21" x14ac:dyDescent="0.25">
      <c r="A176">
        <v>178</v>
      </c>
      <c r="B176">
        <f>IF(IFERROR(VLOOKUP(Origen[[#This Row],[Customer ID]],A177:A4075,1,FALSE),0)&gt;0,1,0)</f>
        <v>0</v>
      </c>
      <c r="C176">
        <v>21</v>
      </c>
      <c r="D176" s="1" t="s">
        <v>2</v>
      </c>
      <c r="E176" s="1" t="str">
        <f>IF(Origen[[#This Row],[Genero Sin Depurar]]="","Desconocido",Origen[[#This Row],[Genero Sin Depurar]])</f>
        <v>Male</v>
      </c>
      <c r="F176" s="1" t="s">
        <v>86</v>
      </c>
      <c r="G176" s="1" t="s">
        <v>4</v>
      </c>
      <c r="H176" s="2">
        <v>45646</v>
      </c>
      <c r="I176" s="2" t="str">
        <f>TEXT(Origen[[#This Row],[Fecha Compra]],"dddd")</f>
        <v>viernes</v>
      </c>
      <c r="J176" s="7" t="str">
        <f>TEXT(MONTH(Origen[[#This Row],[Fecha Compra]]),"MM")</f>
        <v>01</v>
      </c>
      <c r="K176" s="7">
        <f>YEAR(Origen[[#This Row],[Fecha Compra]])</f>
        <v>2024</v>
      </c>
      <c r="L176">
        <v>47</v>
      </c>
      <c r="M176">
        <v>42</v>
      </c>
      <c r="N176">
        <f>Origen[[#This Row],[Unidades]]*Origen[[#This Row],[PVP]]</f>
        <v>1974</v>
      </c>
      <c r="O176" s="1" t="s">
        <v>93</v>
      </c>
      <c r="P176" s="1" t="s">
        <v>6</v>
      </c>
      <c r="Q176" s="1" t="s">
        <v>118</v>
      </c>
      <c r="R176" s="1" t="s">
        <v>39</v>
      </c>
      <c r="S176" s="1" t="s">
        <v>27</v>
      </c>
      <c r="T176" s="1" t="s">
        <v>57</v>
      </c>
      <c r="U176" s="1" t="s">
        <v>70</v>
      </c>
    </row>
    <row r="177" spans="1:21" x14ac:dyDescent="0.25">
      <c r="A177">
        <v>179</v>
      </c>
      <c r="B177">
        <f>IF(IFERROR(VLOOKUP(Origen[[#This Row],[Customer ID]],A178:A4076,1,FALSE),0)&gt;0,1,0)</f>
        <v>0</v>
      </c>
      <c r="C177">
        <v>61</v>
      </c>
      <c r="D177" s="1" t="s">
        <v>2</v>
      </c>
      <c r="E177" s="1" t="str">
        <f>IF(Origen[[#This Row],[Genero Sin Depurar]]="","Desconocido",Origen[[#This Row],[Genero Sin Depurar]])</f>
        <v>Male</v>
      </c>
      <c r="F177" s="1" t="s">
        <v>69</v>
      </c>
      <c r="G177" s="1" t="s">
        <v>4</v>
      </c>
      <c r="H177" s="2">
        <v>45648</v>
      </c>
      <c r="I177" s="2" t="str">
        <f>TEXT(Origen[[#This Row],[Fecha Compra]],"dddd")</f>
        <v>domingo</v>
      </c>
      <c r="J177" s="7" t="str">
        <f>TEXT(MONTH(Origen[[#This Row],[Fecha Compra]]),"MM")</f>
        <v>01</v>
      </c>
      <c r="K177" s="7">
        <f>YEAR(Origen[[#This Row],[Fecha Compra]])</f>
        <v>2024</v>
      </c>
      <c r="L177">
        <v>21</v>
      </c>
      <c r="M177">
        <v>43</v>
      </c>
      <c r="N177">
        <f>Origen[[#This Row],[Unidades]]*Origen[[#This Row],[PVP]]</f>
        <v>903</v>
      </c>
      <c r="O177" s="1" t="s">
        <v>117</v>
      </c>
      <c r="P177" s="1" t="s">
        <v>6</v>
      </c>
      <c r="Q177" s="1" t="s">
        <v>75</v>
      </c>
      <c r="R177" s="1" t="s">
        <v>39</v>
      </c>
      <c r="S177" s="1" t="s">
        <v>52</v>
      </c>
      <c r="T177" s="1" t="s">
        <v>28</v>
      </c>
      <c r="U177" s="1" t="s">
        <v>40</v>
      </c>
    </row>
    <row r="178" spans="1:21" x14ac:dyDescent="0.25">
      <c r="A178">
        <v>180</v>
      </c>
      <c r="B178">
        <f>IF(IFERROR(VLOOKUP(Origen[[#This Row],[Customer ID]],A179:A4077,1,FALSE),0)&gt;0,1,0)</f>
        <v>0</v>
      </c>
      <c r="C178">
        <v>64</v>
      </c>
      <c r="D178" s="1" t="s">
        <v>2</v>
      </c>
      <c r="E178" s="1" t="str">
        <f>IF(Origen[[#This Row],[Genero Sin Depurar]]="","Desconocido",Origen[[#This Row],[Genero Sin Depurar]])</f>
        <v>Male</v>
      </c>
      <c r="F178" s="1" t="s">
        <v>119</v>
      </c>
      <c r="G178" s="1" t="s">
        <v>24</v>
      </c>
      <c r="H178" s="2">
        <v>45650</v>
      </c>
      <c r="I178" s="2" t="str">
        <f>TEXT(Origen[[#This Row],[Fecha Compra]],"dddd")</f>
        <v>martes</v>
      </c>
      <c r="J178" s="7" t="str">
        <f>TEXT(MONTH(Origen[[#This Row],[Fecha Compra]]),"MM")</f>
        <v>01</v>
      </c>
      <c r="K178" s="7">
        <f>YEAR(Origen[[#This Row],[Fecha Compra]])</f>
        <v>2024</v>
      </c>
      <c r="L178">
        <v>9</v>
      </c>
      <c r="M178">
        <v>31</v>
      </c>
      <c r="N178">
        <f>Origen[[#This Row],[Unidades]]*Origen[[#This Row],[PVP]]</f>
        <v>279</v>
      </c>
      <c r="O178" s="1" t="s">
        <v>97</v>
      </c>
      <c r="P178" s="1" t="s">
        <v>26</v>
      </c>
      <c r="Q178" s="1" t="s">
        <v>65</v>
      </c>
      <c r="R178" s="1" t="s">
        <v>39</v>
      </c>
      <c r="S178" s="1" t="s">
        <v>56</v>
      </c>
      <c r="T178" s="1" t="s">
        <v>57</v>
      </c>
      <c r="U178" s="1" t="s">
        <v>11</v>
      </c>
    </row>
    <row r="179" spans="1:21" x14ac:dyDescent="0.25">
      <c r="A179">
        <v>181</v>
      </c>
      <c r="B179">
        <f>IF(IFERROR(VLOOKUP(Origen[[#This Row],[Customer ID]],A180:A4078,1,FALSE),0)&gt;0,1,0)</f>
        <v>0</v>
      </c>
      <c r="C179">
        <v>51</v>
      </c>
      <c r="D179" s="1" t="s">
        <v>2</v>
      </c>
      <c r="E179" s="1" t="str">
        <f>IF(Origen[[#This Row],[Genero Sin Depurar]]="","Desconocido",Origen[[#This Row],[Genero Sin Depurar]])</f>
        <v>Male</v>
      </c>
      <c r="F179" s="1" t="s">
        <v>23</v>
      </c>
      <c r="G179" s="1" t="s">
        <v>24</v>
      </c>
      <c r="H179" s="2">
        <v>45652</v>
      </c>
      <c r="I179" s="2" t="str">
        <f>TEXT(Origen[[#This Row],[Fecha Compra]],"dddd")</f>
        <v>jueves</v>
      </c>
      <c r="J179" s="7" t="str">
        <f>TEXT(MONTH(Origen[[#This Row],[Fecha Compra]]),"MM")</f>
        <v>01</v>
      </c>
      <c r="K179" s="7">
        <f>YEAR(Origen[[#This Row],[Fecha Compra]])</f>
        <v>2024</v>
      </c>
      <c r="L179">
        <v>12</v>
      </c>
      <c r="M179">
        <v>81</v>
      </c>
      <c r="N179">
        <f>Origen[[#This Row],[Unidades]]*Origen[[#This Row],[PVP]]</f>
        <v>972</v>
      </c>
      <c r="O179" s="1" t="s">
        <v>129</v>
      </c>
      <c r="P179" s="1" t="s">
        <v>6</v>
      </c>
      <c r="Q179" s="1" t="s">
        <v>78</v>
      </c>
      <c r="R179" s="1" t="s">
        <v>39</v>
      </c>
      <c r="S179" s="1" t="s">
        <v>56</v>
      </c>
      <c r="T179" s="1" t="s">
        <v>68</v>
      </c>
      <c r="U179" s="1" t="s">
        <v>11</v>
      </c>
    </row>
    <row r="180" spans="1:21" x14ac:dyDescent="0.25">
      <c r="A180">
        <v>182</v>
      </c>
      <c r="B180">
        <f>IF(IFERROR(VLOOKUP(Origen[[#This Row],[Customer ID]],A181:A4079,1,FALSE),0)&gt;0,1,0)</f>
        <v>0</v>
      </c>
      <c r="C180">
        <v>32</v>
      </c>
      <c r="D180" s="1" t="s">
        <v>2</v>
      </c>
      <c r="E180" s="1" t="str">
        <f>IF(Origen[[#This Row],[Genero Sin Depurar]]="","Desconocido",Origen[[#This Row],[Genero Sin Depurar]])</f>
        <v>Male</v>
      </c>
      <c r="F180" s="1" t="s">
        <v>77</v>
      </c>
      <c r="G180" s="1" t="s">
        <v>4</v>
      </c>
      <c r="H180" s="2">
        <v>45654</v>
      </c>
      <c r="I180" s="2" t="str">
        <f>TEXT(Origen[[#This Row],[Fecha Compra]],"dddd")</f>
        <v>sábado</v>
      </c>
      <c r="J180" s="7" t="str">
        <f>TEXT(MONTH(Origen[[#This Row],[Fecha Compra]]),"MM")</f>
        <v>01</v>
      </c>
      <c r="K180" s="7">
        <f>YEAR(Origen[[#This Row],[Fecha Compra]])</f>
        <v>2024</v>
      </c>
      <c r="L180">
        <v>4</v>
      </c>
      <c r="M180">
        <v>61</v>
      </c>
      <c r="N180">
        <f>Origen[[#This Row],[Unidades]]*Origen[[#This Row],[PVP]]</f>
        <v>244</v>
      </c>
      <c r="O180" s="1" t="s">
        <v>17</v>
      </c>
      <c r="P180" s="1" t="s">
        <v>26</v>
      </c>
      <c r="Q180" s="1" t="s">
        <v>100</v>
      </c>
      <c r="R180" s="1" t="s">
        <v>35</v>
      </c>
      <c r="S180" s="1" t="s">
        <v>27</v>
      </c>
      <c r="T180" s="1" t="s">
        <v>57</v>
      </c>
      <c r="U180" s="1" t="s">
        <v>22</v>
      </c>
    </row>
    <row r="181" spans="1:21" x14ac:dyDescent="0.25">
      <c r="A181">
        <v>183</v>
      </c>
      <c r="B181">
        <f>IF(IFERROR(VLOOKUP(Origen[[#This Row],[Customer ID]],A182:A4080,1,FALSE),0)&gt;0,1,0)</f>
        <v>0</v>
      </c>
      <c r="C181">
        <v>38</v>
      </c>
      <c r="D181" s="1" t="s">
        <v>2</v>
      </c>
      <c r="E181" s="1" t="str">
        <f>IF(Origen[[#This Row],[Genero Sin Depurar]]="","Desconocido",Origen[[#This Row],[Genero Sin Depurar]])</f>
        <v>Male</v>
      </c>
      <c r="F181" s="1" t="s">
        <v>125</v>
      </c>
      <c r="G181" s="1" t="s">
        <v>49</v>
      </c>
      <c r="H181" s="2">
        <v>45656</v>
      </c>
      <c r="I181" s="2" t="str">
        <f>TEXT(Origen[[#This Row],[Fecha Compra]],"dddd")</f>
        <v>lunes</v>
      </c>
      <c r="J181" s="7" t="str">
        <f>TEXT(MONTH(Origen[[#This Row],[Fecha Compra]]),"MM")</f>
        <v>01</v>
      </c>
      <c r="K181" s="7">
        <f>YEAR(Origen[[#This Row],[Fecha Compra]])</f>
        <v>2024</v>
      </c>
      <c r="L181">
        <v>10</v>
      </c>
      <c r="M181">
        <v>96</v>
      </c>
      <c r="N181">
        <f>Origen[[#This Row],[Unidades]]*Origen[[#This Row],[PVP]]</f>
        <v>960</v>
      </c>
      <c r="O181" s="1" t="s">
        <v>72</v>
      </c>
      <c r="P181" s="1" t="s">
        <v>74</v>
      </c>
      <c r="Q181" s="1" t="s">
        <v>55</v>
      </c>
      <c r="R181" s="1" t="s">
        <v>35</v>
      </c>
      <c r="S181" s="1" t="s">
        <v>56</v>
      </c>
      <c r="T181" s="1" t="s">
        <v>68</v>
      </c>
      <c r="U181" s="1" t="s">
        <v>31</v>
      </c>
    </row>
    <row r="182" spans="1:21" x14ac:dyDescent="0.25">
      <c r="A182">
        <v>184</v>
      </c>
      <c r="B182">
        <f>IF(IFERROR(VLOOKUP(Origen[[#This Row],[Customer ID]],A183:A4081,1,FALSE),0)&gt;0,1,0)</f>
        <v>0</v>
      </c>
      <c r="C182">
        <v>58</v>
      </c>
      <c r="D182" s="1" t="s">
        <v>2</v>
      </c>
      <c r="E182" s="1" t="str">
        <f>IF(Origen[[#This Row],[Genero Sin Depurar]]="","Desconocido",Origen[[#This Row],[Genero Sin Depurar]])</f>
        <v>Male</v>
      </c>
      <c r="F182" s="1" t="s">
        <v>69</v>
      </c>
      <c r="G182" s="1" t="s">
        <v>4</v>
      </c>
      <c r="H182" s="2">
        <v>45658</v>
      </c>
      <c r="I182" s="2" t="str">
        <f>TEXT(Origen[[#This Row],[Fecha Compra]],"dddd")</f>
        <v>miércoles</v>
      </c>
      <c r="J182" s="7" t="str">
        <f>TEXT(MONTH(Origen[[#This Row],[Fecha Compra]]),"MM")</f>
        <v>01</v>
      </c>
      <c r="K182" s="7">
        <f>YEAR(Origen[[#This Row],[Fecha Compra]])</f>
        <v>2025</v>
      </c>
      <c r="L182">
        <v>26</v>
      </c>
      <c r="M182">
        <v>29</v>
      </c>
      <c r="N182">
        <f>Origen[[#This Row],[Unidades]]*Origen[[#This Row],[PVP]]</f>
        <v>754</v>
      </c>
      <c r="O182" s="1" t="s">
        <v>105</v>
      </c>
      <c r="P182" s="1" t="s">
        <v>74</v>
      </c>
      <c r="Q182" s="1" t="s">
        <v>100</v>
      </c>
      <c r="R182" s="1" t="s">
        <v>19</v>
      </c>
      <c r="S182" s="1" t="s">
        <v>52</v>
      </c>
      <c r="T182" s="1" t="s">
        <v>21</v>
      </c>
      <c r="U182" s="1" t="s">
        <v>22</v>
      </c>
    </row>
    <row r="183" spans="1:21" x14ac:dyDescent="0.25">
      <c r="A183">
        <v>185</v>
      </c>
      <c r="B183">
        <f>IF(IFERROR(VLOOKUP(Origen[[#This Row],[Customer ID]],A184:A4082,1,FALSE),0)&gt;0,1,0)</f>
        <v>0</v>
      </c>
      <c r="C183">
        <v>32</v>
      </c>
      <c r="D183" s="1" t="s">
        <v>2</v>
      </c>
      <c r="E183" s="1" t="str">
        <f>IF(Origen[[#This Row],[Genero Sin Depurar]]="","Desconocido",Origen[[#This Row],[Genero Sin Depurar]])</f>
        <v>Male</v>
      </c>
      <c r="F183" s="1" t="s">
        <v>32</v>
      </c>
      <c r="G183" s="1" t="s">
        <v>24</v>
      </c>
      <c r="H183" s="2">
        <v>45660</v>
      </c>
      <c r="I183" s="2" t="str">
        <f>TEXT(Origen[[#This Row],[Fecha Compra]],"dddd")</f>
        <v>viernes</v>
      </c>
      <c r="J183" s="7" t="str">
        <f>TEXT(MONTH(Origen[[#This Row],[Fecha Compra]]),"MM")</f>
        <v>01</v>
      </c>
      <c r="K183" s="7">
        <f>YEAR(Origen[[#This Row],[Fecha Compra]])</f>
        <v>2025</v>
      </c>
      <c r="L183">
        <v>40</v>
      </c>
      <c r="M183">
        <v>33</v>
      </c>
      <c r="N183">
        <f>Origen[[#This Row],[Unidades]]*Origen[[#This Row],[PVP]]</f>
        <v>1320</v>
      </c>
      <c r="O183" s="1" t="s">
        <v>59</v>
      </c>
      <c r="P183" s="1" t="s">
        <v>6</v>
      </c>
      <c r="Q183" s="1" t="s">
        <v>91</v>
      </c>
      <c r="R183" s="1" t="s">
        <v>19</v>
      </c>
      <c r="S183" s="1" t="s">
        <v>9</v>
      </c>
      <c r="T183" s="1" t="s">
        <v>15</v>
      </c>
      <c r="U183" s="1" t="s">
        <v>11</v>
      </c>
    </row>
    <row r="184" spans="1:21" x14ac:dyDescent="0.25">
      <c r="A184">
        <v>186</v>
      </c>
      <c r="B184">
        <f>IF(IFERROR(VLOOKUP(Origen[[#This Row],[Customer ID]],A185:A4083,1,FALSE),0)&gt;0,1,0)</f>
        <v>0</v>
      </c>
      <c r="C184">
        <v>46</v>
      </c>
      <c r="D184" s="1" t="s">
        <v>2</v>
      </c>
      <c r="E184" s="1" t="str">
        <f>IF(Origen[[#This Row],[Genero Sin Depurar]]="","Desconocido",Origen[[#This Row],[Genero Sin Depurar]])</f>
        <v>Male</v>
      </c>
      <c r="F184" s="1" t="s">
        <v>95</v>
      </c>
      <c r="G184" s="1" t="s">
        <v>4</v>
      </c>
      <c r="H184" s="2">
        <v>45662</v>
      </c>
      <c r="I184" s="2" t="str">
        <f>TEXT(Origen[[#This Row],[Fecha Compra]],"dddd")</f>
        <v>domingo</v>
      </c>
      <c r="J184" s="7" t="str">
        <f>TEXT(MONTH(Origen[[#This Row],[Fecha Compra]]),"MM")</f>
        <v>01</v>
      </c>
      <c r="K184" s="7">
        <f>YEAR(Origen[[#This Row],[Fecha Compra]])</f>
        <v>2025</v>
      </c>
      <c r="L184">
        <v>34</v>
      </c>
      <c r="M184">
        <v>32</v>
      </c>
      <c r="N184">
        <f>Origen[[#This Row],[Unidades]]*Origen[[#This Row],[PVP]]</f>
        <v>1088</v>
      </c>
      <c r="O184" s="1" t="s">
        <v>132</v>
      </c>
      <c r="P184" s="1" t="s">
        <v>74</v>
      </c>
      <c r="Q184" s="1" t="s">
        <v>47</v>
      </c>
      <c r="R184" s="1" t="s">
        <v>35</v>
      </c>
      <c r="S184" s="1" t="s">
        <v>56</v>
      </c>
      <c r="T184" s="1" t="s">
        <v>57</v>
      </c>
      <c r="U184" s="1" t="s">
        <v>11</v>
      </c>
    </row>
    <row r="185" spans="1:21" x14ac:dyDescent="0.25">
      <c r="A185">
        <v>187</v>
      </c>
      <c r="B185">
        <f>IF(IFERROR(VLOOKUP(Origen[[#This Row],[Customer ID]],A186:A4084,1,FALSE),0)&gt;0,1,0)</f>
        <v>0</v>
      </c>
      <c r="C185">
        <v>39</v>
      </c>
      <c r="D185" s="1" t="s">
        <v>2</v>
      </c>
      <c r="E185" s="1" t="str">
        <f>IF(Origen[[#This Row],[Genero Sin Depurar]]="","Desconocido",Origen[[#This Row],[Genero Sin Depurar]])</f>
        <v>Male</v>
      </c>
      <c r="F185" s="1" t="s">
        <v>114</v>
      </c>
      <c r="G185" s="1" t="s">
        <v>49</v>
      </c>
      <c r="H185" s="2">
        <v>45664</v>
      </c>
      <c r="I185" s="2" t="str">
        <f>TEXT(Origen[[#This Row],[Fecha Compra]],"dddd")</f>
        <v>martes</v>
      </c>
      <c r="J185" s="7" t="str">
        <f>TEXT(MONTH(Origen[[#This Row],[Fecha Compra]]),"MM")</f>
        <v>01</v>
      </c>
      <c r="K185" s="7">
        <f>YEAR(Origen[[#This Row],[Fecha Compra]])</f>
        <v>2025</v>
      </c>
      <c r="L185">
        <v>31</v>
      </c>
      <c r="M185">
        <v>56</v>
      </c>
      <c r="N185">
        <f>Origen[[#This Row],[Unidades]]*Origen[[#This Row],[PVP]]</f>
        <v>1736</v>
      </c>
      <c r="O185" s="1" t="s">
        <v>130</v>
      </c>
      <c r="P185" s="1" t="s">
        <v>18</v>
      </c>
      <c r="Q185" s="1" t="s">
        <v>75</v>
      </c>
      <c r="R185" s="1" t="s">
        <v>35</v>
      </c>
      <c r="S185" s="1" t="s">
        <v>36</v>
      </c>
      <c r="T185" s="1" t="s">
        <v>68</v>
      </c>
      <c r="U185" s="1" t="s">
        <v>31</v>
      </c>
    </row>
    <row r="186" spans="1:21" x14ac:dyDescent="0.25">
      <c r="A186">
        <v>188</v>
      </c>
      <c r="B186">
        <f>IF(IFERROR(VLOOKUP(Origen[[#This Row],[Customer ID]],A187:A4085,1,FALSE),0)&gt;0,1,0)</f>
        <v>0</v>
      </c>
      <c r="C186">
        <v>19</v>
      </c>
      <c r="D186" s="1" t="s">
        <v>2</v>
      </c>
      <c r="E186" s="1" t="str">
        <f>IF(Origen[[#This Row],[Genero Sin Depurar]]="","Desconocido",Origen[[#This Row],[Genero Sin Depurar]])</f>
        <v>Male</v>
      </c>
      <c r="F186" s="1" t="s">
        <v>53</v>
      </c>
      <c r="G186" s="1" t="s">
        <v>24</v>
      </c>
      <c r="H186" s="2">
        <v>45666</v>
      </c>
      <c r="I186" s="2" t="str">
        <f>TEXT(Origen[[#This Row],[Fecha Compra]],"dddd")</f>
        <v>jueves</v>
      </c>
      <c r="J186" s="7" t="str">
        <f>TEXT(MONTH(Origen[[#This Row],[Fecha Compra]]),"MM")</f>
        <v>01</v>
      </c>
      <c r="K186" s="7">
        <f>YEAR(Origen[[#This Row],[Fecha Compra]])</f>
        <v>2025</v>
      </c>
      <c r="L186">
        <v>1</v>
      </c>
      <c r="M186">
        <v>94</v>
      </c>
      <c r="N186">
        <f>Origen[[#This Row],[Unidades]]*Origen[[#This Row],[PVP]]</f>
        <v>94</v>
      </c>
      <c r="O186" s="1" t="s">
        <v>124</v>
      </c>
      <c r="P186" s="1" t="s">
        <v>18</v>
      </c>
      <c r="Q186" s="1" t="s">
        <v>55</v>
      </c>
      <c r="R186" s="1" t="s">
        <v>19</v>
      </c>
      <c r="S186" s="1" t="s">
        <v>56</v>
      </c>
      <c r="T186" s="1" t="s">
        <v>57</v>
      </c>
      <c r="U186" s="1" t="s">
        <v>58</v>
      </c>
    </row>
    <row r="187" spans="1:21" x14ac:dyDescent="0.25">
      <c r="A187">
        <v>189</v>
      </c>
      <c r="B187">
        <f>IF(IFERROR(VLOOKUP(Origen[[#This Row],[Customer ID]],A188:A4086,1,FALSE),0)&gt;0,1,0)</f>
        <v>0</v>
      </c>
      <c r="C187">
        <v>50</v>
      </c>
      <c r="D187" s="1" t="s">
        <v>2</v>
      </c>
      <c r="E187" s="1" t="str">
        <f>IF(Origen[[#This Row],[Genero Sin Depurar]]="","Desconocido",Origen[[#This Row],[Genero Sin Depurar]])</f>
        <v>Male</v>
      </c>
      <c r="F187" s="1" t="s">
        <v>86</v>
      </c>
      <c r="G187" s="1" t="s">
        <v>4</v>
      </c>
      <c r="H187" s="2">
        <v>45668</v>
      </c>
      <c r="I187" s="2" t="str">
        <f>TEXT(Origen[[#This Row],[Fecha Compra]],"dddd")</f>
        <v>sábado</v>
      </c>
      <c r="J187" s="7" t="str">
        <f>TEXT(MONTH(Origen[[#This Row],[Fecha Compra]]),"MM")</f>
        <v>01</v>
      </c>
      <c r="K187" s="7">
        <f>YEAR(Origen[[#This Row],[Fecha Compra]])</f>
        <v>2025</v>
      </c>
      <c r="L187">
        <v>5</v>
      </c>
      <c r="M187">
        <v>53</v>
      </c>
      <c r="N187">
        <f>Origen[[#This Row],[Unidades]]*Origen[[#This Row],[PVP]]</f>
        <v>265</v>
      </c>
      <c r="O187" s="1" t="s">
        <v>54</v>
      </c>
      <c r="P187" s="1" t="s">
        <v>26</v>
      </c>
      <c r="Q187" s="1" t="s">
        <v>51</v>
      </c>
      <c r="R187" s="1" t="s">
        <v>19</v>
      </c>
      <c r="S187" s="1" t="s">
        <v>9</v>
      </c>
      <c r="T187" s="1" t="s">
        <v>57</v>
      </c>
      <c r="U187" s="1" t="s">
        <v>58</v>
      </c>
    </row>
    <row r="188" spans="1:21" x14ac:dyDescent="0.25">
      <c r="A188">
        <v>190</v>
      </c>
      <c r="B188">
        <f>IF(IFERROR(VLOOKUP(Origen[[#This Row],[Customer ID]],A189:A4087,1,FALSE),0)&gt;0,1,0)</f>
        <v>0</v>
      </c>
      <c r="C188">
        <v>36</v>
      </c>
      <c r="D188" s="1" t="s">
        <v>2</v>
      </c>
      <c r="E188" s="1" t="str">
        <f>IF(Origen[[#This Row],[Genero Sin Depurar]]="","Desconocido",Origen[[#This Row],[Genero Sin Depurar]])</f>
        <v>Male</v>
      </c>
      <c r="F188" s="1" t="s">
        <v>3</v>
      </c>
      <c r="G188" s="1" t="s">
        <v>4</v>
      </c>
      <c r="H188" s="2">
        <v>45670</v>
      </c>
      <c r="I188" s="2" t="str">
        <f>TEXT(Origen[[#This Row],[Fecha Compra]],"dddd")</f>
        <v>lunes</v>
      </c>
      <c r="J188" s="7" t="str">
        <f>TEXT(MONTH(Origen[[#This Row],[Fecha Compra]]),"MM")</f>
        <v>01</v>
      </c>
      <c r="K188" s="7">
        <f>YEAR(Origen[[#This Row],[Fecha Compra]])</f>
        <v>2025</v>
      </c>
      <c r="L188">
        <v>4</v>
      </c>
      <c r="M188">
        <v>82</v>
      </c>
      <c r="N188">
        <f>Origen[[#This Row],[Unidades]]*Origen[[#This Row],[PVP]]</f>
        <v>328</v>
      </c>
      <c r="O188" s="1" t="s">
        <v>46</v>
      </c>
      <c r="P188" s="1" t="s">
        <v>26</v>
      </c>
      <c r="Q188" s="1" t="s">
        <v>14</v>
      </c>
      <c r="R188" s="1" t="s">
        <v>39</v>
      </c>
      <c r="S188" s="1" t="s">
        <v>27</v>
      </c>
      <c r="T188" s="1" t="s">
        <v>21</v>
      </c>
      <c r="U188" s="1" t="s">
        <v>22</v>
      </c>
    </row>
    <row r="189" spans="1:21" x14ac:dyDescent="0.25">
      <c r="A189">
        <v>191</v>
      </c>
      <c r="B189">
        <f>IF(IFERROR(VLOOKUP(Origen[[#This Row],[Customer ID]],A190:A4088,1,FALSE),0)&gt;0,1,0)</f>
        <v>0</v>
      </c>
      <c r="C189">
        <v>65</v>
      </c>
      <c r="D189" s="1" t="s">
        <v>2</v>
      </c>
      <c r="E189" s="1" t="str">
        <f>IF(Origen[[#This Row],[Genero Sin Depurar]]="","Desconocido",Origen[[#This Row],[Genero Sin Depurar]])</f>
        <v>Male</v>
      </c>
      <c r="F189" s="1" t="s">
        <v>44</v>
      </c>
      <c r="G189" s="1" t="s">
        <v>45</v>
      </c>
      <c r="H189" s="2">
        <v>45672</v>
      </c>
      <c r="I189" s="2" t="str">
        <f>TEXT(Origen[[#This Row],[Fecha Compra]],"dddd")</f>
        <v>miércoles</v>
      </c>
      <c r="J189" s="7" t="str">
        <f>TEXT(MONTH(Origen[[#This Row],[Fecha Compra]]),"MM")</f>
        <v>01</v>
      </c>
      <c r="K189" s="7">
        <f>YEAR(Origen[[#This Row],[Fecha Compra]])</f>
        <v>2025</v>
      </c>
      <c r="L189">
        <v>48</v>
      </c>
      <c r="M189">
        <v>70</v>
      </c>
      <c r="N189">
        <f>Origen[[#This Row],[Unidades]]*Origen[[#This Row],[PVP]]</f>
        <v>3360</v>
      </c>
      <c r="O189" s="1" t="s">
        <v>98</v>
      </c>
      <c r="P189" s="1" t="s">
        <v>74</v>
      </c>
      <c r="Q189" s="1" t="s">
        <v>100</v>
      </c>
      <c r="R189" s="1" t="s">
        <v>39</v>
      </c>
      <c r="S189" s="1" t="s">
        <v>20</v>
      </c>
      <c r="T189" s="1" t="s">
        <v>10</v>
      </c>
      <c r="U189" s="1" t="s">
        <v>40</v>
      </c>
    </row>
    <row r="190" spans="1:21" x14ac:dyDescent="0.25">
      <c r="A190">
        <v>192</v>
      </c>
      <c r="B190">
        <f>IF(IFERROR(VLOOKUP(Origen[[#This Row],[Customer ID]],A191:A4089,1,FALSE),0)&gt;0,1,0)</f>
        <v>0</v>
      </c>
      <c r="C190">
        <v>64</v>
      </c>
      <c r="D190" s="1" t="s">
        <v>2</v>
      </c>
      <c r="E190" s="1" t="str">
        <f>IF(Origen[[#This Row],[Genero Sin Depurar]]="","Desconocido",Origen[[#This Row],[Genero Sin Depurar]])</f>
        <v>Male</v>
      </c>
      <c r="F190" s="1" t="s">
        <v>106</v>
      </c>
      <c r="G190" s="1" t="s">
        <v>49</v>
      </c>
      <c r="H190" s="2">
        <v>45674</v>
      </c>
      <c r="I190" s="2" t="str">
        <f>TEXT(Origen[[#This Row],[Fecha Compra]],"dddd")</f>
        <v>viernes</v>
      </c>
      <c r="J190" s="7" t="str">
        <f>TEXT(MONTH(Origen[[#This Row],[Fecha Compra]]),"MM")</f>
        <v>01</v>
      </c>
      <c r="K190" s="7">
        <f>YEAR(Origen[[#This Row],[Fecha Compra]])</f>
        <v>2025</v>
      </c>
      <c r="L190">
        <v>29</v>
      </c>
      <c r="M190">
        <v>76</v>
      </c>
      <c r="N190">
        <f>Origen[[#This Row],[Unidades]]*Origen[[#This Row],[PVP]]</f>
        <v>2204</v>
      </c>
      <c r="O190" s="1" t="s">
        <v>122</v>
      </c>
      <c r="P190" s="1" t="s">
        <v>26</v>
      </c>
      <c r="Q190" s="1" t="s">
        <v>7</v>
      </c>
      <c r="R190" s="1" t="s">
        <v>39</v>
      </c>
      <c r="S190" s="1" t="s">
        <v>20</v>
      </c>
      <c r="T190" s="1" t="s">
        <v>15</v>
      </c>
      <c r="U190" s="1" t="s">
        <v>79</v>
      </c>
    </row>
    <row r="191" spans="1:21" x14ac:dyDescent="0.25">
      <c r="A191">
        <v>193</v>
      </c>
      <c r="B191">
        <f>IF(IFERROR(VLOOKUP(Origen[[#This Row],[Customer ID]],A192:A4090,1,FALSE),0)&gt;0,1,0)</f>
        <v>0</v>
      </c>
      <c r="C191">
        <v>46</v>
      </c>
      <c r="D191" s="1" t="s">
        <v>2</v>
      </c>
      <c r="E191" s="1" t="str">
        <f>IF(Origen[[#This Row],[Genero Sin Depurar]]="","Desconocido",Origen[[#This Row],[Genero Sin Depurar]])</f>
        <v>Male</v>
      </c>
      <c r="F191" s="1" t="s">
        <v>53</v>
      </c>
      <c r="G191" s="1" t="s">
        <v>24</v>
      </c>
      <c r="H191" s="2">
        <v>45676</v>
      </c>
      <c r="I191" s="2" t="str">
        <f>TEXT(Origen[[#This Row],[Fecha Compra]],"dddd")</f>
        <v>domingo</v>
      </c>
      <c r="J191" s="7" t="str">
        <f>TEXT(MONTH(Origen[[#This Row],[Fecha Compra]]),"MM")</f>
        <v>01</v>
      </c>
      <c r="K191" s="7">
        <f>YEAR(Origen[[#This Row],[Fecha Compra]])</f>
        <v>2025</v>
      </c>
      <c r="L191">
        <v>12</v>
      </c>
      <c r="M191">
        <v>29</v>
      </c>
      <c r="N191">
        <f>Origen[[#This Row],[Unidades]]*Origen[[#This Row],[PVP]]</f>
        <v>348</v>
      </c>
      <c r="O191" s="1" t="s">
        <v>127</v>
      </c>
      <c r="P191" s="1" t="s">
        <v>6</v>
      </c>
      <c r="Q191" s="1" t="s">
        <v>30</v>
      </c>
      <c r="R191" s="1" t="s">
        <v>35</v>
      </c>
      <c r="S191" s="1" t="s">
        <v>9</v>
      </c>
      <c r="T191" s="1" t="s">
        <v>28</v>
      </c>
      <c r="U191" s="1" t="s">
        <v>58</v>
      </c>
    </row>
    <row r="192" spans="1:21" x14ac:dyDescent="0.25">
      <c r="A192">
        <v>194</v>
      </c>
      <c r="B192">
        <f>IF(IFERROR(VLOOKUP(Origen[[#This Row],[Customer ID]],A193:A4091,1,FALSE),0)&gt;0,1,0)</f>
        <v>0</v>
      </c>
      <c r="C192">
        <v>36</v>
      </c>
      <c r="D192" s="1" t="s">
        <v>2</v>
      </c>
      <c r="E192" s="1" t="str">
        <f>IF(Origen[[#This Row],[Genero Sin Depurar]]="","Desconocido",Origen[[#This Row],[Genero Sin Depurar]])</f>
        <v>Male</v>
      </c>
      <c r="F192" s="1" t="s">
        <v>115</v>
      </c>
      <c r="G192" s="1" t="s">
        <v>49</v>
      </c>
      <c r="H192" s="2">
        <v>45678</v>
      </c>
      <c r="I192" s="2" t="str">
        <f>TEXT(Origen[[#This Row],[Fecha Compra]],"dddd")</f>
        <v>martes</v>
      </c>
      <c r="J192" s="7" t="str">
        <f>TEXT(MONTH(Origen[[#This Row],[Fecha Compra]]),"MM")</f>
        <v>01</v>
      </c>
      <c r="K192" s="7">
        <f>YEAR(Origen[[#This Row],[Fecha Compra]])</f>
        <v>2025</v>
      </c>
      <c r="L192">
        <v>29</v>
      </c>
      <c r="M192">
        <v>100</v>
      </c>
      <c r="N192">
        <f>Origen[[#This Row],[Unidades]]*Origen[[#This Row],[PVP]]</f>
        <v>2900</v>
      </c>
      <c r="O192" s="1" t="s">
        <v>96</v>
      </c>
      <c r="P192" s="1" t="s">
        <v>18</v>
      </c>
      <c r="Q192" s="1" t="s">
        <v>47</v>
      </c>
      <c r="R192" s="1" t="s">
        <v>39</v>
      </c>
      <c r="S192" s="1" t="s">
        <v>36</v>
      </c>
      <c r="T192" s="1" t="s">
        <v>10</v>
      </c>
      <c r="U192" s="1" t="s">
        <v>31</v>
      </c>
    </row>
    <row r="193" spans="1:21" x14ac:dyDescent="0.25">
      <c r="A193">
        <v>195</v>
      </c>
      <c r="B193">
        <f>IF(IFERROR(VLOOKUP(Origen[[#This Row],[Customer ID]],A194:A4092,1,FALSE),0)&gt;0,1,0)</f>
        <v>0</v>
      </c>
      <c r="C193">
        <v>51</v>
      </c>
      <c r="D193" s="1" t="s">
        <v>2</v>
      </c>
      <c r="E193" s="1" t="str">
        <f>IF(Origen[[#This Row],[Genero Sin Depurar]]="","Desconocido",Origen[[#This Row],[Genero Sin Depurar]])</f>
        <v>Male</v>
      </c>
      <c r="F193" s="1" t="s">
        <v>114</v>
      </c>
      <c r="G193" s="1" t="s">
        <v>49</v>
      </c>
      <c r="H193" s="2">
        <v>45680</v>
      </c>
      <c r="I193" s="2" t="str">
        <f>TEXT(Origen[[#This Row],[Fecha Compra]],"dddd")</f>
        <v>jueves</v>
      </c>
      <c r="J193" s="7" t="str">
        <f>TEXT(MONTH(Origen[[#This Row],[Fecha Compra]]),"MM")</f>
        <v>01</v>
      </c>
      <c r="K193" s="7">
        <f>YEAR(Origen[[#This Row],[Fecha Compra]])</f>
        <v>2025</v>
      </c>
      <c r="L193">
        <v>15</v>
      </c>
      <c r="M193">
        <v>94</v>
      </c>
      <c r="N193">
        <f>Origen[[#This Row],[Unidades]]*Origen[[#This Row],[PVP]]</f>
        <v>1410</v>
      </c>
      <c r="O193" s="1" t="s">
        <v>50</v>
      </c>
      <c r="P193" s="1" t="s">
        <v>26</v>
      </c>
      <c r="Q193" s="1" t="s">
        <v>60</v>
      </c>
      <c r="R193" s="1" t="s">
        <v>19</v>
      </c>
      <c r="S193" s="1" t="s">
        <v>9</v>
      </c>
      <c r="T193" s="1" t="s">
        <v>68</v>
      </c>
      <c r="U193" s="1" t="s">
        <v>40</v>
      </c>
    </row>
    <row r="194" spans="1:21" x14ac:dyDescent="0.25">
      <c r="A194">
        <v>196</v>
      </c>
      <c r="B194">
        <f>IF(IFERROR(VLOOKUP(Origen[[#This Row],[Customer ID]],A195:A4093,1,FALSE),0)&gt;0,1,0)</f>
        <v>0</v>
      </c>
      <c r="C194">
        <v>51</v>
      </c>
      <c r="D194" s="1" t="s">
        <v>2</v>
      </c>
      <c r="E194" s="1" t="str">
        <f>IF(Origen[[#This Row],[Genero Sin Depurar]]="","Desconocido",Origen[[#This Row],[Genero Sin Depurar]])</f>
        <v>Male</v>
      </c>
      <c r="F194" s="1" t="s">
        <v>84</v>
      </c>
      <c r="G194" s="1" t="s">
        <v>45</v>
      </c>
      <c r="H194" s="2">
        <v>45682</v>
      </c>
      <c r="I194" s="2" t="str">
        <f>TEXT(Origen[[#This Row],[Fecha Compra]],"dddd")</f>
        <v>sábado</v>
      </c>
      <c r="J194" s="7" t="str">
        <f>TEXT(MONTH(Origen[[#This Row],[Fecha Compra]]),"MM")</f>
        <v>01</v>
      </c>
      <c r="K194" s="7">
        <f>YEAR(Origen[[#This Row],[Fecha Compra]])</f>
        <v>2025</v>
      </c>
      <c r="L194">
        <v>34</v>
      </c>
      <c r="M194">
        <v>25</v>
      </c>
      <c r="N194">
        <f>Origen[[#This Row],[Unidades]]*Origen[[#This Row],[PVP]]</f>
        <v>850</v>
      </c>
      <c r="O194" s="1" t="s">
        <v>66</v>
      </c>
      <c r="P194" s="1" t="s">
        <v>26</v>
      </c>
      <c r="Q194" s="1" t="s">
        <v>118</v>
      </c>
      <c r="R194" s="1" t="s">
        <v>39</v>
      </c>
      <c r="S194" s="1" t="s">
        <v>20</v>
      </c>
      <c r="T194" s="1" t="s">
        <v>21</v>
      </c>
      <c r="U194" s="1" t="s">
        <v>70</v>
      </c>
    </row>
    <row r="195" spans="1:21" x14ac:dyDescent="0.25">
      <c r="A195">
        <v>197</v>
      </c>
      <c r="B195">
        <f>IF(IFERROR(VLOOKUP(Origen[[#This Row],[Customer ID]],A196:A4094,1,FALSE),0)&gt;0,1,0)</f>
        <v>0</v>
      </c>
      <c r="C195">
        <v>38</v>
      </c>
      <c r="D195" s="1" t="s">
        <v>2</v>
      </c>
      <c r="E195" s="1" t="str">
        <f>IF(Origen[[#This Row],[Genero Sin Depurar]]="","Desconocido",Origen[[#This Row],[Genero Sin Depurar]])</f>
        <v>Male</v>
      </c>
      <c r="F195" s="1" t="s">
        <v>119</v>
      </c>
      <c r="G195" s="1" t="s">
        <v>24</v>
      </c>
      <c r="H195" s="2">
        <v>45684</v>
      </c>
      <c r="I195" s="2" t="str">
        <f>TEXT(Origen[[#This Row],[Fecha Compra]],"dddd")</f>
        <v>lunes</v>
      </c>
      <c r="J195" s="7" t="str">
        <f>TEXT(MONTH(Origen[[#This Row],[Fecha Compra]]),"MM")</f>
        <v>01</v>
      </c>
      <c r="K195" s="7">
        <f>YEAR(Origen[[#This Row],[Fecha Compra]])</f>
        <v>2025</v>
      </c>
      <c r="L195">
        <v>41</v>
      </c>
      <c r="M195">
        <v>88</v>
      </c>
      <c r="N195">
        <f>Origen[[#This Row],[Unidades]]*Origen[[#This Row],[PVP]]</f>
        <v>3608</v>
      </c>
      <c r="O195" s="1" t="s">
        <v>131</v>
      </c>
      <c r="P195" s="1" t="s">
        <v>26</v>
      </c>
      <c r="Q195" s="1" t="s">
        <v>75</v>
      </c>
      <c r="R195" s="1" t="s">
        <v>35</v>
      </c>
      <c r="S195" s="1" t="s">
        <v>27</v>
      </c>
      <c r="T195" s="1" t="s">
        <v>21</v>
      </c>
      <c r="U195" s="1" t="s">
        <v>11</v>
      </c>
    </row>
    <row r="196" spans="1:21" x14ac:dyDescent="0.25">
      <c r="A196">
        <v>198</v>
      </c>
      <c r="B196">
        <f>IF(IFERROR(VLOOKUP(Origen[[#This Row],[Customer ID]],A197:A4095,1,FALSE),0)&gt;0,1,0)</f>
        <v>0</v>
      </c>
      <c r="C196">
        <v>59</v>
      </c>
      <c r="D196" s="1" t="s">
        <v>2</v>
      </c>
      <c r="E196" s="1" t="str">
        <f>IF(Origen[[#This Row],[Genero Sin Depurar]]="","Desconocido",Origen[[#This Row],[Genero Sin Depurar]])</f>
        <v>Male</v>
      </c>
      <c r="F196" s="1" t="s">
        <v>101</v>
      </c>
      <c r="G196" s="1" t="s">
        <v>49</v>
      </c>
      <c r="H196" s="2">
        <v>45686</v>
      </c>
      <c r="I196" s="2" t="str">
        <f>TEXT(Origen[[#This Row],[Fecha Compra]],"dddd")</f>
        <v>miércoles</v>
      </c>
      <c r="J196" s="7" t="str">
        <f>TEXT(MONTH(Origen[[#This Row],[Fecha Compra]]),"MM")</f>
        <v>01</v>
      </c>
      <c r="K196" s="7">
        <f>YEAR(Origen[[#This Row],[Fecha Compra]])</f>
        <v>2025</v>
      </c>
      <c r="L196">
        <v>41</v>
      </c>
      <c r="M196">
        <v>78</v>
      </c>
      <c r="N196">
        <f>Origen[[#This Row],[Unidades]]*Origen[[#This Row],[PVP]]</f>
        <v>3198</v>
      </c>
      <c r="O196" s="1" t="s">
        <v>113</v>
      </c>
      <c r="P196" s="1" t="s">
        <v>26</v>
      </c>
      <c r="Q196" s="1" t="s">
        <v>76</v>
      </c>
      <c r="R196" s="1" t="s">
        <v>39</v>
      </c>
      <c r="S196" s="1" t="s">
        <v>52</v>
      </c>
      <c r="T196" s="1" t="s">
        <v>21</v>
      </c>
      <c r="U196" s="1" t="s">
        <v>70</v>
      </c>
    </row>
    <row r="197" spans="1:21" x14ac:dyDescent="0.25">
      <c r="A197">
        <v>199</v>
      </c>
      <c r="B197">
        <f>IF(IFERROR(VLOOKUP(Origen[[#This Row],[Customer ID]],A198:A4096,1,FALSE),0)&gt;0,1,0)</f>
        <v>0</v>
      </c>
      <c r="C197">
        <v>57</v>
      </c>
      <c r="D197" s="1" t="s">
        <v>2</v>
      </c>
      <c r="E197" s="1" t="str">
        <f>IF(Origen[[#This Row],[Genero Sin Depurar]]="","Desconocido",Origen[[#This Row],[Genero Sin Depurar]])</f>
        <v>Male</v>
      </c>
      <c r="F197" s="1" t="s">
        <v>88</v>
      </c>
      <c r="G197" s="1" t="s">
        <v>49</v>
      </c>
      <c r="H197" s="2">
        <v>45688</v>
      </c>
      <c r="I197" s="2" t="str">
        <f>TEXT(Origen[[#This Row],[Fecha Compra]],"dddd")</f>
        <v>viernes</v>
      </c>
      <c r="J197" s="7" t="str">
        <f>TEXT(MONTH(Origen[[#This Row],[Fecha Compra]]),"MM")</f>
        <v>01</v>
      </c>
      <c r="K197" s="7">
        <f>YEAR(Origen[[#This Row],[Fecha Compra]])</f>
        <v>2025</v>
      </c>
      <c r="L197">
        <v>39</v>
      </c>
      <c r="M197">
        <v>45</v>
      </c>
      <c r="N197">
        <f>Origen[[#This Row],[Unidades]]*Origen[[#This Row],[PVP]]</f>
        <v>1755</v>
      </c>
      <c r="O197" s="1" t="s">
        <v>122</v>
      </c>
      <c r="P197" s="1" t="s">
        <v>26</v>
      </c>
      <c r="Q197" s="1" t="s">
        <v>30</v>
      </c>
      <c r="R197" s="1" t="s">
        <v>8</v>
      </c>
      <c r="S197" s="1" t="s">
        <v>36</v>
      </c>
      <c r="T197" s="1" t="s">
        <v>21</v>
      </c>
      <c r="U197" s="1" t="s">
        <v>11</v>
      </c>
    </row>
    <row r="198" spans="1:21" x14ac:dyDescent="0.25">
      <c r="A198">
        <v>200</v>
      </c>
      <c r="B198">
        <f>IF(IFERROR(VLOOKUP(Origen[[#This Row],[Customer ID]],A199:A4097,1,FALSE),0)&gt;0,1,0)</f>
        <v>0</v>
      </c>
      <c r="C198">
        <v>54</v>
      </c>
      <c r="D198" s="1" t="s">
        <v>2</v>
      </c>
      <c r="E198" s="1" t="str">
        <f>IF(Origen[[#This Row],[Genero Sin Depurar]]="","Desconocido",Origen[[#This Row],[Genero Sin Depurar]])</f>
        <v>Male</v>
      </c>
      <c r="F198" s="1" t="s">
        <v>106</v>
      </c>
      <c r="G198" s="1" t="s">
        <v>49</v>
      </c>
      <c r="H198" s="2">
        <v>45690</v>
      </c>
      <c r="I198" s="2" t="str">
        <f>TEXT(Origen[[#This Row],[Fecha Compra]],"dddd")</f>
        <v>domingo</v>
      </c>
      <c r="J198" s="7" t="str">
        <f>TEXT(MONTH(Origen[[#This Row],[Fecha Compra]]),"MM")</f>
        <v>01</v>
      </c>
      <c r="K198" s="7">
        <f>YEAR(Origen[[#This Row],[Fecha Compra]])</f>
        <v>2025</v>
      </c>
      <c r="L198">
        <v>32</v>
      </c>
      <c r="M198">
        <v>73</v>
      </c>
      <c r="N198">
        <f>Origen[[#This Row],[Unidades]]*Origen[[#This Row],[PVP]]</f>
        <v>2336</v>
      </c>
      <c r="O198" s="1" t="s">
        <v>117</v>
      </c>
      <c r="P198" s="1" t="s">
        <v>74</v>
      </c>
      <c r="Q198" s="1" t="s">
        <v>78</v>
      </c>
      <c r="R198" s="1" t="s">
        <v>35</v>
      </c>
      <c r="S198" s="1" t="s">
        <v>9</v>
      </c>
      <c r="T198" s="1" t="s">
        <v>15</v>
      </c>
      <c r="U198" s="1" t="s">
        <v>22</v>
      </c>
    </row>
    <row r="199" spans="1:21" x14ac:dyDescent="0.25">
      <c r="A199">
        <v>201</v>
      </c>
      <c r="B199">
        <f>IF(IFERROR(VLOOKUP(Origen[[#This Row],[Customer ID]],A200:A4098,1,FALSE),0)&gt;0,1,0)</f>
        <v>0</v>
      </c>
      <c r="C199">
        <v>25</v>
      </c>
      <c r="D199" s="1" t="s">
        <v>2</v>
      </c>
      <c r="E199" s="1" t="str">
        <f>IF(Origen[[#This Row],[Genero Sin Depurar]]="","Desconocido",Origen[[#This Row],[Genero Sin Depurar]])</f>
        <v>Male</v>
      </c>
      <c r="F199" s="1" t="s">
        <v>63</v>
      </c>
      <c r="G199" s="1" t="s">
        <v>4</v>
      </c>
      <c r="H199" s="2">
        <v>45692</v>
      </c>
      <c r="I199" s="2" t="str">
        <f>TEXT(Origen[[#This Row],[Fecha Compra]],"dddd")</f>
        <v>martes</v>
      </c>
      <c r="J199" s="7" t="str">
        <f>TEXT(MONTH(Origen[[#This Row],[Fecha Compra]]),"MM")</f>
        <v>01</v>
      </c>
      <c r="K199" s="7">
        <f>YEAR(Origen[[#This Row],[Fecha Compra]])</f>
        <v>2025</v>
      </c>
      <c r="L199">
        <v>29</v>
      </c>
      <c r="M199">
        <v>61</v>
      </c>
      <c r="N199">
        <f>Origen[[#This Row],[Unidades]]*Origen[[#This Row],[PVP]]</f>
        <v>1769</v>
      </c>
      <c r="O199" s="1" t="s">
        <v>120</v>
      </c>
      <c r="P199" s="1" t="s">
        <v>18</v>
      </c>
      <c r="Q199" s="1" t="s">
        <v>67</v>
      </c>
      <c r="R199" s="1" t="s">
        <v>35</v>
      </c>
      <c r="S199" s="1" t="s">
        <v>27</v>
      </c>
      <c r="T199" s="1" t="s">
        <v>10</v>
      </c>
      <c r="U199" s="1" t="s">
        <v>70</v>
      </c>
    </row>
    <row r="200" spans="1:21" x14ac:dyDescent="0.25">
      <c r="A200">
        <v>202</v>
      </c>
      <c r="B200">
        <f>IF(IFERROR(VLOOKUP(Origen[[#This Row],[Customer ID]],A201:A4099,1,FALSE),0)&gt;0,1,0)</f>
        <v>0</v>
      </c>
      <c r="C200">
        <v>69</v>
      </c>
      <c r="D200" s="1" t="s">
        <v>2</v>
      </c>
      <c r="E200" s="1" t="str">
        <f>IF(Origen[[#This Row],[Genero Sin Depurar]]="","Desconocido",Origen[[#This Row],[Genero Sin Depurar]])</f>
        <v>Male</v>
      </c>
      <c r="F200" s="1" t="s">
        <v>3</v>
      </c>
      <c r="G200" s="1" t="s">
        <v>4</v>
      </c>
      <c r="H200" s="2">
        <v>45694</v>
      </c>
      <c r="I200" s="2" t="str">
        <f>TEXT(Origen[[#This Row],[Fecha Compra]],"dddd")</f>
        <v>jueves</v>
      </c>
      <c r="J200" s="7" t="str">
        <f>TEXT(MONTH(Origen[[#This Row],[Fecha Compra]]),"MM")</f>
        <v>01</v>
      </c>
      <c r="K200" s="7">
        <f>YEAR(Origen[[#This Row],[Fecha Compra]])</f>
        <v>2025</v>
      </c>
      <c r="L200">
        <v>15</v>
      </c>
      <c r="M200">
        <v>22</v>
      </c>
      <c r="N200">
        <f>Origen[[#This Row],[Unidades]]*Origen[[#This Row],[PVP]]</f>
        <v>330</v>
      </c>
      <c r="O200" s="1" t="s">
        <v>50</v>
      </c>
      <c r="P200" s="1" t="s">
        <v>18</v>
      </c>
      <c r="Q200" s="1" t="s">
        <v>100</v>
      </c>
      <c r="R200" s="1" t="s">
        <v>39</v>
      </c>
      <c r="S200" s="1" t="s">
        <v>20</v>
      </c>
      <c r="T200" s="1" t="s">
        <v>57</v>
      </c>
      <c r="U200" s="1" t="s">
        <v>31</v>
      </c>
    </row>
    <row r="201" spans="1:21" x14ac:dyDescent="0.25">
      <c r="A201">
        <v>203</v>
      </c>
      <c r="B201">
        <f>IF(IFERROR(VLOOKUP(Origen[[#This Row],[Customer ID]],A202:A4100,1,FALSE),0)&gt;0,1,0)</f>
        <v>0</v>
      </c>
      <c r="C201">
        <v>57</v>
      </c>
      <c r="D201" s="1" t="s">
        <v>2</v>
      </c>
      <c r="E201" s="1" t="str">
        <f>IF(Origen[[#This Row],[Genero Sin Depurar]]="","Desconocido",Origen[[#This Row],[Genero Sin Depurar]])</f>
        <v>Male</v>
      </c>
      <c r="F201" s="1" t="s">
        <v>106</v>
      </c>
      <c r="G201" s="1" t="s">
        <v>49</v>
      </c>
      <c r="H201" s="2">
        <v>45696</v>
      </c>
      <c r="I201" s="2" t="str">
        <f>TEXT(Origen[[#This Row],[Fecha Compra]],"dddd")</f>
        <v>sábado</v>
      </c>
      <c r="J201" s="7" t="str">
        <f>TEXT(MONTH(Origen[[#This Row],[Fecha Compra]]),"MM")</f>
        <v>01</v>
      </c>
      <c r="K201" s="7">
        <f>YEAR(Origen[[#This Row],[Fecha Compra]])</f>
        <v>2025</v>
      </c>
      <c r="L201">
        <v>33</v>
      </c>
      <c r="M201">
        <v>38</v>
      </c>
      <c r="N201">
        <f>Origen[[#This Row],[Unidades]]*Origen[[#This Row],[PVP]]</f>
        <v>1254</v>
      </c>
      <c r="O201" s="1" t="s">
        <v>127</v>
      </c>
      <c r="P201" s="1" t="s">
        <v>6</v>
      </c>
      <c r="Q201" s="1" t="s">
        <v>118</v>
      </c>
      <c r="R201" s="1" t="s">
        <v>19</v>
      </c>
      <c r="S201" s="1" t="s">
        <v>9</v>
      </c>
      <c r="T201" s="1" t="s">
        <v>10</v>
      </c>
      <c r="U201" s="1" t="s">
        <v>31</v>
      </c>
    </row>
    <row r="202" spans="1:21" x14ac:dyDescent="0.25">
      <c r="A202">
        <v>204</v>
      </c>
      <c r="B202">
        <f>IF(IFERROR(VLOOKUP(Origen[[#This Row],[Customer ID]],A203:A4101,1,FALSE),0)&gt;0,1,0)</f>
        <v>0</v>
      </c>
      <c r="C202">
        <v>70</v>
      </c>
      <c r="D202" s="1" t="s">
        <v>2</v>
      </c>
      <c r="E202" s="1" t="str">
        <f>IF(Origen[[#This Row],[Genero Sin Depurar]]="","Desconocido",Origen[[#This Row],[Genero Sin Depurar]])</f>
        <v>Male</v>
      </c>
      <c r="F202" s="1" t="s">
        <v>101</v>
      </c>
      <c r="G202" s="1" t="s">
        <v>49</v>
      </c>
      <c r="H202" s="2">
        <v>45698</v>
      </c>
      <c r="I202" s="2" t="str">
        <f>TEXT(Origen[[#This Row],[Fecha Compra]],"dddd")</f>
        <v>lunes</v>
      </c>
      <c r="J202" s="7" t="str">
        <f>TEXT(MONTH(Origen[[#This Row],[Fecha Compra]]),"MM")</f>
        <v>01</v>
      </c>
      <c r="K202" s="7">
        <f>YEAR(Origen[[#This Row],[Fecha Compra]])</f>
        <v>2025</v>
      </c>
      <c r="L202">
        <v>18</v>
      </c>
      <c r="M202">
        <v>38</v>
      </c>
      <c r="N202">
        <f>Origen[[#This Row],[Unidades]]*Origen[[#This Row],[PVP]]</f>
        <v>684</v>
      </c>
      <c r="O202" s="1" t="s">
        <v>98</v>
      </c>
      <c r="P202" s="1" t="s">
        <v>18</v>
      </c>
      <c r="Q202" s="1" t="s">
        <v>116</v>
      </c>
      <c r="R202" s="1" t="s">
        <v>39</v>
      </c>
      <c r="S202" s="1" t="s">
        <v>27</v>
      </c>
      <c r="T202" s="1" t="s">
        <v>57</v>
      </c>
      <c r="U202" s="1" t="s">
        <v>22</v>
      </c>
    </row>
    <row r="203" spans="1:21" x14ac:dyDescent="0.25">
      <c r="A203">
        <v>205</v>
      </c>
      <c r="B203">
        <f>IF(IFERROR(VLOOKUP(Origen[[#This Row],[Customer ID]],A204:A4102,1,FALSE),0)&gt;0,1,0)</f>
        <v>0</v>
      </c>
      <c r="C203">
        <v>24</v>
      </c>
      <c r="D203" s="1" t="s">
        <v>2</v>
      </c>
      <c r="E203" s="1" t="str">
        <f>IF(Origen[[#This Row],[Genero Sin Depurar]]="","Desconocido",Origen[[#This Row],[Genero Sin Depurar]])</f>
        <v>Male</v>
      </c>
      <c r="F203" s="1" t="s">
        <v>32</v>
      </c>
      <c r="G203" s="1" t="s">
        <v>24</v>
      </c>
      <c r="H203" s="2">
        <v>45700</v>
      </c>
      <c r="I203" s="2" t="str">
        <f>TEXT(Origen[[#This Row],[Fecha Compra]],"dddd")</f>
        <v>miércoles</v>
      </c>
      <c r="J203" s="7" t="str">
        <f>TEXT(MONTH(Origen[[#This Row],[Fecha Compra]]),"MM")</f>
        <v>01</v>
      </c>
      <c r="K203" s="7">
        <f>YEAR(Origen[[#This Row],[Fecha Compra]])</f>
        <v>2025</v>
      </c>
      <c r="L203">
        <v>35</v>
      </c>
      <c r="M203">
        <v>100</v>
      </c>
      <c r="N203">
        <f>Origen[[#This Row],[Unidades]]*Origen[[#This Row],[PVP]]</f>
        <v>3500</v>
      </c>
      <c r="O203" s="1" t="s">
        <v>99</v>
      </c>
      <c r="P203" s="1" t="s">
        <v>26</v>
      </c>
      <c r="Q203" s="1" t="s">
        <v>116</v>
      </c>
      <c r="R203" s="1" t="s">
        <v>39</v>
      </c>
      <c r="S203" s="1" t="s">
        <v>56</v>
      </c>
      <c r="T203" s="1" t="s">
        <v>15</v>
      </c>
      <c r="U203" s="1" t="s">
        <v>58</v>
      </c>
    </row>
    <row r="204" spans="1:21" x14ac:dyDescent="0.25">
      <c r="A204">
        <v>206</v>
      </c>
      <c r="B204">
        <f>IF(IFERROR(VLOOKUP(Origen[[#This Row],[Customer ID]],A205:A4103,1,FALSE),0)&gt;0,1,0)</f>
        <v>0</v>
      </c>
      <c r="C204">
        <v>67</v>
      </c>
      <c r="D204" s="1" t="s">
        <v>2</v>
      </c>
      <c r="E204" s="1" t="str">
        <f>IF(Origen[[#This Row],[Genero Sin Depurar]]="","Desconocido",Origen[[#This Row],[Genero Sin Depurar]])</f>
        <v>Male</v>
      </c>
      <c r="F204" s="1" t="s">
        <v>37</v>
      </c>
      <c r="G204" s="1" t="s">
        <v>4</v>
      </c>
      <c r="H204" s="2">
        <v>45702</v>
      </c>
      <c r="I204" s="2" t="str">
        <f>TEXT(Origen[[#This Row],[Fecha Compra]],"dddd")</f>
        <v>viernes</v>
      </c>
      <c r="J204" s="7" t="str">
        <f>TEXT(MONTH(Origen[[#This Row],[Fecha Compra]]),"MM")</f>
        <v>01</v>
      </c>
      <c r="K204" s="7">
        <f>YEAR(Origen[[#This Row],[Fecha Compra]])</f>
        <v>2025</v>
      </c>
      <c r="L204">
        <v>25</v>
      </c>
      <c r="M204">
        <v>64</v>
      </c>
      <c r="N204">
        <f>Origen[[#This Row],[Unidades]]*Origen[[#This Row],[PVP]]</f>
        <v>1600</v>
      </c>
      <c r="O204" s="1" t="s">
        <v>59</v>
      </c>
      <c r="P204" s="1" t="s">
        <v>26</v>
      </c>
      <c r="Q204" s="1" t="s">
        <v>47</v>
      </c>
      <c r="R204" s="1" t="s">
        <v>8</v>
      </c>
      <c r="S204" s="1" t="s">
        <v>36</v>
      </c>
      <c r="T204" s="1" t="s">
        <v>28</v>
      </c>
      <c r="U204" s="1" t="s">
        <v>22</v>
      </c>
    </row>
    <row r="205" spans="1:21" x14ac:dyDescent="0.25">
      <c r="A205">
        <v>207</v>
      </c>
      <c r="B205">
        <f>IF(IFERROR(VLOOKUP(Origen[[#This Row],[Customer ID]],A206:A4104,1,FALSE),0)&gt;0,1,0)</f>
        <v>0</v>
      </c>
      <c r="C205">
        <v>24</v>
      </c>
      <c r="D205" s="1" t="s">
        <v>2</v>
      </c>
      <c r="E205" s="1" t="str">
        <f>IF(Origen[[#This Row],[Genero Sin Depurar]]="","Desconocido",Origen[[#This Row],[Genero Sin Depurar]])</f>
        <v>Male</v>
      </c>
      <c r="F205" s="1" t="s">
        <v>95</v>
      </c>
      <c r="G205" s="1" t="s">
        <v>4</v>
      </c>
      <c r="H205" s="2">
        <v>45704</v>
      </c>
      <c r="I205" s="2" t="str">
        <f>TEXT(Origen[[#This Row],[Fecha Compra]],"dddd")</f>
        <v>domingo</v>
      </c>
      <c r="J205" s="7" t="str">
        <f>TEXT(MONTH(Origen[[#This Row],[Fecha Compra]]),"MM")</f>
        <v>01</v>
      </c>
      <c r="K205" s="7">
        <f>YEAR(Origen[[#This Row],[Fecha Compra]])</f>
        <v>2025</v>
      </c>
      <c r="L205">
        <v>6</v>
      </c>
      <c r="M205">
        <v>55</v>
      </c>
      <c r="N205">
        <f>Origen[[#This Row],[Unidades]]*Origen[[#This Row],[PVP]]</f>
        <v>330</v>
      </c>
      <c r="O205" s="1" t="s">
        <v>132</v>
      </c>
      <c r="P205" s="1" t="s">
        <v>6</v>
      </c>
      <c r="Q205" s="1" t="s">
        <v>47</v>
      </c>
      <c r="R205" s="1" t="s">
        <v>35</v>
      </c>
      <c r="S205" s="1" t="s">
        <v>20</v>
      </c>
      <c r="T205" s="1" t="s">
        <v>10</v>
      </c>
      <c r="U205" s="1" t="s">
        <v>11</v>
      </c>
    </row>
    <row r="206" spans="1:21" x14ac:dyDescent="0.25">
      <c r="A206">
        <v>208</v>
      </c>
      <c r="B206">
        <f>IF(IFERROR(VLOOKUP(Origen[[#This Row],[Customer ID]],A207:A4105,1,FALSE),0)&gt;0,1,0)</f>
        <v>0</v>
      </c>
      <c r="C206">
        <v>62</v>
      </c>
      <c r="D206" s="1" t="s">
        <v>2</v>
      </c>
      <c r="E206" s="1" t="str">
        <f>IF(Origen[[#This Row],[Genero Sin Depurar]]="","Desconocido",Origen[[#This Row],[Genero Sin Depurar]])</f>
        <v>Male</v>
      </c>
      <c r="F206" s="1" t="s">
        <v>125</v>
      </c>
      <c r="G206" s="1" t="s">
        <v>49</v>
      </c>
      <c r="H206" s="2">
        <v>45706</v>
      </c>
      <c r="I206" s="2" t="str">
        <f>TEXT(Origen[[#This Row],[Fecha Compra]],"dddd")</f>
        <v>martes</v>
      </c>
      <c r="J206" s="7" t="str">
        <f>TEXT(MONTH(Origen[[#This Row],[Fecha Compra]]),"MM")</f>
        <v>01</v>
      </c>
      <c r="K206" s="7">
        <f>YEAR(Origen[[#This Row],[Fecha Compra]])</f>
        <v>2025</v>
      </c>
      <c r="L206">
        <v>17</v>
      </c>
      <c r="M206">
        <v>91</v>
      </c>
      <c r="N206">
        <f>Origen[[#This Row],[Unidades]]*Origen[[#This Row],[PVP]]</f>
        <v>1547</v>
      </c>
      <c r="O206" s="1" t="s">
        <v>25</v>
      </c>
      <c r="P206" s="1" t="s">
        <v>26</v>
      </c>
      <c r="Q206" s="1" t="s">
        <v>47</v>
      </c>
      <c r="R206" s="1" t="s">
        <v>35</v>
      </c>
      <c r="S206" s="1" t="s">
        <v>9</v>
      </c>
      <c r="T206" s="1" t="s">
        <v>57</v>
      </c>
      <c r="U206" s="1" t="s">
        <v>58</v>
      </c>
    </row>
    <row r="207" spans="1:21" x14ac:dyDescent="0.25">
      <c r="A207">
        <v>209</v>
      </c>
      <c r="B207">
        <f>IF(IFERROR(VLOOKUP(Origen[[#This Row],[Customer ID]],A208:A4106,1,FALSE),0)&gt;0,1,0)</f>
        <v>0</v>
      </c>
      <c r="C207">
        <v>57</v>
      </c>
      <c r="D207" s="1" t="s">
        <v>2</v>
      </c>
      <c r="E207" s="1" t="str">
        <f>IF(Origen[[#This Row],[Genero Sin Depurar]]="","Desconocido",Origen[[#This Row],[Genero Sin Depurar]])</f>
        <v>Male</v>
      </c>
      <c r="F207" s="1" t="s">
        <v>69</v>
      </c>
      <c r="G207" s="1" t="s">
        <v>4</v>
      </c>
      <c r="H207" s="2">
        <v>45708</v>
      </c>
      <c r="I207" s="2" t="str">
        <f>TEXT(Origen[[#This Row],[Fecha Compra]],"dddd")</f>
        <v>jueves</v>
      </c>
      <c r="J207" s="7" t="str">
        <f>TEXT(MONTH(Origen[[#This Row],[Fecha Compra]]),"MM")</f>
        <v>01</v>
      </c>
      <c r="K207" s="7">
        <f>YEAR(Origen[[#This Row],[Fecha Compra]])</f>
        <v>2025</v>
      </c>
      <c r="L207">
        <v>17</v>
      </c>
      <c r="M207">
        <v>38</v>
      </c>
      <c r="N207">
        <f>Origen[[#This Row],[Unidades]]*Origen[[#This Row],[PVP]]</f>
        <v>646</v>
      </c>
      <c r="O207" s="1" t="s">
        <v>132</v>
      </c>
      <c r="P207" s="1" t="s">
        <v>26</v>
      </c>
      <c r="Q207" s="1" t="s">
        <v>62</v>
      </c>
      <c r="R207" s="1" t="s">
        <v>19</v>
      </c>
      <c r="S207" s="1" t="s">
        <v>56</v>
      </c>
      <c r="T207" s="1" t="s">
        <v>21</v>
      </c>
      <c r="U207" s="1" t="s">
        <v>70</v>
      </c>
    </row>
    <row r="208" spans="1:21" x14ac:dyDescent="0.25">
      <c r="A208">
        <v>210</v>
      </c>
      <c r="B208">
        <f>IF(IFERROR(VLOOKUP(Origen[[#This Row],[Customer ID]],A209:A4107,1,FALSE),0)&gt;0,1,0)</f>
        <v>0</v>
      </c>
      <c r="C208">
        <v>55</v>
      </c>
      <c r="D208" s="1" t="s">
        <v>2</v>
      </c>
      <c r="E208" s="1" t="str">
        <f>IF(Origen[[#This Row],[Genero Sin Depurar]]="","Desconocido",Origen[[#This Row],[Genero Sin Depurar]])</f>
        <v>Male</v>
      </c>
      <c r="F208" s="1" t="s">
        <v>23</v>
      </c>
      <c r="G208" s="1" t="s">
        <v>24</v>
      </c>
      <c r="H208" s="2">
        <v>45710</v>
      </c>
      <c r="I208" s="2" t="str">
        <f>TEXT(Origen[[#This Row],[Fecha Compra]],"dddd")</f>
        <v>sábado</v>
      </c>
      <c r="J208" s="7" t="str">
        <f>TEXT(MONTH(Origen[[#This Row],[Fecha Compra]]),"MM")</f>
        <v>01</v>
      </c>
      <c r="K208" s="7">
        <f>YEAR(Origen[[#This Row],[Fecha Compra]])</f>
        <v>2025</v>
      </c>
      <c r="L208">
        <v>44</v>
      </c>
      <c r="M208">
        <v>97</v>
      </c>
      <c r="N208">
        <f>Origen[[#This Row],[Unidades]]*Origen[[#This Row],[PVP]]</f>
        <v>4268</v>
      </c>
      <c r="O208" s="1" t="s">
        <v>130</v>
      </c>
      <c r="P208" s="1" t="s">
        <v>18</v>
      </c>
      <c r="Q208" s="1" t="s">
        <v>60</v>
      </c>
      <c r="R208" s="1" t="s">
        <v>8</v>
      </c>
      <c r="S208" s="1" t="s">
        <v>56</v>
      </c>
      <c r="T208" s="1" t="s">
        <v>15</v>
      </c>
      <c r="U208" s="1" t="s">
        <v>79</v>
      </c>
    </row>
    <row r="209" spans="1:21" x14ac:dyDescent="0.25">
      <c r="A209">
        <v>211</v>
      </c>
      <c r="B209">
        <f>IF(IFERROR(VLOOKUP(Origen[[#This Row],[Customer ID]],A210:A4108,1,FALSE),0)&gt;0,1,0)</f>
        <v>0</v>
      </c>
      <c r="C209">
        <v>45</v>
      </c>
      <c r="D209" s="1" t="s">
        <v>2</v>
      </c>
      <c r="E209" s="1" t="str">
        <f>IF(Origen[[#This Row],[Genero Sin Depurar]]="","Desconocido",Origen[[#This Row],[Genero Sin Depurar]])</f>
        <v>Male</v>
      </c>
      <c r="F209" s="1" t="s">
        <v>84</v>
      </c>
      <c r="G209" s="1" t="s">
        <v>45</v>
      </c>
      <c r="H209" s="2">
        <v>45712</v>
      </c>
      <c r="I209" s="2" t="str">
        <f>TEXT(Origen[[#This Row],[Fecha Compra]],"dddd")</f>
        <v>lunes</v>
      </c>
      <c r="J209" s="7" t="str">
        <f>TEXT(MONTH(Origen[[#This Row],[Fecha Compra]]),"MM")</f>
        <v>01</v>
      </c>
      <c r="K209" s="7">
        <f>YEAR(Origen[[#This Row],[Fecha Compra]])</f>
        <v>2025</v>
      </c>
      <c r="L209">
        <v>6</v>
      </c>
      <c r="M209">
        <v>22</v>
      </c>
      <c r="N209">
        <f>Origen[[#This Row],[Unidades]]*Origen[[#This Row],[PVP]]</f>
        <v>132</v>
      </c>
      <c r="O209" s="1" t="s">
        <v>111</v>
      </c>
      <c r="P209" s="1" t="s">
        <v>6</v>
      </c>
      <c r="Q209" s="1" t="s">
        <v>67</v>
      </c>
      <c r="R209" s="1" t="s">
        <v>39</v>
      </c>
      <c r="S209" s="1" t="s">
        <v>52</v>
      </c>
      <c r="T209" s="1" t="s">
        <v>28</v>
      </c>
      <c r="U209" s="1" t="s">
        <v>11</v>
      </c>
    </row>
    <row r="210" spans="1:21" x14ac:dyDescent="0.25">
      <c r="A210">
        <v>212</v>
      </c>
      <c r="B210">
        <f>IF(IFERROR(VLOOKUP(Origen[[#This Row],[Customer ID]],A211:A4109,1,FALSE),0)&gt;0,1,0)</f>
        <v>0</v>
      </c>
      <c r="C210">
        <v>69</v>
      </c>
      <c r="D210" s="1" t="s">
        <v>2</v>
      </c>
      <c r="E210" s="1" t="str">
        <f>IF(Origen[[#This Row],[Genero Sin Depurar]]="","Desconocido",Origen[[#This Row],[Genero Sin Depurar]])</f>
        <v>Male</v>
      </c>
      <c r="F210" s="1" t="s">
        <v>69</v>
      </c>
      <c r="G210" s="1" t="s">
        <v>4</v>
      </c>
      <c r="H210" s="2">
        <v>45714</v>
      </c>
      <c r="I210" s="2" t="str">
        <f>TEXT(Origen[[#This Row],[Fecha Compra]],"dddd")</f>
        <v>miércoles</v>
      </c>
      <c r="J210" s="7" t="str">
        <f>TEXT(MONTH(Origen[[#This Row],[Fecha Compra]]),"MM")</f>
        <v>01</v>
      </c>
      <c r="K210" s="7">
        <f>YEAR(Origen[[#This Row],[Fecha Compra]])</f>
        <v>2025</v>
      </c>
      <c r="L210">
        <v>45</v>
      </c>
      <c r="M210">
        <v>92</v>
      </c>
      <c r="N210">
        <f>Origen[[#This Row],[Unidades]]*Origen[[#This Row],[PVP]]</f>
        <v>4140</v>
      </c>
      <c r="O210" s="1" t="s">
        <v>129</v>
      </c>
      <c r="P210" s="1" t="s">
        <v>6</v>
      </c>
      <c r="Q210" s="1" t="s">
        <v>14</v>
      </c>
      <c r="R210" s="1" t="s">
        <v>39</v>
      </c>
      <c r="S210" s="1" t="s">
        <v>52</v>
      </c>
      <c r="T210" s="1" t="s">
        <v>68</v>
      </c>
      <c r="U210" s="1" t="s">
        <v>11</v>
      </c>
    </row>
    <row r="211" spans="1:21" x14ac:dyDescent="0.25">
      <c r="A211">
        <v>213</v>
      </c>
      <c r="B211">
        <f>IF(IFERROR(VLOOKUP(Origen[[#This Row],[Customer ID]],A212:A4110,1,FALSE),0)&gt;0,1,0)</f>
        <v>0</v>
      </c>
      <c r="C211">
        <v>67</v>
      </c>
      <c r="D211" s="1" t="s">
        <v>2</v>
      </c>
      <c r="E211" s="1" t="str">
        <f>IF(Origen[[#This Row],[Genero Sin Depurar]]="","Desconocido",Origen[[#This Row],[Genero Sin Depurar]])</f>
        <v>Male</v>
      </c>
      <c r="F211" s="1" t="s">
        <v>48</v>
      </c>
      <c r="G211" s="1" t="s">
        <v>49</v>
      </c>
      <c r="H211" s="2">
        <v>45716</v>
      </c>
      <c r="I211" s="2" t="str">
        <f>TEXT(Origen[[#This Row],[Fecha Compra]],"dddd")</f>
        <v>viernes</v>
      </c>
      <c r="J211" s="7" t="str">
        <f>TEXT(MONTH(Origen[[#This Row],[Fecha Compra]]),"MM")</f>
        <v>01</v>
      </c>
      <c r="K211" s="7">
        <f>YEAR(Origen[[#This Row],[Fecha Compra]])</f>
        <v>2025</v>
      </c>
      <c r="L211">
        <v>7</v>
      </c>
      <c r="M211">
        <v>84</v>
      </c>
      <c r="N211">
        <f>Origen[[#This Row],[Unidades]]*Origen[[#This Row],[PVP]]</f>
        <v>588</v>
      </c>
      <c r="O211" s="1" t="s">
        <v>123</v>
      </c>
      <c r="P211" s="1" t="s">
        <v>6</v>
      </c>
      <c r="Q211" s="1" t="s">
        <v>126</v>
      </c>
      <c r="R211" s="1" t="s">
        <v>39</v>
      </c>
      <c r="S211" s="1" t="s">
        <v>9</v>
      </c>
      <c r="T211" s="1" t="s">
        <v>68</v>
      </c>
      <c r="U211" s="1" t="s">
        <v>31</v>
      </c>
    </row>
    <row r="212" spans="1:21" x14ac:dyDescent="0.25">
      <c r="A212">
        <v>214</v>
      </c>
      <c r="B212">
        <f>IF(IFERROR(VLOOKUP(Origen[[#This Row],[Customer ID]],A213:A4111,1,FALSE),0)&gt;0,1,0)</f>
        <v>0</v>
      </c>
      <c r="C212">
        <v>30</v>
      </c>
      <c r="D212" s="1" t="s">
        <v>2</v>
      </c>
      <c r="E212" s="1" t="str">
        <f>IF(Origen[[#This Row],[Genero Sin Depurar]]="","Desconocido",Origen[[#This Row],[Genero Sin Depurar]])</f>
        <v>Male</v>
      </c>
      <c r="F212" s="1" t="s">
        <v>48</v>
      </c>
      <c r="G212" s="1" t="s">
        <v>49</v>
      </c>
      <c r="H212" s="2">
        <v>45718</v>
      </c>
      <c r="I212" s="2" t="str">
        <f>TEXT(Origen[[#This Row],[Fecha Compra]],"dddd")</f>
        <v>domingo</v>
      </c>
      <c r="J212" s="7" t="str">
        <f>TEXT(MONTH(Origen[[#This Row],[Fecha Compra]]),"MM")</f>
        <v>01</v>
      </c>
      <c r="K212" s="7">
        <f>YEAR(Origen[[#This Row],[Fecha Compra]])</f>
        <v>2025</v>
      </c>
      <c r="L212">
        <v>11</v>
      </c>
      <c r="M212">
        <v>93</v>
      </c>
      <c r="N212">
        <f>Origen[[#This Row],[Unidades]]*Origen[[#This Row],[PVP]]</f>
        <v>1023</v>
      </c>
      <c r="O212" s="1" t="s">
        <v>89</v>
      </c>
      <c r="P212" s="1" t="s">
        <v>6</v>
      </c>
      <c r="Q212" s="1" t="s">
        <v>82</v>
      </c>
      <c r="R212" s="1" t="s">
        <v>39</v>
      </c>
      <c r="S212" s="1" t="s">
        <v>56</v>
      </c>
      <c r="T212" s="1" t="s">
        <v>68</v>
      </c>
      <c r="U212" s="1" t="s">
        <v>79</v>
      </c>
    </row>
    <row r="213" spans="1:21" x14ac:dyDescent="0.25">
      <c r="A213">
        <v>215</v>
      </c>
      <c r="B213">
        <f>IF(IFERROR(VLOOKUP(Origen[[#This Row],[Customer ID]],A214:A4112,1,FALSE),0)&gt;0,1,0)</f>
        <v>0</v>
      </c>
      <c r="C213">
        <v>24</v>
      </c>
      <c r="D213" s="1" t="s">
        <v>2</v>
      </c>
      <c r="E213" s="1" t="str">
        <f>IF(Origen[[#This Row],[Genero Sin Depurar]]="","Desconocido",Origen[[#This Row],[Genero Sin Depurar]])</f>
        <v>Male</v>
      </c>
      <c r="F213" s="1" t="s">
        <v>84</v>
      </c>
      <c r="G213" s="1" t="s">
        <v>45</v>
      </c>
      <c r="H213" s="2">
        <v>45720</v>
      </c>
      <c r="I213" s="2" t="str">
        <f>TEXT(Origen[[#This Row],[Fecha Compra]],"dddd")</f>
        <v>martes</v>
      </c>
      <c r="J213" s="7" t="str">
        <f>TEXT(MONTH(Origen[[#This Row],[Fecha Compra]]),"MM")</f>
        <v>01</v>
      </c>
      <c r="K213" s="7">
        <f>YEAR(Origen[[#This Row],[Fecha Compra]])</f>
        <v>2025</v>
      </c>
      <c r="L213">
        <v>41</v>
      </c>
      <c r="M213">
        <v>50</v>
      </c>
      <c r="N213">
        <f>Origen[[#This Row],[Unidades]]*Origen[[#This Row],[PVP]]</f>
        <v>2050</v>
      </c>
      <c r="O213" s="1" t="s">
        <v>59</v>
      </c>
      <c r="P213" s="1" t="s">
        <v>6</v>
      </c>
      <c r="Q213" s="1" t="s">
        <v>126</v>
      </c>
      <c r="R213" s="1" t="s">
        <v>35</v>
      </c>
      <c r="S213" s="1" t="s">
        <v>27</v>
      </c>
      <c r="T213" s="1" t="s">
        <v>15</v>
      </c>
      <c r="U213" s="1" t="s">
        <v>79</v>
      </c>
    </row>
    <row r="214" spans="1:21" x14ac:dyDescent="0.25">
      <c r="A214">
        <v>216</v>
      </c>
      <c r="B214">
        <f>IF(IFERROR(VLOOKUP(Origen[[#This Row],[Customer ID]],A215:A4113,1,FALSE),0)&gt;0,1,0)</f>
        <v>0</v>
      </c>
      <c r="C214">
        <v>62</v>
      </c>
      <c r="D214" s="1" t="s">
        <v>2</v>
      </c>
      <c r="E214" s="1" t="str">
        <f>IF(Origen[[#This Row],[Genero Sin Depurar]]="","Desconocido",Origen[[#This Row],[Genero Sin Depurar]])</f>
        <v>Male</v>
      </c>
      <c r="F214" s="1" t="s">
        <v>101</v>
      </c>
      <c r="G214" s="1" t="s">
        <v>49</v>
      </c>
      <c r="H214" s="2">
        <v>45722</v>
      </c>
      <c r="I214" s="2" t="str">
        <f>TEXT(Origen[[#This Row],[Fecha Compra]],"dddd")</f>
        <v>jueves</v>
      </c>
      <c r="J214" s="7" t="str">
        <f>TEXT(MONTH(Origen[[#This Row],[Fecha Compra]]),"MM")</f>
        <v>01</v>
      </c>
      <c r="K214" s="7">
        <f>YEAR(Origen[[#This Row],[Fecha Compra]])</f>
        <v>2025</v>
      </c>
      <c r="L214">
        <v>24</v>
      </c>
      <c r="M214">
        <v>64</v>
      </c>
      <c r="N214">
        <f>Origen[[#This Row],[Unidades]]*Origen[[#This Row],[PVP]]</f>
        <v>1536</v>
      </c>
      <c r="O214" s="1" t="s">
        <v>109</v>
      </c>
      <c r="P214" s="1" t="s">
        <v>18</v>
      </c>
      <c r="Q214" s="1" t="s">
        <v>103</v>
      </c>
      <c r="R214" s="1" t="s">
        <v>19</v>
      </c>
      <c r="S214" s="1" t="s">
        <v>52</v>
      </c>
      <c r="T214" s="1" t="s">
        <v>28</v>
      </c>
      <c r="U214" s="1" t="s">
        <v>58</v>
      </c>
    </row>
    <row r="215" spans="1:21" x14ac:dyDescent="0.25">
      <c r="A215">
        <v>217</v>
      </c>
      <c r="B215">
        <f>IF(IFERROR(VLOOKUP(Origen[[#This Row],[Customer ID]],A216:A4114,1,FALSE),0)&gt;0,1,0)</f>
        <v>0</v>
      </c>
      <c r="C215">
        <v>43</v>
      </c>
      <c r="D215" s="1" t="s">
        <v>2</v>
      </c>
      <c r="E215" s="1" t="str">
        <f>IF(Origen[[#This Row],[Genero Sin Depurar]]="","Desconocido",Origen[[#This Row],[Genero Sin Depurar]])</f>
        <v>Male</v>
      </c>
      <c r="F215" s="1" t="s">
        <v>41</v>
      </c>
      <c r="G215" s="1" t="s">
        <v>4</v>
      </c>
      <c r="H215" s="2">
        <v>45724</v>
      </c>
      <c r="I215" s="2" t="str">
        <f>TEXT(Origen[[#This Row],[Fecha Compra]],"dddd")</f>
        <v>sábado</v>
      </c>
      <c r="J215" s="7" t="str">
        <f>TEXT(MONTH(Origen[[#This Row],[Fecha Compra]]),"MM")</f>
        <v>01</v>
      </c>
      <c r="K215" s="7">
        <f>YEAR(Origen[[#This Row],[Fecha Compra]])</f>
        <v>2025</v>
      </c>
      <c r="L215">
        <v>21</v>
      </c>
      <c r="M215">
        <v>61</v>
      </c>
      <c r="N215">
        <f>Origen[[#This Row],[Unidades]]*Origen[[#This Row],[PVP]]</f>
        <v>1281</v>
      </c>
      <c r="O215" s="1" t="s">
        <v>17</v>
      </c>
      <c r="P215" s="1" t="s">
        <v>6</v>
      </c>
      <c r="Q215" s="1" t="s">
        <v>116</v>
      </c>
      <c r="R215" s="1" t="s">
        <v>19</v>
      </c>
      <c r="S215" s="1" t="s">
        <v>20</v>
      </c>
      <c r="T215" s="1" t="s">
        <v>10</v>
      </c>
      <c r="U215" s="1" t="s">
        <v>22</v>
      </c>
    </row>
    <row r="216" spans="1:21" x14ac:dyDescent="0.25">
      <c r="A216">
        <v>218</v>
      </c>
      <c r="B216">
        <f>IF(IFERROR(VLOOKUP(Origen[[#This Row],[Customer ID]],A217:A4115,1,FALSE),0)&gt;0,1,0)</f>
        <v>0</v>
      </c>
      <c r="C216">
        <v>35</v>
      </c>
      <c r="D216" s="1" t="s">
        <v>2</v>
      </c>
      <c r="E216" s="1" t="str">
        <f>IF(Origen[[#This Row],[Genero Sin Depurar]]="","Desconocido",Origen[[#This Row],[Genero Sin Depurar]])</f>
        <v>Male</v>
      </c>
      <c r="F216" s="1" t="s">
        <v>71</v>
      </c>
      <c r="G216" s="1" t="s">
        <v>49</v>
      </c>
      <c r="H216" s="2">
        <v>45726</v>
      </c>
      <c r="I216" s="2" t="str">
        <f>TEXT(Origen[[#This Row],[Fecha Compra]],"dddd")</f>
        <v>lunes</v>
      </c>
      <c r="J216" s="7" t="str">
        <f>TEXT(MONTH(Origen[[#This Row],[Fecha Compra]]),"MM")</f>
        <v>01</v>
      </c>
      <c r="K216" s="7">
        <f>YEAR(Origen[[#This Row],[Fecha Compra]])</f>
        <v>2025</v>
      </c>
      <c r="L216">
        <v>24</v>
      </c>
      <c r="M216">
        <v>48</v>
      </c>
      <c r="N216">
        <f>Origen[[#This Row],[Unidades]]*Origen[[#This Row],[PVP]]</f>
        <v>1152</v>
      </c>
      <c r="O216" s="1" t="s">
        <v>83</v>
      </c>
      <c r="P216" s="1" t="s">
        <v>26</v>
      </c>
      <c r="Q216" s="1" t="s">
        <v>55</v>
      </c>
      <c r="R216" s="1" t="s">
        <v>8</v>
      </c>
      <c r="S216" s="1" t="s">
        <v>27</v>
      </c>
      <c r="T216" s="1" t="s">
        <v>57</v>
      </c>
      <c r="U216" s="1" t="s">
        <v>31</v>
      </c>
    </row>
    <row r="217" spans="1:21" x14ac:dyDescent="0.25">
      <c r="A217">
        <v>219</v>
      </c>
      <c r="B217">
        <f>IF(IFERROR(VLOOKUP(Origen[[#This Row],[Customer ID]],A218:A4116,1,FALSE),0)&gt;0,1,0)</f>
        <v>0</v>
      </c>
      <c r="C217">
        <v>28</v>
      </c>
      <c r="D217" s="1" t="s">
        <v>2</v>
      </c>
      <c r="E217" s="1" t="str">
        <f>IF(Origen[[#This Row],[Genero Sin Depurar]]="","Desconocido",Origen[[#This Row],[Genero Sin Depurar]])</f>
        <v>Male</v>
      </c>
      <c r="F217" s="1" t="s">
        <v>95</v>
      </c>
      <c r="G217" s="1" t="s">
        <v>4</v>
      </c>
      <c r="H217" s="2">
        <v>45728</v>
      </c>
      <c r="I217" s="2" t="str">
        <f>TEXT(Origen[[#This Row],[Fecha Compra]],"dddd")</f>
        <v>miércoles</v>
      </c>
      <c r="J217" s="7" t="str">
        <f>TEXT(MONTH(Origen[[#This Row],[Fecha Compra]]),"MM")</f>
        <v>01</v>
      </c>
      <c r="K217" s="7">
        <f>YEAR(Origen[[#This Row],[Fecha Compra]])</f>
        <v>2025</v>
      </c>
      <c r="L217">
        <v>8</v>
      </c>
      <c r="M217">
        <v>45</v>
      </c>
      <c r="N217">
        <f>Origen[[#This Row],[Unidades]]*Origen[[#This Row],[PVP]]</f>
        <v>360</v>
      </c>
      <c r="O217" s="1" t="s">
        <v>81</v>
      </c>
      <c r="P217" s="1" t="s">
        <v>18</v>
      </c>
      <c r="Q217" s="1" t="s">
        <v>118</v>
      </c>
      <c r="R217" s="1" t="s">
        <v>19</v>
      </c>
      <c r="S217" s="1" t="s">
        <v>56</v>
      </c>
      <c r="T217" s="1" t="s">
        <v>21</v>
      </c>
      <c r="U217" s="1" t="s">
        <v>40</v>
      </c>
    </row>
    <row r="218" spans="1:21" x14ac:dyDescent="0.25">
      <c r="A218">
        <v>220</v>
      </c>
      <c r="B218">
        <f>IF(IFERROR(VLOOKUP(Origen[[#This Row],[Customer ID]],A219:A4117,1,FALSE),0)&gt;0,1,0)</f>
        <v>0</v>
      </c>
      <c r="C218">
        <v>32</v>
      </c>
      <c r="D218" s="1" t="s">
        <v>2</v>
      </c>
      <c r="E218" s="1" t="str">
        <f>IF(Origen[[#This Row],[Genero Sin Depurar]]="","Desconocido",Origen[[#This Row],[Genero Sin Depurar]])</f>
        <v>Male</v>
      </c>
      <c r="F218" s="1" t="s">
        <v>115</v>
      </c>
      <c r="G218" s="1" t="s">
        <v>49</v>
      </c>
      <c r="H218" s="2">
        <v>45730</v>
      </c>
      <c r="I218" s="2" t="str">
        <f>TEXT(Origen[[#This Row],[Fecha Compra]],"dddd")</f>
        <v>viernes</v>
      </c>
      <c r="J218" s="7" t="str">
        <f>TEXT(MONTH(Origen[[#This Row],[Fecha Compra]]),"MM")</f>
        <v>01</v>
      </c>
      <c r="K218" s="7">
        <f>YEAR(Origen[[#This Row],[Fecha Compra]])</f>
        <v>2025</v>
      </c>
      <c r="L218">
        <v>12</v>
      </c>
      <c r="M218">
        <v>88</v>
      </c>
      <c r="N218">
        <f>Origen[[#This Row],[Unidades]]*Origen[[#This Row],[PVP]]</f>
        <v>1056</v>
      </c>
      <c r="O218" s="1" t="s">
        <v>89</v>
      </c>
      <c r="P218" s="1" t="s">
        <v>26</v>
      </c>
      <c r="Q218" s="1" t="s">
        <v>91</v>
      </c>
      <c r="R218" s="1" t="s">
        <v>19</v>
      </c>
      <c r="S218" s="1" t="s">
        <v>20</v>
      </c>
      <c r="T218" s="1" t="s">
        <v>15</v>
      </c>
      <c r="U218" s="1" t="s">
        <v>11</v>
      </c>
    </row>
    <row r="219" spans="1:21" x14ac:dyDescent="0.25">
      <c r="A219">
        <v>221</v>
      </c>
      <c r="B219">
        <f>IF(IFERROR(VLOOKUP(Origen[[#This Row],[Customer ID]],A220:A4118,1,FALSE),0)&gt;0,1,0)</f>
        <v>0</v>
      </c>
      <c r="C219">
        <v>39</v>
      </c>
      <c r="D219" s="1" t="s">
        <v>2</v>
      </c>
      <c r="E219" s="1" t="str">
        <f>IF(Origen[[#This Row],[Genero Sin Depurar]]="","Desconocido",Origen[[#This Row],[Genero Sin Depurar]])</f>
        <v>Male</v>
      </c>
      <c r="F219" s="1" t="s">
        <v>32</v>
      </c>
      <c r="G219" s="1" t="s">
        <v>24</v>
      </c>
      <c r="H219" s="2">
        <v>45732</v>
      </c>
      <c r="I219" s="2" t="str">
        <f>TEXT(Origen[[#This Row],[Fecha Compra]],"dddd")</f>
        <v>domingo</v>
      </c>
      <c r="J219" s="7" t="str">
        <f>TEXT(MONTH(Origen[[#This Row],[Fecha Compra]]),"MM")</f>
        <v>01</v>
      </c>
      <c r="K219" s="7">
        <f>YEAR(Origen[[#This Row],[Fecha Compra]])</f>
        <v>2025</v>
      </c>
      <c r="L219">
        <v>48</v>
      </c>
      <c r="M219">
        <v>57</v>
      </c>
      <c r="N219">
        <f>Origen[[#This Row],[Unidades]]*Origen[[#This Row],[PVP]]</f>
        <v>2736</v>
      </c>
      <c r="O219" s="1" t="s">
        <v>99</v>
      </c>
      <c r="P219" s="1" t="s">
        <v>18</v>
      </c>
      <c r="Q219" s="1" t="s">
        <v>108</v>
      </c>
      <c r="R219" s="1" t="s">
        <v>19</v>
      </c>
      <c r="S219" s="1" t="s">
        <v>9</v>
      </c>
      <c r="T219" s="1" t="s">
        <v>68</v>
      </c>
      <c r="U219" s="1" t="s">
        <v>11</v>
      </c>
    </row>
    <row r="220" spans="1:21" x14ac:dyDescent="0.25">
      <c r="A220">
        <v>222</v>
      </c>
      <c r="B220">
        <f>IF(IFERROR(VLOOKUP(Origen[[#This Row],[Customer ID]],A221:A4119,1,FALSE),0)&gt;0,1,0)</f>
        <v>0</v>
      </c>
      <c r="C220">
        <v>28</v>
      </c>
      <c r="D220" s="1" t="s">
        <v>2</v>
      </c>
      <c r="E220" s="1" t="str">
        <f>IF(Origen[[#This Row],[Genero Sin Depurar]]="","Desconocido",Origen[[#This Row],[Genero Sin Depurar]])</f>
        <v>Male</v>
      </c>
      <c r="F220" s="1" t="s">
        <v>106</v>
      </c>
      <c r="G220" s="1" t="s">
        <v>49</v>
      </c>
      <c r="H220" s="2">
        <v>45734</v>
      </c>
      <c r="I220" s="2" t="str">
        <f>TEXT(Origen[[#This Row],[Fecha Compra]],"dddd")</f>
        <v>martes</v>
      </c>
      <c r="J220" s="7" t="str">
        <f>TEXT(MONTH(Origen[[#This Row],[Fecha Compra]]),"MM")</f>
        <v>01</v>
      </c>
      <c r="K220" s="7">
        <f>YEAR(Origen[[#This Row],[Fecha Compra]])</f>
        <v>2025</v>
      </c>
      <c r="L220">
        <v>6</v>
      </c>
      <c r="M220">
        <v>68</v>
      </c>
      <c r="N220">
        <f>Origen[[#This Row],[Unidades]]*Origen[[#This Row],[PVP]]</f>
        <v>408</v>
      </c>
      <c r="O220" s="1" t="s">
        <v>80</v>
      </c>
      <c r="P220" s="1" t="s">
        <v>74</v>
      </c>
      <c r="Q220" s="1" t="s">
        <v>118</v>
      </c>
      <c r="R220" s="1" t="s">
        <v>35</v>
      </c>
      <c r="S220" s="1" t="s">
        <v>56</v>
      </c>
      <c r="T220" s="1" t="s">
        <v>57</v>
      </c>
      <c r="U220" s="1" t="s">
        <v>40</v>
      </c>
    </row>
    <row r="221" spans="1:21" x14ac:dyDescent="0.25">
      <c r="A221">
        <v>223</v>
      </c>
      <c r="B221">
        <f>IF(IFERROR(VLOOKUP(Origen[[#This Row],[Customer ID]],A222:A4120,1,FALSE),0)&gt;0,1,0)</f>
        <v>0</v>
      </c>
      <c r="C221">
        <v>47</v>
      </c>
      <c r="D221" s="1" t="s">
        <v>2</v>
      </c>
      <c r="E221" s="1" t="str">
        <f>IF(Origen[[#This Row],[Genero Sin Depurar]]="","Desconocido",Origen[[#This Row],[Genero Sin Depurar]])</f>
        <v>Male</v>
      </c>
      <c r="F221" s="1" t="s">
        <v>125</v>
      </c>
      <c r="G221" s="1" t="s">
        <v>49</v>
      </c>
      <c r="H221" s="2">
        <v>45736</v>
      </c>
      <c r="I221" s="2" t="str">
        <f>TEXT(Origen[[#This Row],[Fecha Compra]],"dddd")</f>
        <v>jueves</v>
      </c>
      <c r="J221" s="7" t="str">
        <f>TEXT(MONTH(Origen[[#This Row],[Fecha Compra]]),"MM")</f>
        <v>01</v>
      </c>
      <c r="K221" s="7">
        <f>YEAR(Origen[[#This Row],[Fecha Compra]])</f>
        <v>2025</v>
      </c>
      <c r="L221">
        <v>14</v>
      </c>
      <c r="M221">
        <v>94</v>
      </c>
      <c r="N221">
        <f>Origen[[#This Row],[Unidades]]*Origen[[#This Row],[PVP]]</f>
        <v>1316</v>
      </c>
      <c r="O221" s="1" t="s">
        <v>66</v>
      </c>
      <c r="P221" s="1" t="s">
        <v>74</v>
      </c>
      <c r="Q221" s="1" t="s">
        <v>7</v>
      </c>
      <c r="R221" s="1" t="s">
        <v>19</v>
      </c>
      <c r="S221" s="1" t="s">
        <v>52</v>
      </c>
      <c r="T221" s="1" t="s">
        <v>28</v>
      </c>
      <c r="U221" s="1" t="s">
        <v>11</v>
      </c>
    </row>
    <row r="222" spans="1:21" x14ac:dyDescent="0.25">
      <c r="A222">
        <v>224</v>
      </c>
      <c r="B222">
        <f>IF(IFERROR(VLOOKUP(Origen[[#This Row],[Customer ID]],A223:A4121,1,FALSE),0)&gt;0,1,0)</f>
        <v>0</v>
      </c>
      <c r="C222">
        <v>20</v>
      </c>
      <c r="D222" s="1" t="s">
        <v>2</v>
      </c>
      <c r="E222" s="1" t="str">
        <f>IF(Origen[[#This Row],[Genero Sin Depurar]]="","Desconocido",Origen[[#This Row],[Genero Sin Depurar]])</f>
        <v>Male</v>
      </c>
      <c r="F222" s="1" t="s">
        <v>77</v>
      </c>
      <c r="G222" s="1" t="s">
        <v>4</v>
      </c>
      <c r="H222" s="2">
        <v>45738</v>
      </c>
      <c r="I222" s="2" t="str">
        <f>TEXT(Origen[[#This Row],[Fecha Compra]],"dddd")</f>
        <v>sábado</v>
      </c>
      <c r="J222" s="7" t="str">
        <f>TEXT(MONTH(Origen[[#This Row],[Fecha Compra]]),"MM")</f>
        <v>01</v>
      </c>
      <c r="K222" s="7">
        <f>YEAR(Origen[[#This Row],[Fecha Compra]])</f>
        <v>2025</v>
      </c>
      <c r="L222">
        <v>34</v>
      </c>
      <c r="M222">
        <v>41</v>
      </c>
      <c r="N222">
        <f>Origen[[#This Row],[Unidades]]*Origen[[#This Row],[PVP]]</f>
        <v>1394</v>
      </c>
      <c r="O222" s="1" t="s">
        <v>33</v>
      </c>
      <c r="P222" s="1" t="s">
        <v>26</v>
      </c>
      <c r="Q222" s="1" t="s">
        <v>30</v>
      </c>
      <c r="R222" s="1" t="s">
        <v>19</v>
      </c>
      <c r="S222" s="1" t="s">
        <v>20</v>
      </c>
      <c r="T222" s="1" t="s">
        <v>28</v>
      </c>
      <c r="U222" s="1" t="s">
        <v>31</v>
      </c>
    </row>
    <row r="223" spans="1:21" x14ac:dyDescent="0.25">
      <c r="A223">
        <v>225</v>
      </c>
      <c r="B223">
        <f>IF(IFERROR(VLOOKUP(Origen[[#This Row],[Customer ID]],A224:A4122,1,FALSE),0)&gt;0,1,0)</f>
        <v>0</v>
      </c>
      <c r="C223">
        <v>63</v>
      </c>
      <c r="D223" s="1" t="s">
        <v>2</v>
      </c>
      <c r="E223" s="1" t="str">
        <f>IF(Origen[[#This Row],[Genero Sin Depurar]]="","Desconocido",Origen[[#This Row],[Genero Sin Depurar]])</f>
        <v>Male</v>
      </c>
      <c r="F223" s="1" t="s">
        <v>107</v>
      </c>
      <c r="G223" s="1" t="s">
        <v>4</v>
      </c>
      <c r="H223" s="2">
        <v>45740</v>
      </c>
      <c r="I223" s="2" t="str">
        <f>TEXT(Origen[[#This Row],[Fecha Compra]],"dddd")</f>
        <v>lunes</v>
      </c>
      <c r="J223" s="7" t="str">
        <f>TEXT(MONTH(Origen[[#This Row],[Fecha Compra]]),"MM")</f>
        <v>01</v>
      </c>
      <c r="K223" s="7">
        <f>YEAR(Origen[[#This Row],[Fecha Compra]])</f>
        <v>2025</v>
      </c>
      <c r="L223">
        <v>12</v>
      </c>
      <c r="M223">
        <v>83</v>
      </c>
      <c r="N223">
        <f>Origen[[#This Row],[Unidades]]*Origen[[#This Row],[PVP]]</f>
        <v>996</v>
      </c>
      <c r="O223" s="1" t="s">
        <v>129</v>
      </c>
      <c r="P223" s="1" t="s">
        <v>18</v>
      </c>
      <c r="Q223" s="1" t="s">
        <v>100</v>
      </c>
      <c r="R223" s="1" t="s">
        <v>35</v>
      </c>
      <c r="S223" s="1" t="s">
        <v>20</v>
      </c>
      <c r="T223" s="1" t="s">
        <v>15</v>
      </c>
      <c r="U223" s="1" t="s">
        <v>79</v>
      </c>
    </row>
    <row r="224" spans="1:21" x14ac:dyDescent="0.25">
      <c r="A224">
        <v>226</v>
      </c>
      <c r="B224">
        <f>IF(IFERROR(VLOOKUP(Origen[[#This Row],[Customer ID]],A225:A4123,1,FALSE),0)&gt;0,1,0)</f>
        <v>0</v>
      </c>
      <c r="C224">
        <v>25</v>
      </c>
      <c r="D224" s="1" t="s">
        <v>2</v>
      </c>
      <c r="E224" s="1" t="str">
        <f>IF(Origen[[#This Row],[Genero Sin Depurar]]="","Desconocido",Origen[[#This Row],[Genero Sin Depurar]])</f>
        <v>Male</v>
      </c>
      <c r="F224" s="1" t="s">
        <v>84</v>
      </c>
      <c r="G224" s="1" t="s">
        <v>45</v>
      </c>
      <c r="H224" s="2">
        <v>45742</v>
      </c>
      <c r="I224" s="2" t="str">
        <f>TEXT(Origen[[#This Row],[Fecha Compra]],"dddd")</f>
        <v>miércoles</v>
      </c>
      <c r="J224" s="7" t="str">
        <f>TEXT(MONTH(Origen[[#This Row],[Fecha Compra]]),"MM")</f>
        <v>01</v>
      </c>
      <c r="K224" s="7">
        <f>YEAR(Origen[[#This Row],[Fecha Compra]])</f>
        <v>2025</v>
      </c>
      <c r="L224">
        <v>11</v>
      </c>
      <c r="M224">
        <v>22</v>
      </c>
      <c r="N224">
        <f>Origen[[#This Row],[Unidades]]*Origen[[#This Row],[PVP]]</f>
        <v>242</v>
      </c>
      <c r="O224" s="1" t="s">
        <v>54</v>
      </c>
      <c r="P224" s="1" t="s">
        <v>26</v>
      </c>
      <c r="Q224" s="1" t="s">
        <v>60</v>
      </c>
      <c r="R224" s="1" t="s">
        <v>19</v>
      </c>
      <c r="S224" s="1" t="s">
        <v>27</v>
      </c>
      <c r="T224" s="1" t="s">
        <v>57</v>
      </c>
      <c r="U224" s="1" t="s">
        <v>31</v>
      </c>
    </row>
    <row r="225" spans="1:21" x14ac:dyDescent="0.25">
      <c r="A225">
        <v>227</v>
      </c>
      <c r="B225">
        <f>IF(IFERROR(VLOOKUP(Origen[[#This Row],[Customer ID]],A226:A4124,1,FALSE),0)&gt;0,1,0)</f>
        <v>0</v>
      </c>
      <c r="C225">
        <v>29</v>
      </c>
      <c r="D225" s="1" t="s">
        <v>2</v>
      </c>
      <c r="E225" s="1" t="str">
        <f>IF(Origen[[#This Row],[Genero Sin Depurar]]="","Desconocido",Origen[[#This Row],[Genero Sin Depurar]])</f>
        <v>Male</v>
      </c>
      <c r="F225" s="1" t="s">
        <v>53</v>
      </c>
      <c r="G225" s="1" t="s">
        <v>24</v>
      </c>
      <c r="H225" s="2">
        <v>45744</v>
      </c>
      <c r="I225" s="2" t="str">
        <f>TEXT(Origen[[#This Row],[Fecha Compra]],"dddd")</f>
        <v>viernes</v>
      </c>
      <c r="J225" s="7" t="str">
        <f>TEXT(MONTH(Origen[[#This Row],[Fecha Compra]]),"MM")</f>
        <v>01</v>
      </c>
      <c r="K225" s="7">
        <f>YEAR(Origen[[#This Row],[Fecha Compra]])</f>
        <v>2025</v>
      </c>
      <c r="L225">
        <v>5</v>
      </c>
      <c r="M225">
        <v>74</v>
      </c>
      <c r="N225">
        <f>Origen[[#This Row],[Unidades]]*Origen[[#This Row],[PVP]]</f>
        <v>370</v>
      </c>
      <c r="O225" s="1" t="s">
        <v>87</v>
      </c>
      <c r="P225" s="1" t="s">
        <v>6</v>
      </c>
      <c r="Q225" s="1" t="s">
        <v>65</v>
      </c>
      <c r="R225" s="1" t="s">
        <v>19</v>
      </c>
      <c r="S225" s="1" t="s">
        <v>20</v>
      </c>
      <c r="T225" s="1" t="s">
        <v>28</v>
      </c>
      <c r="U225" s="1" t="s">
        <v>70</v>
      </c>
    </row>
    <row r="226" spans="1:21" x14ac:dyDescent="0.25">
      <c r="A226">
        <v>228</v>
      </c>
      <c r="B226">
        <f>IF(IFERROR(VLOOKUP(Origen[[#This Row],[Customer ID]],A227:A4125,1,FALSE),0)&gt;0,1,0)</f>
        <v>0</v>
      </c>
      <c r="C226">
        <v>50</v>
      </c>
      <c r="D226" s="1" t="s">
        <v>2</v>
      </c>
      <c r="E226" s="1" t="str">
        <f>IF(Origen[[#This Row],[Genero Sin Depurar]]="","Desconocido",Origen[[#This Row],[Genero Sin Depurar]])</f>
        <v>Male</v>
      </c>
      <c r="F226" s="1" t="s">
        <v>16</v>
      </c>
      <c r="G226" s="1" t="s">
        <v>4</v>
      </c>
      <c r="H226" s="2">
        <v>45746</v>
      </c>
      <c r="I226" s="2" t="str">
        <f>TEXT(Origen[[#This Row],[Fecha Compra]],"dddd")</f>
        <v>domingo</v>
      </c>
      <c r="J226" s="7" t="str">
        <f>TEXT(MONTH(Origen[[#This Row],[Fecha Compra]]),"MM")</f>
        <v>01</v>
      </c>
      <c r="K226" s="7">
        <f>YEAR(Origen[[#This Row],[Fecha Compra]])</f>
        <v>2025</v>
      </c>
      <c r="L226">
        <v>25</v>
      </c>
      <c r="M226">
        <v>90</v>
      </c>
      <c r="N226">
        <f>Origen[[#This Row],[Unidades]]*Origen[[#This Row],[PVP]]</f>
        <v>2250</v>
      </c>
      <c r="O226" s="1" t="s">
        <v>25</v>
      </c>
      <c r="P226" s="1" t="s">
        <v>26</v>
      </c>
      <c r="Q226" s="1" t="s">
        <v>30</v>
      </c>
      <c r="R226" s="1" t="s">
        <v>8</v>
      </c>
      <c r="S226" s="1" t="s">
        <v>36</v>
      </c>
      <c r="T226" s="1" t="s">
        <v>10</v>
      </c>
      <c r="U226" s="1" t="s">
        <v>11</v>
      </c>
    </row>
    <row r="227" spans="1:21" x14ac:dyDescent="0.25">
      <c r="A227">
        <v>229</v>
      </c>
      <c r="B227">
        <f>IF(IFERROR(VLOOKUP(Origen[[#This Row],[Customer ID]],A228:A4126,1,FALSE),0)&gt;0,1,0)</f>
        <v>0</v>
      </c>
      <c r="C227">
        <v>18</v>
      </c>
      <c r="D227" s="1" t="s">
        <v>2</v>
      </c>
      <c r="E227" s="1" t="str">
        <f>IF(Origen[[#This Row],[Genero Sin Depurar]]="","Desconocido",Origen[[#This Row],[Genero Sin Depurar]])</f>
        <v>Male</v>
      </c>
      <c r="F227" s="1" t="s">
        <v>107</v>
      </c>
      <c r="G227" s="1" t="s">
        <v>4</v>
      </c>
      <c r="H227" s="2">
        <v>45748</v>
      </c>
      <c r="I227" s="2" t="str">
        <f>TEXT(Origen[[#This Row],[Fecha Compra]],"dddd")</f>
        <v>martes</v>
      </c>
      <c r="J227" s="7" t="str">
        <f>TEXT(MONTH(Origen[[#This Row],[Fecha Compra]]),"MM")</f>
        <v>01</v>
      </c>
      <c r="K227" s="7">
        <f>YEAR(Origen[[#This Row],[Fecha Compra]])</f>
        <v>2025</v>
      </c>
      <c r="L227">
        <v>11</v>
      </c>
      <c r="M227">
        <v>79</v>
      </c>
      <c r="N227">
        <f>Origen[[#This Row],[Unidades]]*Origen[[#This Row],[PVP]]</f>
        <v>869</v>
      </c>
      <c r="O227" s="1" t="s">
        <v>64</v>
      </c>
      <c r="P227" s="1" t="s">
        <v>26</v>
      </c>
      <c r="Q227" s="1" t="s">
        <v>34</v>
      </c>
      <c r="R227" s="1" t="s">
        <v>19</v>
      </c>
      <c r="S227" s="1" t="s">
        <v>56</v>
      </c>
      <c r="T227" s="1" t="s">
        <v>21</v>
      </c>
      <c r="U227" s="1" t="s">
        <v>31</v>
      </c>
    </row>
    <row r="228" spans="1:21" x14ac:dyDescent="0.25">
      <c r="A228">
        <v>230</v>
      </c>
      <c r="B228">
        <f>IF(IFERROR(VLOOKUP(Origen[[#This Row],[Customer ID]],A229:A4127,1,FALSE),0)&gt;0,1,0)</f>
        <v>0</v>
      </c>
      <c r="C228">
        <v>70</v>
      </c>
      <c r="D228" s="1" t="s">
        <v>2</v>
      </c>
      <c r="E228" s="1" t="str">
        <f>IF(Origen[[#This Row],[Genero Sin Depurar]]="","Desconocido",Origen[[#This Row],[Genero Sin Depurar]])</f>
        <v>Male</v>
      </c>
      <c r="F228" s="1" t="s">
        <v>23</v>
      </c>
      <c r="G228" s="1" t="s">
        <v>24</v>
      </c>
      <c r="H228" s="2">
        <v>45750</v>
      </c>
      <c r="I228" s="2" t="str">
        <f>TEXT(Origen[[#This Row],[Fecha Compra]],"dddd")</f>
        <v>jueves</v>
      </c>
      <c r="J228" s="7" t="str">
        <f>TEXT(MONTH(Origen[[#This Row],[Fecha Compra]]),"MM")</f>
        <v>01</v>
      </c>
      <c r="K228" s="7">
        <f>YEAR(Origen[[#This Row],[Fecha Compra]])</f>
        <v>2025</v>
      </c>
      <c r="L228">
        <v>27</v>
      </c>
      <c r="M228">
        <v>28</v>
      </c>
      <c r="N228">
        <f>Origen[[#This Row],[Unidades]]*Origen[[#This Row],[PVP]]</f>
        <v>756</v>
      </c>
      <c r="O228" s="1" t="s">
        <v>105</v>
      </c>
      <c r="P228" s="1" t="s">
        <v>18</v>
      </c>
      <c r="Q228" s="1" t="s">
        <v>47</v>
      </c>
      <c r="R228" s="1" t="s">
        <v>19</v>
      </c>
      <c r="S228" s="1" t="s">
        <v>27</v>
      </c>
      <c r="T228" s="1" t="s">
        <v>28</v>
      </c>
      <c r="U228" s="1" t="s">
        <v>79</v>
      </c>
    </row>
    <row r="229" spans="1:21" x14ac:dyDescent="0.25">
      <c r="A229">
        <v>231</v>
      </c>
      <c r="B229">
        <f>IF(IFERROR(VLOOKUP(Origen[[#This Row],[Customer ID]],A230:A4128,1,FALSE),0)&gt;0,1,0)</f>
        <v>0</v>
      </c>
      <c r="C229">
        <v>66</v>
      </c>
      <c r="D229" s="1" t="s">
        <v>2</v>
      </c>
      <c r="E229" s="1" t="str">
        <f>IF(Origen[[#This Row],[Genero Sin Depurar]]="","Desconocido",Origen[[#This Row],[Genero Sin Depurar]])</f>
        <v>Male</v>
      </c>
      <c r="F229" s="1" t="s">
        <v>101</v>
      </c>
      <c r="G229" s="1" t="s">
        <v>49</v>
      </c>
      <c r="H229" s="2">
        <v>45752</v>
      </c>
      <c r="I229" s="2" t="str">
        <f>TEXT(Origen[[#This Row],[Fecha Compra]],"dddd")</f>
        <v>sábado</v>
      </c>
      <c r="J229" s="7" t="str">
        <f>TEXT(MONTH(Origen[[#This Row],[Fecha Compra]]),"MM")</f>
        <v>01</v>
      </c>
      <c r="K229" s="7">
        <f>YEAR(Origen[[#This Row],[Fecha Compra]])</f>
        <v>2025</v>
      </c>
      <c r="L229">
        <v>43</v>
      </c>
      <c r="M229">
        <v>88</v>
      </c>
      <c r="N229">
        <f>Origen[[#This Row],[Unidades]]*Origen[[#This Row],[PVP]]</f>
        <v>3784</v>
      </c>
      <c r="O229" s="1" t="s">
        <v>122</v>
      </c>
      <c r="P229" s="1" t="s">
        <v>6</v>
      </c>
      <c r="Q229" s="1" t="s">
        <v>60</v>
      </c>
      <c r="R229" s="1" t="s">
        <v>39</v>
      </c>
      <c r="S229" s="1" t="s">
        <v>36</v>
      </c>
      <c r="T229" s="1" t="s">
        <v>21</v>
      </c>
      <c r="U229" s="1" t="s">
        <v>31</v>
      </c>
    </row>
    <row r="230" spans="1:21" x14ac:dyDescent="0.25">
      <c r="A230">
        <v>232</v>
      </c>
      <c r="B230">
        <f>IF(IFERROR(VLOOKUP(Origen[[#This Row],[Customer ID]],A231:A4129,1,FALSE),0)&gt;0,1,0)</f>
        <v>0</v>
      </c>
      <c r="C230">
        <v>28</v>
      </c>
      <c r="D230" s="1" t="s">
        <v>2</v>
      </c>
      <c r="E230" s="1" t="str">
        <f>IF(Origen[[#This Row],[Genero Sin Depurar]]="","Desconocido",Origen[[#This Row],[Genero Sin Depurar]])</f>
        <v>Male</v>
      </c>
      <c r="F230" s="1" t="s">
        <v>3</v>
      </c>
      <c r="G230" s="1" t="s">
        <v>4</v>
      </c>
      <c r="H230" s="2">
        <v>45754</v>
      </c>
      <c r="I230" s="2" t="str">
        <f>TEXT(Origen[[#This Row],[Fecha Compra]],"dddd")</f>
        <v>lunes</v>
      </c>
      <c r="J230" s="7" t="str">
        <f>TEXT(MONTH(Origen[[#This Row],[Fecha Compra]]),"MM")</f>
        <v>01</v>
      </c>
      <c r="K230" s="7">
        <f>YEAR(Origen[[#This Row],[Fecha Compra]])</f>
        <v>2025</v>
      </c>
      <c r="L230">
        <v>18</v>
      </c>
      <c r="M230">
        <v>26</v>
      </c>
      <c r="N230">
        <f>Origen[[#This Row],[Unidades]]*Origen[[#This Row],[PVP]]</f>
        <v>468</v>
      </c>
      <c r="O230" s="1" t="s">
        <v>104</v>
      </c>
      <c r="P230" s="1" t="s">
        <v>26</v>
      </c>
      <c r="Q230" s="1" t="s">
        <v>126</v>
      </c>
      <c r="R230" s="1" t="s">
        <v>19</v>
      </c>
      <c r="S230" s="1" t="s">
        <v>52</v>
      </c>
      <c r="T230" s="1" t="s">
        <v>68</v>
      </c>
      <c r="U230" s="1" t="s">
        <v>79</v>
      </c>
    </row>
    <row r="231" spans="1:21" x14ac:dyDescent="0.25">
      <c r="A231">
        <v>233</v>
      </c>
      <c r="B231">
        <f>IF(IFERROR(VLOOKUP(Origen[[#This Row],[Customer ID]],A232:A4130,1,FALSE),0)&gt;0,1,0)</f>
        <v>0</v>
      </c>
      <c r="C231">
        <v>54</v>
      </c>
      <c r="D231" s="1" t="s">
        <v>2</v>
      </c>
      <c r="E231" s="1" t="str">
        <f>IF(Origen[[#This Row],[Genero Sin Depurar]]="","Desconocido",Origen[[#This Row],[Genero Sin Depurar]])</f>
        <v>Male</v>
      </c>
      <c r="F231" s="1" t="s">
        <v>88</v>
      </c>
      <c r="G231" s="1" t="s">
        <v>49</v>
      </c>
      <c r="H231" s="2">
        <v>45756</v>
      </c>
      <c r="I231" s="2" t="str">
        <f>TEXT(Origen[[#This Row],[Fecha Compra]],"dddd")</f>
        <v>miércoles</v>
      </c>
      <c r="J231" s="7" t="str">
        <f>TEXT(MONTH(Origen[[#This Row],[Fecha Compra]]),"MM")</f>
        <v>01</v>
      </c>
      <c r="K231" s="7">
        <f>YEAR(Origen[[#This Row],[Fecha Compra]])</f>
        <v>2025</v>
      </c>
      <c r="L231">
        <v>32</v>
      </c>
      <c r="M231">
        <v>27</v>
      </c>
      <c r="N231">
        <f>Origen[[#This Row],[Unidades]]*Origen[[#This Row],[PVP]]</f>
        <v>864</v>
      </c>
      <c r="O231" s="1" t="s">
        <v>59</v>
      </c>
      <c r="P231" s="1" t="s">
        <v>6</v>
      </c>
      <c r="Q231" s="1" t="s">
        <v>55</v>
      </c>
      <c r="R231" s="1" t="s">
        <v>8</v>
      </c>
      <c r="S231" s="1" t="s">
        <v>9</v>
      </c>
      <c r="T231" s="1" t="s">
        <v>57</v>
      </c>
      <c r="U231" s="1" t="s">
        <v>58</v>
      </c>
    </row>
    <row r="232" spans="1:21" x14ac:dyDescent="0.25">
      <c r="A232">
        <v>234</v>
      </c>
      <c r="B232">
        <f>IF(IFERROR(VLOOKUP(Origen[[#This Row],[Customer ID]],A233:A4131,1,FALSE),0)&gt;0,1,0)</f>
        <v>0</v>
      </c>
      <c r="C232">
        <v>19</v>
      </c>
      <c r="D232" s="1" t="s">
        <v>2</v>
      </c>
      <c r="E232" s="1" t="str">
        <f>IF(Origen[[#This Row],[Genero Sin Depurar]]="","Desconocido",Origen[[#This Row],[Genero Sin Depurar]])</f>
        <v>Male</v>
      </c>
      <c r="F232" s="1" t="s">
        <v>12</v>
      </c>
      <c r="G232" s="1" t="s">
        <v>4</v>
      </c>
      <c r="H232" s="2">
        <v>45758</v>
      </c>
      <c r="I232" s="2" t="str">
        <f>TEXT(Origen[[#This Row],[Fecha Compra]],"dddd")</f>
        <v>viernes</v>
      </c>
      <c r="J232" s="7" t="str">
        <f>TEXT(MONTH(Origen[[#This Row],[Fecha Compra]]),"MM")</f>
        <v>01</v>
      </c>
      <c r="K232" s="7">
        <f>YEAR(Origen[[#This Row],[Fecha Compra]])</f>
        <v>2025</v>
      </c>
      <c r="L232">
        <v>27</v>
      </c>
      <c r="M232">
        <v>83</v>
      </c>
      <c r="N232">
        <f>Origen[[#This Row],[Unidades]]*Origen[[#This Row],[PVP]]</f>
        <v>2241</v>
      </c>
      <c r="O232" s="1" t="s">
        <v>99</v>
      </c>
      <c r="P232" s="1" t="s">
        <v>74</v>
      </c>
      <c r="Q232" s="1" t="s">
        <v>116</v>
      </c>
      <c r="R232" s="1" t="s">
        <v>39</v>
      </c>
      <c r="S232" s="1" t="s">
        <v>27</v>
      </c>
      <c r="T232" s="1" t="s">
        <v>57</v>
      </c>
      <c r="U232" s="1" t="s">
        <v>79</v>
      </c>
    </row>
    <row r="233" spans="1:21" x14ac:dyDescent="0.25">
      <c r="A233">
        <v>235</v>
      </c>
      <c r="B233">
        <f>IF(IFERROR(VLOOKUP(Origen[[#This Row],[Customer ID]],A234:A4132,1,FALSE),0)&gt;0,1,0)</f>
        <v>0</v>
      </c>
      <c r="C233">
        <v>20</v>
      </c>
      <c r="D233" s="1" t="s">
        <v>2</v>
      </c>
      <c r="E233" s="1" t="str">
        <f>IF(Origen[[#This Row],[Genero Sin Depurar]]="","Desconocido",Origen[[#This Row],[Genero Sin Depurar]])</f>
        <v>Male</v>
      </c>
      <c r="F233" s="1" t="s">
        <v>125</v>
      </c>
      <c r="G233" s="1" t="s">
        <v>49</v>
      </c>
      <c r="H233" s="2">
        <v>45760</v>
      </c>
      <c r="I233" s="2" t="str">
        <f>TEXT(Origen[[#This Row],[Fecha Compra]],"dddd")</f>
        <v>domingo</v>
      </c>
      <c r="J233" s="7" t="str">
        <f>TEXT(MONTH(Origen[[#This Row],[Fecha Compra]]),"MM")</f>
        <v>01</v>
      </c>
      <c r="K233" s="7">
        <f>YEAR(Origen[[#This Row],[Fecha Compra]])</f>
        <v>2025</v>
      </c>
      <c r="L233">
        <v>24</v>
      </c>
      <c r="M233">
        <v>39</v>
      </c>
      <c r="N233">
        <f>Origen[[#This Row],[Unidades]]*Origen[[#This Row],[PVP]]</f>
        <v>936</v>
      </c>
      <c r="O233" s="1" t="s">
        <v>129</v>
      </c>
      <c r="P233" s="1" t="s">
        <v>18</v>
      </c>
      <c r="Q233" s="1" t="s">
        <v>47</v>
      </c>
      <c r="R233" s="1" t="s">
        <v>35</v>
      </c>
      <c r="S233" s="1" t="s">
        <v>27</v>
      </c>
      <c r="T233" s="1" t="s">
        <v>21</v>
      </c>
      <c r="U233" s="1" t="s">
        <v>22</v>
      </c>
    </row>
    <row r="234" spans="1:21" x14ac:dyDescent="0.25">
      <c r="A234">
        <v>236</v>
      </c>
      <c r="B234">
        <f>IF(IFERROR(VLOOKUP(Origen[[#This Row],[Customer ID]],A235:A4133,1,FALSE),0)&gt;0,1,0)</f>
        <v>0</v>
      </c>
      <c r="C234">
        <v>43</v>
      </c>
      <c r="D234" s="1" t="s">
        <v>2</v>
      </c>
      <c r="E234" s="1" t="str">
        <f>IF(Origen[[#This Row],[Genero Sin Depurar]]="","Desconocido",Origen[[#This Row],[Genero Sin Depurar]])</f>
        <v>Male</v>
      </c>
      <c r="F234" s="1" t="s">
        <v>71</v>
      </c>
      <c r="G234" s="1" t="s">
        <v>49</v>
      </c>
      <c r="H234" s="2">
        <v>45762</v>
      </c>
      <c r="I234" s="2" t="str">
        <f>TEXT(Origen[[#This Row],[Fecha Compra]],"dddd")</f>
        <v>martes</v>
      </c>
      <c r="J234" s="7" t="str">
        <f>TEXT(MONTH(Origen[[#This Row],[Fecha Compra]]),"MM")</f>
        <v>01</v>
      </c>
      <c r="K234" s="7">
        <f>YEAR(Origen[[#This Row],[Fecha Compra]])</f>
        <v>2025</v>
      </c>
      <c r="L234">
        <v>31</v>
      </c>
      <c r="M234">
        <v>89</v>
      </c>
      <c r="N234">
        <f>Origen[[#This Row],[Unidades]]*Origen[[#This Row],[PVP]]</f>
        <v>2759</v>
      </c>
      <c r="O234" s="1" t="s">
        <v>109</v>
      </c>
      <c r="P234" s="1" t="s">
        <v>26</v>
      </c>
      <c r="Q234" s="1" t="s">
        <v>91</v>
      </c>
      <c r="R234" s="1" t="s">
        <v>8</v>
      </c>
      <c r="S234" s="1" t="s">
        <v>20</v>
      </c>
      <c r="T234" s="1" t="s">
        <v>68</v>
      </c>
      <c r="U234" s="1" t="s">
        <v>40</v>
      </c>
    </row>
    <row r="235" spans="1:21" x14ac:dyDescent="0.25">
      <c r="A235">
        <v>237</v>
      </c>
      <c r="B235">
        <f>IF(IFERROR(VLOOKUP(Origen[[#This Row],[Customer ID]],A236:A4134,1,FALSE),0)&gt;0,1,0)</f>
        <v>0</v>
      </c>
      <c r="C235">
        <v>38</v>
      </c>
      <c r="D235" s="1" t="s">
        <v>2</v>
      </c>
      <c r="E235" s="1" t="str">
        <f>IF(Origen[[#This Row],[Genero Sin Depurar]]="","Desconocido",Origen[[#This Row],[Genero Sin Depurar]])</f>
        <v>Male</v>
      </c>
      <c r="F235" s="1" t="s">
        <v>44</v>
      </c>
      <c r="G235" s="1" t="s">
        <v>45</v>
      </c>
      <c r="H235" s="2">
        <v>45764</v>
      </c>
      <c r="I235" s="2" t="str">
        <f>TEXT(Origen[[#This Row],[Fecha Compra]],"dddd")</f>
        <v>jueves</v>
      </c>
      <c r="J235" s="7" t="str">
        <f>TEXT(MONTH(Origen[[#This Row],[Fecha Compra]]),"MM")</f>
        <v>01</v>
      </c>
      <c r="K235" s="7">
        <f>YEAR(Origen[[#This Row],[Fecha Compra]])</f>
        <v>2025</v>
      </c>
      <c r="L235">
        <v>39</v>
      </c>
      <c r="M235">
        <v>68</v>
      </c>
      <c r="N235">
        <f>Origen[[#This Row],[Unidades]]*Origen[[#This Row],[PVP]]</f>
        <v>2652</v>
      </c>
      <c r="O235" s="1" t="s">
        <v>96</v>
      </c>
      <c r="P235" s="1" t="s">
        <v>6</v>
      </c>
      <c r="Q235" s="1" t="s">
        <v>78</v>
      </c>
      <c r="R235" s="1" t="s">
        <v>8</v>
      </c>
      <c r="S235" s="1" t="s">
        <v>27</v>
      </c>
      <c r="T235" s="1" t="s">
        <v>28</v>
      </c>
      <c r="U235" s="1" t="s">
        <v>11</v>
      </c>
    </row>
    <row r="236" spans="1:21" x14ac:dyDescent="0.25">
      <c r="A236">
        <v>238</v>
      </c>
      <c r="B236">
        <f>IF(IFERROR(VLOOKUP(Origen[[#This Row],[Customer ID]],A237:A4135,1,FALSE),0)&gt;0,1,0)</f>
        <v>0</v>
      </c>
      <c r="C236">
        <v>50</v>
      </c>
      <c r="D236" s="1" t="s">
        <v>2</v>
      </c>
      <c r="E236" s="1" t="str">
        <f>IF(Origen[[#This Row],[Genero Sin Depurar]]="","Desconocido",Origen[[#This Row],[Genero Sin Depurar]])</f>
        <v>Male</v>
      </c>
      <c r="F236" s="1" t="s">
        <v>63</v>
      </c>
      <c r="G236" s="1" t="s">
        <v>4</v>
      </c>
      <c r="H236" s="2">
        <v>45766</v>
      </c>
      <c r="I236" s="2" t="str">
        <f>TEXT(Origen[[#This Row],[Fecha Compra]],"dddd")</f>
        <v>sábado</v>
      </c>
      <c r="J236" s="7" t="str">
        <f>TEXT(MONTH(Origen[[#This Row],[Fecha Compra]]),"MM")</f>
        <v>01</v>
      </c>
      <c r="K236" s="7">
        <f>YEAR(Origen[[#This Row],[Fecha Compra]])</f>
        <v>2025</v>
      </c>
      <c r="L236">
        <v>36</v>
      </c>
      <c r="M236">
        <v>90</v>
      </c>
      <c r="N236">
        <f>Origen[[#This Row],[Unidades]]*Origen[[#This Row],[PVP]]</f>
        <v>3240</v>
      </c>
      <c r="O236" s="1" t="s">
        <v>128</v>
      </c>
      <c r="P236" s="1" t="s">
        <v>26</v>
      </c>
      <c r="Q236" s="1" t="s">
        <v>100</v>
      </c>
      <c r="R236" s="1" t="s">
        <v>35</v>
      </c>
      <c r="S236" s="1" t="s">
        <v>56</v>
      </c>
      <c r="T236" s="1" t="s">
        <v>68</v>
      </c>
      <c r="U236" s="1" t="s">
        <v>11</v>
      </c>
    </row>
    <row r="237" spans="1:21" x14ac:dyDescent="0.25">
      <c r="A237">
        <v>239</v>
      </c>
      <c r="B237">
        <f>IF(IFERROR(VLOOKUP(Origen[[#This Row],[Customer ID]],A238:A4136,1,FALSE),0)&gt;0,1,0)</f>
        <v>0</v>
      </c>
      <c r="C237">
        <v>64</v>
      </c>
      <c r="D237" s="1" t="s">
        <v>2</v>
      </c>
      <c r="E237" s="1" t="str">
        <f>IF(Origen[[#This Row],[Genero Sin Depurar]]="","Desconocido",Origen[[#This Row],[Genero Sin Depurar]])</f>
        <v>Male</v>
      </c>
      <c r="F237" s="1" t="s">
        <v>69</v>
      </c>
      <c r="G237" s="1" t="s">
        <v>4</v>
      </c>
      <c r="H237" s="2">
        <v>45768</v>
      </c>
      <c r="I237" s="2" t="str">
        <f>TEXT(Origen[[#This Row],[Fecha Compra]],"dddd")</f>
        <v>lunes</v>
      </c>
      <c r="J237" s="7" t="str">
        <f>TEXT(MONTH(Origen[[#This Row],[Fecha Compra]]),"MM")</f>
        <v>01</v>
      </c>
      <c r="K237" s="7">
        <f>YEAR(Origen[[#This Row],[Fecha Compra]])</f>
        <v>2025</v>
      </c>
      <c r="L237">
        <v>5</v>
      </c>
      <c r="M237">
        <v>34</v>
      </c>
      <c r="N237">
        <f>Origen[[#This Row],[Unidades]]*Origen[[#This Row],[PVP]]</f>
        <v>170</v>
      </c>
      <c r="O237" s="1" t="s">
        <v>105</v>
      </c>
      <c r="P237" s="1" t="s">
        <v>26</v>
      </c>
      <c r="Q237" s="1" t="s">
        <v>82</v>
      </c>
      <c r="R237" s="1" t="s">
        <v>39</v>
      </c>
      <c r="S237" s="1" t="s">
        <v>20</v>
      </c>
      <c r="T237" s="1" t="s">
        <v>15</v>
      </c>
      <c r="U237" s="1" t="s">
        <v>31</v>
      </c>
    </row>
    <row r="238" spans="1:21" x14ac:dyDescent="0.25">
      <c r="A238">
        <v>240</v>
      </c>
      <c r="B238">
        <f>IF(IFERROR(VLOOKUP(Origen[[#This Row],[Customer ID]],A239:A4137,1,FALSE),0)&gt;0,1,0)</f>
        <v>0</v>
      </c>
      <c r="C238">
        <v>49</v>
      </c>
      <c r="D238" s="1" t="s">
        <v>2</v>
      </c>
      <c r="E238" s="1" t="str">
        <f>IF(Origen[[#This Row],[Genero Sin Depurar]]="","Desconocido",Origen[[#This Row],[Genero Sin Depurar]])</f>
        <v>Male</v>
      </c>
      <c r="F238" s="1" t="s">
        <v>77</v>
      </c>
      <c r="G238" s="1" t="s">
        <v>4</v>
      </c>
      <c r="H238" s="2">
        <v>45770</v>
      </c>
      <c r="I238" s="2" t="str">
        <f>TEXT(Origen[[#This Row],[Fecha Compra]],"dddd")</f>
        <v>miércoles</v>
      </c>
      <c r="J238" s="7" t="str">
        <f>TEXT(MONTH(Origen[[#This Row],[Fecha Compra]]),"MM")</f>
        <v>01</v>
      </c>
      <c r="K238" s="7">
        <f>YEAR(Origen[[#This Row],[Fecha Compra]])</f>
        <v>2025</v>
      </c>
      <c r="L238">
        <v>47</v>
      </c>
      <c r="M238">
        <v>51</v>
      </c>
      <c r="N238">
        <f>Origen[[#This Row],[Unidades]]*Origen[[#This Row],[PVP]]</f>
        <v>2397</v>
      </c>
      <c r="O238" s="1" t="s">
        <v>111</v>
      </c>
      <c r="P238" s="1" t="s">
        <v>6</v>
      </c>
      <c r="Q238" s="1" t="s">
        <v>116</v>
      </c>
      <c r="R238" s="1" t="s">
        <v>35</v>
      </c>
      <c r="S238" s="1" t="s">
        <v>9</v>
      </c>
      <c r="T238" s="1" t="s">
        <v>21</v>
      </c>
      <c r="U238" s="1" t="s">
        <v>58</v>
      </c>
    </row>
    <row r="239" spans="1:21" x14ac:dyDescent="0.25">
      <c r="A239">
        <v>241</v>
      </c>
      <c r="B239">
        <f>IF(IFERROR(VLOOKUP(Origen[[#This Row],[Customer ID]],A240:A4138,1,FALSE),0)&gt;0,1,0)</f>
        <v>0</v>
      </c>
      <c r="C239">
        <v>47</v>
      </c>
      <c r="D239" s="1" t="s">
        <v>2</v>
      </c>
      <c r="E239" s="1" t="str">
        <f>IF(Origen[[#This Row],[Genero Sin Depurar]]="","Desconocido",Origen[[#This Row],[Genero Sin Depurar]])</f>
        <v>Male</v>
      </c>
      <c r="F239" s="1" t="s">
        <v>12</v>
      </c>
      <c r="G239" s="1" t="s">
        <v>4</v>
      </c>
      <c r="H239" s="2">
        <v>45772</v>
      </c>
      <c r="I239" s="2" t="str">
        <f>TEXT(Origen[[#This Row],[Fecha Compra]],"dddd")</f>
        <v>viernes</v>
      </c>
      <c r="J239" s="7" t="str">
        <f>TEXT(MONTH(Origen[[#This Row],[Fecha Compra]]),"MM")</f>
        <v>01</v>
      </c>
      <c r="K239" s="7">
        <f>YEAR(Origen[[#This Row],[Fecha Compra]])</f>
        <v>2025</v>
      </c>
      <c r="L239">
        <v>29</v>
      </c>
      <c r="M239">
        <v>45</v>
      </c>
      <c r="N239">
        <f>Origen[[#This Row],[Unidades]]*Origen[[#This Row],[PVP]]</f>
        <v>1305</v>
      </c>
      <c r="O239" s="1" t="s">
        <v>38</v>
      </c>
      <c r="P239" s="1" t="s">
        <v>74</v>
      </c>
      <c r="Q239" s="1" t="s">
        <v>30</v>
      </c>
      <c r="R239" s="1" t="s">
        <v>8</v>
      </c>
      <c r="S239" s="1" t="s">
        <v>20</v>
      </c>
      <c r="T239" s="1" t="s">
        <v>57</v>
      </c>
      <c r="U239" s="1" t="s">
        <v>11</v>
      </c>
    </row>
    <row r="240" spans="1:21" x14ac:dyDescent="0.25">
      <c r="A240">
        <v>242</v>
      </c>
      <c r="B240">
        <f>IF(IFERROR(VLOOKUP(Origen[[#This Row],[Customer ID]],A241:A4139,1,FALSE),0)&gt;0,1,0)</f>
        <v>0</v>
      </c>
      <c r="C240">
        <v>36</v>
      </c>
      <c r="D240" s="1" t="s">
        <v>2</v>
      </c>
      <c r="E240" s="1" t="str">
        <f>IF(Origen[[#This Row],[Genero Sin Depurar]]="","Desconocido",Origen[[#This Row],[Genero Sin Depurar]])</f>
        <v>Male</v>
      </c>
      <c r="F240" s="1" t="s">
        <v>86</v>
      </c>
      <c r="G240" s="1" t="s">
        <v>4</v>
      </c>
      <c r="H240" s="2">
        <v>45774</v>
      </c>
      <c r="I240" s="2" t="str">
        <f>TEXT(Origen[[#This Row],[Fecha Compra]],"dddd")</f>
        <v>domingo</v>
      </c>
      <c r="J240" s="7" t="str">
        <f>TEXT(MONTH(Origen[[#This Row],[Fecha Compra]]),"MM")</f>
        <v>01</v>
      </c>
      <c r="K240" s="7">
        <f>YEAR(Origen[[#This Row],[Fecha Compra]])</f>
        <v>2025</v>
      </c>
      <c r="L240">
        <v>43</v>
      </c>
      <c r="M240">
        <v>88</v>
      </c>
      <c r="N240">
        <f>Origen[[#This Row],[Unidades]]*Origen[[#This Row],[PVP]]</f>
        <v>3784</v>
      </c>
      <c r="O240" s="1" t="s">
        <v>61</v>
      </c>
      <c r="P240" s="1" t="s">
        <v>26</v>
      </c>
      <c r="Q240" s="1" t="s">
        <v>82</v>
      </c>
      <c r="R240" s="1" t="s">
        <v>8</v>
      </c>
      <c r="S240" s="1" t="s">
        <v>20</v>
      </c>
      <c r="T240" s="1" t="s">
        <v>10</v>
      </c>
      <c r="U240" s="1" t="s">
        <v>58</v>
      </c>
    </row>
    <row r="241" spans="1:21" x14ac:dyDescent="0.25">
      <c r="A241">
        <v>243</v>
      </c>
      <c r="B241">
        <f>IF(IFERROR(VLOOKUP(Origen[[#This Row],[Customer ID]],A242:A4140,1,FALSE),0)&gt;0,1,0)</f>
        <v>0</v>
      </c>
      <c r="C241">
        <v>55</v>
      </c>
      <c r="D241" s="1" t="s">
        <v>2</v>
      </c>
      <c r="E241" s="1" t="str">
        <f>IF(Origen[[#This Row],[Genero Sin Depurar]]="","Desconocido",Origen[[#This Row],[Genero Sin Depurar]])</f>
        <v>Male</v>
      </c>
      <c r="F241" s="1" t="s">
        <v>44</v>
      </c>
      <c r="G241" s="1" t="s">
        <v>45</v>
      </c>
      <c r="H241" s="2">
        <v>45776</v>
      </c>
      <c r="I241" s="2" t="str">
        <f>TEXT(Origen[[#This Row],[Fecha Compra]],"dddd")</f>
        <v>martes</v>
      </c>
      <c r="J241" s="7" t="str">
        <f>TEXT(MONTH(Origen[[#This Row],[Fecha Compra]]),"MM")</f>
        <v>01</v>
      </c>
      <c r="K241" s="7">
        <f>YEAR(Origen[[#This Row],[Fecha Compra]])</f>
        <v>2025</v>
      </c>
      <c r="L241">
        <v>40</v>
      </c>
      <c r="M241">
        <v>85</v>
      </c>
      <c r="N241">
        <f>Origen[[#This Row],[Unidades]]*Origen[[#This Row],[PVP]]</f>
        <v>3400</v>
      </c>
      <c r="O241" s="1" t="s">
        <v>66</v>
      </c>
      <c r="P241" s="1" t="s">
        <v>6</v>
      </c>
      <c r="Q241" s="1" t="s">
        <v>7</v>
      </c>
      <c r="R241" s="1" t="s">
        <v>35</v>
      </c>
      <c r="S241" s="1" t="s">
        <v>56</v>
      </c>
      <c r="T241" s="1" t="s">
        <v>68</v>
      </c>
      <c r="U241" s="1" t="s">
        <v>79</v>
      </c>
    </row>
    <row r="242" spans="1:21" x14ac:dyDescent="0.25">
      <c r="A242">
        <v>244</v>
      </c>
      <c r="B242">
        <f>IF(IFERROR(VLOOKUP(Origen[[#This Row],[Customer ID]],A243:A4141,1,FALSE),0)&gt;0,1,0)</f>
        <v>0</v>
      </c>
      <c r="C242">
        <v>25</v>
      </c>
      <c r="D242" s="1" t="s">
        <v>2</v>
      </c>
      <c r="E242" s="1" t="str">
        <f>IF(Origen[[#This Row],[Genero Sin Depurar]]="","Desconocido",Origen[[#This Row],[Genero Sin Depurar]])</f>
        <v>Male</v>
      </c>
      <c r="F242" s="1" t="s">
        <v>88</v>
      </c>
      <c r="G242" s="1" t="s">
        <v>49</v>
      </c>
      <c r="H242" s="2">
        <v>45778</v>
      </c>
      <c r="I242" s="2" t="str">
        <f>TEXT(Origen[[#This Row],[Fecha Compra]],"dddd")</f>
        <v>jueves</v>
      </c>
      <c r="J242" s="7" t="str">
        <f>TEXT(MONTH(Origen[[#This Row],[Fecha Compra]]),"MM")</f>
        <v>01</v>
      </c>
      <c r="K242" s="7">
        <f>YEAR(Origen[[#This Row],[Fecha Compra]])</f>
        <v>2025</v>
      </c>
      <c r="L242">
        <v>4</v>
      </c>
      <c r="M242">
        <v>100</v>
      </c>
      <c r="N242">
        <f>Origen[[#This Row],[Unidades]]*Origen[[#This Row],[PVP]]</f>
        <v>400</v>
      </c>
      <c r="O242" s="1" t="s">
        <v>5</v>
      </c>
      <c r="P242" s="1" t="s">
        <v>26</v>
      </c>
      <c r="Q242" s="1" t="s">
        <v>60</v>
      </c>
      <c r="R242" s="1" t="s">
        <v>8</v>
      </c>
      <c r="S242" s="1" t="s">
        <v>52</v>
      </c>
      <c r="T242" s="1" t="s">
        <v>68</v>
      </c>
      <c r="U242" s="1" t="s">
        <v>70</v>
      </c>
    </row>
    <row r="243" spans="1:21" x14ac:dyDescent="0.25">
      <c r="A243">
        <v>245</v>
      </c>
      <c r="B243">
        <f>IF(IFERROR(VLOOKUP(Origen[[#This Row],[Customer ID]],A244:A4142,1,FALSE),0)&gt;0,1,0)</f>
        <v>0</v>
      </c>
      <c r="C243">
        <v>53</v>
      </c>
      <c r="D243" s="1" t="s">
        <v>2</v>
      </c>
      <c r="E243" s="1" t="str">
        <f>IF(Origen[[#This Row],[Genero Sin Depurar]]="","Desconocido",Origen[[#This Row],[Genero Sin Depurar]])</f>
        <v>Male</v>
      </c>
      <c r="F243" s="1" t="s">
        <v>115</v>
      </c>
      <c r="G243" s="1" t="s">
        <v>49</v>
      </c>
      <c r="H243" s="2">
        <v>45780</v>
      </c>
      <c r="I243" s="2" t="str">
        <f>TEXT(Origen[[#This Row],[Fecha Compra]],"dddd")</f>
        <v>sábado</v>
      </c>
      <c r="J243" s="7" t="str">
        <f>TEXT(MONTH(Origen[[#This Row],[Fecha Compra]]),"MM")</f>
        <v>01</v>
      </c>
      <c r="K243" s="7">
        <f>YEAR(Origen[[#This Row],[Fecha Compra]])</f>
        <v>2025</v>
      </c>
      <c r="L243">
        <v>39</v>
      </c>
      <c r="M243">
        <v>42</v>
      </c>
      <c r="N243">
        <f>Origen[[#This Row],[Unidades]]*Origen[[#This Row],[PVP]]</f>
        <v>1638</v>
      </c>
      <c r="O243" s="1" t="s">
        <v>29</v>
      </c>
      <c r="P243" s="1" t="s">
        <v>18</v>
      </c>
      <c r="Q243" s="1" t="s">
        <v>108</v>
      </c>
      <c r="R243" s="1" t="s">
        <v>19</v>
      </c>
      <c r="S243" s="1" t="s">
        <v>52</v>
      </c>
      <c r="T243" s="1" t="s">
        <v>28</v>
      </c>
      <c r="U243" s="1" t="s">
        <v>22</v>
      </c>
    </row>
    <row r="244" spans="1:21" x14ac:dyDescent="0.25">
      <c r="A244">
        <v>246</v>
      </c>
      <c r="B244">
        <f>IF(IFERROR(VLOOKUP(Origen[[#This Row],[Customer ID]],A245:A4143,1,FALSE),0)&gt;0,1,0)</f>
        <v>0</v>
      </c>
      <c r="C244">
        <v>49</v>
      </c>
      <c r="D244" s="1" t="s">
        <v>2</v>
      </c>
      <c r="E244" s="1" t="str">
        <f>IF(Origen[[#This Row],[Genero Sin Depurar]]="","Desconocido",Origen[[#This Row],[Genero Sin Depurar]])</f>
        <v>Male</v>
      </c>
      <c r="F244" s="1" t="s">
        <v>23</v>
      </c>
      <c r="G244" s="1" t="s">
        <v>24</v>
      </c>
      <c r="H244" s="2">
        <v>45782</v>
      </c>
      <c r="I244" s="2" t="str">
        <f>TEXT(Origen[[#This Row],[Fecha Compra]],"dddd")</f>
        <v>lunes</v>
      </c>
      <c r="J244" s="7" t="str">
        <f>TEXT(MONTH(Origen[[#This Row],[Fecha Compra]]),"MM")</f>
        <v>01</v>
      </c>
      <c r="K244" s="7">
        <f>YEAR(Origen[[#This Row],[Fecha Compra]])</f>
        <v>2025</v>
      </c>
      <c r="L244">
        <v>45</v>
      </c>
      <c r="M244">
        <v>53</v>
      </c>
      <c r="N244">
        <f>Origen[[#This Row],[Unidades]]*Origen[[#This Row],[PVP]]</f>
        <v>2385</v>
      </c>
      <c r="O244" s="1" t="s">
        <v>25</v>
      </c>
      <c r="P244" s="1" t="s">
        <v>6</v>
      </c>
      <c r="Q244" s="1" t="s">
        <v>43</v>
      </c>
      <c r="R244" s="1" t="s">
        <v>35</v>
      </c>
      <c r="S244" s="1" t="s">
        <v>27</v>
      </c>
      <c r="T244" s="1" t="s">
        <v>10</v>
      </c>
      <c r="U244" s="1" t="s">
        <v>11</v>
      </c>
    </row>
    <row r="245" spans="1:21" x14ac:dyDescent="0.25">
      <c r="A245">
        <v>247</v>
      </c>
      <c r="B245">
        <f>IF(IFERROR(VLOOKUP(Origen[[#This Row],[Customer ID]],A246:A4144,1,FALSE),0)&gt;0,1,0)</f>
        <v>0</v>
      </c>
      <c r="C245">
        <v>35</v>
      </c>
      <c r="D245" s="1" t="s">
        <v>2</v>
      </c>
      <c r="E245" s="1" t="str">
        <f>IF(Origen[[#This Row],[Genero Sin Depurar]]="","Desconocido",Origen[[#This Row],[Genero Sin Depurar]])</f>
        <v>Male</v>
      </c>
      <c r="F245" s="1" t="s">
        <v>71</v>
      </c>
      <c r="G245" s="1" t="s">
        <v>49</v>
      </c>
      <c r="H245" s="2">
        <v>45784</v>
      </c>
      <c r="I245" s="2" t="str">
        <f>TEXT(Origen[[#This Row],[Fecha Compra]],"dddd")</f>
        <v>miércoles</v>
      </c>
      <c r="J245" s="7" t="str">
        <f>TEXT(MONTH(Origen[[#This Row],[Fecha Compra]]),"MM")</f>
        <v>01</v>
      </c>
      <c r="K245" s="7">
        <f>YEAR(Origen[[#This Row],[Fecha Compra]])</f>
        <v>2025</v>
      </c>
      <c r="L245">
        <v>20</v>
      </c>
      <c r="M245">
        <v>86</v>
      </c>
      <c r="N245">
        <f>Origen[[#This Row],[Unidades]]*Origen[[#This Row],[PVP]]</f>
        <v>1720</v>
      </c>
      <c r="O245" s="1" t="s">
        <v>89</v>
      </c>
      <c r="P245" s="1" t="s">
        <v>74</v>
      </c>
      <c r="Q245" s="1" t="s">
        <v>100</v>
      </c>
      <c r="R245" s="1" t="s">
        <v>19</v>
      </c>
      <c r="S245" s="1" t="s">
        <v>9</v>
      </c>
      <c r="T245" s="1" t="s">
        <v>10</v>
      </c>
      <c r="U245" s="1" t="s">
        <v>58</v>
      </c>
    </row>
    <row r="246" spans="1:21" x14ac:dyDescent="0.25">
      <c r="A246">
        <v>248</v>
      </c>
      <c r="B246">
        <f>IF(IFERROR(VLOOKUP(Origen[[#This Row],[Customer ID]],A247:A4145,1,FALSE),0)&gt;0,1,0)</f>
        <v>0</v>
      </c>
      <c r="C246">
        <v>29</v>
      </c>
      <c r="D246" s="1" t="s">
        <v>2</v>
      </c>
      <c r="E246" s="1" t="str">
        <f>IF(Origen[[#This Row],[Genero Sin Depurar]]="","Desconocido",Origen[[#This Row],[Genero Sin Depurar]])</f>
        <v>Male</v>
      </c>
      <c r="F246" s="1" t="s">
        <v>12</v>
      </c>
      <c r="G246" s="1" t="s">
        <v>4</v>
      </c>
      <c r="H246" s="2">
        <v>45786</v>
      </c>
      <c r="I246" s="2" t="str">
        <f>TEXT(Origen[[#This Row],[Fecha Compra]],"dddd")</f>
        <v>viernes</v>
      </c>
      <c r="J246" s="7" t="str">
        <f>TEXT(MONTH(Origen[[#This Row],[Fecha Compra]]),"MM")</f>
        <v>01</v>
      </c>
      <c r="K246" s="7">
        <f>YEAR(Origen[[#This Row],[Fecha Compra]])</f>
        <v>2025</v>
      </c>
      <c r="L246">
        <v>14</v>
      </c>
      <c r="M246">
        <v>66</v>
      </c>
      <c r="N246">
        <f>Origen[[#This Row],[Unidades]]*Origen[[#This Row],[PVP]]</f>
        <v>924</v>
      </c>
      <c r="O246" s="1" t="s">
        <v>38</v>
      </c>
      <c r="P246" s="1" t="s">
        <v>74</v>
      </c>
      <c r="Q246" s="1" t="s">
        <v>92</v>
      </c>
      <c r="R246" s="1" t="s">
        <v>19</v>
      </c>
      <c r="S246" s="1" t="s">
        <v>36</v>
      </c>
      <c r="T246" s="1" t="s">
        <v>68</v>
      </c>
      <c r="U246" s="1" t="s">
        <v>22</v>
      </c>
    </row>
    <row r="247" spans="1:21" x14ac:dyDescent="0.25">
      <c r="A247">
        <v>249</v>
      </c>
      <c r="B247">
        <f>IF(IFERROR(VLOOKUP(Origen[[#This Row],[Customer ID]],A248:A4146,1,FALSE),0)&gt;0,1,0)</f>
        <v>0</v>
      </c>
      <c r="C247">
        <v>47</v>
      </c>
      <c r="D247" s="1" t="s">
        <v>2</v>
      </c>
      <c r="E247" s="1" t="str">
        <f>IF(Origen[[#This Row],[Genero Sin Depurar]]="","Desconocido",Origen[[#This Row],[Genero Sin Depurar]])</f>
        <v>Male</v>
      </c>
      <c r="F247" s="1" t="s">
        <v>115</v>
      </c>
      <c r="G247" s="1" t="s">
        <v>49</v>
      </c>
      <c r="H247" s="2">
        <v>45788</v>
      </c>
      <c r="I247" s="2" t="str">
        <f>TEXT(Origen[[#This Row],[Fecha Compra]],"dddd")</f>
        <v>domingo</v>
      </c>
      <c r="J247" s="7" t="str">
        <f>TEXT(MONTH(Origen[[#This Row],[Fecha Compra]]),"MM")</f>
        <v>01</v>
      </c>
      <c r="K247" s="7">
        <f>YEAR(Origen[[#This Row],[Fecha Compra]])</f>
        <v>2025</v>
      </c>
      <c r="L247">
        <v>33</v>
      </c>
      <c r="M247">
        <v>100</v>
      </c>
      <c r="N247">
        <f>Origen[[#This Row],[Unidades]]*Origen[[#This Row],[PVP]]</f>
        <v>3300</v>
      </c>
      <c r="O247" s="1" t="s">
        <v>120</v>
      </c>
      <c r="P247" s="1" t="s">
        <v>26</v>
      </c>
      <c r="Q247" s="1" t="s">
        <v>126</v>
      </c>
      <c r="R247" s="1" t="s">
        <v>8</v>
      </c>
      <c r="S247" s="1" t="s">
        <v>9</v>
      </c>
      <c r="T247" s="1" t="s">
        <v>28</v>
      </c>
      <c r="U247" s="1" t="s">
        <v>22</v>
      </c>
    </row>
    <row r="248" spans="1:21" x14ac:dyDescent="0.25">
      <c r="A248">
        <v>250</v>
      </c>
      <c r="B248">
        <f>IF(IFERROR(VLOOKUP(Origen[[#This Row],[Customer ID]],A249:A4147,1,FALSE),0)&gt;0,1,0)</f>
        <v>0</v>
      </c>
      <c r="C248">
        <v>53</v>
      </c>
      <c r="D248" s="1" t="s">
        <v>2</v>
      </c>
      <c r="E248" s="1" t="str">
        <f>IF(Origen[[#This Row],[Genero Sin Depurar]]="","Desconocido",Origen[[#This Row],[Genero Sin Depurar]])</f>
        <v>Male</v>
      </c>
      <c r="F248" s="1" t="s">
        <v>48</v>
      </c>
      <c r="G248" s="1" t="s">
        <v>49</v>
      </c>
      <c r="H248" s="2">
        <v>45790</v>
      </c>
      <c r="I248" s="2" t="str">
        <f>TEXT(Origen[[#This Row],[Fecha Compra]],"dddd")</f>
        <v>martes</v>
      </c>
      <c r="J248" s="7" t="str">
        <f>TEXT(MONTH(Origen[[#This Row],[Fecha Compra]]),"MM")</f>
        <v>01</v>
      </c>
      <c r="K248" s="7">
        <f>YEAR(Origen[[#This Row],[Fecha Compra]])</f>
        <v>2025</v>
      </c>
      <c r="L248">
        <v>18</v>
      </c>
      <c r="M248">
        <v>47</v>
      </c>
      <c r="N248">
        <f>Origen[[#This Row],[Unidades]]*Origen[[#This Row],[PVP]]</f>
        <v>846</v>
      </c>
      <c r="O248" s="1" t="s">
        <v>102</v>
      </c>
      <c r="P248" s="1" t="s">
        <v>18</v>
      </c>
      <c r="Q248" s="1" t="s">
        <v>67</v>
      </c>
      <c r="R248" s="1" t="s">
        <v>39</v>
      </c>
      <c r="S248" s="1" t="s">
        <v>36</v>
      </c>
      <c r="T248" s="1" t="s">
        <v>21</v>
      </c>
      <c r="U248" s="1" t="s">
        <v>31</v>
      </c>
    </row>
    <row r="249" spans="1:21" x14ac:dyDescent="0.25">
      <c r="A249">
        <v>251</v>
      </c>
      <c r="B249">
        <f>IF(IFERROR(VLOOKUP(Origen[[#This Row],[Customer ID]],A250:A4148,1,FALSE),0)&gt;0,1,0)</f>
        <v>0</v>
      </c>
      <c r="C249">
        <v>33</v>
      </c>
      <c r="D249" s="1" t="s">
        <v>2</v>
      </c>
      <c r="E249" s="1" t="str">
        <f>IF(Origen[[#This Row],[Genero Sin Depurar]]="","Desconocido",Origen[[#This Row],[Genero Sin Depurar]])</f>
        <v>Male</v>
      </c>
      <c r="F249" s="1" t="s">
        <v>69</v>
      </c>
      <c r="G249" s="1" t="s">
        <v>4</v>
      </c>
      <c r="H249" s="2">
        <v>45792</v>
      </c>
      <c r="I249" s="2" t="str">
        <f>TEXT(Origen[[#This Row],[Fecha Compra]],"dddd")</f>
        <v>jueves</v>
      </c>
      <c r="J249" s="7" t="str">
        <f>TEXT(MONTH(Origen[[#This Row],[Fecha Compra]]),"MM")</f>
        <v>01</v>
      </c>
      <c r="K249" s="7">
        <f>YEAR(Origen[[#This Row],[Fecha Compra]])</f>
        <v>2025</v>
      </c>
      <c r="L249">
        <v>9</v>
      </c>
      <c r="M249">
        <v>25</v>
      </c>
      <c r="N249">
        <f>Origen[[#This Row],[Unidades]]*Origen[[#This Row],[PVP]]</f>
        <v>225</v>
      </c>
      <c r="O249" s="1" t="s">
        <v>73</v>
      </c>
      <c r="P249" s="1" t="s">
        <v>6</v>
      </c>
      <c r="Q249" s="1" t="s">
        <v>76</v>
      </c>
      <c r="R249" s="1" t="s">
        <v>39</v>
      </c>
      <c r="S249" s="1" t="s">
        <v>9</v>
      </c>
      <c r="T249" s="1" t="s">
        <v>57</v>
      </c>
      <c r="U249" s="1" t="s">
        <v>22</v>
      </c>
    </row>
    <row r="250" spans="1:21" x14ac:dyDescent="0.25">
      <c r="A250">
        <v>252</v>
      </c>
      <c r="B250">
        <f>IF(IFERROR(VLOOKUP(Origen[[#This Row],[Customer ID]],A251:A4149,1,FALSE),0)&gt;0,1,0)</f>
        <v>0</v>
      </c>
      <c r="C250">
        <v>21</v>
      </c>
      <c r="D250" s="1" t="s">
        <v>2</v>
      </c>
      <c r="E250" s="1" t="str">
        <f>IF(Origen[[#This Row],[Genero Sin Depurar]]="","Desconocido",Origen[[#This Row],[Genero Sin Depurar]])</f>
        <v>Male</v>
      </c>
      <c r="F250" s="1" t="s">
        <v>48</v>
      </c>
      <c r="G250" s="1" t="s">
        <v>49</v>
      </c>
      <c r="H250" s="2">
        <v>45794</v>
      </c>
      <c r="I250" s="2" t="str">
        <f>TEXT(Origen[[#This Row],[Fecha Compra]],"dddd")</f>
        <v>sábado</v>
      </c>
      <c r="J250" s="7" t="str">
        <f>TEXT(MONTH(Origen[[#This Row],[Fecha Compra]]),"MM")</f>
        <v>01</v>
      </c>
      <c r="K250" s="7">
        <f>YEAR(Origen[[#This Row],[Fecha Compra]])</f>
        <v>2025</v>
      </c>
      <c r="L250">
        <v>34</v>
      </c>
      <c r="M250">
        <v>51</v>
      </c>
      <c r="N250">
        <f>Origen[[#This Row],[Unidades]]*Origen[[#This Row],[PVP]]</f>
        <v>1734</v>
      </c>
      <c r="O250" s="1" t="s">
        <v>33</v>
      </c>
      <c r="P250" s="1" t="s">
        <v>74</v>
      </c>
      <c r="Q250" s="1" t="s">
        <v>62</v>
      </c>
      <c r="R250" s="1" t="s">
        <v>8</v>
      </c>
      <c r="S250" s="1" t="s">
        <v>36</v>
      </c>
      <c r="T250" s="1" t="s">
        <v>28</v>
      </c>
      <c r="U250" s="1" t="s">
        <v>31</v>
      </c>
    </row>
    <row r="251" spans="1:21" x14ac:dyDescent="0.25">
      <c r="A251">
        <v>253</v>
      </c>
      <c r="B251">
        <f>IF(IFERROR(VLOOKUP(Origen[[#This Row],[Customer ID]],A252:A4150,1,FALSE),0)&gt;0,1,0)</f>
        <v>0</v>
      </c>
      <c r="C251">
        <v>32</v>
      </c>
      <c r="D251" s="1" t="s">
        <v>2</v>
      </c>
      <c r="E251" s="1" t="str">
        <f>IF(Origen[[#This Row],[Genero Sin Depurar]]="","Desconocido",Origen[[#This Row],[Genero Sin Depurar]])</f>
        <v>Male</v>
      </c>
      <c r="F251" s="1" t="s">
        <v>41</v>
      </c>
      <c r="G251" s="1" t="s">
        <v>4</v>
      </c>
      <c r="H251" s="2">
        <v>45796</v>
      </c>
      <c r="I251" s="2" t="str">
        <f>TEXT(Origen[[#This Row],[Fecha Compra]],"dddd")</f>
        <v>lunes</v>
      </c>
      <c r="J251" s="7" t="str">
        <f>TEXT(MONTH(Origen[[#This Row],[Fecha Compra]]),"MM")</f>
        <v>01</v>
      </c>
      <c r="K251" s="7">
        <f>YEAR(Origen[[#This Row],[Fecha Compra]])</f>
        <v>2025</v>
      </c>
      <c r="L251">
        <v>33</v>
      </c>
      <c r="M251">
        <v>41</v>
      </c>
      <c r="N251">
        <f>Origen[[#This Row],[Unidades]]*Origen[[#This Row],[PVP]]</f>
        <v>1353</v>
      </c>
      <c r="O251" s="1" t="s">
        <v>61</v>
      </c>
      <c r="P251" s="1" t="s">
        <v>26</v>
      </c>
      <c r="Q251" s="1" t="s">
        <v>65</v>
      </c>
      <c r="R251" s="1" t="s">
        <v>35</v>
      </c>
      <c r="S251" s="1" t="s">
        <v>20</v>
      </c>
      <c r="T251" s="1" t="s">
        <v>10</v>
      </c>
      <c r="U251" s="1" t="s">
        <v>11</v>
      </c>
    </row>
    <row r="252" spans="1:21" x14ac:dyDescent="0.25">
      <c r="A252">
        <v>254</v>
      </c>
      <c r="B252">
        <f>IF(IFERROR(VLOOKUP(Origen[[#This Row],[Customer ID]],A253:A4151,1,FALSE),0)&gt;0,1,0)</f>
        <v>0</v>
      </c>
      <c r="C252">
        <v>52</v>
      </c>
      <c r="D252" s="1" t="s">
        <v>2</v>
      </c>
      <c r="E252" s="1" t="str">
        <f>IF(Origen[[#This Row],[Genero Sin Depurar]]="","Desconocido",Origen[[#This Row],[Genero Sin Depurar]])</f>
        <v>Male</v>
      </c>
      <c r="F252" s="1" t="s">
        <v>119</v>
      </c>
      <c r="G252" s="1" t="s">
        <v>24</v>
      </c>
      <c r="H252" s="2">
        <v>45798</v>
      </c>
      <c r="I252" s="2" t="str">
        <f>TEXT(Origen[[#This Row],[Fecha Compra]],"dddd")</f>
        <v>miércoles</v>
      </c>
      <c r="J252" s="7" t="str">
        <f>TEXT(MONTH(Origen[[#This Row],[Fecha Compra]]),"MM")</f>
        <v>01</v>
      </c>
      <c r="K252" s="7">
        <f>YEAR(Origen[[#This Row],[Fecha Compra]])</f>
        <v>2025</v>
      </c>
      <c r="L252">
        <v>15</v>
      </c>
      <c r="M252">
        <v>73</v>
      </c>
      <c r="N252">
        <f>Origen[[#This Row],[Unidades]]*Origen[[#This Row],[PVP]]</f>
        <v>1095</v>
      </c>
      <c r="O252" s="1" t="s">
        <v>83</v>
      </c>
      <c r="P252" s="1" t="s">
        <v>6</v>
      </c>
      <c r="Q252" s="1" t="s">
        <v>91</v>
      </c>
      <c r="R252" s="1" t="s">
        <v>8</v>
      </c>
      <c r="S252" s="1" t="s">
        <v>52</v>
      </c>
      <c r="T252" s="1" t="s">
        <v>57</v>
      </c>
      <c r="U252" s="1" t="s">
        <v>58</v>
      </c>
    </row>
    <row r="253" spans="1:21" x14ac:dyDescent="0.25">
      <c r="A253">
        <v>255</v>
      </c>
      <c r="B253">
        <f>IF(IFERROR(VLOOKUP(Origen[[#This Row],[Customer ID]],A254:A4152,1,FALSE),0)&gt;0,1,0)</f>
        <v>0</v>
      </c>
      <c r="C253">
        <v>67</v>
      </c>
      <c r="D253" s="1" t="s">
        <v>2</v>
      </c>
      <c r="E253" s="1" t="str">
        <f>IF(Origen[[#This Row],[Genero Sin Depurar]]="","Desconocido",Origen[[#This Row],[Genero Sin Depurar]])</f>
        <v>Male</v>
      </c>
      <c r="F253" s="1" t="s">
        <v>71</v>
      </c>
      <c r="G253" s="1" t="s">
        <v>49</v>
      </c>
      <c r="H253" s="2">
        <v>45800</v>
      </c>
      <c r="I253" s="2" t="str">
        <f>TEXT(Origen[[#This Row],[Fecha Compra]],"dddd")</f>
        <v>viernes</v>
      </c>
      <c r="J253" s="7" t="str">
        <f>TEXT(MONTH(Origen[[#This Row],[Fecha Compra]]),"MM")</f>
        <v>01</v>
      </c>
      <c r="K253" s="7">
        <f>YEAR(Origen[[#This Row],[Fecha Compra]])</f>
        <v>2025</v>
      </c>
      <c r="L253">
        <v>4</v>
      </c>
      <c r="M253">
        <v>42</v>
      </c>
      <c r="N253">
        <f>Origen[[#This Row],[Unidades]]*Origen[[#This Row],[PVP]]</f>
        <v>168</v>
      </c>
      <c r="O253" s="1" t="s">
        <v>98</v>
      </c>
      <c r="P253" s="1" t="s">
        <v>26</v>
      </c>
      <c r="Q253" s="1" t="s">
        <v>34</v>
      </c>
      <c r="R253" s="1" t="s">
        <v>8</v>
      </c>
      <c r="S253" s="1" t="s">
        <v>56</v>
      </c>
      <c r="T253" s="1" t="s">
        <v>28</v>
      </c>
      <c r="U253" s="1" t="s">
        <v>58</v>
      </c>
    </row>
    <row r="254" spans="1:21" x14ac:dyDescent="0.25">
      <c r="A254">
        <v>256</v>
      </c>
      <c r="B254">
        <f>IF(IFERROR(VLOOKUP(Origen[[#This Row],[Customer ID]],A255:A4153,1,FALSE),0)&gt;0,1,0)</f>
        <v>0</v>
      </c>
      <c r="C254">
        <v>43</v>
      </c>
      <c r="D254" s="1" t="s">
        <v>2</v>
      </c>
      <c r="E254" s="1" t="str">
        <f>IF(Origen[[#This Row],[Genero Sin Depurar]]="","Desconocido",Origen[[#This Row],[Genero Sin Depurar]])</f>
        <v>Male</v>
      </c>
      <c r="F254" s="1" t="s">
        <v>101</v>
      </c>
      <c r="G254" s="1" t="s">
        <v>49</v>
      </c>
      <c r="H254" s="2">
        <v>45802</v>
      </c>
      <c r="I254" s="2" t="str">
        <f>TEXT(Origen[[#This Row],[Fecha Compra]],"dddd")</f>
        <v>domingo</v>
      </c>
      <c r="J254" s="7" t="str">
        <f>TEXT(MONTH(Origen[[#This Row],[Fecha Compra]]),"MM")</f>
        <v>01</v>
      </c>
      <c r="K254" s="7">
        <f>YEAR(Origen[[#This Row],[Fecha Compra]])</f>
        <v>2025</v>
      </c>
      <c r="L254">
        <v>25</v>
      </c>
      <c r="M254">
        <v>20</v>
      </c>
      <c r="N254">
        <f>Origen[[#This Row],[Unidades]]*Origen[[#This Row],[PVP]]</f>
        <v>500</v>
      </c>
      <c r="O254" s="1" t="s">
        <v>110</v>
      </c>
      <c r="P254" s="1" t="s">
        <v>26</v>
      </c>
      <c r="Q254" s="1" t="s">
        <v>43</v>
      </c>
      <c r="R254" s="1" t="s">
        <v>19</v>
      </c>
      <c r="S254" s="1" t="s">
        <v>20</v>
      </c>
      <c r="T254" s="1" t="s">
        <v>68</v>
      </c>
      <c r="U254" s="1" t="s">
        <v>31</v>
      </c>
    </row>
    <row r="255" spans="1:21" x14ac:dyDescent="0.25">
      <c r="A255">
        <v>257</v>
      </c>
      <c r="B255">
        <f>IF(IFERROR(VLOOKUP(Origen[[#This Row],[Customer ID]],A256:A4154,1,FALSE),0)&gt;0,1,0)</f>
        <v>0</v>
      </c>
      <c r="C255">
        <v>58</v>
      </c>
      <c r="D255" s="1" t="s">
        <v>2</v>
      </c>
      <c r="E255" s="1" t="str">
        <f>IF(Origen[[#This Row],[Genero Sin Depurar]]="","Desconocido",Origen[[#This Row],[Genero Sin Depurar]])</f>
        <v>Male</v>
      </c>
      <c r="F255" s="1" t="s">
        <v>88</v>
      </c>
      <c r="G255" s="1" t="s">
        <v>49</v>
      </c>
      <c r="H255" s="2">
        <v>45804</v>
      </c>
      <c r="I255" s="2" t="str">
        <f>TEXT(Origen[[#This Row],[Fecha Compra]],"dddd")</f>
        <v>martes</v>
      </c>
      <c r="J255" s="7" t="str">
        <f>TEXT(MONTH(Origen[[#This Row],[Fecha Compra]]),"MM")</f>
        <v>01</v>
      </c>
      <c r="K255" s="7">
        <f>YEAR(Origen[[#This Row],[Fecha Compra]])</f>
        <v>2025</v>
      </c>
      <c r="L255">
        <v>20</v>
      </c>
      <c r="M255">
        <v>30</v>
      </c>
      <c r="N255">
        <f>Origen[[#This Row],[Unidades]]*Origen[[#This Row],[PVP]]</f>
        <v>600</v>
      </c>
      <c r="O255" s="1" t="s">
        <v>129</v>
      </c>
      <c r="P255" s="1" t="s">
        <v>74</v>
      </c>
      <c r="Q255" s="1" t="s">
        <v>65</v>
      </c>
      <c r="R255" s="1" t="s">
        <v>19</v>
      </c>
      <c r="S255" s="1" t="s">
        <v>9</v>
      </c>
      <c r="T255" s="1" t="s">
        <v>21</v>
      </c>
      <c r="U255" s="1" t="s">
        <v>79</v>
      </c>
    </row>
    <row r="256" spans="1:21" x14ac:dyDescent="0.25">
      <c r="A256">
        <v>258</v>
      </c>
      <c r="B256">
        <f>IF(IFERROR(VLOOKUP(Origen[[#This Row],[Customer ID]],A257:A4155,1,FALSE),0)&gt;0,1,0)</f>
        <v>0</v>
      </c>
      <c r="C256">
        <v>20</v>
      </c>
      <c r="D256" s="1" t="s">
        <v>2</v>
      </c>
      <c r="E256" s="1" t="str">
        <f>IF(Origen[[#This Row],[Genero Sin Depurar]]="","Desconocido",Origen[[#This Row],[Genero Sin Depurar]])</f>
        <v>Male</v>
      </c>
      <c r="F256" s="1" t="s">
        <v>48</v>
      </c>
      <c r="G256" s="1" t="s">
        <v>49</v>
      </c>
      <c r="H256" s="2">
        <v>45806</v>
      </c>
      <c r="I256" s="2" t="str">
        <f>TEXT(Origen[[#This Row],[Fecha Compra]],"dddd")</f>
        <v>jueves</v>
      </c>
      <c r="J256" s="7" t="str">
        <f>TEXT(MONTH(Origen[[#This Row],[Fecha Compra]]),"MM")</f>
        <v>01</v>
      </c>
      <c r="K256" s="7">
        <f>YEAR(Origen[[#This Row],[Fecha Compra]])</f>
        <v>2025</v>
      </c>
      <c r="L256">
        <v>5</v>
      </c>
      <c r="M256">
        <v>53</v>
      </c>
      <c r="N256">
        <f>Origen[[#This Row],[Unidades]]*Origen[[#This Row],[PVP]]</f>
        <v>265</v>
      </c>
      <c r="O256" s="1" t="s">
        <v>46</v>
      </c>
      <c r="P256" s="1" t="s">
        <v>26</v>
      </c>
      <c r="Q256" s="1" t="s">
        <v>90</v>
      </c>
      <c r="R256" s="1" t="s">
        <v>35</v>
      </c>
      <c r="S256" s="1" t="s">
        <v>9</v>
      </c>
      <c r="T256" s="1" t="s">
        <v>21</v>
      </c>
      <c r="U256" s="1" t="s">
        <v>40</v>
      </c>
    </row>
    <row r="257" spans="1:21" x14ac:dyDescent="0.25">
      <c r="A257">
        <v>259</v>
      </c>
      <c r="B257">
        <f>IF(IFERROR(VLOOKUP(Origen[[#This Row],[Customer ID]],A258:A4156,1,FALSE),0)&gt;0,1,0)</f>
        <v>0</v>
      </c>
      <c r="C257">
        <v>61</v>
      </c>
      <c r="D257" s="1" t="s">
        <v>2</v>
      </c>
      <c r="E257" s="1" t="str">
        <f>IF(Origen[[#This Row],[Genero Sin Depurar]]="","Desconocido",Origen[[#This Row],[Genero Sin Depurar]])</f>
        <v>Male</v>
      </c>
      <c r="F257" s="1" t="s">
        <v>125</v>
      </c>
      <c r="G257" s="1" t="s">
        <v>49</v>
      </c>
      <c r="H257" s="2">
        <v>45808</v>
      </c>
      <c r="I257" s="2" t="str">
        <f>TEXT(Origen[[#This Row],[Fecha Compra]],"dddd")</f>
        <v>sábado</v>
      </c>
      <c r="J257" s="7" t="str">
        <f>TEXT(MONTH(Origen[[#This Row],[Fecha Compra]]),"MM")</f>
        <v>01</v>
      </c>
      <c r="K257" s="7">
        <f>YEAR(Origen[[#This Row],[Fecha Compra]])</f>
        <v>2025</v>
      </c>
      <c r="L257">
        <v>16</v>
      </c>
      <c r="M257">
        <v>74</v>
      </c>
      <c r="N257">
        <f>Origen[[#This Row],[Unidades]]*Origen[[#This Row],[PVP]]</f>
        <v>1184</v>
      </c>
      <c r="O257" s="1" t="s">
        <v>72</v>
      </c>
      <c r="P257" s="1" t="s">
        <v>18</v>
      </c>
      <c r="Q257" s="1" t="s">
        <v>75</v>
      </c>
      <c r="R257" s="1" t="s">
        <v>19</v>
      </c>
      <c r="S257" s="1" t="s">
        <v>9</v>
      </c>
      <c r="T257" s="1" t="s">
        <v>15</v>
      </c>
      <c r="U257" s="1" t="s">
        <v>40</v>
      </c>
    </row>
    <row r="258" spans="1:21" x14ac:dyDescent="0.25">
      <c r="A258">
        <v>260</v>
      </c>
      <c r="B258">
        <f>IF(IFERROR(VLOOKUP(Origen[[#This Row],[Customer ID]],A259:A4157,1,FALSE),0)&gt;0,1,0)</f>
        <v>0</v>
      </c>
      <c r="C258">
        <v>32</v>
      </c>
      <c r="D258" s="1" t="s">
        <v>2</v>
      </c>
      <c r="E258" s="1" t="str">
        <f>IF(Origen[[#This Row],[Genero Sin Depurar]]="","Desconocido",Origen[[#This Row],[Genero Sin Depurar]])</f>
        <v>Male</v>
      </c>
      <c r="F258" s="1" t="s">
        <v>16</v>
      </c>
      <c r="G258" s="1" t="s">
        <v>4</v>
      </c>
      <c r="H258" s="2">
        <v>45810</v>
      </c>
      <c r="I258" s="2" t="str">
        <f>TEXT(Origen[[#This Row],[Fecha Compra]],"dddd")</f>
        <v>lunes</v>
      </c>
      <c r="J258" s="7" t="str">
        <f>TEXT(MONTH(Origen[[#This Row],[Fecha Compra]]),"MM")</f>
        <v>01</v>
      </c>
      <c r="K258" s="7">
        <f>YEAR(Origen[[#This Row],[Fecha Compra]])</f>
        <v>2025</v>
      </c>
      <c r="L258">
        <v>13</v>
      </c>
      <c r="M258">
        <v>57</v>
      </c>
      <c r="N258">
        <f>Origen[[#This Row],[Unidades]]*Origen[[#This Row],[PVP]]</f>
        <v>741</v>
      </c>
      <c r="O258" s="1" t="s">
        <v>42</v>
      </c>
      <c r="P258" s="1" t="s">
        <v>26</v>
      </c>
      <c r="Q258" s="1" t="s">
        <v>62</v>
      </c>
      <c r="R258" s="1" t="s">
        <v>39</v>
      </c>
      <c r="S258" s="1" t="s">
        <v>36</v>
      </c>
      <c r="T258" s="1" t="s">
        <v>68</v>
      </c>
      <c r="U258" s="1" t="s">
        <v>31</v>
      </c>
    </row>
    <row r="259" spans="1:21" x14ac:dyDescent="0.25">
      <c r="A259">
        <v>261</v>
      </c>
      <c r="B259">
        <f>IF(IFERROR(VLOOKUP(Origen[[#This Row],[Customer ID]],A260:A4158,1,FALSE),0)&gt;0,1,0)</f>
        <v>0</v>
      </c>
      <c r="C259">
        <v>38</v>
      </c>
      <c r="D259" s="1" t="s">
        <v>2</v>
      </c>
      <c r="E259" s="1" t="str">
        <f>IF(Origen[[#This Row],[Genero Sin Depurar]]="","Desconocido",Origen[[#This Row],[Genero Sin Depurar]])</f>
        <v>Male</v>
      </c>
      <c r="F259" s="1" t="s">
        <v>106</v>
      </c>
      <c r="G259" s="1" t="s">
        <v>49</v>
      </c>
      <c r="H259" s="2">
        <v>45812</v>
      </c>
      <c r="I259" s="2" t="str">
        <f>TEXT(Origen[[#This Row],[Fecha Compra]],"dddd")</f>
        <v>miércoles</v>
      </c>
      <c r="J259" s="7" t="str">
        <f>TEXT(MONTH(Origen[[#This Row],[Fecha Compra]]),"MM")</f>
        <v>01</v>
      </c>
      <c r="K259" s="7">
        <f>YEAR(Origen[[#This Row],[Fecha Compra]])</f>
        <v>2025</v>
      </c>
      <c r="L259">
        <v>11</v>
      </c>
      <c r="M259">
        <v>57</v>
      </c>
      <c r="N259">
        <f>Origen[[#This Row],[Unidades]]*Origen[[#This Row],[PVP]]</f>
        <v>627</v>
      </c>
      <c r="O259" s="1" t="s">
        <v>38</v>
      </c>
      <c r="P259" s="1" t="s">
        <v>18</v>
      </c>
      <c r="Q259" s="1" t="s">
        <v>90</v>
      </c>
      <c r="R259" s="1" t="s">
        <v>8</v>
      </c>
      <c r="S259" s="1" t="s">
        <v>52</v>
      </c>
      <c r="T259" s="1" t="s">
        <v>21</v>
      </c>
      <c r="U259" s="1" t="s">
        <v>79</v>
      </c>
    </row>
    <row r="260" spans="1:21" x14ac:dyDescent="0.25">
      <c r="A260">
        <v>262</v>
      </c>
      <c r="B260">
        <f>IF(IFERROR(VLOOKUP(Origen[[#This Row],[Customer ID]],A261:A4159,1,FALSE),0)&gt;0,1,0)</f>
        <v>0</v>
      </c>
      <c r="C260">
        <v>21</v>
      </c>
      <c r="D260" s="1" t="s">
        <v>2</v>
      </c>
      <c r="E260" s="1" t="str">
        <f>IF(Origen[[#This Row],[Genero Sin Depurar]]="","Desconocido",Origen[[#This Row],[Genero Sin Depurar]])</f>
        <v>Male</v>
      </c>
      <c r="F260" s="1" t="s">
        <v>16</v>
      </c>
      <c r="G260" s="1" t="s">
        <v>4</v>
      </c>
      <c r="H260" s="2">
        <v>45814</v>
      </c>
      <c r="I260" s="2" t="str">
        <f>TEXT(Origen[[#This Row],[Fecha Compra]],"dddd")</f>
        <v>viernes</v>
      </c>
      <c r="J260" s="7" t="str">
        <f>TEXT(MONTH(Origen[[#This Row],[Fecha Compra]]),"MM")</f>
        <v>01</v>
      </c>
      <c r="K260" s="7">
        <f>YEAR(Origen[[#This Row],[Fecha Compra]])</f>
        <v>2025</v>
      </c>
      <c r="L260">
        <v>21</v>
      </c>
      <c r="M260">
        <v>77</v>
      </c>
      <c r="N260">
        <f>Origen[[#This Row],[Unidades]]*Origen[[#This Row],[PVP]]</f>
        <v>1617</v>
      </c>
      <c r="O260" s="1" t="s">
        <v>81</v>
      </c>
      <c r="P260" s="1" t="s">
        <v>6</v>
      </c>
      <c r="Q260" s="1" t="s">
        <v>118</v>
      </c>
      <c r="R260" s="1" t="s">
        <v>8</v>
      </c>
      <c r="S260" s="1" t="s">
        <v>36</v>
      </c>
      <c r="T260" s="1" t="s">
        <v>21</v>
      </c>
      <c r="U260" s="1" t="s">
        <v>31</v>
      </c>
    </row>
    <row r="261" spans="1:21" x14ac:dyDescent="0.25">
      <c r="A261">
        <v>263</v>
      </c>
      <c r="B261">
        <f>IF(IFERROR(VLOOKUP(Origen[[#This Row],[Customer ID]],A262:A4160,1,FALSE),0)&gt;0,1,0)</f>
        <v>0</v>
      </c>
      <c r="C261">
        <v>37</v>
      </c>
      <c r="D261" s="1" t="s">
        <v>2</v>
      </c>
      <c r="E261" s="1" t="str">
        <f>IF(Origen[[#This Row],[Genero Sin Depurar]]="","Desconocido",Origen[[#This Row],[Genero Sin Depurar]])</f>
        <v>Male</v>
      </c>
      <c r="F261" s="1" t="s">
        <v>77</v>
      </c>
      <c r="G261" s="1" t="s">
        <v>4</v>
      </c>
      <c r="H261" s="2">
        <v>45816</v>
      </c>
      <c r="I261" s="2" t="str">
        <f>TEXT(Origen[[#This Row],[Fecha Compra]],"dddd")</f>
        <v>domingo</v>
      </c>
      <c r="J261" s="7" t="str">
        <f>TEXT(MONTH(Origen[[#This Row],[Fecha Compra]]),"MM")</f>
        <v>01</v>
      </c>
      <c r="K261" s="7">
        <f>YEAR(Origen[[#This Row],[Fecha Compra]])</f>
        <v>2025</v>
      </c>
      <c r="L261">
        <v>6</v>
      </c>
      <c r="M261">
        <v>40</v>
      </c>
      <c r="N261">
        <f>Origen[[#This Row],[Unidades]]*Origen[[#This Row],[PVP]]</f>
        <v>240</v>
      </c>
      <c r="O261" s="1" t="s">
        <v>59</v>
      </c>
      <c r="P261" s="1" t="s">
        <v>26</v>
      </c>
      <c r="Q261" s="1" t="s">
        <v>67</v>
      </c>
      <c r="R261" s="1" t="s">
        <v>35</v>
      </c>
      <c r="S261" s="1" t="s">
        <v>27</v>
      </c>
      <c r="T261" s="1" t="s">
        <v>68</v>
      </c>
      <c r="U261" s="1" t="s">
        <v>31</v>
      </c>
    </row>
    <row r="262" spans="1:21" x14ac:dyDescent="0.25">
      <c r="A262">
        <v>264</v>
      </c>
      <c r="B262">
        <f>IF(IFERROR(VLOOKUP(Origen[[#This Row],[Customer ID]],A263:A4161,1,FALSE),0)&gt;0,1,0)</f>
        <v>0</v>
      </c>
      <c r="C262">
        <v>27</v>
      </c>
      <c r="D262" s="1" t="s">
        <v>2</v>
      </c>
      <c r="E262" s="1" t="str">
        <f>IF(Origen[[#This Row],[Genero Sin Depurar]]="","Desconocido",Origen[[#This Row],[Genero Sin Depurar]])</f>
        <v>Male</v>
      </c>
      <c r="F262" s="1" t="s">
        <v>41</v>
      </c>
      <c r="G262" s="1" t="s">
        <v>4</v>
      </c>
      <c r="H262" s="2">
        <v>45818</v>
      </c>
      <c r="I262" s="2" t="str">
        <f>TEXT(Origen[[#This Row],[Fecha Compra]],"dddd")</f>
        <v>martes</v>
      </c>
      <c r="J262" s="7" t="str">
        <f>TEXT(MONTH(Origen[[#This Row],[Fecha Compra]]),"MM")</f>
        <v>01</v>
      </c>
      <c r="K262" s="7">
        <f>YEAR(Origen[[#This Row],[Fecha Compra]])</f>
        <v>2025</v>
      </c>
      <c r="L262">
        <v>29</v>
      </c>
      <c r="M262">
        <v>46</v>
      </c>
      <c r="N262">
        <f>Origen[[#This Row],[Unidades]]*Origen[[#This Row],[PVP]]</f>
        <v>1334</v>
      </c>
      <c r="O262" s="1" t="s">
        <v>128</v>
      </c>
      <c r="P262" s="1" t="s">
        <v>26</v>
      </c>
      <c r="Q262" s="1" t="s">
        <v>55</v>
      </c>
      <c r="R262" s="1" t="s">
        <v>35</v>
      </c>
      <c r="S262" s="1" t="s">
        <v>56</v>
      </c>
      <c r="T262" s="1" t="s">
        <v>10</v>
      </c>
      <c r="U262" s="1" t="s">
        <v>70</v>
      </c>
    </row>
    <row r="263" spans="1:21" x14ac:dyDescent="0.25">
      <c r="A263">
        <v>265</v>
      </c>
      <c r="B263">
        <f>IF(IFERROR(VLOOKUP(Origen[[#This Row],[Customer ID]],A264:A4162,1,FALSE),0)&gt;0,1,0)</f>
        <v>0</v>
      </c>
      <c r="C263">
        <v>36</v>
      </c>
      <c r="D263" s="1" t="s">
        <v>2</v>
      </c>
      <c r="E263" s="1" t="str">
        <f>IF(Origen[[#This Row],[Genero Sin Depurar]]="","Desconocido",Origen[[#This Row],[Genero Sin Depurar]])</f>
        <v>Male</v>
      </c>
      <c r="F263" s="1" t="s">
        <v>77</v>
      </c>
      <c r="G263" s="1" t="s">
        <v>4</v>
      </c>
      <c r="H263" s="2">
        <v>45820</v>
      </c>
      <c r="I263" s="2" t="str">
        <f>TEXT(Origen[[#This Row],[Fecha Compra]],"dddd")</f>
        <v>jueves</v>
      </c>
      <c r="J263" s="7" t="str">
        <f>TEXT(MONTH(Origen[[#This Row],[Fecha Compra]]),"MM")</f>
        <v>01</v>
      </c>
      <c r="K263" s="7">
        <f>YEAR(Origen[[#This Row],[Fecha Compra]])</f>
        <v>2025</v>
      </c>
      <c r="L263">
        <v>15</v>
      </c>
      <c r="M263">
        <v>78</v>
      </c>
      <c r="N263">
        <f>Origen[[#This Row],[Unidades]]*Origen[[#This Row],[PVP]]</f>
        <v>1170</v>
      </c>
      <c r="O263" s="1" t="s">
        <v>94</v>
      </c>
      <c r="P263" s="1" t="s">
        <v>18</v>
      </c>
      <c r="Q263" s="1" t="s">
        <v>43</v>
      </c>
      <c r="R263" s="1" t="s">
        <v>39</v>
      </c>
      <c r="S263" s="1" t="s">
        <v>56</v>
      </c>
      <c r="T263" s="1" t="s">
        <v>15</v>
      </c>
      <c r="U263" s="1" t="s">
        <v>31</v>
      </c>
    </row>
    <row r="264" spans="1:21" x14ac:dyDescent="0.25">
      <c r="A264">
        <v>266</v>
      </c>
      <c r="B264">
        <f>IF(IFERROR(VLOOKUP(Origen[[#This Row],[Customer ID]],A265:A4163,1,FALSE),0)&gt;0,1,0)</f>
        <v>0</v>
      </c>
      <c r="C264">
        <v>32</v>
      </c>
      <c r="D264" s="1" t="s">
        <v>2</v>
      </c>
      <c r="E264" s="1" t="str">
        <f>IF(Origen[[#This Row],[Genero Sin Depurar]]="","Desconocido",Origen[[#This Row],[Genero Sin Depurar]])</f>
        <v>Male</v>
      </c>
      <c r="F264" s="1" t="s">
        <v>114</v>
      </c>
      <c r="G264" s="1" t="s">
        <v>49</v>
      </c>
      <c r="H264" s="2">
        <v>45822</v>
      </c>
      <c r="I264" s="2" t="str">
        <f>TEXT(Origen[[#This Row],[Fecha Compra]],"dddd")</f>
        <v>sábado</v>
      </c>
      <c r="J264" s="7" t="str">
        <f>TEXT(MONTH(Origen[[#This Row],[Fecha Compra]]),"MM")</f>
        <v>01</v>
      </c>
      <c r="K264" s="7">
        <f>YEAR(Origen[[#This Row],[Fecha Compra]])</f>
        <v>2025</v>
      </c>
      <c r="L264">
        <v>17</v>
      </c>
      <c r="M264">
        <v>59</v>
      </c>
      <c r="N264">
        <f>Origen[[#This Row],[Unidades]]*Origen[[#This Row],[PVP]]</f>
        <v>1003</v>
      </c>
      <c r="O264" s="1" t="s">
        <v>133</v>
      </c>
      <c r="P264" s="1" t="s">
        <v>26</v>
      </c>
      <c r="Q264" s="1" t="s">
        <v>7</v>
      </c>
      <c r="R264" s="1" t="s">
        <v>19</v>
      </c>
      <c r="S264" s="1" t="s">
        <v>52</v>
      </c>
      <c r="T264" s="1" t="s">
        <v>57</v>
      </c>
      <c r="U264" s="1" t="s">
        <v>58</v>
      </c>
    </row>
    <row r="265" spans="1:21" x14ac:dyDescent="0.25">
      <c r="A265">
        <v>267</v>
      </c>
      <c r="B265">
        <f>IF(IFERROR(VLOOKUP(Origen[[#This Row],[Customer ID]],A266:A4164,1,FALSE),0)&gt;0,1,0)</f>
        <v>0</v>
      </c>
      <c r="C265">
        <v>51</v>
      </c>
      <c r="D265" s="1" t="s">
        <v>2</v>
      </c>
      <c r="E265" s="1" t="str">
        <f>IF(Origen[[#This Row],[Genero Sin Depurar]]="","Desconocido",Origen[[#This Row],[Genero Sin Depurar]])</f>
        <v>Male</v>
      </c>
      <c r="F265" s="1" t="s">
        <v>88</v>
      </c>
      <c r="G265" s="1" t="s">
        <v>49</v>
      </c>
      <c r="H265" s="2">
        <v>45824</v>
      </c>
      <c r="I265" s="2" t="str">
        <f>TEXT(Origen[[#This Row],[Fecha Compra]],"dddd")</f>
        <v>lunes</v>
      </c>
      <c r="J265" s="7" t="str">
        <f>TEXT(MONTH(Origen[[#This Row],[Fecha Compra]]),"MM")</f>
        <v>01</v>
      </c>
      <c r="K265" s="7">
        <f>YEAR(Origen[[#This Row],[Fecha Compra]])</f>
        <v>2025</v>
      </c>
      <c r="L265">
        <v>32</v>
      </c>
      <c r="M265">
        <v>75</v>
      </c>
      <c r="N265">
        <f>Origen[[#This Row],[Unidades]]*Origen[[#This Row],[PVP]]</f>
        <v>2400</v>
      </c>
      <c r="O265" s="1" t="s">
        <v>42</v>
      </c>
      <c r="P265" s="1" t="s">
        <v>6</v>
      </c>
      <c r="Q265" s="1" t="s">
        <v>34</v>
      </c>
      <c r="R265" s="1" t="s">
        <v>35</v>
      </c>
      <c r="S265" s="1" t="s">
        <v>9</v>
      </c>
      <c r="T265" s="1" t="s">
        <v>21</v>
      </c>
      <c r="U265" s="1" t="s">
        <v>22</v>
      </c>
    </row>
    <row r="266" spans="1:21" x14ac:dyDescent="0.25">
      <c r="A266">
        <v>268</v>
      </c>
      <c r="B266">
        <f>IF(IFERROR(VLOOKUP(Origen[[#This Row],[Customer ID]],A267:A4165,1,FALSE),0)&gt;0,1,0)</f>
        <v>0</v>
      </c>
      <c r="C266">
        <v>64</v>
      </c>
      <c r="D266" s="1" t="s">
        <v>2</v>
      </c>
      <c r="E266" s="1" t="str">
        <f>IF(Origen[[#This Row],[Genero Sin Depurar]]="","Desconocido",Origen[[#This Row],[Genero Sin Depurar]])</f>
        <v>Male</v>
      </c>
      <c r="F266" s="1" t="s">
        <v>12</v>
      </c>
      <c r="G266" s="1" t="s">
        <v>4</v>
      </c>
      <c r="H266" s="2">
        <v>45826</v>
      </c>
      <c r="I266" s="2" t="str">
        <f>TEXT(Origen[[#This Row],[Fecha Compra]],"dddd")</f>
        <v>miércoles</v>
      </c>
      <c r="J266" s="7" t="str">
        <f>TEXT(MONTH(Origen[[#This Row],[Fecha Compra]]),"MM")</f>
        <v>01</v>
      </c>
      <c r="K266" s="7">
        <f>YEAR(Origen[[#This Row],[Fecha Compra]])</f>
        <v>2025</v>
      </c>
      <c r="L266">
        <v>42</v>
      </c>
      <c r="M266">
        <v>54</v>
      </c>
      <c r="N266">
        <f>Origen[[#This Row],[Unidades]]*Origen[[#This Row],[PVP]]</f>
        <v>2268</v>
      </c>
      <c r="O266" s="1" t="s">
        <v>110</v>
      </c>
      <c r="P266" s="1" t="s">
        <v>26</v>
      </c>
      <c r="Q266" s="1" t="s">
        <v>60</v>
      </c>
      <c r="R266" s="1" t="s">
        <v>19</v>
      </c>
      <c r="S266" s="1" t="s">
        <v>52</v>
      </c>
      <c r="T266" s="1" t="s">
        <v>10</v>
      </c>
      <c r="U266" s="1" t="s">
        <v>31</v>
      </c>
    </row>
    <row r="267" spans="1:21" x14ac:dyDescent="0.25">
      <c r="A267">
        <v>269</v>
      </c>
      <c r="B267">
        <f>IF(IFERROR(VLOOKUP(Origen[[#This Row],[Customer ID]],A268:A4166,1,FALSE),0)&gt;0,1,0)</f>
        <v>0</v>
      </c>
      <c r="C267">
        <v>68</v>
      </c>
      <c r="D267" s="1" t="s">
        <v>2</v>
      </c>
      <c r="E267" s="1" t="str">
        <f>IF(Origen[[#This Row],[Genero Sin Depurar]]="","Desconocido",Origen[[#This Row],[Genero Sin Depurar]])</f>
        <v>Male</v>
      </c>
      <c r="F267" s="1" t="s">
        <v>53</v>
      </c>
      <c r="G267" s="1" t="s">
        <v>24</v>
      </c>
      <c r="H267" s="2">
        <v>45828</v>
      </c>
      <c r="I267" s="2" t="str">
        <f>TEXT(Origen[[#This Row],[Fecha Compra]],"dddd")</f>
        <v>viernes</v>
      </c>
      <c r="J267" s="7" t="str">
        <f>TEXT(MONTH(Origen[[#This Row],[Fecha Compra]]),"MM")</f>
        <v>01</v>
      </c>
      <c r="K267" s="7">
        <f>YEAR(Origen[[#This Row],[Fecha Compra]])</f>
        <v>2025</v>
      </c>
      <c r="L267">
        <v>21</v>
      </c>
      <c r="M267">
        <v>42</v>
      </c>
      <c r="N267">
        <f>Origen[[#This Row],[Unidades]]*Origen[[#This Row],[PVP]]</f>
        <v>882</v>
      </c>
      <c r="O267" s="1" t="s">
        <v>124</v>
      </c>
      <c r="P267" s="1" t="s">
        <v>26</v>
      </c>
      <c r="Q267" s="1" t="s">
        <v>43</v>
      </c>
      <c r="R267" s="1" t="s">
        <v>19</v>
      </c>
      <c r="S267" s="1" t="s">
        <v>56</v>
      </c>
      <c r="T267" s="1" t="s">
        <v>15</v>
      </c>
      <c r="U267" s="1" t="s">
        <v>70</v>
      </c>
    </row>
    <row r="268" spans="1:21" x14ac:dyDescent="0.25">
      <c r="A268">
        <v>270</v>
      </c>
      <c r="B268">
        <f>IF(IFERROR(VLOOKUP(Origen[[#This Row],[Customer ID]],A269:A4167,1,FALSE),0)&gt;0,1,0)</f>
        <v>0</v>
      </c>
      <c r="C268">
        <v>68</v>
      </c>
      <c r="D268" s="1" t="s">
        <v>2</v>
      </c>
      <c r="E268" s="1" t="str">
        <f>IF(Origen[[#This Row],[Genero Sin Depurar]]="","Desconocido",Origen[[#This Row],[Genero Sin Depurar]])</f>
        <v>Male</v>
      </c>
      <c r="F268" s="1" t="s">
        <v>3</v>
      </c>
      <c r="G268" s="1" t="s">
        <v>4</v>
      </c>
      <c r="H268" s="2">
        <v>45830</v>
      </c>
      <c r="I268" s="2" t="str">
        <f>TEXT(Origen[[#This Row],[Fecha Compra]],"dddd")</f>
        <v>domingo</v>
      </c>
      <c r="J268" s="7" t="str">
        <f>TEXT(MONTH(Origen[[#This Row],[Fecha Compra]]),"MM")</f>
        <v>01</v>
      </c>
      <c r="K268" s="7">
        <f>YEAR(Origen[[#This Row],[Fecha Compra]])</f>
        <v>2025</v>
      </c>
      <c r="L268">
        <v>9</v>
      </c>
      <c r="M268">
        <v>44</v>
      </c>
      <c r="N268">
        <f>Origen[[#This Row],[Unidades]]*Origen[[#This Row],[PVP]]</f>
        <v>396</v>
      </c>
      <c r="O268" s="1" t="s">
        <v>124</v>
      </c>
      <c r="P268" s="1" t="s">
        <v>26</v>
      </c>
      <c r="Q268" s="1" t="s">
        <v>43</v>
      </c>
      <c r="R268" s="1" t="s">
        <v>8</v>
      </c>
      <c r="S268" s="1" t="s">
        <v>27</v>
      </c>
      <c r="T268" s="1" t="s">
        <v>15</v>
      </c>
      <c r="U268" s="1" t="s">
        <v>58</v>
      </c>
    </row>
    <row r="269" spans="1:21" x14ac:dyDescent="0.25">
      <c r="A269">
        <v>271</v>
      </c>
      <c r="B269">
        <f>IF(IFERROR(VLOOKUP(Origen[[#This Row],[Customer ID]],A270:A4168,1,FALSE),0)&gt;0,1,0)</f>
        <v>0</v>
      </c>
      <c r="C269">
        <v>33</v>
      </c>
      <c r="D269" s="1" t="s">
        <v>2</v>
      </c>
      <c r="E269" s="1" t="str">
        <f>IF(Origen[[#This Row],[Genero Sin Depurar]]="","Desconocido",Origen[[#This Row],[Genero Sin Depurar]])</f>
        <v>Male</v>
      </c>
      <c r="F269" s="1" t="s">
        <v>16</v>
      </c>
      <c r="G269" s="1" t="s">
        <v>4</v>
      </c>
      <c r="H269" s="2">
        <v>45832</v>
      </c>
      <c r="I269" s="2" t="str">
        <f>TEXT(Origen[[#This Row],[Fecha Compra]],"dddd")</f>
        <v>martes</v>
      </c>
      <c r="J269" s="7" t="str">
        <f>TEXT(MONTH(Origen[[#This Row],[Fecha Compra]]),"MM")</f>
        <v>01</v>
      </c>
      <c r="K269" s="7">
        <f>YEAR(Origen[[#This Row],[Fecha Compra]])</f>
        <v>2025</v>
      </c>
      <c r="L269">
        <v>16</v>
      </c>
      <c r="M269">
        <v>52</v>
      </c>
      <c r="N269">
        <f>Origen[[#This Row],[Unidades]]*Origen[[#This Row],[PVP]]</f>
        <v>832</v>
      </c>
      <c r="O269" s="1" t="s">
        <v>96</v>
      </c>
      <c r="P269" s="1" t="s">
        <v>74</v>
      </c>
      <c r="Q269" s="1" t="s">
        <v>103</v>
      </c>
      <c r="R269" s="1" t="s">
        <v>39</v>
      </c>
      <c r="S269" s="1" t="s">
        <v>20</v>
      </c>
      <c r="T269" s="1" t="s">
        <v>57</v>
      </c>
      <c r="U269" s="1" t="s">
        <v>31</v>
      </c>
    </row>
    <row r="270" spans="1:21" x14ac:dyDescent="0.25">
      <c r="A270">
        <v>272</v>
      </c>
      <c r="B270">
        <f>IF(IFERROR(VLOOKUP(Origen[[#This Row],[Customer ID]],A271:A4169,1,FALSE),0)&gt;0,1,0)</f>
        <v>0</v>
      </c>
      <c r="C270">
        <v>65</v>
      </c>
      <c r="D270" s="1" t="s">
        <v>2</v>
      </c>
      <c r="E270" s="1" t="str">
        <f>IF(Origen[[#This Row],[Genero Sin Depurar]]="","Desconocido",Origen[[#This Row],[Genero Sin Depurar]])</f>
        <v>Male</v>
      </c>
      <c r="F270" s="1" t="s">
        <v>71</v>
      </c>
      <c r="G270" s="1" t="s">
        <v>49</v>
      </c>
      <c r="H270" s="2">
        <v>45834</v>
      </c>
      <c r="I270" s="2" t="str">
        <f>TEXT(Origen[[#This Row],[Fecha Compra]],"dddd")</f>
        <v>jueves</v>
      </c>
      <c r="J270" s="7" t="str">
        <f>TEXT(MONTH(Origen[[#This Row],[Fecha Compra]]),"MM")</f>
        <v>01</v>
      </c>
      <c r="K270" s="7">
        <f>YEAR(Origen[[#This Row],[Fecha Compra]])</f>
        <v>2025</v>
      </c>
      <c r="L270">
        <v>42</v>
      </c>
      <c r="M270">
        <v>69</v>
      </c>
      <c r="N270">
        <f>Origen[[#This Row],[Unidades]]*Origen[[#This Row],[PVP]]</f>
        <v>2898</v>
      </c>
      <c r="O270" s="1" t="s">
        <v>110</v>
      </c>
      <c r="P270" s="1" t="s">
        <v>74</v>
      </c>
      <c r="Q270" s="1" t="s">
        <v>116</v>
      </c>
      <c r="R270" s="1" t="s">
        <v>35</v>
      </c>
      <c r="S270" s="1" t="s">
        <v>9</v>
      </c>
      <c r="T270" s="1" t="s">
        <v>21</v>
      </c>
      <c r="U270" s="1" t="s">
        <v>11</v>
      </c>
    </row>
    <row r="271" spans="1:21" x14ac:dyDescent="0.25">
      <c r="A271">
        <v>273</v>
      </c>
      <c r="B271">
        <f>IF(IFERROR(VLOOKUP(Origen[[#This Row],[Customer ID]],A272:A4170,1,FALSE),0)&gt;0,1,0)</f>
        <v>0</v>
      </c>
      <c r="C271">
        <v>48</v>
      </c>
      <c r="D271" s="1" t="s">
        <v>2</v>
      </c>
      <c r="E271" s="1" t="str">
        <f>IF(Origen[[#This Row],[Genero Sin Depurar]]="","Desconocido",Origen[[#This Row],[Genero Sin Depurar]])</f>
        <v>Male</v>
      </c>
      <c r="F271" s="1" t="s">
        <v>88</v>
      </c>
      <c r="G271" s="1" t="s">
        <v>49</v>
      </c>
      <c r="H271" s="2">
        <v>45836</v>
      </c>
      <c r="I271" s="2" t="str">
        <f>TEXT(Origen[[#This Row],[Fecha Compra]],"dddd")</f>
        <v>sábado</v>
      </c>
      <c r="J271" s="7" t="str">
        <f>TEXT(MONTH(Origen[[#This Row],[Fecha Compra]]),"MM")</f>
        <v>01</v>
      </c>
      <c r="K271" s="7">
        <f>YEAR(Origen[[#This Row],[Fecha Compra]])</f>
        <v>2025</v>
      </c>
      <c r="L271">
        <v>37</v>
      </c>
      <c r="M271">
        <v>26</v>
      </c>
      <c r="N271">
        <f>Origen[[#This Row],[Unidades]]*Origen[[#This Row],[PVP]]</f>
        <v>962</v>
      </c>
      <c r="O271" s="1" t="s">
        <v>29</v>
      </c>
      <c r="P271" s="1" t="s">
        <v>26</v>
      </c>
      <c r="Q271" s="1" t="s">
        <v>100</v>
      </c>
      <c r="R271" s="1" t="s">
        <v>35</v>
      </c>
      <c r="S271" s="1" t="s">
        <v>52</v>
      </c>
      <c r="T271" s="1" t="s">
        <v>68</v>
      </c>
      <c r="U271" s="1" t="s">
        <v>58</v>
      </c>
    </row>
    <row r="272" spans="1:21" x14ac:dyDescent="0.25">
      <c r="A272">
        <v>274</v>
      </c>
      <c r="B272">
        <f>IF(IFERROR(VLOOKUP(Origen[[#This Row],[Customer ID]],A273:A4171,1,FALSE),0)&gt;0,1,0)</f>
        <v>0</v>
      </c>
      <c r="C272">
        <v>69</v>
      </c>
      <c r="D272" s="1" t="s">
        <v>2</v>
      </c>
      <c r="E272" s="1" t="str">
        <f>IF(Origen[[#This Row],[Genero Sin Depurar]]="","Desconocido",Origen[[#This Row],[Genero Sin Depurar]])</f>
        <v>Male</v>
      </c>
      <c r="F272" s="1" t="s">
        <v>44</v>
      </c>
      <c r="G272" s="1" t="s">
        <v>45</v>
      </c>
      <c r="H272" s="2">
        <v>45838</v>
      </c>
      <c r="I272" s="2" t="str">
        <f>TEXT(Origen[[#This Row],[Fecha Compra]],"dddd")</f>
        <v>lunes</v>
      </c>
      <c r="J272" s="7" t="str">
        <f>TEXT(MONTH(Origen[[#This Row],[Fecha Compra]]),"MM")</f>
        <v>01</v>
      </c>
      <c r="K272" s="7">
        <f>YEAR(Origen[[#This Row],[Fecha Compra]])</f>
        <v>2025</v>
      </c>
      <c r="L272">
        <v>32</v>
      </c>
      <c r="M272">
        <v>33</v>
      </c>
      <c r="N272">
        <f>Origen[[#This Row],[Unidades]]*Origen[[#This Row],[PVP]]</f>
        <v>1056</v>
      </c>
      <c r="O272" s="1" t="s">
        <v>96</v>
      </c>
      <c r="P272" s="1" t="s">
        <v>18</v>
      </c>
      <c r="Q272" s="1" t="s">
        <v>47</v>
      </c>
      <c r="R272" s="1" t="s">
        <v>19</v>
      </c>
      <c r="S272" s="1" t="s">
        <v>9</v>
      </c>
      <c r="T272" s="1" t="s">
        <v>68</v>
      </c>
      <c r="U272" s="1" t="s">
        <v>40</v>
      </c>
    </row>
    <row r="273" spans="1:21" x14ac:dyDescent="0.25">
      <c r="A273">
        <v>275</v>
      </c>
      <c r="B273">
        <f>IF(IFERROR(VLOOKUP(Origen[[#This Row],[Customer ID]],A274:A4172,1,FALSE),0)&gt;0,1,0)</f>
        <v>0</v>
      </c>
      <c r="C273">
        <v>59</v>
      </c>
      <c r="D273" s="1" t="s">
        <v>2</v>
      </c>
      <c r="E273" s="1" t="str">
        <f>IF(Origen[[#This Row],[Genero Sin Depurar]]="","Desconocido",Origen[[#This Row],[Genero Sin Depurar]])</f>
        <v>Male</v>
      </c>
      <c r="F273" s="1" t="s">
        <v>88</v>
      </c>
      <c r="G273" s="1" t="s">
        <v>49</v>
      </c>
      <c r="H273" s="2">
        <v>45840</v>
      </c>
      <c r="I273" s="2" t="str">
        <f>TEXT(Origen[[#This Row],[Fecha Compra]],"dddd")</f>
        <v>miércoles</v>
      </c>
      <c r="J273" s="7" t="str">
        <f>TEXT(MONTH(Origen[[#This Row],[Fecha Compra]]),"MM")</f>
        <v>01</v>
      </c>
      <c r="K273" s="7">
        <f>YEAR(Origen[[#This Row],[Fecha Compra]])</f>
        <v>2025</v>
      </c>
      <c r="L273">
        <v>28</v>
      </c>
      <c r="M273">
        <v>32</v>
      </c>
      <c r="N273">
        <f>Origen[[#This Row],[Unidades]]*Origen[[#This Row],[PVP]]</f>
        <v>896</v>
      </c>
      <c r="O273" s="1" t="s">
        <v>110</v>
      </c>
      <c r="P273" s="1" t="s">
        <v>26</v>
      </c>
      <c r="Q273" s="1" t="s">
        <v>108</v>
      </c>
      <c r="R273" s="1" t="s">
        <v>19</v>
      </c>
      <c r="S273" s="1" t="s">
        <v>9</v>
      </c>
      <c r="T273" s="1" t="s">
        <v>15</v>
      </c>
      <c r="U273" s="1" t="s">
        <v>58</v>
      </c>
    </row>
    <row r="274" spans="1:21" x14ac:dyDescent="0.25">
      <c r="A274">
        <v>276</v>
      </c>
      <c r="B274">
        <f>IF(IFERROR(VLOOKUP(Origen[[#This Row],[Customer ID]],A275:A4173,1,FALSE),0)&gt;0,1,0)</f>
        <v>0</v>
      </c>
      <c r="C274">
        <v>48</v>
      </c>
      <c r="D274" s="1" t="s">
        <v>2</v>
      </c>
      <c r="E274" s="1" t="str">
        <f>IF(Origen[[#This Row],[Genero Sin Depurar]]="","Desconocido",Origen[[#This Row],[Genero Sin Depurar]])</f>
        <v>Male</v>
      </c>
      <c r="F274" s="1" t="s">
        <v>114</v>
      </c>
      <c r="G274" s="1" t="s">
        <v>49</v>
      </c>
      <c r="H274" s="2">
        <v>45842</v>
      </c>
      <c r="I274" s="2" t="str">
        <f>TEXT(Origen[[#This Row],[Fecha Compra]],"dddd")</f>
        <v>viernes</v>
      </c>
      <c r="J274" s="7" t="str">
        <f>TEXT(MONTH(Origen[[#This Row],[Fecha Compra]]),"MM")</f>
        <v>01</v>
      </c>
      <c r="K274" s="7">
        <f>YEAR(Origen[[#This Row],[Fecha Compra]])</f>
        <v>2025</v>
      </c>
      <c r="L274">
        <v>13</v>
      </c>
      <c r="M274">
        <v>85</v>
      </c>
      <c r="N274">
        <f>Origen[[#This Row],[Unidades]]*Origen[[#This Row],[PVP]]</f>
        <v>1105</v>
      </c>
      <c r="O274" s="1" t="s">
        <v>123</v>
      </c>
      <c r="P274" s="1" t="s">
        <v>74</v>
      </c>
      <c r="Q274" s="1" t="s">
        <v>75</v>
      </c>
      <c r="R274" s="1" t="s">
        <v>8</v>
      </c>
      <c r="S274" s="1" t="s">
        <v>9</v>
      </c>
      <c r="T274" s="1" t="s">
        <v>21</v>
      </c>
      <c r="U274" s="1" t="s">
        <v>22</v>
      </c>
    </row>
    <row r="275" spans="1:21" x14ac:dyDescent="0.25">
      <c r="A275">
        <v>277</v>
      </c>
      <c r="B275">
        <f>IF(IFERROR(VLOOKUP(Origen[[#This Row],[Customer ID]],A276:A4174,1,FALSE),0)&gt;0,1,0)</f>
        <v>0</v>
      </c>
      <c r="C275">
        <v>25</v>
      </c>
      <c r="D275" s="1" t="s">
        <v>2</v>
      </c>
      <c r="E275" s="1" t="str">
        <f>IF(Origen[[#This Row],[Genero Sin Depurar]]="","Desconocido",Origen[[#This Row],[Genero Sin Depurar]])</f>
        <v>Male</v>
      </c>
      <c r="F275" s="1" t="s">
        <v>69</v>
      </c>
      <c r="G275" s="1" t="s">
        <v>4</v>
      </c>
      <c r="H275" s="2">
        <v>45844</v>
      </c>
      <c r="I275" s="2" t="str">
        <f>TEXT(Origen[[#This Row],[Fecha Compra]],"dddd")</f>
        <v>domingo</v>
      </c>
      <c r="J275" s="7" t="str">
        <f>TEXT(MONTH(Origen[[#This Row],[Fecha Compra]]),"MM")</f>
        <v>01</v>
      </c>
      <c r="K275" s="7">
        <f>YEAR(Origen[[#This Row],[Fecha Compra]])</f>
        <v>2025</v>
      </c>
      <c r="L275">
        <v>11</v>
      </c>
      <c r="M275">
        <v>30</v>
      </c>
      <c r="N275">
        <f>Origen[[#This Row],[Unidades]]*Origen[[#This Row],[PVP]]</f>
        <v>330</v>
      </c>
      <c r="O275" s="1" t="s">
        <v>129</v>
      </c>
      <c r="P275" s="1" t="s">
        <v>74</v>
      </c>
      <c r="Q275" s="1" t="s">
        <v>30</v>
      </c>
      <c r="R275" s="1" t="s">
        <v>39</v>
      </c>
      <c r="S275" s="1" t="s">
        <v>9</v>
      </c>
      <c r="T275" s="1" t="s">
        <v>57</v>
      </c>
      <c r="U275" s="1" t="s">
        <v>11</v>
      </c>
    </row>
    <row r="276" spans="1:21" x14ac:dyDescent="0.25">
      <c r="A276">
        <v>278</v>
      </c>
      <c r="B276">
        <f>IF(IFERROR(VLOOKUP(Origen[[#This Row],[Customer ID]],A277:A4175,1,FALSE),0)&gt;0,1,0)</f>
        <v>0</v>
      </c>
      <c r="C276">
        <v>29</v>
      </c>
      <c r="D276" s="1" t="s">
        <v>2</v>
      </c>
      <c r="E276" s="1" t="str">
        <f>IF(Origen[[#This Row],[Genero Sin Depurar]]="","Desconocido",Origen[[#This Row],[Genero Sin Depurar]])</f>
        <v>Male</v>
      </c>
      <c r="F276" s="1" t="s">
        <v>37</v>
      </c>
      <c r="G276" s="1" t="s">
        <v>4</v>
      </c>
      <c r="H276" s="2">
        <v>45846</v>
      </c>
      <c r="I276" s="2" t="str">
        <f>TEXT(Origen[[#This Row],[Fecha Compra]],"dddd")</f>
        <v>martes</v>
      </c>
      <c r="J276" s="7" t="str">
        <f>TEXT(MONTH(Origen[[#This Row],[Fecha Compra]]),"MM")</f>
        <v>01</v>
      </c>
      <c r="K276" s="7">
        <f>YEAR(Origen[[#This Row],[Fecha Compra]])</f>
        <v>2025</v>
      </c>
      <c r="L276">
        <v>36</v>
      </c>
      <c r="M276">
        <v>29</v>
      </c>
      <c r="N276">
        <f>Origen[[#This Row],[Unidades]]*Origen[[#This Row],[PVP]]</f>
        <v>1044</v>
      </c>
      <c r="O276" s="1" t="s">
        <v>124</v>
      </c>
      <c r="P276" s="1" t="s">
        <v>26</v>
      </c>
      <c r="Q276" s="1" t="s">
        <v>78</v>
      </c>
      <c r="R276" s="1" t="s">
        <v>8</v>
      </c>
      <c r="S276" s="1" t="s">
        <v>56</v>
      </c>
      <c r="T276" s="1" t="s">
        <v>57</v>
      </c>
      <c r="U276" s="1" t="s">
        <v>58</v>
      </c>
    </row>
    <row r="277" spans="1:21" x14ac:dyDescent="0.25">
      <c r="A277">
        <v>279</v>
      </c>
      <c r="B277">
        <f>IF(IFERROR(VLOOKUP(Origen[[#This Row],[Customer ID]],A278:A4176,1,FALSE),0)&gt;0,1,0)</f>
        <v>0</v>
      </c>
      <c r="C277">
        <v>57</v>
      </c>
      <c r="D277" s="1" t="s">
        <v>2</v>
      </c>
      <c r="E277" s="1" t="str">
        <f>IF(Origen[[#This Row],[Genero Sin Depurar]]="","Desconocido",Origen[[#This Row],[Genero Sin Depurar]])</f>
        <v>Male</v>
      </c>
      <c r="F277" s="1" t="s">
        <v>12</v>
      </c>
      <c r="G277" s="1" t="s">
        <v>4</v>
      </c>
      <c r="H277" s="2">
        <v>45848</v>
      </c>
      <c r="I277" s="2" t="str">
        <f>TEXT(Origen[[#This Row],[Fecha Compra]],"dddd")</f>
        <v>jueves</v>
      </c>
      <c r="J277" s="7" t="str">
        <f>TEXT(MONTH(Origen[[#This Row],[Fecha Compra]]),"MM")</f>
        <v>01</v>
      </c>
      <c r="K277" s="7">
        <f>YEAR(Origen[[#This Row],[Fecha Compra]])</f>
        <v>2025</v>
      </c>
      <c r="L277">
        <v>23</v>
      </c>
      <c r="M277">
        <v>95</v>
      </c>
      <c r="N277">
        <f>Origen[[#This Row],[Unidades]]*Origen[[#This Row],[PVP]]</f>
        <v>2185</v>
      </c>
      <c r="O277" s="1" t="s">
        <v>59</v>
      </c>
      <c r="P277" s="1" t="s">
        <v>26</v>
      </c>
      <c r="Q277" s="1" t="s">
        <v>103</v>
      </c>
      <c r="R277" s="1" t="s">
        <v>19</v>
      </c>
      <c r="S277" s="1" t="s">
        <v>9</v>
      </c>
      <c r="T277" s="1" t="s">
        <v>68</v>
      </c>
      <c r="U277" s="1" t="s">
        <v>31</v>
      </c>
    </row>
    <row r="278" spans="1:21" x14ac:dyDescent="0.25">
      <c r="A278">
        <v>280</v>
      </c>
      <c r="B278">
        <f>IF(IFERROR(VLOOKUP(Origen[[#This Row],[Customer ID]],A279:A4177,1,FALSE),0)&gt;0,1,0)</f>
        <v>0</v>
      </c>
      <c r="C278">
        <v>23</v>
      </c>
      <c r="D278" s="1" t="s">
        <v>2</v>
      </c>
      <c r="E278" s="1" t="str">
        <f>IF(Origen[[#This Row],[Genero Sin Depurar]]="","Desconocido",Origen[[#This Row],[Genero Sin Depurar]])</f>
        <v>Male</v>
      </c>
      <c r="F278" s="1" t="s">
        <v>32</v>
      </c>
      <c r="G278" s="1" t="s">
        <v>24</v>
      </c>
      <c r="H278" s="2">
        <v>45850</v>
      </c>
      <c r="I278" s="2" t="str">
        <f>TEXT(Origen[[#This Row],[Fecha Compra]],"dddd")</f>
        <v>sábado</v>
      </c>
      <c r="J278" s="7" t="str">
        <f>TEXT(MONTH(Origen[[#This Row],[Fecha Compra]]),"MM")</f>
        <v>01</v>
      </c>
      <c r="K278" s="7">
        <f>YEAR(Origen[[#This Row],[Fecha Compra]])</f>
        <v>2025</v>
      </c>
      <c r="L278">
        <v>37</v>
      </c>
      <c r="M278">
        <v>69</v>
      </c>
      <c r="N278">
        <f>Origen[[#This Row],[Unidades]]*Origen[[#This Row],[PVP]]</f>
        <v>2553</v>
      </c>
      <c r="O278" s="1" t="s">
        <v>54</v>
      </c>
      <c r="P278" s="1" t="s">
        <v>6</v>
      </c>
      <c r="Q278" s="1" t="s">
        <v>30</v>
      </c>
      <c r="R278" s="1" t="s">
        <v>35</v>
      </c>
      <c r="S278" s="1" t="s">
        <v>36</v>
      </c>
      <c r="T278" s="1" t="s">
        <v>57</v>
      </c>
      <c r="U278" s="1" t="s">
        <v>70</v>
      </c>
    </row>
    <row r="279" spans="1:21" x14ac:dyDescent="0.25">
      <c r="A279">
        <v>281</v>
      </c>
      <c r="B279">
        <f>IF(IFERROR(VLOOKUP(Origen[[#This Row],[Customer ID]],A280:A4178,1,FALSE),0)&gt;0,1,0)</f>
        <v>0</v>
      </c>
      <c r="C279">
        <v>45</v>
      </c>
      <c r="D279" s="1" t="s">
        <v>2</v>
      </c>
      <c r="E279" s="1" t="str">
        <f>IF(Origen[[#This Row],[Genero Sin Depurar]]="","Desconocido",Origen[[#This Row],[Genero Sin Depurar]])</f>
        <v>Male</v>
      </c>
      <c r="F279" s="1" t="s">
        <v>23</v>
      </c>
      <c r="G279" s="1" t="s">
        <v>24</v>
      </c>
      <c r="H279" s="2">
        <v>45852</v>
      </c>
      <c r="I279" s="2" t="str">
        <f>TEXT(Origen[[#This Row],[Fecha Compra]],"dddd")</f>
        <v>lunes</v>
      </c>
      <c r="J279" s="7" t="str">
        <f>TEXT(MONTH(Origen[[#This Row],[Fecha Compra]]),"MM")</f>
        <v>01</v>
      </c>
      <c r="K279" s="7">
        <f>YEAR(Origen[[#This Row],[Fecha Compra]])</f>
        <v>2025</v>
      </c>
      <c r="L279">
        <v>21</v>
      </c>
      <c r="M279">
        <v>69</v>
      </c>
      <c r="N279">
        <f>Origen[[#This Row],[Unidades]]*Origen[[#This Row],[PVP]]</f>
        <v>1449</v>
      </c>
      <c r="O279" s="1" t="s">
        <v>38</v>
      </c>
      <c r="P279" s="1" t="s">
        <v>18</v>
      </c>
      <c r="Q279" s="1" t="s">
        <v>91</v>
      </c>
      <c r="R279" s="1" t="s">
        <v>39</v>
      </c>
      <c r="S279" s="1" t="s">
        <v>52</v>
      </c>
      <c r="T279" s="1" t="s">
        <v>15</v>
      </c>
      <c r="U279" s="1" t="s">
        <v>58</v>
      </c>
    </row>
    <row r="280" spans="1:21" x14ac:dyDescent="0.25">
      <c r="A280">
        <v>282</v>
      </c>
      <c r="B280">
        <f>IF(IFERROR(VLOOKUP(Origen[[#This Row],[Customer ID]],A281:A4179,1,FALSE),0)&gt;0,1,0)</f>
        <v>0</v>
      </c>
      <c r="C280">
        <v>38</v>
      </c>
      <c r="D280" s="1" t="s">
        <v>2</v>
      </c>
      <c r="E280" s="1" t="str">
        <f>IF(Origen[[#This Row],[Genero Sin Depurar]]="","Desconocido",Origen[[#This Row],[Genero Sin Depurar]])</f>
        <v>Male</v>
      </c>
      <c r="F280" s="1" t="s">
        <v>115</v>
      </c>
      <c r="G280" s="1" t="s">
        <v>49</v>
      </c>
      <c r="H280" s="2">
        <v>45854</v>
      </c>
      <c r="I280" s="2" t="str">
        <f>TEXT(Origen[[#This Row],[Fecha Compra]],"dddd")</f>
        <v>miércoles</v>
      </c>
      <c r="J280" s="7" t="str">
        <f>TEXT(MONTH(Origen[[#This Row],[Fecha Compra]]),"MM")</f>
        <v>01</v>
      </c>
      <c r="K280" s="7">
        <f>YEAR(Origen[[#This Row],[Fecha Compra]])</f>
        <v>2025</v>
      </c>
      <c r="L280">
        <v>22</v>
      </c>
      <c r="M280">
        <v>61</v>
      </c>
      <c r="N280">
        <f>Origen[[#This Row],[Unidades]]*Origen[[#This Row],[PVP]]</f>
        <v>1342</v>
      </c>
      <c r="O280" s="1" t="s">
        <v>83</v>
      </c>
      <c r="P280" s="1" t="s">
        <v>74</v>
      </c>
      <c r="Q280" s="1" t="s">
        <v>43</v>
      </c>
      <c r="R280" s="1" t="s">
        <v>19</v>
      </c>
      <c r="S280" s="1" t="s">
        <v>36</v>
      </c>
      <c r="T280" s="1" t="s">
        <v>68</v>
      </c>
      <c r="U280" s="1" t="s">
        <v>58</v>
      </c>
    </row>
    <row r="281" spans="1:21" x14ac:dyDescent="0.25">
      <c r="A281">
        <v>283</v>
      </c>
      <c r="B281">
        <f>IF(IFERROR(VLOOKUP(Origen[[#This Row],[Customer ID]],A282:A4180,1,FALSE),0)&gt;0,1,0)</f>
        <v>0</v>
      </c>
      <c r="C281">
        <v>21</v>
      </c>
      <c r="D281" s="1" t="s">
        <v>2</v>
      </c>
      <c r="E281" s="1" t="str">
        <f>IF(Origen[[#This Row],[Genero Sin Depurar]]="","Desconocido",Origen[[#This Row],[Genero Sin Depurar]])</f>
        <v>Male</v>
      </c>
      <c r="F281" s="1" t="s">
        <v>69</v>
      </c>
      <c r="G281" s="1" t="s">
        <v>4</v>
      </c>
      <c r="H281" s="2">
        <v>45856</v>
      </c>
      <c r="I281" s="2" t="str">
        <f>TEXT(Origen[[#This Row],[Fecha Compra]],"dddd")</f>
        <v>viernes</v>
      </c>
      <c r="J281" s="7" t="str">
        <f>TEXT(MONTH(Origen[[#This Row],[Fecha Compra]]),"MM")</f>
        <v>01</v>
      </c>
      <c r="K281" s="7">
        <f>YEAR(Origen[[#This Row],[Fecha Compra]])</f>
        <v>2025</v>
      </c>
      <c r="L281">
        <v>9</v>
      </c>
      <c r="M281">
        <v>94</v>
      </c>
      <c r="N281">
        <f>Origen[[#This Row],[Unidades]]*Origen[[#This Row],[PVP]]</f>
        <v>846</v>
      </c>
      <c r="O281" s="1" t="s">
        <v>130</v>
      </c>
      <c r="P281" s="1" t="s">
        <v>26</v>
      </c>
      <c r="Q281" s="1" t="s">
        <v>67</v>
      </c>
      <c r="R281" s="1" t="s">
        <v>35</v>
      </c>
      <c r="S281" s="1" t="s">
        <v>52</v>
      </c>
      <c r="T281" s="1" t="s">
        <v>15</v>
      </c>
      <c r="U281" s="1" t="s">
        <v>70</v>
      </c>
    </row>
    <row r="282" spans="1:21" x14ac:dyDescent="0.25">
      <c r="A282">
        <v>284</v>
      </c>
      <c r="B282">
        <f>IF(IFERROR(VLOOKUP(Origen[[#This Row],[Customer ID]],A283:A4181,1,FALSE),0)&gt;0,1,0)</f>
        <v>0</v>
      </c>
      <c r="C282">
        <v>32</v>
      </c>
      <c r="D282" s="1" t="s">
        <v>2</v>
      </c>
      <c r="E282" s="1" t="str">
        <f>IF(Origen[[#This Row],[Genero Sin Depurar]]="","Desconocido",Origen[[#This Row],[Genero Sin Depurar]])</f>
        <v>Male</v>
      </c>
      <c r="F282" s="1" t="s">
        <v>12</v>
      </c>
      <c r="G282" s="1" t="s">
        <v>4</v>
      </c>
      <c r="H282" s="2">
        <v>45858</v>
      </c>
      <c r="I282" s="2" t="str">
        <f>TEXT(Origen[[#This Row],[Fecha Compra]],"dddd")</f>
        <v>domingo</v>
      </c>
      <c r="J282" s="7" t="str">
        <f>TEXT(MONTH(Origen[[#This Row],[Fecha Compra]]),"MM")</f>
        <v>01</v>
      </c>
      <c r="K282" s="7">
        <f>YEAR(Origen[[#This Row],[Fecha Compra]])</f>
        <v>2025</v>
      </c>
      <c r="L282">
        <v>16</v>
      </c>
      <c r="M282">
        <v>30</v>
      </c>
      <c r="N282">
        <f>Origen[[#This Row],[Unidades]]*Origen[[#This Row],[PVP]]</f>
        <v>480</v>
      </c>
      <c r="O282" s="1" t="s">
        <v>38</v>
      </c>
      <c r="P282" s="1" t="s">
        <v>18</v>
      </c>
      <c r="Q282" s="1" t="s">
        <v>14</v>
      </c>
      <c r="R282" s="1" t="s">
        <v>39</v>
      </c>
      <c r="S282" s="1" t="s">
        <v>27</v>
      </c>
      <c r="T282" s="1" t="s">
        <v>10</v>
      </c>
      <c r="U282" s="1" t="s">
        <v>31</v>
      </c>
    </row>
    <row r="283" spans="1:21" x14ac:dyDescent="0.25">
      <c r="A283">
        <v>285</v>
      </c>
      <c r="B283">
        <f>IF(IFERROR(VLOOKUP(Origen[[#This Row],[Customer ID]],A284:A4182,1,FALSE),0)&gt;0,1,0)</f>
        <v>0</v>
      </c>
      <c r="C283">
        <v>63</v>
      </c>
      <c r="D283" s="1" t="s">
        <v>2</v>
      </c>
      <c r="E283" s="1" t="str">
        <f>IF(Origen[[#This Row],[Genero Sin Depurar]]="","Desconocido",Origen[[#This Row],[Genero Sin Depurar]])</f>
        <v>Male</v>
      </c>
      <c r="F283" s="1" t="s">
        <v>69</v>
      </c>
      <c r="G283" s="1" t="s">
        <v>4</v>
      </c>
      <c r="H283" s="2">
        <v>45860</v>
      </c>
      <c r="I283" s="2" t="str">
        <f>TEXT(Origen[[#This Row],[Fecha Compra]],"dddd")</f>
        <v>martes</v>
      </c>
      <c r="J283" s="7" t="str">
        <f>TEXT(MONTH(Origen[[#This Row],[Fecha Compra]]),"MM")</f>
        <v>01</v>
      </c>
      <c r="K283" s="7">
        <f>YEAR(Origen[[#This Row],[Fecha Compra]])</f>
        <v>2025</v>
      </c>
      <c r="L283">
        <v>4</v>
      </c>
      <c r="M283">
        <v>45</v>
      </c>
      <c r="N283">
        <f>Origen[[#This Row],[Unidades]]*Origen[[#This Row],[PVP]]</f>
        <v>180</v>
      </c>
      <c r="O283" s="1" t="s">
        <v>105</v>
      </c>
      <c r="P283" s="1" t="s">
        <v>26</v>
      </c>
      <c r="Q283" s="1" t="s">
        <v>90</v>
      </c>
      <c r="R283" s="1" t="s">
        <v>35</v>
      </c>
      <c r="S283" s="1" t="s">
        <v>36</v>
      </c>
      <c r="T283" s="1" t="s">
        <v>28</v>
      </c>
      <c r="U283" s="1" t="s">
        <v>40</v>
      </c>
    </row>
    <row r="284" spans="1:21" x14ac:dyDescent="0.25">
      <c r="A284">
        <v>286</v>
      </c>
      <c r="B284">
        <f>IF(IFERROR(VLOOKUP(Origen[[#This Row],[Customer ID]],A285:A4183,1,FALSE),0)&gt;0,1,0)</f>
        <v>0</v>
      </c>
      <c r="C284">
        <v>29</v>
      </c>
      <c r="D284" s="1" t="s">
        <v>2</v>
      </c>
      <c r="E284" s="1" t="str">
        <f>IF(Origen[[#This Row],[Genero Sin Depurar]]="","Desconocido",Origen[[#This Row],[Genero Sin Depurar]])</f>
        <v>Male</v>
      </c>
      <c r="F284" s="1" t="s">
        <v>48</v>
      </c>
      <c r="G284" s="1" t="s">
        <v>49</v>
      </c>
      <c r="H284" s="2">
        <v>45862</v>
      </c>
      <c r="I284" s="2" t="str">
        <f>TEXT(Origen[[#This Row],[Fecha Compra]],"dddd")</f>
        <v>jueves</v>
      </c>
      <c r="J284" s="7" t="str">
        <f>TEXT(MONTH(Origen[[#This Row],[Fecha Compra]]),"MM")</f>
        <v>01</v>
      </c>
      <c r="K284" s="7">
        <f>YEAR(Origen[[#This Row],[Fecha Compra]])</f>
        <v>2025</v>
      </c>
      <c r="L284">
        <v>3</v>
      </c>
      <c r="M284">
        <v>39</v>
      </c>
      <c r="N284">
        <f>Origen[[#This Row],[Unidades]]*Origen[[#This Row],[PVP]]</f>
        <v>117</v>
      </c>
      <c r="O284" s="1" t="s">
        <v>5</v>
      </c>
      <c r="P284" s="1" t="s">
        <v>74</v>
      </c>
      <c r="Q284" s="1" t="s">
        <v>116</v>
      </c>
      <c r="R284" s="1" t="s">
        <v>35</v>
      </c>
      <c r="S284" s="1" t="s">
        <v>9</v>
      </c>
      <c r="T284" s="1" t="s">
        <v>68</v>
      </c>
      <c r="U284" s="1" t="s">
        <v>58</v>
      </c>
    </row>
    <row r="285" spans="1:21" x14ac:dyDescent="0.25">
      <c r="A285">
        <v>287</v>
      </c>
      <c r="B285">
        <f>IF(IFERROR(VLOOKUP(Origen[[#This Row],[Customer ID]],A286:A4184,1,FALSE),0)&gt;0,1,0)</f>
        <v>0</v>
      </c>
      <c r="C285">
        <v>27</v>
      </c>
      <c r="D285" s="1" t="s">
        <v>2</v>
      </c>
      <c r="E285" s="1" t="str">
        <f>IF(Origen[[#This Row],[Genero Sin Depurar]]="","Desconocido",Origen[[#This Row],[Genero Sin Depurar]])</f>
        <v>Male</v>
      </c>
      <c r="F285" s="1" t="s">
        <v>88</v>
      </c>
      <c r="G285" s="1" t="s">
        <v>49</v>
      </c>
      <c r="H285" s="2">
        <v>45864</v>
      </c>
      <c r="I285" s="2" t="str">
        <f>TEXT(Origen[[#This Row],[Fecha Compra]],"dddd")</f>
        <v>sábado</v>
      </c>
      <c r="J285" s="7" t="str">
        <f>TEXT(MONTH(Origen[[#This Row],[Fecha Compra]]),"MM")</f>
        <v>01</v>
      </c>
      <c r="K285" s="7">
        <f>YEAR(Origen[[#This Row],[Fecha Compra]])</f>
        <v>2025</v>
      </c>
      <c r="L285">
        <v>6</v>
      </c>
      <c r="M285">
        <v>51</v>
      </c>
      <c r="N285">
        <f>Origen[[#This Row],[Unidades]]*Origen[[#This Row],[PVP]]</f>
        <v>306</v>
      </c>
      <c r="O285" s="1" t="s">
        <v>127</v>
      </c>
      <c r="P285" s="1" t="s">
        <v>6</v>
      </c>
      <c r="Q285" s="1" t="s">
        <v>7</v>
      </c>
      <c r="R285" s="1" t="s">
        <v>35</v>
      </c>
      <c r="S285" s="1" t="s">
        <v>56</v>
      </c>
      <c r="T285" s="1" t="s">
        <v>68</v>
      </c>
      <c r="U285" s="1" t="s">
        <v>31</v>
      </c>
    </row>
    <row r="286" spans="1:21" x14ac:dyDescent="0.25">
      <c r="A286">
        <v>288</v>
      </c>
      <c r="B286">
        <f>IF(IFERROR(VLOOKUP(Origen[[#This Row],[Customer ID]],A287:A4185,1,FALSE),0)&gt;0,1,0)</f>
        <v>0</v>
      </c>
      <c r="C286">
        <v>56</v>
      </c>
      <c r="D286" s="1" t="s">
        <v>2</v>
      </c>
      <c r="E286" s="1" t="str">
        <f>IF(Origen[[#This Row],[Genero Sin Depurar]]="","Desconocido",Origen[[#This Row],[Genero Sin Depurar]])</f>
        <v>Male</v>
      </c>
      <c r="F286" s="1" t="s">
        <v>101</v>
      </c>
      <c r="G286" s="1" t="s">
        <v>49</v>
      </c>
      <c r="H286" s="2">
        <v>45866</v>
      </c>
      <c r="I286" s="2" t="str">
        <f>TEXT(Origen[[#This Row],[Fecha Compra]],"dddd")</f>
        <v>lunes</v>
      </c>
      <c r="J286" s="7" t="str">
        <f>TEXT(MONTH(Origen[[#This Row],[Fecha Compra]]),"MM")</f>
        <v>01</v>
      </c>
      <c r="K286" s="7">
        <f>YEAR(Origen[[#This Row],[Fecha Compra]])</f>
        <v>2025</v>
      </c>
      <c r="L286">
        <v>18</v>
      </c>
      <c r="M286">
        <v>37</v>
      </c>
      <c r="N286">
        <f>Origen[[#This Row],[Unidades]]*Origen[[#This Row],[PVP]]</f>
        <v>666</v>
      </c>
      <c r="O286" s="1" t="s">
        <v>61</v>
      </c>
      <c r="P286" s="1" t="s">
        <v>6</v>
      </c>
      <c r="Q286" s="1" t="s">
        <v>126</v>
      </c>
      <c r="R286" s="1" t="s">
        <v>19</v>
      </c>
      <c r="S286" s="1" t="s">
        <v>52</v>
      </c>
      <c r="T286" s="1" t="s">
        <v>10</v>
      </c>
      <c r="U286" s="1" t="s">
        <v>11</v>
      </c>
    </row>
    <row r="287" spans="1:21" x14ac:dyDescent="0.25">
      <c r="A287">
        <v>289</v>
      </c>
      <c r="B287">
        <f>IF(IFERROR(VLOOKUP(Origen[[#This Row],[Customer ID]],A288:A4186,1,FALSE),0)&gt;0,1,0)</f>
        <v>0</v>
      </c>
      <c r="C287">
        <v>30</v>
      </c>
      <c r="D287" s="1" t="s">
        <v>2</v>
      </c>
      <c r="E287" s="1" t="str">
        <f>IF(Origen[[#This Row],[Genero Sin Depurar]]="","Desconocido",Origen[[#This Row],[Genero Sin Depurar]])</f>
        <v>Male</v>
      </c>
      <c r="F287" s="1" t="s">
        <v>95</v>
      </c>
      <c r="G287" s="1" t="s">
        <v>4</v>
      </c>
      <c r="H287" s="2">
        <v>45868</v>
      </c>
      <c r="I287" s="2" t="str">
        <f>TEXT(Origen[[#This Row],[Fecha Compra]],"dddd")</f>
        <v>miércoles</v>
      </c>
      <c r="J287" s="7" t="str">
        <f>TEXT(MONTH(Origen[[#This Row],[Fecha Compra]]),"MM")</f>
        <v>01</v>
      </c>
      <c r="K287" s="7">
        <f>YEAR(Origen[[#This Row],[Fecha Compra]])</f>
        <v>2025</v>
      </c>
      <c r="L287">
        <v>34</v>
      </c>
      <c r="M287">
        <v>62</v>
      </c>
      <c r="N287">
        <f>Origen[[#This Row],[Unidades]]*Origen[[#This Row],[PVP]]</f>
        <v>2108</v>
      </c>
      <c r="O287" s="1" t="s">
        <v>80</v>
      </c>
      <c r="P287" s="1" t="s">
        <v>26</v>
      </c>
      <c r="Q287" s="1" t="s">
        <v>75</v>
      </c>
      <c r="R287" s="1" t="s">
        <v>8</v>
      </c>
      <c r="S287" s="1" t="s">
        <v>52</v>
      </c>
      <c r="T287" s="1" t="s">
        <v>10</v>
      </c>
      <c r="U287" s="1" t="s">
        <v>58</v>
      </c>
    </row>
    <row r="288" spans="1:21" x14ac:dyDescent="0.25">
      <c r="A288">
        <v>290</v>
      </c>
      <c r="B288">
        <f>IF(IFERROR(VLOOKUP(Origen[[#This Row],[Customer ID]],A289:A4187,1,FALSE),0)&gt;0,1,0)</f>
        <v>0</v>
      </c>
      <c r="C288">
        <v>49</v>
      </c>
      <c r="D288" s="1" t="s">
        <v>2</v>
      </c>
      <c r="E288" s="1" t="str">
        <f>IF(Origen[[#This Row],[Genero Sin Depurar]]="","Desconocido",Origen[[#This Row],[Genero Sin Depurar]])</f>
        <v>Male</v>
      </c>
      <c r="F288" s="1" t="s">
        <v>44</v>
      </c>
      <c r="G288" s="1" t="s">
        <v>45</v>
      </c>
      <c r="H288" s="2">
        <v>45870</v>
      </c>
      <c r="I288" s="2" t="str">
        <f>TEXT(Origen[[#This Row],[Fecha Compra]],"dddd")</f>
        <v>viernes</v>
      </c>
      <c r="J288" s="7" t="str">
        <f>TEXT(MONTH(Origen[[#This Row],[Fecha Compra]]),"MM")</f>
        <v>01</v>
      </c>
      <c r="K288" s="7">
        <f>YEAR(Origen[[#This Row],[Fecha Compra]])</f>
        <v>2025</v>
      </c>
      <c r="L288">
        <v>26</v>
      </c>
      <c r="M288">
        <v>85</v>
      </c>
      <c r="N288">
        <f>Origen[[#This Row],[Unidades]]*Origen[[#This Row],[PVP]]</f>
        <v>2210</v>
      </c>
      <c r="O288" s="1" t="s">
        <v>66</v>
      </c>
      <c r="P288" s="1" t="s">
        <v>26</v>
      </c>
      <c r="Q288" s="1" t="s">
        <v>116</v>
      </c>
      <c r="R288" s="1" t="s">
        <v>39</v>
      </c>
      <c r="S288" s="1" t="s">
        <v>52</v>
      </c>
      <c r="T288" s="1" t="s">
        <v>21</v>
      </c>
      <c r="U288" s="1" t="s">
        <v>70</v>
      </c>
    </row>
    <row r="289" spans="1:21" x14ac:dyDescent="0.25">
      <c r="A289">
        <v>291</v>
      </c>
      <c r="B289">
        <f>IF(IFERROR(VLOOKUP(Origen[[#This Row],[Customer ID]],A290:A4188,1,FALSE),0)&gt;0,1,0)</f>
        <v>0</v>
      </c>
      <c r="C289">
        <v>58</v>
      </c>
      <c r="D289" s="1" t="s">
        <v>2</v>
      </c>
      <c r="E289" s="1" t="str">
        <f>IF(Origen[[#This Row],[Genero Sin Depurar]]="","Desconocido",Origen[[#This Row],[Genero Sin Depurar]])</f>
        <v>Male</v>
      </c>
      <c r="F289" s="1" t="s">
        <v>95</v>
      </c>
      <c r="G289" s="1" t="s">
        <v>4</v>
      </c>
      <c r="H289" s="2">
        <v>45872</v>
      </c>
      <c r="I289" s="2" t="str">
        <f>TEXT(Origen[[#This Row],[Fecha Compra]],"dddd")</f>
        <v>domingo</v>
      </c>
      <c r="J289" s="7" t="str">
        <f>TEXT(MONTH(Origen[[#This Row],[Fecha Compra]]),"MM")</f>
        <v>01</v>
      </c>
      <c r="K289" s="7">
        <f>YEAR(Origen[[#This Row],[Fecha Compra]])</f>
        <v>2025</v>
      </c>
      <c r="L289">
        <v>50</v>
      </c>
      <c r="M289">
        <v>33</v>
      </c>
      <c r="N289">
        <f>Origen[[#This Row],[Unidades]]*Origen[[#This Row],[PVP]]</f>
        <v>1650</v>
      </c>
      <c r="O289" s="1" t="s">
        <v>94</v>
      </c>
      <c r="P289" s="1" t="s">
        <v>26</v>
      </c>
      <c r="Q289" s="1" t="s">
        <v>108</v>
      </c>
      <c r="R289" s="1" t="s">
        <v>8</v>
      </c>
      <c r="S289" s="1" t="s">
        <v>36</v>
      </c>
      <c r="T289" s="1" t="s">
        <v>28</v>
      </c>
      <c r="U289" s="1" t="s">
        <v>22</v>
      </c>
    </row>
    <row r="290" spans="1:21" x14ac:dyDescent="0.25">
      <c r="A290">
        <v>292</v>
      </c>
      <c r="B290">
        <f>IF(IFERROR(VLOOKUP(Origen[[#This Row],[Customer ID]],A291:A4189,1,FALSE),0)&gt;0,1,0)</f>
        <v>0</v>
      </c>
      <c r="C290">
        <v>57</v>
      </c>
      <c r="D290" s="1" t="s">
        <v>2</v>
      </c>
      <c r="E290" s="1" t="str">
        <f>IF(Origen[[#This Row],[Genero Sin Depurar]]="","Desconocido",Origen[[#This Row],[Genero Sin Depurar]])</f>
        <v>Male</v>
      </c>
      <c r="F290" s="1" t="s">
        <v>63</v>
      </c>
      <c r="G290" s="1" t="s">
        <v>4</v>
      </c>
      <c r="H290" s="2">
        <v>45874</v>
      </c>
      <c r="I290" s="2" t="str">
        <f>TEXT(Origen[[#This Row],[Fecha Compra]],"dddd")</f>
        <v>martes</v>
      </c>
      <c r="J290" s="7" t="str">
        <f>TEXT(MONTH(Origen[[#This Row],[Fecha Compra]]),"MM")</f>
        <v>01</v>
      </c>
      <c r="K290" s="7">
        <f>YEAR(Origen[[#This Row],[Fecha Compra]])</f>
        <v>2025</v>
      </c>
      <c r="L290">
        <v>40</v>
      </c>
      <c r="M290">
        <v>26</v>
      </c>
      <c r="N290">
        <f>Origen[[#This Row],[Unidades]]*Origen[[#This Row],[PVP]]</f>
        <v>1040</v>
      </c>
      <c r="O290" s="1" t="s">
        <v>61</v>
      </c>
      <c r="P290" s="1" t="s">
        <v>74</v>
      </c>
      <c r="Q290" s="1" t="s">
        <v>65</v>
      </c>
      <c r="R290" s="1" t="s">
        <v>39</v>
      </c>
      <c r="S290" s="1" t="s">
        <v>27</v>
      </c>
      <c r="T290" s="1" t="s">
        <v>57</v>
      </c>
      <c r="U290" s="1" t="s">
        <v>70</v>
      </c>
    </row>
    <row r="291" spans="1:21" x14ac:dyDescent="0.25">
      <c r="A291">
        <v>293</v>
      </c>
      <c r="B291">
        <f>IF(IFERROR(VLOOKUP(Origen[[#This Row],[Customer ID]],A292:A4190,1,FALSE),0)&gt;0,1,0)</f>
        <v>0</v>
      </c>
      <c r="C291">
        <v>60</v>
      </c>
      <c r="D291" s="1" t="s">
        <v>2</v>
      </c>
      <c r="E291" s="1" t="str">
        <f>IF(Origen[[#This Row],[Genero Sin Depurar]]="","Desconocido",Origen[[#This Row],[Genero Sin Depurar]])</f>
        <v>Male</v>
      </c>
      <c r="F291" s="1" t="s">
        <v>53</v>
      </c>
      <c r="G291" s="1" t="s">
        <v>24</v>
      </c>
      <c r="H291" s="2">
        <v>45876</v>
      </c>
      <c r="I291" s="2" t="str">
        <f>TEXT(Origen[[#This Row],[Fecha Compra]],"dddd")</f>
        <v>jueves</v>
      </c>
      <c r="J291" s="7" t="str">
        <f>TEXT(MONTH(Origen[[#This Row],[Fecha Compra]]),"MM")</f>
        <v>01</v>
      </c>
      <c r="K291" s="7">
        <f>YEAR(Origen[[#This Row],[Fecha Compra]])</f>
        <v>2025</v>
      </c>
      <c r="L291">
        <v>24</v>
      </c>
      <c r="M291">
        <v>99</v>
      </c>
      <c r="N291">
        <f>Origen[[#This Row],[Unidades]]*Origen[[#This Row],[PVP]]</f>
        <v>2376</v>
      </c>
      <c r="O291" s="1" t="s">
        <v>122</v>
      </c>
      <c r="P291" s="1" t="s">
        <v>26</v>
      </c>
      <c r="Q291" s="1" t="s">
        <v>78</v>
      </c>
      <c r="R291" s="1" t="s">
        <v>19</v>
      </c>
      <c r="S291" s="1" t="s">
        <v>20</v>
      </c>
      <c r="T291" s="1" t="s">
        <v>15</v>
      </c>
      <c r="U291" s="1" t="s">
        <v>40</v>
      </c>
    </row>
    <row r="292" spans="1:21" x14ac:dyDescent="0.25">
      <c r="A292">
        <v>294</v>
      </c>
      <c r="B292">
        <f>IF(IFERROR(VLOOKUP(Origen[[#This Row],[Customer ID]],A293:A4191,1,FALSE),0)&gt;0,1,0)</f>
        <v>0</v>
      </c>
      <c r="C292">
        <v>69</v>
      </c>
      <c r="D292" s="1" t="s">
        <v>2</v>
      </c>
      <c r="E292" s="1" t="str">
        <f>IF(Origen[[#This Row],[Genero Sin Depurar]]="","Desconocido",Origen[[#This Row],[Genero Sin Depurar]])</f>
        <v>Male</v>
      </c>
      <c r="F292" s="1" t="s">
        <v>48</v>
      </c>
      <c r="G292" s="1" t="s">
        <v>49</v>
      </c>
      <c r="H292" s="2">
        <v>45878</v>
      </c>
      <c r="I292" s="2" t="str">
        <f>TEXT(Origen[[#This Row],[Fecha Compra]],"dddd")</f>
        <v>sábado</v>
      </c>
      <c r="J292" s="7" t="str">
        <f>TEXT(MONTH(Origen[[#This Row],[Fecha Compra]]),"MM")</f>
        <v>01</v>
      </c>
      <c r="K292" s="7">
        <f>YEAR(Origen[[#This Row],[Fecha Compra]])</f>
        <v>2025</v>
      </c>
      <c r="L292">
        <v>33</v>
      </c>
      <c r="M292">
        <v>39</v>
      </c>
      <c r="N292">
        <f>Origen[[#This Row],[Unidades]]*Origen[[#This Row],[PVP]]</f>
        <v>1287</v>
      </c>
      <c r="O292" s="1" t="s">
        <v>121</v>
      </c>
      <c r="P292" s="1" t="s">
        <v>26</v>
      </c>
      <c r="Q292" s="1" t="s">
        <v>34</v>
      </c>
      <c r="R292" s="1" t="s">
        <v>19</v>
      </c>
      <c r="S292" s="1" t="s">
        <v>9</v>
      </c>
      <c r="T292" s="1" t="s">
        <v>28</v>
      </c>
      <c r="U292" s="1" t="s">
        <v>31</v>
      </c>
    </row>
    <row r="293" spans="1:21" x14ac:dyDescent="0.25">
      <c r="A293">
        <v>295</v>
      </c>
      <c r="B293">
        <f>IF(IFERROR(VLOOKUP(Origen[[#This Row],[Customer ID]],A294:A4192,1,FALSE),0)&gt;0,1,0)</f>
        <v>0</v>
      </c>
      <c r="C293">
        <v>70</v>
      </c>
      <c r="D293" s="1" t="s">
        <v>2</v>
      </c>
      <c r="E293" s="1" t="str">
        <f>IF(Origen[[#This Row],[Genero Sin Depurar]]="","Desconocido",Origen[[#This Row],[Genero Sin Depurar]])</f>
        <v>Male</v>
      </c>
      <c r="F293" s="1" t="s">
        <v>69</v>
      </c>
      <c r="G293" s="1" t="s">
        <v>4</v>
      </c>
      <c r="H293" s="2">
        <v>45880</v>
      </c>
      <c r="I293" s="2" t="str">
        <f>TEXT(Origen[[#This Row],[Fecha Compra]],"dddd")</f>
        <v>lunes</v>
      </c>
      <c r="J293" s="7" t="str">
        <f>TEXT(MONTH(Origen[[#This Row],[Fecha Compra]]),"MM")</f>
        <v>01</v>
      </c>
      <c r="K293" s="7">
        <f>YEAR(Origen[[#This Row],[Fecha Compra]])</f>
        <v>2025</v>
      </c>
      <c r="L293">
        <v>19</v>
      </c>
      <c r="M293">
        <v>20</v>
      </c>
      <c r="N293">
        <f>Origen[[#This Row],[Unidades]]*Origen[[#This Row],[PVP]]</f>
        <v>380</v>
      </c>
      <c r="O293" s="1" t="s">
        <v>109</v>
      </c>
      <c r="P293" s="1" t="s">
        <v>26</v>
      </c>
      <c r="Q293" s="1" t="s">
        <v>62</v>
      </c>
      <c r="R293" s="1" t="s">
        <v>19</v>
      </c>
      <c r="S293" s="1" t="s">
        <v>56</v>
      </c>
      <c r="T293" s="1" t="s">
        <v>21</v>
      </c>
      <c r="U293" s="1" t="s">
        <v>79</v>
      </c>
    </row>
    <row r="294" spans="1:21" x14ac:dyDescent="0.25">
      <c r="A294">
        <v>296</v>
      </c>
      <c r="B294">
        <f>IF(IFERROR(VLOOKUP(Origen[[#This Row],[Customer ID]],A295:A4193,1,FALSE),0)&gt;0,1,0)</f>
        <v>0</v>
      </c>
      <c r="C294">
        <v>53</v>
      </c>
      <c r="D294" s="1" t="s">
        <v>2</v>
      </c>
      <c r="E294" s="1" t="str">
        <f>IF(Origen[[#This Row],[Genero Sin Depurar]]="","Desconocido",Origen[[#This Row],[Genero Sin Depurar]])</f>
        <v>Male</v>
      </c>
      <c r="F294" s="1" t="s">
        <v>71</v>
      </c>
      <c r="G294" s="1" t="s">
        <v>49</v>
      </c>
      <c r="H294" s="2">
        <v>45882</v>
      </c>
      <c r="I294" s="2" t="str">
        <f>TEXT(Origen[[#This Row],[Fecha Compra]],"dddd")</f>
        <v>miércoles</v>
      </c>
      <c r="J294" s="7" t="str">
        <f>TEXT(MONTH(Origen[[#This Row],[Fecha Compra]]),"MM")</f>
        <v>01</v>
      </c>
      <c r="K294" s="7">
        <f>YEAR(Origen[[#This Row],[Fecha Compra]])</f>
        <v>2025</v>
      </c>
      <c r="L294">
        <v>24</v>
      </c>
      <c r="M294">
        <v>42</v>
      </c>
      <c r="N294">
        <f>Origen[[#This Row],[Unidades]]*Origen[[#This Row],[PVP]]</f>
        <v>1008</v>
      </c>
      <c r="O294" s="1" t="s">
        <v>46</v>
      </c>
      <c r="P294" s="1" t="s">
        <v>26</v>
      </c>
      <c r="Q294" s="1" t="s">
        <v>108</v>
      </c>
      <c r="R294" s="1" t="s">
        <v>8</v>
      </c>
      <c r="S294" s="1" t="s">
        <v>56</v>
      </c>
      <c r="T294" s="1" t="s">
        <v>21</v>
      </c>
      <c r="U294" s="1" t="s">
        <v>40</v>
      </c>
    </row>
    <row r="295" spans="1:21" x14ac:dyDescent="0.25">
      <c r="A295">
        <v>297</v>
      </c>
      <c r="B295">
        <f>IF(IFERROR(VLOOKUP(Origen[[#This Row],[Customer ID]],A296:A4194,1,FALSE),0)&gt;0,1,0)</f>
        <v>0</v>
      </c>
      <c r="C295">
        <v>25</v>
      </c>
      <c r="D295" s="1" t="s">
        <v>2</v>
      </c>
      <c r="E295" s="1" t="str">
        <f>IF(Origen[[#This Row],[Genero Sin Depurar]]="","Desconocido",Origen[[#This Row],[Genero Sin Depurar]])</f>
        <v>Male</v>
      </c>
      <c r="F295" s="1" t="s">
        <v>23</v>
      </c>
      <c r="G295" s="1" t="s">
        <v>24</v>
      </c>
      <c r="H295" s="2">
        <v>45884</v>
      </c>
      <c r="I295" s="2" t="str">
        <f>TEXT(Origen[[#This Row],[Fecha Compra]],"dddd")</f>
        <v>viernes</v>
      </c>
      <c r="J295" s="7" t="str">
        <f>TEXT(MONTH(Origen[[#This Row],[Fecha Compra]]),"MM")</f>
        <v>01</v>
      </c>
      <c r="K295" s="7">
        <f>YEAR(Origen[[#This Row],[Fecha Compra]])</f>
        <v>2025</v>
      </c>
      <c r="L295">
        <v>19</v>
      </c>
      <c r="M295">
        <v>74</v>
      </c>
      <c r="N295">
        <f>Origen[[#This Row],[Unidades]]*Origen[[#This Row],[PVP]]</f>
        <v>1406</v>
      </c>
      <c r="O295" s="1" t="s">
        <v>98</v>
      </c>
      <c r="P295" s="1" t="s">
        <v>18</v>
      </c>
      <c r="Q295" s="1" t="s">
        <v>75</v>
      </c>
      <c r="R295" s="1" t="s">
        <v>19</v>
      </c>
      <c r="S295" s="1" t="s">
        <v>52</v>
      </c>
      <c r="T295" s="1" t="s">
        <v>21</v>
      </c>
      <c r="U295" s="1" t="s">
        <v>22</v>
      </c>
    </row>
    <row r="296" spans="1:21" x14ac:dyDescent="0.25">
      <c r="A296">
        <v>298</v>
      </c>
      <c r="B296">
        <f>IF(IFERROR(VLOOKUP(Origen[[#This Row],[Customer ID]],A297:A4195,1,FALSE),0)&gt;0,1,0)</f>
        <v>0</v>
      </c>
      <c r="C296">
        <v>48</v>
      </c>
      <c r="D296" s="1" t="s">
        <v>2</v>
      </c>
      <c r="E296" s="1" t="str">
        <f>IF(Origen[[#This Row],[Genero Sin Depurar]]="","Desconocido",Origen[[#This Row],[Genero Sin Depurar]])</f>
        <v>Male</v>
      </c>
      <c r="F296" s="1" t="s">
        <v>53</v>
      </c>
      <c r="G296" s="1" t="s">
        <v>24</v>
      </c>
      <c r="H296" s="2">
        <v>45886</v>
      </c>
      <c r="I296" s="2" t="str">
        <f>TEXT(Origen[[#This Row],[Fecha Compra]],"dddd")</f>
        <v>domingo</v>
      </c>
      <c r="J296" s="7" t="str">
        <f>TEXT(MONTH(Origen[[#This Row],[Fecha Compra]]),"MM")</f>
        <v>01</v>
      </c>
      <c r="K296" s="7">
        <f>YEAR(Origen[[#This Row],[Fecha Compra]])</f>
        <v>2025</v>
      </c>
      <c r="L296">
        <v>4</v>
      </c>
      <c r="M296">
        <v>26</v>
      </c>
      <c r="N296">
        <f>Origen[[#This Row],[Unidades]]*Origen[[#This Row],[PVP]]</f>
        <v>104</v>
      </c>
      <c r="O296" s="1" t="s">
        <v>61</v>
      </c>
      <c r="P296" s="1" t="s">
        <v>74</v>
      </c>
      <c r="Q296" s="1" t="s">
        <v>55</v>
      </c>
      <c r="R296" s="1" t="s">
        <v>35</v>
      </c>
      <c r="S296" s="1" t="s">
        <v>36</v>
      </c>
      <c r="T296" s="1" t="s">
        <v>21</v>
      </c>
      <c r="U296" s="1" t="s">
        <v>58</v>
      </c>
    </row>
    <row r="297" spans="1:21" x14ac:dyDescent="0.25">
      <c r="A297">
        <v>299</v>
      </c>
      <c r="B297">
        <f>IF(IFERROR(VLOOKUP(Origen[[#This Row],[Customer ID]],A298:A4196,1,FALSE),0)&gt;0,1,0)</f>
        <v>0</v>
      </c>
      <c r="C297">
        <v>69</v>
      </c>
      <c r="D297" s="1" t="s">
        <v>2</v>
      </c>
      <c r="E297" s="1" t="str">
        <f>IF(Origen[[#This Row],[Genero Sin Depurar]]="","Desconocido",Origen[[#This Row],[Genero Sin Depurar]])</f>
        <v>Male</v>
      </c>
      <c r="F297" s="1" t="s">
        <v>95</v>
      </c>
      <c r="G297" s="1" t="s">
        <v>4</v>
      </c>
      <c r="H297" s="2">
        <v>45888</v>
      </c>
      <c r="I297" s="2" t="str">
        <f>TEXT(Origen[[#This Row],[Fecha Compra]],"dddd")</f>
        <v>martes</v>
      </c>
      <c r="J297" s="7" t="str">
        <f>TEXT(MONTH(Origen[[#This Row],[Fecha Compra]]),"MM")</f>
        <v>01</v>
      </c>
      <c r="K297" s="7">
        <f>YEAR(Origen[[#This Row],[Fecha Compra]])</f>
        <v>2025</v>
      </c>
      <c r="L297">
        <v>11</v>
      </c>
      <c r="M297">
        <v>53</v>
      </c>
      <c r="N297">
        <f>Origen[[#This Row],[Unidades]]*Origen[[#This Row],[PVP]]</f>
        <v>583</v>
      </c>
      <c r="O297" s="1" t="s">
        <v>110</v>
      </c>
      <c r="P297" s="1" t="s">
        <v>26</v>
      </c>
      <c r="Q297" s="1" t="s">
        <v>75</v>
      </c>
      <c r="R297" s="1" t="s">
        <v>8</v>
      </c>
      <c r="S297" s="1" t="s">
        <v>36</v>
      </c>
      <c r="T297" s="1" t="s">
        <v>10</v>
      </c>
      <c r="U297" s="1" t="s">
        <v>79</v>
      </c>
    </row>
    <row r="298" spans="1:21" x14ac:dyDescent="0.25">
      <c r="A298">
        <v>300</v>
      </c>
      <c r="B298">
        <f>IF(IFERROR(VLOOKUP(Origen[[#This Row],[Customer ID]],A299:A4197,1,FALSE),0)&gt;0,1,0)</f>
        <v>0</v>
      </c>
      <c r="C298">
        <v>25</v>
      </c>
      <c r="D298" s="1" t="s">
        <v>2</v>
      </c>
      <c r="E298" s="1" t="str">
        <f>IF(Origen[[#This Row],[Genero Sin Depurar]]="","Desconocido",Origen[[#This Row],[Genero Sin Depurar]])</f>
        <v>Male</v>
      </c>
      <c r="F298" s="1" t="s">
        <v>32</v>
      </c>
      <c r="G298" s="1" t="s">
        <v>24</v>
      </c>
      <c r="H298" s="2">
        <v>45890</v>
      </c>
      <c r="I298" s="2" t="str">
        <f>TEXT(Origen[[#This Row],[Fecha Compra]],"dddd")</f>
        <v>jueves</v>
      </c>
      <c r="J298" s="7" t="str">
        <f>TEXT(MONTH(Origen[[#This Row],[Fecha Compra]]),"MM")</f>
        <v>01</v>
      </c>
      <c r="K298" s="7">
        <f>YEAR(Origen[[#This Row],[Fecha Compra]])</f>
        <v>2025</v>
      </c>
      <c r="L298">
        <v>28</v>
      </c>
      <c r="M298">
        <v>80</v>
      </c>
      <c r="N298">
        <f>Origen[[#This Row],[Unidades]]*Origen[[#This Row],[PVP]]</f>
        <v>2240</v>
      </c>
      <c r="O298" s="1" t="s">
        <v>120</v>
      </c>
      <c r="P298" s="1" t="s">
        <v>26</v>
      </c>
      <c r="Q298" s="1" t="s">
        <v>14</v>
      </c>
      <c r="R298" s="1" t="s">
        <v>35</v>
      </c>
      <c r="S298" s="1" t="s">
        <v>27</v>
      </c>
      <c r="T298" s="1" t="s">
        <v>28</v>
      </c>
      <c r="U298" s="1" t="s">
        <v>11</v>
      </c>
    </row>
    <row r="299" spans="1:21" x14ac:dyDescent="0.25">
      <c r="A299">
        <v>301</v>
      </c>
      <c r="B299">
        <f>IF(IFERROR(VLOOKUP(Origen[[#This Row],[Customer ID]],A300:A4198,1,FALSE),0)&gt;0,1,0)</f>
        <v>0</v>
      </c>
      <c r="C299">
        <v>29</v>
      </c>
      <c r="D299" s="1" t="s">
        <v>2</v>
      </c>
      <c r="E299" s="1" t="str">
        <f>IF(Origen[[#This Row],[Genero Sin Depurar]]="","Desconocido",Origen[[#This Row],[Genero Sin Depurar]])</f>
        <v>Male</v>
      </c>
      <c r="F299" s="1" t="s">
        <v>106</v>
      </c>
      <c r="G299" s="1" t="s">
        <v>49</v>
      </c>
      <c r="H299" s="2">
        <v>45892</v>
      </c>
      <c r="I299" s="2" t="str">
        <f>TEXT(Origen[[#This Row],[Fecha Compra]],"dddd")</f>
        <v>sábado</v>
      </c>
      <c r="J299" s="7" t="str">
        <f>TEXT(MONTH(Origen[[#This Row],[Fecha Compra]]),"MM")</f>
        <v>01</v>
      </c>
      <c r="K299" s="7">
        <f>YEAR(Origen[[#This Row],[Fecha Compra]])</f>
        <v>2025</v>
      </c>
      <c r="L299">
        <v>24</v>
      </c>
      <c r="M299">
        <v>98</v>
      </c>
      <c r="N299">
        <f>Origen[[#This Row],[Unidades]]*Origen[[#This Row],[PVP]]</f>
        <v>2352</v>
      </c>
      <c r="O299" s="1" t="s">
        <v>128</v>
      </c>
      <c r="P299" s="1" t="s">
        <v>26</v>
      </c>
      <c r="Q299" s="1" t="s">
        <v>67</v>
      </c>
      <c r="R299" s="1" t="s">
        <v>19</v>
      </c>
      <c r="S299" s="1" t="s">
        <v>56</v>
      </c>
      <c r="T299" s="1" t="s">
        <v>28</v>
      </c>
      <c r="U299" s="1" t="s">
        <v>22</v>
      </c>
    </row>
    <row r="300" spans="1:21" x14ac:dyDescent="0.25">
      <c r="A300">
        <v>302</v>
      </c>
      <c r="B300">
        <f>IF(IFERROR(VLOOKUP(Origen[[#This Row],[Customer ID]],A301:A4199,1,FALSE),0)&gt;0,1,0)</f>
        <v>0</v>
      </c>
      <c r="C300">
        <v>46</v>
      </c>
      <c r="D300" s="1" t="s">
        <v>2</v>
      </c>
      <c r="E300" s="1" t="str">
        <f>IF(Origen[[#This Row],[Genero Sin Depurar]]="","Desconocido",Origen[[#This Row],[Genero Sin Depurar]])</f>
        <v>Male</v>
      </c>
      <c r="F300" s="1" t="s">
        <v>69</v>
      </c>
      <c r="G300" s="1" t="s">
        <v>4</v>
      </c>
      <c r="H300" s="2">
        <v>45894</v>
      </c>
      <c r="I300" s="2" t="str">
        <f>TEXT(Origen[[#This Row],[Fecha Compra]],"dddd")</f>
        <v>lunes</v>
      </c>
      <c r="J300" s="7" t="str">
        <f>TEXT(MONTH(Origen[[#This Row],[Fecha Compra]]),"MM")</f>
        <v>01</v>
      </c>
      <c r="K300" s="7">
        <f>YEAR(Origen[[#This Row],[Fecha Compra]])</f>
        <v>2025</v>
      </c>
      <c r="L300">
        <v>25</v>
      </c>
      <c r="M300">
        <v>95</v>
      </c>
      <c r="N300">
        <f>Origen[[#This Row],[Unidades]]*Origen[[#This Row],[PVP]]</f>
        <v>2375</v>
      </c>
      <c r="O300" s="1" t="s">
        <v>120</v>
      </c>
      <c r="P300" s="1" t="s">
        <v>26</v>
      </c>
      <c r="Q300" s="1" t="s">
        <v>78</v>
      </c>
      <c r="R300" s="1" t="s">
        <v>19</v>
      </c>
      <c r="S300" s="1" t="s">
        <v>36</v>
      </c>
      <c r="T300" s="1" t="s">
        <v>21</v>
      </c>
      <c r="U300" s="1" t="s">
        <v>79</v>
      </c>
    </row>
    <row r="301" spans="1:21" x14ac:dyDescent="0.25">
      <c r="A301">
        <v>303</v>
      </c>
      <c r="B301">
        <f>IF(IFERROR(VLOOKUP(Origen[[#This Row],[Customer ID]],A302:A4200,1,FALSE),0)&gt;0,1,0)</f>
        <v>0</v>
      </c>
      <c r="C301">
        <v>37</v>
      </c>
      <c r="D301" s="1" t="s">
        <v>2</v>
      </c>
      <c r="E301" s="1" t="str">
        <f>IF(Origen[[#This Row],[Genero Sin Depurar]]="","Desconocido",Origen[[#This Row],[Genero Sin Depurar]])</f>
        <v>Male</v>
      </c>
      <c r="F301" s="1" t="s">
        <v>12</v>
      </c>
      <c r="G301" s="1" t="s">
        <v>4</v>
      </c>
      <c r="H301" s="2">
        <v>45896</v>
      </c>
      <c r="I301" s="2" t="str">
        <f>TEXT(Origen[[#This Row],[Fecha Compra]],"dddd")</f>
        <v>miércoles</v>
      </c>
      <c r="J301" s="7" t="str">
        <f>TEXT(MONTH(Origen[[#This Row],[Fecha Compra]]),"MM")</f>
        <v>01</v>
      </c>
      <c r="K301" s="7">
        <f>YEAR(Origen[[#This Row],[Fecha Compra]])</f>
        <v>2025</v>
      </c>
      <c r="L301">
        <v>27</v>
      </c>
      <c r="M301">
        <v>44</v>
      </c>
      <c r="N301">
        <f>Origen[[#This Row],[Unidades]]*Origen[[#This Row],[PVP]]</f>
        <v>1188</v>
      </c>
      <c r="O301" s="1" t="s">
        <v>61</v>
      </c>
      <c r="P301" s="1" t="s">
        <v>6</v>
      </c>
      <c r="Q301" s="1" t="s">
        <v>60</v>
      </c>
      <c r="R301" s="1" t="s">
        <v>35</v>
      </c>
      <c r="S301" s="1" t="s">
        <v>9</v>
      </c>
      <c r="T301" s="1" t="s">
        <v>57</v>
      </c>
      <c r="U301" s="1" t="s">
        <v>79</v>
      </c>
    </row>
    <row r="302" spans="1:21" x14ac:dyDescent="0.25">
      <c r="A302">
        <v>304</v>
      </c>
      <c r="B302">
        <f>IF(IFERROR(VLOOKUP(Origen[[#This Row],[Customer ID]],A303:A4201,1,FALSE),0)&gt;0,1,0)</f>
        <v>0</v>
      </c>
      <c r="C302">
        <v>20</v>
      </c>
      <c r="D302" s="1" t="s">
        <v>2</v>
      </c>
      <c r="E302" s="1" t="str">
        <f>IF(Origen[[#This Row],[Genero Sin Depurar]]="","Desconocido",Origen[[#This Row],[Genero Sin Depurar]])</f>
        <v>Male</v>
      </c>
      <c r="F302" s="1" t="s">
        <v>23</v>
      </c>
      <c r="G302" s="1" t="s">
        <v>24</v>
      </c>
      <c r="H302" s="2">
        <v>45898</v>
      </c>
      <c r="I302" s="2" t="str">
        <f>TEXT(Origen[[#This Row],[Fecha Compra]],"dddd")</f>
        <v>viernes</v>
      </c>
      <c r="J302" s="7" t="str">
        <f>TEXT(MONTH(Origen[[#This Row],[Fecha Compra]]),"MM")</f>
        <v>01</v>
      </c>
      <c r="K302" s="7">
        <f>YEAR(Origen[[#This Row],[Fecha Compra]])</f>
        <v>2025</v>
      </c>
      <c r="L302">
        <v>49</v>
      </c>
      <c r="M302">
        <v>60</v>
      </c>
      <c r="N302">
        <f>Origen[[#This Row],[Unidades]]*Origen[[#This Row],[PVP]]</f>
        <v>2940</v>
      </c>
      <c r="O302" s="1" t="s">
        <v>29</v>
      </c>
      <c r="P302" s="1" t="s">
        <v>26</v>
      </c>
      <c r="Q302" s="1" t="s">
        <v>30</v>
      </c>
      <c r="R302" s="1" t="s">
        <v>35</v>
      </c>
      <c r="S302" s="1" t="s">
        <v>27</v>
      </c>
      <c r="T302" s="1" t="s">
        <v>10</v>
      </c>
      <c r="U302" s="1" t="s">
        <v>22</v>
      </c>
    </row>
    <row r="303" spans="1:21" x14ac:dyDescent="0.25">
      <c r="A303">
        <v>305</v>
      </c>
      <c r="B303">
        <f>IF(IFERROR(VLOOKUP(Origen[[#This Row],[Customer ID]],A304:A4202,1,FALSE),0)&gt;0,1,0)</f>
        <v>0</v>
      </c>
      <c r="C303">
        <v>40</v>
      </c>
      <c r="D303" s="1" t="s">
        <v>2</v>
      </c>
      <c r="E303" s="1" t="str">
        <f>IF(Origen[[#This Row],[Genero Sin Depurar]]="","Desconocido",Origen[[#This Row],[Genero Sin Depurar]])</f>
        <v>Male</v>
      </c>
      <c r="F303" s="1" t="s">
        <v>63</v>
      </c>
      <c r="G303" s="1" t="s">
        <v>4</v>
      </c>
      <c r="H303" s="2">
        <v>45900</v>
      </c>
      <c r="I303" s="2" t="str">
        <f>TEXT(Origen[[#This Row],[Fecha Compra]],"dddd")</f>
        <v>domingo</v>
      </c>
      <c r="J303" s="7" t="str">
        <f>TEXT(MONTH(Origen[[#This Row],[Fecha Compra]]),"MM")</f>
        <v>01</v>
      </c>
      <c r="K303" s="7">
        <f>YEAR(Origen[[#This Row],[Fecha Compra]])</f>
        <v>2025</v>
      </c>
      <c r="L303">
        <v>45</v>
      </c>
      <c r="M303">
        <v>84</v>
      </c>
      <c r="N303">
        <f>Origen[[#This Row],[Unidades]]*Origen[[#This Row],[PVP]]</f>
        <v>3780</v>
      </c>
      <c r="O303" s="1" t="s">
        <v>29</v>
      </c>
      <c r="P303" s="1" t="s">
        <v>26</v>
      </c>
      <c r="Q303" s="1" t="s">
        <v>78</v>
      </c>
      <c r="R303" s="1" t="s">
        <v>8</v>
      </c>
      <c r="S303" s="1" t="s">
        <v>27</v>
      </c>
      <c r="T303" s="1" t="s">
        <v>21</v>
      </c>
      <c r="U303" s="1" t="s">
        <v>58</v>
      </c>
    </row>
    <row r="304" spans="1:21" x14ac:dyDescent="0.25">
      <c r="A304">
        <v>306</v>
      </c>
      <c r="B304">
        <f>IF(IFERROR(VLOOKUP(Origen[[#This Row],[Customer ID]],A305:A4203,1,FALSE),0)&gt;0,1,0)</f>
        <v>0</v>
      </c>
      <c r="C304">
        <v>60</v>
      </c>
      <c r="D304" s="1" t="s">
        <v>2</v>
      </c>
      <c r="E304" s="1" t="str">
        <f>IF(Origen[[#This Row],[Genero Sin Depurar]]="","Desconocido",Origen[[#This Row],[Genero Sin Depurar]])</f>
        <v>Male</v>
      </c>
      <c r="F304" s="1" t="s">
        <v>12</v>
      </c>
      <c r="G304" s="1" t="s">
        <v>4</v>
      </c>
      <c r="H304" s="2">
        <v>45902</v>
      </c>
      <c r="I304" s="2" t="str">
        <f>TEXT(Origen[[#This Row],[Fecha Compra]],"dddd")</f>
        <v>martes</v>
      </c>
      <c r="J304" s="7" t="str">
        <f>TEXT(MONTH(Origen[[#This Row],[Fecha Compra]]),"MM")</f>
        <v>01</v>
      </c>
      <c r="K304" s="7">
        <f>YEAR(Origen[[#This Row],[Fecha Compra]])</f>
        <v>2025</v>
      </c>
      <c r="L304">
        <v>26</v>
      </c>
      <c r="M304">
        <v>59</v>
      </c>
      <c r="N304">
        <f>Origen[[#This Row],[Unidades]]*Origen[[#This Row],[PVP]]</f>
        <v>1534</v>
      </c>
      <c r="O304" s="1" t="s">
        <v>122</v>
      </c>
      <c r="P304" s="1" t="s">
        <v>26</v>
      </c>
      <c r="Q304" s="1" t="s">
        <v>67</v>
      </c>
      <c r="R304" s="1" t="s">
        <v>39</v>
      </c>
      <c r="S304" s="1" t="s">
        <v>52</v>
      </c>
      <c r="T304" s="1" t="s">
        <v>28</v>
      </c>
      <c r="U304" s="1" t="s">
        <v>31</v>
      </c>
    </row>
    <row r="305" spans="1:21" x14ac:dyDescent="0.25">
      <c r="A305">
        <v>307</v>
      </c>
      <c r="B305">
        <f>IF(IFERROR(VLOOKUP(Origen[[#This Row],[Customer ID]],A306:A4204,1,FALSE),0)&gt;0,1,0)</f>
        <v>0</v>
      </c>
      <c r="C305">
        <v>26</v>
      </c>
      <c r="D305" s="1" t="s">
        <v>2</v>
      </c>
      <c r="E305" s="1" t="str">
        <f>IF(Origen[[#This Row],[Genero Sin Depurar]]="","Desconocido",Origen[[#This Row],[Genero Sin Depurar]])</f>
        <v>Male</v>
      </c>
      <c r="F305" s="1" t="s">
        <v>84</v>
      </c>
      <c r="G305" s="1" t="s">
        <v>45</v>
      </c>
      <c r="H305" s="2">
        <v>45904</v>
      </c>
      <c r="I305" s="2" t="str">
        <f>TEXT(Origen[[#This Row],[Fecha Compra]],"dddd")</f>
        <v>jueves</v>
      </c>
      <c r="J305" s="7" t="str">
        <f>TEXT(MONTH(Origen[[#This Row],[Fecha Compra]]),"MM")</f>
        <v>01</v>
      </c>
      <c r="K305" s="7">
        <f>YEAR(Origen[[#This Row],[Fecha Compra]])</f>
        <v>2025</v>
      </c>
      <c r="L305">
        <v>4</v>
      </c>
      <c r="M305">
        <v>49</v>
      </c>
      <c r="N305">
        <f>Origen[[#This Row],[Unidades]]*Origen[[#This Row],[PVP]]</f>
        <v>196</v>
      </c>
      <c r="O305" s="1" t="s">
        <v>96</v>
      </c>
      <c r="P305" s="1" t="s">
        <v>18</v>
      </c>
      <c r="Q305" s="1" t="s">
        <v>34</v>
      </c>
      <c r="R305" s="1" t="s">
        <v>35</v>
      </c>
      <c r="S305" s="1" t="s">
        <v>9</v>
      </c>
      <c r="T305" s="1" t="s">
        <v>15</v>
      </c>
      <c r="U305" s="1" t="s">
        <v>31</v>
      </c>
    </row>
    <row r="306" spans="1:21" x14ac:dyDescent="0.25">
      <c r="A306">
        <v>308</v>
      </c>
      <c r="B306">
        <f>IF(IFERROR(VLOOKUP(Origen[[#This Row],[Customer ID]],A307:A4205,1,FALSE),0)&gt;0,1,0)</f>
        <v>0</v>
      </c>
      <c r="C306">
        <v>29</v>
      </c>
      <c r="D306" s="1" t="s">
        <v>2</v>
      </c>
      <c r="E306" s="1" t="str">
        <f>IF(Origen[[#This Row],[Genero Sin Depurar]]="","Desconocido",Origen[[#This Row],[Genero Sin Depurar]])</f>
        <v>Male</v>
      </c>
      <c r="F306" s="1" t="s">
        <v>125</v>
      </c>
      <c r="G306" s="1" t="s">
        <v>49</v>
      </c>
      <c r="H306" s="2">
        <v>45906</v>
      </c>
      <c r="I306" s="2" t="str">
        <f>TEXT(Origen[[#This Row],[Fecha Compra]],"dddd")</f>
        <v>sábado</v>
      </c>
      <c r="J306" s="7" t="str">
        <f>TEXT(MONTH(Origen[[#This Row],[Fecha Compra]]),"MM")</f>
        <v>01</v>
      </c>
      <c r="K306" s="7">
        <f>YEAR(Origen[[#This Row],[Fecha Compra]])</f>
        <v>2025</v>
      </c>
      <c r="L306">
        <v>3</v>
      </c>
      <c r="M306">
        <v>32</v>
      </c>
      <c r="N306">
        <f>Origen[[#This Row],[Unidades]]*Origen[[#This Row],[PVP]]</f>
        <v>96</v>
      </c>
      <c r="O306" s="1" t="s">
        <v>85</v>
      </c>
      <c r="P306" s="1" t="s">
        <v>26</v>
      </c>
      <c r="Q306" s="1" t="s">
        <v>103</v>
      </c>
      <c r="R306" s="1" t="s">
        <v>8</v>
      </c>
      <c r="S306" s="1" t="s">
        <v>20</v>
      </c>
      <c r="T306" s="1" t="s">
        <v>21</v>
      </c>
      <c r="U306" s="1" t="s">
        <v>79</v>
      </c>
    </row>
    <row r="307" spans="1:21" x14ac:dyDescent="0.25">
      <c r="A307">
        <v>309</v>
      </c>
      <c r="B307">
        <f>IF(IFERROR(VLOOKUP(Origen[[#This Row],[Customer ID]],A308:A4206,1,FALSE),0)&gt;0,1,0)</f>
        <v>0</v>
      </c>
      <c r="C307">
        <v>66</v>
      </c>
      <c r="D307" s="1" t="s">
        <v>2</v>
      </c>
      <c r="E307" s="1" t="str">
        <f>IF(Origen[[#This Row],[Genero Sin Depurar]]="","Desconocido",Origen[[#This Row],[Genero Sin Depurar]])</f>
        <v>Male</v>
      </c>
      <c r="F307" s="1" t="s">
        <v>48</v>
      </c>
      <c r="G307" s="1" t="s">
        <v>49</v>
      </c>
      <c r="H307" s="2">
        <v>45908</v>
      </c>
      <c r="I307" s="2" t="str">
        <f>TEXT(Origen[[#This Row],[Fecha Compra]],"dddd")</f>
        <v>lunes</v>
      </c>
      <c r="J307" s="7" t="str">
        <f>TEXT(MONTH(Origen[[#This Row],[Fecha Compra]]),"MM")</f>
        <v>01</v>
      </c>
      <c r="K307" s="7">
        <f>YEAR(Origen[[#This Row],[Fecha Compra]])</f>
        <v>2025</v>
      </c>
      <c r="L307">
        <v>45</v>
      </c>
      <c r="M307">
        <v>29</v>
      </c>
      <c r="N307">
        <f>Origen[[#This Row],[Unidades]]*Origen[[#This Row],[PVP]]</f>
        <v>1305</v>
      </c>
      <c r="O307" s="1" t="s">
        <v>110</v>
      </c>
      <c r="P307" s="1" t="s">
        <v>26</v>
      </c>
      <c r="Q307" s="1" t="s">
        <v>100</v>
      </c>
      <c r="R307" s="1" t="s">
        <v>39</v>
      </c>
      <c r="S307" s="1" t="s">
        <v>36</v>
      </c>
      <c r="T307" s="1" t="s">
        <v>10</v>
      </c>
      <c r="U307" s="1" t="s">
        <v>58</v>
      </c>
    </row>
    <row r="308" spans="1:21" x14ac:dyDescent="0.25">
      <c r="A308">
        <v>310</v>
      </c>
      <c r="B308">
        <f>IF(IFERROR(VLOOKUP(Origen[[#This Row],[Customer ID]],A309:A4207,1,FALSE),0)&gt;0,1,0)</f>
        <v>0</v>
      </c>
      <c r="C308">
        <v>66</v>
      </c>
      <c r="D308" s="1" t="s">
        <v>2</v>
      </c>
      <c r="E308" s="1" t="str">
        <f>IF(Origen[[#This Row],[Genero Sin Depurar]]="","Desconocido",Origen[[#This Row],[Genero Sin Depurar]])</f>
        <v>Male</v>
      </c>
      <c r="F308" s="1" t="s">
        <v>63</v>
      </c>
      <c r="G308" s="1" t="s">
        <v>4</v>
      </c>
      <c r="H308" s="2">
        <v>45910</v>
      </c>
      <c r="I308" s="2" t="str">
        <f>TEXT(Origen[[#This Row],[Fecha Compra]],"dddd")</f>
        <v>miércoles</v>
      </c>
      <c r="J308" s="7" t="str">
        <f>TEXT(MONTH(Origen[[#This Row],[Fecha Compra]]),"MM")</f>
        <v>01</v>
      </c>
      <c r="K308" s="7">
        <f>YEAR(Origen[[#This Row],[Fecha Compra]])</f>
        <v>2025</v>
      </c>
      <c r="L308">
        <v>21</v>
      </c>
      <c r="M308">
        <v>22</v>
      </c>
      <c r="N308">
        <f>Origen[[#This Row],[Unidades]]*Origen[[#This Row],[PVP]]</f>
        <v>462</v>
      </c>
      <c r="O308" s="1" t="s">
        <v>130</v>
      </c>
      <c r="P308" s="1" t="s">
        <v>26</v>
      </c>
      <c r="Q308" s="1" t="s">
        <v>116</v>
      </c>
      <c r="R308" s="1" t="s">
        <v>19</v>
      </c>
      <c r="S308" s="1" t="s">
        <v>36</v>
      </c>
      <c r="T308" s="1" t="s">
        <v>15</v>
      </c>
      <c r="U308" s="1" t="s">
        <v>11</v>
      </c>
    </row>
    <row r="309" spans="1:21" x14ac:dyDescent="0.25">
      <c r="A309">
        <v>311</v>
      </c>
      <c r="B309">
        <f>IF(IFERROR(VLOOKUP(Origen[[#This Row],[Customer ID]],A310:A4208,1,FALSE),0)&gt;0,1,0)</f>
        <v>0</v>
      </c>
      <c r="C309">
        <v>56</v>
      </c>
      <c r="D309" s="1" t="s">
        <v>2</v>
      </c>
      <c r="E309" s="1" t="str">
        <f>IF(Origen[[#This Row],[Genero Sin Depurar]]="","Desconocido",Origen[[#This Row],[Genero Sin Depurar]])</f>
        <v>Male</v>
      </c>
      <c r="F309" s="1" t="s">
        <v>77</v>
      </c>
      <c r="G309" s="1" t="s">
        <v>4</v>
      </c>
      <c r="H309" s="2">
        <v>45912</v>
      </c>
      <c r="I309" s="2" t="str">
        <f>TEXT(Origen[[#This Row],[Fecha Compra]],"dddd")</f>
        <v>viernes</v>
      </c>
      <c r="J309" s="7" t="str">
        <f>TEXT(MONTH(Origen[[#This Row],[Fecha Compra]]),"MM")</f>
        <v>01</v>
      </c>
      <c r="K309" s="7">
        <f>YEAR(Origen[[#This Row],[Fecha Compra]])</f>
        <v>2025</v>
      </c>
      <c r="L309">
        <v>50</v>
      </c>
      <c r="M309">
        <v>85</v>
      </c>
      <c r="N309">
        <f>Origen[[#This Row],[Unidades]]*Origen[[#This Row],[PVP]]</f>
        <v>4250</v>
      </c>
      <c r="O309" s="1" t="s">
        <v>38</v>
      </c>
      <c r="P309" s="1" t="s">
        <v>26</v>
      </c>
      <c r="Q309" s="1" t="s">
        <v>43</v>
      </c>
      <c r="R309" s="1" t="s">
        <v>8</v>
      </c>
      <c r="S309" s="1" t="s">
        <v>36</v>
      </c>
      <c r="T309" s="1" t="s">
        <v>15</v>
      </c>
      <c r="U309" s="1" t="s">
        <v>11</v>
      </c>
    </row>
    <row r="310" spans="1:21" x14ac:dyDescent="0.25">
      <c r="A310">
        <v>312</v>
      </c>
      <c r="B310">
        <f>IF(IFERROR(VLOOKUP(Origen[[#This Row],[Customer ID]],A311:A4209,1,FALSE),0)&gt;0,1,0)</f>
        <v>0</v>
      </c>
      <c r="C310">
        <v>69</v>
      </c>
      <c r="D310" s="1" t="s">
        <v>2</v>
      </c>
      <c r="E310" s="1" t="str">
        <f>IF(Origen[[#This Row],[Genero Sin Depurar]]="","Desconocido",Origen[[#This Row],[Genero Sin Depurar]])</f>
        <v>Male</v>
      </c>
      <c r="F310" s="1" t="s">
        <v>16</v>
      </c>
      <c r="G310" s="1" t="s">
        <v>4</v>
      </c>
      <c r="H310" s="2">
        <v>45914</v>
      </c>
      <c r="I310" s="2" t="str">
        <f>TEXT(Origen[[#This Row],[Fecha Compra]],"dddd")</f>
        <v>domingo</v>
      </c>
      <c r="J310" s="7" t="str">
        <f>TEXT(MONTH(Origen[[#This Row],[Fecha Compra]]),"MM")</f>
        <v>01</v>
      </c>
      <c r="K310" s="7">
        <f>YEAR(Origen[[#This Row],[Fecha Compra]])</f>
        <v>2025</v>
      </c>
      <c r="L310">
        <v>19</v>
      </c>
      <c r="M310">
        <v>52</v>
      </c>
      <c r="N310">
        <f>Origen[[#This Row],[Unidades]]*Origen[[#This Row],[PVP]]</f>
        <v>988</v>
      </c>
      <c r="O310" s="1" t="s">
        <v>25</v>
      </c>
      <c r="P310" s="1" t="s">
        <v>6</v>
      </c>
      <c r="Q310" s="1" t="s">
        <v>47</v>
      </c>
      <c r="R310" s="1" t="s">
        <v>8</v>
      </c>
      <c r="S310" s="1" t="s">
        <v>56</v>
      </c>
      <c r="T310" s="1" t="s">
        <v>57</v>
      </c>
      <c r="U310" s="1" t="s">
        <v>70</v>
      </c>
    </row>
    <row r="311" spans="1:21" x14ac:dyDescent="0.25">
      <c r="A311">
        <v>313</v>
      </c>
      <c r="B311">
        <f>IF(IFERROR(VLOOKUP(Origen[[#This Row],[Customer ID]],A312:A4210,1,FALSE),0)&gt;0,1,0)</f>
        <v>0</v>
      </c>
      <c r="C311">
        <v>38</v>
      </c>
      <c r="D311" s="1" t="s">
        <v>2</v>
      </c>
      <c r="E311" s="1" t="str">
        <f>IF(Origen[[#This Row],[Genero Sin Depurar]]="","Desconocido",Origen[[#This Row],[Genero Sin Depurar]])</f>
        <v>Male</v>
      </c>
      <c r="F311" s="1" t="s">
        <v>77</v>
      </c>
      <c r="G311" s="1" t="s">
        <v>4</v>
      </c>
      <c r="H311" s="2">
        <v>45916</v>
      </c>
      <c r="I311" s="2" t="str">
        <f>TEXT(Origen[[#This Row],[Fecha Compra]],"dddd")</f>
        <v>martes</v>
      </c>
      <c r="J311" s="7" t="str">
        <f>TEXT(MONTH(Origen[[#This Row],[Fecha Compra]]),"MM")</f>
        <v>01</v>
      </c>
      <c r="K311" s="7">
        <f>YEAR(Origen[[#This Row],[Fecha Compra]])</f>
        <v>2025</v>
      </c>
      <c r="L311">
        <v>6</v>
      </c>
      <c r="M311">
        <v>89</v>
      </c>
      <c r="N311">
        <f>Origen[[#This Row],[Unidades]]*Origen[[#This Row],[PVP]]</f>
        <v>534</v>
      </c>
      <c r="O311" s="1" t="s">
        <v>17</v>
      </c>
      <c r="P311" s="1" t="s">
        <v>6</v>
      </c>
      <c r="Q311" s="1" t="s">
        <v>78</v>
      </c>
      <c r="R311" s="1" t="s">
        <v>19</v>
      </c>
      <c r="S311" s="1" t="s">
        <v>27</v>
      </c>
      <c r="T311" s="1" t="s">
        <v>28</v>
      </c>
      <c r="U311" s="1" t="s">
        <v>31</v>
      </c>
    </row>
    <row r="312" spans="1:21" x14ac:dyDescent="0.25">
      <c r="A312">
        <v>314</v>
      </c>
      <c r="B312">
        <f>IF(IFERROR(VLOOKUP(Origen[[#This Row],[Customer ID]],A313:A4211,1,FALSE),0)&gt;0,1,0)</f>
        <v>0</v>
      </c>
      <c r="C312">
        <v>42</v>
      </c>
      <c r="D312" s="1" t="s">
        <v>2</v>
      </c>
      <c r="E312" s="1" t="str">
        <f>IF(Origen[[#This Row],[Genero Sin Depurar]]="","Desconocido",Origen[[#This Row],[Genero Sin Depurar]])</f>
        <v>Male</v>
      </c>
      <c r="F312" s="1" t="s">
        <v>63</v>
      </c>
      <c r="G312" s="1" t="s">
        <v>4</v>
      </c>
      <c r="H312" s="2">
        <v>45918</v>
      </c>
      <c r="I312" s="2" t="str">
        <f>TEXT(Origen[[#This Row],[Fecha Compra]],"dddd")</f>
        <v>jueves</v>
      </c>
      <c r="J312" s="7" t="str">
        <f>TEXT(MONTH(Origen[[#This Row],[Fecha Compra]]),"MM")</f>
        <v>01</v>
      </c>
      <c r="K312" s="7">
        <f>YEAR(Origen[[#This Row],[Fecha Compra]])</f>
        <v>2025</v>
      </c>
      <c r="L312">
        <v>50</v>
      </c>
      <c r="M312">
        <v>77</v>
      </c>
      <c r="N312">
        <f>Origen[[#This Row],[Unidades]]*Origen[[#This Row],[PVP]]</f>
        <v>3850</v>
      </c>
      <c r="O312" s="1" t="s">
        <v>111</v>
      </c>
      <c r="P312" s="1" t="s">
        <v>26</v>
      </c>
      <c r="Q312" s="1" t="s">
        <v>51</v>
      </c>
      <c r="R312" s="1" t="s">
        <v>19</v>
      </c>
      <c r="S312" s="1" t="s">
        <v>9</v>
      </c>
      <c r="T312" s="1" t="s">
        <v>21</v>
      </c>
      <c r="U312" s="1" t="s">
        <v>79</v>
      </c>
    </row>
    <row r="313" spans="1:21" x14ac:dyDescent="0.25">
      <c r="A313">
        <v>315</v>
      </c>
      <c r="B313">
        <f>IF(IFERROR(VLOOKUP(Origen[[#This Row],[Customer ID]],A314:A4212,1,FALSE),0)&gt;0,1,0)</f>
        <v>0</v>
      </c>
      <c r="C313">
        <v>30</v>
      </c>
      <c r="D313" s="1" t="s">
        <v>2</v>
      </c>
      <c r="E313" s="1" t="str">
        <f>IF(Origen[[#This Row],[Genero Sin Depurar]]="","Desconocido",Origen[[#This Row],[Genero Sin Depurar]])</f>
        <v>Male</v>
      </c>
      <c r="F313" s="1" t="s">
        <v>77</v>
      </c>
      <c r="G313" s="1" t="s">
        <v>4</v>
      </c>
      <c r="H313" s="2">
        <v>45920</v>
      </c>
      <c r="I313" s="2" t="str">
        <f>TEXT(Origen[[#This Row],[Fecha Compra]],"dddd")</f>
        <v>sábado</v>
      </c>
      <c r="J313" s="7" t="str">
        <f>TEXT(MONTH(Origen[[#This Row],[Fecha Compra]]),"MM")</f>
        <v>01</v>
      </c>
      <c r="K313" s="7">
        <f>YEAR(Origen[[#This Row],[Fecha Compra]])</f>
        <v>2025</v>
      </c>
      <c r="L313">
        <v>17</v>
      </c>
      <c r="M313">
        <v>24</v>
      </c>
      <c r="N313">
        <f>Origen[[#This Row],[Unidades]]*Origen[[#This Row],[PVP]]</f>
        <v>408</v>
      </c>
      <c r="O313" s="1" t="s">
        <v>109</v>
      </c>
      <c r="P313" s="1" t="s">
        <v>26</v>
      </c>
      <c r="Q313" s="1" t="s">
        <v>55</v>
      </c>
      <c r="R313" s="1" t="s">
        <v>35</v>
      </c>
      <c r="S313" s="1" t="s">
        <v>56</v>
      </c>
      <c r="T313" s="1" t="s">
        <v>68</v>
      </c>
      <c r="U313" s="1" t="s">
        <v>79</v>
      </c>
    </row>
    <row r="314" spans="1:21" x14ac:dyDescent="0.25">
      <c r="A314">
        <v>316</v>
      </c>
      <c r="B314">
        <f>IF(IFERROR(VLOOKUP(Origen[[#This Row],[Customer ID]],A315:A4213,1,FALSE),0)&gt;0,1,0)</f>
        <v>0</v>
      </c>
      <c r="C314">
        <v>66</v>
      </c>
      <c r="D314" s="1" t="s">
        <v>2</v>
      </c>
      <c r="E314" s="1" t="str">
        <f>IF(Origen[[#This Row],[Genero Sin Depurar]]="","Desconocido",Origen[[#This Row],[Genero Sin Depurar]])</f>
        <v>Male</v>
      </c>
      <c r="F314" s="1" t="s">
        <v>88</v>
      </c>
      <c r="G314" s="1" t="s">
        <v>49</v>
      </c>
      <c r="H314" s="2">
        <v>45922</v>
      </c>
      <c r="I314" s="2" t="str">
        <f>TEXT(Origen[[#This Row],[Fecha Compra]],"dddd")</f>
        <v>lunes</v>
      </c>
      <c r="J314" s="7" t="str">
        <f>TEXT(MONTH(Origen[[#This Row],[Fecha Compra]]),"MM")</f>
        <v>01</v>
      </c>
      <c r="K314" s="7">
        <f>YEAR(Origen[[#This Row],[Fecha Compra]])</f>
        <v>2025</v>
      </c>
      <c r="L314">
        <v>24</v>
      </c>
      <c r="M314">
        <v>24</v>
      </c>
      <c r="N314">
        <f>Origen[[#This Row],[Unidades]]*Origen[[#This Row],[PVP]]</f>
        <v>576</v>
      </c>
      <c r="O314" s="1" t="s">
        <v>132</v>
      </c>
      <c r="P314" s="1" t="s">
        <v>74</v>
      </c>
      <c r="Q314" s="1" t="s">
        <v>103</v>
      </c>
      <c r="R314" s="1" t="s">
        <v>19</v>
      </c>
      <c r="S314" s="1" t="s">
        <v>9</v>
      </c>
      <c r="T314" s="1" t="s">
        <v>68</v>
      </c>
      <c r="U314" s="1" t="s">
        <v>31</v>
      </c>
    </row>
    <row r="315" spans="1:21" x14ac:dyDescent="0.25">
      <c r="A315">
        <v>317</v>
      </c>
      <c r="B315">
        <f>IF(IFERROR(VLOOKUP(Origen[[#This Row],[Customer ID]],A316:A4214,1,FALSE),0)&gt;0,1,0)</f>
        <v>0</v>
      </c>
      <c r="C315">
        <v>36</v>
      </c>
      <c r="D315" s="1" t="s">
        <v>2</v>
      </c>
      <c r="E315" s="1" t="str">
        <f>IF(Origen[[#This Row],[Genero Sin Depurar]]="","Desconocido",Origen[[#This Row],[Genero Sin Depurar]])</f>
        <v>Male</v>
      </c>
      <c r="F315" s="1" t="s">
        <v>48</v>
      </c>
      <c r="G315" s="1" t="s">
        <v>49</v>
      </c>
      <c r="H315" s="2">
        <v>45924</v>
      </c>
      <c r="I315" s="2" t="str">
        <f>TEXT(Origen[[#This Row],[Fecha Compra]],"dddd")</f>
        <v>miércoles</v>
      </c>
      <c r="J315" s="7" t="str">
        <f>TEXT(MONTH(Origen[[#This Row],[Fecha Compra]]),"MM")</f>
        <v>01</v>
      </c>
      <c r="K315" s="7">
        <f>YEAR(Origen[[#This Row],[Fecha Compra]])</f>
        <v>2025</v>
      </c>
      <c r="L315">
        <v>46</v>
      </c>
      <c r="M315">
        <v>22</v>
      </c>
      <c r="N315">
        <f>Origen[[#This Row],[Unidades]]*Origen[[#This Row],[PVP]]</f>
        <v>1012</v>
      </c>
      <c r="O315" s="1" t="s">
        <v>81</v>
      </c>
      <c r="P315" s="1" t="s">
        <v>26</v>
      </c>
      <c r="Q315" s="1" t="s">
        <v>43</v>
      </c>
      <c r="R315" s="1" t="s">
        <v>39</v>
      </c>
      <c r="S315" s="1" t="s">
        <v>20</v>
      </c>
      <c r="T315" s="1" t="s">
        <v>10</v>
      </c>
      <c r="U315" s="1" t="s">
        <v>70</v>
      </c>
    </row>
    <row r="316" spans="1:21" x14ac:dyDescent="0.25">
      <c r="A316">
        <v>318</v>
      </c>
      <c r="B316">
        <f>IF(IFERROR(VLOOKUP(Origen[[#This Row],[Customer ID]],A317:A4215,1,FALSE),0)&gt;0,1,0)</f>
        <v>0</v>
      </c>
      <c r="C316">
        <v>58</v>
      </c>
      <c r="D316" s="1" t="s">
        <v>2</v>
      </c>
      <c r="E316" s="1" t="str">
        <f>IF(Origen[[#This Row],[Genero Sin Depurar]]="","Desconocido",Origen[[#This Row],[Genero Sin Depurar]])</f>
        <v>Male</v>
      </c>
      <c r="F316" s="1" t="s">
        <v>12</v>
      </c>
      <c r="G316" s="1" t="s">
        <v>4</v>
      </c>
      <c r="H316" s="2">
        <v>45926</v>
      </c>
      <c r="I316" s="2" t="str">
        <f>TEXT(Origen[[#This Row],[Fecha Compra]],"dddd")</f>
        <v>viernes</v>
      </c>
      <c r="J316" s="7" t="str">
        <f>TEXT(MONTH(Origen[[#This Row],[Fecha Compra]]),"MM")</f>
        <v>01</v>
      </c>
      <c r="K316" s="7">
        <f>YEAR(Origen[[#This Row],[Fecha Compra]])</f>
        <v>2025</v>
      </c>
      <c r="L316">
        <v>42</v>
      </c>
      <c r="M316">
        <v>82</v>
      </c>
      <c r="N316">
        <f>Origen[[#This Row],[Unidades]]*Origen[[#This Row],[PVP]]</f>
        <v>3444</v>
      </c>
      <c r="O316" s="1" t="s">
        <v>46</v>
      </c>
      <c r="P316" s="1" t="s">
        <v>6</v>
      </c>
      <c r="Q316" s="1" t="s">
        <v>67</v>
      </c>
      <c r="R316" s="1" t="s">
        <v>39</v>
      </c>
      <c r="S316" s="1" t="s">
        <v>36</v>
      </c>
      <c r="T316" s="1" t="s">
        <v>15</v>
      </c>
      <c r="U316" s="1" t="s">
        <v>79</v>
      </c>
    </row>
    <row r="317" spans="1:21" x14ac:dyDescent="0.25">
      <c r="A317">
        <v>319</v>
      </c>
      <c r="B317">
        <f>IF(IFERROR(VLOOKUP(Origen[[#This Row],[Customer ID]],A318:A4216,1,FALSE),0)&gt;0,1,0)</f>
        <v>0</v>
      </c>
      <c r="C317">
        <v>45</v>
      </c>
      <c r="D317" s="1" t="s">
        <v>2</v>
      </c>
      <c r="E317" s="1" t="str">
        <f>IF(Origen[[#This Row],[Genero Sin Depurar]]="","Desconocido",Origen[[#This Row],[Genero Sin Depurar]])</f>
        <v>Male</v>
      </c>
      <c r="F317" s="1" t="s">
        <v>114</v>
      </c>
      <c r="G317" s="1" t="s">
        <v>49</v>
      </c>
      <c r="H317" s="2">
        <v>45928</v>
      </c>
      <c r="I317" s="2" t="str">
        <f>TEXT(Origen[[#This Row],[Fecha Compra]],"dddd")</f>
        <v>domingo</v>
      </c>
      <c r="J317" s="7" t="str">
        <f>TEXT(MONTH(Origen[[#This Row],[Fecha Compra]]),"MM")</f>
        <v>01</v>
      </c>
      <c r="K317" s="7">
        <f>YEAR(Origen[[#This Row],[Fecha Compra]])</f>
        <v>2025</v>
      </c>
      <c r="L317">
        <v>10</v>
      </c>
      <c r="M317">
        <v>67</v>
      </c>
      <c r="N317">
        <f>Origen[[#This Row],[Unidades]]*Origen[[#This Row],[PVP]]</f>
        <v>670</v>
      </c>
      <c r="O317" s="1" t="s">
        <v>129</v>
      </c>
      <c r="P317" s="1" t="s">
        <v>26</v>
      </c>
      <c r="Q317" s="1" t="s">
        <v>100</v>
      </c>
      <c r="R317" s="1" t="s">
        <v>8</v>
      </c>
      <c r="S317" s="1" t="s">
        <v>36</v>
      </c>
      <c r="T317" s="1" t="s">
        <v>15</v>
      </c>
      <c r="U317" s="1" t="s">
        <v>31</v>
      </c>
    </row>
    <row r="318" spans="1:21" x14ac:dyDescent="0.25">
      <c r="A318">
        <v>320</v>
      </c>
      <c r="B318">
        <f>IF(IFERROR(VLOOKUP(Origen[[#This Row],[Customer ID]],A319:A4217,1,FALSE),0)&gt;0,1,0)</f>
        <v>0</v>
      </c>
      <c r="C318">
        <v>47</v>
      </c>
      <c r="D318" s="1" t="s">
        <v>2</v>
      </c>
      <c r="E318" s="1" t="str">
        <f>IF(Origen[[#This Row],[Genero Sin Depurar]]="","Desconocido",Origen[[#This Row],[Genero Sin Depurar]])</f>
        <v>Male</v>
      </c>
      <c r="F318" s="1" t="s">
        <v>41</v>
      </c>
      <c r="G318" s="1" t="s">
        <v>4</v>
      </c>
      <c r="H318" s="2">
        <v>45930</v>
      </c>
      <c r="I318" s="2" t="str">
        <f>TEXT(Origen[[#This Row],[Fecha Compra]],"dddd")</f>
        <v>martes</v>
      </c>
      <c r="J318" s="7" t="str">
        <f>TEXT(MONTH(Origen[[#This Row],[Fecha Compra]]),"MM")</f>
        <v>01</v>
      </c>
      <c r="K318" s="7">
        <f>YEAR(Origen[[#This Row],[Fecha Compra]])</f>
        <v>2025</v>
      </c>
      <c r="L318">
        <v>1</v>
      </c>
      <c r="M318">
        <v>74</v>
      </c>
      <c r="N318">
        <f>Origen[[#This Row],[Unidades]]*Origen[[#This Row],[PVP]]</f>
        <v>74</v>
      </c>
      <c r="O318" s="1" t="s">
        <v>13</v>
      </c>
      <c r="P318" s="1" t="s">
        <v>74</v>
      </c>
      <c r="Q318" s="1" t="s">
        <v>34</v>
      </c>
      <c r="R318" s="1" t="s">
        <v>19</v>
      </c>
      <c r="S318" s="1" t="s">
        <v>36</v>
      </c>
      <c r="T318" s="1" t="s">
        <v>15</v>
      </c>
      <c r="U318" s="1" t="s">
        <v>79</v>
      </c>
    </row>
    <row r="319" spans="1:21" x14ac:dyDescent="0.25">
      <c r="A319">
        <v>321</v>
      </c>
      <c r="B319">
        <f>IF(IFERROR(VLOOKUP(Origen[[#This Row],[Customer ID]],A320:A4218,1,FALSE),0)&gt;0,1,0)</f>
        <v>0</v>
      </c>
      <c r="C319">
        <v>66</v>
      </c>
      <c r="D319" s="1" t="s">
        <v>2</v>
      </c>
      <c r="E319" s="1" t="str">
        <f>IF(Origen[[#This Row],[Genero Sin Depurar]]="","Desconocido",Origen[[#This Row],[Genero Sin Depurar]])</f>
        <v>Male</v>
      </c>
      <c r="F319" s="1" t="s">
        <v>88</v>
      </c>
      <c r="G319" s="1" t="s">
        <v>49</v>
      </c>
      <c r="H319" s="2">
        <v>45932</v>
      </c>
      <c r="I319" s="2" t="str">
        <f>TEXT(Origen[[#This Row],[Fecha Compra]],"dddd")</f>
        <v>jueves</v>
      </c>
      <c r="J319" s="7" t="str">
        <f>TEXT(MONTH(Origen[[#This Row],[Fecha Compra]]),"MM")</f>
        <v>01</v>
      </c>
      <c r="K319" s="7">
        <f>YEAR(Origen[[#This Row],[Fecha Compra]])</f>
        <v>2025</v>
      </c>
      <c r="L319">
        <v>28</v>
      </c>
      <c r="M319">
        <v>72</v>
      </c>
      <c r="N319">
        <f>Origen[[#This Row],[Unidades]]*Origen[[#This Row],[PVP]]</f>
        <v>2016</v>
      </c>
      <c r="O319" s="1" t="s">
        <v>93</v>
      </c>
      <c r="P319" s="1" t="s">
        <v>6</v>
      </c>
      <c r="Q319" s="1" t="s">
        <v>34</v>
      </c>
      <c r="R319" s="1" t="s">
        <v>35</v>
      </c>
      <c r="S319" s="1" t="s">
        <v>36</v>
      </c>
      <c r="T319" s="1" t="s">
        <v>68</v>
      </c>
      <c r="U319" s="1" t="s">
        <v>40</v>
      </c>
    </row>
    <row r="320" spans="1:21" x14ac:dyDescent="0.25">
      <c r="A320">
        <v>322</v>
      </c>
      <c r="B320">
        <f>IF(IFERROR(VLOOKUP(Origen[[#This Row],[Customer ID]],A321:A4219,1,FALSE),0)&gt;0,1,0)</f>
        <v>0</v>
      </c>
      <c r="C320">
        <v>41</v>
      </c>
      <c r="D320" s="1" t="s">
        <v>2</v>
      </c>
      <c r="E320" s="1" t="str">
        <f>IF(Origen[[#This Row],[Genero Sin Depurar]]="","Desconocido",Origen[[#This Row],[Genero Sin Depurar]])</f>
        <v>Male</v>
      </c>
      <c r="F320" s="1" t="s">
        <v>32</v>
      </c>
      <c r="G320" s="1" t="s">
        <v>24</v>
      </c>
      <c r="H320" s="2">
        <v>45934</v>
      </c>
      <c r="I320" s="2" t="str">
        <f>TEXT(Origen[[#This Row],[Fecha Compra]],"dddd")</f>
        <v>sábado</v>
      </c>
      <c r="J320" s="7" t="str">
        <f>TEXT(MONTH(Origen[[#This Row],[Fecha Compra]]),"MM")</f>
        <v>01</v>
      </c>
      <c r="K320" s="7">
        <f>YEAR(Origen[[#This Row],[Fecha Compra]])</f>
        <v>2025</v>
      </c>
      <c r="L320">
        <v>48</v>
      </c>
      <c r="M320">
        <v>36</v>
      </c>
      <c r="N320">
        <f>Origen[[#This Row],[Unidades]]*Origen[[#This Row],[PVP]]</f>
        <v>1728</v>
      </c>
      <c r="O320" s="1" t="s">
        <v>111</v>
      </c>
      <c r="P320" s="1" t="s">
        <v>6</v>
      </c>
      <c r="Q320" s="1" t="s">
        <v>103</v>
      </c>
      <c r="R320" s="1" t="s">
        <v>35</v>
      </c>
      <c r="S320" s="1" t="s">
        <v>20</v>
      </c>
      <c r="T320" s="1" t="s">
        <v>68</v>
      </c>
      <c r="U320" s="1" t="s">
        <v>40</v>
      </c>
    </row>
    <row r="321" spans="1:21" x14ac:dyDescent="0.25">
      <c r="A321">
        <v>323</v>
      </c>
      <c r="B321">
        <f>IF(IFERROR(VLOOKUP(Origen[[#This Row],[Customer ID]],A322:A4220,1,FALSE),0)&gt;0,1,0)</f>
        <v>0</v>
      </c>
      <c r="C321">
        <v>41</v>
      </c>
      <c r="D321" s="1" t="s">
        <v>2</v>
      </c>
      <c r="E321" s="1" t="str">
        <f>IF(Origen[[#This Row],[Genero Sin Depurar]]="","Desconocido",Origen[[#This Row],[Genero Sin Depurar]])</f>
        <v>Male</v>
      </c>
      <c r="F321" s="1" t="s">
        <v>115</v>
      </c>
      <c r="G321" s="1" t="s">
        <v>49</v>
      </c>
      <c r="H321" s="2">
        <v>45936</v>
      </c>
      <c r="I321" s="2" t="str">
        <f>TEXT(Origen[[#This Row],[Fecha Compra]],"dddd")</f>
        <v>lunes</v>
      </c>
      <c r="J321" s="7" t="str">
        <f>TEXT(MONTH(Origen[[#This Row],[Fecha Compra]]),"MM")</f>
        <v>01</v>
      </c>
      <c r="K321" s="7">
        <f>YEAR(Origen[[#This Row],[Fecha Compra]])</f>
        <v>2025</v>
      </c>
      <c r="L321">
        <v>47</v>
      </c>
      <c r="M321">
        <v>95</v>
      </c>
      <c r="N321">
        <f>Origen[[#This Row],[Unidades]]*Origen[[#This Row],[PVP]]</f>
        <v>4465</v>
      </c>
      <c r="O321" s="1" t="s">
        <v>104</v>
      </c>
      <c r="P321" s="1" t="s">
        <v>18</v>
      </c>
      <c r="Q321" s="1" t="s">
        <v>91</v>
      </c>
      <c r="R321" s="1" t="s">
        <v>8</v>
      </c>
      <c r="S321" s="1" t="s">
        <v>36</v>
      </c>
      <c r="T321" s="1" t="s">
        <v>21</v>
      </c>
      <c r="U321" s="1" t="s">
        <v>70</v>
      </c>
    </row>
    <row r="322" spans="1:21" x14ac:dyDescent="0.25">
      <c r="A322">
        <v>324</v>
      </c>
      <c r="B322">
        <f>IF(IFERROR(VLOOKUP(Origen[[#This Row],[Customer ID]],A323:A4221,1,FALSE),0)&gt;0,1,0)</f>
        <v>0</v>
      </c>
      <c r="C322">
        <v>66</v>
      </c>
      <c r="D322" s="1" t="s">
        <v>2</v>
      </c>
      <c r="E322" s="1" t="str">
        <f>IF(Origen[[#This Row],[Genero Sin Depurar]]="","Desconocido",Origen[[#This Row],[Genero Sin Depurar]])</f>
        <v>Male</v>
      </c>
      <c r="F322" s="1" t="s">
        <v>86</v>
      </c>
      <c r="G322" s="1" t="s">
        <v>4</v>
      </c>
      <c r="H322" s="2">
        <v>45938</v>
      </c>
      <c r="I322" s="2" t="str">
        <f>TEXT(Origen[[#This Row],[Fecha Compra]],"dddd")</f>
        <v>miércoles</v>
      </c>
      <c r="J322" s="7" t="str">
        <f>TEXT(MONTH(Origen[[#This Row],[Fecha Compra]]),"MM")</f>
        <v>01</v>
      </c>
      <c r="K322" s="7">
        <f>YEAR(Origen[[#This Row],[Fecha Compra]])</f>
        <v>2025</v>
      </c>
      <c r="L322">
        <v>29</v>
      </c>
      <c r="M322">
        <v>78</v>
      </c>
      <c r="N322">
        <f>Origen[[#This Row],[Unidades]]*Origen[[#This Row],[PVP]]</f>
        <v>2262</v>
      </c>
      <c r="O322" s="1" t="s">
        <v>104</v>
      </c>
      <c r="P322" s="1" t="s">
        <v>26</v>
      </c>
      <c r="Q322" s="1" t="s">
        <v>103</v>
      </c>
      <c r="R322" s="1" t="s">
        <v>8</v>
      </c>
      <c r="S322" s="1" t="s">
        <v>27</v>
      </c>
      <c r="T322" s="1" t="s">
        <v>28</v>
      </c>
      <c r="U322" s="1" t="s">
        <v>58</v>
      </c>
    </row>
    <row r="323" spans="1:21" x14ac:dyDescent="0.25">
      <c r="A323">
        <v>325</v>
      </c>
      <c r="B323">
        <f>IF(IFERROR(VLOOKUP(Origen[[#This Row],[Customer ID]],A324:A4222,1,FALSE),0)&gt;0,1,0)</f>
        <v>0</v>
      </c>
      <c r="C323">
        <v>37</v>
      </c>
      <c r="D323" s="1" t="s">
        <v>2</v>
      </c>
      <c r="E323" s="1" t="str">
        <f>IF(Origen[[#This Row],[Genero Sin Depurar]]="","Desconocido",Origen[[#This Row],[Genero Sin Depurar]])</f>
        <v>Male</v>
      </c>
      <c r="F323" s="1" t="s">
        <v>37</v>
      </c>
      <c r="G323" s="1" t="s">
        <v>4</v>
      </c>
      <c r="H323" s="2">
        <v>45940</v>
      </c>
      <c r="I323" s="2" t="str">
        <f>TEXT(Origen[[#This Row],[Fecha Compra]],"dddd")</f>
        <v>viernes</v>
      </c>
      <c r="J323" s="7" t="str">
        <f>TEXT(MONTH(Origen[[#This Row],[Fecha Compra]]),"MM")</f>
        <v>01</v>
      </c>
      <c r="K323" s="7">
        <f>YEAR(Origen[[#This Row],[Fecha Compra]])</f>
        <v>2025</v>
      </c>
      <c r="L323">
        <v>37</v>
      </c>
      <c r="M323">
        <v>82</v>
      </c>
      <c r="N323">
        <f>Origen[[#This Row],[Unidades]]*Origen[[#This Row],[PVP]]</f>
        <v>3034</v>
      </c>
      <c r="O323" s="1" t="s">
        <v>33</v>
      </c>
      <c r="P323" s="1" t="s">
        <v>26</v>
      </c>
      <c r="Q323" s="1" t="s">
        <v>60</v>
      </c>
      <c r="R323" s="1" t="s">
        <v>35</v>
      </c>
      <c r="S323" s="1" t="s">
        <v>36</v>
      </c>
      <c r="T323" s="1" t="s">
        <v>10</v>
      </c>
      <c r="U323" s="1" t="s">
        <v>40</v>
      </c>
    </row>
    <row r="324" spans="1:21" x14ac:dyDescent="0.25">
      <c r="A324">
        <v>326</v>
      </c>
      <c r="B324">
        <f>IF(IFERROR(VLOOKUP(Origen[[#This Row],[Customer ID]],A325:A4223,1,FALSE),0)&gt;0,1,0)</f>
        <v>0</v>
      </c>
      <c r="C324">
        <v>70</v>
      </c>
      <c r="D324" s="1" t="s">
        <v>2</v>
      </c>
      <c r="E324" s="1" t="str">
        <f>IF(Origen[[#This Row],[Genero Sin Depurar]]="","Desconocido",Origen[[#This Row],[Genero Sin Depurar]])</f>
        <v>Male</v>
      </c>
      <c r="F324" s="1" t="s">
        <v>77</v>
      </c>
      <c r="G324" s="1" t="s">
        <v>4</v>
      </c>
      <c r="H324" s="2">
        <v>45942</v>
      </c>
      <c r="I324" s="2" t="str">
        <f>TEXT(Origen[[#This Row],[Fecha Compra]],"dddd")</f>
        <v>domingo</v>
      </c>
      <c r="J324" s="7" t="str">
        <f>TEXT(MONTH(Origen[[#This Row],[Fecha Compra]]),"MM")</f>
        <v>01</v>
      </c>
      <c r="K324" s="7">
        <f>YEAR(Origen[[#This Row],[Fecha Compra]])</f>
        <v>2025</v>
      </c>
      <c r="L324">
        <v>38</v>
      </c>
      <c r="M324">
        <v>70</v>
      </c>
      <c r="N324">
        <f>Origen[[#This Row],[Unidades]]*Origen[[#This Row],[PVP]]</f>
        <v>2660</v>
      </c>
      <c r="O324" s="1" t="s">
        <v>111</v>
      </c>
      <c r="P324" s="1" t="s">
        <v>26</v>
      </c>
      <c r="Q324" s="1" t="s">
        <v>43</v>
      </c>
      <c r="R324" s="1" t="s">
        <v>8</v>
      </c>
      <c r="S324" s="1" t="s">
        <v>20</v>
      </c>
      <c r="T324" s="1" t="s">
        <v>68</v>
      </c>
      <c r="U324" s="1" t="s">
        <v>31</v>
      </c>
    </row>
    <row r="325" spans="1:21" x14ac:dyDescent="0.25">
      <c r="A325">
        <v>327</v>
      </c>
      <c r="B325">
        <f>IF(IFERROR(VLOOKUP(Origen[[#This Row],[Customer ID]],A326:A4224,1,FALSE),0)&gt;0,1,0)</f>
        <v>0</v>
      </c>
      <c r="C325">
        <v>62</v>
      </c>
      <c r="D325" s="1" t="s">
        <v>2</v>
      </c>
      <c r="E325" s="1" t="str">
        <f>IF(Origen[[#This Row],[Genero Sin Depurar]]="","Desconocido",Origen[[#This Row],[Genero Sin Depurar]])</f>
        <v>Male</v>
      </c>
      <c r="F325" s="1" t="s">
        <v>101</v>
      </c>
      <c r="G325" s="1" t="s">
        <v>49</v>
      </c>
      <c r="H325" s="2">
        <v>45944</v>
      </c>
      <c r="I325" s="2" t="str">
        <f>TEXT(Origen[[#This Row],[Fecha Compra]],"dddd")</f>
        <v>martes</v>
      </c>
      <c r="J325" s="7" t="str">
        <f>TEXT(MONTH(Origen[[#This Row],[Fecha Compra]]),"MM")</f>
        <v>01</v>
      </c>
      <c r="K325" s="7">
        <f>YEAR(Origen[[#This Row],[Fecha Compra]])</f>
        <v>2025</v>
      </c>
      <c r="L325">
        <v>48</v>
      </c>
      <c r="M325">
        <v>41</v>
      </c>
      <c r="N325">
        <f>Origen[[#This Row],[Unidades]]*Origen[[#This Row],[PVP]]</f>
        <v>1968</v>
      </c>
      <c r="O325" s="1" t="s">
        <v>109</v>
      </c>
      <c r="P325" s="1" t="s">
        <v>26</v>
      </c>
      <c r="Q325" s="1" t="s">
        <v>34</v>
      </c>
      <c r="R325" s="1" t="s">
        <v>39</v>
      </c>
      <c r="S325" s="1" t="s">
        <v>56</v>
      </c>
      <c r="T325" s="1" t="s">
        <v>57</v>
      </c>
      <c r="U325" s="1" t="s">
        <v>22</v>
      </c>
    </row>
    <row r="326" spans="1:21" x14ac:dyDescent="0.25">
      <c r="A326">
        <v>328</v>
      </c>
      <c r="B326">
        <f>IF(IFERROR(VLOOKUP(Origen[[#This Row],[Customer ID]],A327:A4225,1,FALSE),0)&gt;0,1,0)</f>
        <v>0</v>
      </c>
      <c r="C326">
        <v>61</v>
      </c>
      <c r="D326" s="1" t="s">
        <v>2</v>
      </c>
      <c r="E326" s="1" t="str">
        <f>IF(Origen[[#This Row],[Genero Sin Depurar]]="","Desconocido",Origen[[#This Row],[Genero Sin Depurar]])</f>
        <v>Male</v>
      </c>
      <c r="F326" s="1" t="s">
        <v>44</v>
      </c>
      <c r="G326" s="1" t="s">
        <v>45</v>
      </c>
      <c r="H326" s="2">
        <v>45946</v>
      </c>
      <c r="I326" s="2" t="str">
        <f>TEXT(Origen[[#This Row],[Fecha Compra]],"dddd")</f>
        <v>jueves</v>
      </c>
      <c r="J326" s="7" t="str">
        <f>TEXT(MONTH(Origen[[#This Row],[Fecha Compra]]),"MM")</f>
        <v>01</v>
      </c>
      <c r="K326" s="7">
        <f>YEAR(Origen[[#This Row],[Fecha Compra]])</f>
        <v>2025</v>
      </c>
      <c r="L326">
        <v>36</v>
      </c>
      <c r="M326">
        <v>42</v>
      </c>
      <c r="N326">
        <f>Origen[[#This Row],[Unidades]]*Origen[[#This Row],[PVP]]</f>
        <v>1512</v>
      </c>
      <c r="O326" s="1" t="s">
        <v>128</v>
      </c>
      <c r="P326" s="1" t="s">
        <v>26</v>
      </c>
      <c r="Q326" s="1" t="s">
        <v>67</v>
      </c>
      <c r="R326" s="1" t="s">
        <v>35</v>
      </c>
      <c r="S326" s="1" t="s">
        <v>20</v>
      </c>
      <c r="T326" s="1" t="s">
        <v>28</v>
      </c>
      <c r="U326" s="1" t="s">
        <v>22</v>
      </c>
    </row>
    <row r="327" spans="1:21" x14ac:dyDescent="0.25">
      <c r="A327">
        <v>329</v>
      </c>
      <c r="B327">
        <f>IF(IFERROR(VLOOKUP(Origen[[#This Row],[Customer ID]],A328:A4226,1,FALSE),0)&gt;0,1,0)</f>
        <v>0</v>
      </c>
      <c r="C327">
        <v>48</v>
      </c>
      <c r="D327" s="1" t="s">
        <v>2</v>
      </c>
      <c r="E327" s="1" t="str">
        <f>IF(Origen[[#This Row],[Genero Sin Depurar]]="","Desconocido",Origen[[#This Row],[Genero Sin Depurar]])</f>
        <v>Male</v>
      </c>
      <c r="F327" s="1" t="s">
        <v>44</v>
      </c>
      <c r="G327" s="1" t="s">
        <v>45</v>
      </c>
      <c r="H327" s="2">
        <v>45948</v>
      </c>
      <c r="I327" s="2" t="str">
        <f>TEXT(Origen[[#This Row],[Fecha Compra]],"dddd")</f>
        <v>sábado</v>
      </c>
      <c r="J327" s="7" t="str">
        <f>TEXT(MONTH(Origen[[#This Row],[Fecha Compra]]),"MM")</f>
        <v>01</v>
      </c>
      <c r="K327" s="7">
        <f>YEAR(Origen[[#This Row],[Fecha Compra]])</f>
        <v>2025</v>
      </c>
      <c r="L327">
        <v>9</v>
      </c>
      <c r="M327">
        <v>50</v>
      </c>
      <c r="N327">
        <f>Origen[[#This Row],[Unidades]]*Origen[[#This Row],[PVP]]</f>
        <v>450</v>
      </c>
      <c r="O327" s="1" t="s">
        <v>85</v>
      </c>
      <c r="P327" s="1" t="s">
        <v>26</v>
      </c>
      <c r="Q327" s="1" t="s">
        <v>116</v>
      </c>
      <c r="R327" s="1" t="s">
        <v>39</v>
      </c>
      <c r="S327" s="1" t="s">
        <v>20</v>
      </c>
      <c r="T327" s="1" t="s">
        <v>21</v>
      </c>
      <c r="U327" s="1" t="s">
        <v>22</v>
      </c>
    </row>
    <row r="328" spans="1:21" x14ac:dyDescent="0.25">
      <c r="A328">
        <v>330</v>
      </c>
      <c r="B328">
        <f>IF(IFERROR(VLOOKUP(Origen[[#This Row],[Customer ID]],A329:A4227,1,FALSE),0)&gt;0,1,0)</f>
        <v>0</v>
      </c>
      <c r="C328">
        <v>70</v>
      </c>
      <c r="D328" s="1" t="s">
        <v>2</v>
      </c>
      <c r="E328" s="1" t="str">
        <f>IF(Origen[[#This Row],[Genero Sin Depurar]]="","Desconocido",Origen[[#This Row],[Genero Sin Depurar]])</f>
        <v>Male</v>
      </c>
      <c r="F328" s="1" t="s">
        <v>107</v>
      </c>
      <c r="G328" s="1" t="s">
        <v>4</v>
      </c>
      <c r="H328" s="2">
        <v>45950</v>
      </c>
      <c r="I328" s="2" t="str">
        <f>TEXT(Origen[[#This Row],[Fecha Compra]],"dddd")</f>
        <v>lunes</v>
      </c>
      <c r="J328" s="7" t="str">
        <f>TEXT(MONTH(Origen[[#This Row],[Fecha Compra]]),"MM")</f>
        <v>01</v>
      </c>
      <c r="K328" s="7">
        <f>YEAR(Origen[[#This Row],[Fecha Compra]])</f>
        <v>2025</v>
      </c>
      <c r="L328">
        <v>34</v>
      </c>
      <c r="M328">
        <v>31</v>
      </c>
      <c r="N328">
        <f>Origen[[#This Row],[Unidades]]*Origen[[#This Row],[PVP]]</f>
        <v>1054</v>
      </c>
      <c r="O328" s="1" t="s">
        <v>89</v>
      </c>
      <c r="P328" s="1" t="s">
        <v>18</v>
      </c>
      <c r="Q328" s="1" t="s">
        <v>34</v>
      </c>
      <c r="R328" s="1" t="s">
        <v>35</v>
      </c>
      <c r="S328" s="1" t="s">
        <v>52</v>
      </c>
      <c r="T328" s="1" t="s">
        <v>57</v>
      </c>
      <c r="U328" s="1" t="s">
        <v>70</v>
      </c>
    </row>
    <row r="329" spans="1:21" x14ac:dyDescent="0.25">
      <c r="A329">
        <v>331</v>
      </c>
      <c r="B329">
        <f>IF(IFERROR(VLOOKUP(Origen[[#This Row],[Customer ID]],A330:A4228,1,FALSE),0)&gt;0,1,0)</f>
        <v>0</v>
      </c>
      <c r="C329">
        <v>46</v>
      </c>
      <c r="D329" s="1" t="s">
        <v>2</v>
      </c>
      <c r="E329" s="1" t="str">
        <f>IF(Origen[[#This Row],[Genero Sin Depurar]]="","Desconocido",Origen[[#This Row],[Genero Sin Depurar]])</f>
        <v>Male</v>
      </c>
      <c r="F329" s="1" t="s">
        <v>12</v>
      </c>
      <c r="G329" s="1" t="s">
        <v>4</v>
      </c>
      <c r="H329" s="2">
        <v>45952</v>
      </c>
      <c r="I329" s="2" t="str">
        <f>TEXT(Origen[[#This Row],[Fecha Compra]],"dddd")</f>
        <v>miércoles</v>
      </c>
      <c r="J329" s="7" t="str">
        <f>TEXT(MONTH(Origen[[#This Row],[Fecha Compra]]),"MM")</f>
        <v>01</v>
      </c>
      <c r="K329" s="7">
        <f>YEAR(Origen[[#This Row],[Fecha Compra]])</f>
        <v>2025</v>
      </c>
      <c r="L329">
        <v>43</v>
      </c>
      <c r="M329">
        <v>51</v>
      </c>
      <c r="N329">
        <f>Origen[[#This Row],[Unidades]]*Origen[[#This Row],[PVP]]</f>
        <v>2193</v>
      </c>
      <c r="O329" s="1" t="s">
        <v>96</v>
      </c>
      <c r="P329" s="1" t="s">
        <v>26</v>
      </c>
      <c r="Q329" s="1" t="s">
        <v>100</v>
      </c>
      <c r="R329" s="1" t="s">
        <v>8</v>
      </c>
      <c r="S329" s="1" t="s">
        <v>9</v>
      </c>
      <c r="T329" s="1" t="s">
        <v>10</v>
      </c>
      <c r="U329" s="1" t="s">
        <v>58</v>
      </c>
    </row>
    <row r="330" spans="1:21" x14ac:dyDescent="0.25">
      <c r="A330">
        <v>332</v>
      </c>
      <c r="B330">
        <f>IF(IFERROR(VLOOKUP(Origen[[#This Row],[Customer ID]],A331:A4229,1,FALSE),0)&gt;0,1,0)</f>
        <v>0</v>
      </c>
      <c r="C330">
        <v>31</v>
      </c>
      <c r="D330" s="1" t="s">
        <v>2</v>
      </c>
      <c r="E330" s="1" t="str">
        <f>IF(Origen[[#This Row],[Genero Sin Depurar]]="","Desconocido",Origen[[#This Row],[Genero Sin Depurar]])</f>
        <v>Male</v>
      </c>
      <c r="F330" s="1" t="s">
        <v>37</v>
      </c>
      <c r="G330" s="1" t="s">
        <v>4</v>
      </c>
      <c r="H330" s="2">
        <v>45954</v>
      </c>
      <c r="I330" s="2" t="str">
        <f>TEXT(Origen[[#This Row],[Fecha Compra]],"dddd")</f>
        <v>viernes</v>
      </c>
      <c r="J330" s="7" t="str">
        <f>TEXT(MONTH(Origen[[#This Row],[Fecha Compra]]),"MM")</f>
        <v>01</v>
      </c>
      <c r="K330" s="7">
        <f>YEAR(Origen[[#This Row],[Fecha Compra]])</f>
        <v>2025</v>
      </c>
      <c r="L330">
        <v>46</v>
      </c>
      <c r="M330">
        <v>98</v>
      </c>
      <c r="N330">
        <f>Origen[[#This Row],[Unidades]]*Origen[[#This Row],[PVP]]</f>
        <v>4508</v>
      </c>
      <c r="O330" s="1" t="s">
        <v>85</v>
      </c>
      <c r="P330" s="1" t="s">
        <v>6</v>
      </c>
      <c r="Q330" s="1" t="s">
        <v>100</v>
      </c>
      <c r="R330" s="1" t="s">
        <v>39</v>
      </c>
      <c r="S330" s="1" t="s">
        <v>56</v>
      </c>
      <c r="T330" s="1" t="s">
        <v>28</v>
      </c>
      <c r="U330" s="1" t="s">
        <v>40</v>
      </c>
    </row>
    <row r="331" spans="1:21" x14ac:dyDescent="0.25">
      <c r="A331">
        <v>333</v>
      </c>
      <c r="B331">
        <f>IF(IFERROR(VLOOKUP(Origen[[#This Row],[Customer ID]],A332:A4230,1,FALSE),0)&gt;0,1,0)</f>
        <v>0</v>
      </c>
      <c r="C331">
        <v>19</v>
      </c>
      <c r="D331" s="1" t="s">
        <v>2</v>
      </c>
      <c r="E331" s="1" t="str">
        <f>IF(Origen[[#This Row],[Genero Sin Depurar]]="","Desconocido",Origen[[#This Row],[Genero Sin Depurar]])</f>
        <v>Male</v>
      </c>
      <c r="F331" s="1" t="s">
        <v>37</v>
      </c>
      <c r="G331" s="1" t="s">
        <v>4</v>
      </c>
      <c r="H331" s="2">
        <v>45956</v>
      </c>
      <c r="I331" s="2" t="str">
        <f>TEXT(Origen[[#This Row],[Fecha Compra]],"dddd")</f>
        <v>domingo</v>
      </c>
      <c r="J331" s="7" t="str">
        <f>TEXT(MONTH(Origen[[#This Row],[Fecha Compra]]),"MM")</f>
        <v>01</v>
      </c>
      <c r="K331" s="7">
        <f>YEAR(Origen[[#This Row],[Fecha Compra]])</f>
        <v>2025</v>
      </c>
      <c r="L331">
        <v>5</v>
      </c>
      <c r="M331">
        <v>86</v>
      </c>
      <c r="N331">
        <f>Origen[[#This Row],[Unidades]]*Origen[[#This Row],[PVP]]</f>
        <v>430</v>
      </c>
      <c r="O331" s="1" t="s">
        <v>66</v>
      </c>
      <c r="P331" s="1" t="s">
        <v>26</v>
      </c>
      <c r="Q331" s="1" t="s">
        <v>14</v>
      </c>
      <c r="R331" s="1" t="s">
        <v>8</v>
      </c>
      <c r="S331" s="1" t="s">
        <v>52</v>
      </c>
      <c r="T331" s="1" t="s">
        <v>21</v>
      </c>
      <c r="U331" s="1" t="s">
        <v>70</v>
      </c>
    </row>
    <row r="332" spans="1:21" x14ac:dyDescent="0.25">
      <c r="A332">
        <v>334</v>
      </c>
      <c r="B332">
        <f>IF(IFERROR(VLOOKUP(Origen[[#This Row],[Customer ID]],A333:A4231,1,FALSE),0)&gt;0,1,0)</f>
        <v>0</v>
      </c>
      <c r="C332">
        <v>39</v>
      </c>
      <c r="D332" s="1" t="s">
        <v>2</v>
      </c>
      <c r="E332" s="1" t="str">
        <f>IF(Origen[[#This Row],[Genero Sin Depurar]]="","Desconocido",Origen[[#This Row],[Genero Sin Depurar]])</f>
        <v>Male</v>
      </c>
      <c r="F332" s="1" t="s">
        <v>12</v>
      </c>
      <c r="G332" s="1" t="s">
        <v>4</v>
      </c>
      <c r="H332" s="2">
        <v>45958</v>
      </c>
      <c r="I332" s="2" t="str">
        <f>TEXT(Origen[[#This Row],[Fecha Compra]],"dddd")</f>
        <v>martes</v>
      </c>
      <c r="J332" s="7" t="str">
        <f>TEXT(MONTH(Origen[[#This Row],[Fecha Compra]]),"MM")</f>
        <v>01</v>
      </c>
      <c r="K332" s="7">
        <f>YEAR(Origen[[#This Row],[Fecha Compra]])</f>
        <v>2025</v>
      </c>
      <c r="L332">
        <v>15</v>
      </c>
      <c r="M332">
        <v>64</v>
      </c>
      <c r="N332">
        <f>Origen[[#This Row],[Unidades]]*Origen[[#This Row],[PVP]]</f>
        <v>960</v>
      </c>
      <c r="O332" s="1" t="s">
        <v>102</v>
      </c>
      <c r="P332" s="1" t="s">
        <v>26</v>
      </c>
      <c r="Q332" s="1" t="s">
        <v>67</v>
      </c>
      <c r="R332" s="1" t="s">
        <v>8</v>
      </c>
      <c r="S332" s="1" t="s">
        <v>36</v>
      </c>
      <c r="T332" s="1" t="s">
        <v>57</v>
      </c>
      <c r="U332" s="1" t="s">
        <v>58</v>
      </c>
    </row>
    <row r="333" spans="1:21" x14ac:dyDescent="0.25">
      <c r="A333">
        <v>335</v>
      </c>
      <c r="B333">
        <f>IF(IFERROR(VLOOKUP(Origen[[#This Row],[Customer ID]],A334:A4232,1,FALSE),0)&gt;0,1,0)</f>
        <v>0</v>
      </c>
      <c r="C333">
        <v>41</v>
      </c>
      <c r="D333" s="1" t="s">
        <v>2</v>
      </c>
      <c r="E333" s="1" t="str">
        <f>IF(Origen[[#This Row],[Genero Sin Depurar]]="","Desconocido",Origen[[#This Row],[Genero Sin Depurar]])</f>
        <v>Male</v>
      </c>
      <c r="F333" s="1" t="s">
        <v>3</v>
      </c>
      <c r="G333" s="1" t="s">
        <v>4</v>
      </c>
      <c r="H333" s="2">
        <v>45960</v>
      </c>
      <c r="I333" s="2" t="str">
        <f>TEXT(Origen[[#This Row],[Fecha Compra]],"dddd")</f>
        <v>jueves</v>
      </c>
      <c r="J333" s="7" t="str">
        <f>TEXT(MONTH(Origen[[#This Row],[Fecha Compra]]),"MM")</f>
        <v>01</v>
      </c>
      <c r="K333" s="7">
        <f>YEAR(Origen[[#This Row],[Fecha Compra]])</f>
        <v>2025</v>
      </c>
      <c r="L333">
        <v>30</v>
      </c>
      <c r="M333">
        <v>46</v>
      </c>
      <c r="N333">
        <f>Origen[[#This Row],[Unidades]]*Origen[[#This Row],[PVP]]</f>
        <v>1380</v>
      </c>
      <c r="O333" s="1" t="s">
        <v>93</v>
      </c>
      <c r="P333" s="1" t="s">
        <v>26</v>
      </c>
      <c r="Q333" s="1" t="s">
        <v>75</v>
      </c>
      <c r="R333" s="1" t="s">
        <v>39</v>
      </c>
      <c r="S333" s="1" t="s">
        <v>27</v>
      </c>
      <c r="T333" s="1" t="s">
        <v>21</v>
      </c>
      <c r="U333" s="1" t="s">
        <v>31</v>
      </c>
    </row>
    <row r="334" spans="1:21" x14ac:dyDescent="0.25">
      <c r="A334">
        <v>336</v>
      </c>
      <c r="B334">
        <f>IF(IFERROR(VLOOKUP(Origen[[#This Row],[Customer ID]],A335:A4233,1,FALSE),0)&gt;0,1,0)</f>
        <v>0</v>
      </c>
      <c r="C334">
        <v>20</v>
      </c>
      <c r="D334" s="1" t="s">
        <v>2</v>
      </c>
      <c r="E334" s="1" t="str">
        <f>IF(Origen[[#This Row],[Genero Sin Depurar]]="","Desconocido",Origen[[#This Row],[Genero Sin Depurar]])</f>
        <v>Male</v>
      </c>
      <c r="F334" s="1" t="s">
        <v>12</v>
      </c>
      <c r="G334" s="1" t="s">
        <v>4</v>
      </c>
      <c r="H334" s="2">
        <v>45962</v>
      </c>
      <c r="I334" s="2" t="str">
        <f>TEXT(Origen[[#This Row],[Fecha Compra]],"dddd")</f>
        <v>sábado</v>
      </c>
      <c r="J334" s="7" t="str">
        <f>TEXT(MONTH(Origen[[#This Row],[Fecha Compra]]),"MM")</f>
        <v>01</v>
      </c>
      <c r="K334" s="7">
        <f>YEAR(Origen[[#This Row],[Fecha Compra]])</f>
        <v>2025</v>
      </c>
      <c r="L334">
        <v>44</v>
      </c>
      <c r="M334">
        <v>85</v>
      </c>
      <c r="N334">
        <f>Origen[[#This Row],[Unidades]]*Origen[[#This Row],[PVP]]</f>
        <v>3740</v>
      </c>
      <c r="O334" s="1" t="s">
        <v>29</v>
      </c>
      <c r="P334" s="1" t="s">
        <v>6</v>
      </c>
      <c r="Q334" s="1" t="s">
        <v>14</v>
      </c>
      <c r="R334" s="1" t="s">
        <v>19</v>
      </c>
      <c r="S334" s="1" t="s">
        <v>36</v>
      </c>
      <c r="T334" s="1" t="s">
        <v>10</v>
      </c>
      <c r="U334" s="1" t="s">
        <v>79</v>
      </c>
    </row>
    <row r="335" spans="1:21" x14ac:dyDescent="0.25">
      <c r="A335">
        <v>337</v>
      </c>
      <c r="B335">
        <f>IF(IFERROR(VLOOKUP(Origen[[#This Row],[Customer ID]],A336:A4234,1,FALSE),0)&gt;0,1,0)</f>
        <v>0</v>
      </c>
      <c r="C335">
        <v>36</v>
      </c>
      <c r="D335" s="1" t="s">
        <v>2</v>
      </c>
      <c r="E335" s="1" t="str">
        <f>IF(Origen[[#This Row],[Genero Sin Depurar]]="","Desconocido",Origen[[#This Row],[Genero Sin Depurar]])</f>
        <v>Male</v>
      </c>
      <c r="F335" s="1" t="s">
        <v>106</v>
      </c>
      <c r="G335" s="1" t="s">
        <v>49</v>
      </c>
      <c r="H335" s="2">
        <v>45964</v>
      </c>
      <c r="I335" s="2" t="str">
        <f>TEXT(Origen[[#This Row],[Fecha Compra]],"dddd")</f>
        <v>lunes</v>
      </c>
      <c r="J335" s="7" t="str">
        <f>TEXT(MONTH(Origen[[#This Row],[Fecha Compra]]),"MM")</f>
        <v>01</v>
      </c>
      <c r="K335" s="7">
        <f>YEAR(Origen[[#This Row],[Fecha Compra]])</f>
        <v>2025</v>
      </c>
      <c r="L335">
        <v>16</v>
      </c>
      <c r="M335">
        <v>81</v>
      </c>
      <c r="N335">
        <f>Origen[[#This Row],[Unidades]]*Origen[[#This Row],[PVP]]</f>
        <v>1296</v>
      </c>
      <c r="O335" s="1" t="s">
        <v>25</v>
      </c>
      <c r="P335" s="1" t="s">
        <v>18</v>
      </c>
      <c r="Q335" s="1" t="s">
        <v>103</v>
      </c>
      <c r="R335" s="1" t="s">
        <v>39</v>
      </c>
      <c r="S335" s="1" t="s">
        <v>9</v>
      </c>
      <c r="T335" s="1" t="s">
        <v>28</v>
      </c>
      <c r="U335" s="1" t="s">
        <v>31</v>
      </c>
    </row>
    <row r="336" spans="1:21" x14ac:dyDescent="0.25">
      <c r="A336">
        <v>338</v>
      </c>
      <c r="B336">
        <f>IF(IFERROR(VLOOKUP(Origen[[#This Row],[Customer ID]],A337:A4235,1,FALSE),0)&gt;0,1,0)</f>
        <v>0</v>
      </c>
      <c r="C336">
        <v>32</v>
      </c>
      <c r="D336" s="1" t="s">
        <v>2</v>
      </c>
      <c r="E336" s="1" t="str">
        <f>IF(Origen[[#This Row],[Genero Sin Depurar]]="","Desconocido",Origen[[#This Row],[Genero Sin Depurar]])</f>
        <v>Male</v>
      </c>
      <c r="F336" s="1" t="s">
        <v>12</v>
      </c>
      <c r="G336" s="1" t="s">
        <v>4</v>
      </c>
      <c r="H336" s="2">
        <v>45966</v>
      </c>
      <c r="I336" s="2" t="str">
        <f>TEXT(Origen[[#This Row],[Fecha Compra]],"dddd")</f>
        <v>miércoles</v>
      </c>
      <c r="J336" s="7" t="str">
        <f>TEXT(MONTH(Origen[[#This Row],[Fecha Compra]]),"MM")</f>
        <v>01</v>
      </c>
      <c r="K336" s="7">
        <f>YEAR(Origen[[#This Row],[Fecha Compra]])</f>
        <v>2025</v>
      </c>
      <c r="L336">
        <v>16</v>
      </c>
      <c r="M336">
        <v>59</v>
      </c>
      <c r="N336">
        <f>Origen[[#This Row],[Unidades]]*Origen[[#This Row],[PVP]]</f>
        <v>944</v>
      </c>
      <c r="O336" s="1" t="s">
        <v>112</v>
      </c>
      <c r="P336" s="1" t="s">
        <v>26</v>
      </c>
      <c r="Q336" s="1" t="s">
        <v>91</v>
      </c>
      <c r="R336" s="1" t="s">
        <v>8</v>
      </c>
      <c r="S336" s="1" t="s">
        <v>52</v>
      </c>
      <c r="T336" s="1" t="s">
        <v>57</v>
      </c>
      <c r="U336" s="1" t="s">
        <v>31</v>
      </c>
    </row>
    <row r="337" spans="1:21" x14ac:dyDescent="0.25">
      <c r="A337">
        <v>339</v>
      </c>
      <c r="B337">
        <f>IF(IFERROR(VLOOKUP(Origen[[#This Row],[Customer ID]],A338:A4236,1,FALSE),0)&gt;0,1,0)</f>
        <v>0</v>
      </c>
      <c r="C337">
        <v>69</v>
      </c>
      <c r="D337" s="1" t="s">
        <v>2</v>
      </c>
      <c r="E337" s="1" t="str">
        <f>IF(Origen[[#This Row],[Genero Sin Depurar]]="","Desconocido",Origen[[#This Row],[Genero Sin Depurar]])</f>
        <v>Male</v>
      </c>
      <c r="F337" s="1" t="s">
        <v>86</v>
      </c>
      <c r="G337" s="1" t="s">
        <v>4</v>
      </c>
      <c r="H337" s="2">
        <v>45968</v>
      </c>
      <c r="I337" s="2" t="str">
        <f>TEXT(Origen[[#This Row],[Fecha Compra]],"dddd")</f>
        <v>viernes</v>
      </c>
      <c r="J337" s="7" t="str">
        <f>TEXT(MONTH(Origen[[#This Row],[Fecha Compra]]),"MM")</f>
        <v>01</v>
      </c>
      <c r="K337" s="7">
        <f>YEAR(Origen[[#This Row],[Fecha Compra]])</f>
        <v>2025</v>
      </c>
      <c r="L337">
        <v>16</v>
      </c>
      <c r="M337">
        <v>79</v>
      </c>
      <c r="N337">
        <f>Origen[[#This Row],[Unidades]]*Origen[[#This Row],[PVP]]</f>
        <v>1264</v>
      </c>
      <c r="O337" s="1" t="s">
        <v>17</v>
      </c>
      <c r="P337" s="1" t="s">
        <v>26</v>
      </c>
      <c r="Q337" s="1" t="s">
        <v>47</v>
      </c>
      <c r="R337" s="1" t="s">
        <v>8</v>
      </c>
      <c r="S337" s="1" t="s">
        <v>9</v>
      </c>
      <c r="T337" s="1" t="s">
        <v>15</v>
      </c>
      <c r="U337" s="1" t="s">
        <v>22</v>
      </c>
    </row>
    <row r="338" spans="1:21" x14ac:dyDescent="0.25">
      <c r="A338">
        <v>340</v>
      </c>
      <c r="B338">
        <f>IF(IFERROR(VLOOKUP(Origen[[#This Row],[Customer ID]],A339:A4237,1,FALSE),0)&gt;0,1,0)</f>
        <v>0</v>
      </c>
      <c r="C338">
        <v>40</v>
      </c>
      <c r="D338" s="1" t="s">
        <v>2</v>
      </c>
      <c r="E338" s="1" t="str">
        <f>IF(Origen[[#This Row],[Genero Sin Depurar]]="","Desconocido",Origen[[#This Row],[Genero Sin Depurar]])</f>
        <v>Male</v>
      </c>
      <c r="F338" s="1" t="s">
        <v>41</v>
      </c>
      <c r="G338" s="1" t="s">
        <v>4</v>
      </c>
      <c r="H338" s="2">
        <v>45970</v>
      </c>
      <c r="I338" s="2" t="str">
        <f>TEXT(Origen[[#This Row],[Fecha Compra]],"dddd")</f>
        <v>domingo</v>
      </c>
      <c r="J338" s="7" t="str">
        <f>TEXT(MONTH(Origen[[#This Row],[Fecha Compra]]),"MM")</f>
        <v>01</v>
      </c>
      <c r="K338" s="7">
        <f>YEAR(Origen[[#This Row],[Fecha Compra]])</f>
        <v>2025</v>
      </c>
      <c r="L338">
        <v>21</v>
      </c>
      <c r="M338">
        <v>33</v>
      </c>
      <c r="N338">
        <f>Origen[[#This Row],[Unidades]]*Origen[[#This Row],[PVP]]</f>
        <v>693</v>
      </c>
      <c r="O338" s="1" t="s">
        <v>120</v>
      </c>
      <c r="P338" s="1" t="s">
        <v>26</v>
      </c>
      <c r="Q338" s="1" t="s">
        <v>67</v>
      </c>
      <c r="R338" s="1" t="s">
        <v>19</v>
      </c>
      <c r="S338" s="1" t="s">
        <v>52</v>
      </c>
      <c r="T338" s="1" t="s">
        <v>21</v>
      </c>
      <c r="U338" s="1" t="s">
        <v>79</v>
      </c>
    </row>
    <row r="339" spans="1:21" x14ac:dyDescent="0.25">
      <c r="A339">
        <v>341</v>
      </c>
      <c r="B339">
        <f>IF(IFERROR(VLOOKUP(Origen[[#This Row],[Customer ID]],A340:A4238,1,FALSE),0)&gt;0,1,0)</f>
        <v>0</v>
      </c>
      <c r="C339">
        <v>40</v>
      </c>
      <c r="D339" s="1" t="s">
        <v>2</v>
      </c>
      <c r="E339" s="1" t="str">
        <f>IF(Origen[[#This Row],[Genero Sin Depurar]]="","Desconocido",Origen[[#This Row],[Genero Sin Depurar]])</f>
        <v>Male</v>
      </c>
      <c r="F339" s="1" t="s">
        <v>41</v>
      </c>
      <c r="G339" s="1" t="s">
        <v>4</v>
      </c>
      <c r="H339" s="2">
        <v>45972</v>
      </c>
      <c r="I339" s="2" t="str">
        <f>TEXT(Origen[[#This Row],[Fecha Compra]],"dddd")</f>
        <v>martes</v>
      </c>
      <c r="J339" s="7" t="str">
        <f>TEXT(MONTH(Origen[[#This Row],[Fecha Compra]]),"MM")</f>
        <v>01</v>
      </c>
      <c r="K339" s="7">
        <f>YEAR(Origen[[#This Row],[Fecha Compra]])</f>
        <v>2025</v>
      </c>
      <c r="L339">
        <v>39</v>
      </c>
      <c r="M339">
        <v>47</v>
      </c>
      <c r="N339">
        <f>Origen[[#This Row],[Unidades]]*Origen[[#This Row],[PVP]]</f>
        <v>1833</v>
      </c>
      <c r="O339" s="1" t="s">
        <v>109</v>
      </c>
      <c r="P339" s="1" t="s">
        <v>6</v>
      </c>
      <c r="Q339" s="1" t="s">
        <v>126</v>
      </c>
      <c r="R339" s="1" t="s">
        <v>35</v>
      </c>
      <c r="S339" s="1" t="s">
        <v>9</v>
      </c>
      <c r="T339" s="1" t="s">
        <v>10</v>
      </c>
      <c r="U339" s="1" t="s">
        <v>79</v>
      </c>
    </row>
    <row r="340" spans="1:21" x14ac:dyDescent="0.25">
      <c r="A340">
        <v>342</v>
      </c>
      <c r="B340">
        <f>IF(IFERROR(VLOOKUP(Origen[[#This Row],[Customer ID]],A341:A4239,1,FALSE),0)&gt;0,1,0)</f>
        <v>0</v>
      </c>
      <c r="C340">
        <v>20</v>
      </c>
      <c r="D340" s="1" t="s">
        <v>2</v>
      </c>
      <c r="E340" s="1" t="str">
        <f>IF(Origen[[#This Row],[Genero Sin Depurar]]="","Desconocido",Origen[[#This Row],[Genero Sin Depurar]])</f>
        <v>Male</v>
      </c>
      <c r="F340" s="1" t="s">
        <v>106</v>
      </c>
      <c r="G340" s="1" t="s">
        <v>49</v>
      </c>
      <c r="H340" s="2">
        <v>45974</v>
      </c>
      <c r="I340" s="2" t="str">
        <f>TEXT(Origen[[#This Row],[Fecha Compra]],"dddd")</f>
        <v>jueves</v>
      </c>
      <c r="J340" s="7" t="str">
        <f>TEXT(MONTH(Origen[[#This Row],[Fecha Compra]]),"MM")</f>
        <v>01</v>
      </c>
      <c r="K340" s="7">
        <f>YEAR(Origen[[#This Row],[Fecha Compra]])</f>
        <v>2025</v>
      </c>
      <c r="L340">
        <v>40</v>
      </c>
      <c r="M340">
        <v>20</v>
      </c>
      <c r="N340">
        <f>Origen[[#This Row],[Unidades]]*Origen[[#This Row],[PVP]]</f>
        <v>800</v>
      </c>
      <c r="O340" s="1" t="s">
        <v>122</v>
      </c>
      <c r="P340" s="1" t="s">
        <v>18</v>
      </c>
      <c r="Q340" s="1" t="s">
        <v>126</v>
      </c>
      <c r="R340" s="1" t="s">
        <v>35</v>
      </c>
      <c r="S340" s="1" t="s">
        <v>56</v>
      </c>
      <c r="T340" s="1" t="s">
        <v>68</v>
      </c>
      <c r="U340" s="1" t="s">
        <v>58</v>
      </c>
    </row>
    <row r="341" spans="1:21" x14ac:dyDescent="0.25">
      <c r="A341">
        <v>343</v>
      </c>
      <c r="B341">
        <f>IF(IFERROR(VLOOKUP(Origen[[#This Row],[Customer ID]],A342:A4240,1,FALSE),0)&gt;0,1,0)</f>
        <v>0</v>
      </c>
      <c r="C341">
        <v>64</v>
      </c>
      <c r="D341" s="1" t="s">
        <v>2</v>
      </c>
      <c r="E341" s="1" t="str">
        <f>IF(Origen[[#This Row],[Genero Sin Depurar]]="","Desconocido",Origen[[#This Row],[Genero Sin Depurar]])</f>
        <v>Male</v>
      </c>
      <c r="F341" s="1" t="s">
        <v>44</v>
      </c>
      <c r="G341" s="1" t="s">
        <v>45</v>
      </c>
      <c r="H341" s="2">
        <v>45976</v>
      </c>
      <c r="I341" s="2" t="str">
        <f>TEXT(Origen[[#This Row],[Fecha Compra]],"dddd")</f>
        <v>sábado</v>
      </c>
      <c r="J341" s="7" t="str">
        <f>TEXT(MONTH(Origen[[#This Row],[Fecha Compra]]),"MM")</f>
        <v>01</v>
      </c>
      <c r="K341" s="7">
        <f>YEAR(Origen[[#This Row],[Fecha Compra]])</f>
        <v>2025</v>
      </c>
      <c r="L341">
        <v>48</v>
      </c>
      <c r="M341">
        <v>36</v>
      </c>
      <c r="N341">
        <f>Origen[[#This Row],[Unidades]]*Origen[[#This Row],[PVP]]</f>
        <v>1728</v>
      </c>
      <c r="O341" s="1" t="s">
        <v>5</v>
      </c>
      <c r="P341" s="1" t="s">
        <v>26</v>
      </c>
      <c r="Q341" s="1" t="s">
        <v>60</v>
      </c>
      <c r="R341" s="1" t="s">
        <v>19</v>
      </c>
      <c r="S341" s="1" t="s">
        <v>27</v>
      </c>
      <c r="T341" s="1" t="s">
        <v>21</v>
      </c>
      <c r="U341" s="1" t="s">
        <v>79</v>
      </c>
    </row>
    <row r="342" spans="1:21" x14ac:dyDescent="0.25">
      <c r="A342">
        <v>344</v>
      </c>
      <c r="B342">
        <f>IF(IFERROR(VLOOKUP(Origen[[#This Row],[Customer ID]],A343:A4241,1,FALSE),0)&gt;0,1,0)</f>
        <v>0</v>
      </c>
      <c r="C342">
        <v>27</v>
      </c>
      <c r="D342" s="1" t="s">
        <v>2</v>
      </c>
      <c r="E342" s="1" t="str">
        <f>IF(Origen[[#This Row],[Genero Sin Depurar]]="","Desconocido",Origen[[#This Row],[Genero Sin Depurar]])</f>
        <v>Male</v>
      </c>
      <c r="F342" s="1" t="s">
        <v>23</v>
      </c>
      <c r="G342" s="1" t="s">
        <v>24</v>
      </c>
      <c r="H342" s="2">
        <v>45978</v>
      </c>
      <c r="I342" s="2" t="str">
        <f>TEXT(Origen[[#This Row],[Fecha Compra]],"dddd")</f>
        <v>lunes</v>
      </c>
      <c r="J342" s="7" t="str">
        <f>TEXT(MONTH(Origen[[#This Row],[Fecha Compra]]),"MM")</f>
        <v>01</v>
      </c>
      <c r="K342" s="7">
        <f>YEAR(Origen[[#This Row],[Fecha Compra]])</f>
        <v>2025</v>
      </c>
      <c r="L342">
        <v>26</v>
      </c>
      <c r="M342">
        <v>39</v>
      </c>
      <c r="N342">
        <f>Origen[[#This Row],[Unidades]]*Origen[[#This Row],[PVP]]</f>
        <v>1014</v>
      </c>
      <c r="O342" s="1" t="s">
        <v>127</v>
      </c>
      <c r="P342" s="1" t="s">
        <v>26</v>
      </c>
      <c r="Q342" s="1" t="s">
        <v>55</v>
      </c>
      <c r="R342" s="1" t="s">
        <v>35</v>
      </c>
      <c r="S342" s="1" t="s">
        <v>27</v>
      </c>
      <c r="T342" s="1" t="s">
        <v>10</v>
      </c>
      <c r="U342" s="1" t="s">
        <v>70</v>
      </c>
    </row>
    <row r="343" spans="1:21" x14ac:dyDescent="0.25">
      <c r="A343">
        <v>345</v>
      </c>
      <c r="B343">
        <f>IF(IFERROR(VLOOKUP(Origen[[#This Row],[Customer ID]],A344:A4242,1,FALSE),0)&gt;0,1,0)</f>
        <v>0</v>
      </c>
      <c r="C343">
        <v>24</v>
      </c>
      <c r="D343" s="1" t="s">
        <v>2</v>
      </c>
      <c r="E343" s="1" t="str">
        <f>IF(Origen[[#This Row],[Genero Sin Depurar]]="","Desconocido",Origen[[#This Row],[Genero Sin Depurar]])</f>
        <v>Male</v>
      </c>
      <c r="F343" s="1" t="s">
        <v>69</v>
      </c>
      <c r="G343" s="1" t="s">
        <v>4</v>
      </c>
      <c r="H343" s="2">
        <v>45980</v>
      </c>
      <c r="I343" s="2" t="str">
        <f>TEXT(Origen[[#This Row],[Fecha Compra]],"dddd")</f>
        <v>miércoles</v>
      </c>
      <c r="J343" s="7" t="str">
        <f>TEXT(MONTH(Origen[[#This Row],[Fecha Compra]]),"MM")</f>
        <v>01</v>
      </c>
      <c r="K343" s="7">
        <f>YEAR(Origen[[#This Row],[Fecha Compra]])</f>
        <v>2025</v>
      </c>
      <c r="L343">
        <v>46</v>
      </c>
      <c r="M343">
        <v>71</v>
      </c>
      <c r="N343">
        <f>Origen[[#This Row],[Unidades]]*Origen[[#This Row],[PVP]]</f>
        <v>3266</v>
      </c>
      <c r="O343" s="1" t="s">
        <v>123</v>
      </c>
      <c r="P343" s="1" t="s">
        <v>26</v>
      </c>
      <c r="Q343" s="1" t="s">
        <v>43</v>
      </c>
      <c r="R343" s="1" t="s">
        <v>8</v>
      </c>
      <c r="S343" s="1" t="s">
        <v>36</v>
      </c>
      <c r="T343" s="1" t="s">
        <v>68</v>
      </c>
      <c r="U343" s="1" t="s">
        <v>70</v>
      </c>
    </row>
    <row r="344" spans="1:21" x14ac:dyDescent="0.25">
      <c r="A344">
        <v>346</v>
      </c>
      <c r="B344">
        <f>IF(IFERROR(VLOOKUP(Origen[[#This Row],[Customer ID]],A345:A4243,1,FALSE),0)&gt;0,1,0)</f>
        <v>0</v>
      </c>
      <c r="C344">
        <v>48</v>
      </c>
      <c r="D344" s="1" t="s">
        <v>2</v>
      </c>
      <c r="E344" s="1" t="str">
        <f>IF(Origen[[#This Row],[Genero Sin Depurar]]="","Desconocido",Origen[[#This Row],[Genero Sin Depurar]])</f>
        <v>Male</v>
      </c>
      <c r="F344" s="1" t="s">
        <v>53</v>
      </c>
      <c r="G344" s="1" t="s">
        <v>24</v>
      </c>
      <c r="H344" s="2">
        <v>45982</v>
      </c>
      <c r="I344" s="2" t="str">
        <f>TEXT(Origen[[#This Row],[Fecha Compra]],"dddd")</f>
        <v>viernes</v>
      </c>
      <c r="J344" s="7" t="str">
        <f>TEXT(MONTH(Origen[[#This Row],[Fecha Compra]]),"MM")</f>
        <v>01</v>
      </c>
      <c r="K344" s="7">
        <f>YEAR(Origen[[#This Row],[Fecha Compra]])</f>
        <v>2025</v>
      </c>
      <c r="L344">
        <v>27</v>
      </c>
      <c r="M344">
        <v>59</v>
      </c>
      <c r="N344">
        <f>Origen[[#This Row],[Unidades]]*Origen[[#This Row],[PVP]]</f>
        <v>1593</v>
      </c>
      <c r="O344" s="1" t="s">
        <v>33</v>
      </c>
      <c r="P344" s="1" t="s">
        <v>18</v>
      </c>
      <c r="Q344" s="1" t="s">
        <v>60</v>
      </c>
      <c r="R344" s="1" t="s">
        <v>8</v>
      </c>
      <c r="S344" s="1" t="s">
        <v>27</v>
      </c>
      <c r="T344" s="1" t="s">
        <v>57</v>
      </c>
      <c r="U344" s="1" t="s">
        <v>31</v>
      </c>
    </row>
    <row r="345" spans="1:21" x14ac:dyDescent="0.25">
      <c r="A345">
        <v>347</v>
      </c>
      <c r="B345">
        <f>IF(IFERROR(VLOOKUP(Origen[[#This Row],[Customer ID]],A346:A4244,1,FALSE),0)&gt;0,1,0)</f>
        <v>0</v>
      </c>
      <c r="C345">
        <v>49</v>
      </c>
      <c r="D345" s="1" t="s">
        <v>2</v>
      </c>
      <c r="E345" s="1" t="str">
        <f>IF(Origen[[#This Row],[Genero Sin Depurar]]="","Desconocido",Origen[[#This Row],[Genero Sin Depurar]])</f>
        <v>Male</v>
      </c>
      <c r="F345" s="1" t="s">
        <v>16</v>
      </c>
      <c r="G345" s="1" t="s">
        <v>4</v>
      </c>
      <c r="H345" s="2">
        <v>45984</v>
      </c>
      <c r="I345" s="2" t="str">
        <f>TEXT(Origen[[#This Row],[Fecha Compra]],"dddd")</f>
        <v>domingo</v>
      </c>
      <c r="J345" s="7" t="str">
        <f>TEXT(MONTH(Origen[[#This Row],[Fecha Compra]]),"MM")</f>
        <v>01</v>
      </c>
      <c r="K345" s="7">
        <f>YEAR(Origen[[#This Row],[Fecha Compra]])</f>
        <v>2025</v>
      </c>
      <c r="L345">
        <v>5</v>
      </c>
      <c r="M345">
        <v>50</v>
      </c>
      <c r="N345">
        <f>Origen[[#This Row],[Unidades]]*Origen[[#This Row],[PVP]]</f>
        <v>250</v>
      </c>
      <c r="O345" s="1" t="s">
        <v>112</v>
      </c>
      <c r="P345" s="1" t="s">
        <v>6</v>
      </c>
      <c r="Q345" s="1" t="s">
        <v>65</v>
      </c>
      <c r="R345" s="1" t="s">
        <v>19</v>
      </c>
      <c r="S345" s="1" t="s">
        <v>27</v>
      </c>
      <c r="T345" s="1" t="s">
        <v>15</v>
      </c>
      <c r="U345" s="1" t="s">
        <v>22</v>
      </c>
    </row>
    <row r="346" spans="1:21" x14ac:dyDescent="0.25">
      <c r="A346">
        <v>348</v>
      </c>
      <c r="B346">
        <f>IF(IFERROR(VLOOKUP(Origen[[#This Row],[Customer ID]],A347:A4245,1,FALSE),0)&gt;0,1,0)</f>
        <v>0</v>
      </c>
      <c r="C346">
        <v>36</v>
      </c>
      <c r="D346" s="1" t="s">
        <v>2</v>
      </c>
      <c r="E346" s="1" t="str">
        <f>IF(Origen[[#This Row],[Genero Sin Depurar]]="","Desconocido",Origen[[#This Row],[Genero Sin Depurar]])</f>
        <v>Male</v>
      </c>
      <c r="F346" s="1" t="s">
        <v>23</v>
      </c>
      <c r="G346" s="1" t="s">
        <v>24</v>
      </c>
      <c r="H346" s="2">
        <v>45986</v>
      </c>
      <c r="I346" s="2" t="str">
        <f>TEXT(Origen[[#This Row],[Fecha Compra]],"dddd")</f>
        <v>martes</v>
      </c>
      <c r="J346" s="7" t="str">
        <f>TEXT(MONTH(Origen[[#This Row],[Fecha Compra]]),"MM")</f>
        <v>01</v>
      </c>
      <c r="K346" s="7">
        <f>YEAR(Origen[[#This Row],[Fecha Compra]])</f>
        <v>2025</v>
      </c>
      <c r="L346">
        <v>43</v>
      </c>
      <c r="M346">
        <v>41</v>
      </c>
      <c r="N346">
        <f>Origen[[#This Row],[Unidades]]*Origen[[#This Row],[PVP]]</f>
        <v>1763</v>
      </c>
      <c r="O346" s="1" t="s">
        <v>29</v>
      </c>
      <c r="P346" s="1" t="s">
        <v>6</v>
      </c>
      <c r="Q346" s="1" t="s">
        <v>90</v>
      </c>
      <c r="R346" s="1" t="s">
        <v>39</v>
      </c>
      <c r="S346" s="1" t="s">
        <v>56</v>
      </c>
      <c r="T346" s="1" t="s">
        <v>28</v>
      </c>
      <c r="U346" s="1" t="s">
        <v>11</v>
      </c>
    </row>
    <row r="347" spans="1:21" x14ac:dyDescent="0.25">
      <c r="A347">
        <v>349</v>
      </c>
      <c r="B347">
        <f>IF(IFERROR(VLOOKUP(Origen[[#This Row],[Customer ID]],A348:A4246,1,FALSE),0)&gt;0,1,0)</f>
        <v>0</v>
      </c>
      <c r="C347">
        <v>56</v>
      </c>
      <c r="D347" s="1" t="s">
        <v>2</v>
      </c>
      <c r="E347" s="1" t="str">
        <f>IF(Origen[[#This Row],[Genero Sin Depurar]]="","Desconocido",Origen[[#This Row],[Genero Sin Depurar]])</f>
        <v>Male</v>
      </c>
      <c r="F347" s="1" t="s">
        <v>3</v>
      </c>
      <c r="G347" s="1" t="s">
        <v>4</v>
      </c>
      <c r="H347" s="2">
        <v>45988</v>
      </c>
      <c r="I347" s="2" t="str">
        <f>TEXT(Origen[[#This Row],[Fecha Compra]],"dddd")</f>
        <v>jueves</v>
      </c>
      <c r="J347" s="7" t="str">
        <f>TEXT(MONTH(Origen[[#This Row],[Fecha Compra]]),"MM")</f>
        <v>01</v>
      </c>
      <c r="K347" s="7">
        <f>YEAR(Origen[[#This Row],[Fecha Compra]])</f>
        <v>2025</v>
      </c>
      <c r="L347">
        <v>17</v>
      </c>
      <c r="M347">
        <v>59</v>
      </c>
      <c r="N347">
        <f>Origen[[#This Row],[Unidades]]*Origen[[#This Row],[PVP]]</f>
        <v>1003</v>
      </c>
      <c r="O347" s="1" t="s">
        <v>113</v>
      </c>
      <c r="P347" s="1" t="s">
        <v>26</v>
      </c>
      <c r="Q347" s="1" t="s">
        <v>100</v>
      </c>
      <c r="R347" s="1" t="s">
        <v>39</v>
      </c>
      <c r="S347" s="1" t="s">
        <v>20</v>
      </c>
      <c r="T347" s="1" t="s">
        <v>28</v>
      </c>
      <c r="U347" s="1" t="s">
        <v>11</v>
      </c>
    </row>
    <row r="348" spans="1:21" x14ac:dyDescent="0.25">
      <c r="A348">
        <v>350</v>
      </c>
      <c r="B348">
        <f>IF(IFERROR(VLOOKUP(Origen[[#This Row],[Customer ID]],A349:A4247,1,FALSE),0)&gt;0,1,0)</f>
        <v>0</v>
      </c>
      <c r="C348">
        <v>37</v>
      </c>
      <c r="D348" s="1" t="s">
        <v>2</v>
      </c>
      <c r="E348" s="1" t="str">
        <f>IF(Origen[[#This Row],[Genero Sin Depurar]]="","Desconocido",Origen[[#This Row],[Genero Sin Depurar]])</f>
        <v>Male</v>
      </c>
      <c r="F348" s="1" t="s">
        <v>106</v>
      </c>
      <c r="G348" s="1" t="s">
        <v>49</v>
      </c>
      <c r="H348" s="2">
        <v>45990</v>
      </c>
      <c r="I348" s="2" t="str">
        <f>TEXT(Origen[[#This Row],[Fecha Compra]],"dddd")</f>
        <v>sábado</v>
      </c>
      <c r="J348" s="7" t="str">
        <f>TEXT(MONTH(Origen[[#This Row],[Fecha Compra]]),"MM")</f>
        <v>01</v>
      </c>
      <c r="K348" s="7">
        <f>YEAR(Origen[[#This Row],[Fecha Compra]])</f>
        <v>2025</v>
      </c>
      <c r="L348">
        <v>3</v>
      </c>
      <c r="M348">
        <v>87</v>
      </c>
      <c r="N348">
        <f>Origen[[#This Row],[Unidades]]*Origen[[#This Row],[PVP]]</f>
        <v>261</v>
      </c>
      <c r="O348" s="1" t="s">
        <v>99</v>
      </c>
      <c r="P348" s="1" t="s">
        <v>26</v>
      </c>
      <c r="Q348" s="1" t="s">
        <v>78</v>
      </c>
      <c r="R348" s="1" t="s">
        <v>8</v>
      </c>
      <c r="S348" s="1" t="s">
        <v>52</v>
      </c>
      <c r="T348" s="1" t="s">
        <v>57</v>
      </c>
      <c r="U348" s="1" t="s">
        <v>58</v>
      </c>
    </row>
    <row r="349" spans="1:21" x14ac:dyDescent="0.25">
      <c r="A349">
        <v>351</v>
      </c>
      <c r="B349">
        <f>IF(IFERROR(VLOOKUP(Origen[[#This Row],[Customer ID]],A350:A4248,1,FALSE),0)&gt;0,1,0)</f>
        <v>0</v>
      </c>
      <c r="C349">
        <v>42</v>
      </c>
      <c r="D349" s="1" t="s">
        <v>2</v>
      </c>
      <c r="E349" s="1" t="str">
        <f>IF(Origen[[#This Row],[Genero Sin Depurar]]="","Desconocido",Origen[[#This Row],[Genero Sin Depurar]])</f>
        <v>Male</v>
      </c>
      <c r="F349" s="1" t="s">
        <v>12</v>
      </c>
      <c r="G349" s="1" t="s">
        <v>4</v>
      </c>
      <c r="H349" s="2">
        <v>45992</v>
      </c>
      <c r="I349" s="2" t="str">
        <f>TEXT(Origen[[#This Row],[Fecha Compra]],"dddd")</f>
        <v>lunes</v>
      </c>
      <c r="J349" s="7" t="str">
        <f>TEXT(MONTH(Origen[[#This Row],[Fecha Compra]]),"MM")</f>
        <v>01</v>
      </c>
      <c r="K349" s="7">
        <f>YEAR(Origen[[#This Row],[Fecha Compra]])</f>
        <v>2025</v>
      </c>
      <c r="L349">
        <v>47</v>
      </c>
      <c r="M349">
        <v>68</v>
      </c>
      <c r="N349">
        <f>Origen[[#This Row],[Unidades]]*Origen[[#This Row],[PVP]]</f>
        <v>3196</v>
      </c>
      <c r="O349" s="1" t="s">
        <v>5</v>
      </c>
      <c r="P349" s="1" t="s">
        <v>26</v>
      </c>
      <c r="Q349" s="1" t="s">
        <v>65</v>
      </c>
      <c r="R349" s="1" t="s">
        <v>19</v>
      </c>
      <c r="S349" s="1" t="s">
        <v>52</v>
      </c>
      <c r="T349" s="1" t="s">
        <v>57</v>
      </c>
      <c r="U349" s="1" t="s">
        <v>11</v>
      </c>
    </row>
    <row r="350" spans="1:21" x14ac:dyDescent="0.25">
      <c r="A350">
        <v>352</v>
      </c>
      <c r="B350">
        <f>IF(IFERROR(VLOOKUP(Origen[[#This Row],[Customer ID]],A351:A4249,1,FALSE),0)&gt;0,1,0)</f>
        <v>0</v>
      </c>
      <c r="C350">
        <v>28</v>
      </c>
      <c r="D350" s="1" t="s">
        <v>2</v>
      </c>
      <c r="E350" s="1" t="str">
        <f>IF(Origen[[#This Row],[Genero Sin Depurar]]="","Desconocido",Origen[[#This Row],[Genero Sin Depurar]])</f>
        <v>Male</v>
      </c>
      <c r="F350" s="1" t="s">
        <v>69</v>
      </c>
      <c r="G350" s="1" t="s">
        <v>4</v>
      </c>
      <c r="H350" s="2">
        <v>45994</v>
      </c>
      <c r="I350" s="2" t="str">
        <f>TEXT(Origen[[#This Row],[Fecha Compra]],"dddd")</f>
        <v>miércoles</v>
      </c>
      <c r="J350" s="7" t="str">
        <f>TEXT(MONTH(Origen[[#This Row],[Fecha Compra]]),"MM")</f>
        <v>01</v>
      </c>
      <c r="K350" s="7">
        <f>YEAR(Origen[[#This Row],[Fecha Compra]])</f>
        <v>2025</v>
      </c>
      <c r="L350">
        <v>24</v>
      </c>
      <c r="M350">
        <v>90</v>
      </c>
      <c r="N350">
        <f>Origen[[#This Row],[Unidades]]*Origen[[#This Row],[PVP]]</f>
        <v>2160</v>
      </c>
      <c r="O350" s="1" t="s">
        <v>66</v>
      </c>
      <c r="P350" s="1" t="s">
        <v>26</v>
      </c>
      <c r="Q350" s="1" t="s">
        <v>67</v>
      </c>
      <c r="R350" s="1" t="s">
        <v>8</v>
      </c>
      <c r="S350" s="1" t="s">
        <v>36</v>
      </c>
      <c r="T350" s="1" t="s">
        <v>68</v>
      </c>
      <c r="U350" s="1" t="s">
        <v>58</v>
      </c>
    </row>
    <row r="351" spans="1:21" x14ac:dyDescent="0.25">
      <c r="A351">
        <v>353</v>
      </c>
      <c r="B351">
        <f>IF(IFERROR(VLOOKUP(Origen[[#This Row],[Customer ID]],A352:A4250,1,FALSE),0)&gt;0,1,0)</f>
        <v>0</v>
      </c>
      <c r="C351">
        <v>27</v>
      </c>
      <c r="D351" s="1" t="s">
        <v>2</v>
      </c>
      <c r="E351" s="1" t="str">
        <f>IF(Origen[[#This Row],[Genero Sin Depurar]]="","Desconocido",Origen[[#This Row],[Genero Sin Depurar]])</f>
        <v>Male</v>
      </c>
      <c r="F351" s="1" t="s">
        <v>16</v>
      </c>
      <c r="G351" s="1" t="s">
        <v>4</v>
      </c>
      <c r="H351" s="2">
        <v>45996</v>
      </c>
      <c r="I351" s="2" t="str">
        <f>TEXT(Origen[[#This Row],[Fecha Compra]],"dddd")</f>
        <v>viernes</v>
      </c>
      <c r="J351" s="7" t="str">
        <f>TEXT(MONTH(Origen[[#This Row],[Fecha Compra]]),"MM")</f>
        <v>01</v>
      </c>
      <c r="K351" s="7">
        <f>YEAR(Origen[[#This Row],[Fecha Compra]])</f>
        <v>2025</v>
      </c>
      <c r="L351">
        <v>12</v>
      </c>
      <c r="M351">
        <v>71</v>
      </c>
      <c r="N351">
        <f>Origen[[#This Row],[Unidades]]*Origen[[#This Row],[PVP]]</f>
        <v>852</v>
      </c>
      <c r="O351" s="1" t="s">
        <v>87</v>
      </c>
      <c r="P351" s="1" t="s">
        <v>74</v>
      </c>
      <c r="Q351" s="1" t="s">
        <v>116</v>
      </c>
      <c r="R351" s="1" t="s">
        <v>39</v>
      </c>
      <c r="S351" s="1" t="s">
        <v>27</v>
      </c>
      <c r="T351" s="1" t="s">
        <v>15</v>
      </c>
      <c r="U351" s="1" t="s">
        <v>79</v>
      </c>
    </row>
    <row r="352" spans="1:21" x14ac:dyDescent="0.25">
      <c r="A352">
        <v>354</v>
      </c>
      <c r="B352">
        <f>IF(IFERROR(VLOOKUP(Origen[[#This Row],[Customer ID]],A353:A4251,1,FALSE),0)&gt;0,1,0)</f>
        <v>0</v>
      </c>
      <c r="C352">
        <v>63</v>
      </c>
      <c r="D352" s="1" t="s">
        <v>2</v>
      </c>
      <c r="E352" s="1" t="str">
        <f>IF(Origen[[#This Row],[Genero Sin Depurar]]="","Desconocido",Origen[[#This Row],[Genero Sin Depurar]])</f>
        <v>Male</v>
      </c>
      <c r="F352" s="1" t="s">
        <v>32</v>
      </c>
      <c r="G352" s="1" t="s">
        <v>24</v>
      </c>
      <c r="H352" s="2">
        <v>45998</v>
      </c>
      <c r="I352" s="2" t="str">
        <f>TEXT(Origen[[#This Row],[Fecha Compra]],"dddd")</f>
        <v>domingo</v>
      </c>
      <c r="J352" s="7" t="str">
        <f>TEXT(MONTH(Origen[[#This Row],[Fecha Compra]]),"MM")</f>
        <v>01</v>
      </c>
      <c r="K352" s="7">
        <f>YEAR(Origen[[#This Row],[Fecha Compra]])</f>
        <v>2025</v>
      </c>
      <c r="L352">
        <v>35</v>
      </c>
      <c r="M352">
        <v>64</v>
      </c>
      <c r="N352">
        <f>Origen[[#This Row],[Unidades]]*Origen[[#This Row],[PVP]]</f>
        <v>2240</v>
      </c>
      <c r="O352" s="1" t="s">
        <v>50</v>
      </c>
      <c r="P352" s="1" t="s">
        <v>6</v>
      </c>
      <c r="Q352" s="1" t="s">
        <v>116</v>
      </c>
      <c r="R352" s="1" t="s">
        <v>39</v>
      </c>
      <c r="S352" s="1" t="s">
        <v>56</v>
      </c>
      <c r="T352" s="1" t="s">
        <v>68</v>
      </c>
      <c r="U352" s="1" t="s">
        <v>70</v>
      </c>
    </row>
    <row r="353" spans="1:21" x14ac:dyDescent="0.25">
      <c r="A353">
        <v>355</v>
      </c>
      <c r="B353">
        <f>IF(IFERROR(VLOOKUP(Origen[[#This Row],[Customer ID]],A354:A4252,1,FALSE),0)&gt;0,1,0)</f>
        <v>0</v>
      </c>
      <c r="C353">
        <v>58</v>
      </c>
      <c r="D353" s="1" t="s">
        <v>2</v>
      </c>
      <c r="E353" s="1" t="str">
        <f>IF(Origen[[#This Row],[Genero Sin Depurar]]="","Desconocido",Origen[[#This Row],[Genero Sin Depurar]])</f>
        <v>Male</v>
      </c>
      <c r="F353" s="1" t="s">
        <v>88</v>
      </c>
      <c r="G353" s="1" t="s">
        <v>49</v>
      </c>
      <c r="H353" s="2">
        <v>46000</v>
      </c>
      <c r="I353" s="2" t="str">
        <f>TEXT(Origen[[#This Row],[Fecha Compra]],"dddd")</f>
        <v>martes</v>
      </c>
      <c r="J353" s="7" t="str">
        <f>TEXT(MONTH(Origen[[#This Row],[Fecha Compra]]),"MM")</f>
        <v>01</v>
      </c>
      <c r="K353" s="7">
        <f>YEAR(Origen[[#This Row],[Fecha Compra]])</f>
        <v>2025</v>
      </c>
      <c r="L353">
        <v>42</v>
      </c>
      <c r="M353">
        <v>76</v>
      </c>
      <c r="N353">
        <f>Origen[[#This Row],[Unidades]]*Origen[[#This Row],[PVP]]</f>
        <v>3192</v>
      </c>
      <c r="O353" s="1" t="s">
        <v>120</v>
      </c>
      <c r="P353" s="1" t="s">
        <v>18</v>
      </c>
      <c r="Q353" s="1" t="s">
        <v>60</v>
      </c>
      <c r="R353" s="1" t="s">
        <v>39</v>
      </c>
      <c r="S353" s="1" t="s">
        <v>20</v>
      </c>
      <c r="T353" s="1" t="s">
        <v>10</v>
      </c>
      <c r="U353" s="1" t="s">
        <v>22</v>
      </c>
    </row>
    <row r="354" spans="1:21" x14ac:dyDescent="0.25">
      <c r="A354">
        <v>356</v>
      </c>
      <c r="B354">
        <f>IF(IFERROR(VLOOKUP(Origen[[#This Row],[Customer ID]],A355:A4253,1,FALSE),0)&gt;0,1,0)</f>
        <v>0</v>
      </c>
      <c r="C354">
        <v>37</v>
      </c>
      <c r="D354" s="1" t="s">
        <v>2</v>
      </c>
      <c r="E354" s="1" t="str">
        <f>IF(Origen[[#This Row],[Genero Sin Depurar]]="","Desconocido",Origen[[#This Row],[Genero Sin Depurar]])</f>
        <v>Male</v>
      </c>
      <c r="F354" s="1" t="s">
        <v>88</v>
      </c>
      <c r="G354" s="1" t="s">
        <v>49</v>
      </c>
      <c r="H354" s="2">
        <v>46002</v>
      </c>
      <c r="I354" s="2" t="str">
        <f>TEXT(Origen[[#This Row],[Fecha Compra]],"dddd")</f>
        <v>jueves</v>
      </c>
      <c r="J354" s="7" t="str">
        <f>TEXT(MONTH(Origen[[#This Row],[Fecha Compra]]),"MM")</f>
        <v>01</v>
      </c>
      <c r="K354" s="7">
        <f>YEAR(Origen[[#This Row],[Fecha Compra]])</f>
        <v>2025</v>
      </c>
      <c r="L354">
        <v>1</v>
      </c>
      <c r="M354">
        <v>42</v>
      </c>
      <c r="N354">
        <f>Origen[[#This Row],[Unidades]]*Origen[[#This Row],[PVP]]</f>
        <v>42</v>
      </c>
      <c r="O354" s="1" t="s">
        <v>29</v>
      </c>
      <c r="P354" s="1" t="s">
        <v>74</v>
      </c>
      <c r="Q354" s="1" t="s">
        <v>118</v>
      </c>
      <c r="R354" s="1" t="s">
        <v>39</v>
      </c>
      <c r="S354" s="1" t="s">
        <v>52</v>
      </c>
      <c r="T354" s="1" t="s">
        <v>28</v>
      </c>
      <c r="U354" s="1" t="s">
        <v>79</v>
      </c>
    </row>
    <row r="355" spans="1:21" x14ac:dyDescent="0.25">
      <c r="A355">
        <v>357</v>
      </c>
      <c r="B355">
        <f>IF(IFERROR(VLOOKUP(Origen[[#This Row],[Customer ID]],A356:A4254,1,FALSE),0)&gt;0,1,0)</f>
        <v>0</v>
      </c>
      <c r="C355">
        <v>56</v>
      </c>
      <c r="D355" s="1" t="s">
        <v>2</v>
      </c>
      <c r="E355" s="1" t="str">
        <f>IF(Origen[[#This Row],[Genero Sin Depurar]]="","Desconocido",Origen[[#This Row],[Genero Sin Depurar]])</f>
        <v>Male</v>
      </c>
      <c r="F355" s="1" t="s">
        <v>77</v>
      </c>
      <c r="G355" s="1" t="s">
        <v>4</v>
      </c>
      <c r="H355" s="2">
        <v>46004</v>
      </c>
      <c r="I355" s="2" t="str">
        <f>TEXT(Origen[[#This Row],[Fecha Compra]],"dddd")</f>
        <v>sábado</v>
      </c>
      <c r="J355" s="7" t="str">
        <f>TEXT(MONTH(Origen[[#This Row],[Fecha Compra]]),"MM")</f>
        <v>01</v>
      </c>
      <c r="K355" s="7">
        <f>YEAR(Origen[[#This Row],[Fecha Compra]])</f>
        <v>2025</v>
      </c>
      <c r="L355">
        <v>27</v>
      </c>
      <c r="M355">
        <v>80</v>
      </c>
      <c r="N355">
        <f>Origen[[#This Row],[Unidades]]*Origen[[#This Row],[PVP]]</f>
        <v>2160</v>
      </c>
      <c r="O355" s="1" t="s">
        <v>89</v>
      </c>
      <c r="P355" s="1" t="s">
        <v>6</v>
      </c>
      <c r="Q355" s="1" t="s">
        <v>76</v>
      </c>
      <c r="R355" s="1" t="s">
        <v>19</v>
      </c>
      <c r="S355" s="1" t="s">
        <v>36</v>
      </c>
      <c r="T355" s="1" t="s">
        <v>15</v>
      </c>
      <c r="U355" s="1" t="s">
        <v>22</v>
      </c>
    </row>
    <row r="356" spans="1:21" x14ac:dyDescent="0.25">
      <c r="A356">
        <v>358</v>
      </c>
      <c r="B356">
        <f>IF(IFERROR(VLOOKUP(Origen[[#This Row],[Customer ID]],A357:A4255,1,FALSE),0)&gt;0,1,0)</f>
        <v>0</v>
      </c>
      <c r="C356">
        <v>18</v>
      </c>
      <c r="D356" s="1" t="s">
        <v>2</v>
      </c>
      <c r="E356" s="1" t="str">
        <f>IF(Origen[[#This Row],[Genero Sin Depurar]]="","Desconocido",Origen[[#This Row],[Genero Sin Depurar]])</f>
        <v>Male</v>
      </c>
      <c r="F356" s="1" t="s">
        <v>115</v>
      </c>
      <c r="G356" s="1" t="s">
        <v>49</v>
      </c>
      <c r="H356" s="2">
        <v>46006</v>
      </c>
      <c r="I356" s="2" t="str">
        <f>TEXT(Origen[[#This Row],[Fecha Compra]],"dddd")</f>
        <v>lunes</v>
      </c>
      <c r="J356" s="7" t="str">
        <f>TEXT(MONTH(Origen[[#This Row],[Fecha Compra]]),"MM")</f>
        <v>01</v>
      </c>
      <c r="K356" s="7">
        <f>YEAR(Origen[[#This Row],[Fecha Compra]])</f>
        <v>2025</v>
      </c>
      <c r="L356">
        <v>16</v>
      </c>
      <c r="M356">
        <v>56</v>
      </c>
      <c r="N356">
        <f>Origen[[#This Row],[Unidades]]*Origen[[#This Row],[PVP]]</f>
        <v>896</v>
      </c>
      <c r="O356" s="1" t="s">
        <v>54</v>
      </c>
      <c r="P356" s="1" t="s">
        <v>26</v>
      </c>
      <c r="Q356" s="1" t="s">
        <v>60</v>
      </c>
      <c r="R356" s="1" t="s">
        <v>19</v>
      </c>
      <c r="S356" s="1" t="s">
        <v>36</v>
      </c>
      <c r="T356" s="1" t="s">
        <v>21</v>
      </c>
      <c r="U356" s="1" t="s">
        <v>58</v>
      </c>
    </row>
    <row r="357" spans="1:21" x14ac:dyDescent="0.25">
      <c r="A357">
        <v>359</v>
      </c>
      <c r="B357">
        <f>IF(IFERROR(VLOOKUP(Origen[[#This Row],[Customer ID]],A358:A4256,1,FALSE),0)&gt;0,1,0)</f>
        <v>0</v>
      </c>
      <c r="C357">
        <v>48</v>
      </c>
      <c r="D357" s="1" t="s">
        <v>2</v>
      </c>
      <c r="E357" s="1" t="str">
        <f>IF(Origen[[#This Row],[Genero Sin Depurar]]="","Desconocido",Origen[[#This Row],[Genero Sin Depurar]])</f>
        <v>Male</v>
      </c>
      <c r="F357" s="1" t="s">
        <v>106</v>
      </c>
      <c r="G357" s="1" t="s">
        <v>49</v>
      </c>
      <c r="H357" s="2">
        <v>46008</v>
      </c>
      <c r="I357" s="2" t="str">
        <f>TEXT(Origen[[#This Row],[Fecha Compra]],"dddd")</f>
        <v>miércoles</v>
      </c>
      <c r="J357" s="7" t="str">
        <f>TEXT(MONTH(Origen[[#This Row],[Fecha Compra]]),"MM")</f>
        <v>01</v>
      </c>
      <c r="K357" s="7">
        <f>YEAR(Origen[[#This Row],[Fecha Compra]])</f>
        <v>2025</v>
      </c>
      <c r="L357">
        <v>36</v>
      </c>
      <c r="M357">
        <v>25</v>
      </c>
      <c r="N357">
        <f>Origen[[#This Row],[Unidades]]*Origen[[#This Row],[PVP]]</f>
        <v>900</v>
      </c>
      <c r="O357" s="1" t="s">
        <v>130</v>
      </c>
      <c r="P357" s="1" t="s">
        <v>74</v>
      </c>
      <c r="Q357" s="1" t="s">
        <v>118</v>
      </c>
      <c r="R357" s="1" t="s">
        <v>35</v>
      </c>
      <c r="S357" s="1" t="s">
        <v>9</v>
      </c>
      <c r="T357" s="1" t="s">
        <v>21</v>
      </c>
      <c r="U357" s="1" t="s">
        <v>79</v>
      </c>
    </row>
    <row r="358" spans="1:21" x14ac:dyDescent="0.25">
      <c r="A358">
        <v>360</v>
      </c>
      <c r="B358">
        <f>IF(IFERROR(VLOOKUP(Origen[[#This Row],[Customer ID]],A359:A4257,1,FALSE),0)&gt;0,1,0)</f>
        <v>0</v>
      </c>
      <c r="C358">
        <v>31</v>
      </c>
      <c r="D358" s="1" t="s">
        <v>2</v>
      </c>
      <c r="E358" s="1" t="str">
        <f>IF(Origen[[#This Row],[Genero Sin Depurar]]="","Desconocido",Origen[[#This Row],[Genero Sin Depurar]])</f>
        <v>Male</v>
      </c>
      <c r="F358" s="1" t="s">
        <v>32</v>
      </c>
      <c r="G358" s="1" t="s">
        <v>24</v>
      </c>
      <c r="H358" s="2">
        <v>46010</v>
      </c>
      <c r="I358" s="2" t="str">
        <f>TEXT(Origen[[#This Row],[Fecha Compra]],"dddd")</f>
        <v>viernes</v>
      </c>
      <c r="J358" s="7" t="str">
        <f>TEXT(MONTH(Origen[[#This Row],[Fecha Compra]]),"MM")</f>
        <v>01</v>
      </c>
      <c r="K358" s="7">
        <f>YEAR(Origen[[#This Row],[Fecha Compra]])</f>
        <v>2025</v>
      </c>
      <c r="L358">
        <v>30</v>
      </c>
      <c r="M358">
        <v>74</v>
      </c>
      <c r="N358">
        <f>Origen[[#This Row],[Unidades]]*Origen[[#This Row],[PVP]]</f>
        <v>2220</v>
      </c>
      <c r="O358" s="1" t="s">
        <v>124</v>
      </c>
      <c r="P358" s="1" t="s">
        <v>26</v>
      </c>
      <c r="Q358" s="1" t="s">
        <v>60</v>
      </c>
      <c r="R358" s="1" t="s">
        <v>8</v>
      </c>
      <c r="S358" s="1" t="s">
        <v>56</v>
      </c>
      <c r="T358" s="1" t="s">
        <v>21</v>
      </c>
      <c r="U358" s="1" t="s">
        <v>79</v>
      </c>
    </row>
    <row r="359" spans="1:21" x14ac:dyDescent="0.25">
      <c r="A359">
        <v>361</v>
      </c>
      <c r="B359">
        <f>IF(IFERROR(VLOOKUP(Origen[[#This Row],[Customer ID]],A360:A4258,1,FALSE),0)&gt;0,1,0)</f>
        <v>0</v>
      </c>
      <c r="C359">
        <v>51</v>
      </c>
      <c r="D359" s="1" t="s">
        <v>2</v>
      </c>
      <c r="E359" s="1" t="str">
        <f>IF(Origen[[#This Row],[Genero Sin Depurar]]="","Desconocido",Origen[[#This Row],[Genero Sin Depurar]])</f>
        <v>Male</v>
      </c>
      <c r="F359" s="1" t="s">
        <v>77</v>
      </c>
      <c r="G359" s="1" t="s">
        <v>4</v>
      </c>
      <c r="H359" s="2">
        <v>46012</v>
      </c>
      <c r="I359" s="2" t="str">
        <f>TEXT(Origen[[#This Row],[Fecha Compra]],"dddd")</f>
        <v>domingo</v>
      </c>
      <c r="J359" s="7" t="str">
        <f>TEXT(MONTH(Origen[[#This Row],[Fecha Compra]]),"MM")</f>
        <v>01</v>
      </c>
      <c r="K359" s="7">
        <f>YEAR(Origen[[#This Row],[Fecha Compra]])</f>
        <v>2025</v>
      </c>
      <c r="L359">
        <v>18</v>
      </c>
      <c r="M359">
        <v>30</v>
      </c>
      <c r="N359">
        <f>Origen[[#This Row],[Unidades]]*Origen[[#This Row],[PVP]]</f>
        <v>540</v>
      </c>
      <c r="O359" s="1" t="s">
        <v>25</v>
      </c>
      <c r="P359" s="1" t="s">
        <v>26</v>
      </c>
      <c r="Q359" s="1" t="s">
        <v>67</v>
      </c>
      <c r="R359" s="1" t="s">
        <v>35</v>
      </c>
      <c r="S359" s="1" t="s">
        <v>36</v>
      </c>
      <c r="T359" s="1" t="s">
        <v>68</v>
      </c>
      <c r="U359" s="1" t="s">
        <v>11</v>
      </c>
    </row>
    <row r="360" spans="1:21" x14ac:dyDescent="0.25">
      <c r="A360">
        <v>362</v>
      </c>
      <c r="B360">
        <f>IF(IFERROR(VLOOKUP(Origen[[#This Row],[Customer ID]],A361:A4259,1,FALSE),0)&gt;0,1,0)</f>
        <v>0</v>
      </c>
      <c r="C360">
        <v>65</v>
      </c>
      <c r="D360" s="1" t="s">
        <v>2</v>
      </c>
      <c r="E360" s="1" t="str">
        <f>IF(Origen[[#This Row],[Genero Sin Depurar]]="","Desconocido",Origen[[#This Row],[Genero Sin Depurar]])</f>
        <v>Male</v>
      </c>
      <c r="F360" s="1" t="s">
        <v>95</v>
      </c>
      <c r="G360" s="1" t="s">
        <v>4</v>
      </c>
      <c r="H360" s="2">
        <v>46014</v>
      </c>
      <c r="I360" s="2" t="str">
        <f>TEXT(Origen[[#This Row],[Fecha Compra]],"dddd")</f>
        <v>martes</v>
      </c>
      <c r="J360" s="7" t="str">
        <f>TEXT(MONTH(Origen[[#This Row],[Fecha Compra]]),"MM")</f>
        <v>01</v>
      </c>
      <c r="K360" s="7">
        <f>YEAR(Origen[[#This Row],[Fecha Compra]])</f>
        <v>2025</v>
      </c>
      <c r="L360">
        <v>45</v>
      </c>
      <c r="M360">
        <v>96</v>
      </c>
      <c r="N360">
        <f>Origen[[#This Row],[Unidades]]*Origen[[#This Row],[PVP]]</f>
        <v>4320</v>
      </c>
      <c r="O360" s="1" t="s">
        <v>89</v>
      </c>
      <c r="P360" s="1" t="s">
        <v>26</v>
      </c>
      <c r="Q360" s="1" t="s">
        <v>34</v>
      </c>
      <c r="R360" s="1" t="s">
        <v>19</v>
      </c>
      <c r="S360" s="1" t="s">
        <v>20</v>
      </c>
      <c r="T360" s="1" t="s">
        <v>15</v>
      </c>
      <c r="U360" s="1" t="s">
        <v>31</v>
      </c>
    </row>
    <row r="361" spans="1:21" x14ac:dyDescent="0.25">
      <c r="A361">
        <v>363</v>
      </c>
      <c r="B361">
        <f>IF(IFERROR(VLOOKUP(Origen[[#This Row],[Customer ID]],A362:A4260,1,FALSE),0)&gt;0,1,0)</f>
        <v>0</v>
      </c>
      <c r="C361">
        <v>53</v>
      </c>
      <c r="D361" s="1" t="s">
        <v>2</v>
      </c>
      <c r="E361" s="1" t="str">
        <f>IF(Origen[[#This Row],[Genero Sin Depurar]]="","Desconocido",Origen[[#This Row],[Genero Sin Depurar]])</f>
        <v>Male</v>
      </c>
      <c r="F361" s="1" t="s">
        <v>32</v>
      </c>
      <c r="G361" s="1" t="s">
        <v>24</v>
      </c>
      <c r="H361" s="2">
        <v>46016</v>
      </c>
      <c r="I361" s="2" t="str">
        <f>TEXT(Origen[[#This Row],[Fecha Compra]],"dddd")</f>
        <v>jueves</v>
      </c>
      <c r="J361" s="7" t="str">
        <f>TEXT(MONTH(Origen[[#This Row],[Fecha Compra]]),"MM")</f>
        <v>01</v>
      </c>
      <c r="K361" s="7">
        <f>YEAR(Origen[[#This Row],[Fecha Compra]])</f>
        <v>2025</v>
      </c>
      <c r="L361">
        <v>1</v>
      </c>
      <c r="M361">
        <v>64</v>
      </c>
      <c r="N361">
        <f>Origen[[#This Row],[Unidades]]*Origen[[#This Row],[PVP]]</f>
        <v>64</v>
      </c>
      <c r="O361" s="1" t="s">
        <v>87</v>
      </c>
      <c r="P361" s="1" t="s">
        <v>26</v>
      </c>
      <c r="Q361" s="1" t="s">
        <v>43</v>
      </c>
      <c r="R361" s="1" t="s">
        <v>39</v>
      </c>
      <c r="S361" s="1" t="s">
        <v>20</v>
      </c>
      <c r="T361" s="1" t="s">
        <v>10</v>
      </c>
      <c r="U361" s="1" t="s">
        <v>11</v>
      </c>
    </row>
    <row r="362" spans="1:21" x14ac:dyDescent="0.25">
      <c r="A362">
        <v>364</v>
      </c>
      <c r="B362">
        <f>IF(IFERROR(VLOOKUP(Origen[[#This Row],[Customer ID]],A363:A4261,1,FALSE),0)&gt;0,1,0)</f>
        <v>0</v>
      </c>
      <c r="C362">
        <v>55</v>
      </c>
      <c r="D362" s="1" t="s">
        <v>2</v>
      </c>
      <c r="E362" s="1" t="str">
        <f>IF(Origen[[#This Row],[Genero Sin Depurar]]="","Desconocido",Origen[[#This Row],[Genero Sin Depurar]])</f>
        <v>Male</v>
      </c>
      <c r="F362" s="1" t="s">
        <v>41</v>
      </c>
      <c r="G362" s="1" t="s">
        <v>4</v>
      </c>
      <c r="H362" s="2">
        <v>46018</v>
      </c>
      <c r="I362" s="2" t="str">
        <f>TEXT(Origen[[#This Row],[Fecha Compra]],"dddd")</f>
        <v>sábado</v>
      </c>
      <c r="J362" s="7" t="str">
        <f>TEXT(MONTH(Origen[[#This Row],[Fecha Compra]]),"MM")</f>
        <v>01</v>
      </c>
      <c r="K362" s="7">
        <f>YEAR(Origen[[#This Row],[Fecha Compra]])</f>
        <v>2025</v>
      </c>
      <c r="L362">
        <v>42</v>
      </c>
      <c r="M362">
        <v>88</v>
      </c>
      <c r="N362">
        <f>Origen[[#This Row],[Unidades]]*Origen[[#This Row],[PVP]]</f>
        <v>3696</v>
      </c>
      <c r="O362" s="1" t="s">
        <v>85</v>
      </c>
      <c r="P362" s="1" t="s">
        <v>6</v>
      </c>
      <c r="Q362" s="1" t="s">
        <v>116</v>
      </c>
      <c r="R362" s="1" t="s">
        <v>8</v>
      </c>
      <c r="S362" s="1" t="s">
        <v>20</v>
      </c>
      <c r="T362" s="1" t="s">
        <v>57</v>
      </c>
      <c r="U362" s="1" t="s">
        <v>11</v>
      </c>
    </row>
    <row r="363" spans="1:21" x14ac:dyDescent="0.25">
      <c r="A363">
        <v>365</v>
      </c>
      <c r="B363">
        <f>IF(IFERROR(VLOOKUP(Origen[[#This Row],[Customer ID]],A364:A4262,1,FALSE),0)&gt;0,1,0)</f>
        <v>0</v>
      </c>
      <c r="C363">
        <v>62</v>
      </c>
      <c r="D363" s="1" t="s">
        <v>2</v>
      </c>
      <c r="E363" s="1" t="str">
        <f>IF(Origen[[#This Row],[Genero Sin Depurar]]="","Desconocido",Origen[[#This Row],[Genero Sin Depurar]])</f>
        <v>Male</v>
      </c>
      <c r="F363" s="1" t="s">
        <v>53</v>
      </c>
      <c r="G363" s="1" t="s">
        <v>24</v>
      </c>
      <c r="H363" s="2">
        <v>46020</v>
      </c>
      <c r="I363" s="2" t="str">
        <f>TEXT(Origen[[#This Row],[Fecha Compra]],"dddd")</f>
        <v>lunes</v>
      </c>
      <c r="J363" s="7" t="str">
        <f>TEXT(MONTH(Origen[[#This Row],[Fecha Compra]]),"MM")</f>
        <v>01</v>
      </c>
      <c r="K363" s="7">
        <f>YEAR(Origen[[#This Row],[Fecha Compra]])</f>
        <v>2025</v>
      </c>
      <c r="L363">
        <v>7</v>
      </c>
      <c r="M363">
        <v>88</v>
      </c>
      <c r="N363">
        <f>Origen[[#This Row],[Unidades]]*Origen[[#This Row],[PVP]]</f>
        <v>616</v>
      </c>
      <c r="O363" s="1" t="s">
        <v>96</v>
      </c>
      <c r="P363" s="1" t="s">
        <v>6</v>
      </c>
      <c r="Q363" s="1" t="s">
        <v>43</v>
      </c>
      <c r="R363" s="1" t="s">
        <v>35</v>
      </c>
      <c r="S363" s="1" t="s">
        <v>20</v>
      </c>
      <c r="T363" s="1" t="s">
        <v>10</v>
      </c>
      <c r="U363" s="1" t="s">
        <v>79</v>
      </c>
    </row>
    <row r="364" spans="1:21" x14ac:dyDescent="0.25">
      <c r="A364">
        <v>366</v>
      </c>
      <c r="B364">
        <f>IF(IFERROR(VLOOKUP(Origen[[#This Row],[Customer ID]],A365:A4263,1,FALSE),0)&gt;0,1,0)</f>
        <v>0</v>
      </c>
      <c r="C364">
        <v>55</v>
      </c>
      <c r="D364" s="1" t="s">
        <v>2</v>
      </c>
      <c r="E364" s="1" t="str">
        <f>IF(Origen[[#This Row],[Genero Sin Depurar]]="","Desconocido",Origen[[#This Row],[Genero Sin Depurar]])</f>
        <v>Male</v>
      </c>
      <c r="F364" s="1" t="s">
        <v>125</v>
      </c>
      <c r="G364" s="1" t="s">
        <v>49</v>
      </c>
      <c r="H364" s="2">
        <v>46022</v>
      </c>
      <c r="I364" s="2" t="str">
        <f>TEXT(Origen[[#This Row],[Fecha Compra]],"dddd")</f>
        <v>miércoles</v>
      </c>
      <c r="J364" s="7" t="str">
        <f>TEXT(MONTH(Origen[[#This Row],[Fecha Compra]]),"MM")</f>
        <v>01</v>
      </c>
      <c r="K364" s="7">
        <f>YEAR(Origen[[#This Row],[Fecha Compra]])</f>
        <v>2025</v>
      </c>
      <c r="L364">
        <v>50</v>
      </c>
      <c r="M364">
        <v>88</v>
      </c>
      <c r="N364">
        <f>Origen[[#This Row],[Unidades]]*Origen[[#This Row],[PVP]]</f>
        <v>4400</v>
      </c>
      <c r="O364" s="1" t="s">
        <v>46</v>
      </c>
      <c r="P364" s="1" t="s">
        <v>74</v>
      </c>
      <c r="Q364" s="1" t="s">
        <v>7</v>
      </c>
      <c r="R364" s="1" t="s">
        <v>35</v>
      </c>
      <c r="S364" s="1" t="s">
        <v>36</v>
      </c>
      <c r="T364" s="1" t="s">
        <v>28</v>
      </c>
      <c r="U364" s="1" t="s">
        <v>40</v>
      </c>
    </row>
    <row r="365" spans="1:21" x14ac:dyDescent="0.25">
      <c r="A365">
        <v>367</v>
      </c>
      <c r="B365">
        <f>IF(IFERROR(VLOOKUP(Origen[[#This Row],[Customer ID]],A366:A4264,1,FALSE),0)&gt;0,1,0)</f>
        <v>0</v>
      </c>
      <c r="C365">
        <v>64</v>
      </c>
      <c r="D365" s="1" t="s">
        <v>2</v>
      </c>
      <c r="E365" s="1" t="str">
        <f>IF(Origen[[#This Row],[Genero Sin Depurar]]="","Desconocido",Origen[[#This Row],[Genero Sin Depurar]])</f>
        <v>Male</v>
      </c>
      <c r="F365" s="1" t="s">
        <v>107</v>
      </c>
      <c r="G365" s="1" t="s">
        <v>4</v>
      </c>
      <c r="H365" s="2">
        <v>46024</v>
      </c>
      <c r="I365" s="2" t="str">
        <f>TEXT(Origen[[#This Row],[Fecha Compra]],"dddd")</f>
        <v>viernes</v>
      </c>
      <c r="J365" s="7" t="str">
        <f>TEXT(MONTH(Origen[[#This Row],[Fecha Compra]]),"MM")</f>
        <v>01</v>
      </c>
      <c r="K365" s="7">
        <f>YEAR(Origen[[#This Row],[Fecha Compra]])</f>
        <v>2026</v>
      </c>
      <c r="L365">
        <v>37</v>
      </c>
      <c r="M365">
        <v>36</v>
      </c>
      <c r="N365">
        <f>Origen[[#This Row],[Unidades]]*Origen[[#This Row],[PVP]]</f>
        <v>1332</v>
      </c>
      <c r="O365" s="1" t="s">
        <v>127</v>
      </c>
      <c r="P365" s="1" t="s">
        <v>26</v>
      </c>
      <c r="Q365" s="1" t="s">
        <v>30</v>
      </c>
      <c r="R365" s="1" t="s">
        <v>19</v>
      </c>
      <c r="S365" s="1" t="s">
        <v>56</v>
      </c>
      <c r="T365" s="1" t="s">
        <v>10</v>
      </c>
      <c r="U365" s="1" t="s">
        <v>11</v>
      </c>
    </row>
    <row r="366" spans="1:21" x14ac:dyDescent="0.25">
      <c r="A366">
        <v>368</v>
      </c>
      <c r="B366">
        <f>IF(IFERROR(VLOOKUP(Origen[[#This Row],[Customer ID]],A367:A4265,1,FALSE),0)&gt;0,1,0)</f>
        <v>0</v>
      </c>
      <c r="C366">
        <v>52</v>
      </c>
      <c r="D366" s="1" t="s">
        <v>2</v>
      </c>
      <c r="E366" s="1" t="str">
        <f>IF(Origen[[#This Row],[Genero Sin Depurar]]="","Desconocido",Origen[[#This Row],[Genero Sin Depurar]])</f>
        <v>Male</v>
      </c>
      <c r="F366" s="1" t="s">
        <v>63</v>
      </c>
      <c r="G366" s="1" t="s">
        <v>4</v>
      </c>
      <c r="H366" s="2">
        <v>46026</v>
      </c>
      <c r="I366" s="2" t="str">
        <f>TEXT(Origen[[#This Row],[Fecha Compra]],"dddd")</f>
        <v>domingo</v>
      </c>
      <c r="J366" s="7" t="str">
        <f>TEXT(MONTH(Origen[[#This Row],[Fecha Compra]]),"MM")</f>
        <v>01</v>
      </c>
      <c r="K366" s="7">
        <f>YEAR(Origen[[#This Row],[Fecha Compra]])</f>
        <v>2026</v>
      </c>
      <c r="L366">
        <v>18</v>
      </c>
      <c r="M366">
        <v>40</v>
      </c>
      <c r="N366">
        <f>Origen[[#This Row],[Unidades]]*Origen[[#This Row],[PVP]]</f>
        <v>720</v>
      </c>
      <c r="O366" s="1" t="s">
        <v>104</v>
      </c>
      <c r="P366" s="1" t="s">
        <v>74</v>
      </c>
      <c r="Q366" s="1" t="s">
        <v>91</v>
      </c>
      <c r="R366" s="1" t="s">
        <v>19</v>
      </c>
      <c r="S366" s="1" t="s">
        <v>56</v>
      </c>
      <c r="T366" s="1" t="s">
        <v>57</v>
      </c>
      <c r="U366" s="1" t="s">
        <v>70</v>
      </c>
    </row>
    <row r="367" spans="1:21" x14ac:dyDescent="0.25">
      <c r="A367">
        <v>369</v>
      </c>
      <c r="B367">
        <f>IF(IFERROR(VLOOKUP(Origen[[#This Row],[Customer ID]],A368:A4266,1,FALSE),0)&gt;0,1,0)</f>
        <v>0</v>
      </c>
      <c r="C367">
        <v>24</v>
      </c>
      <c r="D367" s="1" t="s">
        <v>2</v>
      </c>
      <c r="E367" s="1" t="str">
        <f>IF(Origen[[#This Row],[Genero Sin Depurar]]="","Desconocido",Origen[[#This Row],[Genero Sin Depurar]])</f>
        <v>Male</v>
      </c>
      <c r="F367" s="1" t="s">
        <v>48</v>
      </c>
      <c r="G367" s="1" t="s">
        <v>49</v>
      </c>
      <c r="H367" s="2">
        <v>46028</v>
      </c>
      <c r="I367" s="2" t="str">
        <f>TEXT(Origen[[#This Row],[Fecha Compra]],"dddd")</f>
        <v>martes</v>
      </c>
      <c r="J367" s="7" t="str">
        <f>TEXT(MONTH(Origen[[#This Row],[Fecha Compra]]),"MM")</f>
        <v>01</v>
      </c>
      <c r="K367" s="7">
        <f>YEAR(Origen[[#This Row],[Fecha Compra]])</f>
        <v>2026</v>
      </c>
      <c r="L367">
        <v>29</v>
      </c>
      <c r="M367">
        <v>39</v>
      </c>
      <c r="N367">
        <f>Origen[[#This Row],[Unidades]]*Origen[[#This Row],[PVP]]</f>
        <v>1131</v>
      </c>
      <c r="O367" s="1" t="s">
        <v>83</v>
      </c>
      <c r="P367" s="1" t="s">
        <v>26</v>
      </c>
      <c r="Q367" s="1" t="s">
        <v>43</v>
      </c>
      <c r="R367" s="1" t="s">
        <v>19</v>
      </c>
      <c r="S367" s="1" t="s">
        <v>36</v>
      </c>
      <c r="T367" s="1" t="s">
        <v>15</v>
      </c>
      <c r="U367" s="1" t="s">
        <v>70</v>
      </c>
    </row>
    <row r="368" spans="1:21" x14ac:dyDescent="0.25">
      <c r="A368">
        <v>370</v>
      </c>
      <c r="B368">
        <f>IF(IFERROR(VLOOKUP(Origen[[#This Row],[Customer ID]],A369:A4267,1,FALSE),0)&gt;0,1,0)</f>
        <v>0</v>
      </c>
      <c r="C368">
        <v>38</v>
      </c>
      <c r="D368" s="1" t="s">
        <v>2</v>
      </c>
      <c r="E368" s="1" t="str">
        <f>IF(Origen[[#This Row],[Genero Sin Depurar]]="","Desconocido",Origen[[#This Row],[Genero Sin Depurar]])</f>
        <v>Male</v>
      </c>
      <c r="F368" s="1" t="s">
        <v>115</v>
      </c>
      <c r="G368" s="1" t="s">
        <v>49</v>
      </c>
      <c r="H368" s="2">
        <v>46030</v>
      </c>
      <c r="I368" s="2" t="str">
        <f>TEXT(Origen[[#This Row],[Fecha Compra]],"dddd")</f>
        <v>jueves</v>
      </c>
      <c r="J368" s="7" t="str">
        <f>TEXT(MONTH(Origen[[#This Row],[Fecha Compra]]),"MM")</f>
        <v>01</v>
      </c>
      <c r="K368" s="7">
        <f>YEAR(Origen[[#This Row],[Fecha Compra]])</f>
        <v>2026</v>
      </c>
      <c r="L368">
        <v>45</v>
      </c>
      <c r="M368">
        <v>40</v>
      </c>
      <c r="N368">
        <f>Origen[[#This Row],[Unidades]]*Origen[[#This Row],[PVP]]</f>
        <v>1800</v>
      </c>
      <c r="O368" s="1" t="s">
        <v>132</v>
      </c>
      <c r="P368" s="1" t="s">
        <v>26</v>
      </c>
      <c r="Q368" s="1" t="s">
        <v>47</v>
      </c>
      <c r="R368" s="1" t="s">
        <v>35</v>
      </c>
      <c r="S368" s="1" t="s">
        <v>56</v>
      </c>
      <c r="T368" s="1" t="s">
        <v>28</v>
      </c>
      <c r="U368" s="1" t="s">
        <v>40</v>
      </c>
    </row>
    <row r="369" spans="1:21" x14ac:dyDescent="0.25">
      <c r="A369">
        <v>371</v>
      </c>
      <c r="B369">
        <f>IF(IFERROR(VLOOKUP(Origen[[#This Row],[Customer ID]],A370:A4268,1,FALSE),0)&gt;0,1,0)</f>
        <v>0</v>
      </c>
      <c r="C369">
        <v>59</v>
      </c>
      <c r="D369" s="1" t="s">
        <v>2</v>
      </c>
      <c r="E369" s="1" t="str">
        <f>IF(Origen[[#This Row],[Genero Sin Depurar]]="","Desconocido",Origen[[#This Row],[Genero Sin Depurar]])</f>
        <v>Male</v>
      </c>
      <c r="F369" s="1" t="s">
        <v>101</v>
      </c>
      <c r="G369" s="1" t="s">
        <v>49</v>
      </c>
      <c r="H369" s="2">
        <v>46032</v>
      </c>
      <c r="I369" s="2" t="str">
        <f>TEXT(Origen[[#This Row],[Fecha Compra]],"dddd")</f>
        <v>sábado</v>
      </c>
      <c r="J369" s="7" t="str">
        <f>TEXT(MONTH(Origen[[#This Row],[Fecha Compra]]),"MM")</f>
        <v>01</v>
      </c>
      <c r="K369" s="7">
        <f>YEAR(Origen[[#This Row],[Fecha Compra]])</f>
        <v>2026</v>
      </c>
      <c r="L369">
        <v>13</v>
      </c>
      <c r="M369">
        <v>34</v>
      </c>
      <c r="N369">
        <f>Origen[[#This Row],[Unidades]]*Origen[[#This Row],[PVP]]</f>
        <v>442</v>
      </c>
      <c r="O369" s="1" t="s">
        <v>29</v>
      </c>
      <c r="P369" s="1" t="s">
        <v>26</v>
      </c>
      <c r="Q369" s="1" t="s">
        <v>60</v>
      </c>
      <c r="R369" s="1" t="s">
        <v>8</v>
      </c>
      <c r="S369" s="1" t="s">
        <v>9</v>
      </c>
      <c r="T369" s="1" t="s">
        <v>28</v>
      </c>
      <c r="U369" s="1" t="s">
        <v>22</v>
      </c>
    </row>
    <row r="370" spans="1:21" x14ac:dyDescent="0.25">
      <c r="A370">
        <v>372</v>
      </c>
      <c r="B370">
        <f>IF(IFERROR(VLOOKUP(Origen[[#This Row],[Customer ID]],A371:A4269,1,FALSE),0)&gt;0,1,0)</f>
        <v>0</v>
      </c>
      <c r="C370">
        <v>27</v>
      </c>
      <c r="D370" s="1" t="s">
        <v>2</v>
      </c>
      <c r="E370" s="1" t="str">
        <f>IF(Origen[[#This Row],[Genero Sin Depurar]]="","Desconocido",Origen[[#This Row],[Genero Sin Depurar]])</f>
        <v>Male</v>
      </c>
      <c r="F370" s="1" t="s">
        <v>32</v>
      </c>
      <c r="G370" s="1" t="s">
        <v>24</v>
      </c>
      <c r="H370" s="2">
        <v>46034</v>
      </c>
      <c r="I370" s="2" t="str">
        <f>TEXT(Origen[[#This Row],[Fecha Compra]],"dddd")</f>
        <v>lunes</v>
      </c>
      <c r="J370" s="7" t="str">
        <f>TEXT(MONTH(Origen[[#This Row],[Fecha Compra]]),"MM")</f>
        <v>01</v>
      </c>
      <c r="K370" s="7">
        <f>YEAR(Origen[[#This Row],[Fecha Compra]])</f>
        <v>2026</v>
      </c>
      <c r="L370">
        <v>47</v>
      </c>
      <c r="M370">
        <v>83</v>
      </c>
      <c r="N370">
        <f>Origen[[#This Row],[Unidades]]*Origen[[#This Row],[PVP]]</f>
        <v>3901</v>
      </c>
      <c r="O370" s="1" t="s">
        <v>80</v>
      </c>
      <c r="P370" s="1" t="s">
        <v>18</v>
      </c>
      <c r="Q370" s="1" t="s">
        <v>51</v>
      </c>
      <c r="R370" s="1" t="s">
        <v>8</v>
      </c>
      <c r="S370" s="1" t="s">
        <v>52</v>
      </c>
      <c r="T370" s="1" t="s">
        <v>28</v>
      </c>
      <c r="U370" s="1" t="s">
        <v>70</v>
      </c>
    </row>
    <row r="371" spans="1:21" x14ac:dyDescent="0.25">
      <c r="A371">
        <v>373</v>
      </c>
      <c r="B371">
        <f>IF(IFERROR(VLOOKUP(Origen[[#This Row],[Customer ID]],A372:A4270,1,FALSE),0)&gt;0,1,0)</f>
        <v>0</v>
      </c>
      <c r="C371">
        <v>24</v>
      </c>
      <c r="D371" s="1" t="s">
        <v>2</v>
      </c>
      <c r="E371" s="1" t="str">
        <f>IF(Origen[[#This Row],[Genero Sin Depurar]]="","Desconocido",Origen[[#This Row],[Genero Sin Depurar]])</f>
        <v>Male</v>
      </c>
      <c r="F371" s="1" t="s">
        <v>12</v>
      </c>
      <c r="G371" s="1" t="s">
        <v>4</v>
      </c>
      <c r="H371" s="2">
        <v>46036</v>
      </c>
      <c r="I371" s="2" t="str">
        <f>TEXT(Origen[[#This Row],[Fecha Compra]],"dddd")</f>
        <v>miércoles</v>
      </c>
      <c r="J371" s="7" t="str">
        <f>TEXT(MONTH(Origen[[#This Row],[Fecha Compra]]),"MM")</f>
        <v>01</v>
      </c>
      <c r="K371" s="7">
        <f>YEAR(Origen[[#This Row],[Fecha Compra]])</f>
        <v>2026</v>
      </c>
      <c r="L371">
        <v>7</v>
      </c>
      <c r="M371">
        <v>85</v>
      </c>
      <c r="N371">
        <f>Origen[[#This Row],[Unidades]]*Origen[[#This Row],[PVP]]</f>
        <v>595</v>
      </c>
      <c r="O371" s="1" t="s">
        <v>120</v>
      </c>
      <c r="P371" s="1" t="s">
        <v>6</v>
      </c>
      <c r="Q371" s="1" t="s">
        <v>103</v>
      </c>
      <c r="R371" s="1" t="s">
        <v>35</v>
      </c>
      <c r="S371" s="1" t="s">
        <v>36</v>
      </c>
      <c r="T371" s="1" t="s">
        <v>68</v>
      </c>
      <c r="U371" s="1" t="s">
        <v>22</v>
      </c>
    </row>
    <row r="372" spans="1:21" x14ac:dyDescent="0.25">
      <c r="A372">
        <v>374</v>
      </c>
      <c r="B372">
        <f>IF(IFERROR(VLOOKUP(Origen[[#This Row],[Customer ID]],A373:A4271,1,FALSE),0)&gt;0,1,0)</f>
        <v>0</v>
      </c>
      <c r="C372">
        <v>23</v>
      </c>
      <c r="D372" s="1" t="s">
        <v>2</v>
      </c>
      <c r="E372" s="1" t="str">
        <f>IF(Origen[[#This Row],[Genero Sin Depurar]]="","Desconocido",Origen[[#This Row],[Genero Sin Depurar]])</f>
        <v>Male</v>
      </c>
      <c r="F372" s="1" t="s">
        <v>44</v>
      </c>
      <c r="G372" s="1" t="s">
        <v>45</v>
      </c>
      <c r="H372" s="2">
        <v>46038</v>
      </c>
      <c r="I372" s="2" t="str">
        <f>TEXT(Origen[[#This Row],[Fecha Compra]],"dddd")</f>
        <v>viernes</v>
      </c>
      <c r="J372" s="7" t="str">
        <f>TEXT(MONTH(Origen[[#This Row],[Fecha Compra]]),"MM")</f>
        <v>01</v>
      </c>
      <c r="K372" s="7">
        <f>YEAR(Origen[[#This Row],[Fecha Compra]])</f>
        <v>2026</v>
      </c>
      <c r="L372">
        <v>11</v>
      </c>
      <c r="M372">
        <v>27</v>
      </c>
      <c r="N372">
        <f>Origen[[#This Row],[Unidades]]*Origen[[#This Row],[PVP]]</f>
        <v>297</v>
      </c>
      <c r="O372" s="1" t="s">
        <v>96</v>
      </c>
      <c r="P372" s="1" t="s">
        <v>6</v>
      </c>
      <c r="Q372" s="1" t="s">
        <v>34</v>
      </c>
      <c r="R372" s="1" t="s">
        <v>35</v>
      </c>
      <c r="S372" s="1" t="s">
        <v>9</v>
      </c>
      <c r="T372" s="1" t="s">
        <v>10</v>
      </c>
      <c r="U372" s="1" t="s">
        <v>58</v>
      </c>
    </row>
    <row r="373" spans="1:21" x14ac:dyDescent="0.25">
      <c r="A373">
        <v>375</v>
      </c>
      <c r="B373">
        <f>IF(IFERROR(VLOOKUP(Origen[[#This Row],[Customer ID]],A374:A4272,1,FALSE),0)&gt;0,1,0)</f>
        <v>0</v>
      </c>
      <c r="C373">
        <v>69</v>
      </c>
      <c r="D373" s="1" t="s">
        <v>2</v>
      </c>
      <c r="E373" s="1" t="str">
        <f>IF(Origen[[#This Row],[Genero Sin Depurar]]="","Desconocido",Origen[[#This Row],[Genero Sin Depurar]])</f>
        <v>Male</v>
      </c>
      <c r="F373" s="1" t="s">
        <v>88</v>
      </c>
      <c r="G373" s="1" t="s">
        <v>49</v>
      </c>
      <c r="H373" s="2">
        <v>46040</v>
      </c>
      <c r="I373" s="2" t="str">
        <f>TEXT(Origen[[#This Row],[Fecha Compra]],"dddd")</f>
        <v>domingo</v>
      </c>
      <c r="J373" s="7" t="str">
        <f>TEXT(MONTH(Origen[[#This Row],[Fecha Compra]]),"MM")</f>
        <v>01</v>
      </c>
      <c r="K373" s="7">
        <f>YEAR(Origen[[#This Row],[Fecha Compra]])</f>
        <v>2026</v>
      </c>
      <c r="L373">
        <v>39</v>
      </c>
      <c r="M373">
        <v>78</v>
      </c>
      <c r="N373">
        <f>Origen[[#This Row],[Unidades]]*Origen[[#This Row],[PVP]]</f>
        <v>3042</v>
      </c>
      <c r="O373" s="1" t="s">
        <v>105</v>
      </c>
      <c r="P373" s="1" t="s">
        <v>18</v>
      </c>
      <c r="Q373" s="1" t="s">
        <v>55</v>
      </c>
      <c r="R373" s="1" t="s">
        <v>19</v>
      </c>
      <c r="S373" s="1" t="s">
        <v>56</v>
      </c>
      <c r="T373" s="1" t="s">
        <v>57</v>
      </c>
      <c r="U373" s="1" t="s">
        <v>70</v>
      </c>
    </row>
    <row r="374" spans="1:21" x14ac:dyDescent="0.25">
      <c r="A374">
        <v>376</v>
      </c>
      <c r="B374">
        <f>IF(IFERROR(VLOOKUP(Origen[[#This Row],[Customer ID]],A375:A4273,1,FALSE),0)&gt;0,1,0)</f>
        <v>0</v>
      </c>
      <c r="C374">
        <v>59</v>
      </c>
      <c r="D374" s="1" t="s">
        <v>2</v>
      </c>
      <c r="E374" s="1" t="str">
        <f>IF(Origen[[#This Row],[Genero Sin Depurar]]="","Desconocido",Origen[[#This Row],[Genero Sin Depurar]])</f>
        <v>Male</v>
      </c>
      <c r="F374" s="1" t="s">
        <v>71</v>
      </c>
      <c r="G374" s="1" t="s">
        <v>49</v>
      </c>
      <c r="H374" s="2">
        <v>46042</v>
      </c>
      <c r="I374" s="2" t="str">
        <f>TEXT(Origen[[#This Row],[Fecha Compra]],"dddd")</f>
        <v>martes</v>
      </c>
      <c r="J374" s="7" t="str">
        <f>TEXT(MONTH(Origen[[#This Row],[Fecha Compra]]),"MM")</f>
        <v>01</v>
      </c>
      <c r="K374" s="7">
        <f>YEAR(Origen[[#This Row],[Fecha Compra]])</f>
        <v>2026</v>
      </c>
      <c r="L374">
        <v>6</v>
      </c>
      <c r="M374">
        <v>32</v>
      </c>
      <c r="N374">
        <f>Origen[[#This Row],[Unidades]]*Origen[[#This Row],[PVP]]</f>
        <v>192</v>
      </c>
      <c r="O374" s="1" t="s">
        <v>83</v>
      </c>
      <c r="P374" s="1" t="s">
        <v>26</v>
      </c>
      <c r="Q374" s="1" t="s">
        <v>60</v>
      </c>
      <c r="R374" s="1" t="s">
        <v>35</v>
      </c>
      <c r="S374" s="1" t="s">
        <v>36</v>
      </c>
      <c r="T374" s="1" t="s">
        <v>68</v>
      </c>
      <c r="U374" s="1" t="s">
        <v>40</v>
      </c>
    </row>
    <row r="375" spans="1:21" x14ac:dyDescent="0.25">
      <c r="A375">
        <v>377</v>
      </c>
      <c r="B375">
        <f>IF(IFERROR(VLOOKUP(Origen[[#This Row],[Customer ID]],A376:A4274,1,FALSE),0)&gt;0,1,0)</f>
        <v>0</v>
      </c>
      <c r="C375">
        <v>51</v>
      </c>
      <c r="D375" s="1" t="s">
        <v>2</v>
      </c>
      <c r="E375" s="1" t="str">
        <f>IF(Origen[[#This Row],[Genero Sin Depurar]]="","Desconocido",Origen[[#This Row],[Genero Sin Depurar]])</f>
        <v>Male</v>
      </c>
      <c r="F375" s="1" t="s">
        <v>53</v>
      </c>
      <c r="G375" s="1" t="s">
        <v>24</v>
      </c>
      <c r="H375" s="2">
        <v>46044</v>
      </c>
      <c r="I375" s="2" t="str">
        <f>TEXT(Origen[[#This Row],[Fecha Compra]],"dddd")</f>
        <v>jueves</v>
      </c>
      <c r="J375" s="7" t="str">
        <f>TEXT(MONTH(Origen[[#This Row],[Fecha Compra]]),"MM")</f>
        <v>01</v>
      </c>
      <c r="K375" s="7">
        <f>YEAR(Origen[[#This Row],[Fecha Compra]])</f>
        <v>2026</v>
      </c>
      <c r="L375">
        <v>2</v>
      </c>
      <c r="M375">
        <v>51</v>
      </c>
      <c r="N375">
        <f>Origen[[#This Row],[Unidades]]*Origen[[#This Row],[PVP]]</f>
        <v>102</v>
      </c>
      <c r="O375" s="1" t="s">
        <v>113</v>
      </c>
      <c r="P375" s="1" t="s">
        <v>18</v>
      </c>
      <c r="Q375" s="1" t="s">
        <v>7</v>
      </c>
      <c r="R375" s="1" t="s">
        <v>39</v>
      </c>
      <c r="S375" s="1" t="s">
        <v>9</v>
      </c>
      <c r="T375" s="1" t="s">
        <v>10</v>
      </c>
      <c r="U375" s="1" t="s">
        <v>58</v>
      </c>
    </row>
    <row r="376" spans="1:21" x14ac:dyDescent="0.25">
      <c r="A376">
        <v>378</v>
      </c>
      <c r="B376">
        <f>IF(IFERROR(VLOOKUP(Origen[[#This Row],[Customer ID]],A377:A4275,1,FALSE),0)&gt;0,1,0)</f>
        <v>0</v>
      </c>
      <c r="C376">
        <v>63</v>
      </c>
      <c r="D376" s="1" t="s">
        <v>2</v>
      </c>
      <c r="E376" s="1" t="str">
        <f>IF(Origen[[#This Row],[Genero Sin Depurar]]="","Desconocido",Origen[[#This Row],[Genero Sin Depurar]])</f>
        <v>Male</v>
      </c>
      <c r="F376" s="1" t="s">
        <v>101</v>
      </c>
      <c r="G376" s="1" t="s">
        <v>49</v>
      </c>
      <c r="H376" s="2">
        <v>46046</v>
      </c>
      <c r="I376" s="2" t="str">
        <f>TEXT(Origen[[#This Row],[Fecha Compra]],"dddd")</f>
        <v>sábado</v>
      </c>
      <c r="J376" s="7" t="str">
        <f>TEXT(MONTH(Origen[[#This Row],[Fecha Compra]]),"MM")</f>
        <v>01</v>
      </c>
      <c r="K376" s="7">
        <f>YEAR(Origen[[#This Row],[Fecha Compra]])</f>
        <v>2026</v>
      </c>
      <c r="L376">
        <v>39</v>
      </c>
      <c r="M376">
        <v>32</v>
      </c>
      <c r="N376">
        <f>Origen[[#This Row],[Unidades]]*Origen[[#This Row],[PVP]]</f>
        <v>1248</v>
      </c>
      <c r="O376" s="1" t="s">
        <v>13</v>
      </c>
      <c r="P376" s="1" t="s">
        <v>26</v>
      </c>
      <c r="Q376" s="1" t="s">
        <v>47</v>
      </c>
      <c r="R376" s="1" t="s">
        <v>19</v>
      </c>
      <c r="S376" s="1" t="s">
        <v>36</v>
      </c>
      <c r="T376" s="1" t="s">
        <v>21</v>
      </c>
      <c r="U376" s="1" t="s">
        <v>79</v>
      </c>
    </row>
    <row r="377" spans="1:21" x14ac:dyDescent="0.25">
      <c r="A377">
        <v>379</v>
      </c>
      <c r="B377">
        <f>IF(IFERROR(VLOOKUP(Origen[[#This Row],[Customer ID]],A378:A4276,1,FALSE),0)&gt;0,1,0)</f>
        <v>0</v>
      </c>
      <c r="C377">
        <v>54</v>
      </c>
      <c r="D377" s="1" t="s">
        <v>2</v>
      </c>
      <c r="E377" s="1" t="str">
        <f>IF(Origen[[#This Row],[Genero Sin Depurar]]="","Desconocido",Origen[[#This Row],[Genero Sin Depurar]])</f>
        <v>Male</v>
      </c>
      <c r="F377" s="1" t="s">
        <v>63</v>
      </c>
      <c r="G377" s="1" t="s">
        <v>4</v>
      </c>
      <c r="H377" s="2">
        <v>46048</v>
      </c>
      <c r="I377" s="2" t="str">
        <f>TEXT(Origen[[#This Row],[Fecha Compra]],"dddd")</f>
        <v>lunes</v>
      </c>
      <c r="J377" s="7" t="str">
        <f>TEXT(MONTH(Origen[[#This Row],[Fecha Compra]]),"MM")</f>
        <v>01</v>
      </c>
      <c r="K377" s="7">
        <f>YEAR(Origen[[#This Row],[Fecha Compra]])</f>
        <v>2026</v>
      </c>
      <c r="L377">
        <v>23</v>
      </c>
      <c r="M377">
        <v>62</v>
      </c>
      <c r="N377">
        <f>Origen[[#This Row],[Unidades]]*Origen[[#This Row],[PVP]]</f>
        <v>1426</v>
      </c>
      <c r="O377" s="1" t="s">
        <v>89</v>
      </c>
      <c r="P377" s="1" t="s">
        <v>6</v>
      </c>
      <c r="Q377" s="1" t="s">
        <v>103</v>
      </c>
      <c r="R377" s="1" t="s">
        <v>8</v>
      </c>
      <c r="S377" s="1" t="s">
        <v>27</v>
      </c>
      <c r="T377" s="1" t="s">
        <v>21</v>
      </c>
      <c r="U377" s="1" t="s">
        <v>70</v>
      </c>
    </row>
    <row r="378" spans="1:21" x14ac:dyDescent="0.25">
      <c r="A378">
        <v>380</v>
      </c>
      <c r="B378">
        <f>IF(IFERROR(VLOOKUP(Origen[[#This Row],[Customer ID]],A379:A4277,1,FALSE),0)&gt;0,1,0)</f>
        <v>0</v>
      </c>
      <c r="C378">
        <v>32</v>
      </c>
      <c r="D378" s="1" t="s">
        <v>2</v>
      </c>
      <c r="E378" s="1" t="str">
        <f>IF(Origen[[#This Row],[Genero Sin Depurar]]="","Desconocido",Origen[[#This Row],[Genero Sin Depurar]])</f>
        <v>Male</v>
      </c>
      <c r="F378" s="1" t="s">
        <v>95</v>
      </c>
      <c r="G378" s="1" t="s">
        <v>4</v>
      </c>
      <c r="H378" s="2">
        <v>46050</v>
      </c>
      <c r="I378" s="2" t="str">
        <f>TEXT(Origen[[#This Row],[Fecha Compra]],"dddd")</f>
        <v>miércoles</v>
      </c>
      <c r="J378" s="7" t="str">
        <f>TEXT(MONTH(Origen[[#This Row],[Fecha Compra]]),"MM")</f>
        <v>01</v>
      </c>
      <c r="K378" s="7">
        <f>YEAR(Origen[[#This Row],[Fecha Compra]])</f>
        <v>2026</v>
      </c>
      <c r="L378">
        <v>46</v>
      </c>
      <c r="M378">
        <v>29</v>
      </c>
      <c r="N378">
        <f>Origen[[#This Row],[Unidades]]*Origen[[#This Row],[PVP]]</f>
        <v>1334</v>
      </c>
      <c r="O378" s="1" t="s">
        <v>38</v>
      </c>
      <c r="P378" s="1" t="s">
        <v>18</v>
      </c>
      <c r="Q378" s="1" t="s">
        <v>118</v>
      </c>
      <c r="R378" s="1" t="s">
        <v>39</v>
      </c>
      <c r="S378" s="1" t="s">
        <v>52</v>
      </c>
      <c r="T378" s="1" t="s">
        <v>68</v>
      </c>
      <c r="U378" s="1" t="s">
        <v>58</v>
      </c>
    </row>
    <row r="379" spans="1:21" x14ac:dyDescent="0.25">
      <c r="A379">
        <v>381</v>
      </c>
      <c r="B379">
        <f>IF(IFERROR(VLOOKUP(Origen[[#This Row],[Customer ID]],A380:A4278,1,FALSE),0)&gt;0,1,0)</f>
        <v>0</v>
      </c>
      <c r="C379">
        <v>39</v>
      </c>
      <c r="D379" s="1" t="s">
        <v>2</v>
      </c>
      <c r="E379" s="1" t="str">
        <f>IF(Origen[[#This Row],[Genero Sin Depurar]]="","Desconocido",Origen[[#This Row],[Genero Sin Depurar]])</f>
        <v>Male</v>
      </c>
      <c r="F379" s="1" t="s">
        <v>114</v>
      </c>
      <c r="G379" s="1" t="s">
        <v>49</v>
      </c>
      <c r="H379" s="2">
        <v>46052</v>
      </c>
      <c r="I379" s="2" t="str">
        <f>TEXT(Origen[[#This Row],[Fecha Compra]],"dddd")</f>
        <v>viernes</v>
      </c>
      <c r="J379" s="7" t="str">
        <f>TEXT(MONTH(Origen[[#This Row],[Fecha Compra]]),"MM")</f>
        <v>01</v>
      </c>
      <c r="K379" s="7">
        <f>YEAR(Origen[[#This Row],[Fecha Compra]])</f>
        <v>2026</v>
      </c>
      <c r="L379">
        <v>19</v>
      </c>
      <c r="M379">
        <v>69</v>
      </c>
      <c r="N379">
        <f>Origen[[#This Row],[Unidades]]*Origen[[#This Row],[PVP]]</f>
        <v>1311</v>
      </c>
      <c r="O379" s="1" t="s">
        <v>64</v>
      </c>
      <c r="P379" s="1" t="s">
        <v>74</v>
      </c>
      <c r="Q379" s="1" t="s">
        <v>100</v>
      </c>
      <c r="R379" s="1" t="s">
        <v>39</v>
      </c>
      <c r="S379" s="1" t="s">
        <v>56</v>
      </c>
      <c r="T379" s="1" t="s">
        <v>57</v>
      </c>
      <c r="U379" s="1" t="s">
        <v>22</v>
      </c>
    </row>
    <row r="380" spans="1:21" x14ac:dyDescent="0.25">
      <c r="A380">
        <v>382</v>
      </c>
      <c r="B380">
        <f>IF(IFERROR(VLOOKUP(Origen[[#This Row],[Customer ID]],A381:A4279,1,FALSE),0)&gt;0,1,0)</f>
        <v>0</v>
      </c>
      <c r="C380">
        <v>66</v>
      </c>
      <c r="D380" s="1" t="s">
        <v>2</v>
      </c>
      <c r="E380" s="1" t="str">
        <f>IF(Origen[[#This Row],[Genero Sin Depurar]]="","Desconocido",Origen[[#This Row],[Genero Sin Depurar]])</f>
        <v>Male</v>
      </c>
      <c r="F380" s="1" t="s">
        <v>88</v>
      </c>
      <c r="G380" s="1" t="s">
        <v>49</v>
      </c>
      <c r="H380" s="2">
        <v>46054</v>
      </c>
      <c r="I380" s="2" t="str">
        <f>TEXT(Origen[[#This Row],[Fecha Compra]],"dddd")</f>
        <v>domingo</v>
      </c>
      <c r="J380" s="7" t="str">
        <f>TEXT(MONTH(Origen[[#This Row],[Fecha Compra]]),"MM")</f>
        <v>01</v>
      </c>
      <c r="K380" s="7">
        <f>YEAR(Origen[[#This Row],[Fecha Compra]])</f>
        <v>2026</v>
      </c>
      <c r="L380">
        <v>3</v>
      </c>
      <c r="M380">
        <v>25</v>
      </c>
      <c r="N380">
        <f>Origen[[#This Row],[Unidades]]*Origen[[#This Row],[PVP]]</f>
        <v>75</v>
      </c>
      <c r="O380" s="1" t="s">
        <v>13</v>
      </c>
      <c r="P380" s="1" t="s">
        <v>6</v>
      </c>
      <c r="Q380" s="1" t="s">
        <v>75</v>
      </c>
      <c r="R380" s="1" t="s">
        <v>8</v>
      </c>
      <c r="S380" s="1" t="s">
        <v>56</v>
      </c>
      <c r="T380" s="1" t="s">
        <v>21</v>
      </c>
      <c r="U380" s="1" t="s">
        <v>79</v>
      </c>
    </row>
    <row r="381" spans="1:21" x14ac:dyDescent="0.25">
      <c r="A381">
        <v>383</v>
      </c>
      <c r="B381">
        <f>IF(IFERROR(VLOOKUP(Origen[[#This Row],[Customer ID]],A382:A4280,1,FALSE),0)&gt;0,1,0)</f>
        <v>0</v>
      </c>
      <c r="C381">
        <v>28</v>
      </c>
      <c r="D381" s="1" t="s">
        <v>2</v>
      </c>
      <c r="E381" s="1" t="str">
        <f>IF(Origen[[#This Row],[Genero Sin Depurar]]="","Desconocido",Origen[[#This Row],[Genero Sin Depurar]])</f>
        <v>Male</v>
      </c>
      <c r="F381" s="1" t="s">
        <v>16</v>
      </c>
      <c r="G381" s="1" t="s">
        <v>4</v>
      </c>
      <c r="H381" s="2">
        <v>46056</v>
      </c>
      <c r="I381" s="2" t="str">
        <f>TEXT(Origen[[#This Row],[Fecha Compra]],"dddd")</f>
        <v>martes</v>
      </c>
      <c r="J381" s="7" t="str">
        <f>TEXT(MONTH(Origen[[#This Row],[Fecha Compra]]),"MM")</f>
        <v>01</v>
      </c>
      <c r="K381" s="7">
        <f>YEAR(Origen[[#This Row],[Fecha Compra]])</f>
        <v>2026</v>
      </c>
      <c r="L381">
        <v>47</v>
      </c>
      <c r="M381">
        <v>76</v>
      </c>
      <c r="N381">
        <f>Origen[[#This Row],[Unidades]]*Origen[[#This Row],[PVP]]</f>
        <v>3572</v>
      </c>
      <c r="O381" s="1" t="s">
        <v>81</v>
      </c>
      <c r="P381" s="1" t="s">
        <v>26</v>
      </c>
      <c r="Q381" s="1" t="s">
        <v>82</v>
      </c>
      <c r="R381" s="1" t="s">
        <v>8</v>
      </c>
      <c r="S381" s="1" t="s">
        <v>56</v>
      </c>
      <c r="T381" s="1" t="s">
        <v>28</v>
      </c>
      <c r="U381" s="1" t="s">
        <v>40</v>
      </c>
    </row>
    <row r="382" spans="1:21" x14ac:dyDescent="0.25">
      <c r="A382">
        <v>384</v>
      </c>
      <c r="B382">
        <f>IF(IFERROR(VLOOKUP(Origen[[#This Row],[Customer ID]],A383:A4281,1,FALSE),0)&gt;0,1,0)</f>
        <v>0</v>
      </c>
      <c r="C382">
        <v>50</v>
      </c>
      <c r="D382" s="1" t="s">
        <v>2</v>
      </c>
      <c r="E382" s="1" t="str">
        <f>IF(Origen[[#This Row],[Genero Sin Depurar]]="","Desconocido",Origen[[#This Row],[Genero Sin Depurar]])</f>
        <v>Male</v>
      </c>
      <c r="F382" s="1" t="s">
        <v>71</v>
      </c>
      <c r="G382" s="1" t="s">
        <v>49</v>
      </c>
      <c r="H382" s="2">
        <v>46058</v>
      </c>
      <c r="I382" s="2" t="str">
        <f>TEXT(Origen[[#This Row],[Fecha Compra]],"dddd")</f>
        <v>jueves</v>
      </c>
      <c r="J382" s="7" t="str">
        <f>TEXT(MONTH(Origen[[#This Row],[Fecha Compra]]),"MM")</f>
        <v>01</v>
      </c>
      <c r="K382" s="7">
        <f>YEAR(Origen[[#This Row],[Fecha Compra]])</f>
        <v>2026</v>
      </c>
      <c r="L382">
        <v>6</v>
      </c>
      <c r="M382">
        <v>77</v>
      </c>
      <c r="N382">
        <f>Origen[[#This Row],[Unidades]]*Origen[[#This Row],[PVP]]</f>
        <v>462</v>
      </c>
      <c r="O382" s="1" t="s">
        <v>46</v>
      </c>
      <c r="P382" s="1" t="s">
        <v>18</v>
      </c>
      <c r="Q382" s="1" t="s">
        <v>118</v>
      </c>
      <c r="R382" s="1" t="s">
        <v>39</v>
      </c>
      <c r="S382" s="1" t="s">
        <v>36</v>
      </c>
      <c r="T382" s="1" t="s">
        <v>28</v>
      </c>
      <c r="U382" s="1" t="s">
        <v>40</v>
      </c>
    </row>
    <row r="383" spans="1:21" x14ac:dyDescent="0.25">
      <c r="A383">
        <v>385</v>
      </c>
      <c r="B383">
        <f>IF(IFERROR(VLOOKUP(Origen[[#This Row],[Customer ID]],A384:A4282,1,FALSE),0)&gt;0,1,0)</f>
        <v>0</v>
      </c>
      <c r="C383">
        <v>70</v>
      </c>
      <c r="D383" s="1" t="s">
        <v>2</v>
      </c>
      <c r="E383" s="1" t="str">
        <f>IF(Origen[[#This Row],[Genero Sin Depurar]]="","Desconocido",Origen[[#This Row],[Genero Sin Depurar]])</f>
        <v>Male</v>
      </c>
      <c r="F383" s="1" t="s">
        <v>12</v>
      </c>
      <c r="G383" s="1" t="s">
        <v>4</v>
      </c>
      <c r="H383" s="2">
        <v>46060</v>
      </c>
      <c r="I383" s="2" t="str">
        <f>TEXT(Origen[[#This Row],[Fecha Compra]],"dddd")</f>
        <v>sábado</v>
      </c>
      <c r="J383" s="7" t="str">
        <f>TEXT(MONTH(Origen[[#This Row],[Fecha Compra]]),"MM")</f>
        <v>01</v>
      </c>
      <c r="K383" s="7">
        <f>YEAR(Origen[[#This Row],[Fecha Compra]])</f>
        <v>2026</v>
      </c>
      <c r="L383">
        <v>6</v>
      </c>
      <c r="M383">
        <v>33</v>
      </c>
      <c r="N383">
        <f>Origen[[#This Row],[Unidades]]*Origen[[#This Row],[PVP]]</f>
        <v>198</v>
      </c>
      <c r="O383" s="1" t="s">
        <v>81</v>
      </c>
      <c r="P383" s="1" t="s">
        <v>26</v>
      </c>
      <c r="Q383" s="1" t="s">
        <v>100</v>
      </c>
      <c r="R383" s="1" t="s">
        <v>39</v>
      </c>
      <c r="S383" s="1" t="s">
        <v>52</v>
      </c>
      <c r="T383" s="1" t="s">
        <v>10</v>
      </c>
      <c r="U383" s="1" t="s">
        <v>31</v>
      </c>
    </row>
    <row r="384" spans="1:21" x14ac:dyDescent="0.25">
      <c r="A384">
        <v>386</v>
      </c>
      <c r="B384">
        <f>IF(IFERROR(VLOOKUP(Origen[[#This Row],[Customer ID]],A385:A4283,1,FALSE),0)&gt;0,1,0)</f>
        <v>0</v>
      </c>
      <c r="C384">
        <v>67</v>
      </c>
      <c r="D384" s="1" t="s">
        <v>2</v>
      </c>
      <c r="E384" s="1" t="str">
        <f>IF(Origen[[#This Row],[Genero Sin Depurar]]="","Desconocido",Origen[[#This Row],[Genero Sin Depurar]])</f>
        <v>Male</v>
      </c>
      <c r="F384" s="1" t="s">
        <v>41</v>
      </c>
      <c r="G384" s="1" t="s">
        <v>4</v>
      </c>
      <c r="H384" s="2">
        <v>46062</v>
      </c>
      <c r="I384" s="2" t="str">
        <f>TEXT(Origen[[#This Row],[Fecha Compra]],"dddd")</f>
        <v>lunes</v>
      </c>
      <c r="J384" s="7" t="str">
        <f>TEXT(MONTH(Origen[[#This Row],[Fecha Compra]]),"MM")</f>
        <v>01</v>
      </c>
      <c r="K384" s="7">
        <f>YEAR(Origen[[#This Row],[Fecha Compra]])</f>
        <v>2026</v>
      </c>
      <c r="L384">
        <v>12</v>
      </c>
      <c r="M384">
        <v>93</v>
      </c>
      <c r="N384">
        <f>Origen[[#This Row],[Unidades]]*Origen[[#This Row],[PVP]]</f>
        <v>1116</v>
      </c>
      <c r="O384" s="1" t="s">
        <v>46</v>
      </c>
      <c r="P384" s="1" t="s">
        <v>18</v>
      </c>
      <c r="Q384" s="1" t="s">
        <v>116</v>
      </c>
      <c r="R384" s="1" t="s">
        <v>39</v>
      </c>
      <c r="S384" s="1" t="s">
        <v>27</v>
      </c>
      <c r="T384" s="1" t="s">
        <v>21</v>
      </c>
      <c r="U384" s="1" t="s">
        <v>58</v>
      </c>
    </row>
    <row r="385" spans="1:21" x14ac:dyDescent="0.25">
      <c r="A385">
        <v>387</v>
      </c>
      <c r="B385">
        <f>IF(IFERROR(VLOOKUP(Origen[[#This Row],[Customer ID]],A386:A4284,1,FALSE),0)&gt;0,1,0)</f>
        <v>0</v>
      </c>
      <c r="C385">
        <v>64</v>
      </c>
      <c r="D385" s="1" t="s">
        <v>2</v>
      </c>
      <c r="E385" s="1" t="str">
        <f>IF(Origen[[#This Row],[Genero Sin Depurar]]="","Desconocido",Origen[[#This Row],[Genero Sin Depurar]])</f>
        <v>Male</v>
      </c>
      <c r="F385" s="1" t="s">
        <v>88</v>
      </c>
      <c r="G385" s="1" t="s">
        <v>49</v>
      </c>
      <c r="H385" s="2">
        <v>46064</v>
      </c>
      <c r="I385" s="2" t="str">
        <f>TEXT(Origen[[#This Row],[Fecha Compra]],"dddd")</f>
        <v>miércoles</v>
      </c>
      <c r="J385" s="7" t="str">
        <f>TEXT(MONTH(Origen[[#This Row],[Fecha Compra]]),"MM")</f>
        <v>01</v>
      </c>
      <c r="K385" s="7">
        <f>YEAR(Origen[[#This Row],[Fecha Compra]])</f>
        <v>2026</v>
      </c>
      <c r="L385">
        <v>40</v>
      </c>
      <c r="M385">
        <v>39</v>
      </c>
      <c r="N385">
        <f>Origen[[#This Row],[Unidades]]*Origen[[#This Row],[PVP]]</f>
        <v>1560</v>
      </c>
      <c r="O385" s="1" t="s">
        <v>42</v>
      </c>
      <c r="P385" s="1" t="s">
        <v>6</v>
      </c>
      <c r="Q385" s="1" t="s">
        <v>92</v>
      </c>
      <c r="R385" s="1" t="s">
        <v>19</v>
      </c>
      <c r="S385" s="1" t="s">
        <v>9</v>
      </c>
      <c r="T385" s="1" t="s">
        <v>28</v>
      </c>
      <c r="U385" s="1" t="s">
        <v>40</v>
      </c>
    </row>
    <row r="386" spans="1:21" x14ac:dyDescent="0.25">
      <c r="A386">
        <v>388</v>
      </c>
      <c r="B386">
        <f>IF(IFERROR(VLOOKUP(Origen[[#This Row],[Customer ID]],A387:A4285,1,FALSE),0)&gt;0,1,0)</f>
        <v>0</v>
      </c>
      <c r="C386">
        <v>45</v>
      </c>
      <c r="D386" s="1" t="s">
        <v>2</v>
      </c>
      <c r="E386" s="1" t="str">
        <f>IF(Origen[[#This Row],[Genero Sin Depurar]]="","Desconocido",Origen[[#This Row],[Genero Sin Depurar]])</f>
        <v>Male</v>
      </c>
      <c r="F386" s="1" t="s">
        <v>44</v>
      </c>
      <c r="G386" s="1" t="s">
        <v>45</v>
      </c>
      <c r="H386" s="2">
        <v>46066</v>
      </c>
      <c r="I386" s="2" t="str">
        <f>TEXT(Origen[[#This Row],[Fecha Compra]],"dddd")</f>
        <v>viernes</v>
      </c>
      <c r="J386" s="7" t="str">
        <f>TEXT(MONTH(Origen[[#This Row],[Fecha Compra]]),"MM")</f>
        <v>01</v>
      </c>
      <c r="K386" s="7">
        <f>YEAR(Origen[[#This Row],[Fecha Compra]])</f>
        <v>2026</v>
      </c>
      <c r="L386">
        <v>38</v>
      </c>
      <c r="M386">
        <v>93</v>
      </c>
      <c r="N386">
        <f>Origen[[#This Row],[Unidades]]*Origen[[#This Row],[PVP]]</f>
        <v>3534</v>
      </c>
      <c r="O386" s="1" t="s">
        <v>124</v>
      </c>
      <c r="P386" s="1" t="s">
        <v>6</v>
      </c>
      <c r="Q386" s="1" t="s">
        <v>47</v>
      </c>
      <c r="R386" s="1" t="s">
        <v>35</v>
      </c>
      <c r="S386" s="1" t="s">
        <v>56</v>
      </c>
      <c r="T386" s="1" t="s">
        <v>28</v>
      </c>
      <c r="U386" s="1" t="s">
        <v>11</v>
      </c>
    </row>
    <row r="387" spans="1:21" x14ac:dyDescent="0.25">
      <c r="A387">
        <v>389</v>
      </c>
      <c r="B387">
        <f>IF(IFERROR(VLOOKUP(Origen[[#This Row],[Customer ID]],A388:A4286,1,FALSE),0)&gt;0,1,0)</f>
        <v>0</v>
      </c>
      <c r="C387">
        <v>22</v>
      </c>
      <c r="D387" s="1" t="s">
        <v>2</v>
      </c>
      <c r="E387" s="1" t="str">
        <f>IF(Origen[[#This Row],[Genero Sin Depurar]]="","Desconocido",Origen[[#This Row],[Genero Sin Depurar]])</f>
        <v>Male</v>
      </c>
      <c r="F387" s="1" t="s">
        <v>48</v>
      </c>
      <c r="G387" s="1" t="s">
        <v>49</v>
      </c>
      <c r="H387" s="2">
        <v>46068</v>
      </c>
      <c r="I387" s="2" t="str">
        <f>TEXT(Origen[[#This Row],[Fecha Compra]],"dddd")</f>
        <v>domingo</v>
      </c>
      <c r="J387" s="7" t="str">
        <f>TEXT(MONTH(Origen[[#This Row],[Fecha Compra]]),"MM")</f>
        <v>01</v>
      </c>
      <c r="K387" s="7">
        <f>YEAR(Origen[[#This Row],[Fecha Compra]])</f>
        <v>2026</v>
      </c>
      <c r="L387">
        <v>10</v>
      </c>
      <c r="M387">
        <v>82</v>
      </c>
      <c r="N387">
        <f>Origen[[#This Row],[Unidades]]*Origen[[#This Row],[PVP]]</f>
        <v>820</v>
      </c>
      <c r="O387" s="1" t="s">
        <v>131</v>
      </c>
      <c r="P387" s="1" t="s">
        <v>26</v>
      </c>
      <c r="Q387" s="1" t="s">
        <v>103</v>
      </c>
      <c r="R387" s="1" t="s">
        <v>35</v>
      </c>
      <c r="S387" s="1" t="s">
        <v>56</v>
      </c>
      <c r="T387" s="1" t="s">
        <v>28</v>
      </c>
      <c r="U387" s="1" t="s">
        <v>40</v>
      </c>
    </row>
    <row r="388" spans="1:21" x14ac:dyDescent="0.25">
      <c r="A388">
        <v>390</v>
      </c>
      <c r="B388">
        <f>IF(IFERROR(VLOOKUP(Origen[[#This Row],[Customer ID]],A389:A4287,1,FALSE),0)&gt;0,1,0)</f>
        <v>0</v>
      </c>
      <c r="C388">
        <v>27</v>
      </c>
      <c r="D388" s="1" t="s">
        <v>2</v>
      </c>
      <c r="E388" s="1" t="str">
        <f>IF(Origen[[#This Row],[Genero Sin Depurar]]="","Desconocido",Origen[[#This Row],[Genero Sin Depurar]])</f>
        <v>Male</v>
      </c>
      <c r="F388" s="1" t="s">
        <v>119</v>
      </c>
      <c r="G388" s="1" t="s">
        <v>24</v>
      </c>
      <c r="H388" s="2">
        <v>46070</v>
      </c>
      <c r="I388" s="2" t="str">
        <f>TEXT(Origen[[#This Row],[Fecha Compra]],"dddd")</f>
        <v>martes</v>
      </c>
      <c r="J388" s="7" t="str">
        <f>TEXT(MONTH(Origen[[#This Row],[Fecha Compra]]),"MM")</f>
        <v>01</v>
      </c>
      <c r="K388" s="7">
        <f>YEAR(Origen[[#This Row],[Fecha Compra]])</f>
        <v>2026</v>
      </c>
      <c r="L388">
        <v>28</v>
      </c>
      <c r="M388">
        <v>42</v>
      </c>
      <c r="N388">
        <f>Origen[[#This Row],[Unidades]]*Origen[[#This Row],[PVP]]</f>
        <v>1176</v>
      </c>
      <c r="O388" s="1" t="s">
        <v>123</v>
      </c>
      <c r="P388" s="1" t="s">
        <v>6</v>
      </c>
      <c r="Q388" s="1" t="s">
        <v>55</v>
      </c>
      <c r="R388" s="1" t="s">
        <v>19</v>
      </c>
      <c r="S388" s="1" t="s">
        <v>36</v>
      </c>
      <c r="T388" s="1" t="s">
        <v>57</v>
      </c>
      <c r="U388" s="1" t="s">
        <v>70</v>
      </c>
    </row>
    <row r="389" spans="1:21" x14ac:dyDescent="0.25">
      <c r="A389">
        <v>391</v>
      </c>
      <c r="B389">
        <f>IF(IFERROR(VLOOKUP(Origen[[#This Row],[Customer ID]],A390:A4288,1,FALSE),0)&gt;0,1,0)</f>
        <v>0</v>
      </c>
      <c r="C389">
        <v>25</v>
      </c>
      <c r="D389" s="1" t="s">
        <v>2</v>
      </c>
      <c r="E389" s="1" t="str">
        <f>IF(Origen[[#This Row],[Genero Sin Depurar]]="","Desconocido",Origen[[#This Row],[Genero Sin Depurar]])</f>
        <v>Male</v>
      </c>
      <c r="F389" s="1" t="s">
        <v>125</v>
      </c>
      <c r="G389" s="1" t="s">
        <v>49</v>
      </c>
      <c r="H389" s="2">
        <v>46072</v>
      </c>
      <c r="I389" s="2" t="str">
        <f>TEXT(Origen[[#This Row],[Fecha Compra]],"dddd")</f>
        <v>jueves</v>
      </c>
      <c r="J389" s="7" t="str">
        <f>TEXT(MONTH(Origen[[#This Row],[Fecha Compra]]),"MM")</f>
        <v>01</v>
      </c>
      <c r="K389" s="7">
        <f>YEAR(Origen[[#This Row],[Fecha Compra]])</f>
        <v>2026</v>
      </c>
      <c r="L389">
        <v>19</v>
      </c>
      <c r="M389">
        <v>71</v>
      </c>
      <c r="N389">
        <f>Origen[[#This Row],[Unidades]]*Origen[[#This Row],[PVP]]</f>
        <v>1349</v>
      </c>
      <c r="O389" s="1" t="s">
        <v>98</v>
      </c>
      <c r="P389" s="1" t="s">
        <v>26</v>
      </c>
      <c r="Q389" s="1" t="s">
        <v>108</v>
      </c>
      <c r="R389" s="1" t="s">
        <v>8</v>
      </c>
      <c r="S389" s="1" t="s">
        <v>52</v>
      </c>
      <c r="T389" s="1" t="s">
        <v>28</v>
      </c>
      <c r="U389" s="1" t="s">
        <v>31</v>
      </c>
    </row>
    <row r="390" spans="1:21" x14ac:dyDescent="0.25">
      <c r="A390">
        <v>392</v>
      </c>
      <c r="B390">
        <f>IF(IFERROR(VLOOKUP(Origen[[#This Row],[Customer ID]],A391:A4289,1,FALSE),0)&gt;0,1,0)</f>
        <v>0</v>
      </c>
      <c r="C390">
        <v>37</v>
      </c>
      <c r="D390" s="1" t="s">
        <v>2</v>
      </c>
      <c r="E390" s="1" t="str">
        <f>IF(Origen[[#This Row],[Genero Sin Depurar]]="","Desconocido",Origen[[#This Row],[Genero Sin Depurar]])</f>
        <v>Male</v>
      </c>
      <c r="F390" s="1" t="s">
        <v>12</v>
      </c>
      <c r="G390" s="1" t="s">
        <v>4</v>
      </c>
      <c r="H390" s="2">
        <v>46074</v>
      </c>
      <c r="I390" s="2" t="str">
        <f>TEXT(Origen[[#This Row],[Fecha Compra]],"dddd")</f>
        <v>sábado</v>
      </c>
      <c r="J390" s="7" t="str">
        <f>TEXT(MONTH(Origen[[#This Row],[Fecha Compra]]),"MM")</f>
        <v>01</v>
      </c>
      <c r="K390" s="7">
        <f>YEAR(Origen[[#This Row],[Fecha Compra]])</f>
        <v>2026</v>
      </c>
      <c r="L390">
        <v>25</v>
      </c>
      <c r="M390">
        <v>86</v>
      </c>
      <c r="N390">
        <f>Origen[[#This Row],[Unidades]]*Origen[[#This Row],[PVP]]</f>
        <v>2150</v>
      </c>
      <c r="O390" s="1" t="s">
        <v>130</v>
      </c>
      <c r="P390" s="1" t="s">
        <v>6</v>
      </c>
      <c r="Q390" s="1" t="s">
        <v>7</v>
      </c>
      <c r="R390" s="1" t="s">
        <v>19</v>
      </c>
      <c r="S390" s="1" t="s">
        <v>36</v>
      </c>
      <c r="T390" s="1" t="s">
        <v>15</v>
      </c>
      <c r="U390" s="1" t="s">
        <v>11</v>
      </c>
    </row>
    <row r="391" spans="1:21" x14ac:dyDescent="0.25">
      <c r="A391">
        <v>393</v>
      </c>
      <c r="B391">
        <f>IF(IFERROR(VLOOKUP(Origen[[#This Row],[Customer ID]],A392:A4290,1,FALSE),0)&gt;0,1,0)</f>
        <v>0</v>
      </c>
      <c r="C391">
        <v>26</v>
      </c>
      <c r="D391" s="1" t="s">
        <v>2</v>
      </c>
      <c r="E391" s="1" t="str">
        <f>IF(Origen[[#This Row],[Genero Sin Depurar]]="","Desconocido",Origen[[#This Row],[Genero Sin Depurar]])</f>
        <v>Male</v>
      </c>
      <c r="F391" s="1" t="s">
        <v>95</v>
      </c>
      <c r="G391" s="1" t="s">
        <v>4</v>
      </c>
      <c r="H391" s="2">
        <v>46076</v>
      </c>
      <c r="I391" s="2" t="str">
        <f>TEXT(Origen[[#This Row],[Fecha Compra]],"dddd")</f>
        <v>lunes</v>
      </c>
      <c r="J391" s="7" t="str">
        <f>TEXT(MONTH(Origen[[#This Row],[Fecha Compra]]),"MM")</f>
        <v>01</v>
      </c>
      <c r="K391" s="7">
        <f>YEAR(Origen[[#This Row],[Fecha Compra]])</f>
        <v>2026</v>
      </c>
      <c r="L391">
        <v>38</v>
      </c>
      <c r="M391">
        <v>82</v>
      </c>
      <c r="N391">
        <f>Origen[[#This Row],[Unidades]]*Origen[[#This Row],[PVP]]</f>
        <v>3116</v>
      </c>
      <c r="O391" s="1" t="s">
        <v>117</v>
      </c>
      <c r="P391" s="1" t="s">
        <v>74</v>
      </c>
      <c r="Q391" s="1" t="s">
        <v>76</v>
      </c>
      <c r="R391" s="1" t="s">
        <v>19</v>
      </c>
      <c r="S391" s="1" t="s">
        <v>27</v>
      </c>
      <c r="T391" s="1" t="s">
        <v>21</v>
      </c>
      <c r="U391" s="1" t="s">
        <v>31</v>
      </c>
    </row>
    <row r="392" spans="1:21" x14ac:dyDescent="0.25">
      <c r="A392">
        <v>394</v>
      </c>
      <c r="B392">
        <f>IF(IFERROR(VLOOKUP(Origen[[#This Row],[Customer ID]],A393:A4291,1,FALSE),0)&gt;0,1,0)</f>
        <v>0</v>
      </c>
      <c r="C392">
        <v>33</v>
      </c>
      <c r="D392" s="1" t="s">
        <v>2</v>
      </c>
      <c r="E392" s="1" t="str">
        <f>IF(Origen[[#This Row],[Genero Sin Depurar]]="","Desconocido",Origen[[#This Row],[Genero Sin Depurar]])</f>
        <v>Male</v>
      </c>
      <c r="F392" s="1" t="s">
        <v>53</v>
      </c>
      <c r="G392" s="1" t="s">
        <v>24</v>
      </c>
      <c r="H392" s="2">
        <v>46078</v>
      </c>
      <c r="I392" s="2" t="str">
        <f>TEXT(Origen[[#This Row],[Fecha Compra]],"dddd")</f>
        <v>miércoles</v>
      </c>
      <c r="J392" s="7" t="str">
        <f>TEXT(MONTH(Origen[[#This Row],[Fecha Compra]]),"MM")</f>
        <v>01</v>
      </c>
      <c r="K392" s="7">
        <f>YEAR(Origen[[#This Row],[Fecha Compra]])</f>
        <v>2026</v>
      </c>
      <c r="L392">
        <v>6</v>
      </c>
      <c r="M392">
        <v>65</v>
      </c>
      <c r="N392">
        <f>Origen[[#This Row],[Unidades]]*Origen[[#This Row],[PVP]]</f>
        <v>390</v>
      </c>
      <c r="O392" s="1" t="s">
        <v>111</v>
      </c>
      <c r="P392" s="1" t="s">
        <v>6</v>
      </c>
      <c r="Q392" s="1" t="s">
        <v>14</v>
      </c>
      <c r="R392" s="1" t="s">
        <v>39</v>
      </c>
      <c r="S392" s="1" t="s">
        <v>36</v>
      </c>
      <c r="T392" s="1" t="s">
        <v>28</v>
      </c>
      <c r="U392" s="1" t="s">
        <v>11</v>
      </c>
    </row>
    <row r="393" spans="1:21" x14ac:dyDescent="0.25">
      <c r="A393">
        <v>395</v>
      </c>
      <c r="B393">
        <f>IF(IFERROR(VLOOKUP(Origen[[#This Row],[Customer ID]],A394:A4292,1,FALSE),0)&gt;0,1,0)</f>
        <v>0</v>
      </c>
      <c r="C393">
        <v>43</v>
      </c>
      <c r="D393" s="1" t="s">
        <v>2</v>
      </c>
      <c r="E393" s="1" t="str">
        <f>IF(Origen[[#This Row],[Genero Sin Depurar]]="","Desconocido",Origen[[#This Row],[Genero Sin Depurar]])</f>
        <v>Male</v>
      </c>
      <c r="F393" s="1" t="s">
        <v>101</v>
      </c>
      <c r="G393" s="1" t="s">
        <v>49</v>
      </c>
      <c r="H393" s="2">
        <v>46080</v>
      </c>
      <c r="I393" s="2" t="str">
        <f>TEXT(Origen[[#This Row],[Fecha Compra]],"dddd")</f>
        <v>viernes</v>
      </c>
      <c r="J393" s="7" t="str">
        <f>TEXT(MONTH(Origen[[#This Row],[Fecha Compra]]),"MM")</f>
        <v>01</v>
      </c>
      <c r="K393" s="7">
        <f>YEAR(Origen[[#This Row],[Fecha Compra]])</f>
        <v>2026</v>
      </c>
      <c r="L393">
        <v>7</v>
      </c>
      <c r="M393">
        <v>29</v>
      </c>
      <c r="N393">
        <f>Origen[[#This Row],[Unidades]]*Origen[[#This Row],[PVP]]</f>
        <v>203</v>
      </c>
      <c r="O393" s="1" t="s">
        <v>96</v>
      </c>
      <c r="P393" s="1" t="s">
        <v>26</v>
      </c>
      <c r="Q393" s="1" t="s">
        <v>100</v>
      </c>
      <c r="R393" s="1" t="s">
        <v>19</v>
      </c>
      <c r="S393" s="1" t="s">
        <v>56</v>
      </c>
      <c r="T393" s="1" t="s">
        <v>68</v>
      </c>
      <c r="U393" s="1" t="s">
        <v>58</v>
      </c>
    </row>
    <row r="394" spans="1:21" x14ac:dyDescent="0.25">
      <c r="A394">
        <v>396</v>
      </c>
      <c r="B394">
        <f>IF(IFERROR(VLOOKUP(Origen[[#This Row],[Customer ID]],A395:A4293,1,FALSE),0)&gt;0,1,0)</f>
        <v>0</v>
      </c>
      <c r="C394">
        <v>37</v>
      </c>
      <c r="D394" s="1" t="s">
        <v>2</v>
      </c>
      <c r="E394" s="1" t="str">
        <f>IF(Origen[[#This Row],[Genero Sin Depurar]]="","Desconocido",Origen[[#This Row],[Genero Sin Depurar]])</f>
        <v>Male</v>
      </c>
      <c r="F394" s="1" t="s">
        <v>32</v>
      </c>
      <c r="G394" s="1" t="s">
        <v>24</v>
      </c>
      <c r="H394" s="2">
        <v>46082</v>
      </c>
      <c r="I394" s="2" t="str">
        <f>TEXT(Origen[[#This Row],[Fecha Compra]],"dddd")</f>
        <v>domingo</v>
      </c>
      <c r="J394" s="7" t="str">
        <f>TEXT(MONTH(Origen[[#This Row],[Fecha Compra]]),"MM")</f>
        <v>01</v>
      </c>
      <c r="K394" s="7">
        <f>YEAR(Origen[[#This Row],[Fecha Compra]])</f>
        <v>2026</v>
      </c>
      <c r="L394">
        <v>2</v>
      </c>
      <c r="M394">
        <v>65</v>
      </c>
      <c r="N394">
        <f>Origen[[#This Row],[Unidades]]*Origen[[#This Row],[PVP]]</f>
        <v>130</v>
      </c>
      <c r="O394" s="1" t="s">
        <v>25</v>
      </c>
      <c r="P394" s="1" t="s">
        <v>6</v>
      </c>
      <c r="Q394" s="1" t="s">
        <v>92</v>
      </c>
      <c r="R394" s="1" t="s">
        <v>8</v>
      </c>
      <c r="S394" s="1" t="s">
        <v>56</v>
      </c>
      <c r="T394" s="1" t="s">
        <v>28</v>
      </c>
      <c r="U394" s="1" t="s">
        <v>31</v>
      </c>
    </row>
    <row r="395" spans="1:21" x14ac:dyDescent="0.25">
      <c r="A395">
        <v>397</v>
      </c>
      <c r="B395">
        <f>IF(IFERROR(VLOOKUP(Origen[[#This Row],[Customer ID]],A396:A4294,1,FALSE),0)&gt;0,1,0)</f>
        <v>0</v>
      </c>
      <c r="C395">
        <v>46</v>
      </c>
      <c r="D395" s="1" t="s">
        <v>2</v>
      </c>
      <c r="E395" s="1" t="str">
        <f>IF(Origen[[#This Row],[Genero Sin Depurar]]="","Desconocido",Origen[[#This Row],[Genero Sin Depurar]])</f>
        <v>Male</v>
      </c>
      <c r="F395" s="1" t="s">
        <v>63</v>
      </c>
      <c r="G395" s="1" t="s">
        <v>4</v>
      </c>
      <c r="H395" s="2">
        <v>46084</v>
      </c>
      <c r="I395" s="2" t="str">
        <f>TEXT(Origen[[#This Row],[Fecha Compra]],"dddd")</f>
        <v>martes</v>
      </c>
      <c r="J395" s="7" t="str">
        <f>TEXT(MONTH(Origen[[#This Row],[Fecha Compra]]),"MM")</f>
        <v>01</v>
      </c>
      <c r="K395" s="7">
        <f>YEAR(Origen[[#This Row],[Fecha Compra]])</f>
        <v>2026</v>
      </c>
      <c r="L395">
        <v>24</v>
      </c>
      <c r="M395">
        <v>88</v>
      </c>
      <c r="N395">
        <f>Origen[[#This Row],[Unidades]]*Origen[[#This Row],[PVP]]</f>
        <v>2112</v>
      </c>
      <c r="O395" s="1" t="s">
        <v>113</v>
      </c>
      <c r="P395" s="1" t="s">
        <v>18</v>
      </c>
      <c r="Q395" s="1" t="s">
        <v>76</v>
      </c>
      <c r="R395" s="1" t="s">
        <v>39</v>
      </c>
      <c r="S395" s="1" t="s">
        <v>36</v>
      </c>
      <c r="T395" s="1" t="s">
        <v>57</v>
      </c>
      <c r="U395" s="1" t="s">
        <v>31</v>
      </c>
    </row>
    <row r="396" spans="1:21" x14ac:dyDescent="0.25">
      <c r="A396">
        <v>398</v>
      </c>
      <c r="B396">
        <f>IF(IFERROR(VLOOKUP(Origen[[#This Row],[Customer ID]],A397:A4295,1,FALSE),0)&gt;0,1,0)</f>
        <v>0</v>
      </c>
      <c r="C396">
        <v>22</v>
      </c>
      <c r="D396" s="1" t="s">
        <v>2</v>
      </c>
      <c r="E396" s="1" t="str">
        <f>IF(Origen[[#This Row],[Genero Sin Depurar]]="","Desconocido",Origen[[#This Row],[Genero Sin Depurar]])</f>
        <v>Male</v>
      </c>
      <c r="F396" s="1" t="s">
        <v>115</v>
      </c>
      <c r="G396" s="1" t="s">
        <v>49</v>
      </c>
      <c r="H396" s="2">
        <v>46086</v>
      </c>
      <c r="I396" s="2" t="str">
        <f>TEXT(Origen[[#This Row],[Fecha Compra]],"dddd")</f>
        <v>jueves</v>
      </c>
      <c r="J396" s="7" t="str">
        <f>TEXT(MONTH(Origen[[#This Row],[Fecha Compra]]),"MM")</f>
        <v>01</v>
      </c>
      <c r="K396" s="7">
        <f>YEAR(Origen[[#This Row],[Fecha Compra]])</f>
        <v>2026</v>
      </c>
      <c r="L396">
        <v>26</v>
      </c>
      <c r="M396">
        <v>46</v>
      </c>
      <c r="N396">
        <f>Origen[[#This Row],[Unidades]]*Origen[[#This Row],[PVP]]</f>
        <v>1196</v>
      </c>
      <c r="O396" s="1" t="s">
        <v>73</v>
      </c>
      <c r="P396" s="1" t="s">
        <v>26</v>
      </c>
      <c r="Q396" s="1" t="s">
        <v>108</v>
      </c>
      <c r="R396" s="1" t="s">
        <v>39</v>
      </c>
      <c r="S396" s="1" t="s">
        <v>20</v>
      </c>
      <c r="T396" s="1" t="s">
        <v>15</v>
      </c>
      <c r="U396" s="1" t="s">
        <v>31</v>
      </c>
    </row>
    <row r="397" spans="1:21" x14ac:dyDescent="0.25">
      <c r="A397">
        <v>399</v>
      </c>
      <c r="B397">
        <f>IF(IFERROR(VLOOKUP(Origen[[#This Row],[Customer ID]],A398:A4296,1,FALSE),0)&gt;0,1,0)</f>
        <v>0</v>
      </c>
      <c r="C397">
        <v>20</v>
      </c>
      <c r="D397" s="1" t="s">
        <v>2</v>
      </c>
      <c r="E397" s="1" t="str">
        <f>IF(Origen[[#This Row],[Genero Sin Depurar]]="","Desconocido",Origen[[#This Row],[Genero Sin Depurar]])</f>
        <v>Male</v>
      </c>
      <c r="F397" s="1" t="s">
        <v>119</v>
      </c>
      <c r="G397" s="1" t="s">
        <v>24</v>
      </c>
      <c r="H397" s="2">
        <v>46088</v>
      </c>
      <c r="I397" s="2" t="str">
        <f>TEXT(Origen[[#This Row],[Fecha Compra]],"dddd")</f>
        <v>sábado</v>
      </c>
      <c r="J397" s="7" t="str">
        <f>TEXT(MONTH(Origen[[#This Row],[Fecha Compra]]),"MM")</f>
        <v>01</v>
      </c>
      <c r="K397" s="7">
        <f>YEAR(Origen[[#This Row],[Fecha Compra]])</f>
        <v>2026</v>
      </c>
      <c r="L397">
        <v>25</v>
      </c>
      <c r="M397">
        <v>67</v>
      </c>
      <c r="N397">
        <f>Origen[[#This Row],[Unidades]]*Origen[[#This Row],[PVP]]</f>
        <v>1675</v>
      </c>
      <c r="O397" s="1" t="s">
        <v>38</v>
      </c>
      <c r="P397" s="1" t="s">
        <v>18</v>
      </c>
      <c r="Q397" s="1" t="s">
        <v>47</v>
      </c>
      <c r="R397" s="1" t="s">
        <v>8</v>
      </c>
      <c r="S397" s="1" t="s">
        <v>20</v>
      </c>
      <c r="T397" s="1" t="s">
        <v>68</v>
      </c>
      <c r="U397" s="1" t="s">
        <v>79</v>
      </c>
    </row>
    <row r="398" spans="1:21" x14ac:dyDescent="0.25">
      <c r="A398">
        <v>400</v>
      </c>
      <c r="B398">
        <f>IF(IFERROR(VLOOKUP(Origen[[#This Row],[Customer ID]],A399:A4297,1,FALSE),0)&gt;0,1,0)</f>
        <v>0</v>
      </c>
      <c r="C398">
        <v>60</v>
      </c>
      <c r="D398" s="1" t="s">
        <v>2</v>
      </c>
      <c r="E398" s="1" t="str">
        <f>IF(Origen[[#This Row],[Genero Sin Depurar]]="","Desconocido",Origen[[#This Row],[Genero Sin Depurar]])</f>
        <v>Male</v>
      </c>
      <c r="F398" s="1" t="s">
        <v>101</v>
      </c>
      <c r="G398" s="1" t="s">
        <v>49</v>
      </c>
      <c r="H398" s="2">
        <v>46090</v>
      </c>
      <c r="I398" s="2" t="str">
        <f>TEXT(Origen[[#This Row],[Fecha Compra]],"dddd")</f>
        <v>lunes</v>
      </c>
      <c r="J398" s="7" t="str">
        <f>TEXT(MONTH(Origen[[#This Row],[Fecha Compra]]),"MM")</f>
        <v>01</v>
      </c>
      <c r="K398" s="7">
        <f>YEAR(Origen[[#This Row],[Fecha Compra]])</f>
        <v>2026</v>
      </c>
      <c r="L398">
        <v>10</v>
      </c>
      <c r="M398">
        <v>35</v>
      </c>
      <c r="N398">
        <f>Origen[[#This Row],[Unidades]]*Origen[[#This Row],[PVP]]</f>
        <v>350</v>
      </c>
      <c r="O398" s="1" t="s">
        <v>117</v>
      </c>
      <c r="P398" s="1" t="s">
        <v>6</v>
      </c>
      <c r="Q398" s="1" t="s">
        <v>126</v>
      </c>
      <c r="R398" s="1" t="s">
        <v>39</v>
      </c>
      <c r="S398" s="1" t="s">
        <v>52</v>
      </c>
      <c r="T398" s="1" t="s">
        <v>68</v>
      </c>
      <c r="U398" s="1" t="s">
        <v>70</v>
      </c>
    </row>
    <row r="399" spans="1:21" x14ac:dyDescent="0.25">
      <c r="A399">
        <v>401</v>
      </c>
      <c r="B399">
        <f>IF(IFERROR(VLOOKUP(Origen[[#This Row],[Customer ID]],A400:A4298,1,FALSE),0)&gt;0,1,0)</f>
        <v>0</v>
      </c>
      <c r="C399">
        <v>39</v>
      </c>
      <c r="D399" s="1" t="s">
        <v>2</v>
      </c>
      <c r="E399" s="1" t="str">
        <f>IF(Origen[[#This Row],[Genero Sin Depurar]]="","Desconocido",Origen[[#This Row],[Genero Sin Depurar]])</f>
        <v>Male</v>
      </c>
      <c r="F399" s="1" t="s">
        <v>119</v>
      </c>
      <c r="G399" s="1" t="s">
        <v>24</v>
      </c>
      <c r="H399" s="2">
        <v>46092</v>
      </c>
      <c r="I399" s="2" t="str">
        <f>TEXT(Origen[[#This Row],[Fecha Compra]],"dddd")</f>
        <v>miércoles</v>
      </c>
      <c r="J399" s="7" t="str">
        <f>TEXT(MONTH(Origen[[#This Row],[Fecha Compra]]),"MM")</f>
        <v>01</v>
      </c>
      <c r="K399" s="7">
        <f>YEAR(Origen[[#This Row],[Fecha Compra]])</f>
        <v>2026</v>
      </c>
      <c r="L399">
        <v>14</v>
      </c>
      <c r="M399">
        <v>66</v>
      </c>
      <c r="N399">
        <f>Origen[[#This Row],[Unidades]]*Origen[[#This Row],[PVP]]</f>
        <v>924</v>
      </c>
      <c r="O399" s="1" t="s">
        <v>122</v>
      </c>
      <c r="P399" s="1" t="s">
        <v>26</v>
      </c>
      <c r="Q399" s="1" t="s">
        <v>78</v>
      </c>
      <c r="R399" s="1" t="s">
        <v>8</v>
      </c>
      <c r="S399" s="1" t="s">
        <v>20</v>
      </c>
      <c r="T399" s="1" t="s">
        <v>28</v>
      </c>
      <c r="U399" s="1" t="s">
        <v>11</v>
      </c>
    </row>
    <row r="400" spans="1:21" x14ac:dyDescent="0.25">
      <c r="A400">
        <v>402</v>
      </c>
      <c r="B400">
        <f>IF(IFERROR(VLOOKUP(Origen[[#This Row],[Customer ID]],A401:A4299,1,FALSE),0)&gt;0,1,0)</f>
        <v>0</v>
      </c>
      <c r="C400">
        <v>43</v>
      </c>
      <c r="D400" s="1" t="s">
        <v>2</v>
      </c>
      <c r="E400" s="1" t="str">
        <f>IF(Origen[[#This Row],[Genero Sin Depurar]]="","Desconocido",Origen[[#This Row],[Genero Sin Depurar]])</f>
        <v>Male</v>
      </c>
      <c r="F400" s="1" t="s">
        <v>95</v>
      </c>
      <c r="G400" s="1" t="s">
        <v>4</v>
      </c>
      <c r="H400" s="2">
        <v>46094</v>
      </c>
      <c r="I400" s="2" t="str">
        <f>TEXT(Origen[[#This Row],[Fecha Compra]],"dddd")</f>
        <v>viernes</v>
      </c>
      <c r="J400" s="7" t="str">
        <f>TEXT(MONTH(Origen[[#This Row],[Fecha Compra]]),"MM")</f>
        <v>01</v>
      </c>
      <c r="K400" s="7">
        <f>YEAR(Origen[[#This Row],[Fecha Compra]])</f>
        <v>2026</v>
      </c>
      <c r="L400">
        <v>21</v>
      </c>
      <c r="M400">
        <v>91</v>
      </c>
      <c r="N400">
        <f>Origen[[#This Row],[Unidades]]*Origen[[#This Row],[PVP]]</f>
        <v>1911</v>
      </c>
      <c r="O400" s="1" t="s">
        <v>83</v>
      </c>
      <c r="P400" s="1" t="s">
        <v>6</v>
      </c>
      <c r="Q400" s="1" t="s">
        <v>103</v>
      </c>
      <c r="R400" s="1" t="s">
        <v>39</v>
      </c>
      <c r="S400" s="1" t="s">
        <v>36</v>
      </c>
      <c r="T400" s="1" t="s">
        <v>15</v>
      </c>
      <c r="U400" s="1" t="s">
        <v>40</v>
      </c>
    </row>
    <row r="401" spans="1:21" x14ac:dyDescent="0.25">
      <c r="A401">
        <v>403</v>
      </c>
      <c r="B401">
        <f>IF(IFERROR(VLOOKUP(Origen[[#This Row],[Customer ID]],A402:A4300,1,FALSE),0)&gt;0,1,0)</f>
        <v>0</v>
      </c>
      <c r="C401">
        <v>31</v>
      </c>
      <c r="D401" s="1" t="s">
        <v>2</v>
      </c>
      <c r="E401" s="1" t="str">
        <f>IF(Origen[[#This Row],[Genero Sin Depurar]]="","Desconocido",Origen[[#This Row],[Genero Sin Depurar]])</f>
        <v>Male</v>
      </c>
      <c r="F401" s="1" t="s">
        <v>114</v>
      </c>
      <c r="G401" s="1" t="s">
        <v>49</v>
      </c>
      <c r="H401" s="2">
        <v>46096</v>
      </c>
      <c r="I401" s="2" t="str">
        <f>TEXT(Origen[[#This Row],[Fecha Compra]],"dddd")</f>
        <v>domingo</v>
      </c>
      <c r="J401" s="7" t="str">
        <f>TEXT(MONTH(Origen[[#This Row],[Fecha Compra]]),"MM")</f>
        <v>01</v>
      </c>
      <c r="K401" s="7">
        <f>YEAR(Origen[[#This Row],[Fecha Compra]])</f>
        <v>2026</v>
      </c>
      <c r="L401">
        <v>26</v>
      </c>
      <c r="M401">
        <v>78</v>
      </c>
      <c r="N401">
        <f>Origen[[#This Row],[Unidades]]*Origen[[#This Row],[PVP]]</f>
        <v>2028</v>
      </c>
      <c r="O401" s="1" t="s">
        <v>81</v>
      </c>
      <c r="P401" s="1" t="s">
        <v>6</v>
      </c>
      <c r="Q401" s="1" t="s">
        <v>91</v>
      </c>
      <c r="R401" s="1" t="s">
        <v>39</v>
      </c>
      <c r="S401" s="1" t="s">
        <v>9</v>
      </c>
      <c r="T401" s="1" t="s">
        <v>28</v>
      </c>
      <c r="U401" s="1" t="s">
        <v>70</v>
      </c>
    </row>
    <row r="402" spans="1:21" x14ac:dyDescent="0.25">
      <c r="A402">
        <v>404</v>
      </c>
      <c r="B402">
        <f>IF(IFERROR(VLOOKUP(Origen[[#This Row],[Customer ID]],A403:A4301,1,FALSE),0)&gt;0,1,0)</f>
        <v>0</v>
      </c>
      <c r="C402">
        <v>19</v>
      </c>
      <c r="D402" s="1" t="s">
        <v>2</v>
      </c>
      <c r="E402" s="1" t="str">
        <f>IF(Origen[[#This Row],[Genero Sin Depurar]]="","Desconocido",Origen[[#This Row],[Genero Sin Depurar]])</f>
        <v>Male</v>
      </c>
      <c r="F402" s="1" t="s">
        <v>32</v>
      </c>
      <c r="G402" s="1" t="s">
        <v>24</v>
      </c>
      <c r="H402" s="2">
        <v>46098</v>
      </c>
      <c r="I402" s="2" t="str">
        <f>TEXT(Origen[[#This Row],[Fecha Compra]],"dddd")</f>
        <v>martes</v>
      </c>
      <c r="J402" s="7" t="str">
        <f>TEXT(MONTH(Origen[[#This Row],[Fecha Compra]]),"MM")</f>
        <v>01</v>
      </c>
      <c r="K402" s="7">
        <f>YEAR(Origen[[#This Row],[Fecha Compra]])</f>
        <v>2026</v>
      </c>
      <c r="L402">
        <v>12</v>
      </c>
      <c r="M402">
        <v>45</v>
      </c>
      <c r="N402">
        <f>Origen[[#This Row],[Unidades]]*Origen[[#This Row],[PVP]]</f>
        <v>540</v>
      </c>
      <c r="O402" s="1" t="s">
        <v>89</v>
      </c>
      <c r="P402" s="1" t="s">
        <v>26</v>
      </c>
      <c r="Q402" s="1" t="s">
        <v>103</v>
      </c>
      <c r="R402" s="1" t="s">
        <v>8</v>
      </c>
      <c r="S402" s="1" t="s">
        <v>27</v>
      </c>
      <c r="T402" s="1" t="s">
        <v>57</v>
      </c>
      <c r="U402" s="1" t="s">
        <v>31</v>
      </c>
    </row>
    <row r="403" spans="1:21" x14ac:dyDescent="0.25">
      <c r="A403">
        <v>405</v>
      </c>
      <c r="B403">
        <f>IF(IFERROR(VLOOKUP(Origen[[#This Row],[Customer ID]],A404:A4302,1,FALSE),0)&gt;0,1,0)</f>
        <v>0</v>
      </c>
      <c r="C403">
        <v>35</v>
      </c>
      <c r="D403" s="1" t="s">
        <v>2</v>
      </c>
      <c r="E403" s="1" t="str">
        <f>IF(Origen[[#This Row],[Genero Sin Depurar]]="","Desconocido",Origen[[#This Row],[Genero Sin Depurar]])</f>
        <v>Male</v>
      </c>
      <c r="F403" s="1" t="s">
        <v>95</v>
      </c>
      <c r="G403" s="1" t="s">
        <v>4</v>
      </c>
      <c r="H403" s="2">
        <v>46100</v>
      </c>
      <c r="I403" s="2" t="str">
        <f>TEXT(Origen[[#This Row],[Fecha Compra]],"dddd")</f>
        <v>jueves</v>
      </c>
      <c r="J403" s="7" t="str">
        <f>TEXT(MONTH(Origen[[#This Row],[Fecha Compra]]),"MM")</f>
        <v>01</v>
      </c>
      <c r="K403" s="7">
        <f>YEAR(Origen[[#This Row],[Fecha Compra]])</f>
        <v>2026</v>
      </c>
      <c r="L403">
        <v>11</v>
      </c>
      <c r="M403">
        <v>93</v>
      </c>
      <c r="N403">
        <f>Origen[[#This Row],[Unidades]]*Origen[[#This Row],[PVP]]</f>
        <v>1023</v>
      </c>
      <c r="O403" s="1" t="s">
        <v>61</v>
      </c>
      <c r="P403" s="1" t="s">
        <v>26</v>
      </c>
      <c r="Q403" s="1" t="s">
        <v>108</v>
      </c>
      <c r="R403" s="1" t="s">
        <v>19</v>
      </c>
      <c r="S403" s="1" t="s">
        <v>56</v>
      </c>
      <c r="T403" s="1" t="s">
        <v>21</v>
      </c>
      <c r="U403" s="1" t="s">
        <v>70</v>
      </c>
    </row>
    <row r="404" spans="1:21" x14ac:dyDescent="0.25">
      <c r="A404">
        <v>406</v>
      </c>
      <c r="B404">
        <f>IF(IFERROR(VLOOKUP(Origen[[#This Row],[Customer ID]],A405:A4303,1,FALSE),0)&gt;0,1,0)</f>
        <v>0</v>
      </c>
      <c r="C404">
        <v>41</v>
      </c>
      <c r="D404" s="1" t="s">
        <v>2</v>
      </c>
      <c r="E404" s="1" t="str">
        <f>IF(Origen[[#This Row],[Genero Sin Depurar]]="","Desconocido",Origen[[#This Row],[Genero Sin Depurar]])</f>
        <v>Male</v>
      </c>
      <c r="F404" s="1" t="s">
        <v>16</v>
      </c>
      <c r="G404" s="1" t="s">
        <v>4</v>
      </c>
      <c r="H404" s="2">
        <v>46102</v>
      </c>
      <c r="I404" s="2" t="str">
        <f>TEXT(Origen[[#This Row],[Fecha Compra]],"dddd")</f>
        <v>sábado</v>
      </c>
      <c r="J404" s="7" t="str">
        <f>TEXT(MONTH(Origen[[#This Row],[Fecha Compra]]),"MM")</f>
        <v>01</v>
      </c>
      <c r="K404" s="7">
        <f>YEAR(Origen[[#This Row],[Fecha Compra]])</f>
        <v>2026</v>
      </c>
      <c r="L404">
        <v>15</v>
      </c>
      <c r="M404">
        <v>74</v>
      </c>
      <c r="N404">
        <f>Origen[[#This Row],[Unidades]]*Origen[[#This Row],[PVP]]</f>
        <v>1110</v>
      </c>
      <c r="O404" s="1" t="s">
        <v>113</v>
      </c>
      <c r="P404" s="1" t="s">
        <v>18</v>
      </c>
      <c r="Q404" s="1" t="s">
        <v>47</v>
      </c>
      <c r="R404" s="1" t="s">
        <v>35</v>
      </c>
      <c r="S404" s="1" t="s">
        <v>36</v>
      </c>
      <c r="T404" s="1" t="s">
        <v>15</v>
      </c>
      <c r="U404" s="1" t="s">
        <v>31</v>
      </c>
    </row>
    <row r="405" spans="1:21" x14ac:dyDescent="0.25">
      <c r="A405">
        <v>407</v>
      </c>
      <c r="B405">
        <f>IF(IFERROR(VLOOKUP(Origen[[#This Row],[Customer ID]],A406:A4304,1,FALSE),0)&gt;0,1,0)</f>
        <v>0</v>
      </c>
      <c r="C405">
        <v>52</v>
      </c>
      <c r="D405" s="1" t="s">
        <v>2</v>
      </c>
      <c r="E405" s="1" t="str">
        <f>IF(Origen[[#This Row],[Genero Sin Depurar]]="","Desconocido",Origen[[#This Row],[Genero Sin Depurar]])</f>
        <v>Male</v>
      </c>
      <c r="F405" s="1" t="s">
        <v>125</v>
      </c>
      <c r="G405" s="1" t="s">
        <v>49</v>
      </c>
      <c r="H405" s="2">
        <v>46104</v>
      </c>
      <c r="I405" s="2" t="str">
        <f>TEXT(Origen[[#This Row],[Fecha Compra]],"dddd")</f>
        <v>lunes</v>
      </c>
      <c r="J405" s="7" t="str">
        <f>TEXT(MONTH(Origen[[#This Row],[Fecha Compra]]),"MM")</f>
        <v>01</v>
      </c>
      <c r="K405" s="7">
        <f>YEAR(Origen[[#This Row],[Fecha Compra]])</f>
        <v>2026</v>
      </c>
      <c r="L405">
        <v>13</v>
      </c>
      <c r="M405">
        <v>55</v>
      </c>
      <c r="N405">
        <f>Origen[[#This Row],[Unidades]]*Origen[[#This Row],[PVP]]</f>
        <v>715</v>
      </c>
      <c r="O405" s="1" t="s">
        <v>110</v>
      </c>
      <c r="P405" s="1" t="s">
        <v>26</v>
      </c>
      <c r="Q405" s="1" t="s">
        <v>82</v>
      </c>
      <c r="R405" s="1" t="s">
        <v>19</v>
      </c>
      <c r="S405" s="1" t="s">
        <v>9</v>
      </c>
      <c r="T405" s="1" t="s">
        <v>15</v>
      </c>
      <c r="U405" s="1" t="s">
        <v>70</v>
      </c>
    </row>
    <row r="406" spans="1:21" x14ac:dyDescent="0.25">
      <c r="A406">
        <v>408</v>
      </c>
      <c r="B406">
        <f>IF(IFERROR(VLOOKUP(Origen[[#This Row],[Customer ID]],A407:A4305,1,FALSE),0)&gt;0,1,0)</f>
        <v>0</v>
      </c>
      <c r="C406">
        <v>45</v>
      </c>
      <c r="D406" s="1" t="s">
        <v>2</v>
      </c>
      <c r="E406" s="1" t="str">
        <f>IF(Origen[[#This Row],[Genero Sin Depurar]]="","Desconocido",Origen[[#This Row],[Genero Sin Depurar]])</f>
        <v>Male</v>
      </c>
      <c r="F406" s="1" t="s">
        <v>86</v>
      </c>
      <c r="G406" s="1" t="s">
        <v>4</v>
      </c>
      <c r="H406" s="2">
        <v>46106</v>
      </c>
      <c r="I406" s="2" t="str">
        <f>TEXT(Origen[[#This Row],[Fecha Compra]],"dddd")</f>
        <v>miércoles</v>
      </c>
      <c r="J406" s="7" t="str">
        <f>TEXT(MONTH(Origen[[#This Row],[Fecha Compra]]),"MM")</f>
        <v>01</v>
      </c>
      <c r="K406" s="7">
        <f>YEAR(Origen[[#This Row],[Fecha Compra]])</f>
        <v>2026</v>
      </c>
      <c r="L406">
        <v>5</v>
      </c>
      <c r="M406">
        <v>76</v>
      </c>
      <c r="N406">
        <f>Origen[[#This Row],[Unidades]]*Origen[[#This Row],[PVP]]</f>
        <v>380</v>
      </c>
      <c r="O406" s="1" t="s">
        <v>80</v>
      </c>
      <c r="P406" s="1" t="s">
        <v>74</v>
      </c>
      <c r="Q406" s="1" t="s">
        <v>67</v>
      </c>
      <c r="R406" s="1" t="s">
        <v>19</v>
      </c>
      <c r="S406" s="1" t="s">
        <v>27</v>
      </c>
      <c r="T406" s="1" t="s">
        <v>21</v>
      </c>
      <c r="U406" s="1" t="s">
        <v>58</v>
      </c>
    </row>
    <row r="407" spans="1:21" x14ac:dyDescent="0.25">
      <c r="A407">
        <v>409</v>
      </c>
      <c r="B407">
        <f>IF(IFERROR(VLOOKUP(Origen[[#This Row],[Customer ID]],A408:A4306,1,FALSE),0)&gt;0,1,0)</f>
        <v>0</v>
      </c>
      <c r="C407">
        <v>34</v>
      </c>
      <c r="D407" s="1" t="s">
        <v>2</v>
      </c>
      <c r="E407" s="1" t="str">
        <f>IF(Origen[[#This Row],[Genero Sin Depurar]]="","Desconocido",Origen[[#This Row],[Genero Sin Depurar]])</f>
        <v>Male</v>
      </c>
      <c r="F407" s="1" t="s">
        <v>32</v>
      </c>
      <c r="G407" s="1" t="s">
        <v>24</v>
      </c>
      <c r="H407" s="2">
        <v>46108</v>
      </c>
      <c r="I407" s="2" t="str">
        <f>TEXT(Origen[[#This Row],[Fecha Compra]],"dddd")</f>
        <v>viernes</v>
      </c>
      <c r="J407" s="7" t="str">
        <f>TEXT(MONTH(Origen[[#This Row],[Fecha Compra]]),"MM")</f>
        <v>01</v>
      </c>
      <c r="K407" s="7">
        <f>YEAR(Origen[[#This Row],[Fecha Compra]])</f>
        <v>2026</v>
      </c>
      <c r="L407">
        <v>36</v>
      </c>
      <c r="M407">
        <v>66</v>
      </c>
      <c r="N407">
        <f>Origen[[#This Row],[Unidades]]*Origen[[#This Row],[PVP]]</f>
        <v>2376</v>
      </c>
      <c r="O407" s="1" t="s">
        <v>72</v>
      </c>
      <c r="P407" s="1" t="s">
        <v>6</v>
      </c>
      <c r="Q407" s="1" t="s">
        <v>34</v>
      </c>
      <c r="R407" s="1" t="s">
        <v>19</v>
      </c>
      <c r="S407" s="1" t="s">
        <v>9</v>
      </c>
      <c r="T407" s="1" t="s">
        <v>15</v>
      </c>
      <c r="U407" s="1" t="s">
        <v>11</v>
      </c>
    </row>
    <row r="408" spans="1:21" x14ac:dyDescent="0.25">
      <c r="A408">
        <v>410</v>
      </c>
      <c r="B408">
        <f>IF(IFERROR(VLOOKUP(Origen[[#This Row],[Customer ID]],A409:A4307,1,FALSE),0)&gt;0,1,0)</f>
        <v>0</v>
      </c>
      <c r="C408">
        <v>35</v>
      </c>
      <c r="D408" s="1" t="s">
        <v>2</v>
      </c>
      <c r="E408" s="1" t="str">
        <f>IF(Origen[[#This Row],[Genero Sin Depurar]]="","Desconocido",Origen[[#This Row],[Genero Sin Depurar]])</f>
        <v>Male</v>
      </c>
      <c r="F408" s="1" t="s">
        <v>41</v>
      </c>
      <c r="G408" s="1" t="s">
        <v>4</v>
      </c>
      <c r="H408" s="2">
        <v>46110</v>
      </c>
      <c r="I408" s="2" t="str">
        <f>TEXT(Origen[[#This Row],[Fecha Compra]],"dddd")</f>
        <v>domingo</v>
      </c>
      <c r="J408" s="7" t="str">
        <f>TEXT(MONTH(Origen[[#This Row],[Fecha Compra]]),"MM")</f>
        <v>01</v>
      </c>
      <c r="K408" s="7">
        <f>YEAR(Origen[[#This Row],[Fecha Compra]])</f>
        <v>2026</v>
      </c>
      <c r="L408">
        <v>32</v>
      </c>
      <c r="M408">
        <v>51</v>
      </c>
      <c r="N408">
        <f>Origen[[#This Row],[Unidades]]*Origen[[#This Row],[PVP]]</f>
        <v>1632</v>
      </c>
      <c r="O408" s="1" t="s">
        <v>130</v>
      </c>
      <c r="P408" s="1" t="s">
        <v>26</v>
      </c>
      <c r="Q408" s="1" t="s">
        <v>92</v>
      </c>
      <c r="R408" s="1" t="s">
        <v>8</v>
      </c>
      <c r="S408" s="1" t="s">
        <v>52</v>
      </c>
      <c r="T408" s="1" t="s">
        <v>57</v>
      </c>
      <c r="U408" s="1" t="s">
        <v>70</v>
      </c>
    </row>
    <row r="409" spans="1:21" x14ac:dyDescent="0.25">
      <c r="A409">
        <v>411</v>
      </c>
      <c r="B409">
        <f>IF(IFERROR(VLOOKUP(Origen[[#This Row],[Customer ID]],A410:A4308,1,FALSE),0)&gt;0,1,0)</f>
        <v>0</v>
      </c>
      <c r="C409">
        <v>29</v>
      </c>
      <c r="D409" s="1" t="s">
        <v>2</v>
      </c>
      <c r="E409" s="1" t="str">
        <f>IF(Origen[[#This Row],[Genero Sin Depurar]]="","Desconocido",Origen[[#This Row],[Genero Sin Depurar]])</f>
        <v>Male</v>
      </c>
      <c r="F409" s="1" t="s">
        <v>12</v>
      </c>
      <c r="G409" s="1" t="s">
        <v>4</v>
      </c>
      <c r="H409" s="2">
        <v>46112</v>
      </c>
      <c r="I409" s="2" t="str">
        <f>TEXT(Origen[[#This Row],[Fecha Compra]],"dddd")</f>
        <v>martes</v>
      </c>
      <c r="J409" s="7" t="str">
        <f>TEXT(MONTH(Origen[[#This Row],[Fecha Compra]]),"MM")</f>
        <v>01</v>
      </c>
      <c r="K409" s="7">
        <f>YEAR(Origen[[#This Row],[Fecha Compra]])</f>
        <v>2026</v>
      </c>
      <c r="L409">
        <v>1</v>
      </c>
      <c r="M409">
        <v>26</v>
      </c>
      <c r="N409">
        <f>Origen[[#This Row],[Unidades]]*Origen[[#This Row],[PVP]]</f>
        <v>26</v>
      </c>
      <c r="O409" s="1" t="s">
        <v>123</v>
      </c>
      <c r="P409" s="1" t="s">
        <v>6</v>
      </c>
      <c r="Q409" s="1" t="s">
        <v>75</v>
      </c>
      <c r="R409" s="1" t="s">
        <v>19</v>
      </c>
      <c r="S409" s="1" t="s">
        <v>52</v>
      </c>
      <c r="T409" s="1" t="s">
        <v>21</v>
      </c>
      <c r="U409" s="1" t="s">
        <v>40</v>
      </c>
    </row>
    <row r="410" spans="1:21" x14ac:dyDescent="0.25">
      <c r="A410">
        <v>412</v>
      </c>
      <c r="B410">
        <f>IF(IFERROR(VLOOKUP(Origen[[#This Row],[Customer ID]],A411:A4309,1,FALSE),0)&gt;0,1,0)</f>
        <v>0</v>
      </c>
      <c r="C410">
        <v>59</v>
      </c>
      <c r="D410" s="1" t="s">
        <v>2</v>
      </c>
      <c r="E410" s="1" t="str">
        <f>IF(Origen[[#This Row],[Genero Sin Depurar]]="","Desconocido",Origen[[#This Row],[Genero Sin Depurar]])</f>
        <v>Male</v>
      </c>
      <c r="F410" s="1" t="s">
        <v>16</v>
      </c>
      <c r="G410" s="1" t="s">
        <v>4</v>
      </c>
      <c r="H410" s="2">
        <v>46114</v>
      </c>
      <c r="I410" s="2" t="str">
        <f>TEXT(Origen[[#This Row],[Fecha Compra]],"dddd")</f>
        <v>jueves</v>
      </c>
      <c r="J410" s="7" t="str">
        <f>TEXT(MONTH(Origen[[#This Row],[Fecha Compra]]),"MM")</f>
        <v>01</v>
      </c>
      <c r="K410" s="7">
        <f>YEAR(Origen[[#This Row],[Fecha Compra]])</f>
        <v>2026</v>
      </c>
      <c r="L410">
        <v>15</v>
      </c>
      <c r="M410">
        <v>29</v>
      </c>
      <c r="N410">
        <f>Origen[[#This Row],[Unidades]]*Origen[[#This Row],[PVP]]</f>
        <v>435</v>
      </c>
      <c r="O410" s="1" t="s">
        <v>133</v>
      </c>
      <c r="P410" s="1" t="s">
        <v>26</v>
      </c>
      <c r="Q410" s="1" t="s">
        <v>108</v>
      </c>
      <c r="R410" s="1" t="s">
        <v>35</v>
      </c>
      <c r="S410" s="1" t="s">
        <v>9</v>
      </c>
      <c r="T410" s="1" t="s">
        <v>28</v>
      </c>
      <c r="U410" s="1" t="s">
        <v>31</v>
      </c>
    </row>
    <row r="411" spans="1:21" x14ac:dyDescent="0.25">
      <c r="A411">
        <v>413</v>
      </c>
      <c r="B411">
        <f>IF(IFERROR(VLOOKUP(Origen[[#This Row],[Customer ID]],A412:A4310,1,FALSE),0)&gt;0,1,0)</f>
        <v>0</v>
      </c>
      <c r="C411">
        <v>24</v>
      </c>
      <c r="D411" s="1" t="s">
        <v>2</v>
      </c>
      <c r="E411" s="1" t="str">
        <f>IF(Origen[[#This Row],[Genero Sin Depurar]]="","Desconocido",Origen[[#This Row],[Genero Sin Depurar]])</f>
        <v>Male</v>
      </c>
      <c r="F411" s="1" t="s">
        <v>84</v>
      </c>
      <c r="G411" s="1" t="s">
        <v>45</v>
      </c>
      <c r="H411" s="2">
        <v>46116</v>
      </c>
      <c r="I411" s="2" t="str">
        <f>TEXT(Origen[[#This Row],[Fecha Compra]],"dddd")</f>
        <v>sábado</v>
      </c>
      <c r="J411" s="7" t="str">
        <f>TEXT(MONTH(Origen[[#This Row],[Fecha Compra]]),"MM")</f>
        <v>01</v>
      </c>
      <c r="K411" s="7">
        <f>YEAR(Origen[[#This Row],[Fecha Compra]])</f>
        <v>2026</v>
      </c>
      <c r="L411">
        <v>3</v>
      </c>
      <c r="M411">
        <v>74</v>
      </c>
      <c r="N411">
        <f>Origen[[#This Row],[Unidades]]*Origen[[#This Row],[PVP]]</f>
        <v>222</v>
      </c>
      <c r="O411" s="1" t="s">
        <v>13</v>
      </c>
      <c r="P411" s="1" t="s">
        <v>26</v>
      </c>
      <c r="Q411" s="1" t="s">
        <v>116</v>
      </c>
      <c r="R411" s="1" t="s">
        <v>35</v>
      </c>
      <c r="S411" s="1" t="s">
        <v>56</v>
      </c>
      <c r="T411" s="1" t="s">
        <v>57</v>
      </c>
      <c r="U411" s="1" t="s">
        <v>22</v>
      </c>
    </row>
    <row r="412" spans="1:21" x14ac:dyDescent="0.25">
      <c r="A412">
        <v>414</v>
      </c>
      <c r="B412">
        <f>IF(IFERROR(VLOOKUP(Origen[[#This Row],[Customer ID]],A413:A4311,1,FALSE),0)&gt;0,1,0)</f>
        <v>0</v>
      </c>
      <c r="C412">
        <v>70</v>
      </c>
      <c r="D412" s="1" t="s">
        <v>2</v>
      </c>
      <c r="E412" s="1" t="str">
        <f>IF(Origen[[#This Row],[Genero Sin Depurar]]="","Desconocido",Origen[[#This Row],[Genero Sin Depurar]])</f>
        <v>Male</v>
      </c>
      <c r="F412" s="1" t="s">
        <v>88</v>
      </c>
      <c r="G412" s="1" t="s">
        <v>49</v>
      </c>
      <c r="H412" s="2">
        <v>46118</v>
      </c>
      <c r="I412" s="2" t="str">
        <f>TEXT(Origen[[#This Row],[Fecha Compra]],"dddd")</f>
        <v>lunes</v>
      </c>
      <c r="J412" s="7" t="str">
        <f>TEXT(MONTH(Origen[[#This Row],[Fecha Compra]]),"MM")</f>
        <v>01</v>
      </c>
      <c r="K412" s="7">
        <f>YEAR(Origen[[#This Row],[Fecha Compra]])</f>
        <v>2026</v>
      </c>
      <c r="L412">
        <v>48</v>
      </c>
      <c r="M412">
        <v>99</v>
      </c>
      <c r="N412">
        <f>Origen[[#This Row],[Unidades]]*Origen[[#This Row],[PVP]]</f>
        <v>4752</v>
      </c>
      <c r="O412" s="1" t="s">
        <v>89</v>
      </c>
      <c r="P412" s="1" t="s">
        <v>18</v>
      </c>
      <c r="Q412" s="1" t="s">
        <v>34</v>
      </c>
      <c r="R412" s="1" t="s">
        <v>35</v>
      </c>
      <c r="S412" s="1" t="s">
        <v>20</v>
      </c>
      <c r="T412" s="1" t="s">
        <v>15</v>
      </c>
      <c r="U412" s="1" t="s">
        <v>70</v>
      </c>
    </row>
    <row r="413" spans="1:21" x14ac:dyDescent="0.25">
      <c r="A413">
        <v>415</v>
      </c>
      <c r="B413">
        <f>IF(IFERROR(VLOOKUP(Origen[[#This Row],[Customer ID]],A414:A4312,1,FALSE),0)&gt;0,1,0)</f>
        <v>0</v>
      </c>
      <c r="C413">
        <v>29</v>
      </c>
      <c r="D413" s="1" t="s">
        <v>2</v>
      </c>
      <c r="E413" s="1" t="str">
        <f>IF(Origen[[#This Row],[Genero Sin Depurar]]="","Desconocido",Origen[[#This Row],[Genero Sin Depurar]])</f>
        <v>Male</v>
      </c>
      <c r="F413" s="1" t="s">
        <v>114</v>
      </c>
      <c r="G413" s="1" t="s">
        <v>49</v>
      </c>
      <c r="H413" s="2">
        <v>46120</v>
      </c>
      <c r="I413" s="2" t="str">
        <f>TEXT(Origen[[#This Row],[Fecha Compra]],"dddd")</f>
        <v>miércoles</v>
      </c>
      <c r="J413" s="7" t="str">
        <f>TEXT(MONTH(Origen[[#This Row],[Fecha Compra]]),"MM")</f>
        <v>01</v>
      </c>
      <c r="K413" s="7">
        <f>YEAR(Origen[[#This Row],[Fecha Compra]])</f>
        <v>2026</v>
      </c>
      <c r="L413">
        <v>30</v>
      </c>
      <c r="M413">
        <v>88</v>
      </c>
      <c r="N413">
        <f>Origen[[#This Row],[Unidades]]*Origen[[#This Row],[PVP]]</f>
        <v>2640</v>
      </c>
      <c r="O413" s="1" t="s">
        <v>33</v>
      </c>
      <c r="P413" s="1" t="s">
        <v>6</v>
      </c>
      <c r="Q413" s="1" t="s">
        <v>65</v>
      </c>
      <c r="R413" s="1" t="s">
        <v>8</v>
      </c>
      <c r="S413" s="1" t="s">
        <v>56</v>
      </c>
      <c r="T413" s="1" t="s">
        <v>68</v>
      </c>
      <c r="U413" s="1" t="s">
        <v>22</v>
      </c>
    </row>
    <row r="414" spans="1:21" x14ac:dyDescent="0.25">
      <c r="A414">
        <v>416</v>
      </c>
      <c r="B414">
        <f>IF(IFERROR(VLOOKUP(Origen[[#This Row],[Customer ID]],A415:A4313,1,FALSE),0)&gt;0,1,0)</f>
        <v>0</v>
      </c>
      <c r="C414">
        <v>67</v>
      </c>
      <c r="D414" s="1" t="s">
        <v>2</v>
      </c>
      <c r="E414" s="1" t="str">
        <f>IF(Origen[[#This Row],[Genero Sin Depurar]]="","Desconocido",Origen[[#This Row],[Genero Sin Depurar]])</f>
        <v>Male</v>
      </c>
      <c r="F414" s="1" t="s">
        <v>44</v>
      </c>
      <c r="G414" s="1" t="s">
        <v>45</v>
      </c>
      <c r="H414" s="2">
        <v>46122</v>
      </c>
      <c r="I414" s="2" t="str">
        <f>TEXT(Origen[[#This Row],[Fecha Compra]],"dddd")</f>
        <v>viernes</v>
      </c>
      <c r="J414" s="7" t="str">
        <f>TEXT(MONTH(Origen[[#This Row],[Fecha Compra]]),"MM")</f>
        <v>01</v>
      </c>
      <c r="K414" s="7">
        <f>YEAR(Origen[[#This Row],[Fecha Compra]])</f>
        <v>2026</v>
      </c>
      <c r="L414">
        <v>40</v>
      </c>
      <c r="M414">
        <v>31</v>
      </c>
      <c r="N414">
        <f>Origen[[#This Row],[Unidades]]*Origen[[#This Row],[PVP]]</f>
        <v>1240</v>
      </c>
      <c r="O414" s="1" t="s">
        <v>121</v>
      </c>
      <c r="P414" s="1" t="s">
        <v>26</v>
      </c>
      <c r="Q414" s="1" t="s">
        <v>75</v>
      </c>
      <c r="R414" s="1" t="s">
        <v>8</v>
      </c>
      <c r="S414" s="1" t="s">
        <v>9</v>
      </c>
      <c r="T414" s="1" t="s">
        <v>57</v>
      </c>
      <c r="U414" s="1" t="s">
        <v>70</v>
      </c>
    </row>
    <row r="415" spans="1:21" x14ac:dyDescent="0.25">
      <c r="A415">
        <v>417</v>
      </c>
      <c r="B415">
        <f>IF(IFERROR(VLOOKUP(Origen[[#This Row],[Customer ID]],A416:A4314,1,FALSE),0)&gt;0,1,0)</f>
        <v>0</v>
      </c>
      <c r="C415">
        <v>36</v>
      </c>
      <c r="D415" s="1" t="s">
        <v>2</v>
      </c>
      <c r="E415" s="1" t="str">
        <f>IF(Origen[[#This Row],[Genero Sin Depurar]]="","Desconocido",Origen[[#This Row],[Genero Sin Depurar]])</f>
        <v>Male</v>
      </c>
      <c r="F415" s="1" t="s">
        <v>115</v>
      </c>
      <c r="G415" s="1" t="s">
        <v>49</v>
      </c>
      <c r="H415" s="2">
        <v>46124</v>
      </c>
      <c r="I415" s="2" t="str">
        <f>TEXT(Origen[[#This Row],[Fecha Compra]],"dddd")</f>
        <v>domingo</v>
      </c>
      <c r="J415" s="7" t="str">
        <f>TEXT(MONTH(Origen[[#This Row],[Fecha Compra]]),"MM")</f>
        <v>01</v>
      </c>
      <c r="K415" s="7">
        <f>YEAR(Origen[[#This Row],[Fecha Compra]])</f>
        <v>2026</v>
      </c>
      <c r="L415">
        <v>24</v>
      </c>
      <c r="M415">
        <v>55</v>
      </c>
      <c r="N415">
        <f>Origen[[#This Row],[Unidades]]*Origen[[#This Row],[PVP]]</f>
        <v>1320</v>
      </c>
      <c r="O415" s="1" t="s">
        <v>29</v>
      </c>
      <c r="P415" s="1" t="s">
        <v>6</v>
      </c>
      <c r="Q415" s="1" t="s">
        <v>60</v>
      </c>
      <c r="R415" s="1" t="s">
        <v>19</v>
      </c>
      <c r="S415" s="1" t="s">
        <v>20</v>
      </c>
      <c r="T415" s="1" t="s">
        <v>57</v>
      </c>
      <c r="U415" s="1" t="s">
        <v>11</v>
      </c>
    </row>
    <row r="416" spans="1:21" x14ac:dyDescent="0.25">
      <c r="A416">
        <v>418</v>
      </c>
      <c r="B416">
        <f>IF(IFERROR(VLOOKUP(Origen[[#This Row],[Customer ID]],A417:A4315,1,FALSE),0)&gt;0,1,0)</f>
        <v>0</v>
      </c>
      <c r="C416">
        <v>23</v>
      </c>
      <c r="D416" s="1" t="s">
        <v>2</v>
      </c>
      <c r="E416" s="1" t="str">
        <f>IF(Origen[[#This Row],[Genero Sin Depurar]]="","Desconocido",Origen[[#This Row],[Genero Sin Depurar]])</f>
        <v>Male</v>
      </c>
      <c r="F416" s="1" t="s">
        <v>23</v>
      </c>
      <c r="G416" s="1" t="s">
        <v>24</v>
      </c>
      <c r="H416" s="2">
        <v>46126</v>
      </c>
      <c r="I416" s="2" t="str">
        <f>TEXT(Origen[[#This Row],[Fecha Compra]],"dddd")</f>
        <v>martes</v>
      </c>
      <c r="J416" s="7" t="str">
        <f>TEXT(MONTH(Origen[[#This Row],[Fecha Compra]]),"MM")</f>
        <v>01</v>
      </c>
      <c r="K416" s="7">
        <f>YEAR(Origen[[#This Row],[Fecha Compra]])</f>
        <v>2026</v>
      </c>
      <c r="L416">
        <v>48</v>
      </c>
      <c r="M416">
        <v>81</v>
      </c>
      <c r="N416">
        <f>Origen[[#This Row],[Unidades]]*Origen[[#This Row],[PVP]]</f>
        <v>3888</v>
      </c>
      <c r="O416" s="1" t="s">
        <v>73</v>
      </c>
      <c r="P416" s="1" t="s">
        <v>6</v>
      </c>
      <c r="Q416" s="1" t="s">
        <v>100</v>
      </c>
      <c r="R416" s="1" t="s">
        <v>39</v>
      </c>
      <c r="S416" s="1" t="s">
        <v>20</v>
      </c>
      <c r="T416" s="1" t="s">
        <v>68</v>
      </c>
      <c r="U416" s="1" t="s">
        <v>40</v>
      </c>
    </row>
    <row r="417" spans="1:21" x14ac:dyDescent="0.25">
      <c r="A417">
        <v>419</v>
      </c>
      <c r="B417">
        <f>IF(IFERROR(VLOOKUP(Origen[[#This Row],[Customer ID]],A418:A4316,1,FALSE),0)&gt;0,1,0)</f>
        <v>0</v>
      </c>
      <c r="C417">
        <v>18</v>
      </c>
      <c r="D417" s="1" t="s">
        <v>2</v>
      </c>
      <c r="E417" s="1" t="str">
        <f>IF(Origen[[#This Row],[Genero Sin Depurar]]="","Desconocido",Origen[[#This Row],[Genero Sin Depurar]])</f>
        <v>Male</v>
      </c>
      <c r="F417" s="1" t="s">
        <v>12</v>
      </c>
      <c r="G417" s="1" t="s">
        <v>4</v>
      </c>
      <c r="H417" s="2">
        <v>46128</v>
      </c>
      <c r="I417" s="2" t="str">
        <f>TEXT(Origen[[#This Row],[Fecha Compra]],"dddd")</f>
        <v>jueves</v>
      </c>
      <c r="J417" s="7" t="str">
        <f>TEXT(MONTH(Origen[[#This Row],[Fecha Compra]]),"MM")</f>
        <v>01</v>
      </c>
      <c r="K417" s="7">
        <f>YEAR(Origen[[#This Row],[Fecha Compra]])</f>
        <v>2026</v>
      </c>
      <c r="L417">
        <v>27</v>
      </c>
      <c r="M417">
        <v>73</v>
      </c>
      <c r="N417">
        <f>Origen[[#This Row],[Unidades]]*Origen[[#This Row],[PVP]]</f>
        <v>1971</v>
      </c>
      <c r="O417" s="1" t="s">
        <v>97</v>
      </c>
      <c r="P417" s="1" t="s">
        <v>6</v>
      </c>
      <c r="Q417" s="1" t="s">
        <v>55</v>
      </c>
      <c r="R417" s="1" t="s">
        <v>19</v>
      </c>
      <c r="S417" s="1" t="s">
        <v>36</v>
      </c>
      <c r="T417" s="1" t="s">
        <v>10</v>
      </c>
      <c r="U417" s="1" t="s">
        <v>58</v>
      </c>
    </row>
    <row r="418" spans="1:21" x14ac:dyDescent="0.25">
      <c r="A418">
        <v>420</v>
      </c>
      <c r="B418">
        <f>IF(IFERROR(VLOOKUP(Origen[[#This Row],[Customer ID]],A419:A4317,1,FALSE),0)&gt;0,1,0)</f>
        <v>0</v>
      </c>
      <c r="C418">
        <v>53</v>
      </c>
      <c r="D418" s="1" t="s">
        <v>2</v>
      </c>
      <c r="E418" s="1" t="str">
        <f>IF(Origen[[#This Row],[Genero Sin Depurar]]="","Desconocido",Origen[[#This Row],[Genero Sin Depurar]])</f>
        <v>Male</v>
      </c>
      <c r="F418" s="1" t="s">
        <v>41</v>
      </c>
      <c r="G418" s="1" t="s">
        <v>4</v>
      </c>
      <c r="H418" s="2">
        <v>46130</v>
      </c>
      <c r="I418" s="2" t="str">
        <f>TEXT(Origen[[#This Row],[Fecha Compra]],"dddd")</f>
        <v>sábado</v>
      </c>
      <c r="J418" s="7" t="str">
        <f>TEXT(MONTH(Origen[[#This Row],[Fecha Compra]]),"MM")</f>
        <v>01</v>
      </c>
      <c r="K418" s="7">
        <f>YEAR(Origen[[#This Row],[Fecha Compra]])</f>
        <v>2026</v>
      </c>
      <c r="L418">
        <v>14</v>
      </c>
      <c r="M418">
        <v>91</v>
      </c>
      <c r="N418">
        <f>Origen[[#This Row],[Unidades]]*Origen[[#This Row],[PVP]]</f>
        <v>1274</v>
      </c>
      <c r="O418" s="1" t="s">
        <v>122</v>
      </c>
      <c r="P418" s="1" t="s">
        <v>18</v>
      </c>
      <c r="Q418" s="1" t="s">
        <v>67</v>
      </c>
      <c r="R418" s="1" t="s">
        <v>8</v>
      </c>
      <c r="S418" s="1" t="s">
        <v>20</v>
      </c>
      <c r="T418" s="1" t="s">
        <v>21</v>
      </c>
      <c r="U418" s="1" t="s">
        <v>79</v>
      </c>
    </row>
    <row r="419" spans="1:21" x14ac:dyDescent="0.25">
      <c r="A419">
        <v>421</v>
      </c>
      <c r="B419">
        <f>IF(IFERROR(VLOOKUP(Origen[[#This Row],[Customer ID]],A420:A4318,1,FALSE),0)&gt;0,1,0)</f>
        <v>0</v>
      </c>
      <c r="C419">
        <v>32</v>
      </c>
      <c r="D419" s="1" t="s">
        <v>2</v>
      </c>
      <c r="E419" s="1" t="str">
        <f>IF(Origen[[#This Row],[Genero Sin Depurar]]="","Desconocido",Origen[[#This Row],[Genero Sin Depurar]])</f>
        <v>Male</v>
      </c>
      <c r="F419" s="1" t="s">
        <v>107</v>
      </c>
      <c r="G419" s="1" t="s">
        <v>4</v>
      </c>
      <c r="H419" s="2">
        <v>46132</v>
      </c>
      <c r="I419" s="2" t="str">
        <f>TEXT(Origen[[#This Row],[Fecha Compra]],"dddd")</f>
        <v>lunes</v>
      </c>
      <c r="J419" s="7" t="str">
        <f>TEXT(MONTH(Origen[[#This Row],[Fecha Compra]]),"MM")</f>
        <v>01</v>
      </c>
      <c r="K419" s="7">
        <f>YEAR(Origen[[#This Row],[Fecha Compra]])</f>
        <v>2026</v>
      </c>
      <c r="L419">
        <v>18</v>
      </c>
      <c r="M419">
        <v>54</v>
      </c>
      <c r="N419">
        <f>Origen[[#This Row],[Unidades]]*Origen[[#This Row],[PVP]]</f>
        <v>972</v>
      </c>
      <c r="O419" s="1" t="s">
        <v>80</v>
      </c>
      <c r="P419" s="1" t="s">
        <v>18</v>
      </c>
      <c r="Q419" s="1" t="s">
        <v>82</v>
      </c>
      <c r="R419" s="1" t="s">
        <v>19</v>
      </c>
      <c r="S419" s="1" t="s">
        <v>20</v>
      </c>
      <c r="T419" s="1" t="s">
        <v>68</v>
      </c>
      <c r="U419" s="1" t="s">
        <v>58</v>
      </c>
    </row>
    <row r="420" spans="1:21" x14ac:dyDescent="0.25">
      <c r="A420">
        <v>422</v>
      </c>
      <c r="B420">
        <f>IF(IFERROR(VLOOKUP(Origen[[#This Row],[Customer ID]],A421:A4319,1,FALSE),0)&gt;0,1,0)</f>
        <v>0</v>
      </c>
      <c r="C420">
        <v>38</v>
      </c>
      <c r="D420" s="1" t="s">
        <v>2</v>
      </c>
      <c r="E420" s="1" t="str">
        <f>IF(Origen[[#This Row],[Genero Sin Depurar]]="","Desconocido",Origen[[#This Row],[Genero Sin Depurar]])</f>
        <v>Male</v>
      </c>
      <c r="F420" s="1" t="s">
        <v>37</v>
      </c>
      <c r="G420" s="1" t="s">
        <v>4</v>
      </c>
      <c r="H420" s="2">
        <v>46134</v>
      </c>
      <c r="I420" s="2" t="str">
        <f>TEXT(Origen[[#This Row],[Fecha Compra]],"dddd")</f>
        <v>miércoles</v>
      </c>
      <c r="J420" s="7" t="str">
        <f>TEXT(MONTH(Origen[[#This Row],[Fecha Compra]]),"MM")</f>
        <v>01</v>
      </c>
      <c r="K420" s="7">
        <f>YEAR(Origen[[#This Row],[Fecha Compra]])</f>
        <v>2026</v>
      </c>
      <c r="L420">
        <v>48</v>
      </c>
      <c r="M420">
        <v>40</v>
      </c>
      <c r="N420">
        <f>Origen[[#This Row],[Unidades]]*Origen[[#This Row],[PVP]]</f>
        <v>1920</v>
      </c>
      <c r="O420" s="1" t="s">
        <v>5</v>
      </c>
      <c r="P420" s="1" t="s">
        <v>26</v>
      </c>
      <c r="Q420" s="1" t="s">
        <v>65</v>
      </c>
      <c r="R420" s="1" t="s">
        <v>8</v>
      </c>
      <c r="S420" s="1" t="s">
        <v>36</v>
      </c>
      <c r="T420" s="1" t="s">
        <v>15</v>
      </c>
      <c r="U420" s="1" t="s">
        <v>58</v>
      </c>
    </row>
    <row r="421" spans="1:21" x14ac:dyDescent="0.25">
      <c r="A421">
        <v>423</v>
      </c>
      <c r="B421">
        <f>IF(IFERROR(VLOOKUP(Origen[[#This Row],[Customer ID]],A422:A4320,1,FALSE),0)&gt;0,1,0)</f>
        <v>0</v>
      </c>
      <c r="C421">
        <v>47</v>
      </c>
      <c r="D421" s="1" t="s">
        <v>2</v>
      </c>
      <c r="E421" s="1" t="str">
        <f>IF(Origen[[#This Row],[Genero Sin Depurar]]="","Desconocido",Origen[[#This Row],[Genero Sin Depurar]])</f>
        <v>Male</v>
      </c>
      <c r="F421" s="1" t="s">
        <v>77</v>
      </c>
      <c r="G421" s="1" t="s">
        <v>4</v>
      </c>
      <c r="H421" s="2">
        <v>46136</v>
      </c>
      <c r="I421" s="2" t="str">
        <f>TEXT(Origen[[#This Row],[Fecha Compra]],"dddd")</f>
        <v>viernes</v>
      </c>
      <c r="J421" s="7" t="str">
        <f>TEXT(MONTH(Origen[[#This Row],[Fecha Compra]]),"MM")</f>
        <v>01</v>
      </c>
      <c r="K421" s="7">
        <f>YEAR(Origen[[#This Row],[Fecha Compra]])</f>
        <v>2026</v>
      </c>
      <c r="L421">
        <v>32</v>
      </c>
      <c r="M421">
        <v>59</v>
      </c>
      <c r="N421">
        <f>Origen[[#This Row],[Unidades]]*Origen[[#This Row],[PVP]]</f>
        <v>1888</v>
      </c>
      <c r="O421" s="1" t="s">
        <v>130</v>
      </c>
      <c r="P421" s="1" t="s">
        <v>26</v>
      </c>
      <c r="Q421" s="1" t="s">
        <v>55</v>
      </c>
      <c r="R421" s="1" t="s">
        <v>39</v>
      </c>
      <c r="S421" s="1" t="s">
        <v>56</v>
      </c>
      <c r="T421" s="1" t="s">
        <v>68</v>
      </c>
      <c r="U421" s="1" t="s">
        <v>31</v>
      </c>
    </row>
    <row r="422" spans="1:21" x14ac:dyDescent="0.25">
      <c r="A422">
        <v>424</v>
      </c>
      <c r="B422">
        <f>IF(IFERROR(VLOOKUP(Origen[[#This Row],[Customer ID]],A423:A4321,1,FALSE),0)&gt;0,1,0)</f>
        <v>0</v>
      </c>
      <c r="C422">
        <v>46</v>
      </c>
      <c r="D422" s="1" t="s">
        <v>2</v>
      </c>
      <c r="E422" s="1" t="str">
        <f>IF(Origen[[#This Row],[Genero Sin Depurar]]="","Desconocido",Origen[[#This Row],[Genero Sin Depurar]])</f>
        <v>Male</v>
      </c>
      <c r="F422" s="1" t="s">
        <v>101</v>
      </c>
      <c r="G422" s="1" t="s">
        <v>49</v>
      </c>
      <c r="H422" s="2">
        <v>46138</v>
      </c>
      <c r="I422" s="2" t="str">
        <f>TEXT(Origen[[#This Row],[Fecha Compra]],"dddd")</f>
        <v>domingo</v>
      </c>
      <c r="J422" s="7" t="str">
        <f>TEXT(MONTH(Origen[[#This Row],[Fecha Compra]]),"MM")</f>
        <v>01</v>
      </c>
      <c r="K422" s="7">
        <f>YEAR(Origen[[#This Row],[Fecha Compra]])</f>
        <v>2026</v>
      </c>
      <c r="L422">
        <v>21</v>
      </c>
      <c r="M422">
        <v>26</v>
      </c>
      <c r="N422">
        <f>Origen[[#This Row],[Unidades]]*Origen[[#This Row],[PVP]]</f>
        <v>546</v>
      </c>
      <c r="O422" s="1" t="s">
        <v>66</v>
      </c>
      <c r="P422" s="1" t="s">
        <v>6</v>
      </c>
      <c r="Q422" s="1" t="s">
        <v>67</v>
      </c>
      <c r="R422" s="1" t="s">
        <v>19</v>
      </c>
      <c r="S422" s="1" t="s">
        <v>56</v>
      </c>
      <c r="T422" s="1" t="s">
        <v>21</v>
      </c>
      <c r="U422" s="1" t="s">
        <v>58</v>
      </c>
    </row>
    <row r="423" spans="1:21" x14ac:dyDescent="0.25">
      <c r="A423">
        <v>425</v>
      </c>
      <c r="B423">
        <f>IF(IFERROR(VLOOKUP(Origen[[#This Row],[Customer ID]],A424:A4322,1,FALSE),0)&gt;0,1,0)</f>
        <v>0</v>
      </c>
      <c r="C423">
        <v>66</v>
      </c>
      <c r="D423" s="1" t="s">
        <v>2</v>
      </c>
      <c r="E423" s="1" t="str">
        <f>IF(Origen[[#This Row],[Genero Sin Depurar]]="","Desconocido",Origen[[#This Row],[Genero Sin Depurar]])</f>
        <v>Male</v>
      </c>
      <c r="F423" s="1" t="s">
        <v>12</v>
      </c>
      <c r="G423" s="1" t="s">
        <v>4</v>
      </c>
      <c r="H423" s="2">
        <v>46140</v>
      </c>
      <c r="I423" s="2" t="str">
        <f>TEXT(Origen[[#This Row],[Fecha Compra]],"dddd")</f>
        <v>martes</v>
      </c>
      <c r="J423" s="7" t="str">
        <f>TEXT(MONTH(Origen[[#This Row],[Fecha Compra]]),"MM")</f>
        <v>01</v>
      </c>
      <c r="K423" s="7">
        <f>YEAR(Origen[[#This Row],[Fecha Compra]])</f>
        <v>2026</v>
      </c>
      <c r="L423">
        <v>42</v>
      </c>
      <c r="M423">
        <v>23</v>
      </c>
      <c r="N423">
        <f>Origen[[#This Row],[Unidades]]*Origen[[#This Row],[PVP]]</f>
        <v>966</v>
      </c>
      <c r="O423" s="1" t="s">
        <v>97</v>
      </c>
      <c r="P423" s="1" t="s">
        <v>26</v>
      </c>
      <c r="Q423" s="1" t="s">
        <v>62</v>
      </c>
      <c r="R423" s="1" t="s">
        <v>8</v>
      </c>
      <c r="S423" s="1" t="s">
        <v>36</v>
      </c>
      <c r="T423" s="1" t="s">
        <v>28</v>
      </c>
      <c r="U423" s="1" t="s">
        <v>11</v>
      </c>
    </row>
    <row r="424" spans="1:21" x14ac:dyDescent="0.25">
      <c r="A424">
        <v>426</v>
      </c>
      <c r="B424">
        <f>IF(IFERROR(VLOOKUP(Origen[[#This Row],[Customer ID]],A425:A4323,1,FALSE),0)&gt;0,1,0)</f>
        <v>0</v>
      </c>
      <c r="C424">
        <v>40</v>
      </c>
      <c r="D424" s="1" t="s">
        <v>2</v>
      </c>
      <c r="E424" s="1" t="str">
        <f>IF(Origen[[#This Row],[Genero Sin Depurar]]="","Desconocido",Origen[[#This Row],[Genero Sin Depurar]])</f>
        <v>Male</v>
      </c>
      <c r="F424" s="1" t="s">
        <v>16</v>
      </c>
      <c r="G424" s="1" t="s">
        <v>4</v>
      </c>
      <c r="H424" s="2">
        <v>46142</v>
      </c>
      <c r="I424" s="2" t="str">
        <f>TEXT(Origen[[#This Row],[Fecha Compra]],"dddd")</f>
        <v>jueves</v>
      </c>
      <c r="J424" s="7" t="str">
        <f>TEXT(MONTH(Origen[[#This Row],[Fecha Compra]]),"MM")</f>
        <v>01</v>
      </c>
      <c r="K424" s="7">
        <f>YEAR(Origen[[#This Row],[Fecha Compra]])</f>
        <v>2026</v>
      </c>
      <c r="L424">
        <v>4</v>
      </c>
      <c r="M424">
        <v>87</v>
      </c>
      <c r="N424">
        <f>Origen[[#This Row],[Unidades]]*Origen[[#This Row],[PVP]]</f>
        <v>348</v>
      </c>
      <c r="O424" s="1" t="s">
        <v>96</v>
      </c>
      <c r="P424" s="1" t="s">
        <v>18</v>
      </c>
      <c r="Q424" s="1" t="s">
        <v>67</v>
      </c>
      <c r="R424" s="1" t="s">
        <v>8</v>
      </c>
      <c r="S424" s="1" t="s">
        <v>56</v>
      </c>
      <c r="T424" s="1" t="s">
        <v>21</v>
      </c>
      <c r="U424" s="1" t="s">
        <v>40</v>
      </c>
    </row>
    <row r="425" spans="1:21" x14ac:dyDescent="0.25">
      <c r="A425">
        <v>427</v>
      </c>
      <c r="B425">
        <f>IF(IFERROR(VLOOKUP(Origen[[#This Row],[Customer ID]],A426:A4324,1,FALSE),0)&gt;0,1,0)</f>
        <v>0</v>
      </c>
      <c r="C425">
        <v>43</v>
      </c>
      <c r="D425" s="1" t="s">
        <v>2</v>
      </c>
      <c r="E425" s="1" t="str">
        <f>IF(Origen[[#This Row],[Genero Sin Depurar]]="","Desconocido",Origen[[#This Row],[Genero Sin Depurar]])</f>
        <v>Male</v>
      </c>
      <c r="F425" s="1" t="s">
        <v>77</v>
      </c>
      <c r="G425" s="1" t="s">
        <v>4</v>
      </c>
      <c r="H425" s="2">
        <v>46144</v>
      </c>
      <c r="I425" s="2" t="str">
        <f>TEXT(Origen[[#This Row],[Fecha Compra]],"dddd")</f>
        <v>sábado</v>
      </c>
      <c r="J425" s="7" t="str">
        <f>TEXT(MONTH(Origen[[#This Row],[Fecha Compra]]),"MM")</f>
        <v>01</v>
      </c>
      <c r="K425" s="7">
        <f>YEAR(Origen[[#This Row],[Fecha Compra]])</f>
        <v>2026</v>
      </c>
      <c r="L425">
        <v>19</v>
      </c>
      <c r="M425">
        <v>71</v>
      </c>
      <c r="N425">
        <f>Origen[[#This Row],[Unidades]]*Origen[[#This Row],[PVP]]</f>
        <v>1349</v>
      </c>
      <c r="O425" s="1" t="s">
        <v>42</v>
      </c>
      <c r="P425" s="1" t="s">
        <v>26</v>
      </c>
      <c r="Q425" s="1" t="s">
        <v>65</v>
      </c>
      <c r="R425" s="1" t="s">
        <v>8</v>
      </c>
      <c r="S425" s="1" t="s">
        <v>9</v>
      </c>
      <c r="T425" s="1" t="s">
        <v>21</v>
      </c>
      <c r="U425" s="1" t="s">
        <v>40</v>
      </c>
    </row>
    <row r="426" spans="1:21" x14ac:dyDescent="0.25">
      <c r="A426">
        <v>428</v>
      </c>
      <c r="B426">
        <f>IF(IFERROR(VLOOKUP(Origen[[#This Row],[Customer ID]],A427:A4325,1,FALSE),0)&gt;0,1,0)</f>
        <v>0</v>
      </c>
      <c r="C426">
        <v>58</v>
      </c>
      <c r="D426" s="1" t="s">
        <v>2</v>
      </c>
      <c r="E426" s="1" t="str">
        <f>IF(Origen[[#This Row],[Genero Sin Depurar]]="","Desconocido",Origen[[#This Row],[Genero Sin Depurar]])</f>
        <v>Male</v>
      </c>
      <c r="F426" s="1" t="s">
        <v>114</v>
      </c>
      <c r="G426" s="1" t="s">
        <v>49</v>
      </c>
      <c r="H426" s="2">
        <v>46146</v>
      </c>
      <c r="I426" s="2" t="str">
        <f>TEXT(Origen[[#This Row],[Fecha Compra]],"dddd")</f>
        <v>lunes</v>
      </c>
      <c r="J426" s="7" t="str">
        <f>TEXT(MONTH(Origen[[#This Row],[Fecha Compra]]),"MM")</f>
        <v>01</v>
      </c>
      <c r="K426" s="7">
        <f>YEAR(Origen[[#This Row],[Fecha Compra]])</f>
        <v>2026</v>
      </c>
      <c r="L426">
        <v>6</v>
      </c>
      <c r="M426">
        <v>91</v>
      </c>
      <c r="N426">
        <f>Origen[[#This Row],[Unidades]]*Origen[[#This Row],[PVP]]</f>
        <v>546</v>
      </c>
      <c r="O426" s="1" t="s">
        <v>97</v>
      </c>
      <c r="P426" s="1" t="s">
        <v>6</v>
      </c>
      <c r="Q426" s="1" t="s">
        <v>76</v>
      </c>
      <c r="R426" s="1" t="s">
        <v>8</v>
      </c>
      <c r="S426" s="1" t="s">
        <v>56</v>
      </c>
      <c r="T426" s="1" t="s">
        <v>21</v>
      </c>
      <c r="U426" s="1" t="s">
        <v>40</v>
      </c>
    </row>
    <row r="427" spans="1:21" x14ac:dyDescent="0.25">
      <c r="A427">
        <v>429</v>
      </c>
      <c r="B427">
        <f>IF(IFERROR(VLOOKUP(Origen[[#This Row],[Customer ID]],A428:A4326,1,FALSE),0)&gt;0,1,0)</f>
        <v>0</v>
      </c>
      <c r="C427">
        <v>21</v>
      </c>
      <c r="D427" s="1" t="s">
        <v>2</v>
      </c>
      <c r="E427" s="1" t="str">
        <f>IF(Origen[[#This Row],[Genero Sin Depurar]]="","Desconocido",Origen[[#This Row],[Genero Sin Depurar]])</f>
        <v>Male</v>
      </c>
      <c r="F427" s="1" t="s">
        <v>44</v>
      </c>
      <c r="G427" s="1" t="s">
        <v>45</v>
      </c>
      <c r="H427" s="2">
        <v>46148</v>
      </c>
      <c r="I427" s="2" t="str">
        <f>TEXT(Origen[[#This Row],[Fecha Compra]],"dddd")</f>
        <v>miércoles</v>
      </c>
      <c r="J427" s="7" t="str">
        <f>TEXT(MONTH(Origen[[#This Row],[Fecha Compra]]),"MM")</f>
        <v>01</v>
      </c>
      <c r="K427" s="7">
        <f>YEAR(Origen[[#This Row],[Fecha Compra]])</f>
        <v>2026</v>
      </c>
      <c r="L427">
        <v>2</v>
      </c>
      <c r="M427">
        <v>64</v>
      </c>
      <c r="N427">
        <f>Origen[[#This Row],[Unidades]]*Origen[[#This Row],[PVP]]</f>
        <v>128</v>
      </c>
      <c r="O427" s="1" t="s">
        <v>33</v>
      </c>
      <c r="P427" s="1" t="s">
        <v>74</v>
      </c>
      <c r="Q427" s="1" t="s">
        <v>62</v>
      </c>
      <c r="R427" s="1" t="s">
        <v>8</v>
      </c>
      <c r="S427" s="1" t="s">
        <v>20</v>
      </c>
      <c r="T427" s="1" t="s">
        <v>68</v>
      </c>
      <c r="U427" s="1" t="s">
        <v>11</v>
      </c>
    </row>
    <row r="428" spans="1:21" x14ac:dyDescent="0.25">
      <c r="A428">
        <v>430</v>
      </c>
      <c r="B428">
        <f>IF(IFERROR(VLOOKUP(Origen[[#This Row],[Customer ID]],A429:A4327,1,FALSE),0)&gt;0,1,0)</f>
        <v>0</v>
      </c>
      <c r="C428">
        <v>42</v>
      </c>
      <c r="D428" s="1" t="s">
        <v>2</v>
      </c>
      <c r="E428" s="1" t="str">
        <f>IF(Origen[[#This Row],[Genero Sin Depurar]]="","Desconocido",Origen[[#This Row],[Genero Sin Depurar]])</f>
        <v>Male</v>
      </c>
      <c r="F428" s="1" t="s">
        <v>23</v>
      </c>
      <c r="G428" s="1" t="s">
        <v>24</v>
      </c>
      <c r="H428" s="2">
        <v>46150</v>
      </c>
      <c r="I428" s="2" t="str">
        <f>TEXT(Origen[[#This Row],[Fecha Compra]],"dddd")</f>
        <v>viernes</v>
      </c>
      <c r="J428" s="7" t="str">
        <f>TEXT(MONTH(Origen[[#This Row],[Fecha Compra]]),"MM")</f>
        <v>01</v>
      </c>
      <c r="K428" s="7">
        <f>YEAR(Origen[[#This Row],[Fecha Compra]])</f>
        <v>2026</v>
      </c>
      <c r="L428">
        <v>21</v>
      </c>
      <c r="M428">
        <v>94</v>
      </c>
      <c r="N428">
        <f>Origen[[#This Row],[Unidades]]*Origen[[#This Row],[PVP]]</f>
        <v>1974</v>
      </c>
      <c r="O428" s="1" t="s">
        <v>131</v>
      </c>
      <c r="P428" s="1" t="s">
        <v>26</v>
      </c>
      <c r="Q428" s="1" t="s">
        <v>62</v>
      </c>
      <c r="R428" s="1" t="s">
        <v>8</v>
      </c>
      <c r="S428" s="1" t="s">
        <v>52</v>
      </c>
      <c r="T428" s="1" t="s">
        <v>15</v>
      </c>
      <c r="U428" s="1" t="s">
        <v>11</v>
      </c>
    </row>
    <row r="429" spans="1:21" x14ac:dyDescent="0.25">
      <c r="A429">
        <v>431</v>
      </c>
      <c r="B429">
        <f>IF(IFERROR(VLOOKUP(Origen[[#This Row],[Customer ID]],A430:A4328,1,FALSE),0)&gt;0,1,0)</f>
        <v>0</v>
      </c>
      <c r="C429">
        <v>24</v>
      </c>
      <c r="D429" s="1" t="s">
        <v>2</v>
      </c>
      <c r="E429" s="1" t="str">
        <f>IF(Origen[[#This Row],[Genero Sin Depurar]]="","Desconocido",Origen[[#This Row],[Genero Sin Depurar]])</f>
        <v>Male</v>
      </c>
      <c r="F429" s="1" t="s">
        <v>37</v>
      </c>
      <c r="G429" s="1" t="s">
        <v>4</v>
      </c>
      <c r="H429" s="2">
        <v>46152</v>
      </c>
      <c r="I429" s="2" t="str">
        <f>TEXT(Origen[[#This Row],[Fecha Compra]],"dddd")</f>
        <v>domingo</v>
      </c>
      <c r="J429" s="7" t="str">
        <f>TEXT(MONTH(Origen[[#This Row],[Fecha Compra]]),"MM")</f>
        <v>01</v>
      </c>
      <c r="K429" s="7">
        <f>YEAR(Origen[[#This Row],[Fecha Compra]])</f>
        <v>2026</v>
      </c>
      <c r="L429">
        <v>40</v>
      </c>
      <c r="M429">
        <v>40</v>
      </c>
      <c r="N429">
        <f>Origen[[#This Row],[Unidades]]*Origen[[#This Row],[PVP]]</f>
        <v>1600</v>
      </c>
      <c r="O429" s="1" t="s">
        <v>87</v>
      </c>
      <c r="P429" s="1" t="s">
        <v>26</v>
      </c>
      <c r="Q429" s="1" t="s">
        <v>92</v>
      </c>
      <c r="R429" s="1" t="s">
        <v>35</v>
      </c>
      <c r="S429" s="1" t="s">
        <v>56</v>
      </c>
      <c r="T429" s="1" t="s">
        <v>68</v>
      </c>
      <c r="U429" s="1" t="s">
        <v>31</v>
      </c>
    </row>
    <row r="430" spans="1:21" x14ac:dyDescent="0.25">
      <c r="A430">
        <v>432</v>
      </c>
      <c r="B430">
        <f>IF(IFERROR(VLOOKUP(Origen[[#This Row],[Customer ID]],A431:A4329,1,FALSE),0)&gt;0,1,0)</f>
        <v>0</v>
      </c>
      <c r="C430">
        <v>43</v>
      </c>
      <c r="D430" s="1" t="s">
        <v>2</v>
      </c>
      <c r="E430" s="1" t="str">
        <f>IF(Origen[[#This Row],[Genero Sin Depurar]]="","Desconocido",Origen[[#This Row],[Genero Sin Depurar]])</f>
        <v>Male</v>
      </c>
      <c r="F430" s="1" t="s">
        <v>106</v>
      </c>
      <c r="G430" s="1" t="s">
        <v>49</v>
      </c>
      <c r="H430" s="2">
        <v>46154</v>
      </c>
      <c r="I430" s="2" t="str">
        <f>TEXT(Origen[[#This Row],[Fecha Compra]],"dddd")</f>
        <v>martes</v>
      </c>
      <c r="J430" s="7" t="str">
        <f>TEXT(MONTH(Origen[[#This Row],[Fecha Compra]]),"MM")</f>
        <v>01</v>
      </c>
      <c r="K430" s="7">
        <f>YEAR(Origen[[#This Row],[Fecha Compra]])</f>
        <v>2026</v>
      </c>
      <c r="L430">
        <v>33</v>
      </c>
      <c r="M430">
        <v>76</v>
      </c>
      <c r="N430">
        <f>Origen[[#This Row],[Unidades]]*Origen[[#This Row],[PVP]]</f>
        <v>2508</v>
      </c>
      <c r="O430" s="1" t="s">
        <v>64</v>
      </c>
      <c r="P430" s="1" t="s">
        <v>6</v>
      </c>
      <c r="Q430" s="1" t="s">
        <v>91</v>
      </c>
      <c r="R430" s="1" t="s">
        <v>8</v>
      </c>
      <c r="S430" s="1" t="s">
        <v>56</v>
      </c>
      <c r="T430" s="1" t="s">
        <v>15</v>
      </c>
      <c r="U430" s="1" t="s">
        <v>11</v>
      </c>
    </row>
    <row r="431" spans="1:21" x14ac:dyDescent="0.25">
      <c r="A431">
        <v>433</v>
      </c>
      <c r="B431">
        <f>IF(IFERROR(VLOOKUP(Origen[[#This Row],[Customer ID]],A432:A4330,1,FALSE),0)&gt;0,1,0)</f>
        <v>0</v>
      </c>
      <c r="C431">
        <v>47</v>
      </c>
      <c r="D431" s="1" t="s">
        <v>2</v>
      </c>
      <c r="E431" s="1" t="str">
        <f>IF(Origen[[#This Row],[Genero Sin Depurar]]="","Desconocido",Origen[[#This Row],[Genero Sin Depurar]])</f>
        <v>Male</v>
      </c>
      <c r="F431" s="1" t="s">
        <v>37</v>
      </c>
      <c r="G431" s="1" t="s">
        <v>4</v>
      </c>
      <c r="H431" s="2">
        <v>46156</v>
      </c>
      <c r="I431" s="2" t="str">
        <f>TEXT(Origen[[#This Row],[Fecha Compra]],"dddd")</f>
        <v>jueves</v>
      </c>
      <c r="J431" s="7" t="str">
        <f>TEXT(MONTH(Origen[[#This Row],[Fecha Compra]]),"MM")</f>
        <v>01</v>
      </c>
      <c r="K431" s="7">
        <f>YEAR(Origen[[#This Row],[Fecha Compra]])</f>
        <v>2026</v>
      </c>
      <c r="L431">
        <v>26</v>
      </c>
      <c r="M431">
        <v>86</v>
      </c>
      <c r="N431">
        <f>Origen[[#This Row],[Unidades]]*Origen[[#This Row],[PVP]]</f>
        <v>2236</v>
      </c>
      <c r="O431" s="1" t="s">
        <v>98</v>
      </c>
      <c r="P431" s="1" t="s">
        <v>18</v>
      </c>
      <c r="Q431" s="1" t="s">
        <v>108</v>
      </c>
      <c r="R431" s="1" t="s">
        <v>39</v>
      </c>
      <c r="S431" s="1" t="s">
        <v>20</v>
      </c>
      <c r="T431" s="1" t="s">
        <v>10</v>
      </c>
      <c r="U431" s="1" t="s">
        <v>22</v>
      </c>
    </row>
    <row r="432" spans="1:21" x14ac:dyDescent="0.25">
      <c r="A432">
        <v>434</v>
      </c>
      <c r="B432">
        <f>IF(IFERROR(VLOOKUP(Origen[[#This Row],[Customer ID]],A433:A4331,1,FALSE),0)&gt;0,1,0)</f>
        <v>0</v>
      </c>
      <c r="C432">
        <v>49</v>
      </c>
      <c r="D432" s="1" t="s">
        <v>2</v>
      </c>
      <c r="E432" s="1" t="str">
        <f>IF(Origen[[#This Row],[Genero Sin Depurar]]="","Desconocido",Origen[[#This Row],[Genero Sin Depurar]])</f>
        <v>Male</v>
      </c>
      <c r="F432" s="1" t="s">
        <v>69</v>
      </c>
      <c r="G432" s="1" t="s">
        <v>4</v>
      </c>
      <c r="H432" s="2">
        <v>46158</v>
      </c>
      <c r="I432" s="2" t="str">
        <f>TEXT(Origen[[#This Row],[Fecha Compra]],"dddd")</f>
        <v>sábado</v>
      </c>
      <c r="J432" s="7" t="str">
        <f>TEXT(MONTH(Origen[[#This Row],[Fecha Compra]]),"MM")</f>
        <v>01</v>
      </c>
      <c r="K432" s="7">
        <f>YEAR(Origen[[#This Row],[Fecha Compra]])</f>
        <v>2026</v>
      </c>
      <c r="L432">
        <v>23</v>
      </c>
      <c r="M432">
        <v>92</v>
      </c>
      <c r="N432">
        <f>Origen[[#This Row],[Unidades]]*Origen[[#This Row],[PVP]]</f>
        <v>2116</v>
      </c>
      <c r="O432" s="1" t="s">
        <v>72</v>
      </c>
      <c r="P432" s="1" t="s">
        <v>26</v>
      </c>
      <c r="Q432" s="1" t="s">
        <v>103</v>
      </c>
      <c r="R432" s="1" t="s">
        <v>39</v>
      </c>
      <c r="S432" s="1" t="s">
        <v>56</v>
      </c>
      <c r="T432" s="1" t="s">
        <v>21</v>
      </c>
      <c r="U432" s="1" t="s">
        <v>11</v>
      </c>
    </row>
    <row r="433" spans="1:21" x14ac:dyDescent="0.25">
      <c r="A433">
        <v>435</v>
      </c>
      <c r="B433">
        <f>IF(IFERROR(VLOOKUP(Origen[[#This Row],[Customer ID]],A434:A4332,1,FALSE),0)&gt;0,1,0)</f>
        <v>0</v>
      </c>
      <c r="C433">
        <v>50</v>
      </c>
      <c r="D433" s="1" t="s">
        <v>2</v>
      </c>
      <c r="E433" s="1" t="str">
        <f>IF(Origen[[#This Row],[Genero Sin Depurar]]="","Desconocido",Origen[[#This Row],[Genero Sin Depurar]])</f>
        <v>Male</v>
      </c>
      <c r="F433" s="1" t="s">
        <v>53</v>
      </c>
      <c r="G433" s="1" t="s">
        <v>24</v>
      </c>
      <c r="H433" s="2">
        <v>46160</v>
      </c>
      <c r="I433" s="2" t="str">
        <f>TEXT(Origen[[#This Row],[Fecha Compra]],"dddd")</f>
        <v>lunes</v>
      </c>
      <c r="J433" s="7" t="str">
        <f>TEXT(MONTH(Origen[[#This Row],[Fecha Compra]]),"MM")</f>
        <v>01</v>
      </c>
      <c r="K433" s="7">
        <f>YEAR(Origen[[#This Row],[Fecha Compra]])</f>
        <v>2026</v>
      </c>
      <c r="L433">
        <v>39</v>
      </c>
      <c r="M433">
        <v>52</v>
      </c>
      <c r="N433">
        <f>Origen[[#This Row],[Unidades]]*Origen[[#This Row],[PVP]]</f>
        <v>2028</v>
      </c>
      <c r="O433" s="1" t="s">
        <v>83</v>
      </c>
      <c r="P433" s="1" t="s">
        <v>6</v>
      </c>
      <c r="Q433" s="1" t="s">
        <v>51</v>
      </c>
      <c r="R433" s="1" t="s">
        <v>19</v>
      </c>
      <c r="S433" s="1" t="s">
        <v>56</v>
      </c>
      <c r="T433" s="1" t="s">
        <v>28</v>
      </c>
      <c r="U433" s="1" t="s">
        <v>79</v>
      </c>
    </row>
    <row r="434" spans="1:21" x14ac:dyDescent="0.25">
      <c r="A434">
        <v>436</v>
      </c>
      <c r="B434">
        <f>IF(IFERROR(VLOOKUP(Origen[[#This Row],[Customer ID]],A435:A4333,1,FALSE),0)&gt;0,1,0)</f>
        <v>0</v>
      </c>
      <c r="C434">
        <v>51</v>
      </c>
      <c r="D434" s="1" t="s">
        <v>2</v>
      </c>
      <c r="E434" s="1" t="str">
        <f>IF(Origen[[#This Row],[Genero Sin Depurar]]="","Desconocido",Origen[[#This Row],[Genero Sin Depurar]])</f>
        <v>Male</v>
      </c>
      <c r="F434" s="1" t="s">
        <v>44</v>
      </c>
      <c r="G434" s="1" t="s">
        <v>45</v>
      </c>
      <c r="H434" s="2">
        <v>46162</v>
      </c>
      <c r="I434" s="2" t="str">
        <f>TEXT(Origen[[#This Row],[Fecha Compra]],"dddd")</f>
        <v>miércoles</v>
      </c>
      <c r="J434" s="7" t="str">
        <f>TEXT(MONTH(Origen[[#This Row],[Fecha Compra]]),"MM")</f>
        <v>01</v>
      </c>
      <c r="K434" s="7">
        <f>YEAR(Origen[[#This Row],[Fecha Compra]])</f>
        <v>2026</v>
      </c>
      <c r="L434">
        <v>42</v>
      </c>
      <c r="M434">
        <v>28</v>
      </c>
      <c r="N434">
        <f>Origen[[#This Row],[Unidades]]*Origen[[#This Row],[PVP]]</f>
        <v>1176</v>
      </c>
      <c r="O434" s="1" t="s">
        <v>38</v>
      </c>
      <c r="P434" s="1" t="s">
        <v>74</v>
      </c>
      <c r="Q434" s="1" t="s">
        <v>60</v>
      </c>
      <c r="R434" s="1" t="s">
        <v>8</v>
      </c>
      <c r="S434" s="1" t="s">
        <v>27</v>
      </c>
      <c r="T434" s="1" t="s">
        <v>57</v>
      </c>
      <c r="U434" s="1" t="s">
        <v>70</v>
      </c>
    </row>
    <row r="435" spans="1:21" x14ac:dyDescent="0.25">
      <c r="A435">
        <v>437</v>
      </c>
      <c r="B435">
        <f>IF(IFERROR(VLOOKUP(Origen[[#This Row],[Customer ID]],A436:A4334,1,FALSE),0)&gt;0,1,0)</f>
        <v>0</v>
      </c>
      <c r="C435">
        <v>40</v>
      </c>
      <c r="D435" s="1" t="s">
        <v>2</v>
      </c>
      <c r="E435" s="1" t="str">
        <f>IF(Origen[[#This Row],[Genero Sin Depurar]]="","Desconocido",Origen[[#This Row],[Genero Sin Depurar]])</f>
        <v>Male</v>
      </c>
      <c r="F435" s="1" t="s">
        <v>77</v>
      </c>
      <c r="G435" s="1" t="s">
        <v>4</v>
      </c>
      <c r="H435" s="2">
        <v>46164</v>
      </c>
      <c r="I435" s="2" t="str">
        <f>TEXT(Origen[[#This Row],[Fecha Compra]],"dddd")</f>
        <v>viernes</v>
      </c>
      <c r="J435" s="7" t="str">
        <f>TEXT(MONTH(Origen[[#This Row],[Fecha Compra]]),"MM")</f>
        <v>01</v>
      </c>
      <c r="K435" s="7">
        <f>YEAR(Origen[[#This Row],[Fecha Compra]])</f>
        <v>2026</v>
      </c>
      <c r="L435">
        <v>41</v>
      </c>
      <c r="M435">
        <v>46</v>
      </c>
      <c r="N435">
        <f>Origen[[#This Row],[Unidades]]*Origen[[#This Row],[PVP]]</f>
        <v>1886</v>
      </c>
      <c r="O435" s="1" t="s">
        <v>104</v>
      </c>
      <c r="P435" s="1" t="s">
        <v>6</v>
      </c>
      <c r="Q435" s="1" t="s">
        <v>91</v>
      </c>
      <c r="R435" s="1" t="s">
        <v>35</v>
      </c>
      <c r="S435" s="1" t="s">
        <v>20</v>
      </c>
      <c r="T435" s="1" t="s">
        <v>57</v>
      </c>
      <c r="U435" s="1" t="s">
        <v>22</v>
      </c>
    </row>
    <row r="436" spans="1:21" x14ac:dyDescent="0.25">
      <c r="A436">
        <v>438</v>
      </c>
      <c r="B436">
        <f>IF(IFERROR(VLOOKUP(Origen[[#This Row],[Customer ID]],A437:A4335,1,FALSE),0)&gt;0,1,0)</f>
        <v>0</v>
      </c>
      <c r="C436">
        <v>45</v>
      </c>
      <c r="D436" s="1" t="s">
        <v>2</v>
      </c>
      <c r="E436" s="1" t="str">
        <f>IF(Origen[[#This Row],[Genero Sin Depurar]]="","Desconocido",Origen[[#This Row],[Genero Sin Depurar]])</f>
        <v>Male</v>
      </c>
      <c r="F436" s="1" t="s">
        <v>88</v>
      </c>
      <c r="G436" s="1" t="s">
        <v>49</v>
      </c>
      <c r="H436" s="2">
        <v>46166</v>
      </c>
      <c r="I436" s="2" t="str">
        <f>TEXT(Origen[[#This Row],[Fecha Compra]],"dddd")</f>
        <v>domingo</v>
      </c>
      <c r="J436" s="7" t="str">
        <f>TEXT(MONTH(Origen[[#This Row],[Fecha Compra]]),"MM")</f>
        <v>01</v>
      </c>
      <c r="K436" s="7">
        <f>YEAR(Origen[[#This Row],[Fecha Compra]])</f>
        <v>2026</v>
      </c>
      <c r="L436">
        <v>41</v>
      </c>
      <c r="M436">
        <v>50</v>
      </c>
      <c r="N436">
        <f>Origen[[#This Row],[Unidades]]*Origen[[#This Row],[PVP]]</f>
        <v>2050</v>
      </c>
      <c r="O436" s="1" t="s">
        <v>112</v>
      </c>
      <c r="P436" s="1" t="s">
        <v>26</v>
      </c>
      <c r="Q436" s="1" t="s">
        <v>82</v>
      </c>
      <c r="R436" s="1" t="s">
        <v>35</v>
      </c>
      <c r="S436" s="1" t="s">
        <v>27</v>
      </c>
      <c r="T436" s="1" t="s">
        <v>28</v>
      </c>
      <c r="U436" s="1" t="s">
        <v>31</v>
      </c>
    </row>
    <row r="437" spans="1:21" x14ac:dyDescent="0.25">
      <c r="A437">
        <v>439</v>
      </c>
      <c r="B437">
        <f>IF(IFERROR(VLOOKUP(Origen[[#This Row],[Customer ID]],A438:A4336,1,FALSE),0)&gt;0,1,0)</f>
        <v>0</v>
      </c>
      <c r="C437">
        <v>52</v>
      </c>
      <c r="D437" s="1" t="s">
        <v>2</v>
      </c>
      <c r="E437" s="1" t="str">
        <f>IF(Origen[[#This Row],[Genero Sin Depurar]]="","Desconocido",Origen[[#This Row],[Genero Sin Depurar]])</f>
        <v>Male</v>
      </c>
      <c r="F437" s="1" t="s">
        <v>115</v>
      </c>
      <c r="G437" s="1" t="s">
        <v>49</v>
      </c>
      <c r="H437" s="2">
        <v>46168</v>
      </c>
      <c r="I437" s="2" t="str">
        <f>TEXT(Origen[[#This Row],[Fecha Compra]],"dddd")</f>
        <v>martes</v>
      </c>
      <c r="J437" s="7" t="str">
        <f>TEXT(MONTH(Origen[[#This Row],[Fecha Compra]]),"MM")</f>
        <v>01</v>
      </c>
      <c r="K437" s="7">
        <f>YEAR(Origen[[#This Row],[Fecha Compra]])</f>
        <v>2026</v>
      </c>
      <c r="L437">
        <v>12</v>
      </c>
      <c r="M437">
        <v>23</v>
      </c>
      <c r="N437">
        <f>Origen[[#This Row],[Unidades]]*Origen[[#This Row],[PVP]]</f>
        <v>276</v>
      </c>
      <c r="O437" s="1" t="s">
        <v>128</v>
      </c>
      <c r="P437" s="1" t="s">
        <v>26</v>
      </c>
      <c r="Q437" s="1" t="s">
        <v>30</v>
      </c>
      <c r="R437" s="1" t="s">
        <v>8</v>
      </c>
      <c r="S437" s="1" t="s">
        <v>9</v>
      </c>
      <c r="T437" s="1" t="s">
        <v>21</v>
      </c>
      <c r="U437" s="1" t="s">
        <v>11</v>
      </c>
    </row>
    <row r="438" spans="1:21" x14ac:dyDescent="0.25">
      <c r="A438">
        <v>440</v>
      </c>
      <c r="B438">
        <f>IF(IFERROR(VLOOKUP(Origen[[#This Row],[Customer ID]],A439:A4337,1,FALSE),0)&gt;0,1,0)</f>
        <v>0</v>
      </c>
      <c r="C438">
        <v>62</v>
      </c>
      <c r="D438" s="1" t="s">
        <v>2</v>
      </c>
      <c r="E438" s="1" t="str">
        <f>IF(Origen[[#This Row],[Genero Sin Depurar]]="","Desconocido",Origen[[#This Row],[Genero Sin Depurar]])</f>
        <v>Male</v>
      </c>
      <c r="F438" s="1" t="s">
        <v>84</v>
      </c>
      <c r="G438" s="1" t="s">
        <v>45</v>
      </c>
      <c r="H438" s="2">
        <v>46170</v>
      </c>
      <c r="I438" s="2" t="str">
        <f>TEXT(Origen[[#This Row],[Fecha Compra]],"dddd")</f>
        <v>jueves</v>
      </c>
      <c r="J438" s="7" t="str">
        <f>TEXT(MONTH(Origen[[#This Row],[Fecha Compra]]),"MM")</f>
        <v>01</v>
      </c>
      <c r="K438" s="7">
        <f>YEAR(Origen[[#This Row],[Fecha Compra]])</f>
        <v>2026</v>
      </c>
      <c r="L438">
        <v>31</v>
      </c>
      <c r="M438">
        <v>50</v>
      </c>
      <c r="N438">
        <f>Origen[[#This Row],[Unidades]]*Origen[[#This Row],[PVP]]</f>
        <v>1550</v>
      </c>
      <c r="O438" s="1" t="s">
        <v>117</v>
      </c>
      <c r="P438" s="1" t="s">
        <v>26</v>
      </c>
      <c r="Q438" s="1" t="s">
        <v>30</v>
      </c>
      <c r="R438" s="1" t="s">
        <v>35</v>
      </c>
      <c r="S438" s="1" t="s">
        <v>20</v>
      </c>
      <c r="T438" s="1" t="s">
        <v>15</v>
      </c>
      <c r="U438" s="1" t="s">
        <v>70</v>
      </c>
    </row>
    <row r="439" spans="1:21" x14ac:dyDescent="0.25">
      <c r="A439">
        <v>441</v>
      </c>
      <c r="B439">
        <f>IF(IFERROR(VLOOKUP(Origen[[#This Row],[Customer ID]],A440:A4338,1,FALSE),0)&gt;0,1,0)</f>
        <v>0</v>
      </c>
      <c r="C439">
        <v>20</v>
      </c>
      <c r="D439" s="1" t="s">
        <v>2</v>
      </c>
      <c r="E439" s="1" t="str">
        <f>IF(Origen[[#This Row],[Genero Sin Depurar]]="","Desconocido",Origen[[#This Row],[Genero Sin Depurar]])</f>
        <v>Male</v>
      </c>
      <c r="F439" s="1" t="s">
        <v>37</v>
      </c>
      <c r="G439" s="1" t="s">
        <v>4</v>
      </c>
      <c r="H439" s="2">
        <v>46172</v>
      </c>
      <c r="I439" s="2" t="str">
        <f>TEXT(Origen[[#This Row],[Fecha Compra]],"dddd")</f>
        <v>sábado</v>
      </c>
      <c r="J439" s="7" t="str">
        <f>TEXT(MONTH(Origen[[#This Row],[Fecha Compra]]),"MM")</f>
        <v>01</v>
      </c>
      <c r="K439" s="7">
        <f>YEAR(Origen[[#This Row],[Fecha Compra]])</f>
        <v>2026</v>
      </c>
      <c r="L439">
        <v>34</v>
      </c>
      <c r="M439">
        <v>89</v>
      </c>
      <c r="N439">
        <f>Origen[[#This Row],[Unidades]]*Origen[[#This Row],[PVP]]</f>
        <v>3026</v>
      </c>
      <c r="O439" s="1" t="s">
        <v>83</v>
      </c>
      <c r="P439" s="1" t="s">
        <v>74</v>
      </c>
      <c r="Q439" s="1" t="s">
        <v>14</v>
      </c>
      <c r="R439" s="1" t="s">
        <v>8</v>
      </c>
      <c r="S439" s="1" t="s">
        <v>56</v>
      </c>
      <c r="T439" s="1" t="s">
        <v>68</v>
      </c>
      <c r="U439" s="1" t="s">
        <v>11</v>
      </c>
    </row>
    <row r="440" spans="1:21" x14ac:dyDescent="0.25">
      <c r="A440">
        <v>442</v>
      </c>
      <c r="B440">
        <f>IF(IFERROR(VLOOKUP(Origen[[#This Row],[Customer ID]],A441:A4339,1,FALSE),0)&gt;0,1,0)</f>
        <v>0</v>
      </c>
      <c r="C440">
        <v>43</v>
      </c>
      <c r="D440" s="1" t="s">
        <v>2</v>
      </c>
      <c r="E440" s="1" t="str">
        <f>IF(Origen[[#This Row],[Genero Sin Depurar]]="","Desconocido",Origen[[#This Row],[Genero Sin Depurar]])</f>
        <v>Male</v>
      </c>
      <c r="F440" s="1" t="s">
        <v>86</v>
      </c>
      <c r="G440" s="1" t="s">
        <v>4</v>
      </c>
      <c r="H440" s="2">
        <v>46174</v>
      </c>
      <c r="I440" s="2" t="str">
        <f>TEXT(Origen[[#This Row],[Fecha Compra]],"dddd")</f>
        <v>lunes</v>
      </c>
      <c r="J440" s="7" t="str">
        <f>TEXT(MONTH(Origen[[#This Row],[Fecha Compra]]),"MM")</f>
        <v>01</v>
      </c>
      <c r="K440" s="7">
        <f>YEAR(Origen[[#This Row],[Fecha Compra]])</f>
        <v>2026</v>
      </c>
      <c r="L440">
        <v>32</v>
      </c>
      <c r="M440">
        <v>81</v>
      </c>
      <c r="N440">
        <f>Origen[[#This Row],[Unidades]]*Origen[[#This Row],[PVP]]</f>
        <v>2592</v>
      </c>
      <c r="O440" s="1" t="s">
        <v>85</v>
      </c>
      <c r="P440" s="1" t="s">
        <v>26</v>
      </c>
      <c r="Q440" s="1" t="s">
        <v>14</v>
      </c>
      <c r="R440" s="1" t="s">
        <v>8</v>
      </c>
      <c r="S440" s="1" t="s">
        <v>36</v>
      </c>
      <c r="T440" s="1" t="s">
        <v>21</v>
      </c>
      <c r="U440" s="1" t="s">
        <v>31</v>
      </c>
    </row>
    <row r="441" spans="1:21" x14ac:dyDescent="0.25">
      <c r="A441">
        <v>443</v>
      </c>
      <c r="B441">
        <f>IF(IFERROR(VLOOKUP(Origen[[#This Row],[Customer ID]],A442:A4340,1,FALSE),0)&gt;0,1,0)</f>
        <v>0</v>
      </c>
      <c r="C441">
        <v>29</v>
      </c>
      <c r="D441" s="1" t="s">
        <v>2</v>
      </c>
      <c r="E441" s="1" t="str">
        <f>IF(Origen[[#This Row],[Genero Sin Depurar]]="","Desconocido",Origen[[#This Row],[Genero Sin Depurar]])</f>
        <v>Male</v>
      </c>
      <c r="F441" s="1" t="s">
        <v>71</v>
      </c>
      <c r="G441" s="1" t="s">
        <v>49</v>
      </c>
      <c r="H441" s="2">
        <v>46176</v>
      </c>
      <c r="I441" s="2" t="str">
        <f>TEXT(Origen[[#This Row],[Fecha Compra]],"dddd")</f>
        <v>miércoles</v>
      </c>
      <c r="J441" s="7" t="str">
        <f>TEXT(MONTH(Origen[[#This Row],[Fecha Compra]]),"MM")</f>
        <v>01</v>
      </c>
      <c r="K441" s="7">
        <f>YEAR(Origen[[#This Row],[Fecha Compra]])</f>
        <v>2026</v>
      </c>
      <c r="L441">
        <v>31</v>
      </c>
      <c r="M441">
        <v>69</v>
      </c>
      <c r="N441">
        <f>Origen[[#This Row],[Unidades]]*Origen[[#This Row],[PVP]]</f>
        <v>2139</v>
      </c>
      <c r="O441" s="1" t="s">
        <v>133</v>
      </c>
      <c r="P441" s="1" t="s">
        <v>26</v>
      </c>
      <c r="Q441" s="1" t="s">
        <v>60</v>
      </c>
      <c r="R441" s="1" t="s">
        <v>39</v>
      </c>
      <c r="S441" s="1" t="s">
        <v>56</v>
      </c>
      <c r="T441" s="1" t="s">
        <v>21</v>
      </c>
      <c r="U441" s="1" t="s">
        <v>40</v>
      </c>
    </row>
    <row r="442" spans="1:21" x14ac:dyDescent="0.25">
      <c r="A442">
        <v>444</v>
      </c>
      <c r="B442">
        <f>IF(IFERROR(VLOOKUP(Origen[[#This Row],[Customer ID]],A443:A4341,1,FALSE),0)&gt;0,1,0)</f>
        <v>0</v>
      </c>
      <c r="C442">
        <v>22</v>
      </c>
      <c r="D442" s="1" t="s">
        <v>2</v>
      </c>
      <c r="E442" s="1" t="str">
        <f>IF(Origen[[#This Row],[Genero Sin Depurar]]="","Desconocido",Origen[[#This Row],[Genero Sin Depurar]])</f>
        <v>Male</v>
      </c>
      <c r="F442" s="1" t="s">
        <v>71</v>
      </c>
      <c r="G442" s="1" t="s">
        <v>49</v>
      </c>
      <c r="H442" s="2">
        <v>46178</v>
      </c>
      <c r="I442" s="2" t="str">
        <f>TEXT(Origen[[#This Row],[Fecha Compra]],"dddd")</f>
        <v>viernes</v>
      </c>
      <c r="J442" s="7" t="str">
        <f>TEXT(MONTH(Origen[[#This Row],[Fecha Compra]]),"MM")</f>
        <v>01</v>
      </c>
      <c r="K442" s="7">
        <f>YEAR(Origen[[#This Row],[Fecha Compra]])</f>
        <v>2026</v>
      </c>
      <c r="L442">
        <v>24</v>
      </c>
      <c r="M442">
        <v>67</v>
      </c>
      <c r="N442">
        <f>Origen[[#This Row],[Unidades]]*Origen[[#This Row],[PVP]]</f>
        <v>1608</v>
      </c>
      <c r="O442" s="1" t="s">
        <v>59</v>
      </c>
      <c r="P442" s="1" t="s">
        <v>26</v>
      </c>
      <c r="Q442" s="1" t="s">
        <v>118</v>
      </c>
      <c r="R442" s="1" t="s">
        <v>35</v>
      </c>
      <c r="S442" s="1" t="s">
        <v>20</v>
      </c>
      <c r="T442" s="1" t="s">
        <v>28</v>
      </c>
      <c r="U442" s="1" t="s">
        <v>31</v>
      </c>
    </row>
    <row r="443" spans="1:21" x14ac:dyDescent="0.25">
      <c r="A443">
        <v>445</v>
      </c>
      <c r="B443">
        <f>IF(IFERROR(VLOOKUP(Origen[[#This Row],[Customer ID]],A444:A4342,1,FALSE),0)&gt;0,1,0)</f>
        <v>0</v>
      </c>
      <c r="C443">
        <v>48</v>
      </c>
      <c r="D443" s="1" t="s">
        <v>2</v>
      </c>
      <c r="E443" s="1" t="str">
        <f>IF(Origen[[#This Row],[Genero Sin Depurar]]="","Desconocido",Origen[[#This Row],[Genero Sin Depurar]])</f>
        <v>Male</v>
      </c>
      <c r="F443" s="1" t="s">
        <v>63</v>
      </c>
      <c r="G443" s="1" t="s">
        <v>4</v>
      </c>
      <c r="H443" s="2">
        <v>46180</v>
      </c>
      <c r="I443" s="2" t="str">
        <f>TEXT(Origen[[#This Row],[Fecha Compra]],"dddd")</f>
        <v>domingo</v>
      </c>
      <c r="J443" s="7" t="str">
        <f>TEXT(MONTH(Origen[[#This Row],[Fecha Compra]]),"MM")</f>
        <v>01</v>
      </c>
      <c r="K443" s="7">
        <f>YEAR(Origen[[#This Row],[Fecha Compra]])</f>
        <v>2026</v>
      </c>
      <c r="L443">
        <v>31</v>
      </c>
      <c r="M443">
        <v>20</v>
      </c>
      <c r="N443">
        <f>Origen[[#This Row],[Unidades]]*Origen[[#This Row],[PVP]]</f>
        <v>620</v>
      </c>
      <c r="O443" s="1" t="s">
        <v>81</v>
      </c>
      <c r="P443" s="1" t="s">
        <v>26</v>
      </c>
      <c r="Q443" s="1" t="s">
        <v>90</v>
      </c>
      <c r="R443" s="1" t="s">
        <v>35</v>
      </c>
      <c r="S443" s="1" t="s">
        <v>56</v>
      </c>
      <c r="T443" s="1" t="s">
        <v>68</v>
      </c>
      <c r="U443" s="1" t="s">
        <v>31</v>
      </c>
    </row>
    <row r="444" spans="1:21" x14ac:dyDescent="0.25">
      <c r="A444">
        <v>446</v>
      </c>
      <c r="B444">
        <f>IF(IFERROR(VLOOKUP(Origen[[#This Row],[Customer ID]],A445:A4343,1,FALSE),0)&gt;0,1,0)</f>
        <v>0</v>
      </c>
      <c r="C444">
        <v>42</v>
      </c>
      <c r="D444" s="1" t="s">
        <v>2</v>
      </c>
      <c r="E444" s="1" t="str">
        <f>IF(Origen[[#This Row],[Genero Sin Depurar]]="","Desconocido",Origen[[#This Row],[Genero Sin Depurar]])</f>
        <v>Male</v>
      </c>
      <c r="F444" s="1" t="s">
        <v>119</v>
      </c>
      <c r="G444" s="1" t="s">
        <v>24</v>
      </c>
      <c r="H444" s="2">
        <v>46182</v>
      </c>
      <c r="I444" s="2" t="str">
        <f>TEXT(Origen[[#This Row],[Fecha Compra]],"dddd")</f>
        <v>martes</v>
      </c>
      <c r="J444" s="7" t="str">
        <f>TEXT(MONTH(Origen[[#This Row],[Fecha Compra]]),"MM")</f>
        <v>01</v>
      </c>
      <c r="K444" s="7">
        <f>YEAR(Origen[[#This Row],[Fecha Compra]])</f>
        <v>2026</v>
      </c>
      <c r="L444">
        <v>18</v>
      </c>
      <c r="M444">
        <v>29</v>
      </c>
      <c r="N444">
        <f>Origen[[#This Row],[Unidades]]*Origen[[#This Row],[PVP]]</f>
        <v>522</v>
      </c>
      <c r="O444" s="1" t="s">
        <v>128</v>
      </c>
      <c r="P444" s="1" t="s">
        <v>26</v>
      </c>
      <c r="Q444" s="1" t="s">
        <v>60</v>
      </c>
      <c r="R444" s="1" t="s">
        <v>39</v>
      </c>
      <c r="S444" s="1" t="s">
        <v>36</v>
      </c>
      <c r="T444" s="1" t="s">
        <v>10</v>
      </c>
      <c r="U444" s="1" t="s">
        <v>31</v>
      </c>
    </row>
    <row r="445" spans="1:21" x14ac:dyDescent="0.25">
      <c r="A445">
        <v>447</v>
      </c>
      <c r="B445">
        <f>IF(IFERROR(VLOOKUP(Origen[[#This Row],[Customer ID]],A446:A4344,1,FALSE),0)&gt;0,1,0)</f>
        <v>0</v>
      </c>
      <c r="C445">
        <v>19</v>
      </c>
      <c r="D445" s="1" t="s">
        <v>2</v>
      </c>
      <c r="E445" s="1" t="str">
        <f>IF(Origen[[#This Row],[Genero Sin Depurar]]="","Desconocido",Origen[[#This Row],[Genero Sin Depurar]])</f>
        <v>Male</v>
      </c>
      <c r="F445" s="1" t="s">
        <v>37</v>
      </c>
      <c r="G445" s="1" t="s">
        <v>4</v>
      </c>
      <c r="H445" s="2">
        <v>46184</v>
      </c>
      <c r="I445" s="2" t="str">
        <f>TEXT(Origen[[#This Row],[Fecha Compra]],"dddd")</f>
        <v>jueves</v>
      </c>
      <c r="J445" s="7" t="str">
        <f>TEXT(MONTH(Origen[[#This Row],[Fecha Compra]]),"MM")</f>
        <v>01</v>
      </c>
      <c r="K445" s="7">
        <f>YEAR(Origen[[#This Row],[Fecha Compra]])</f>
        <v>2026</v>
      </c>
      <c r="L445">
        <v>15</v>
      </c>
      <c r="M445">
        <v>74</v>
      </c>
      <c r="N445">
        <f>Origen[[#This Row],[Unidades]]*Origen[[#This Row],[PVP]]</f>
        <v>1110</v>
      </c>
      <c r="O445" s="1" t="s">
        <v>46</v>
      </c>
      <c r="P445" s="1" t="s">
        <v>26</v>
      </c>
      <c r="Q445" s="1" t="s">
        <v>47</v>
      </c>
      <c r="R445" s="1" t="s">
        <v>35</v>
      </c>
      <c r="S445" s="1" t="s">
        <v>56</v>
      </c>
      <c r="T445" s="1" t="s">
        <v>10</v>
      </c>
      <c r="U445" s="1" t="s">
        <v>70</v>
      </c>
    </row>
    <row r="446" spans="1:21" x14ac:dyDescent="0.25">
      <c r="A446">
        <v>448</v>
      </c>
      <c r="B446">
        <f>IF(IFERROR(VLOOKUP(Origen[[#This Row],[Customer ID]],A447:A4345,1,FALSE),0)&gt;0,1,0)</f>
        <v>0</v>
      </c>
      <c r="C446">
        <v>60</v>
      </c>
      <c r="D446" s="1" t="s">
        <v>2</v>
      </c>
      <c r="E446" s="1" t="str">
        <f>IF(Origen[[#This Row],[Genero Sin Depurar]]="","Desconocido",Origen[[#This Row],[Genero Sin Depurar]])</f>
        <v>Male</v>
      </c>
      <c r="F446" s="1" t="s">
        <v>41</v>
      </c>
      <c r="G446" s="1" t="s">
        <v>4</v>
      </c>
      <c r="H446" s="2">
        <v>46186</v>
      </c>
      <c r="I446" s="2" t="str">
        <f>TEXT(Origen[[#This Row],[Fecha Compra]],"dddd")</f>
        <v>sábado</v>
      </c>
      <c r="J446" s="7" t="str">
        <f>TEXT(MONTH(Origen[[#This Row],[Fecha Compra]]),"MM")</f>
        <v>01</v>
      </c>
      <c r="K446" s="7">
        <f>YEAR(Origen[[#This Row],[Fecha Compra]])</f>
        <v>2026</v>
      </c>
      <c r="L446">
        <v>7</v>
      </c>
      <c r="M446">
        <v>82</v>
      </c>
      <c r="N446">
        <f>Origen[[#This Row],[Unidades]]*Origen[[#This Row],[PVP]]</f>
        <v>574</v>
      </c>
      <c r="O446" s="1" t="s">
        <v>131</v>
      </c>
      <c r="P446" s="1" t="s">
        <v>18</v>
      </c>
      <c r="Q446" s="1" t="s">
        <v>30</v>
      </c>
      <c r="R446" s="1" t="s">
        <v>19</v>
      </c>
      <c r="S446" s="1" t="s">
        <v>36</v>
      </c>
      <c r="T446" s="1" t="s">
        <v>57</v>
      </c>
      <c r="U446" s="1" t="s">
        <v>79</v>
      </c>
    </row>
    <row r="447" spans="1:21" x14ac:dyDescent="0.25">
      <c r="A447">
        <v>449</v>
      </c>
      <c r="B447">
        <f>IF(IFERROR(VLOOKUP(Origen[[#This Row],[Customer ID]],A448:A4346,1,FALSE),0)&gt;0,1,0)</f>
        <v>0</v>
      </c>
      <c r="C447">
        <v>32</v>
      </c>
      <c r="D447" s="1" t="s">
        <v>2</v>
      </c>
      <c r="E447" s="1" t="str">
        <f>IF(Origen[[#This Row],[Genero Sin Depurar]]="","Desconocido",Origen[[#This Row],[Genero Sin Depurar]])</f>
        <v>Male</v>
      </c>
      <c r="F447" s="1" t="s">
        <v>125</v>
      </c>
      <c r="G447" s="1" t="s">
        <v>49</v>
      </c>
      <c r="H447" s="2">
        <v>46188</v>
      </c>
      <c r="I447" s="2" t="str">
        <f>TEXT(Origen[[#This Row],[Fecha Compra]],"dddd")</f>
        <v>lunes</v>
      </c>
      <c r="J447" s="7" t="str">
        <f>TEXT(MONTH(Origen[[#This Row],[Fecha Compra]]),"MM")</f>
        <v>01</v>
      </c>
      <c r="K447" s="7">
        <f>YEAR(Origen[[#This Row],[Fecha Compra]])</f>
        <v>2026</v>
      </c>
      <c r="L447">
        <v>35</v>
      </c>
      <c r="M447">
        <v>23</v>
      </c>
      <c r="N447">
        <f>Origen[[#This Row],[Unidades]]*Origen[[#This Row],[PVP]]</f>
        <v>805</v>
      </c>
      <c r="O447" s="1" t="s">
        <v>50</v>
      </c>
      <c r="P447" s="1" t="s">
        <v>26</v>
      </c>
      <c r="Q447" s="1" t="s">
        <v>116</v>
      </c>
      <c r="R447" s="1" t="s">
        <v>35</v>
      </c>
      <c r="S447" s="1" t="s">
        <v>27</v>
      </c>
      <c r="T447" s="1" t="s">
        <v>57</v>
      </c>
      <c r="U447" s="1" t="s">
        <v>11</v>
      </c>
    </row>
    <row r="448" spans="1:21" x14ac:dyDescent="0.25">
      <c r="A448">
        <v>450</v>
      </c>
      <c r="B448">
        <f>IF(IFERROR(VLOOKUP(Origen[[#This Row],[Customer ID]],A449:A4347,1,FALSE),0)&gt;0,1,0)</f>
        <v>0</v>
      </c>
      <c r="C448">
        <v>26</v>
      </c>
      <c r="D448" s="1" t="s">
        <v>2</v>
      </c>
      <c r="E448" s="1" t="str">
        <f>IF(Origen[[#This Row],[Genero Sin Depurar]]="","Desconocido",Origen[[#This Row],[Genero Sin Depurar]])</f>
        <v>Male</v>
      </c>
      <c r="F448" s="1" t="s">
        <v>88</v>
      </c>
      <c r="G448" s="1" t="s">
        <v>49</v>
      </c>
      <c r="H448" s="2">
        <v>46190</v>
      </c>
      <c r="I448" s="2" t="str">
        <f>TEXT(Origen[[#This Row],[Fecha Compra]],"dddd")</f>
        <v>miércoles</v>
      </c>
      <c r="J448" s="7" t="str">
        <f>TEXT(MONTH(Origen[[#This Row],[Fecha Compra]]),"MM")</f>
        <v>01</v>
      </c>
      <c r="K448" s="7">
        <f>YEAR(Origen[[#This Row],[Fecha Compra]])</f>
        <v>2026</v>
      </c>
      <c r="L448">
        <v>35</v>
      </c>
      <c r="M448">
        <v>45</v>
      </c>
      <c r="N448">
        <f>Origen[[#This Row],[Unidades]]*Origen[[#This Row],[PVP]]</f>
        <v>1575</v>
      </c>
      <c r="O448" s="1" t="s">
        <v>66</v>
      </c>
      <c r="P448" s="1" t="s">
        <v>6</v>
      </c>
      <c r="Q448" s="1" t="s">
        <v>82</v>
      </c>
      <c r="R448" s="1" t="s">
        <v>35</v>
      </c>
      <c r="S448" s="1" t="s">
        <v>52</v>
      </c>
      <c r="T448" s="1" t="s">
        <v>57</v>
      </c>
      <c r="U448" s="1" t="s">
        <v>70</v>
      </c>
    </row>
    <row r="449" spans="1:21" x14ac:dyDescent="0.25">
      <c r="A449">
        <v>451</v>
      </c>
      <c r="B449">
        <f>IF(IFERROR(VLOOKUP(Origen[[#This Row],[Customer ID]],A450:A4348,1,FALSE),0)&gt;0,1,0)</f>
        <v>0</v>
      </c>
      <c r="C449">
        <v>25</v>
      </c>
      <c r="D449" s="1" t="s">
        <v>2</v>
      </c>
      <c r="E449" s="1" t="str">
        <f>IF(Origen[[#This Row],[Genero Sin Depurar]]="","Desconocido",Origen[[#This Row],[Genero Sin Depurar]])</f>
        <v>Male</v>
      </c>
      <c r="F449" s="1" t="s">
        <v>119</v>
      </c>
      <c r="G449" s="1" t="s">
        <v>24</v>
      </c>
      <c r="H449" s="2">
        <v>46192</v>
      </c>
      <c r="I449" s="2" t="str">
        <f>TEXT(Origen[[#This Row],[Fecha Compra]],"dddd")</f>
        <v>viernes</v>
      </c>
      <c r="J449" s="7" t="str">
        <f>TEXT(MONTH(Origen[[#This Row],[Fecha Compra]]),"MM")</f>
        <v>01</v>
      </c>
      <c r="K449" s="7">
        <f>YEAR(Origen[[#This Row],[Fecha Compra]])</f>
        <v>2026</v>
      </c>
      <c r="L449">
        <v>19</v>
      </c>
      <c r="M449">
        <v>21</v>
      </c>
      <c r="N449">
        <f>Origen[[#This Row],[Unidades]]*Origen[[#This Row],[PVP]]</f>
        <v>399</v>
      </c>
      <c r="O449" s="1" t="s">
        <v>121</v>
      </c>
      <c r="P449" s="1" t="s">
        <v>6</v>
      </c>
      <c r="Q449" s="1" t="s">
        <v>100</v>
      </c>
      <c r="R449" s="1" t="s">
        <v>35</v>
      </c>
      <c r="S449" s="1" t="s">
        <v>56</v>
      </c>
      <c r="T449" s="1" t="s">
        <v>21</v>
      </c>
      <c r="U449" s="1" t="s">
        <v>70</v>
      </c>
    </row>
    <row r="450" spans="1:21" x14ac:dyDescent="0.25">
      <c r="A450">
        <v>452</v>
      </c>
      <c r="B450">
        <f>IF(IFERROR(VLOOKUP(Origen[[#This Row],[Customer ID]],A451:A4349,1,FALSE),0)&gt;0,1,0)</f>
        <v>0</v>
      </c>
      <c r="C450">
        <v>66</v>
      </c>
      <c r="D450" s="1" t="s">
        <v>2</v>
      </c>
      <c r="E450" s="1" t="str">
        <f>IF(Origen[[#This Row],[Genero Sin Depurar]]="","Desconocido",Origen[[#This Row],[Genero Sin Depurar]])</f>
        <v>Male</v>
      </c>
      <c r="F450" s="1" t="s">
        <v>88</v>
      </c>
      <c r="G450" s="1" t="s">
        <v>49</v>
      </c>
      <c r="H450" s="2">
        <v>46194</v>
      </c>
      <c r="I450" s="2" t="str">
        <f>TEXT(Origen[[#This Row],[Fecha Compra]],"dddd")</f>
        <v>domingo</v>
      </c>
      <c r="J450" s="7" t="str">
        <f>TEXT(MONTH(Origen[[#This Row],[Fecha Compra]]),"MM")</f>
        <v>01</v>
      </c>
      <c r="K450" s="7">
        <f>YEAR(Origen[[#This Row],[Fecha Compra]])</f>
        <v>2026</v>
      </c>
      <c r="L450">
        <v>26</v>
      </c>
      <c r="M450">
        <v>31</v>
      </c>
      <c r="N450">
        <f>Origen[[#This Row],[Unidades]]*Origen[[#This Row],[PVP]]</f>
        <v>806</v>
      </c>
      <c r="O450" s="1" t="s">
        <v>123</v>
      </c>
      <c r="P450" s="1" t="s">
        <v>26</v>
      </c>
      <c r="Q450" s="1" t="s">
        <v>51</v>
      </c>
      <c r="R450" s="1" t="s">
        <v>35</v>
      </c>
      <c r="S450" s="1" t="s">
        <v>9</v>
      </c>
      <c r="T450" s="1" t="s">
        <v>21</v>
      </c>
      <c r="U450" s="1" t="s">
        <v>11</v>
      </c>
    </row>
    <row r="451" spans="1:21" x14ac:dyDescent="0.25">
      <c r="A451">
        <v>453</v>
      </c>
      <c r="B451">
        <f>IF(IFERROR(VLOOKUP(Origen[[#This Row],[Customer ID]],A452:A4350,1,FALSE),0)&gt;0,1,0)</f>
        <v>0</v>
      </c>
      <c r="C451">
        <v>45</v>
      </c>
      <c r="D451" s="1" t="s">
        <v>2</v>
      </c>
      <c r="E451" s="1" t="str">
        <f>IF(Origen[[#This Row],[Genero Sin Depurar]]="","Desconocido",Origen[[#This Row],[Genero Sin Depurar]])</f>
        <v>Male</v>
      </c>
      <c r="F451" s="1" t="s">
        <v>77</v>
      </c>
      <c r="G451" s="1" t="s">
        <v>4</v>
      </c>
      <c r="H451" s="2">
        <v>46196</v>
      </c>
      <c r="I451" s="2" t="str">
        <f>TEXT(Origen[[#This Row],[Fecha Compra]],"dddd")</f>
        <v>martes</v>
      </c>
      <c r="J451" s="7" t="str">
        <f>TEXT(MONTH(Origen[[#This Row],[Fecha Compra]]),"MM")</f>
        <v>01</v>
      </c>
      <c r="K451" s="7">
        <f>YEAR(Origen[[#This Row],[Fecha Compra]])</f>
        <v>2026</v>
      </c>
      <c r="L451">
        <v>39</v>
      </c>
      <c r="M451">
        <v>45</v>
      </c>
      <c r="N451">
        <f>Origen[[#This Row],[Unidades]]*Origen[[#This Row],[PVP]]</f>
        <v>1755</v>
      </c>
      <c r="O451" s="1" t="s">
        <v>50</v>
      </c>
      <c r="P451" s="1" t="s">
        <v>26</v>
      </c>
      <c r="Q451" s="1" t="s">
        <v>65</v>
      </c>
      <c r="R451" s="1" t="s">
        <v>35</v>
      </c>
      <c r="S451" s="1" t="s">
        <v>9</v>
      </c>
      <c r="T451" s="1" t="s">
        <v>28</v>
      </c>
      <c r="U451" s="1" t="s">
        <v>11</v>
      </c>
    </row>
    <row r="452" spans="1:21" x14ac:dyDescent="0.25">
      <c r="A452">
        <v>454</v>
      </c>
      <c r="B452">
        <f>IF(IFERROR(VLOOKUP(Origen[[#This Row],[Customer ID]],A453:A4351,1,FALSE),0)&gt;0,1,0)</f>
        <v>0</v>
      </c>
      <c r="C452">
        <v>54</v>
      </c>
      <c r="D452" s="1" t="s">
        <v>2</v>
      </c>
      <c r="E452" s="1" t="str">
        <f>IF(Origen[[#This Row],[Genero Sin Depurar]]="","Desconocido",Origen[[#This Row],[Genero Sin Depurar]])</f>
        <v>Male</v>
      </c>
      <c r="F452" s="1" t="s">
        <v>88</v>
      </c>
      <c r="G452" s="1" t="s">
        <v>49</v>
      </c>
      <c r="H452" s="2">
        <v>46198</v>
      </c>
      <c r="I452" s="2" t="str">
        <f>TEXT(Origen[[#This Row],[Fecha Compra]],"dddd")</f>
        <v>jueves</v>
      </c>
      <c r="J452" s="7" t="str">
        <f>TEXT(MONTH(Origen[[#This Row],[Fecha Compra]]),"MM")</f>
        <v>01</v>
      </c>
      <c r="K452" s="7">
        <f>YEAR(Origen[[#This Row],[Fecha Compra]])</f>
        <v>2026</v>
      </c>
      <c r="L452">
        <v>22</v>
      </c>
      <c r="M452">
        <v>56</v>
      </c>
      <c r="N452">
        <f>Origen[[#This Row],[Unidades]]*Origen[[#This Row],[PVP]]</f>
        <v>1232</v>
      </c>
      <c r="O452" s="1" t="s">
        <v>127</v>
      </c>
      <c r="P452" s="1" t="s">
        <v>74</v>
      </c>
      <c r="Q452" s="1" t="s">
        <v>82</v>
      </c>
      <c r="R452" s="1" t="s">
        <v>8</v>
      </c>
      <c r="S452" s="1" t="s">
        <v>27</v>
      </c>
      <c r="T452" s="1" t="s">
        <v>21</v>
      </c>
      <c r="U452" s="1" t="s">
        <v>22</v>
      </c>
    </row>
    <row r="453" spans="1:21" x14ac:dyDescent="0.25">
      <c r="A453">
        <v>455</v>
      </c>
      <c r="B453">
        <f>IF(IFERROR(VLOOKUP(Origen[[#This Row],[Customer ID]],A454:A4352,1,FALSE),0)&gt;0,1,0)</f>
        <v>0</v>
      </c>
      <c r="C453">
        <v>37</v>
      </c>
      <c r="D453" s="1" t="s">
        <v>2</v>
      </c>
      <c r="E453" s="1" t="str">
        <f>IF(Origen[[#This Row],[Genero Sin Depurar]]="","Desconocido",Origen[[#This Row],[Genero Sin Depurar]])</f>
        <v>Male</v>
      </c>
      <c r="F453" s="1" t="s">
        <v>84</v>
      </c>
      <c r="G453" s="1" t="s">
        <v>45</v>
      </c>
      <c r="H453" s="2">
        <v>46200</v>
      </c>
      <c r="I453" s="2" t="str">
        <f>TEXT(Origen[[#This Row],[Fecha Compra]],"dddd")</f>
        <v>sábado</v>
      </c>
      <c r="J453" s="7" t="str">
        <f>TEXT(MONTH(Origen[[#This Row],[Fecha Compra]]),"MM")</f>
        <v>01</v>
      </c>
      <c r="K453" s="7">
        <f>YEAR(Origen[[#This Row],[Fecha Compra]])</f>
        <v>2026</v>
      </c>
      <c r="L453">
        <v>14</v>
      </c>
      <c r="M453">
        <v>97</v>
      </c>
      <c r="N453">
        <f>Origen[[#This Row],[Unidades]]*Origen[[#This Row],[PVP]]</f>
        <v>1358</v>
      </c>
      <c r="O453" s="1" t="s">
        <v>109</v>
      </c>
      <c r="P453" s="1" t="s">
        <v>18</v>
      </c>
      <c r="Q453" s="1" t="s">
        <v>62</v>
      </c>
      <c r="R453" s="1" t="s">
        <v>35</v>
      </c>
      <c r="S453" s="1" t="s">
        <v>27</v>
      </c>
      <c r="T453" s="1" t="s">
        <v>15</v>
      </c>
      <c r="U453" s="1" t="s">
        <v>58</v>
      </c>
    </row>
    <row r="454" spans="1:21" x14ac:dyDescent="0.25">
      <c r="A454">
        <v>456</v>
      </c>
      <c r="B454">
        <f>IF(IFERROR(VLOOKUP(Origen[[#This Row],[Customer ID]],A455:A4353,1,FALSE),0)&gt;0,1,0)</f>
        <v>0</v>
      </c>
      <c r="C454">
        <v>54</v>
      </c>
      <c r="D454" s="1" t="s">
        <v>2</v>
      </c>
      <c r="E454" s="1" t="str">
        <f>IF(Origen[[#This Row],[Genero Sin Depurar]]="","Desconocido",Origen[[#This Row],[Genero Sin Depurar]])</f>
        <v>Male</v>
      </c>
      <c r="F454" s="1" t="s">
        <v>3</v>
      </c>
      <c r="G454" s="1" t="s">
        <v>4</v>
      </c>
      <c r="H454" s="2">
        <v>46202</v>
      </c>
      <c r="I454" s="2" t="str">
        <f>TEXT(Origen[[#This Row],[Fecha Compra]],"dddd")</f>
        <v>lunes</v>
      </c>
      <c r="J454" s="7" t="str">
        <f>TEXT(MONTH(Origen[[#This Row],[Fecha Compra]]),"MM")</f>
        <v>01</v>
      </c>
      <c r="K454" s="7">
        <f>YEAR(Origen[[#This Row],[Fecha Compra]])</f>
        <v>2026</v>
      </c>
      <c r="L454">
        <v>50</v>
      </c>
      <c r="M454">
        <v>100</v>
      </c>
      <c r="N454">
        <f>Origen[[#This Row],[Unidades]]*Origen[[#This Row],[PVP]]</f>
        <v>5000</v>
      </c>
      <c r="O454" s="1" t="s">
        <v>122</v>
      </c>
      <c r="P454" s="1" t="s">
        <v>74</v>
      </c>
      <c r="Q454" s="1" t="s">
        <v>62</v>
      </c>
      <c r="R454" s="1" t="s">
        <v>39</v>
      </c>
      <c r="S454" s="1" t="s">
        <v>56</v>
      </c>
      <c r="T454" s="1" t="s">
        <v>68</v>
      </c>
      <c r="U454" s="1" t="s">
        <v>11</v>
      </c>
    </row>
    <row r="455" spans="1:21" x14ac:dyDescent="0.25">
      <c r="A455">
        <v>457</v>
      </c>
      <c r="B455">
        <f>IF(IFERROR(VLOOKUP(Origen[[#This Row],[Customer ID]],A456:A4354,1,FALSE),0)&gt;0,1,0)</f>
        <v>0</v>
      </c>
      <c r="C455">
        <v>50</v>
      </c>
      <c r="D455" s="1" t="s">
        <v>2</v>
      </c>
      <c r="E455" s="1" t="str">
        <f>IF(Origen[[#This Row],[Genero Sin Depurar]]="","Desconocido",Origen[[#This Row],[Genero Sin Depurar]])</f>
        <v>Male</v>
      </c>
      <c r="F455" s="1" t="s">
        <v>3</v>
      </c>
      <c r="G455" s="1" t="s">
        <v>4</v>
      </c>
      <c r="H455" s="2">
        <v>46204</v>
      </c>
      <c r="I455" s="2" t="str">
        <f>TEXT(Origen[[#This Row],[Fecha Compra]],"dddd")</f>
        <v>miércoles</v>
      </c>
      <c r="J455" s="7" t="str">
        <f>TEXT(MONTH(Origen[[#This Row],[Fecha Compra]]),"MM")</f>
        <v>01</v>
      </c>
      <c r="K455" s="7">
        <f>YEAR(Origen[[#This Row],[Fecha Compra]])</f>
        <v>2026</v>
      </c>
      <c r="L455">
        <v>33</v>
      </c>
      <c r="M455">
        <v>96</v>
      </c>
      <c r="N455">
        <f>Origen[[#This Row],[Unidades]]*Origen[[#This Row],[PVP]]</f>
        <v>3168</v>
      </c>
      <c r="O455" s="1" t="s">
        <v>80</v>
      </c>
      <c r="P455" s="1" t="s">
        <v>18</v>
      </c>
      <c r="Q455" s="1" t="s">
        <v>108</v>
      </c>
      <c r="R455" s="1" t="s">
        <v>39</v>
      </c>
      <c r="S455" s="1" t="s">
        <v>52</v>
      </c>
      <c r="T455" s="1" t="s">
        <v>21</v>
      </c>
      <c r="U455" s="1" t="s">
        <v>40</v>
      </c>
    </row>
    <row r="456" spans="1:21" x14ac:dyDescent="0.25">
      <c r="A456">
        <v>458</v>
      </c>
      <c r="B456">
        <f>IF(IFERROR(VLOOKUP(Origen[[#This Row],[Customer ID]],A457:A4355,1,FALSE),0)&gt;0,1,0)</f>
        <v>0</v>
      </c>
      <c r="C456">
        <v>25</v>
      </c>
      <c r="D456" s="1" t="s">
        <v>2</v>
      </c>
      <c r="E456" s="1" t="str">
        <f>IF(Origen[[#This Row],[Genero Sin Depurar]]="","Desconocido",Origen[[#This Row],[Genero Sin Depurar]])</f>
        <v>Male</v>
      </c>
      <c r="F456" s="1" t="s">
        <v>125</v>
      </c>
      <c r="G456" s="1" t="s">
        <v>49</v>
      </c>
      <c r="H456" s="2">
        <v>46206</v>
      </c>
      <c r="I456" s="2" t="str">
        <f>TEXT(Origen[[#This Row],[Fecha Compra]],"dddd")</f>
        <v>viernes</v>
      </c>
      <c r="J456" s="7" t="str">
        <f>TEXT(MONTH(Origen[[#This Row],[Fecha Compra]]),"MM")</f>
        <v>01</v>
      </c>
      <c r="K456" s="7">
        <f>YEAR(Origen[[#This Row],[Fecha Compra]])</f>
        <v>2026</v>
      </c>
      <c r="L456">
        <v>48</v>
      </c>
      <c r="M456">
        <v>99</v>
      </c>
      <c r="N456">
        <f>Origen[[#This Row],[Unidades]]*Origen[[#This Row],[PVP]]</f>
        <v>4752</v>
      </c>
      <c r="O456" s="1" t="s">
        <v>25</v>
      </c>
      <c r="P456" s="1" t="s">
        <v>26</v>
      </c>
      <c r="Q456" s="1" t="s">
        <v>126</v>
      </c>
      <c r="R456" s="1" t="s">
        <v>19</v>
      </c>
      <c r="S456" s="1" t="s">
        <v>27</v>
      </c>
      <c r="T456" s="1" t="s">
        <v>68</v>
      </c>
      <c r="U456" s="1" t="s">
        <v>79</v>
      </c>
    </row>
    <row r="457" spans="1:21" x14ac:dyDescent="0.25">
      <c r="A457">
        <v>459</v>
      </c>
      <c r="B457">
        <f>IF(IFERROR(VLOOKUP(Origen[[#This Row],[Customer ID]],A458:A4356,1,FALSE),0)&gt;0,1,0)</f>
        <v>0</v>
      </c>
      <c r="C457">
        <v>47</v>
      </c>
      <c r="D457" s="1" t="s">
        <v>2</v>
      </c>
      <c r="E457" s="1" t="str">
        <f>IF(Origen[[#This Row],[Genero Sin Depurar]]="","Desconocido",Origen[[#This Row],[Genero Sin Depurar]])</f>
        <v>Male</v>
      </c>
      <c r="F457" s="1" t="s">
        <v>41</v>
      </c>
      <c r="G457" s="1" t="s">
        <v>4</v>
      </c>
      <c r="H457" s="2">
        <v>46208</v>
      </c>
      <c r="I457" s="2" t="str">
        <f>TEXT(Origen[[#This Row],[Fecha Compra]],"dddd")</f>
        <v>domingo</v>
      </c>
      <c r="J457" s="7" t="str">
        <f>TEXT(MONTH(Origen[[#This Row],[Fecha Compra]]),"MM")</f>
        <v>01</v>
      </c>
      <c r="K457" s="7">
        <f>YEAR(Origen[[#This Row],[Fecha Compra]])</f>
        <v>2026</v>
      </c>
      <c r="L457">
        <v>48</v>
      </c>
      <c r="M457">
        <v>91</v>
      </c>
      <c r="N457">
        <f>Origen[[#This Row],[Unidades]]*Origen[[#This Row],[PVP]]</f>
        <v>4368</v>
      </c>
      <c r="O457" s="1" t="s">
        <v>54</v>
      </c>
      <c r="P457" s="1" t="s">
        <v>6</v>
      </c>
      <c r="Q457" s="1" t="s">
        <v>76</v>
      </c>
      <c r="R457" s="1" t="s">
        <v>8</v>
      </c>
      <c r="S457" s="1" t="s">
        <v>52</v>
      </c>
      <c r="T457" s="1" t="s">
        <v>28</v>
      </c>
      <c r="U457" s="1" t="s">
        <v>70</v>
      </c>
    </row>
    <row r="458" spans="1:21" x14ac:dyDescent="0.25">
      <c r="A458">
        <v>460</v>
      </c>
      <c r="B458">
        <f>IF(IFERROR(VLOOKUP(Origen[[#This Row],[Customer ID]],A459:A4357,1,FALSE),0)&gt;0,1,0)</f>
        <v>0</v>
      </c>
      <c r="C458">
        <v>63</v>
      </c>
      <c r="D458" s="1" t="s">
        <v>2</v>
      </c>
      <c r="E458" s="1" t="str">
        <f>IF(Origen[[#This Row],[Genero Sin Depurar]]="","Desconocido",Origen[[#This Row],[Genero Sin Depurar]])</f>
        <v>Male</v>
      </c>
      <c r="F458" s="1" t="s">
        <v>106</v>
      </c>
      <c r="G458" s="1" t="s">
        <v>49</v>
      </c>
      <c r="H458" s="2">
        <v>46210</v>
      </c>
      <c r="I458" s="2" t="str">
        <f>TEXT(Origen[[#This Row],[Fecha Compra]],"dddd")</f>
        <v>martes</v>
      </c>
      <c r="J458" s="7" t="str">
        <f>TEXT(MONTH(Origen[[#This Row],[Fecha Compra]]),"MM")</f>
        <v>01</v>
      </c>
      <c r="K458" s="7">
        <f>YEAR(Origen[[#This Row],[Fecha Compra]])</f>
        <v>2026</v>
      </c>
      <c r="L458">
        <v>27</v>
      </c>
      <c r="M458">
        <v>30</v>
      </c>
      <c r="N458">
        <f>Origen[[#This Row],[Unidades]]*Origen[[#This Row],[PVP]]</f>
        <v>810</v>
      </c>
      <c r="O458" s="1" t="s">
        <v>110</v>
      </c>
      <c r="P458" s="1" t="s">
        <v>6</v>
      </c>
      <c r="Q458" s="1" t="s">
        <v>76</v>
      </c>
      <c r="R458" s="1" t="s">
        <v>8</v>
      </c>
      <c r="S458" s="1" t="s">
        <v>36</v>
      </c>
      <c r="T458" s="1" t="s">
        <v>28</v>
      </c>
      <c r="U458" s="1" t="s">
        <v>11</v>
      </c>
    </row>
    <row r="459" spans="1:21" x14ac:dyDescent="0.25">
      <c r="A459">
        <v>461</v>
      </c>
      <c r="B459">
        <f>IF(IFERROR(VLOOKUP(Origen[[#This Row],[Customer ID]],A460:A4358,1,FALSE),0)&gt;0,1,0)</f>
        <v>0</v>
      </c>
      <c r="C459">
        <v>64</v>
      </c>
      <c r="D459" s="1" t="s">
        <v>2</v>
      </c>
      <c r="E459" s="1" t="str">
        <f>IF(Origen[[#This Row],[Genero Sin Depurar]]="","Desconocido",Origen[[#This Row],[Genero Sin Depurar]])</f>
        <v>Male</v>
      </c>
      <c r="F459" s="1" t="s">
        <v>53</v>
      </c>
      <c r="G459" s="1" t="s">
        <v>24</v>
      </c>
      <c r="H459" s="2">
        <v>46212</v>
      </c>
      <c r="I459" s="2" t="str">
        <f>TEXT(Origen[[#This Row],[Fecha Compra]],"dddd")</f>
        <v>jueves</v>
      </c>
      <c r="J459" s="7" t="str">
        <f>TEXT(MONTH(Origen[[#This Row],[Fecha Compra]]),"MM")</f>
        <v>01</v>
      </c>
      <c r="K459" s="7">
        <f>YEAR(Origen[[#This Row],[Fecha Compra]])</f>
        <v>2026</v>
      </c>
      <c r="L459">
        <v>27</v>
      </c>
      <c r="M459">
        <v>65</v>
      </c>
      <c r="N459">
        <f>Origen[[#This Row],[Unidades]]*Origen[[#This Row],[PVP]]</f>
        <v>1755</v>
      </c>
      <c r="O459" s="1" t="s">
        <v>113</v>
      </c>
      <c r="P459" s="1" t="s">
        <v>6</v>
      </c>
      <c r="Q459" s="1" t="s">
        <v>67</v>
      </c>
      <c r="R459" s="1" t="s">
        <v>35</v>
      </c>
      <c r="S459" s="1" t="s">
        <v>56</v>
      </c>
      <c r="T459" s="1" t="s">
        <v>57</v>
      </c>
      <c r="U459" s="1" t="s">
        <v>22</v>
      </c>
    </row>
    <row r="460" spans="1:21" x14ac:dyDescent="0.25">
      <c r="A460">
        <v>462</v>
      </c>
      <c r="B460">
        <f>IF(IFERROR(VLOOKUP(Origen[[#This Row],[Customer ID]],A461:A4359,1,FALSE),0)&gt;0,1,0)</f>
        <v>0</v>
      </c>
      <c r="C460">
        <v>18</v>
      </c>
      <c r="D460" s="1" t="s">
        <v>2</v>
      </c>
      <c r="E460" s="1" t="str">
        <f>IF(Origen[[#This Row],[Genero Sin Depurar]]="","Desconocido",Origen[[#This Row],[Genero Sin Depurar]])</f>
        <v>Male</v>
      </c>
      <c r="F460" s="1" t="s">
        <v>119</v>
      </c>
      <c r="G460" s="1" t="s">
        <v>24</v>
      </c>
      <c r="H460" s="2">
        <v>46214</v>
      </c>
      <c r="I460" s="2" t="str">
        <f>TEXT(Origen[[#This Row],[Fecha Compra]],"dddd")</f>
        <v>sábado</v>
      </c>
      <c r="J460" s="7" t="str">
        <f>TEXT(MONTH(Origen[[#This Row],[Fecha Compra]]),"MM")</f>
        <v>01</v>
      </c>
      <c r="K460" s="7">
        <f>YEAR(Origen[[#This Row],[Fecha Compra]])</f>
        <v>2026</v>
      </c>
      <c r="L460">
        <v>20</v>
      </c>
      <c r="M460">
        <v>93</v>
      </c>
      <c r="N460">
        <f>Origen[[#This Row],[Unidades]]*Origen[[#This Row],[PVP]]</f>
        <v>1860</v>
      </c>
      <c r="O460" s="1" t="s">
        <v>105</v>
      </c>
      <c r="P460" s="1" t="s">
        <v>26</v>
      </c>
      <c r="Q460" s="1" t="s">
        <v>116</v>
      </c>
      <c r="R460" s="1" t="s">
        <v>8</v>
      </c>
      <c r="S460" s="1" t="s">
        <v>9</v>
      </c>
      <c r="T460" s="1" t="s">
        <v>10</v>
      </c>
      <c r="U460" s="1" t="s">
        <v>22</v>
      </c>
    </row>
    <row r="461" spans="1:21" x14ac:dyDescent="0.25">
      <c r="A461">
        <v>463</v>
      </c>
      <c r="B461">
        <f>IF(IFERROR(VLOOKUP(Origen[[#This Row],[Customer ID]],A462:A4360,1,FALSE),0)&gt;0,1,0)</f>
        <v>0</v>
      </c>
      <c r="C461">
        <v>59</v>
      </c>
      <c r="D461" s="1" t="s">
        <v>2</v>
      </c>
      <c r="E461" s="1" t="str">
        <f>IF(Origen[[#This Row],[Genero Sin Depurar]]="","Desconocido",Origen[[#This Row],[Genero Sin Depurar]])</f>
        <v>Male</v>
      </c>
      <c r="F461" s="1" t="s">
        <v>84</v>
      </c>
      <c r="G461" s="1" t="s">
        <v>45</v>
      </c>
      <c r="H461" s="2">
        <v>46216</v>
      </c>
      <c r="I461" s="2" t="str">
        <f>TEXT(Origen[[#This Row],[Fecha Compra]],"dddd")</f>
        <v>lunes</v>
      </c>
      <c r="J461" s="7" t="str">
        <f>TEXT(MONTH(Origen[[#This Row],[Fecha Compra]]),"MM")</f>
        <v>01</v>
      </c>
      <c r="K461" s="7">
        <f>YEAR(Origen[[#This Row],[Fecha Compra]])</f>
        <v>2026</v>
      </c>
      <c r="L461">
        <v>48</v>
      </c>
      <c r="M461">
        <v>81</v>
      </c>
      <c r="N461">
        <f>Origen[[#This Row],[Unidades]]*Origen[[#This Row],[PVP]]</f>
        <v>3888</v>
      </c>
      <c r="O461" s="1" t="s">
        <v>97</v>
      </c>
      <c r="P461" s="1" t="s">
        <v>26</v>
      </c>
      <c r="Q461" s="1" t="s">
        <v>34</v>
      </c>
      <c r="R461" s="1" t="s">
        <v>39</v>
      </c>
      <c r="S461" s="1" t="s">
        <v>9</v>
      </c>
      <c r="T461" s="1" t="s">
        <v>10</v>
      </c>
      <c r="U461" s="1" t="s">
        <v>79</v>
      </c>
    </row>
    <row r="462" spans="1:21" x14ac:dyDescent="0.25">
      <c r="A462">
        <v>464</v>
      </c>
      <c r="B462">
        <f>IF(IFERROR(VLOOKUP(Origen[[#This Row],[Customer ID]],A463:A4361,1,FALSE),0)&gt;0,1,0)</f>
        <v>0</v>
      </c>
      <c r="C462">
        <v>37</v>
      </c>
      <c r="D462" s="1" t="s">
        <v>2</v>
      </c>
      <c r="E462" s="1" t="str">
        <f>IF(Origen[[#This Row],[Genero Sin Depurar]]="","Desconocido",Origen[[#This Row],[Genero Sin Depurar]])</f>
        <v>Male</v>
      </c>
      <c r="F462" s="1" t="s">
        <v>88</v>
      </c>
      <c r="G462" s="1" t="s">
        <v>49</v>
      </c>
      <c r="H462" s="2">
        <v>46218</v>
      </c>
      <c r="I462" s="2" t="str">
        <f>TEXT(Origen[[#This Row],[Fecha Compra]],"dddd")</f>
        <v>miércoles</v>
      </c>
      <c r="J462" s="7" t="str">
        <f>TEXT(MONTH(Origen[[#This Row],[Fecha Compra]]),"MM")</f>
        <v>01</v>
      </c>
      <c r="K462" s="7">
        <f>YEAR(Origen[[#This Row],[Fecha Compra]])</f>
        <v>2026</v>
      </c>
      <c r="L462">
        <v>29</v>
      </c>
      <c r="M462">
        <v>81</v>
      </c>
      <c r="N462">
        <f>Origen[[#This Row],[Unidades]]*Origen[[#This Row],[PVP]]</f>
        <v>2349</v>
      </c>
      <c r="O462" s="1" t="s">
        <v>124</v>
      </c>
      <c r="P462" s="1" t="s">
        <v>18</v>
      </c>
      <c r="Q462" s="1" t="s">
        <v>103</v>
      </c>
      <c r="R462" s="1" t="s">
        <v>35</v>
      </c>
      <c r="S462" s="1" t="s">
        <v>36</v>
      </c>
      <c r="T462" s="1" t="s">
        <v>10</v>
      </c>
      <c r="U462" s="1" t="s">
        <v>22</v>
      </c>
    </row>
    <row r="463" spans="1:21" x14ac:dyDescent="0.25">
      <c r="A463">
        <v>465</v>
      </c>
      <c r="B463">
        <f>IF(IFERROR(VLOOKUP(Origen[[#This Row],[Customer ID]],A464:A4362,1,FALSE),0)&gt;0,1,0)</f>
        <v>0</v>
      </c>
      <c r="C463">
        <v>23</v>
      </c>
      <c r="D463" s="1" t="s">
        <v>2</v>
      </c>
      <c r="E463" s="1" t="str">
        <f>IF(Origen[[#This Row],[Genero Sin Depurar]]="","Desconocido",Origen[[#This Row],[Genero Sin Depurar]])</f>
        <v>Male</v>
      </c>
      <c r="F463" s="1" t="s">
        <v>71</v>
      </c>
      <c r="G463" s="1" t="s">
        <v>49</v>
      </c>
      <c r="H463" s="2">
        <v>46220</v>
      </c>
      <c r="I463" s="2" t="str">
        <f>TEXT(Origen[[#This Row],[Fecha Compra]],"dddd")</f>
        <v>viernes</v>
      </c>
      <c r="J463" s="7" t="str">
        <f>TEXT(MONTH(Origen[[#This Row],[Fecha Compra]]),"MM")</f>
        <v>01</v>
      </c>
      <c r="K463" s="7">
        <f>YEAR(Origen[[#This Row],[Fecha Compra]])</f>
        <v>2026</v>
      </c>
      <c r="L463">
        <v>45</v>
      </c>
      <c r="M463">
        <v>52</v>
      </c>
      <c r="N463">
        <f>Origen[[#This Row],[Unidades]]*Origen[[#This Row],[PVP]]</f>
        <v>2340</v>
      </c>
      <c r="O463" s="1" t="s">
        <v>72</v>
      </c>
      <c r="P463" s="1" t="s">
        <v>26</v>
      </c>
      <c r="Q463" s="1" t="s">
        <v>47</v>
      </c>
      <c r="R463" s="1" t="s">
        <v>8</v>
      </c>
      <c r="S463" s="1" t="s">
        <v>27</v>
      </c>
      <c r="T463" s="1" t="s">
        <v>28</v>
      </c>
      <c r="U463" s="1" t="s">
        <v>70</v>
      </c>
    </row>
    <row r="464" spans="1:21" x14ac:dyDescent="0.25">
      <c r="A464">
        <v>466</v>
      </c>
      <c r="B464">
        <f>IF(IFERROR(VLOOKUP(Origen[[#This Row],[Customer ID]],A465:A4363,1,FALSE),0)&gt;0,1,0)</f>
        <v>0</v>
      </c>
      <c r="C464">
        <v>54</v>
      </c>
      <c r="D464" s="1" t="s">
        <v>2</v>
      </c>
      <c r="E464" s="1" t="str">
        <f>IF(Origen[[#This Row],[Genero Sin Depurar]]="","Desconocido",Origen[[#This Row],[Genero Sin Depurar]])</f>
        <v>Male</v>
      </c>
      <c r="F464" s="1" t="s">
        <v>69</v>
      </c>
      <c r="G464" s="1" t="s">
        <v>4</v>
      </c>
      <c r="H464" s="2">
        <v>46222</v>
      </c>
      <c r="I464" s="2" t="str">
        <f>TEXT(Origen[[#This Row],[Fecha Compra]],"dddd")</f>
        <v>domingo</v>
      </c>
      <c r="J464" s="7" t="str">
        <f>TEXT(MONTH(Origen[[#This Row],[Fecha Compra]]),"MM")</f>
        <v>01</v>
      </c>
      <c r="K464" s="7">
        <f>YEAR(Origen[[#This Row],[Fecha Compra]])</f>
        <v>2026</v>
      </c>
      <c r="L464">
        <v>25</v>
      </c>
      <c r="M464">
        <v>88</v>
      </c>
      <c r="N464">
        <f>Origen[[#This Row],[Unidades]]*Origen[[#This Row],[PVP]]</f>
        <v>2200</v>
      </c>
      <c r="O464" s="1" t="s">
        <v>83</v>
      </c>
      <c r="P464" s="1" t="s">
        <v>26</v>
      </c>
      <c r="Q464" s="1" t="s">
        <v>51</v>
      </c>
      <c r="R464" s="1" t="s">
        <v>35</v>
      </c>
      <c r="S464" s="1" t="s">
        <v>27</v>
      </c>
      <c r="T464" s="1" t="s">
        <v>15</v>
      </c>
      <c r="U464" s="1" t="s">
        <v>40</v>
      </c>
    </row>
    <row r="465" spans="1:21" x14ac:dyDescent="0.25">
      <c r="A465">
        <v>467</v>
      </c>
      <c r="B465">
        <f>IF(IFERROR(VLOOKUP(Origen[[#This Row],[Customer ID]],A466:A4364,1,FALSE),0)&gt;0,1,0)</f>
        <v>0</v>
      </c>
      <c r="C465">
        <v>38</v>
      </c>
      <c r="D465" s="1" t="s">
        <v>2</v>
      </c>
      <c r="E465" s="1" t="str">
        <f>IF(Origen[[#This Row],[Genero Sin Depurar]]="","Desconocido",Origen[[#This Row],[Genero Sin Depurar]])</f>
        <v>Male</v>
      </c>
      <c r="F465" s="1" t="s">
        <v>16</v>
      </c>
      <c r="G465" s="1" t="s">
        <v>4</v>
      </c>
      <c r="H465" s="2">
        <v>46224</v>
      </c>
      <c r="I465" s="2" t="str">
        <f>TEXT(Origen[[#This Row],[Fecha Compra]],"dddd")</f>
        <v>martes</v>
      </c>
      <c r="J465" s="7" t="str">
        <f>TEXT(MONTH(Origen[[#This Row],[Fecha Compra]]),"MM")</f>
        <v>01</v>
      </c>
      <c r="K465" s="7">
        <f>YEAR(Origen[[#This Row],[Fecha Compra]])</f>
        <v>2026</v>
      </c>
      <c r="L465">
        <v>25</v>
      </c>
      <c r="M465">
        <v>24</v>
      </c>
      <c r="N465">
        <f>Origen[[#This Row],[Unidades]]*Origen[[#This Row],[PVP]]</f>
        <v>600</v>
      </c>
      <c r="O465" s="1" t="s">
        <v>111</v>
      </c>
      <c r="P465" s="1" t="s">
        <v>6</v>
      </c>
      <c r="Q465" s="1" t="s">
        <v>30</v>
      </c>
      <c r="R465" s="1" t="s">
        <v>8</v>
      </c>
      <c r="S465" s="1" t="s">
        <v>20</v>
      </c>
      <c r="T465" s="1" t="s">
        <v>28</v>
      </c>
      <c r="U465" s="1" t="s">
        <v>22</v>
      </c>
    </row>
    <row r="466" spans="1:21" x14ac:dyDescent="0.25">
      <c r="A466">
        <v>468</v>
      </c>
      <c r="B466">
        <f>IF(IFERROR(VLOOKUP(Origen[[#This Row],[Customer ID]],A467:A4365,1,FALSE),0)&gt;0,1,0)</f>
        <v>0</v>
      </c>
      <c r="C466">
        <v>19</v>
      </c>
      <c r="D466" s="1" t="s">
        <v>2</v>
      </c>
      <c r="E466" s="1" t="str">
        <f>IF(Origen[[#This Row],[Genero Sin Depurar]]="","Desconocido",Origen[[#This Row],[Genero Sin Depurar]])</f>
        <v>Male</v>
      </c>
      <c r="F466" s="1" t="s">
        <v>114</v>
      </c>
      <c r="G466" s="1" t="s">
        <v>49</v>
      </c>
      <c r="H466" s="2">
        <v>46226</v>
      </c>
      <c r="I466" s="2" t="str">
        <f>TEXT(Origen[[#This Row],[Fecha Compra]],"dddd")</f>
        <v>jueves</v>
      </c>
      <c r="J466" s="7" t="str">
        <f>TEXT(MONTH(Origen[[#This Row],[Fecha Compra]]),"MM")</f>
        <v>01</v>
      </c>
      <c r="K466" s="7">
        <f>YEAR(Origen[[#This Row],[Fecha Compra]])</f>
        <v>2026</v>
      </c>
      <c r="L466">
        <v>37</v>
      </c>
      <c r="M466">
        <v>51</v>
      </c>
      <c r="N466">
        <f>Origen[[#This Row],[Unidades]]*Origen[[#This Row],[PVP]]</f>
        <v>1887</v>
      </c>
      <c r="O466" s="1" t="s">
        <v>127</v>
      </c>
      <c r="P466" s="1" t="s">
        <v>18</v>
      </c>
      <c r="Q466" s="1" t="s">
        <v>103</v>
      </c>
      <c r="R466" s="1" t="s">
        <v>19</v>
      </c>
      <c r="S466" s="1" t="s">
        <v>52</v>
      </c>
      <c r="T466" s="1" t="s">
        <v>68</v>
      </c>
      <c r="U466" s="1" t="s">
        <v>79</v>
      </c>
    </row>
    <row r="467" spans="1:21" x14ac:dyDescent="0.25">
      <c r="A467">
        <v>469</v>
      </c>
      <c r="B467">
        <f>IF(IFERROR(VLOOKUP(Origen[[#This Row],[Customer ID]],A468:A4366,1,FALSE),0)&gt;0,1,0)</f>
        <v>0</v>
      </c>
      <c r="C467">
        <v>34</v>
      </c>
      <c r="D467" s="1" t="s">
        <v>2</v>
      </c>
      <c r="E467" s="1" t="str">
        <f>IF(Origen[[#This Row],[Genero Sin Depurar]]="","Desconocido",Origen[[#This Row],[Genero Sin Depurar]])</f>
        <v>Male</v>
      </c>
      <c r="F467" s="1" t="s">
        <v>114</v>
      </c>
      <c r="G467" s="1" t="s">
        <v>49</v>
      </c>
      <c r="H467" s="2">
        <v>46228</v>
      </c>
      <c r="I467" s="2" t="str">
        <f>TEXT(Origen[[#This Row],[Fecha Compra]],"dddd")</f>
        <v>sábado</v>
      </c>
      <c r="J467" s="7" t="str">
        <f>TEXT(MONTH(Origen[[#This Row],[Fecha Compra]]),"MM")</f>
        <v>01</v>
      </c>
      <c r="K467" s="7">
        <f>YEAR(Origen[[#This Row],[Fecha Compra]])</f>
        <v>2026</v>
      </c>
      <c r="L467">
        <v>16</v>
      </c>
      <c r="M467">
        <v>38</v>
      </c>
      <c r="N467">
        <f>Origen[[#This Row],[Unidades]]*Origen[[#This Row],[PVP]]</f>
        <v>608</v>
      </c>
      <c r="O467" s="1" t="s">
        <v>124</v>
      </c>
      <c r="P467" s="1" t="s">
        <v>18</v>
      </c>
      <c r="Q467" s="1" t="s">
        <v>82</v>
      </c>
      <c r="R467" s="1" t="s">
        <v>39</v>
      </c>
      <c r="S467" s="1" t="s">
        <v>20</v>
      </c>
      <c r="T467" s="1" t="s">
        <v>15</v>
      </c>
      <c r="U467" s="1" t="s">
        <v>40</v>
      </c>
    </row>
    <row r="468" spans="1:21" x14ac:dyDescent="0.25">
      <c r="A468">
        <v>470</v>
      </c>
      <c r="B468">
        <f>IF(IFERROR(VLOOKUP(Origen[[#This Row],[Customer ID]],A469:A4367,1,FALSE),0)&gt;0,1,0)</f>
        <v>0</v>
      </c>
      <c r="C468">
        <v>21</v>
      </c>
      <c r="D468" s="1" t="s">
        <v>2</v>
      </c>
      <c r="E468" s="1" t="str">
        <f>IF(Origen[[#This Row],[Genero Sin Depurar]]="","Desconocido",Origen[[#This Row],[Genero Sin Depurar]])</f>
        <v>Male</v>
      </c>
      <c r="F468" s="1" t="s">
        <v>41</v>
      </c>
      <c r="G468" s="1" t="s">
        <v>4</v>
      </c>
      <c r="H468" s="2">
        <v>46230</v>
      </c>
      <c r="I468" s="2" t="str">
        <f>TEXT(Origen[[#This Row],[Fecha Compra]],"dddd")</f>
        <v>lunes</v>
      </c>
      <c r="J468" s="7" t="str">
        <f>TEXT(MONTH(Origen[[#This Row],[Fecha Compra]]),"MM")</f>
        <v>01</v>
      </c>
      <c r="K468" s="7">
        <f>YEAR(Origen[[#This Row],[Fecha Compra]])</f>
        <v>2026</v>
      </c>
      <c r="L468">
        <v>30</v>
      </c>
      <c r="M468">
        <v>46</v>
      </c>
      <c r="N468">
        <f>Origen[[#This Row],[Unidades]]*Origen[[#This Row],[PVP]]</f>
        <v>1380</v>
      </c>
      <c r="O468" s="1" t="s">
        <v>72</v>
      </c>
      <c r="P468" s="1" t="s">
        <v>6</v>
      </c>
      <c r="Q468" s="1" t="s">
        <v>51</v>
      </c>
      <c r="R468" s="1" t="s">
        <v>39</v>
      </c>
      <c r="S468" s="1" t="s">
        <v>52</v>
      </c>
      <c r="T468" s="1" t="s">
        <v>68</v>
      </c>
      <c r="U468" s="1" t="s">
        <v>58</v>
      </c>
    </row>
    <row r="469" spans="1:21" x14ac:dyDescent="0.25">
      <c r="A469">
        <v>471</v>
      </c>
      <c r="B469">
        <f>IF(IFERROR(VLOOKUP(Origen[[#This Row],[Customer ID]],A470:A4368,1,FALSE),0)&gt;0,1,0)</f>
        <v>0</v>
      </c>
      <c r="C469">
        <v>50</v>
      </c>
      <c r="D469" s="1" t="s">
        <v>2</v>
      </c>
      <c r="E469" s="1" t="str">
        <f>IF(Origen[[#This Row],[Genero Sin Depurar]]="","Desconocido",Origen[[#This Row],[Genero Sin Depurar]])</f>
        <v>Male</v>
      </c>
      <c r="F469" s="1" t="s">
        <v>63</v>
      </c>
      <c r="G469" s="1" t="s">
        <v>4</v>
      </c>
      <c r="H469" s="2">
        <v>46232</v>
      </c>
      <c r="I469" s="2" t="str">
        <f>TEXT(Origen[[#This Row],[Fecha Compra]],"dddd")</f>
        <v>miércoles</v>
      </c>
      <c r="J469" s="7" t="str">
        <f>TEXT(MONTH(Origen[[#This Row],[Fecha Compra]]),"MM")</f>
        <v>01</v>
      </c>
      <c r="K469" s="7">
        <f>YEAR(Origen[[#This Row],[Fecha Compra]])</f>
        <v>2026</v>
      </c>
      <c r="L469">
        <v>6</v>
      </c>
      <c r="M469">
        <v>63</v>
      </c>
      <c r="N469">
        <f>Origen[[#This Row],[Unidades]]*Origen[[#This Row],[PVP]]</f>
        <v>378</v>
      </c>
      <c r="O469" s="1" t="s">
        <v>130</v>
      </c>
      <c r="P469" s="1" t="s">
        <v>6</v>
      </c>
      <c r="Q469" s="1" t="s">
        <v>67</v>
      </c>
      <c r="R469" s="1" t="s">
        <v>35</v>
      </c>
      <c r="S469" s="1" t="s">
        <v>9</v>
      </c>
      <c r="T469" s="1" t="s">
        <v>15</v>
      </c>
      <c r="U469" s="1" t="s">
        <v>79</v>
      </c>
    </row>
    <row r="470" spans="1:21" x14ac:dyDescent="0.25">
      <c r="A470">
        <v>472</v>
      </c>
      <c r="B470">
        <f>IF(IFERROR(VLOOKUP(Origen[[#This Row],[Customer ID]],A471:A4369,1,FALSE),0)&gt;0,1,0)</f>
        <v>0</v>
      </c>
      <c r="C470">
        <v>55</v>
      </c>
      <c r="D470" s="1" t="s">
        <v>2</v>
      </c>
      <c r="E470" s="1" t="str">
        <f>IF(Origen[[#This Row],[Genero Sin Depurar]]="","Desconocido",Origen[[#This Row],[Genero Sin Depurar]])</f>
        <v>Male</v>
      </c>
      <c r="F470" s="1" t="s">
        <v>101</v>
      </c>
      <c r="G470" s="1" t="s">
        <v>49</v>
      </c>
      <c r="H470" s="2">
        <v>46234</v>
      </c>
      <c r="I470" s="2" t="str">
        <f>TEXT(Origen[[#This Row],[Fecha Compra]],"dddd")</f>
        <v>viernes</v>
      </c>
      <c r="J470" s="7" t="str">
        <f>TEXT(MONTH(Origen[[#This Row],[Fecha Compra]]),"MM")</f>
        <v>01</v>
      </c>
      <c r="K470" s="7">
        <f>YEAR(Origen[[#This Row],[Fecha Compra]])</f>
        <v>2026</v>
      </c>
      <c r="L470">
        <v>36</v>
      </c>
      <c r="M470">
        <v>72</v>
      </c>
      <c r="N470">
        <f>Origen[[#This Row],[Unidades]]*Origen[[#This Row],[PVP]]</f>
        <v>2592</v>
      </c>
      <c r="O470" s="1" t="s">
        <v>50</v>
      </c>
      <c r="P470" s="1" t="s">
        <v>74</v>
      </c>
      <c r="Q470" s="1" t="s">
        <v>34</v>
      </c>
      <c r="R470" s="1" t="s">
        <v>8</v>
      </c>
      <c r="S470" s="1" t="s">
        <v>52</v>
      </c>
      <c r="T470" s="1" t="s">
        <v>57</v>
      </c>
      <c r="U470" s="1" t="s">
        <v>40</v>
      </c>
    </row>
    <row r="471" spans="1:21" x14ac:dyDescent="0.25">
      <c r="A471">
        <v>473</v>
      </c>
      <c r="B471">
        <f>IF(IFERROR(VLOOKUP(Origen[[#This Row],[Customer ID]],A472:A4370,1,FALSE),0)&gt;0,1,0)</f>
        <v>0</v>
      </c>
      <c r="C471">
        <v>20</v>
      </c>
      <c r="D471" s="1" t="s">
        <v>2</v>
      </c>
      <c r="E471" s="1" t="str">
        <f>IF(Origen[[#This Row],[Genero Sin Depurar]]="","Desconocido",Origen[[#This Row],[Genero Sin Depurar]])</f>
        <v>Male</v>
      </c>
      <c r="F471" s="1" t="s">
        <v>16</v>
      </c>
      <c r="G471" s="1" t="s">
        <v>4</v>
      </c>
      <c r="H471" s="2">
        <v>46236</v>
      </c>
      <c r="I471" s="2" t="str">
        <f>TEXT(Origen[[#This Row],[Fecha Compra]],"dddd")</f>
        <v>domingo</v>
      </c>
      <c r="J471" s="7" t="str">
        <f>TEXT(MONTH(Origen[[#This Row],[Fecha Compra]]),"MM")</f>
        <v>01</v>
      </c>
      <c r="K471" s="7">
        <f>YEAR(Origen[[#This Row],[Fecha Compra]])</f>
        <v>2026</v>
      </c>
      <c r="L471">
        <v>3</v>
      </c>
      <c r="M471">
        <v>39</v>
      </c>
      <c r="N471">
        <f>Origen[[#This Row],[Unidades]]*Origen[[#This Row],[PVP]]</f>
        <v>117</v>
      </c>
      <c r="O471" s="1" t="s">
        <v>124</v>
      </c>
      <c r="P471" s="1" t="s">
        <v>6</v>
      </c>
      <c r="Q471" s="1" t="s">
        <v>7</v>
      </c>
      <c r="R471" s="1" t="s">
        <v>8</v>
      </c>
      <c r="S471" s="1" t="s">
        <v>20</v>
      </c>
      <c r="T471" s="1" t="s">
        <v>57</v>
      </c>
      <c r="U471" s="1" t="s">
        <v>40</v>
      </c>
    </row>
    <row r="472" spans="1:21" x14ac:dyDescent="0.25">
      <c r="A472">
        <v>474</v>
      </c>
      <c r="B472">
        <f>IF(IFERROR(VLOOKUP(Origen[[#This Row],[Customer ID]],A473:A4371,1,FALSE),0)&gt;0,1,0)</f>
        <v>0</v>
      </c>
      <c r="C472">
        <v>34</v>
      </c>
      <c r="D472" s="1" t="s">
        <v>2</v>
      </c>
      <c r="E472" s="1" t="str">
        <f>IF(Origen[[#This Row],[Genero Sin Depurar]]="","Desconocido",Origen[[#This Row],[Genero Sin Depurar]])</f>
        <v>Male</v>
      </c>
      <c r="F472" s="1" t="s">
        <v>44</v>
      </c>
      <c r="G472" s="1" t="s">
        <v>45</v>
      </c>
      <c r="H472" s="2">
        <v>46238</v>
      </c>
      <c r="I472" s="2" t="str">
        <f>TEXT(Origen[[#This Row],[Fecha Compra]],"dddd")</f>
        <v>martes</v>
      </c>
      <c r="J472" s="7" t="str">
        <f>TEXT(MONTH(Origen[[#This Row],[Fecha Compra]]),"MM")</f>
        <v>01</v>
      </c>
      <c r="K472" s="7">
        <f>YEAR(Origen[[#This Row],[Fecha Compra]])</f>
        <v>2026</v>
      </c>
      <c r="L472">
        <v>29</v>
      </c>
      <c r="M472">
        <v>42</v>
      </c>
      <c r="N472">
        <f>Origen[[#This Row],[Unidades]]*Origen[[#This Row],[PVP]]</f>
        <v>1218</v>
      </c>
      <c r="O472" s="1" t="s">
        <v>46</v>
      </c>
      <c r="P472" s="1" t="s">
        <v>6</v>
      </c>
      <c r="Q472" s="1" t="s">
        <v>60</v>
      </c>
      <c r="R472" s="1" t="s">
        <v>19</v>
      </c>
      <c r="S472" s="1" t="s">
        <v>56</v>
      </c>
      <c r="T472" s="1" t="s">
        <v>28</v>
      </c>
      <c r="U472" s="1" t="s">
        <v>79</v>
      </c>
    </row>
    <row r="473" spans="1:21" x14ac:dyDescent="0.25">
      <c r="A473">
        <v>475</v>
      </c>
      <c r="B473">
        <f>IF(IFERROR(VLOOKUP(Origen[[#This Row],[Customer ID]],A474:A4372,1,FALSE),0)&gt;0,1,0)</f>
        <v>0</v>
      </c>
      <c r="C473">
        <v>62</v>
      </c>
      <c r="D473" s="1" t="s">
        <v>2</v>
      </c>
      <c r="E473" s="1" t="str">
        <f>IF(Origen[[#This Row],[Genero Sin Depurar]]="","Desconocido",Origen[[#This Row],[Genero Sin Depurar]])</f>
        <v>Male</v>
      </c>
      <c r="F473" s="1" t="s">
        <v>12</v>
      </c>
      <c r="G473" s="1" t="s">
        <v>4</v>
      </c>
      <c r="H473" s="2">
        <v>46240</v>
      </c>
      <c r="I473" s="2" t="str">
        <f>TEXT(Origen[[#This Row],[Fecha Compra]],"dddd")</f>
        <v>jueves</v>
      </c>
      <c r="J473" s="7" t="str">
        <f>TEXT(MONTH(Origen[[#This Row],[Fecha Compra]]),"MM")</f>
        <v>01</v>
      </c>
      <c r="K473" s="7">
        <f>YEAR(Origen[[#This Row],[Fecha Compra]])</f>
        <v>2026</v>
      </c>
      <c r="L473">
        <v>15</v>
      </c>
      <c r="M473">
        <v>76</v>
      </c>
      <c r="N473">
        <f>Origen[[#This Row],[Unidades]]*Origen[[#This Row],[PVP]]</f>
        <v>1140</v>
      </c>
      <c r="O473" s="1" t="s">
        <v>54</v>
      </c>
      <c r="P473" s="1" t="s">
        <v>74</v>
      </c>
      <c r="Q473" s="1" t="s">
        <v>14</v>
      </c>
      <c r="R473" s="1" t="s">
        <v>35</v>
      </c>
      <c r="S473" s="1" t="s">
        <v>52</v>
      </c>
      <c r="T473" s="1" t="s">
        <v>15</v>
      </c>
      <c r="U473" s="1" t="s">
        <v>40</v>
      </c>
    </row>
    <row r="474" spans="1:21" x14ac:dyDescent="0.25">
      <c r="A474">
        <v>476</v>
      </c>
      <c r="B474">
        <f>IF(IFERROR(VLOOKUP(Origen[[#This Row],[Customer ID]],A475:A4373,1,FALSE),0)&gt;0,1,0)</f>
        <v>0</v>
      </c>
      <c r="C474">
        <v>21</v>
      </c>
      <c r="D474" s="1" t="s">
        <v>2</v>
      </c>
      <c r="E474" s="1" t="str">
        <f>IF(Origen[[#This Row],[Genero Sin Depurar]]="","Desconocido",Origen[[#This Row],[Genero Sin Depurar]])</f>
        <v>Male</v>
      </c>
      <c r="F474" s="1" t="s">
        <v>32</v>
      </c>
      <c r="G474" s="1" t="s">
        <v>24</v>
      </c>
      <c r="H474" s="2">
        <v>46242</v>
      </c>
      <c r="I474" s="2" t="str">
        <f>TEXT(Origen[[#This Row],[Fecha Compra]],"dddd")</f>
        <v>sábado</v>
      </c>
      <c r="J474" s="7" t="str">
        <f>TEXT(MONTH(Origen[[#This Row],[Fecha Compra]]),"MM")</f>
        <v>01</v>
      </c>
      <c r="K474" s="7">
        <f>YEAR(Origen[[#This Row],[Fecha Compra]])</f>
        <v>2026</v>
      </c>
      <c r="L474">
        <v>18</v>
      </c>
      <c r="M474">
        <v>66</v>
      </c>
      <c r="N474">
        <f>Origen[[#This Row],[Unidades]]*Origen[[#This Row],[PVP]]</f>
        <v>1188</v>
      </c>
      <c r="O474" s="1" t="s">
        <v>105</v>
      </c>
      <c r="P474" s="1" t="s">
        <v>6</v>
      </c>
      <c r="Q474" s="1" t="s">
        <v>118</v>
      </c>
      <c r="R474" s="1" t="s">
        <v>35</v>
      </c>
      <c r="S474" s="1" t="s">
        <v>20</v>
      </c>
      <c r="T474" s="1" t="s">
        <v>68</v>
      </c>
      <c r="U474" s="1" t="s">
        <v>31</v>
      </c>
    </row>
    <row r="475" spans="1:21" x14ac:dyDescent="0.25">
      <c r="A475">
        <v>477</v>
      </c>
      <c r="B475">
        <f>IF(IFERROR(VLOOKUP(Origen[[#This Row],[Customer ID]],A476:A4374,1,FALSE),0)&gt;0,1,0)</f>
        <v>0</v>
      </c>
      <c r="C475">
        <v>21</v>
      </c>
      <c r="D475" s="1" t="s">
        <v>2</v>
      </c>
      <c r="E475" s="1" t="str">
        <f>IF(Origen[[#This Row],[Genero Sin Depurar]]="","Desconocido",Origen[[#This Row],[Genero Sin Depurar]])</f>
        <v>Male</v>
      </c>
      <c r="F475" s="1" t="s">
        <v>101</v>
      </c>
      <c r="G475" s="1" t="s">
        <v>49</v>
      </c>
      <c r="H475" s="2">
        <v>46244</v>
      </c>
      <c r="I475" s="2" t="str">
        <f>TEXT(Origen[[#This Row],[Fecha Compra]],"dddd")</f>
        <v>lunes</v>
      </c>
      <c r="J475" s="7" t="str">
        <f>TEXT(MONTH(Origen[[#This Row],[Fecha Compra]]),"MM")</f>
        <v>01</v>
      </c>
      <c r="K475" s="7">
        <f>YEAR(Origen[[#This Row],[Fecha Compra]])</f>
        <v>2026</v>
      </c>
      <c r="L475">
        <v>2</v>
      </c>
      <c r="M475">
        <v>90</v>
      </c>
      <c r="N475">
        <f>Origen[[#This Row],[Unidades]]*Origen[[#This Row],[PVP]]</f>
        <v>180</v>
      </c>
      <c r="O475" s="1" t="s">
        <v>121</v>
      </c>
      <c r="P475" s="1" t="s">
        <v>26</v>
      </c>
      <c r="Q475" s="1" t="s">
        <v>118</v>
      </c>
      <c r="R475" s="1" t="s">
        <v>19</v>
      </c>
      <c r="S475" s="1" t="s">
        <v>20</v>
      </c>
      <c r="T475" s="1" t="s">
        <v>68</v>
      </c>
      <c r="U475" s="1" t="s">
        <v>11</v>
      </c>
    </row>
    <row r="476" spans="1:21" x14ac:dyDescent="0.25">
      <c r="A476">
        <v>478</v>
      </c>
      <c r="B476">
        <f>IF(IFERROR(VLOOKUP(Origen[[#This Row],[Customer ID]],A477:A4375,1,FALSE),0)&gt;0,1,0)</f>
        <v>0</v>
      </c>
      <c r="C476">
        <v>42</v>
      </c>
      <c r="D476" s="1" t="s">
        <v>2</v>
      </c>
      <c r="E476" s="1" t="str">
        <f>IF(Origen[[#This Row],[Genero Sin Depurar]]="","Desconocido",Origen[[#This Row],[Genero Sin Depurar]])</f>
        <v>Male</v>
      </c>
      <c r="F476" s="1" t="s">
        <v>12</v>
      </c>
      <c r="G476" s="1" t="s">
        <v>4</v>
      </c>
      <c r="H476" s="2">
        <v>46246</v>
      </c>
      <c r="I476" s="2" t="str">
        <f>TEXT(Origen[[#This Row],[Fecha Compra]],"dddd")</f>
        <v>miércoles</v>
      </c>
      <c r="J476" s="7" t="str">
        <f>TEXT(MONTH(Origen[[#This Row],[Fecha Compra]]),"MM")</f>
        <v>01</v>
      </c>
      <c r="K476" s="7">
        <f>YEAR(Origen[[#This Row],[Fecha Compra]])</f>
        <v>2026</v>
      </c>
      <c r="L476">
        <v>49</v>
      </c>
      <c r="M476">
        <v>56</v>
      </c>
      <c r="N476">
        <f>Origen[[#This Row],[Unidades]]*Origen[[#This Row],[PVP]]</f>
        <v>2744</v>
      </c>
      <c r="O476" s="1" t="s">
        <v>96</v>
      </c>
      <c r="P476" s="1" t="s">
        <v>26</v>
      </c>
      <c r="Q476" s="1" t="s">
        <v>78</v>
      </c>
      <c r="R476" s="1" t="s">
        <v>35</v>
      </c>
      <c r="S476" s="1" t="s">
        <v>20</v>
      </c>
      <c r="T476" s="1" t="s">
        <v>68</v>
      </c>
      <c r="U476" s="1" t="s">
        <v>22</v>
      </c>
    </row>
    <row r="477" spans="1:21" x14ac:dyDescent="0.25">
      <c r="A477">
        <v>479</v>
      </c>
      <c r="B477">
        <f>IF(IFERROR(VLOOKUP(Origen[[#This Row],[Customer ID]],A478:A4376,1,FALSE),0)&gt;0,1,0)</f>
        <v>0</v>
      </c>
      <c r="C477">
        <v>35</v>
      </c>
      <c r="D477" s="1" t="s">
        <v>2</v>
      </c>
      <c r="E477" s="1" t="str">
        <f>IF(Origen[[#This Row],[Genero Sin Depurar]]="","Desconocido",Origen[[#This Row],[Genero Sin Depurar]])</f>
        <v>Male</v>
      </c>
      <c r="F477" s="1" t="s">
        <v>88</v>
      </c>
      <c r="G477" s="1" t="s">
        <v>49</v>
      </c>
      <c r="H477" s="2">
        <v>46248</v>
      </c>
      <c r="I477" s="2" t="str">
        <f>TEXT(Origen[[#This Row],[Fecha Compra]],"dddd")</f>
        <v>viernes</v>
      </c>
      <c r="J477" s="7" t="str">
        <f>TEXT(MONTH(Origen[[#This Row],[Fecha Compra]]),"MM")</f>
        <v>01</v>
      </c>
      <c r="K477" s="7">
        <f>YEAR(Origen[[#This Row],[Fecha Compra]])</f>
        <v>2026</v>
      </c>
      <c r="L477">
        <v>48</v>
      </c>
      <c r="M477">
        <v>43</v>
      </c>
      <c r="N477">
        <f>Origen[[#This Row],[Unidades]]*Origen[[#This Row],[PVP]]</f>
        <v>2064</v>
      </c>
      <c r="O477" s="1" t="s">
        <v>93</v>
      </c>
      <c r="P477" s="1" t="s">
        <v>74</v>
      </c>
      <c r="Q477" s="1" t="s">
        <v>30</v>
      </c>
      <c r="R477" s="1" t="s">
        <v>8</v>
      </c>
      <c r="S477" s="1" t="s">
        <v>20</v>
      </c>
      <c r="T477" s="1" t="s">
        <v>10</v>
      </c>
      <c r="U477" s="1" t="s">
        <v>31</v>
      </c>
    </row>
    <row r="478" spans="1:21" x14ac:dyDescent="0.25">
      <c r="A478">
        <v>480</v>
      </c>
      <c r="B478">
        <f>IF(IFERROR(VLOOKUP(Origen[[#This Row],[Customer ID]],A479:A4377,1,FALSE),0)&gt;0,1,0)</f>
        <v>0</v>
      </c>
      <c r="C478">
        <v>39</v>
      </c>
      <c r="D478" s="1" t="s">
        <v>2</v>
      </c>
      <c r="E478" s="1" t="str">
        <f>IF(Origen[[#This Row],[Genero Sin Depurar]]="","Desconocido",Origen[[#This Row],[Genero Sin Depurar]])</f>
        <v>Male</v>
      </c>
      <c r="F478" s="1" t="s">
        <v>48</v>
      </c>
      <c r="G478" s="1" t="s">
        <v>49</v>
      </c>
      <c r="H478" s="2">
        <v>46250</v>
      </c>
      <c r="I478" s="2" t="str">
        <f>TEXT(Origen[[#This Row],[Fecha Compra]],"dddd")</f>
        <v>domingo</v>
      </c>
      <c r="J478" s="7" t="str">
        <f>TEXT(MONTH(Origen[[#This Row],[Fecha Compra]]),"MM")</f>
        <v>01</v>
      </c>
      <c r="K478" s="7">
        <f>YEAR(Origen[[#This Row],[Fecha Compra]])</f>
        <v>2026</v>
      </c>
      <c r="L478">
        <v>43</v>
      </c>
      <c r="M478">
        <v>84</v>
      </c>
      <c r="N478">
        <f>Origen[[#This Row],[Unidades]]*Origen[[#This Row],[PVP]]</f>
        <v>3612</v>
      </c>
      <c r="O478" s="1" t="s">
        <v>128</v>
      </c>
      <c r="P478" s="1" t="s">
        <v>6</v>
      </c>
      <c r="Q478" s="1" t="s">
        <v>116</v>
      </c>
      <c r="R478" s="1" t="s">
        <v>8</v>
      </c>
      <c r="S478" s="1" t="s">
        <v>56</v>
      </c>
      <c r="T478" s="1" t="s">
        <v>10</v>
      </c>
      <c r="U478" s="1" t="s">
        <v>70</v>
      </c>
    </row>
    <row r="479" spans="1:21" x14ac:dyDescent="0.25">
      <c r="A479">
        <v>481</v>
      </c>
      <c r="B479">
        <f>IF(IFERROR(VLOOKUP(Origen[[#This Row],[Customer ID]],A480:A4378,1,FALSE),0)&gt;0,1,0)</f>
        <v>0</v>
      </c>
      <c r="C479">
        <v>68</v>
      </c>
      <c r="D479" s="1" t="s">
        <v>2</v>
      </c>
      <c r="E479" s="1" t="str">
        <f>IF(Origen[[#This Row],[Genero Sin Depurar]]="","Desconocido",Origen[[#This Row],[Genero Sin Depurar]])</f>
        <v>Male</v>
      </c>
      <c r="F479" s="1" t="s">
        <v>86</v>
      </c>
      <c r="G479" s="1" t="s">
        <v>4</v>
      </c>
      <c r="H479" s="2">
        <v>46252</v>
      </c>
      <c r="I479" s="2" t="str">
        <f>TEXT(Origen[[#This Row],[Fecha Compra]],"dddd")</f>
        <v>martes</v>
      </c>
      <c r="J479" s="7" t="str">
        <f>TEXT(MONTH(Origen[[#This Row],[Fecha Compra]]),"MM")</f>
        <v>01</v>
      </c>
      <c r="K479" s="7">
        <f>YEAR(Origen[[#This Row],[Fecha Compra]])</f>
        <v>2026</v>
      </c>
      <c r="L479">
        <v>30</v>
      </c>
      <c r="M479">
        <v>88</v>
      </c>
      <c r="N479">
        <f>Origen[[#This Row],[Unidades]]*Origen[[#This Row],[PVP]]</f>
        <v>2640</v>
      </c>
      <c r="O479" s="1" t="s">
        <v>111</v>
      </c>
      <c r="P479" s="1" t="s">
        <v>26</v>
      </c>
      <c r="Q479" s="1" t="s">
        <v>7</v>
      </c>
      <c r="R479" s="1" t="s">
        <v>35</v>
      </c>
      <c r="S479" s="1" t="s">
        <v>36</v>
      </c>
      <c r="T479" s="1" t="s">
        <v>68</v>
      </c>
      <c r="U479" s="1" t="s">
        <v>58</v>
      </c>
    </row>
    <row r="480" spans="1:21" x14ac:dyDescent="0.25">
      <c r="A480">
        <v>482</v>
      </c>
      <c r="B480">
        <f>IF(IFERROR(VLOOKUP(Origen[[#This Row],[Customer ID]],A481:A4379,1,FALSE),0)&gt;0,1,0)</f>
        <v>0</v>
      </c>
      <c r="C480">
        <v>46</v>
      </c>
      <c r="D480" s="1" t="s">
        <v>2</v>
      </c>
      <c r="E480" s="1" t="str">
        <f>IF(Origen[[#This Row],[Genero Sin Depurar]]="","Desconocido",Origen[[#This Row],[Genero Sin Depurar]])</f>
        <v>Male</v>
      </c>
      <c r="F480" s="1" t="s">
        <v>106</v>
      </c>
      <c r="G480" s="1" t="s">
        <v>49</v>
      </c>
      <c r="H480" s="2">
        <v>46254</v>
      </c>
      <c r="I480" s="2" t="str">
        <f>TEXT(Origen[[#This Row],[Fecha Compra]],"dddd")</f>
        <v>jueves</v>
      </c>
      <c r="J480" s="7" t="str">
        <f>TEXT(MONTH(Origen[[#This Row],[Fecha Compra]]),"MM")</f>
        <v>01</v>
      </c>
      <c r="K480" s="7">
        <f>YEAR(Origen[[#This Row],[Fecha Compra]])</f>
        <v>2026</v>
      </c>
      <c r="L480">
        <v>10</v>
      </c>
      <c r="M480">
        <v>88</v>
      </c>
      <c r="N480">
        <f>Origen[[#This Row],[Unidades]]*Origen[[#This Row],[PVP]]</f>
        <v>880</v>
      </c>
      <c r="O480" s="1" t="s">
        <v>132</v>
      </c>
      <c r="P480" s="1" t="s">
        <v>6</v>
      </c>
      <c r="Q480" s="1" t="s">
        <v>82</v>
      </c>
      <c r="R480" s="1" t="s">
        <v>39</v>
      </c>
      <c r="S480" s="1" t="s">
        <v>52</v>
      </c>
      <c r="T480" s="1" t="s">
        <v>28</v>
      </c>
      <c r="U480" s="1" t="s">
        <v>11</v>
      </c>
    </row>
    <row r="481" spans="1:21" x14ac:dyDescent="0.25">
      <c r="A481">
        <v>483</v>
      </c>
      <c r="B481">
        <f>IF(IFERROR(VLOOKUP(Origen[[#This Row],[Customer ID]],A482:A4380,1,FALSE),0)&gt;0,1,0)</f>
        <v>0</v>
      </c>
      <c r="C481">
        <v>41</v>
      </c>
      <c r="D481" s="1" t="s">
        <v>2</v>
      </c>
      <c r="E481" s="1" t="str">
        <f>IF(Origen[[#This Row],[Genero Sin Depurar]]="","Desconocido",Origen[[#This Row],[Genero Sin Depurar]])</f>
        <v>Male</v>
      </c>
      <c r="F481" s="1" t="s">
        <v>115</v>
      </c>
      <c r="G481" s="1" t="s">
        <v>49</v>
      </c>
      <c r="H481" s="2">
        <v>46256</v>
      </c>
      <c r="I481" s="2" t="str">
        <f>TEXT(Origen[[#This Row],[Fecha Compra]],"dddd")</f>
        <v>sábado</v>
      </c>
      <c r="J481" s="7" t="str">
        <f>TEXT(MONTH(Origen[[#This Row],[Fecha Compra]]),"MM")</f>
        <v>01</v>
      </c>
      <c r="K481" s="7">
        <f>YEAR(Origen[[#This Row],[Fecha Compra]])</f>
        <v>2026</v>
      </c>
      <c r="L481">
        <v>11</v>
      </c>
      <c r="M481">
        <v>42</v>
      </c>
      <c r="N481">
        <f>Origen[[#This Row],[Unidades]]*Origen[[#This Row],[PVP]]</f>
        <v>462</v>
      </c>
      <c r="O481" s="1" t="s">
        <v>121</v>
      </c>
      <c r="P481" s="1" t="s">
        <v>26</v>
      </c>
      <c r="Q481" s="1" t="s">
        <v>116</v>
      </c>
      <c r="R481" s="1" t="s">
        <v>8</v>
      </c>
      <c r="S481" s="1" t="s">
        <v>52</v>
      </c>
      <c r="T481" s="1" t="s">
        <v>10</v>
      </c>
      <c r="U481" s="1" t="s">
        <v>31</v>
      </c>
    </row>
    <row r="482" spans="1:21" x14ac:dyDescent="0.25">
      <c r="A482">
        <v>484</v>
      </c>
      <c r="B482">
        <f>IF(IFERROR(VLOOKUP(Origen[[#This Row],[Customer ID]],A483:A4381,1,FALSE),0)&gt;0,1,0)</f>
        <v>0</v>
      </c>
      <c r="C482">
        <v>23</v>
      </c>
      <c r="D482" s="1" t="s">
        <v>2</v>
      </c>
      <c r="E482" s="1" t="str">
        <f>IF(Origen[[#This Row],[Genero Sin Depurar]]="","Desconocido",Origen[[#This Row],[Genero Sin Depurar]])</f>
        <v>Male</v>
      </c>
      <c r="F482" s="1" t="s">
        <v>86</v>
      </c>
      <c r="G482" s="1" t="s">
        <v>4</v>
      </c>
      <c r="H482" s="2">
        <v>46258</v>
      </c>
      <c r="I482" s="2" t="str">
        <f>TEXT(Origen[[#This Row],[Fecha Compra]],"dddd")</f>
        <v>lunes</v>
      </c>
      <c r="J482" s="7" t="str">
        <f>TEXT(MONTH(Origen[[#This Row],[Fecha Compra]]),"MM")</f>
        <v>01</v>
      </c>
      <c r="K482" s="7">
        <f>YEAR(Origen[[#This Row],[Fecha Compra]])</f>
        <v>2026</v>
      </c>
      <c r="L482">
        <v>12</v>
      </c>
      <c r="M482">
        <v>73</v>
      </c>
      <c r="N482">
        <f>Origen[[#This Row],[Unidades]]*Origen[[#This Row],[PVP]]</f>
        <v>876</v>
      </c>
      <c r="O482" s="1" t="s">
        <v>83</v>
      </c>
      <c r="P482" s="1" t="s">
        <v>26</v>
      </c>
      <c r="Q482" s="1" t="s">
        <v>34</v>
      </c>
      <c r="R482" s="1" t="s">
        <v>39</v>
      </c>
      <c r="S482" s="1" t="s">
        <v>56</v>
      </c>
      <c r="T482" s="1" t="s">
        <v>68</v>
      </c>
      <c r="U482" s="1" t="s">
        <v>22</v>
      </c>
    </row>
    <row r="483" spans="1:21" x14ac:dyDescent="0.25">
      <c r="A483">
        <v>485</v>
      </c>
      <c r="B483">
        <f>IF(IFERROR(VLOOKUP(Origen[[#This Row],[Customer ID]],A484:A4382,1,FALSE),0)&gt;0,1,0)</f>
        <v>0</v>
      </c>
      <c r="C483">
        <v>68</v>
      </c>
      <c r="D483" s="1" t="s">
        <v>2</v>
      </c>
      <c r="E483" s="1" t="str">
        <f>IF(Origen[[#This Row],[Genero Sin Depurar]]="","Desconocido",Origen[[#This Row],[Genero Sin Depurar]])</f>
        <v>Male</v>
      </c>
      <c r="F483" s="1" t="s">
        <v>106</v>
      </c>
      <c r="G483" s="1" t="s">
        <v>49</v>
      </c>
      <c r="H483" s="2">
        <v>46260</v>
      </c>
      <c r="I483" s="2" t="str">
        <f>TEXT(Origen[[#This Row],[Fecha Compra]],"dddd")</f>
        <v>miércoles</v>
      </c>
      <c r="J483" s="7" t="str">
        <f>TEXT(MONTH(Origen[[#This Row],[Fecha Compra]]),"MM")</f>
        <v>01</v>
      </c>
      <c r="K483" s="7">
        <f>YEAR(Origen[[#This Row],[Fecha Compra]])</f>
        <v>2026</v>
      </c>
      <c r="L483">
        <v>28</v>
      </c>
      <c r="M483">
        <v>73</v>
      </c>
      <c r="N483">
        <f>Origen[[#This Row],[Unidades]]*Origen[[#This Row],[PVP]]</f>
        <v>2044</v>
      </c>
      <c r="O483" s="1" t="s">
        <v>50</v>
      </c>
      <c r="P483" s="1" t="s">
        <v>6</v>
      </c>
      <c r="Q483" s="1" t="s">
        <v>75</v>
      </c>
      <c r="R483" s="1" t="s">
        <v>35</v>
      </c>
      <c r="S483" s="1" t="s">
        <v>20</v>
      </c>
      <c r="T483" s="1" t="s">
        <v>57</v>
      </c>
      <c r="U483" s="1" t="s">
        <v>40</v>
      </c>
    </row>
    <row r="484" spans="1:21" x14ac:dyDescent="0.25">
      <c r="A484">
        <v>486</v>
      </c>
      <c r="B484">
        <f>IF(IFERROR(VLOOKUP(Origen[[#This Row],[Customer ID]],A485:A4383,1,FALSE),0)&gt;0,1,0)</f>
        <v>0</v>
      </c>
      <c r="C484">
        <v>48</v>
      </c>
      <c r="D484" s="1" t="s">
        <v>2</v>
      </c>
      <c r="E484" s="1" t="str">
        <f>IF(Origen[[#This Row],[Genero Sin Depurar]]="","Desconocido",Origen[[#This Row],[Genero Sin Depurar]])</f>
        <v>Male</v>
      </c>
      <c r="F484" s="1" t="s">
        <v>53</v>
      </c>
      <c r="G484" s="1" t="s">
        <v>24</v>
      </c>
      <c r="H484" s="2">
        <v>46262</v>
      </c>
      <c r="I484" s="2" t="str">
        <f>TEXT(Origen[[#This Row],[Fecha Compra]],"dddd")</f>
        <v>viernes</v>
      </c>
      <c r="J484" s="7" t="str">
        <f>TEXT(MONTH(Origen[[#This Row],[Fecha Compra]]),"MM")</f>
        <v>01</v>
      </c>
      <c r="K484" s="7">
        <f>YEAR(Origen[[#This Row],[Fecha Compra]])</f>
        <v>2026</v>
      </c>
      <c r="L484">
        <v>36</v>
      </c>
      <c r="M484">
        <v>44</v>
      </c>
      <c r="N484">
        <f>Origen[[#This Row],[Unidades]]*Origen[[#This Row],[PVP]]</f>
        <v>1584</v>
      </c>
      <c r="O484" s="1" t="s">
        <v>104</v>
      </c>
      <c r="P484" s="1" t="s">
        <v>18</v>
      </c>
      <c r="Q484" s="1" t="s">
        <v>126</v>
      </c>
      <c r="R484" s="1" t="s">
        <v>19</v>
      </c>
      <c r="S484" s="1" t="s">
        <v>27</v>
      </c>
      <c r="T484" s="1" t="s">
        <v>68</v>
      </c>
      <c r="U484" s="1" t="s">
        <v>11</v>
      </c>
    </row>
    <row r="485" spans="1:21" x14ac:dyDescent="0.25">
      <c r="A485">
        <v>487</v>
      </c>
      <c r="B485">
        <f>IF(IFERROR(VLOOKUP(Origen[[#This Row],[Customer ID]],A486:A4384,1,FALSE),0)&gt;0,1,0)</f>
        <v>0</v>
      </c>
      <c r="C485">
        <v>38</v>
      </c>
      <c r="D485" s="1" t="s">
        <v>2</v>
      </c>
      <c r="E485" s="1" t="str">
        <f>IF(Origen[[#This Row],[Genero Sin Depurar]]="","Desconocido",Origen[[#This Row],[Genero Sin Depurar]])</f>
        <v>Male</v>
      </c>
      <c r="F485" s="1" t="s">
        <v>23</v>
      </c>
      <c r="G485" s="1" t="s">
        <v>24</v>
      </c>
      <c r="H485" s="2">
        <v>46264</v>
      </c>
      <c r="I485" s="2" t="str">
        <f>TEXT(Origen[[#This Row],[Fecha Compra]],"dddd")</f>
        <v>domingo</v>
      </c>
      <c r="J485" s="7" t="str">
        <f>TEXT(MONTH(Origen[[#This Row],[Fecha Compra]]),"MM")</f>
        <v>01</v>
      </c>
      <c r="K485" s="7">
        <f>YEAR(Origen[[#This Row],[Fecha Compra]])</f>
        <v>2026</v>
      </c>
      <c r="L485">
        <v>37</v>
      </c>
      <c r="M485">
        <v>63</v>
      </c>
      <c r="N485">
        <f>Origen[[#This Row],[Unidades]]*Origen[[#This Row],[PVP]]</f>
        <v>2331</v>
      </c>
      <c r="O485" s="1" t="s">
        <v>112</v>
      </c>
      <c r="P485" s="1" t="s">
        <v>26</v>
      </c>
      <c r="Q485" s="1" t="s">
        <v>43</v>
      </c>
      <c r="R485" s="1" t="s">
        <v>39</v>
      </c>
      <c r="S485" s="1" t="s">
        <v>56</v>
      </c>
      <c r="T485" s="1" t="s">
        <v>10</v>
      </c>
      <c r="U485" s="1" t="s">
        <v>79</v>
      </c>
    </row>
    <row r="486" spans="1:21" x14ac:dyDescent="0.25">
      <c r="A486">
        <v>488</v>
      </c>
      <c r="B486">
        <f>IF(IFERROR(VLOOKUP(Origen[[#This Row],[Customer ID]],A487:A4385,1,FALSE),0)&gt;0,1,0)</f>
        <v>0</v>
      </c>
      <c r="C486">
        <v>41</v>
      </c>
      <c r="D486" s="1" t="s">
        <v>2</v>
      </c>
      <c r="E486" s="1" t="str">
        <f>IF(Origen[[#This Row],[Genero Sin Depurar]]="","Desconocido",Origen[[#This Row],[Genero Sin Depurar]])</f>
        <v>Male</v>
      </c>
      <c r="F486" s="1" t="s">
        <v>84</v>
      </c>
      <c r="G486" s="1" t="s">
        <v>45</v>
      </c>
      <c r="H486" s="2">
        <v>46266</v>
      </c>
      <c r="I486" s="2" t="str">
        <f>TEXT(Origen[[#This Row],[Fecha Compra]],"dddd")</f>
        <v>martes</v>
      </c>
      <c r="J486" s="7" t="str">
        <f>TEXT(MONTH(Origen[[#This Row],[Fecha Compra]]),"MM")</f>
        <v>01</v>
      </c>
      <c r="K486" s="7">
        <f>YEAR(Origen[[#This Row],[Fecha Compra]])</f>
        <v>2026</v>
      </c>
      <c r="L486">
        <v>22</v>
      </c>
      <c r="M486">
        <v>68</v>
      </c>
      <c r="N486">
        <f>Origen[[#This Row],[Unidades]]*Origen[[#This Row],[PVP]]</f>
        <v>1496</v>
      </c>
      <c r="O486" s="1" t="s">
        <v>128</v>
      </c>
      <c r="P486" s="1" t="s">
        <v>6</v>
      </c>
      <c r="Q486" s="1" t="s">
        <v>90</v>
      </c>
      <c r="R486" s="1" t="s">
        <v>8</v>
      </c>
      <c r="S486" s="1" t="s">
        <v>56</v>
      </c>
      <c r="T486" s="1" t="s">
        <v>21</v>
      </c>
      <c r="U486" s="1" t="s">
        <v>40</v>
      </c>
    </row>
    <row r="487" spans="1:21" x14ac:dyDescent="0.25">
      <c r="A487">
        <v>489</v>
      </c>
      <c r="B487">
        <f>IF(IFERROR(VLOOKUP(Origen[[#This Row],[Customer ID]],A488:A4386,1,FALSE),0)&gt;0,1,0)</f>
        <v>0</v>
      </c>
      <c r="C487">
        <v>58</v>
      </c>
      <c r="D487" s="1" t="s">
        <v>2</v>
      </c>
      <c r="E487" s="1" t="str">
        <f>IF(Origen[[#This Row],[Genero Sin Depurar]]="","Desconocido",Origen[[#This Row],[Genero Sin Depurar]])</f>
        <v>Male</v>
      </c>
      <c r="F487" s="1" t="s">
        <v>12</v>
      </c>
      <c r="G487" s="1" t="s">
        <v>4</v>
      </c>
      <c r="H487" s="2">
        <v>46268</v>
      </c>
      <c r="I487" s="2" t="str">
        <f>TEXT(Origen[[#This Row],[Fecha Compra]],"dddd")</f>
        <v>jueves</v>
      </c>
      <c r="J487" s="7" t="str">
        <f>TEXT(MONTH(Origen[[#This Row],[Fecha Compra]]),"MM")</f>
        <v>01</v>
      </c>
      <c r="K487" s="7">
        <f>YEAR(Origen[[#This Row],[Fecha Compra]])</f>
        <v>2026</v>
      </c>
      <c r="L487">
        <v>32</v>
      </c>
      <c r="M487">
        <v>29</v>
      </c>
      <c r="N487">
        <f>Origen[[#This Row],[Unidades]]*Origen[[#This Row],[PVP]]</f>
        <v>928</v>
      </c>
      <c r="O487" s="1" t="s">
        <v>13</v>
      </c>
      <c r="P487" s="1" t="s">
        <v>6</v>
      </c>
      <c r="Q487" s="1" t="s">
        <v>60</v>
      </c>
      <c r="R487" s="1" t="s">
        <v>19</v>
      </c>
      <c r="S487" s="1" t="s">
        <v>36</v>
      </c>
      <c r="T487" s="1" t="s">
        <v>10</v>
      </c>
      <c r="U487" s="1" t="s">
        <v>22</v>
      </c>
    </row>
    <row r="488" spans="1:21" x14ac:dyDescent="0.25">
      <c r="A488">
        <v>490</v>
      </c>
      <c r="B488">
        <f>IF(IFERROR(VLOOKUP(Origen[[#This Row],[Customer ID]],A489:A4387,1,FALSE),0)&gt;0,1,0)</f>
        <v>0</v>
      </c>
      <c r="C488">
        <v>49</v>
      </c>
      <c r="D488" s="1" t="s">
        <v>2</v>
      </c>
      <c r="E488" s="1" t="str">
        <f>IF(Origen[[#This Row],[Genero Sin Depurar]]="","Desconocido",Origen[[#This Row],[Genero Sin Depurar]])</f>
        <v>Male</v>
      </c>
      <c r="F488" s="1" t="s">
        <v>107</v>
      </c>
      <c r="G488" s="1" t="s">
        <v>4</v>
      </c>
      <c r="H488" s="2">
        <v>46270</v>
      </c>
      <c r="I488" s="2" t="str">
        <f>TEXT(Origen[[#This Row],[Fecha Compra]],"dddd")</f>
        <v>sábado</v>
      </c>
      <c r="J488" s="7" t="str">
        <f>TEXT(MONTH(Origen[[#This Row],[Fecha Compra]]),"MM")</f>
        <v>01</v>
      </c>
      <c r="K488" s="7">
        <f>YEAR(Origen[[#This Row],[Fecha Compra]])</f>
        <v>2026</v>
      </c>
      <c r="L488">
        <v>40</v>
      </c>
      <c r="M488">
        <v>85</v>
      </c>
      <c r="N488">
        <f>Origen[[#This Row],[Unidades]]*Origen[[#This Row],[PVP]]</f>
        <v>3400</v>
      </c>
      <c r="O488" s="1" t="s">
        <v>129</v>
      </c>
      <c r="P488" s="1" t="s">
        <v>26</v>
      </c>
      <c r="Q488" s="1" t="s">
        <v>78</v>
      </c>
      <c r="R488" s="1" t="s">
        <v>35</v>
      </c>
      <c r="S488" s="1" t="s">
        <v>36</v>
      </c>
      <c r="T488" s="1" t="s">
        <v>28</v>
      </c>
      <c r="U488" s="1" t="s">
        <v>31</v>
      </c>
    </row>
    <row r="489" spans="1:21" x14ac:dyDescent="0.25">
      <c r="A489">
        <v>491</v>
      </c>
      <c r="B489">
        <f>IF(IFERROR(VLOOKUP(Origen[[#This Row],[Customer ID]],A490:A4388,1,FALSE),0)&gt;0,1,0)</f>
        <v>0</v>
      </c>
      <c r="C489">
        <v>57</v>
      </c>
      <c r="D489" s="1" t="s">
        <v>2</v>
      </c>
      <c r="E489" s="1" t="str">
        <f>IF(Origen[[#This Row],[Genero Sin Depurar]]="","Desconocido",Origen[[#This Row],[Genero Sin Depurar]])</f>
        <v>Male</v>
      </c>
      <c r="F489" s="1" t="s">
        <v>32</v>
      </c>
      <c r="G489" s="1" t="s">
        <v>24</v>
      </c>
      <c r="H489" s="2">
        <v>46272</v>
      </c>
      <c r="I489" s="2" t="str">
        <f>TEXT(Origen[[#This Row],[Fecha Compra]],"dddd")</f>
        <v>lunes</v>
      </c>
      <c r="J489" s="7" t="str">
        <f>TEXT(MONTH(Origen[[#This Row],[Fecha Compra]]),"MM")</f>
        <v>01</v>
      </c>
      <c r="K489" s="7">
        <f>YEAR(Origen[[#This Row],[Fecha Compra]])</f>
        <v>2026</v>
      </c>
      <c r="L489">
        <v>47</v>
      </c>
      <c r="M489">
        <v>42</v>
      </c>
      <c r="N489">
        <f>Origen[[#This Row],[Unidades]]*Origen[[#This Row],[PVP]]</f>
        <v>1974</v>
      </c>
      <c r="O489" s="1" t="s">
        <v>94</v>
      </c>
      <c r="P489" s="1" t="s">
        <v>26</v>
      </c>
      <c r="Q489" s="1" t="s">
        <v>47</v>
      </c>
      <c r="R489" s="1" t="s">
        <v>8</v>
      </c>
      <c r="S489" s="1" t="s">
        <v>52</v>
      </c>
      <c r="T489" s="1" t="s">
        <v>15</v>
      </c>
      <c r="U489" s="1" t="s">
        <v>70</v>
      </c>
    </row>
    <row r="490" spans="1:21" x14ac:dyDescent="0.25">
      <c r="A490">
        <v>492</v>
      </c>
      <c r="B490">
        <f>IF(IFERROR(VLOOKUP(Origen[[#This Row],[Customer ID]],A491:A4389,1,FALSE),0)&gt;0,1,0)</f>
        <v>0</v>
      </c>
      <c r="C490">
        <v>49</v>
      </c>
      <c r="D490" s="1" t="s">
        <v>2</v>
      </c>
      <c r="E490" s="1" t="str">
        <f>IF(Origen[[#This Row],[Genero Sin Depurar]]="","Desconocido",Origen[[#This Row],[Genero Sin Depurar]])</f>
        <v>Male</v>
      </c>
      <c r="F490" s="1" t="s">
        <v>44</v>
      </c>
      <c r="G490" s="1" t="s">
        <v>45</v>
      </c>
      <c r="H490" s="2">
        <v>46274</v>
      </c>
      <c r="I490" s="2" t="str">
        <f>TEXT(Origen[[#This Row],[Fecha Compra]],"dddd")</f>
        <v>miércoles</v>
      </c>
      <c r="J490" s="7" t="str">
        <f>TEXT(MONTH(Origen[[#This Row],[Fecha Compra]]),"MM")</f>
        <v>01</v>
      </c>
      <c r="K490" s="7">
        <f>YEAR(Origen[[#This Row],[Fecha Compra]])</f>
        <v>2026</v>
      </c>
      <c r="L490">
        <v>24</v>
      </c>
      <c r="M490">
        <v>69</v>
      </c>
      <c r="N490">
        <f>Origen[[#This Row],[Unidades]]*Origen[[#This Row],[PVP]]</f>
        <v>1656</v>
      </c>
      <c r="O490" s="1" t="s">
        <v>111</v>
      </c>
      <c r="P490" s="1" t="s">
        <v>26</v>
      </c>
      <c r="Q490" s="1" t="s">
        <v>47</v>
      </c>
      <c r="R490" s="1" t="s">
        <v>35</v>
      </c>
      <c r="S490" s="1" t="s">
        <v>52</v>
      </c>
      <c r="T490" s="1" t="s">
        <v>21</v>
      </c>
      <c r="U490" s="1" t="s">
        <v>58</v>
      </c>
    </row>
    <row r="491" spans="1:21" x14ac:dyDescent="0.25">
      <c r="A491">
        <v>493</v>
      </c>
      <c r="B491">
        <f>IF(IFERROR(VLOOKUP(Origen[[#This Row],[Customer ID]],A492:A4390,1,FALSE),0)&gt;0,1,0)</f>
        <v>0</v>
      </c>
      <c r="C491">
        <v>50</v>
      </c>
      <c r="D491" s="1" t="s">
        <v>2</v>
      </c>
      <c r="E491" s="1" t="str">
        <f>IF(Origen[[#This Row],[Genero Sin Depurar]]="","Desconocido",Origen[[#This Row],[Genero Sin Depurar]])</f>
        <v>Male</v>
      </c>
      <c r="F491" s="1" t="s">
        <v>37</v>
      </c>
      <c r="G491" s="1" t="s">
        <v>4</v>
      </c>
      <c r="H491" s="2">
        <v>46276</v>
      </c>
      <c r="I491" s="2" t="str">
        <f>TEXT(Origen[[#This Row],[Fecha Compra]],"dddd")</f>
        <v>viernes</v>
      </c>
      <c r="J491" s="7" t="str">
        <f>TEXT(MONTH(Origen[[#This Row],[Fecha Compra]]),"MM")</f>
        <v>01</v>
      </c>
      <c r="K491" s="7">
        <f>YEAR(Origen[[#This Row],[Fecha Compra]])</f>
        <v>2026</v>
      </c>
      <c r="L491">
        <v>11</v>
      </c>
      <c r="M491">
        <v>62</v>
      </c>
      <c r="N491">
        <f>Origen[[#This Row],[Unidades]]*Origen[[#This Row],[PVP]]</f>
        <v>682</v>
      </c>
      <c r="O491" s="1" t="s">
        <v>133</v>
      </c>
      <c r="P491" s="1" t="s">
        <v>26</v>
      </c>
      <c r="Q491" s="1" t="s">
        <v>76</v>
      </c>
      <c r="R491" s="1" t="s">
        <v>39</v>
      </c>
      <c r="S491" s="1" t="s">
        <v>36</v>
      </c>
      <c r="T491" s="1" t="s">
        <v>68</v>
      </c>
      <c r="U491" s="1" t="s">
        <v>22</v>
      </c>
    </row>
    <row r="492" spans="1:21" x14ac:dyDescent="0.25">
      <c r="A492">
        <v>494</v>
      </c>
      <c r="B492">
        <f>IF(IFERROR(VLOOKUP(Origen[[#This Row],[Customer ID]],A493:A4391,1,FALSE),0)&gt;0,1,0)</f>
        <v>0</v>
      </c>
      <c r="C492">
        <v>28</v>
      </c>
      <c r="D492" s="1" t="s">
        <v>2</v>
      </c>
      <c r="E492" s="1" t="str">
        <f>IF(Origen[[#This Row],[Genero Sin Depurar]]="","Desconocido",Origen[[#This Row],[Genero Sin Depurar]])</f>
        <v>Male</v>
      </c>
      <c r="F492" s="1" t="s">
        <v>114</v>
      </c>
      <c r="G492" s="1" t="s">
        <v>49</v>
      </c>
      <c r="H492" s="2">
        <v>46278</v>
      </c>
      <c r="I492" s="2" t="str">
        <f>TEXT(Origen[[#This Row],[Fecha Compra]],"dddd")</f>
        <v>domingo</v>
      </c>
      <c r="J492" s="7" t="str">
        <f>TEXT(MONTH(Origen[[#This Row],[Fecha Compra]]),"MM")</f>
        <v>01</v>
      </c>
      <c r="K492" s="7">
        <f>YEAR(Origen[[#This Row],[Fecha Compra]])</f>
        <v>2026</v>
      </c>
      <c r="L492">
        <v>19</v>
      </c>
      <c r="M492">
        <v>48</v>
      </c>
      <c r="N492">
        <f>Origen[[#This Row],[Unidades]]*Origen[[#This Row],[PVP]]</f>
        <v>912</v>
      </c>
      <c r="O492" s="1" t="s">
        <v>89</v>
      </c>
      <c r="P492" s="1" t="s">
        <v>74</v>
      </c>
      <c r="Q492" s="1" t="s">
        <v>90</v>
      </c>
      <c r="R492" s="1" t="s">
        <v>35</v>
      </c>
      <c r="S492" s="1" t="s">
        <v>56</v>
      </c>
      <c r="T492" s="1" t="s">
        <v>15</v>
      </c>
      <c r="U492" s="1" t="s">
        <v>58</v>
      </c>
    </row>
    <row r="493" spans="1:21" x14ac:dyDescent="0.25">
      <c r="A493">
        <v>495</v>
      </c>
      <c r="B493">
        <f>IF(IFERROR(VLOOKUP(Origen[[#This Row],[Customer ID]],A494:A4392,1,FALSE),0)&gt;0,1,0)</f>
        <v>0</v>
      </c>
      <c r="C493">
        <v>38</v>
      </c>
      <c r="D493" s="1" t="s">
        <v>2</v>
      </c>
      <c r="E493" s="1" t="str">
        <f>IF(Origen[[#This Row],[Genero Sin Depurar]]="","Desconocido",Origen[[#This Row],[Genero Sin Depurar]])</f>
        <v>Male</v>
      </c>
      <c r="F493" s="1" t="s">
        <v>119</v>
      </c>
      <c r="G493" s="1" t="s">
        <v>24</v>
      </c>
      <c r="H493" s="2">
        <v>46280</v>
      </c>
      <c r="I493" s="2" t="str">
        <f>TEXT(Origen[[#This Row],[Fecha Compra]],"dddd")</f>
        <v>martes</v>
      </c>
      <c r="J493" s="7" t="str">
        <f>TEXT(MONTH(Origen[[#This Row],[Fecha Compra]]),"MM")</f>
        <v>01</v>
      </c>
      <c r="K493" s="7">
        <f>YEAR(Origen[[#This Row],[Fecha Compra]])</f>
        <v>2026</v>
      </c>
      <c r="L493">
        <v>42</v>
      </c>
      <c r="M493">
        <v>68</v>
      </c>
      <c r="N493">
        <f>Origen[[#This Row],[Unidades]]*Origen[[#This Row],[PVP]]</f>
        <v>2856</v>
      </c>
      <c r="O493" s="1" t="s">
        <v>98</v>
      </c>
      <c r="P493" s="1" t="s">
        <v>26</v>
      </c>
      <c r="Q493" s="1" t="s">
        <v>108</v>
      </c>
      <c r="R493" s="1" t="s">
        <v>8</v>
      </c>
      <c r="S493" s="1" t="s">
        <v>9</v>
      </c>
      <c r="T493" s="1" t="s">
        <v>68</v>
      </c>
      <c r="U493" s="1" t="s">
        <v>22</v>
      </c>
    </row>
    <row r="494" spans="1:21" x14ac:dyDescent="0.25">
      <c r="A494">
        <v>496</v>
      </c>
      <c r="B494">
        <f>IF(IFERROR(VLOOKUP(Origen[[#This Row],[Customer ID]],A495:A4393,1,FALSE),0)&gt;0,1,0)</f>
        <v>0</v>
      </c>
      <c r="C494">
        <v>33</v>
      </c>
      <c r="D494" s="1" t="s">
        <v>2</v>
      </c>
      <c r="E494" s="1" t="str">
        <f>IF(Origen[[#This Row],[Genero Sin Depurar]]="","Desconocido",Origen[[#This Row],[Genero Sin Depurar]])</f>
        <v>Male</v>
      </c>
      <c r="F494" s="1" t="s">
        <v>48</v>
      </c>
      <c r="G494" s="1" t="s">
        <v>49</v>
      </c>
      <c r="H494" s="2">
        <v>46282</v>
      </c>
      <c r="I494" s="2" t="str">
        <f>TEXT(Origen[[#This Row],[Fecha Compra]],"dddd")</f>
        <v>jueves</v>
      </c>
      <c r="J494" s="7" t="str">
        <f>TEXT(MONTH(Origen[[#This Row],[Fecha Compra]]),"MM")</f>
        <v>01</v>
      </c>
      <c r="K494" s="7">
        <f>YEAR(Origen[[#This Row],[Fecha Compra]])</f>
        <v>2026</v>
      </c>
      <c r="L494">
        <v>6</v>
      </c>
      <c r="M494">
        <v>36</v>
      </c>
      <c r="N494">
        <f>Origen[[#This Row],[Unidades]]*Origen[[#This Row],[PVP]]</f>
        <v>216</v>
      </c>
      <c r="O494" s="1" t="s">
        <v>133</v>
      </c>
      <c r="P494" s="1" t="s">
        <v>74</v>
      </c>
      <c r="Q494" s="1" t="s">
        <v>91</v>
      </c>
      <c r="R494" s="1" t="s">
        <v>39</v>
      </c>
      <c r="S494" s="1" t="s">
        <v>20</v>
      </c>
      <c r="T494" s="1" t="s">
        <v>68</v>
      </c>
      <c r="U494" s="1" t="s">
        <v>11</v>
      </c>
    </row>
    <row r="495" spans="1:21" x14ac:dyDescent="0.25">
      <c r="A495">
        <v>497</v>
      </c>
      <c r="B495">
        <f>IF(IFERROR(VLOOKUP(Origen[[#This Row],[Customer ID]],A496:A4394,1,FALSE),0)&gt;0,1,0)</f>
        <v>0</v>
      </c>
      <c r="C495">
        <v>30</v>
      </c>
      <c r="D495" s="1" t="s">
        <v>2</v>
      </c>
      <c r="E495" s="1" t="str">
        <f>IF(Origen[[#This Row],[Genero Sin Depurar]]="","Desconocido",Origen[[#This Row],[Genero Sin Depurar]])</f>
        <v>Male</v>
      </c>
      <c r="F495" s="1" t="s">
        <v>63</v>
      </c>
      <c r="G495" s="1" t="s">
        <v>4</v>
      </c>
      <c r="H495" s="2">
        <v>46284</v>
      </c>
      <c r="I495" s="2" t="str">
        <f>TEXT(Origen[[#This Row],[Fecha Compra]],"dddd")</f>
        <v>sábado</v>
      </c>
      <c r="J495" s="7" t="str">
        <f>TEXT(MONTH(Origen[[#This Row],[Fecha Compra]]),"MM")</f>
        <v>01</v>
      </c>
      <c r="K495" s="7">
        <f>YEAR(Origen[[#This Row],[Fecha Compra]])</f>
        <v>2026</v>
      </c>
      <c r="L495">
        <v>31</v>
      </c>
      <c r="M495">
        <v>63</v>
      </c>
      <c r="N495">
        <f>Origen[[#This Row],[Unidades]]*Origen[[#This Row],[PVP]]</f>
        <v>1953</v>
      </c>
      <c r="O495" s="1" t="s">
        <v>81</v>
      </c>
      <c r="P495" s="1" t="s">
        <v>18</v>
      </c>
      <c r="Q495" s="1" t="s">
        <v>14</v>
      </c>
      <c r="R495" s="1" t="s">
        <v>39</v>
      </c>
      <c r="S495" s="1" t="s">
        <v>9</v>
      </c>
      <c r="T495" s="1" t="s">
        <v>10</v>
      </c>
      <c r="U495" s="1" t="s">
        <v>11</v>
      </c>
    </row>
    <row r="496" spans="1:21" x14ac:dyDescent="0.25">
      <c r="A496">
        <v>498</v>
      </c>
      <c r="B496">
        <f>IF(IFERROR(VLOOKUP(Origen[[#This Row],[Customer ID]],A497:A4395,1,FALSE),0)&gt;0,1,0)</f>
        <v>0</v>
      </c>
      <c r="C496">
        <v>43</v>
      </c>
      <c r="D496" s="1" t="s">
        <v>2</v>
      </c>
      <c r="E496" s="1" t="str">
        <f>IF(Origen[[#This Row],[Genero Sin Depurar]]="","Desconocido",Origen[[#This Row],[Genero Sin Depurar]])</f>
        <v>Male</v>
      </c>
      <c r="F496" s="1" t="s">
        <v>32</v>
      </c>
      <c r="G496" s="1" t="s">
        <v>24</v>
      </c>
      <c r="H496" s="2">
        <v>46286</v>
      </c>
      <c r="I496" s="2" t="str">
        <f>TEXT(Origen[[#This Row],[Fecha Compra]],"dddd")</f>
        <v>lunes</v>
      </c>
      <c r="J496" s="7" t="str">
        <f>TEXT(MONTH(Origen[[#This Row],[Fecha Compra]]),"MM")</f>
        <v>01</v>
      </c>
      <c r="K496" s="7">
        <f>YEAR(Origen[[#This Row],[Fecha Compra]])</f>
        <v>2026</v>
      </c>
      <c r="L496">
        <v>31</v>
      </c>
      <c r="M496">
        <v>39</v>
      </c>
      <c r="N496">
        <f>Origen[[#This Row],[Unidades]]*Origen[[#This Row],[PVP]]</f>
        <v>1209</v>
      </c>
      <c r="O496" s="1" t="s">
        <v>83</v>
      </c>
      <c r="P496" s="1" t="s">
        <v>18</v>
      </c>
      <c r="Q496" s="1" t="s">
        <v>47</v>
      </c>
      <c r="R496" s="1" t="s">
        <v>8</v>
      </c>
      <c r="S496" s="1" t="s">
        <v>20</v>
      </c>
      <c r="T496" s="1" t="s">
        <v>15</v>
      </c>
      <c r="U496" s="1" t="s">
        <v>22</v>
      </c>
    </row>
    <row r="497" spans="1:21" x14ac:dyDescent="0.25">
      <c r="A497">
        <v>499</v>
      </c>
      <c r="B497">
        <f>IF(IFERROR(VLOOKUP(Origen[[#This Row],[Customer ID]],A498:A4396,1,FALSE),0)&gt;0,1,0)</f>
        <v>0</v>
      </c>
      <c r="C497">
        <v>43</v>
      </c>
      <c r="D497" s="1" t="s">
        <v>2</v>
      </c>
      <c r="E497" s="1" t="str">
        <f>IF(Origen[[#This Row],[Genero Sin Depurar]]="","Desconocido",Origen[[#This Row],[Genero Sin Depurar]])</f>
        <v>Male</v>
      </c>
      <c r="F497" s="1" t="s">
        <v>119</v>
      </c>
      <c r="G497" s="1" t="s">
        <v>24</v>
      </c>
      <c r="H497" s="2">
        <v>46288</v>
      </c>
      <c r="I497" s="2" t="str">
        <f>TEXT(Origen[[#This Row],[Fecha Compra]],"dddd")</f>
        <v>miércoles</v>
      </c>
      <c r="J497" s="7" t="str">
        <f>TEXT(MONTH(Origen[[#This Row],[Fecha Compra]]),"MM")</f>
        <v>01</v>
      </c>
      <c r="K497" s="7">
        <f>YEAR(Origen[[#This Row],[Fecha Compra]])</f>
        <v>2026</v>
      </c>
      <c r="L497">
        <v>27</v>
      </c>
      <c r="M497">
        <v>78</v>
      </c>
      <c r="N497">
        <f>Origen[[#This Row],[Unidades]]*Origen[[#This Row],[PVP]]</f>
        <v>2106</v>
      </c>
      <c r="O497" s="1" t="s">
        <v>128</v>
      </c>
      <c r="P497" s="1" t="s">
        <v>26</v>
      </c>
      <c r="Q497" s="1" t="s">
        <v>75</v>
      </c>
      <c r="R497" s="1" t="s">
        <v>19</v>
      </c>
      <c r="S497" s="1" t="s">
        <v>20</v>
      </c>
      <c r="T497" s="1" t="s">
        <v>57</v>
      </c>
      <c r="U497" s="1" t="s">
        <v>70</v>
      </c>
    </row>
    <row r="498" spans="1:21" x14ac:dyDescent="0.25">
      <c r="A498">
        <v>500</v>
      </c>
      <c r="B498">
        <f>IF(IFERROR(VLOOKUP(Origen[[#This Row],[Customer ID]],A499:A4397,1,FALSE),0)&gt;0,1,0)</f>
        <v>0</v>
      </c>
      <c r="C498">
        <v>36</v>
      </c>
      <c r="D498" s="1" t="s">
        <v>2</v>
      </c>
      <c r="E498" s="1" t="str">
        <f>IF(Origen[[#This Row],[Genero Sin Depurar]]="","Desconocido",Origen[[#This Row],[Genero Sin Depurar]])</f>
        <v>Male</v>
      </c>
      <c r="F498" s="1" t="s">
        <v>53</v>
      </c>
      <c r="G498" s="1" t="s">
        <v>24</v>
      </c>
      <c r="H498" s="2">
        <v>46290</v>
      </c>
      <c r="I498" s="2" t="str">
        <f>TEXT(Origen[[#This Row],[Fecha Compra]],"dddd")</f>
        <v>viernes</v>
      </c>
      <c r="J498" s="7" t="str">
        <f>TEXT(MONTH(Origen[[#This Row],[Fecha Compra]]),"MM")</f>
        <v>01</v>
      </c>
      <c r="K498" s="7">
        <f>YEAR(Origen[[#This Row],[Fecha Compra]])</f>
        <v>2026</v>
      </c>
      <c r="L498">
        <v>24</v>
      </c>
      <c r="M498">
        <v>99</v>
      </c>
      <c r="N498">
        <f>Origen[[#This Row],[Unidades]]*Origen[[#This Row],[PVP]]</f>
        <v>2376</v>
      </c>
      <c r="O498" s="1" t="s">
        <v>25</v>
      </c>
      <c r="P498" s="1" t="s">
        <v>6</v>
      </c>
      <c r="Q498" s="1" t="s">
        <v>47</v>
      </c>
      <c r="R498" s="1" t="s">
        <v>8</v>
      </c>
      <c r="S498" s="1" t="s">
        <v>9</v>
      </c>
      <c r="T498" s="1" t="s">
        <v>28</v>
      </c>
      <c r="U498" s="1" t="s">
        <v>70</v>
      </c>
    </row>
    <row r="499" spans="1:21" x14ac:dyDescent="0.25">
      <c r="A499">
        <v>501</v>
      </c>
      <c r="B499">
        <f>IF(IFERROR(VLOOKUP(Origen[[#This Row],[Customer ID]],A500:A4398,1,FALSE),0)&gt;0,1,0)</f>
        <v>0</v>
      </c>
      <c r="C499">
        <v>36</v>
      </c>
      <c r="D499" s="1" t="s">
        <v>2</v>
      </c>
      <c r="E499" s="1" t="str">
        <f>IF(Origen[[#This Row],[Genero Sin Depurar]]="","Desconocido",Origen[[#This Row],[Genero Sin Depurar]])</f>
        <v>Male</v>
      </c>
      <c r="F499" s="1" t="s">
        <v>95</v>
      </c>
      <c r="G499" s="1" t="s">
        <v>4</v>
      </c>
      <c r="H499" s="2">
        <v>46292</v>
      </c>
      <c r="I499" s="2" t="str">
        <f>TEXT(Origen[[#This Row],[Fecha Compra]],"dddd")</f>
        <v>domingo</v>
      </c>
      <c r="J499" s="7" t="str">
        <f>TEXT(MONTH(Origen[[#This Row],[Fecha Compra]]),"MM")</f>
        <v>01</v>
      </c>
      <c r="K499" s="7">
        <f>YEAR(Origen[[#This Row],[Fecha Compra]])</f>
        <v>2026</v>
      </c>
      <c r="L499">
        <v>35</v>
      </c>
      <c r="M499">
        <v>31</v>
      </c>
      <c r="N499">
        <f>Origen[[#This Row],[Unidades]]*Origen[[#This Row],[PVP]]</f>
        <v>1085</v>
      </c>
      <c r="O499" s="1" t="s">
        <v>131</v>
      </c>
      <c r="P499" s="1" t="s">
        <v>6</v>
      </c>
      <c r="Q499" s="1" t="s">
        <v>55</v>
      </c>
      <c r="R499" s="1" t="s">
        <v>39</v>
      </c>
      <c r="S499" s="1" t="s">
        <v>27</v>
      </c>
      <c r="T499" s="1" t="s">
        <v>10</v>
      </c>
      <c r="U499" s="1" t="s">
        <v>79</v>
      </c>
    </row>
    <row r="500" spans="1:21" x14ac:dyDescent="0.25">
      <c r="A500">
        <v>502</v>
      </c>
      <c r="B500">
        <f>IF(IFERROR(VLOOKUP(Origen[[#This Row],[Customer ID]],A501:A4399,1,FALSE),0)&gt;0,1,0)</f>
        <v>0</v>
      </c>
      <c r="C500">
        <v>64</v>
      </c>
      <c r="D500" s="1" t="s">
        <v>2</v>
      </c>
      <c r="E500" s="1" t="str">
        <f>IF(Origen[[#This Row],[Genero Sin Depurar]]="","Desconocido",Origen[[#This Row],[Genero Sin Depurar]])</f>
        <v>Male</v>
      </c>
      <c r="F500" s="1" t="s">
        <v>119</v>
      </c>
      <c r="G500" s="1" t="s">
        <v>24</v>
      </c>
      <c r="H500" s="2">
        <v>46294</v>
      </c>
      <c r="I500" s="2" t="str">
        <f>TEXT(Origen[[#This Row],[Fecha Compra]],"dddd")</f>
        <v>martes</v>
      </c>
      <c r="J500" s="7" t="str">
        <f>TEXT(MONTH(Origen[[#This Row],[Fecha Compra]]),"MM")</f>
        <v>01</v>
      </c>
      <c r="K500" s="7">
        <f>YEAR(Origen[[#This Row],[Fecha Compra]])</f>
        <v>2026</v>
      </c>
      <c r="L500">
        <v>21</v>
      </c>
      <c r="M500">
        <v>45</v>
      </c>
      <c r="N500">
        <f>Origen[[#This Row],[Unidades]]*Origen[[#This Row],[PVP]]</f>
        <v>945</v>
      </c>
      <c r="O500" s="1" t="s">
        <v>85</v>
      </c>
      <c r="P500" s="1" t="s">
        <v>26</v>
      </c>
      <c r="Q500" s="1" t="s">
        <v>91</v>
      </c>
      <c r="R500" s="1" t="s">
        <v>19</v>
      </c>
      <c r="S500" s="1" t="s">
        <v>27</v>
      </c>
      <c r="T500" s="1" t="s">
        <v>10</v>
      </c>
      <c r="U500" s="1" t="s">
        <v>31</v>
      </c>
    </row>
    <row r="501" spans="1:21" x14ac:dyDescent="0.25">
      <c r="A501">
        <v>503</v>
      </c>
      <c r="B501">
        <f>IF(IFERROR(VLOOKUP(Origen[[#This Row],[Customer ID]],A502:A4400,1,FALSE),0)&gt;0,1,0)</f>
        <v>0</v>
      </c>
      <c r="C501">
        <v>59</v>
      </c>
      <c r="D501" s="1" t="s">
        <v>2</v>
      </c>
      <c r="E501" s="1" t="str">
        <f>IF(Origen[[#This Row],[Genero Sin Depurar]]="","Desconocido",Origen[[#This Row],[Genero Sin Depurar]])</f>
        <v>Male</v>
      </c>
      <c r="F501" s="1" t="s">
        <v>77</v>
      </c>
      <c r="G501" s="1" t="s">
        <v>4</v>
      </c>
      <c r="H501" s="2">
        <v>46296</v>
      </c>
      <c r="I501" s="2" t="str">
        <f>TEXT(Origen[[#This Row],[Fecha Compra]],"dddd")</f>
        <v>jueves</v>
      </c>
      <c r="J501" s="7" t="str">
        <f>TEXT(MONTH(Origen[[#This Row],[Fecha Compra]]),"MM")</f>
        <v>01</v>
      </c>
      <c r="K501" s="7">
        <f>YEAR(Origen[[#This Row],[Fecha Compra]])</f>
        <v>2026</v>
      </c>
      <c r="L501">
        <v>8</v>
      </c>
      <c r="M501">
        <v>30</v>
      </c>
      <c r="N501">
        <f>Origen[[#This Row],[Unidades]]*Origen[[#This Row],[PVP]]</f>
        <v>240</v>
      </c>
      <c r="O501" s="1" t="s">
        <v>113</v>
      </c>
      <c r="P501" s="1" t="s">
        <v>18</v>
      </c>
      <c r="Q501" s="1" t="s">
        <v>91</v>
      </c>
      <c r="R501" s="1" t="s">
        <v>39</v>
      </c>
      <c r="S501" s="1" t="s">
        <v>9</v>
      </c>
      <c r="T501" s="1" t="s">
        <v>28</v>
      </c>
      <c r="U501" s="1" t="s">
        <v>11</v>
      </c>
    </row>
    <row r="502" spans="1:21" x14ac:dyDescent="0.25">
      <c r="A502">
        <v>504</v>
      </c>
      <c r="B502">
        <f>IF(IFERROR(VLOOKUP(Origen[[#This Row],[Customer ID]],A503:A4401,1,FALSE),0)&gt;0,1,0)</f>
        <v>0</v>
      </c>
      <c r="C502">
        <v>55</v>
      </c>
      <c r="D502" s="1" t="s">
        <v>2</v>
      </c>
      <c r="E502" s="1" t="str">
        <f>IF(Origen[[#This Row],[Genero Sin Depurar]]="","Desconocido",Origen[[#This Row],[Genero Sin Depurar]])</f>
        <v>Male</v>
      </c>
      <c r="F502" s="1" t="s">
        <v>53</v>
      </c>
      <c r="G502" s="1" t="s">
        <v>24</v>
      </c>
      <c r="H502" s="2">
        <v>46298</v>
      </c>
      <c r="I502" s="2" t="str">
        <f>TEXT(Origen[[#This Row],[Fecha Compra]],"dddd")</f>
        <v>sábado</v>
      </c>
      <c r="J502" s="7" t="str">
        <f>TEXT(MONTH(Origen[[#This Row],[Fecha Compra]]),"MM")</f>
        <v>01</v>
      </c>
      <c r="K502" s="7">
        <f>YEAR(Origen[[#This Row],[Fecha Compra]])</f>
        <v>2026</v>
      </c>
      <c r="L502">
        <v>26</v>
      </c>
      <c r="M502">
        <v>24</v>
      </c>
      <c r="N502">
        <f>Origen[[#This Row],[Unidades]]*Origen[[#This Row],[PVP]]</f>
        <v>624</v>
      </c>
      <c r="O502" s="1" t="s">
        <v>46</v>
      </c>
      <c r="P502" s="1" t="s">
        <v>26</v>
      </c>
      <c r="Q502" s="1" t="s">
        <v>75</v>
      </c>
      <c r="R502" s="1" t="s">
        <v>35</v>
      </c>
      <c r="S502" s="1" t="s">
        <v>27</v>
      </c>
      <c r="T502" s="1" t="s">
        <v>57</v>
      </c>
      <c r="U502" s="1" t="s">
        <v>40</v>
      </c>
    </row>
    <row r="503" spans="1:21" x14ac:dyDescent="0.25">
      <c r="A503">
        <v>505</v>
      </c>
      <c r="B503">
        <f>IF(IFERROR(VLOOKUP(Origen[[#This Row],[Customer ID]],A504:A4402,1,FALSE),0)&gt;0,1,0)</f>
        <v>0</v>
      </c>
      <c r="C503">
        <v>42</v>
      </c>
      <c r="D503" s="1" t="s">
        <v>2</v>
      </c>
      <c r="E503" s="1" t="str">
        <f>IF(Origen[[#This Row],[Genero Sin Depurar]]="","Desconocido",Origen[[#This Row],[Genero Sin Depurar]])</f>
        <v>Male</v>
      </c>
      <c r="F503" s="1" t="s">
        <v>53</v>
      </c>
      <c r="G503" s="1" t="s">
        <v>24</v>
      </c>
      <c r="H503" s="2">
        <v>46300</v>
      </c>
      <c r="I503" s="2" t="str">
        <f>TEXT(Origen[[#This Row],[Fecha Compra]],"dddd")</f>
        <v>lunes</v>
      </c>
      <c r="J503" s="7" t="str">
        <f>TEXT(MONTH(Origen[[#This Row],[Fecha Compra]]),"MM")</f>
        <v>01</v>
      </c>
      <c r="K503" s="7">
        <f>YEAR(Origen[[#This Row],[Fecha Compra]])</f>
        <v>2026</v>
      </c>
      <c r="L503">
        <v>26</v>
      </c>
      <c r="M503">
        <v>22</v>
      </c>
      <c r="N503">
        <f>Origen[[#This Row],[Unidades]]*Origen[[#This Row],[PVP]]</f>
        <v>572</v>
      </c>
      <c r="O503" s="1" t="s">
        <v>50</v>
      </c>
      <c r="P503" s="1" t="s">
        <v>26</v>
      </c>
      <c r="Q503" s="1" t="s">
        <v>14</v>
      </c>
      <c r="R503" s="1" t="s">
        <v>8</v>
      </c>
      <c r="S503" s="1" t="s">
        <v>20</v>
      </c>
      <c r="T503" s="1" t="s">
        <v>28</v>
      </c>
      <c r="U503" s="1" t="s">
        <v>31</v>
      </c>
    </row>
    <row r="504" spans="1:21" x14ac:dyDescent="0.25">
      <c r="A504">
        <v>506</v>
      </c>
      <c r="B504">
        <f>IF(IFERROR(VLOOKUP(Origen[[#This Row],[Customer ID]],A505:A4403,1,FALSE),0)&gt;0,1,0)</f>
        <v>0</v>
      </c>
      <c r="C504">
        <v>61</v>
      </c>
      <c r="D504" s="1" t="s">
        <v>2</v>
      </c>
      <c r="E504" s="1" t="str">
        <f>IF(Origen[[#This Row],[Genero Sin Depurar]]="","Desconocido",Origen[[#This Row],[Genero Sin Depurar]])</f>
        <v>Male</v>
      </c>
      <c r="F504" s="1" t="s">
        <v>95</v>
      </c>
      <c r="G504" s="1" t="s">
        <v>4</v>
      </c>
      <c r="H504" s="2">
        <v>46302</v>
      </c>
      <c r="I504" s="2" t="str">
        <f>TEXT(Origen[[#This Row],[Fecha Compra]],"dddd")</f>
        <v>miércoles</v>
      </c>
      <c r="J504" s="7" t="str">
        <f>TEXT(MONTH(Origen[[#This Row],[Fecha Compra]]),"MM")</f>
        <v>01</v>
      </c>
      <c r="K504" s="7">
        <f>YEAR(Origen[[#This Row],[Fecha Compra]])</f>
        <v>2026</v>
      </c>
      <c r="L504">
        <v>9</v>
      </c>
      <c r="M504">
        <v>63</v>
      </c>
      <c r="N504">
        <f>Origen[[#This Row],[Unidades]]*Origen[[#This Row],[PVP]]</f>
        <v>567</v>
      </c>
      <c r="O504" s="1" t="s">
        <v>13</v>
      </c>
      <c r="P504" s="1" t="s">
        <v>6</v>
      </c>
      <c r="Q504" s="1" t="s">
        <v>7</v>
      </c>
      <c r="R504" s="1" t="s">
        <v>19</v>
      </c>
      <c r="S504" s="1" t="s">
        <v>9</v>
      </c>
      <c r="T504" s="1" t="s">
        <v>15</v>
      </c>
      <c r="U504" s="1" t="s">
        <v>58</v>
      </c>
    </row>
    <row r="505" spans="1:21" x14ac:dyDescent="0.25">
      <c r="A505">
        <v>507</v>
      </c>
      <c r="B505">
        <f>IF(IFERROR(VLOOKUP(Origen[[#This Row],[Customer ID]],A506:A4404,1,FALSE),0)&gt;0,1,0)</f>
        <v>0</v>
      </c>
      <c r="C505">
        <v>28</v>
      </c>
      <c r="D505" s="1" t="s">
        <v>2</v>
      </c>
      <c r="E505" s="1" t="str">
        <f>IF(Origen[[#This Row],[Genero Sin Depurar]]="","Desconocido",Origen[[#This Row],[Genero Sin Depurar]])</f>
        <v>Male</v>
      </c>
      <c r="F505" s="1" t="s">
        <v>101</v>
      </c>
      <c r="G505" s="1" t="s">
        <v>49</v>
      </c>
      <c r="H505" s="2">
        <v>46304</v>
      </c>
      <c r="I505" s="2" t="str">
        <f>TEXT(Origen[[#This Row],[Fecha Compra]],"dddd")</f>
        <v>viernes</v>
      </c>
      <c r="J505" s="7" t="str">
        <f>TEXT(MONTH(Origen[[#This Row],[Fecha Compra]]),"MM")</f>
        <v>01</v>
      </c>
      <c r="K505" s="7">
        <f>YEAR(Origen[[#This Row],[Fecha Compra]])</f>
        <v>2026</v>
      </c>
      <c r="L505">
        <v>48</v>
      </c>
      <c r="M505">
        <v>40</v>
      </c>
      <c r="N505">
        <f>Origen[[#This Row],[Unidades]]*Origen[[#This Row],[PVP]]</f>
        <v>1920</v>
      </c>
      <c r="O505" s="1" t="s">
        <v>124</v>
      </c>
      <c r="P505" s="1" t="s">
        <v>26</v>
      </c>
      <c r="Q505" s="1" t="s">
        <v>60</v>
      </c>
      <c r="R505" s="1" t="s">
        <v>39</v>
      </c>
      <c r="S505" s="1" t="s">
        <v>52</v>
      </c>
      <c r="T505" s="1" t="s">
        <v>68</v>
      </c>
      <c r="U505" s="1" t="s">
        <v>31</v>
      </c>
    </row>
    <row r="506" spans="1:21" x14ac:dyDescent="0.25">
      <c r="A506">
        <v>508</v>
      </c>
      <c r="B506">
        <f>IF(IFERROR(VLOOKUP(Origen[[#This Row],[Customer ID]],A507:A4405,1,FALSE),0)&gt;0,1,0)</f>
        <v>0</v>
      </c>
      <c r="C506">
        <v>65</v>
      </c>
      <c r="D506" s="1" t="s">
        <v>2</v>
      </c>
      <c r="E506" s="1" t="str">
        <f>IF(Origen[[#This Row],[Genero Sin Depurar]]="","Desconocido",Origen[[#This Row],[Genero Sin Depurar]])</f>
        <v>Male</v>
      </c>
      <c r="F506" s="1" t="s">
        <v>41</v>
      </c>
      <c r="G506" s="1" t="s">
        <v>4</v>
      </c>
      <c r="H506" s="2">
        <v>46306</v>
      </c>
      <c r="I506" s="2" t="str">
        <f>TEXT(Origen[[#This Row],[Fecha Compra]],"dddd")</f>
        <v>domingo</v>
      </c>
      <c r="J506" s="7" t="str">
        <f>TEXT(MONTH(Origen[[#This Row],[Fecha Compra]]),"MM")</f>
        <v>01</v>
      </c>
      <c r="K506" s="7">
        <f>YEAR(Origen[[#This Row],[Fecha Compra]])</f>
        <v>2026</v>
      </c>
      <c r="L506">
        <v>33</v>
      </c>
      <c r="M506">
        <v>20</v>
      </c>
      <c r="N506">
        <f>Origen[[#This Row],[Unidades]]*Origen[[#This Row],[PVP]]</f>
        <v>660</v>
      </c>
      <c r="O506" s="1" t="s">
        <v>13</v>
      </c>
      <c r="P506" s="1" t="s">
        <v>26</v>
      </c>
      <c r="Q506" s="1" t="s">
        <v>118</v>
      </c>
      <c r="R506" s="1" t="s">
        <v>19</v>
      </c>
      <c r="S506" s="1" t="s">
        <v>56</v>
      </c>
      <c r="T506" s="1" t="s">
        <v>68</v>
      </c>
      <c r="U506" s="1" t="s">
        <v>11</v>
      </c>
    </row>
    <row r="507" spans="1:21" x14ac:dyDescent="0.25">
      <c r="A507">
        <v>509</v>
      </c>
      <c r="B507">
        <f>IF(IFERROR(VLOOKUP(Origen[[#This Row],[Customer ID]],A508:A4406,1,FALSE),0)&gt;0,1,0)</f>
        <v>0</v>
      </c>
      <c r="C507">
        <v>27</v>
      </c>
      <c r="D507" s="1" t="s">
        <v>2</v>
      </c>
      <c r="E507" s="1" t="str">
        <f>IF(Origen[[#This Row],[Genero Sin Depurar]]="","Desconocido",Origen[[#This Row],[Genero Sin Depurar]])</f>
        <v>Male</v>
      </c>
      <c r="F507" s="1" t="s">
        <v>88</v>
      </c>
      <c r="G507" s="1" t="s">
        <v>49</v>
      </c>
      <c r="H507" s="2">
        <v>46308</v>
      </c>
      <c r="I507" s="2" t="str">
        <f>TEXT(Origen[[#This Row],[Fecha Compra]],"dddd")</f>
        <v>martes</v>
      </c>
      <c r="J507" s="7" t="str">
        <f>TEXT(MONTH(Origen[[#This Row],[Fecha Compra]]),"MM")</f>
        <v>01</v>
      </c>
      <c r="K507" s="7">
        <f>YEAR(Origen[[#This Row],[Fecha Compra]])</f>
        <v>2026</v>
      </c>
      <c r="L507">
        <v>31</v>
      </c>
      <c r="M507">
        <v>20</v>
      </c>
      <c r="N507">
        <f>Origen[[#This Row],[Unidades]]*Origen[[#This Row],[PVP]]</f>
        <v>620</v>
      </c>
      <c r="O507" s="1" t="s">
        <v>97</v>
      </c>
      <c r="P507" s="1" t="s">
        <v>18</v>
      </c>
      <c r="Q507" s="1" t="s">
        <v>116</v>
      </c>
      <c r="R507" s="1" t="s">
        <v>8</v>
      </c>
      <c r="S507" s="1" t="s">
        <v>56</v>
      </c>
      <c r="T507" s="1" t="s">
        <v>28</v>
      </c>
      <c r="U507" s="1" t="s">
        <v>40</v>
      </c>
    </row>
    <row r="508" spans="1:21" x14ac:dyDescent="0.25">
      <c r="A508">
        <v>510</v>
      </c>
      <c r="B508">
        <f>IF(IFERROR(VLOOKUP(Origen[[#This Row],[Customer ID]],A509:A4407,1,FALSE),0)&gt;0,1,0)</f>
        <v>0</v>
      </c>
      <c r="C508">
        <v>41</v>
      </c>
      <c r="D508" s="1" t="s">
        <v>2</v>
      </c>
      <c r="E508" s="1" t="str">
        <f>IF(Origen[[#This Row],[Genero Sin Depurar]]="","Desconocido",Origen[[#This Row],[Genero Sin Depurar]])</f>
        <v>Male</v>
      </c>
      <c r="F508" s="1" t="s">
        <v>95</v>
      </c>
      <c r="G508" s="1" t="s">
        <v>4</v>
      </c>
      <c r="H508" s="2">
        <v>46310</v>
      </c>
      <c r="I508" s="2" t="str">
        <f>TEXT(Origen[[#This Row],[Fecha Compra]],"dddd")</f>
        <v>jueves</v>
      </c>
      <c r="J508" s="7" t="str">
        <f>TEXT(MONTH(Origen[[#This Row],[Fecha Compra]]),"MM")</f>
        <v>01</v>
      </c>
      <c r="K508" s="7">
        <f>YEAR(Origen[[#This Row],[Fecha Compra]])</f>
        <v>2026</v>
      </c>
      <c r="L508">
        <v>17</v>
      </c>
      <c r="M508">
        <v>80</v>
      </c>
      <c r="N508">
        <f>Origen[[#This Row],[Unidades]]*Origen[[#This Row],[PVP]]</f>
        <v>1360</v>
      </c>
      <c r="O508" s="1" t="s">
        <v>61</v>
      </c>
      <c r="P508" s="1" t="s">
        <v>6</v>
      </c>
      <c r="Q508" s="1" t="s">
        <v>91</v>
      </c>
      <c r="R508" s="1" t="s">
        <v>35</v>
      </c>
      <c r="S508" s="1" t="s">
        <v>20</v>
      </c>
      <c r="T508" s="1" t="s">
        <v>68</v>
      </c>
      <c r="U508" s="1" t="s">
        <v>22</v>
      </c>
    </row>
    <row r="509" spans="1:21" x14ac:dyDescent="0.25">
      <c r="A509">
        <v>511</v>
      </c>
      <c r="B509">
        <f>IF(IFERROR(VLOOKUP(Origen[[#This Row],[Customer ID]],A510:A4408,1,FALSE),0)&gt;0,1,0)</f>
        <v>0</v>
      </c>
      <c r="C509">
        <v>21</v>
      </c>
      <c r="D509" s="1" t="s">
        <v>2</v>
      </c>
      <c r="E509" s="1" t="str">
        <f>IF(Origen[[#This Row],[Genero Sin Depurar]]="","Desconocido",Origen[[#This Row],[Genero Sin Depurar]])</f>
        <v>Male</v>
      </c>
      <c r="F509" s="1" t="s">
        <v>37</v>
      </c>
      <c r="G509" s="1" t="s">
        <v>4</v>
      </c>
      <c r="H509" s="2">
        <v>46312</v>
      </c>
      <c r="I509" s="2" t="str">
        <f>TEXT(Origen[[#This Row],[Fecha Compra]],"dddd")</f>
        <v>sábado</v>
      </c>
      <c r="J509" s="7" t="str">
        <f>TEXT(MONTH(Origen[[#This Row],[Fecha Compra]]),"MM")</f>
        <v>01</v>
      </c>
      <c r="K509" s="7">
        <f>YEAR(Origen[[#This Row],[Fecha Compra]])</f>
        <v>2026</v>
      </c>
      <c r="L509">
        <v>22</v>
      </c>
      <c r="M509">
        <v>87</v>
      </c>
      <c r="N509">
        <f>Origen[[#This Row],[Unidades]]*Origen[[#This Row],[PVP]]</f>
        <v>1914</v>
      </c>
      <c r="O509" s="1" t="s">
        <v>46</v>
      </c>
      <c r="P509" s="1" t="s">
        <v>26</v>
      </c>
      <c r="Q509" s="1" t="s">
        <v>67</v>
      </c>
      <c r="R509" s="1" t="s">
        <v>39</v>
      </c>
      <c r="S509" s="1" t="s">
        <v>52</v>
      </c>
      <c r="T509" s="1" t="s">
        <v>10</v>
      </c>
      <c r="U509" s="1" t="s">
        <v>31</v>
      </c>
    </row>
    <row r="510" spans="1:21" x14ac:dyDescent="0.25">
      <c r="A510">
        <v>512</v>
      </c>
      <c r="B510">
        <f>IF(IFERROR(VLOOKUP(Origen[[#This Row],[Customer ID]],A511:A4409,1,FALSE),0)&gt;0,1,0)</f>
        <v>0</v>
      </c>
      <c r="C510">
        <v>61</v>
      </c>
      <c r="D510" s="1" t="s">
        <v>2</v>
      </c>
      <c r="E510" s="1" t="str">
        <f>IF(Origen[[#This Row],[Genero Sin Depurar]]="","Desconocido",Origen[[#This Row],[Genero Sin Depurar]])</f>
        <v>Male</v>
      </c>
      <c r="F510" s="1" t="s">
        <v>37</v>
      </c>
      <c r="G510" s="1" t="s">
        <v>4</v>
      </c>
      <c r="H510" s="2">
        <v>46314</v>
      </c>
      <c r="I510" s="2" t="str">
        <f>TEXT(Origen[[#This Row],[Fecha Compra]],"dddd")</f>
        <v>lunes</v>
      </c>
      <c r="J510" s="7" t="str">
        <f>TEXT(MONTH(Origen[[#This Row],[Fecha Compra]]),"MM")</f>
        <v>01</v>
      </c>
      <c r="K510" s="7">
        <f>YEAR(Origen[[#This Row],[Fecha Compra]])</f>
        <v>2026</v>
      </c>
      <c r="L510">
        <v>8</v>
      </c>
      <c r="M510">
        <v>46</v>
      </c>
      <c r="N510">
        <f>Origen[[#This Row],[Unidades]]*Origen[[#This Row],[PVP]]</f>
        <v>368</v>
      </c>
      <c r="O510" s="1" t="s">
        <v>59</v>
      </c>
      <c r="P510" s="1" t="s">
        <v>6</v>
      </c>
      <c r="Q510" s="1" t="s">
        <v>116</v>
      </c>
      <c r="R510" s="1" t="s">
        <v>39</v>
      </c>
      <c r="S510" s="1" t="s">
        <v>20</v>
      </c>
      <c r="T510" s="1" t="s">
        <v>28</v>
      </c>
      <c r="U510" s="1" t="s">
        <v>31</v>
      </c>
    </row>
    <row r="511" spans="1:21" x14ac:dyDescent="0.25">
      <c r="A511">
        <v>513</v>
      </c>
      <c r="B511">
        <f>IF(IFERROR(VLOOKUP(Origen[[#This Row],[Customer ID]],A512:A4410,1,FALSE),0)&gt;0,1,0)</f>
        <v>0</v>
      </c>
      <c r="C511">
        <v>19</v>
      </c>
      <c r="D511" s="1" t="s">
        <v>2</v>
      </c>
      <c r="E511" s="1" t="str">
        <f>IF(Origen[[#This Row],[Genero Sin Depurar]]="","Desconocido",Origen[[#This Row],[Genero Sin Depurar]])</f>
        <v>Male</v>
      </c>
      <c r="F511" s="1" t="s">
        <v>125</v>
      </c>
      <c r="G511" s="1" t="s">
        <v>49</v>
      </c>
      <c r="H511" s="2">
        <v>46316</v>
      </c>
      <c r="I511" s="2" t="str">
        <f>TEXT(Origen[[#This Row],[Fecha Compra]],"dddd")</f>
        <v>miércoles</v>
      </c>
      <c r="J511" s="7" t="str">
        <f>TEXT(MONTH(Origen[[#This Row],[Fecha Compra]]),"MM")</f>
        <v>01</v>
      </c>
      <c r="K511" s="7">
        <f>YEAR(Origen[[#This Row],[Fecha Compra]])</f>
        <v>2026</v>
      </c>
      <c r="L511">
        <v>2</v>
      </c>
      <c r="M511">
        <v>49</v>
      </c>
      <c r="N511">
        <f>Origen[[#This Row],[Unidades]]*Origen[[#This Row],[PVP]]</f>
        <v>98</v>
      </c>
      <c r="O511" s="1" t="s">
        <v>66</v>
      </c>
      <c r="P511" s="1" t="s">
        <v>6</v>
      </c>
      <c r="Q511" s="1" t="s">
        <v>82</v>
      </c>
      <c r="R511" s="1" t="s">
        <v>8</v>
      </c>
      <c r="S511" s="1" t="s">
        <v>27</v>
      </c>
      <c r="T511" s="1" t="s">
        <v>57</v>
      </c>
      <c r="U511" s="1" t="s">
        <v>70</v>
      </c>
    </row>
    <row r="512" spans="1:21" x14ac:dyDescent="0.25">
      <c r="A512">
        <v>514</v>
      </c>
      <c r="B512">
        <f>IF(IFERROR(VLOOKUP(Origen[[#This Row],[Customer ID]],A513:A4411,1,FALSE),0)&gt;0,1,0)</f>
        <v>0</v>
      </c>
      <c r="C512">
        <v>22</v>
      </c>
      <c r="D512" s="1" t="s">
        <v>2</v>
      </c>
      <c r="E512" s="1" t="str">
        <f>IF(Origen[[#This Row],[Genero Sin Depurar]]="","Desconocido",Origen[[#This Row],[Genero Sin Depurar]])</f>
        <v>Male</v>
      </c>
      <c r="F512" s="1" t="s">
        <v>101</v>
      </c>
      <c r="G512" s="1" t="s">
        <v>49</v>
      </c>
      <c r="H512" s="2">
        <v>46318</v>
      </c>
      <c r="I512" s="2" t="str">
        <f>TEXT(Origen[[#This Row],[Fecha Compra]],"dddd")</f>
        <v>viernes</v>
      </c>
      <c r="J512" s="7" t="str">
        <f>TEXT(MONTH(Origen[[#This Row],[Fecha Compra]]),"MM")</f>
        <v>01</v>
      </c>
      <c r="K512" s="7">
        <f>YEAR(Origen[[#This Row],[Fecha Compra]])</f>
        <v>2026</v>
      </c>
      <c r="L512">
        <v>45</v>
      </c>
      <c r="M512">
        <v>65</v>
      </c>
      <c r="N512">
        <f>Origen[[#This Row],[Unidades]]*Origen[[#This Row],[PVP]]</f>
        <v>2925</v>
      </c>
      <c r="O512" s="1" t="s">
        <v>112</v>
      </c>
      <c r="P512" s="1" t="s">
        <v>26</v>
      </c>
      <c r="Q512" s="1" t="s">
        <v>82</v>
      </c>
      <c r="R512" s="1" t="s">
        <v>39</v>
      </c>
      <c r="S512" s="1" t="s">
        <v>56</v>
      </c>
      <c r="T512" s="1" t="s">
        <v>10</v>
      </c>
      <c r="U512" s="1" t="s">
        <v>31</v>
      </c>
    </row>
    <row r="513" spans="1:21" x14ac:dyDescent="0.25">
      <c r="A513">
        <v>515</v>
      </c>
      <c r="B513">
        <f>IF(IFERROR(VLOOKUP(Origen[[#This Row],[Customer ID]],A514:A4412,1,FALSE),0)&gt;0,1,0)</f>
        <v>0</v>
      </c>
      <c r="C513">
        <v>64</v>
      </c>
      <c r="D513" s="1" t="s">
        <v>2</v>
      </c>
      <c r="E513" s="1" t="str">
        <f>IF(Origen[[#This Row],[Genero Sin Depurar]]="","Desconocido",Origen[[#This Row],[Genero Sin Depurar]])</f>
        <v>Male</v>
      </c>
      <c r="F513" s="1" t="s">
        <v>69</v>
      </c>
      <c r="G513" s="1" t="s">
        <v>4</v>
      </c>
      <c r="H513" s="2">
        <v>46320</v>
      </c>
      <c r="I513" s="2" t="str">
        <f>TEXT(Origen[[#This Row],[Fecha Compra]],"dddd")</f>
        <v>domingo</v>
      </c>
      <c r="J513" s="7" t="str">
        <f>TEXT(MONTH(Origen[[#This Row],[Fecha Compra]]),"MM")</f>
        <v>01</v>
      </c>
      <c r="K513" s="7">
        <f>YEAR(Origen[[#This Row],[Fecha Compra]])</f>
        <v>2026</v>
      </c>
      <c r="L513">
        <v>47</v>
      </c>
      <c r="M513">
        <v>62</v>
      </c>
      <c r="N513">
        <f>Origen[[#This Row],[Unidades]]*Origen[[#This Row],[PVP]]</f>
        <v>2914</v>
      </c>
      <c r="O513" s="1" t="s">
        <v>98</v>
      </c>
      <c r="P513" s="1" t="s">
        <v>18</v>
      </c>
      <c r="Q513" s="1" t="s">
        <v>60</v>
      </c>
      <c r="R513" s="1" t="s">
        <v>8</v>
      </c>
      <c r="S513" s="1" t="s">
        <v>36</v>
      </c>
      <c r="T513" s="1" t="s">
        <v>28</v>
      </c>
      <c r="U513" s="1" t="s">
        <v>40</v>
      </c>
    </row>
    <row r="514" spans="1:21" x14ac:dyDescent="0.25">
      <c r="A514">
        <v>516</v>
      </c>
      <c r="B514">
        <f>IF(IFERROR(VLOOKUP(Origen[[#This Row],[Customer ID]],A515:A4413,1,FALSE),0)&gt;0,1,0)</f>
        <v>0</v>
      </c>
      <c r="C514">
        <v>28</v>
      </c>
      <c r="D514" s="1" t="s">
        <v>2</v>
      </c>
      <c r="E514" s="1" t="str">
        <f>IF(Origen[[#This Row],[Genero Sin Depurar]]="","Desconocido",Origen[[#This Row],[Genero Sin Depurar]])</f>
        <v>Male</v>
      </c>
      <c r="F514" s="1" t="s">
        <v>106</v>
      </c>
      <c r="G514" s="1" t="s">
        <v>49</v>
      </c>
      <c r="H514" s="2">
        <v>46322</v>
      </c>
      <c r="I514" s="2" t="str">
        <f>TEXT(Origen[[#This Row],[Fecha Compra]],"dddd")</f>
        <v>martes</v>
      </c>
      <c r="J514" s="7" t="str">
        <f>TEXT(MONTH(Origen[[#This Row],[Fecha Compra]]),"MM")</f>
        <v>01</v>
      </c>
      <c r="K514" s="7">
        <f>YEAR(Origen[[#This Row],[Fecha Compra]])</f>
        <v>2026</v>
      </c>
      <c r="L514">
        <v>7</v>
      </c>
      <c r="M514">
        <v>67</v>
      </c>
      <c r="N514">
        <f>Origen[[#This Row],[Unidades]]*Origen[[#This Row],[PVP]]</f>
        <v>469</v>
      </c>
      <c r="O514" s="1" t="s">
        <v>5</v>
      </c>
      <c r="P514" s="1" t="s">
        <v>6</v>
      </c>
      <c r="Q514" s="1" t="s">
        <v>43</v>
      </c>
      <c r="R514" s="1" t="s">
        <v>19</v>
      </c>
      <c r="S514" s="1" t="s">
        <v>27</v>
      </c>
      <c r="T514" s="1" t="s">
        <v>15</v>
      </c>
      <c r="U514" s="1" t="s">
        <v>70</v>
      </c>
    </row>
    <row r="515" spans="1:21" x14ac:dyDescent="0.25">
      <c r="A515">
        <v>517</v>
      </c>
      <c r="B515">
        <f>IF(IFERROR(VLOOKUP(Origen[[#This Row],[Customer ID]],A516:A4414,1,FALSE),0)&gt;0,1,0)</f>
        <v>0</v>
      </c>
      <c r="C515">
        <v>34</v>
      </c>
      <c r="D515" s="1" t="s">
        <v>2</v>
      </c>
      <c r="E515" s="1" t="str">
        <f>IF(Origen[[#This Row],[Genero Sin Depurar]]="","Desconocido",Origen[[#This Row],[Genero Sin Depurar]])</f>
        <v>Male</v>
      </c>
      <c r="F515" s="1" t="s">
        <v>86</v>
      </c>
      <c r="G515" s="1" t="s">
        <v>4</v>
      </c>
      <c r="H515" s="2">
        <v>46324</v>
      </c>
      <c r="I515" s="2" t="str">
        <f>TEXT(Origen[[#This Row],[Fecha Compra]],"dddd")</f>
        <v>jueves</v>
      </c>
      <c r="J515" s="7" t="str">
        <f>TEXT(MONTH(Origen[[#This Row],[Fecha Compra]]),"MM")</f>
        <v>01</v>
      </c>
      <c r="K515" s="7">
        <f>YEAR(Origen[[#This Row],[Fecha Compra]])</f>
        <v>2026</v>
      </c>
      <c r="L515">
        <v>19</v>
      </c>
      <c r="M515">
        <v>41</v>
      </c>
      <c r="N515">
        <f>Origen[[#This Row],[Unidades]]*Origen[[#This Row],[PVP]]</f>
        <v>779</v>
      </c>
      <c r="O515" s="1" t="s">
        <v>46</v>
      </c>
      <c r="P515" s="1" t="s">
        <v>6</v>
      </c>
      <c r="Q515" s="1" t="s">
        <v>108</v>
      </c>
      <c r="R515" s="1" t="s">
        <v>39</v>
      </c>
      <c r="S515" s="1" t="s">
        <v>52</v>
      </c>
      <c r="T515" s="1" t="s">
        <v>68</v>
      </c>
      <c r="U515" s="1" t="s">
        <v>58</v>
      </c>
    </row>
    <row r="516" spans="1:21" x14ac:dyDescent="0.25">
      <c r="A516">
        <v>518</v>
      </c>
      <c r="B516">
        <f>IF(IFERROR(VLOOKUP(Origen[[#This Row],[Customer ID]],A517:A4415,1,FALSE),0)&gt;0,1,0)</f>
        <v>0</v>
      </c>
      <c r="C516">
        <v>61</v>
      </c>
      <c r="D516" s="1" t="s">
        <v>2</v>
      </c>
      <c r="E516" s="1" t="str">
        <f>IF(Origen[[#This Row],[Genero Sin Depurar]]="","Desconocido",Origen[[#This Row],[Genero Sin Depurar]])</f>
        <v>Male</v>
      </c>
      <c r="F516" s="1" t="s">
        <v>119</v>
      </c>
      <c r="G516" s="1" t="s">
        <v>24</v>
      </c>
      <c r="H516" s="2">
        <v>46326</v>
      </c>
      <c r="I516" s="2" t="str">
        <f>TEXT(Origen[[#This Row],[Fecha Compra]],"dddd")</f>
        <v>sábado</v>
      </c>
      <c r="J516" s="7" t="str">
        <f>TEXT(MONTH(Origen[[#This Row],[Fecha Compra]]),"MM")</f>
        <v>01</v>
      </c>
      <c r="K516" s="7">
        <f>YEAR(Origen[[#This Row],[Fecha Compra]])</f>
        <v>2026</v>
      </c>
      <c r="L516">
        <v>44</v>
      </c>
      <c r="M516">
        <v>49</v>
      </c>
      <c r="N516">
        <f>Origen[[#This Row],[Unidades]]*Origen[[#This Row],[PVP]]</f>
        <v>2156</v>
      </c>
      <c r="O516" s="1" t="s">
        <v>96</v>
      </c>
      <c r="P516" s="1" t="s">
        <v>6</v>
      </c>
      <c r="Q516" s="1" t="s">
        <v>47</v>
      </c>
      <c r="R516" s="1" t="s">
        <v>39</v>
      </c>
      <c r="S516" s="1" t="s">
        <v>20</v>
      </c>
      <c r="T516" s="1" t="s">
        <v>15</v>
      </c>
      <c r="U516" s="1" t="s">
        <v>79</v>
      </c>
    </row>
    <row r="517" spans="1:21" x14ac:dyDescent="0.25">
      <c r="A517">
        <v>519</v>
      </c>
      <c r="B517">
        <f>IF(IFERROR(VLOOKUP(Origen[[#This Row],[Customer ID]],A518:A4416,1,FALSE),0)&gt;0,1,0)</f>
        <v>0</v>
      </c>
      <c r="C517">
        <v>24</v>
      </c>
      <c r="D517" s="1" t="s">
        <v>2</v>
      </c>
      <c r="E517" s="1" t="str">
        <f>IF(Origen[[#This Row],[Genero Sin Depurar]]="","Desconocido",Origen[[#This Row],[Genero Sin Depurar]])</f>
        <v>Male</v>
      </c>
      <c r="F517" s="1" t="s">
        <v>3</v>
      </c>
      <c r="G517" s="1" t="s">
        <v>4</v>
      </c>
      <c r="H517" s="2">
        <v>46328</v>
      </c>
      <c r="I517" s="2" t="str">
        <f>TEXT(Origen[[#This Row],[Fecha Compra]],"dddd")</f>
        <v>lunes</v>
      </c>
      <c r="J517" s="7" t="str">
        <f>TEXT(MONTH(Origen[[#This Row],[Fecha Compra]]),"MM")</f>
        <v>01</v>
      </c>
      <c r="K517" s="7">
        <f>YEAR(Origen[[#This Row],[Fecha Compra]])</f>
        <v>2026</v>
      </c>
      <c r="L517">
        <v>16</v>
      </c>
      <c r="M517">
        <v>100</v>
      </c>
      <c r="N517">
        <f>Origen[[#This Row],[Unidades]]*Origen[[#This Row],[PVP]]</f>
        <v>1600</v>
      </c>
      <c r="O517" s="1" t="s">
        <v>29</v>
      </c>
      <c r="P517" s="1" t="s">
        <v>26</v>
      </c>
      <c r="Q517" s="1" t="s">
        <v>100</v>
      </c>
      <c r="R517" s="1" t="s">
        <v>39</v>
      </c>
      <c r="S517" s="1" t="s">
        <v>27</v>
      </c>
      <c r="T517" s="1" t="s">
        <v>10</v>
      </c>
      <c r="U517" s="1" t="s">
        <v>79</v>
      </c>
    </row>
    <row r="518" spans="1:21" x14ac:dyDescent="0.25">
      <c r="A518">
        <v>520</v>
      </c>
      <c r="B518">
        <f>IF(IFERROR(VLOOKUP(Origen[[#This Row],[Customer ID]],A519:A4417,1,FALSE),0)&gt;0,1,0)</f>
        <v>0</v>
      </c>
      <c r="C518">
        <v>19</v>
      </c>
      <c r="D518" s="1" t="s">
        <v>2</v>
      </c>
      <c r="E518" s="1" t="str">
        <f>IF(Origen[[#This Row],[Genero Sin Depurar]]="","Desconocido",Origen[[#This Row],[Genero Sin Depurar]])</f>
        <v>Male</v>
      </c>
      <c r="F518" s="1" t="s">
        <v>115</v>
      </c>
      <c r="G518" s="1" t="s">
        <v>49</v>
      </c>
      <c r="H518" s="2">
        <v>46330</v>
      </c>
      <c r="I518" s="2" t="str">
        <f>TEXT(Origen[[#This Row],[Fecha Compra]],"dddd")</f>
        <v>miércoles</v>
      </c>
      <c r="J518" s="7" t="str">
        <f>TEXT(MONTH(Origen[[#This Row],[Fecha Compra]]),"MM")</f>
        <v>01</v>
      </c>
      <c r="K518" s="7">
        <f>YEAR(Origen[[#This Row],[Fecha Compra]])</f>
        <v>2026</v>
      </c>
      <c r="L518">
        <v>17</v>
      </c>
      <c r="M518">
        <v>54</v>
      </c>
      <c r="N518">
        <f>Origen[[#This Row],[Unidades]]*Origen[[#This Row],[PVP]]</f>
        <v>918</v>
      </c>
      <c r="O518" s="1" t="s">
        <v>130</v>
      </c>
      <c r="P518" s="1" t="s">
        <v>6</v>
      </c>
      <c r="Q518" s="1" t="s">
        <v>126</v>
      </c>
      <c r="R518" s="1" t="s">
        <v>35</v>
      </c>
      <c r="S518" s="1" t="s">
        <v>52</v>
      </c>
      <c r="T518" s="1" t="s">
        <v>57</v>
      </c>
      <c r="U518" s="1" t="s">
        <v>40</v>
      </c>
    </row>
    <row r="519" spans="1:21" x14ac:dyDescent="0.25">
      <c r="A519">
        <v>521</v>
      </c>
      <c r="B519">
        <f>IF(IFERROR(VLOOKUP(Origen[[#This Row],[Customer ID]],A520:A4418,1,FALSE),0)&gt;0,1,0)</f>
        <v>0</v>
      </c>
      <c r="C519">
        <v>51</v>
      </c>
      <c r="D519" s="1" t="s">
        <v>2</v>
      </c>
      <c r="E519" s="1" t="str">
        <f>IF(Origen[[#This Row],[Genero Sin Depurar]]="","Desconocido",Origen[[#This Row],[Genero Sin Depurar]])</f>
        <v>Male</v>
      </c>
      <c r="F519" s="1" t="s">
        <v>71</v>
      </c>
      <c r="G519" s="1" t="s">
        <v>49</v>
      </c>
      <c r="H519" s="2">
        <v>46332</v>
      </c>
      <c r="I519" s="2" t="str">
        <f>TEXT(Origen[[#This Row],[Fecha Compra]],"dddd")</f>
        <v>viernes</v>
      </c>
      <c r="J519" s="7" t="str">
        <f>TEXT(MONTH(Origen[[#This Row],[Fecha Compra]]),"MM")</f>
        <v>01</v>
      </c>
      <c r="K519" s="7">
        <f>YEAR(Origen[[#This Row],[Fecha Compra]])</f>
        <v>2026</v>
      </c>
      <c r="L519">
        <v>20</v>
      </c>
      <c r="M519">
        <v>84</v>
      </c>
      <c r="N519">
        <f>Origen[[#This Row],[Unidades]]*Origen[[#This Row],[PVP]]</f>
        <v>1680</v>
      </c>
      <c r="O519" s="1" t="s">
        <v>113</v>
      </c>
      <c r="P519" s="1" t="s">
        <v>26</v>
      </c>
      <c r="Q519" s="1" t="s">
        <v>34</v>
      </c>
      <c r="R519" s="1" t="s">
        <v>19</v>
      </c>
      <c r="S519" s="1" t="s">
        <v>20</v>
      </c>
      <c r="T519" s="1" t="s">
        <v>68</v>
      </c>
      <c r="U519" s="1" t="s">
        <v>40</v>
      </c>
    </row>
    <row r="520" spans="1:21" x14ac:dyDescent="0.25">
      <c r="A520">
        <v>522</v>
      </c>
      <c r="B520">
        <f>IF(IFERROR(VLOOKUP(Origen[[#This Row],[Customer ID]],A521:A4419,1,FALSE),0)&gt;0,1,0)</f>
        <v>0</v>
      </c>
      <c r="C520">
        <v>36</v>
      </c>
      <c r="D520" s="1" t="s">
        <v>2</v>
      </c>
      <c r="E520" s="1" t="str">
        <f>IF(Origen[[#This Row],[Genero Sin Depurar]]="","Desconocido",Origen[[#This Row],[Genero Sin Depurar]])</f>
        <v>Male</v>
      </c>
      <c r="F520" s="1" t="s">
        <v>41</v>
      </c>
      <c r="G520" s="1" t="s">
        <v>4</v>
      </c>
      <c r="H520" s="2">
        <v>46334</v>
      </c>
      <c r="I520" s="2" t="str">
        <f>TEXT(Origen[[#This Row],[Fecha Compra]],"dddd")</f>
        <v>domingo</v>
      </c>
      <c r="J520" s="7" t="str">
        <f>TEXT(MONTH(Origen[[#This Row],[Fecha Compra]]),"MM")</f>
        <v>01</v>
      </c>
      <c r="K520" s="7">
        <f>YEAR(Origen[[#This Row],[Fecha Compra]])</f>
        <v>2026</v>
      </c>
      <c r="L520">
        <v>50</v>
      </c>
      <c r="M520">
        <v>41</v>
      </c>
      <c r="N520">
        <f>Origen[[#This Row],[Unidades]]*Origen[[#This Row],[PVP]]</f>
        <v>2050</v>
      </c>
      <c r="O520" s="1" t="s">
        <v>111</v>
      </c>
      <c r="P520" s="1" t="s">
        <v>6</v>
      </c>
      <c r="Q520" s="1" t="s">
        <v>62</v>
      </c>
      <c r="R520" s="1" t="s">
        <v>8</v>
      </c>
      <c r="S520" s="1" t="s">
        <v>36</v>
      </c>
      <c r="T520" s="1" t="s">
        <v>57</v>
      </c>
      <c r="U520" s="1" t="s">
        <v>31</v>
      </c>
    </row>
    <row r="521" spans="1:21" x14ac:dyDescent="0.25">
      <c r="A521">
        <v>523</v>
      </c>
      <c r="B521">
        <f>IF(IFERROR(VLOOKUP(Origen[[#This Row],[Customer ID]],A522:A4420,1,FALSE),0)&gt;0,1,0)</f>
        <v>0</v>
      </c>
      <c r="C521">
        <v>65</v>
      </c>
      <c r="D521" s="1" t="s">
        <v>2</v>
      </c>
      <c r="E521" s="1" t="str">
        <f>IF(Origen[[#This Row],[Genero Sin Depurar]]="","Desconocido",Origen[[#This Row],[Genero Sin Depurar]])</f>
        <v>Male</v>
      </c>
      <c r="F521" s="1" t="s">
        <v>125</v>
      </c>
      <c r="G521" s="1" t="s">
        <v>49</v>
      </c>
      <c r="H521" s="2">
        <v>46336</v>
      </c>
      <c r="I521" s="2" t="str">
        <f>TEXT(Origen[[#This Row],[Fecha Compra]],"dddd")</f>
        <v>martes</v>
      </c>
      <c r="J521" s="7" t="str">
        <f>TEXT(MONTH(Origen[[#This Row],[Fecha Compra]]),"MM")</f>
        <v>01</v>
      </c>
      <c r="K521" s="7">
        <f>YEAR(Origen[[#This Row],[Fecha Compra]])</f>
        <v>2026</v>
      </c>
      <c r="L521">
        <v>37</v>
      </c>
      <c r="M521">
        <v>88</v>
      </c>
      <c r="N521">
        <f>Origen[[#This Row],[Unidades]]*Origen[[#This Row],[PVP]]</f>
        <v>3256</v>
      </c>
      <c r="O521" s="1" t="s">
        <v>130</v>
      </c>
      <c r="P521" s="1" t="s">
        <v>26</v>
      </c>
      <c r="Q521" s="1" t="s">
        <v>126</v>
      </c>
      <c r="R521" s="1" t="s">
        <v>19</v>
      </c>
      <c r="S521" s="1" t="s">
        <v>56</v>
      </c>
      <c r="T521" s="1" t="s">
        <v>15</v>
      </c>
      <c r="U521" s="1" t="s">
        <v>40</v>
      </c>
    </row>
    <row r="522" spans="1:21" x14ac:dyDescent="0.25">
      <c r="A522">
        <v>524</v>
      </c>
      <c r="B522">
        <f>IF(IFERROR(VLOOKUP(Origen[[#This Row],[Customer ID]],A523:A4421,1,FALSE),0)&gt;0,1,0)</f>
        <v>0</v>
      </c>
      <c r="C522">
        <v>46</v>
      </c>
      <c r="D522" s="1" t="s">
        <v>2</v>
      </c>
      <c r="E522" s="1" t="str">
        <f>IF(Origen[[#This Row],[Genero Sin Depurar]]="","Desconocido",Origen[[#This Row],[Genero Sin Depurar]])</f>
        <v>Male</v>
      </c>
      <c r="F522" s="1" t="s">
        <v>23</v>
      </c>
      <c r="G522" s="1" t="s">
        <v>24</v>
      </c>
      <c r="H522" s="2">
        <v>46338</v>
      </c>
      <c r="I522" s="2" t="str">
        <f>TEXT(Origen[[#This Row],[Fecha Compra]],"dddd")</f>
        <v>jueves</v>
      </c>
      <c r="J522" s="7" t="str">
        <f>TEXT(MONTH(Origen[[#This Row],[Fecha Compra]]),"MM")</f>
        <v>01</v>
      </c>
      <c r="K522" s="7">
        <f>YEAR(Origen[[#This Row],[Fecha Compra]])</f>
        <v>2026</v>
      </c>
      <c r="L522">
        <v>5</v>
      </c>
      <c r="M522">
        <v>40</v>
      </c>
      <c r="N522">
        <f>Origen[[#This Row],[Unidades]]*Origen[[#This Row],[PVP]]</f>
        <v>200</v>
      </c>
      <c r="O522" s="1" t="s">
        <v>61</v>
      </c>
      <c r="P522" s="1" t="s">
        <v>26</v>
      </c>
      <c r="Q522" s="1" t="s">
        <v>103</v>
      </c>
      <c r="R522" s="1" t="s">
        <v>19</v>
      </c>
      <c r="S522" s="1" t="s">
        <v>9</v>
      </c>
      <c r="T522" s="1" t="s">
        <v>28</v>
      </c>
      <c r="U522" s="1" t="s">
        <v>40</v>
      </c>
    </row>
    <row r="523" spans="1:21" x14ac:dyDescent="0.25">
      <c r="A523">
        <v>525</v>
      </c>
      <c r="B523">
        <f>IF(IFERROR(VLOOKUP(Origen[[#This Row],[Customer ID]],A524:A4422,1,FALSE),0)&gt;0,1,0)</f>
        <v>0</v>
      </c>
      <c r="C523">
        <v>59</v>
      </c>
      <c r="D523" s="1" t="s">
        <v>2</v>
      </c>
      <c r="E523" s="1" t="str">
        <f>IF(Origen[[#This Row],[Genero Sin Depurar]]="","Desconocido",Origen[[#This Row],[Genero Sin Depurar]])</f>
        <v>Male</v>
      </c>
      <c r="F523" s="1" t="s">
        <v>37</v>
      </c>
      <c r="G523" s="1" t="s">
        <v>4</v>
      </c>
      <c r="H523" s="2">
        <v>46340</v>
      </c>
      <c r="I523" s="2" t="str">
        <f>TEXT(Origen[[#This Row],[Fecha Compra]],"dddd")</f>
        <v>sábado</v>
      </c>
      <c r="J523" s="7" t="str">
        <f>TEXT(MONTH(Origen[[#This Row],[Fecha Compra]]),"MM")</f>
        <v>01</v>
      </c>
      <c r="K523" s="7">
        <f>YEAR(Origen[[#This Row],[Fecha Compra]])</f>
        <v>2026</v>
      </c>
      <c r="L523">
        <v>44</v>
      </c>
      <c r="M523">
        <v>39</v>
      </c>
      <c r="N523">
        <f>Origen[[#This Row],[Unidades]]*Origen[[#This Row],[PVP]]</f>
        <v>1716</v>
      </c>
      <c r="O523" s="1" t="s">
        <v>120</v>
      </c>
      <c r="P523" s="1" t="s">
        <v>26</v>
      </c>
      <c r="Q523" s="1" t="s">
        <v>62</v>
      </c>
      <c r="R523" s="1" t="s">
        <v>35</v>
      </c>
      <c r="S523" s="1" t="s">
        <v>20</v>
      </c>
      <c r="T523" s="1" t="s">
        <v>28</v>
      </c>
      <c r="U523" s="1" t="s">
        <v>31</v>
      </c>
    </row>
    <row r="524" spans="1:21" x14ac:dyDescent="0.25">
      <c r="A524">
        <v>526</v>
      </c>
      <c r="B524">
        <f>IF(IFERROR(VLOOKUP(Origen[[#This Row],[Customer ID]],A525:A4423,1,FALSE),0)&gt;0,1,0)</f>
        <v>0</v>
      </c>
      <c r="C524">
        <v>51</v>
      </c>
      <c r="D524" s="1" t="s">
        <v>2</v>
      </c>
      <c r="E524" s="1" t="str">
        <f>IF(Origen[[#This Row],[Genero Sin Depurar]]="","Desconocido",Origen[[#This Row],[Genero Sin Depurar]])</f>
        <v>Male</v>
      </c>
      <c r="F524" s="1" t="s">
        <v>44</v>
      </c>
      <c r="G524" s="1" t="s">
        <v>45</v>
      </c>
      <c r="H524" s="2">
        <v>46342</v>
      </c>
      <c r="I524" s="2" t="str">
        <f>TEXT(Origen[[#This Row],[Fecha Compra]],"dddd")</f>
        <v>lunes</v>
      </c>
      <c r="J524" s="7" t="str">
        <f>TEXT(MONTH(Origen[[#This Row],[Fecha Compra]]),"MM")</f>
        <v>01</v>
      </c>
      <c r="K524" s="7">
        <f>YEAR(Origen[[#This Row],[Fecha Compra]])</f>
        <v>2026</v>
      </c>
      <c r="L524">
        <v>41</v>
      </c>
      <c r="M524">
        <v>37</v>
      </c>
      <c r="N524">
        <f>Origen[[#This Row],[Unidades]]*Origen[[#This Row],[PVP]]</f>
        <v>1517</v>
      </c>
      <c r="O524" s="1" t="s">
        <v>128</v>
      </c>
      <c r="P524" s="1" t="s">
        <v>26</v>
      </c>
      <c r="Q524" s="1" t="s">
        <v>91</v>
      </c>
      <c r="R524" s="1" t="s">
        <v>19</v>
      </c>
      <c r="S524" s="1" t="s">
        <v>27</v>
      </c>
      <c r="T524" s="1" t="s">
        <v>68</v>
      </c>
      <c r="U524" s="1" t="s">
        <v>70</v>
      </c>
    </row>
    <row r="525" spans="1:21" x14ac:dyDescent="0.25">
      <c r="A525">
        <v>527</v>
      </c>
      <c r="B525">
        <f>IF(IFERROR(VLOOKUP(Origen[[#This Row],[Customer ID]],A526:A4424,1,FALSE),0)&gt;0,1,0)</f>
        <v>0</v>
      </c>
      <c r="C525">
        <v>51</v>
      </c>
      <c r="D525" s="1" t="s">
        <v>2</v>
      </c>
      <c r="E525" s="1" t="str">
        <f>IF(Origen[[#This Row],[Genero Sin Depurar]]="","Desconocido",Origen[[#This Row],[Genero Sin Depurar]])</f>
        <v>Male</v>
      </c>
      <c r="F525" s="1" t="s">
        <v>77</v>
      </c>
      <c r="G525" s="1" t="s">
        <v>4</v>
      </c>
      <c r="H525" s="2">
        <v>46344</v>
      </c>
      <c r="I525" s="2" t="str">
        <f>TEXT(Origen[[#This Row],[Fecha Compra]],"dddd")</f>
        <v>miércoles</v>
      </c>
      <c r="J525" s="7" t="str">
        <f>TEXT(MONTH(Origen[[#This Row],[Fecha Compra]]),"MM")</f>
        <v>01</v>
      </c>
      <c r="K525" s="7">
        <f>YEAR(Origen[[#This Row],[Fecha Compra]])</f>
        <v>2026</v>
      </c>
      <c r="L525">
        <v>19</v>
      </c>
      <c r="M525">
        <v>52</v>
      </c>
      <c r="N525">
        <f>Origen[[#This Row],[Unidades]]*Origen[[#This Row],[PVP]]</f>
        <v>988</v>
      </c>
      <c r="O525" s="1" t="s">
        <v>109</v>
      </c>
      <c r="P525" s="1" t="s">
        <v>18</v>
      </c>
      <c r="Q525" s="1" t="s">
        <v>90</v>
      </c>
      <c r="R525" s="1" t="s">
        <v>8</v>
      </c>
      <c r="S525" s="1" t="s">
        <v>36</v>
      </c>
      <c r="T525" s="1" t="s">
        <v>15</v>
      </c>
      <c r="U525" s="1" t="s">
        <v>70</v>
      </c>
    </row>
    <row r="526" spans="1:21" x14ac:dyDescent="0.25">
      <c r="A526">
        <v>528</v>
      </c>
      <c r="B526">
        <f>IF(IFERROR(VLOOKUP(Origen[[#This Row],[Customer ID]],A527:A4425,1,FALSE),0)&gt;0,1,0)</f>
        <v>0</v>
      </c>
      <c r="C526">
        <v>21</v>
      </c>
      <c r="D526" s="1" t="s">
        <v>2</v>
      </c>
      <c r="E526" s="1" t="str">
        <f>IF(Origen[[#This Row],[Genero Sin Depurar]]="","Desconocido",Origen[[#This Row],[Genero Sin Depurar]])</f>
        <v>Male</v>
      </c>
      <c r="F526" s="1" t="s">
        <v>95</v>
      </c>
      <c r="G526" s="1" t="s">
        <v>4</v>
      </c>
      <c r="H526" s="2">
        <v>46346</v>
      </c>
      <c r="I526" s="2" t="str">
        <f>TEXT(Origen[[#This Row],[Fecha Compra]],"dddd")</f>
        <v>viernes</v>
      </c>
      <c r="J526" s="7" t="str">
        <f>TEXT(MONTH(Origen[[#This Row],[Fecha Compra]]),"MM")</f>
        <v>01</v>
      </c>
      <c r="K526" s="7">
        <f>YEAR(Origen[[#This Row],[Fecha Compra]])</f>
        <v>2026</v>
      </c>
      <c r="L526">
        <v>47</v>
      </c>
      <c r="M526">
        <v>23</v>
      </c>
      <c r="N526">
        <f>Origen[[#This Row],[Unidades]]*Origen[[#This Row],[PVP]]</f>
        <v>1081</v>
      </c>
      <c r="O526" s="1" t="s">
        <v>113</v>
      </c>
      <c r="P526" s="1" t="s">
        <v>6</v>
      </c>
      <c r="Q526" s="1" t="s">
        <v>116</v>
      </c>
      <c r="R526" s="1" t="s">
        <v>8</v>
      </c>
      <c r="S526" s="1" t="s">
        <v>27</v>
      </c>
      <c r="T526" s="1" t="s">
        <v>57</v>
      </c>
      <c r="U526" s="1" t="s">
        <v>79</v>
      </c>
    </row>
    <row r="527" spans="1:21" x14ac:dyDescent="0.25">
      <c r="A527">
        <v>529</v>
      </c>
      <c r="B527">
        <f>IF(IFERROR(VLOOKUP(Origen[[#This Row],[Customer ID]],A528:A4426,1,FALSE),0)&gt;0,1,0)</f>
        <v>0</v>
      </c>
      <c r="C527">
        <v>34</v>
      </c>
      <c r="D527" s="1" t="s">
        <v>2</v>
      </c>
      <c r="E527" s="1" t="str">
        <f>IF(Origen[[#This Row],[Genero Sin Depurar]]="","Desconocido",Origen[[#This Row],[Genero Sin Depurar]])</f>
        <v>Male</v>
      </c>
      <c r="F527" s="1" t="s">
        <v>32</v>
      </c>
      <c r="G527" s="1" t="s">
        <v>24</v>
      </c>
      <c r="H527" s="2">
        <v>46348</v>
      </c>
      <c r="I527" s="2" t="str">
        <f>TEXT(Origen[[#This Row],[Fecha Compra]],"dddd")</f>
        <v>domingo</v>
      </c>
      <c r="J527" s="7" t="str">
        <f>TEXT(MONTH(Origen[[#This Row],[Fecha Compra]]),"MM")</f>
        <v>01</v>
      </c>
      <c r="K527" s="7">
        <f>YEAR(Origen[[#This Row],[Fecha Compra]])</f>
        <v>2026</v>
      </c>
      <c r="L527">
        <v>40</v>
      </c>
      <c r="M527">
        <v>88</v>
      </c>
      <c r="N527">
        <f>Origen[[#This Row],[Unidades]]*Origen[[#This Row],[PVP]]</f>
        <v>3520</v>
      </c>
      <c r="O527" s="1" t="s">
        <v>110</v>
      </c>
      <c r="P527" s="1" t="s">
        <v>18</v>
      </c>
      <c r="Q527" s="1" t="s">
        <v>100</v>
      </c>
      <c r="R527" s="1" t="s">
        <v>8</v>
      </c>
      <c r="S527" s="1" t="s">
        <v>9</v>
      </c>
      <c r="T527" s="1" t="s">
        <v>15</v>
      </c>
      <c r="U527" s="1" t="s">
        <v>31</v>
      </c>
    </row>
    <row r="528" spans="1:21" x14ac:dyDescent="0.25">
      <c r="A528">
        <v>530</v>
      </c>
      <c r="B528">
        <f>IF(IFERROR(VLOOKUP(Origen[[#This Row],[Customer ID]],A529:A4427,1,FALSE),0)&gt;0,1,0)</f>
        <v>0</v>
      </c>
      <c r="C528">
        <v>32</v>
      </c>
      <c r="D528" s="1" t="s">
        <v>2</v>
      </c>
      <c r="E528" s="1" t="str">
        <f>IF(Origen[[#This Row],[Genero Sin Depurar]]="","Desconocido",Origen[[#This Row],[Genero Sin Depurar]])</f>
        <v>Male</v>
      </c>
      <c r="F528" s="1" t="s">
        <v>41</v>
      </c>
      <c r="G528" s="1" t="s">
        <v>4</v>
      </c>
      <c r="H528" s="2">
        <v>46350</v>
      </c>
      <c r="I528" s="2" t="str">
        <f>TEXT(Origen[[#This Row],[Fecha Compra]],"dddd")</f>
        <v>martes</v>
      </c>
      <c r="J528" s="7" t="str">
        <f>TEXT(MONTH(Origen[[#This Row],[Fecha Compra]]),"MM")</f>
        <v>01</v>
      </c>
      <c r="K528" s="7">
        <f>YEAR(Origen[[#This Row],[Fecha Compra]])</f>
        <v>2026</v>
      </c>
      <c r="L528">
        <v>6</v>
      </c>
      <c r="M528">
        <v>84</v>
      </c>
      <c r="N528">
        <f>Origen[[#This Row],[Unidades]]*Origen[[#This Row],[PVP]]</f>
        <v>504</v>
      </c>
      <c r="O528" s="1" t="s">
        <v>81</v>
      </c>
      <c r="P528" s="1" t="s">
        <v>26</v>
      </c>
      <c r="Q528" s="1" t="s">
        <v>103</v>
      </c>
      <c r="R528" s="1" t="s">
        <v>39</v>
      </c>
      <c r="S528" s="1" t="s">
        <v>36</v>
      </c>
      <c r="T528" s="1" t="s">
        <v>21</v>
      </c>
      <c r="U528" s="1" t="s">
        <v>70</v>
      </c>
    </row>
    <row r="529" spans="1:21" x14ac:dyDescent="0.25">
      <c r="A529">
        <v>531</v>
      </c>
      <c r="B529">
        <f>IF(IFERROR(VLOOKUP(Origen[[#This Row],[Customer ID]],A530:A4428,1,FALSE),0)&gt;0,1,0)</f>
        <v>0</v>
      </c>
      <c r="C529">
        <v>48</v>
      </c>
      <c r="D529" s="1" t="s">
        <v>2</v>
      </c>
      <c r="E529" s="1" t="str">
        <f>IF(Origen[[#This Row],[Genero Sin Depurar]]="","Desconocido",Origen[[#This Row],[Genero Sin Depurar]])</f>
        <v>Male</v>
      </c>
      <c r="F529" s="1" t="s">
        <v>44</v>
      </c>
      <c r="G529" s="1" t="s">
        <v>45</v>
      </c>
      <c r="H529" s="2">
        <v>46352</v>
      </c>
      <c r="I529" s="2" t="str">
        <f>TEXT(Origen[[#This Row],[Fecha Compra]],"dddd")</f>
        <v>jueves</v>
      </c>
      <c r="J529" s="7" t="str">
        <f>TEXT(MONTH(Origen[[#This Row],[Fecha Compra]]),"MM")</f>
        <v>01</v>
      </c>
      <c r="K529" s="7">
        <f>YEAR(Origen[[#This Row],[Fecha Compra]])</f>
        <v>2026</v>
      </c>
      <c r="L529">
        <v>25</v>
      </c>
      <c r="M529">
        <v>37</v>
      </c>
      <c r="N529">
        <f>Origen[[#This Row],[Unidades]]*Origen[[#This Row],[PVP]]</f>
        <v>925</v>
      </c>
      <c r="O529" s="1" t="s">
        <v>38</v>
      </c>
      <c r="P529" s="1" t="s">
        <v>74</v>
      </c>
      <c r="Q529" s="1" t="s">
        <v>118</v>
      </c>
      <c r="R529" s="1" t="s">
        <v>8</v>
      </c>
      <c r="S529" s="1" t="s">
        <v>56</v>
      </c>
      <c r="T529" s="1" t="s">
        <v>21</v>
      </c>
      <c r="U529" s="1" t="s">
        <v>58</v>
      </c>
    </row>
    <row r="530" spans="1:21" x14ac:dyDescent="0.25">
      <c r="A530">
        <v>532</v>
      </c>
      <c r="B530">
        <f>IF(IFERROR(VLOOKUP(Origen[[#This Row],[Customer ID]],A531:A4429,1,FALSE),0)&gt;0,1,0)</f>
        <v>0</v>
      </c>
      <c r="C530">
        <v>50</v>
      </c>
      <c r="D530" s="1" t="s">
        <v>2</v>
      </c>
      <c r="E530" s="1" t="str">
        <f>IF(Origen[[#This Row],[Genero Sin Depurar]]="","Desconocido",Origen[[#This Row],[Genero Sin Depurar]])</f>
        <v>Male</v>
      </c>
      <c r="F530" s="1" t="s">
        <v>23</v>
      </c>
      <c r="G530" s="1" t="s">
        <v>24</v>
      </c>
      <c r="H530" s="2">
        <v>46354</v>
      </c>
      <c r="I530" s="2" t="str">
        <f>TEXT(Origen[[#This Row],[Fecha Compra]],"dddd")</f>
        <v>sábado</v>
      </c>
      <c r="J530" s="7" t="str">
        <f>TEXT(MONTH(Origen[[#This Row],[Fecha Compra]]),"MM")</f>
        <v>01</v>
      </c>
      <c r="K530" s="7">
        <f>YEAR(Origen[[#This Row],[Fecha Compra]])</f>
        <v>2026</v>
      </c>
      <c r="L530">
        <v>42</v>
      </c>
      <c r="M530">
        <v>51</v>
      </c>
      <c r="N530">
        <f>Origen[[#This Row],[Unidades]]*Origen[[#This Row],[PVP]]</f>
        <v>2142</v>
      </c>
      <c r="O530" s="1" t="s">
        <v>111</v>
      </c>
      <c r="P530" s="1" t="s">
        <v>6</v>
      </c>
      <c r="Q530" s="1" t="s">
        <v>55</v>
      </c>
      <c r="R530" s="1" t="s">
        <v>39</v>
      </c>
      <c r="S530" s="1" t="s">
        <v>27</v>
      </c>
      <c r="T530" s="1" t="s">
        <v>15</v>
      </c>
      <c r="U530" s="1" t="s">
        <v>22</v>
      </c>
    </row>
    <row r="531" spans="1:21" x14ac:dyDescent="0.25">
      <c r="A531">
        <v>533</v>
      </c>
      <c r="B531">
        <f>IF(IFERROR(VLOOKUP(Origen[[#This Row],[Customer ID]],A532:A4430,1,FALSE),0)&gt;0,1,0)</f>
        <v>0</v>
      </c>
      <c r="C531">
        <v>26</v>
      </c>
      <c r="D531" s="1" t="s">
        <v>2</v>
      </c>
      <c r="E531" s="1" t="str">
        <f>IF(Origen[[#This Row],[Genero Sin Depurar]]="","Desconocido",Origen[[#This Row],[Genero Sin Depurar]])</f>
        <v>Male</v>
      </c>
      <c r="F531" s="1" t="s">
        <v>77</v>
      </c>
      <c r="G531" s="1" t="s">
        <v>4</v>
      </c>
      <c r="H531" s="2">
        <v>46356</v>
      </c>
      <c r="I531" s="2" t="str">
        <f>TEXT(Origen[[#This Row],[Fecha Compra]],"dddd")</f>
        <v>lunes</v>
      </c>
      <c r="J531" s="7" t="str">
        <f>TEXT(MONTH(Origen[[#This Row],[Fecha Compra]]),"MM")</f>
        <v>01</v>
      </c>
      <c r="K531" s="7">
        <f>YEAR(Origen[[#This Row],[Fecha Compra]])</f>
        <v>2026</v>
      </c>
      <c r="L531">
        <v>35</v>
      </c>
      <c r="M531">
        <v>76</v>
      </c>
      <c r="N531">
        <f>Origen[[#This Row],[Unidades]]*Origen[[#This Row],[PVP]]</f>
        <v>2660</v>
      </c>
      <c r="O531" s="1" t="s">
        <v>87</v>
      </c>
      <c r="P531" s="1" t="s">
        <v>6</v>
      </c>
      <c r="Q531" s="1" t="s">
        <v>76</v>
      </c>
      <c r="R531" s="1" t="s">
        <v>8</v>
      </c>
      <c r="S531" s="1" t="s">
        <v>9</v>
      </c>
      <c r="T531" s="1" t="s">
        <v>57</v>
      </c>
      <c r="U531" s="1" t="s">
        <v>79</v>
      </c>
    </row>
    <row r="532" spans="1:21" x14ac:dyDescent="0.25">
      <c r="A532">
        <v>534</v>
      </c>
      <c r="B532">
        <f>IF(IFERROR(VLOOKUP(Origen[[#This Row],[Customer ID]],A533:A4431,1,FALSE),0)&gt;0,1,0)</f>
        <v>0</v>
      </c>
      <c r="C532">
        <v>57</v>
      </c>
      <c r="D532" s="1" t="s">
        <v>2</v>
      </c>
      <c r="E532" s="1" t="str">
        <f>IF(Origen[[#This Row],[Genero Sin Depurar]]="","Desconocido",Origen[[#This Row],[Genero Sin Depurar]])</f>
        <v>Male</v>
      </c>
      <c r="F532" s="1" t="s">
        <v>23</v>
      </c>
      <c r="G532" s="1" t="s">
        <v>24</v>
      </c>
      <c r="H532" s="2">
        <v>46358</v>
      </c>
      <c r="I532" s="2" t="str">
        <f>TEXT(Origen[[#This Row],[Fecha Compra]],"dddd")</f>
        <v>miércoles</v>
      </c>
      <c r="J532" s="7" t="str">
        <f>TEXT(MONTH(Origen[[#This Row],[Fecha Compra]]),"MM")</f>
        <v>01</v>
      </c>
      <c r="K532" s="7">
        <f>YEAR(Origen[[#This Row],[Fecha Compra]])</f>
        <v>2026</v>
      </c>
      <c r="L532">
        <v>17</v>
      </c>
      <c r="M532">
        <v>60</v>
      </c>
      <c r="N532">
        <f>Origen[[#This Row],[Unidades]]*Origen[[#This Row],[PVP]]</f>
        <v>1020</v>
      </c>
      <c r="O532" s="1" t="s">
        <v>80</v>
      </c>
      <c r="P532" s="1" t="s">
        <v>6</v>
      </c>
      <c r="Q532" s="1" t="s">
        <v>51</v>
      </c>
      <c r="R532" s="1" t="s">
        <v>19</v>
      </c>
      <c r="S532" s="1" t="s">
        <v>27</v>
      </c>
      <c r="T532" s="1" t="s">
        <v>68</v>
      </c>
      <c r="U532" s="1" t="s">
        <v>22</v>
      </c>
    </row>
    <row r="533" spans="1:21" x14ac:dyDescent="0.25">
      <c r="A533">
        <v>535</v>
      </c>
      <c r="B533">
        <f>IF(IFERROR(VLOOKUP(Origen[[#This Row],[Customer ID]],A534:A4432,1,FALSE),0)&gt;0,1,0)</f>
        <v>0</v>
      </c>
      <c r="C533">
        <v>65</v>
      </c>
      <c r="D533" s="1" t="s">
        <v>2</v>
      </c>
      <c r="E533" s="1" t="str">
        <f>IF(Origen[[#This Row],[Genero Sin Depurar]]="","Desconocido",Origen[[#This Row],[Genero Sin Depurar]])</f>
        <v>Male</v>
      </c>
      <c r="F533" s="1" t="s">
        <v>125</v>
      </c>
      <c r="G533" s="1" t="s">
        <v>49</v>
      </c>
      <c r="H533" s="2">
        <v>46360</v>
      </c>
      <c r="I533" s="2" t="str">
        <f>TEXT(Origen[[#This Row],[Fecha Compra]],"dddd")</f>
        <v>viernes</v>
      </c>
      <c r="J533" s="7" t="str">
        <f>TEXT(MONTH(Origen[[#This Row],[Fecha Compra]]),"MM")</f>
        <v>01</v>
      </c>
      <c r="K533" s="7">
        <f>YEAR(Origen[[#This Row],[Fecha Compra]])</f>
        <v>2026</v>
      </c>
      <c r="L533">
        <v>4</v>
      </c>
      <c r="M533">
        <v>72</v>
      </c>
      <c r="N533">
        <f>Origen[[#This Row],[Unidades]]*Origen[[#This Row],[PVP]]</f>
        <v>288</v>
      </c>
      <c r="O533" s="1" t="s">
        <v>85</v>
      </c>
      <c r="P533" s="1" t="s">
        <v>6</v>
      </c>
      <c r="Q533" s="1" t="s">
        <v>51</v>
      </c>
      <c r="R533" s="1" t="s">
        <v>39</v>
      </c>
      <c r="S533" s="1" t="s">
        <v>27</v>
      </c>
      <c r="T533" s="1" t="s">
        <v>28</v>
      </c>
      <c r="U533" s="1" t="s">
        <v>40</v>
      </c>
    </row>
    <row r="534" spans="1:21" x14ac:dyDescent="0.25">
      <c r="A534">
        <v>536</v>
      </c>
      <c r="B534">
        <f>IF(IFERROR(VLOOKUP(Origen[[#This Row],[Customer ID]],A535:A4433,1,FALSE),0)&gt;0,1,0)</f>
        <v>0</v>
      </c>
      <c r="C534">
        <v>56</v>
      </c>
      <c r="D534" s="1" t="s">
        <v>2</v>
      </c>
      <c r="E534" s="1" t="str">
        <f>IF(Origen[[#This Row],[Genero Sin Depurar]]="","Desconocido",Origen[[#This Row],[Genero Sin Depurar]])</f>
        <v>Male</v>
      </c>
      <c r="F534" s="1" t="s">
        <v>95</v>
      </c>
      <c r="G534" s="1" t="s">
        <v>4</v>
      </c>
      <c r="H534" s="2">
        <v>46362</v>
      </c>
      <c r="I534" s="2" t="str">
        <f>TEXT(Origen[[#This Row],[Fecha Compra]],"dddd")</f>
        <v>domingo</v>
      </c>
      <c r="J534" s="7" t="str">
        <f>TEXT(MONTH(Origen[[#This Row],[Fecha Compra]]),"MM")</f>
        <v>01</v>
      </c>
      <c r="K534" s="7">
        <f>YEAR(Origen[[#This Row],[Fecha Compra]])</f>
        <v>2026</v>
      </c>
      <c r="L534">
        <v>24</v>
      </c>
      <c r="M534">
        <v>45</v>
      </c>
      <c r="N534">
        <f>Origen[[#This Row],[Unidades]]*Origen[[#This Row],[PVP]]</f>
        <v>1080</v>
      </c>
      <c r="O534" s="1" t="s">
        <v>46</v>
      </c>
      <c r="P534" s="1" t="s">
        <v>6</v>
      </c>
      <c r="Q534" s="1" t="s">
        <v>14</v>
      </c>
      <c r="R534" s="1" t="s">
        <v>19</v>
      </c>
      <c r="S534" s="1" t="s">
        <v>20</v>
      </c>
      <c r="T534" s="1" t="s">
        <v>57</v>
      </c>
      <c r="U534" s="1" t="s">
        <v>22</v>
      </c>
    </row>
    <row r="535" spans="1:21" x14ac:dyDescent="0.25">
      <c r="A535">
        <v>537</v>
      </c>
      <c r="B535">
        <f>IF(IFERROR(VLOOKUP(Origen[[#This Row],[Customer ID]],A536:A4434,1,FALSE),0)&gt;0,1,0)</f>
        <v>0</v>
      </c>
      <c r="C535">
        <v>44</v>
      </c>
      <c r="D535" s="1" t="s">
        <v>2</v>
      </c>
      <c r="E535" s="1" t="str">
        <f>IF(Origen[[#This Row],[Genero Sin Depurar]]="","Desconocido",Origen[[#This Row],[Genero Sin Depurar]])</f>
        <v>Male</v>
      </c>
      <c r="F535" s="1" t="s">
        <v>84</v>
      </c>
      <c r="G535" s="1" t="s">
        <v>45</v>
      </c>
      <c r="H535" s="2">
        <v>46364</v>
      </c>
      <c r="I535" s="2" t="str">
        <f>TEXT(Origen[[#This Row],[Fecha Compra]],"dddd")</f>
        <v>martes</v>
      </c>
      <c r="J535" s="7" t="str">
        <f>TEXT(MONTH(Origen[[#This Row],[Fecha Compra]]),"MM")</f>
        <v>01</v>
      </c>
      <c r="K535" s="7">
        <f>YEAR(Origen[[#This Row],[Fecha Compra]])</f>
        <v>2026</v>
      </c>
      <c r="L535">
        <v>16</v>
      </c>
      <c r="M535">
        <v>84</v>
      </c>
      <c r="N535">
        <f>Origen[[#This Row],[Unidades]]*Origen[[#This Row],[PVP]]</f>
        <v>1344</v>
      </c>
      <c r="O535" s="1" t="s">
        <v>97</v>
      </c>
      <c r="P535" s="1" t="s">
        <v>18</v>
      </c>
      <c r="Q535" s="1" t="s">
        <v>14</v>
      </c>
      <c r="R535" s="1" t="s">
        <v>39</v>
      </c>
      <c r="S535" s="1" t="s">
        <v>56</v>
      </c>
      <c r="T535" s="1" t="s">
        <v>68</v>
      </c>
      <c r="U535" s="1" t="s">
        <v>79</v>
      </c>
    </row>
    <row r="536" spans="1:21" x14ac:dyDescent="0.25">
      <c r="A536">
        <v>538</v>
      </c>
      <c r="B536">
        <f>IF(IFERROR(VLOOKUP(Origen[[#This Row],[Customer ID]],A537:A4435,1,FALSE),0)&gt;0,1,0)</f>
        <v>0</v>
      </c>
      <c r="C536">
        <v>50</v>
      </c>
      <c r="D536" s="1" t="s">
        <v>2</v>
      </c>
      <c r="E536" s="1" t="str">
        <f>IF(Origen[[#This Row],[Genero Sin Depurar]]="","Desconocido",Origen[[#This Row],[Genero Sin Depurar]])</f>
        <v>Male</v>
      </c>
      <c r="F536" s="1" t="s">
        <v>3</v>
      </c>
      <c r="G536" s="1" t="s">
        <v>4</v>
      </c>
      <c r="H536" s="2">
        <v>46366</v>
      </c>
      <c r="I536" s="2" t="str">
        <f>TEXT(Origen[[#This Row],[Fecha Compra]],"dddd")</f>
        <v>jueves</v>
      </c>
      <c r="J536" s="7" t="str">
        <f>TEXT(MONTH(Origen[[#This Row],[Fecha Compra]]),"MM")</f>
        <v>01</v>
      </c>
      <c r="K536" s="7">
        <f>YEAR(Origen[[#This Row],[Fecha Compra]])</f>
        <v>2026</v>
      </c>
      <c r="L536">
        <v>14</v>
      </c>
      <c r="M536">
        <v>49</v>
      </c>
      <c r="N536">
        <f>Origen[[#This Row],[Unidades]]*Origen[[#This Row],[PVP]]</f>
        <v>686</v>
      </c>
      <c r="O536" s="1" t="s">
        <v>123</v>
      </c>
      <c r="P536" s="1" t="s">
        <v>18</v>
      </c>
      <c r="Q536" s="1" t="s">
        <v>30</v>
      </c>
      <c r="R536" s="1" t="s">
        <v>35</v>
      </c>
      <c r="S536" s="1" t="s">
        <v>56</v>
      </c>
      <c r="T536" s="1" t="s">
        <v>68</v>
      </c>
      <c r="U536" s="1" t="s">
        <v>31</v>
      </c>
    </row>
    <row r="537" spans="1:21" x14ac:dyDescent="0.25">
      <c r="A537">
        <v>539</v>
      </c>
      <c r="B537">
        <f>IF(IFERROR(VLOOKUP(Origen[[#This Row],[Customer ID]],A538:A4436,1,FALSE),0)&gt;0,1,0)</f>
        <v>0</v>
      </c>
      <c r="C537">
        <v>27</v>
      </c>
      <c r="D537" s="1" t="s">
        <v>2</v>
      </c>
      <c r="E537" s="1" t="str">
        <f>IF(Origen[[#This Row],[Genero Sin Depurar]]="","Desconocido",Origen[[#This Row],[Genero Sin Depurar]])</f>
        <v>Male</v>
      </c>
      <c r="F537" s="1" t="s">
        <v>107</v>
      </c>
      <c r="G537" s="1" t="s">
        <v>4</v>
      </c>
      <c r="H537" s="2">
        <v>46368</v>
      </c>
      <c r="I537" s="2" t="str">
        <f>TEXT(Origen[[#This Row],[Fecha Compra]],"dddd")</f>
        <v>sábado</v>
      </c>
      <c r="J537" s="7" t="str">
        <f>TEXT(MONTH(Origen[[#This Row],[Fecha Compra]]),"MM")</f>
        <v>01</v>
      </c>
      <c r="K537" s="7">
        <f>YEAR(Origen[[#This Row],[Fecha Compra]])</f>
        <v>2026</v>
      </c>
      <c r="L537">
        <v>43</v>
      </c>
      <c r="M537">
        <v>22</v>
      </c>
      <c r="N537">
        <f>Origen[[#This Row],[Unidades]]*Origen[[#This Row],[PVP]]</f>
        <v>946</v>
      </c>
      <c r="O537" s="1" t="s">
        <v>123</v>
      </c>
      <c r="P537" s="1" t="s">
        <v>74</v>
      </c>
      <c r="Q537" s="1" t="s">
        <v>78</v>
      </c>
      <c r="R537" s="1" t="s">
        <v>19</v>
      </c>
      <c r="S537" s="1" t="s">
        <v>20</v>
      </c>
      <c r="T537" s="1" t="s">
        <v>15</v>
      </c>
      <c r="U537" s="1" t="s">
        <v>22</v>
      </c>
    </row>
    <row r="538" spans="1:21" x14ac:dyDescent="0.25">
      <c r="A538">
        <v>540</v>
      </c>
      <c r="B538">
        <f>IF(IFERROR(VLOOKUP(Origen[[#This Row],[Customer ID]],A539:A4437,1,FALSE),0)&gt;0,1,0)</f>
        <v>0</v>
      </c>
      <c r="C538">
        <v>49</v>
      </c>
      <c r="D538" s="1" t="s">
        <v>2</v>
      </c>
      <c r="E538" s="1" t="str">
        <f>IF(Origen[[#This Row],[Genero Sin Depurar]]="","Desconocido",Origen[[#This Row],[Genero Sin Depurar]])</f>
        <v>Male</v>
      </c>
      <c r="F538" s="1" t="s">
        <v>44</v>
      </c>
      <c r="G538" s="1" t="s">
        <v>45</v>
      </c>
      <c r="H538" s="2">
        <v>46370</v>
      </c>
      <c r="I538" s="2" t="str">
        <f>TEXT(Origen[[#This Row],[Fecha Compra]],"dddd")</f>
        <v>lunes</v>
      </c>
      <c r="J538" s="7" t="str">
        <f>TEXT(MONTH(Origen[[#This Row],[Fecha Compra]]),"MM")</f>
        <v>01</v>
      </c>
      <c r="K538" s="7">
        <f>YEAR(Origen[[#This Row],[Fecha Compra]])</f>
        <v>2026</v>
      </c>
      <c r="L538">
        <v>49</v>
      </c>
      <c r="M538">
        <v>48</v>
      </c>
      <c r="N538">
        <f>Origen[[#This Row],[Unidades]]*Origen[[#This Row],[PVP]]</f>
        <v>2352</v>
      </c>
      <c r="O538" s="1" t="s">
        <v>33</v>
      </c>
      <c r="P538" s="1" t="s">
        <v>26</v>
      </c>
      <c r="Q538" s="1" t="s">
        <v>65</v>
      </c>
      <c r="R538" s="1" t="s">
        <v>8</v>
      </c>
      <c r="S538" s="1" t="s">
        <v>56</v>
      </c>
      <c r="T538" s="1" t="s">
        <v>68</v>
      </c>
      <c r="U538" s="1" t="s">
        <v>22</v>
      </c>
    </row>
    <row r="539" spans="1:21" x14ac:dyDescent="0.25">
      <c r="A539">
        <v>541</v>
      </c>
      <c r="B539">
        <f>IF(IFERROR(VLOOKUP(Origen[[#This Row],[Customer ID]],A540:A4438,1,FALSE),0)&gt;0,1,0)</f>
        <v>0</v>
      </c>
      <c r="C539">
        <v>49</v>
      </c>
      <c r="D539" s="1" t="s">
        <v>2</v>
      </c>
      <c r="E539" s="1" t="str">
        <f>IF(Origen[[#This Row],[Genero Sin Depurar]]="","Desconocido",Origen[[#This Row],[Genero Sin Depurar]])</f>
        <v>Male</v>
      </c>
      <c r="F539" s="1" t="s">
        <v>63</v>
      </c>
      <c r="G539" s="1" t="s">
        <v>4</v>
      </c>
      <c r="H539" s="2">
        <v>46372</v>
      </c>
      <c r="I539" s="2" t="str">
        <f>TEXT(Origen[[#This Row],[Fecha Compra]],"dddd")</f>
        <v>miércoles</v>
      </c>
      <c r="J539" s="7" t="str">
        <f>TEXT(MONTH(Origen[[#This Row],[Fecha Compra]]),"MM")</f>
        <v>01</v>
      </c>
      <c r="K539" s="7">
        <f>YEAR(Origen[[#This Row],[Fecha Compra]])</f>
        <v>2026</v>
      </c>
      <c r="L539">
        <v>33</v>
      </c>
      <c r="M539">
        <v>37</v>
      </c>
      <c r="N539">
        <f>Origen[[#This Row],[Unidades]]*Origen[[#This Row],[PVP]]</f>
        <v>1221</v>
      </c>
      <c r="O539" s="1" t="s">
        <v>113</v>
      </c>
      <c r="P539" s="1" t="s">
        <v>26</v>
      </c>
      <c r="Q539" s="1" t="s">
        <v>75</v>
      </c>
      <c r="R539" s="1" t="s">
        <v>19</v>
      </c>
      <c r="S539" s="1" t="s">
        <v>27</v>
      </c>
      <c r="T539" s="1" t="s">
        <v>15</v>
      </c>
      <c r="U539" s="1" t="s">
        <v>79</v>
      </c>
    </row>
    <row r="540" spans="1:21" x14ac:dyDescent="0.25">
      <c r="A540">
        <v>542</v>
      </c>
      <c r="B540">
        <f>IF(IFERROR(VLOOKUP(Origen[[#This Row],[Customer ID]],A541:A4439,1,FALSE),0)&gt;0,1,0)</f>
        <v>0</v>
      </c>
      <c r="C540">
        <v>52</v>
      </c>
      <c r="D540" s="1" t="s">
        <v>2</v>
      </c>
      <c r="E540" s="1" t="str">
        <f>IF(Origen[[#This Row],[Genero Sin Depurar]]="","Desconocido",Origen[[#This Row],[Genero Sin Depurar]])</f>
        <v>Male</v>
      </c>
      <c r="F540" s="1" t="s">
        <v>84</v>
      </c>
      <c r="G540" s="1" t="s">
        <v>45</v>
      </c>
      <c r="H540" s="2">
        <v>46374</v>
      </c>
      <c r="I540" s="2" t="str">
        <f>TEXT(Origen[[#This Row],[Fecha Compra]],"dddd")</f>
        <v>viernes</v>
      </c>
      <c r="J540" s="7" t="str">
        <f>TEXT(MONTH(Origen[[#This Row],[Fecha Compra]]),"MM")</f>
        <v>01</v>
      </c>
      <c r="K540" s="7">
        <f>YEAR(Origen[[#This Row],[Fecha Compra]])</f>
        <v>2026</v>
      </c>
      <c r="L540">
        <v>45</v>
      </c>
      <c r="M540">
        <v>27</v>
      </c>
      <c r="N540">
        <f>Origen[[#This Row],[Unidades]]*Origen[[#This Row],[PVP]]</f>
        <v>1215</v>
      </c>
      <c r="O540" s="1" t="s">
        <v>121</v>
      </c>
      <c r="P540" s="1" t="s">
        <v>6</v>
      </c>
      <c r="Q540" s="1" t="s">
        <v>7</v>
      </c>
      <c r="R540" s="1" t="s">
        <v>39</v>
      </c>
      <c r="S540" s="1" t="s">
        <v>27</v>
      </c>
      <c r="T540" s="1" t="s">
        <v>15</v>
      </c>
      <c r="U540" s="1" t="s">
        <v>58</v>
      </c>
    </row>
    <row r="541" spans="1:21" x14ac:dyDescent="0.25">
      <c r="A541">
        <v>543</v>
      </c>
      <c r="B541">
        <f>IF(IFERROR(VLOOKUP(Origen[[#This Row],[Customer ID]],A542:A4440,1,FALSE),0)&gt;0,1,0)</f>
        <v>0</v>
      </c>
      <c r="C541">
        <v>27</v>
      </c>
      <c r="D541" s="1" t="s">
        <v>2</v>
      </c>
      <c r="E541" s="1" t="str">
        <f>IF(Origen[[#This Row],[Genero Sin Depurar]]="","Desconocido",Origen[[#This Row],[Genero Sin Depurar]])</f>
        <v>Male</v>
      </c>
      <c r="F541" s="1" t="s">
        <v>119</v>
      </c>
      <c r="G541" s="1" t="s">
        <v>24</v>
      </c>
      <c r="H541" s="2">
        <v>46376</v>
      </c>
      <c r="I541" s="2" t="str">
        <f>TEXT(Origen[[#This Row],[Fecha Compra]],"dddd")</f>
        <v>domingo</v>
      </c>
      <c r="J541" s="7" t="str">
        <f>TEXT(MONTH(Origen[[#This Row],[Fecha Compra]]),"MM")</f>
        <v>01</v>
      </c>
      <c r="K541" s="7">
        <f>YEAR(Origen[[#This Row],[Fecha Compra]])</f>
        <v>2026</v>
      </c>
      <c r="L541">
        <v>35</v>
      </c>
      <c r="M541">
        <v>79</v>
      </c>
      <c r="N541">
        <f>Origen[[#This Row],[Unidades]]*Origen[[#This Row],[PVP]]</f>
        <v>2765</v>
      </c>
      <c r="O541" s="1" t="s">
        <v>97</v>
      </c>
      <c r="P541" s="1" t="s">
        <v>74</v>
      </c>
      <c r="Q541" s="1" t="s">
        <v>67</v>
      </c>
      <c r="R541" s="1" t="s">
        <v>19</v>
      </c>
      <c r="S541" s="1" t="s">
        <v>27</v>
      </c>
      <c r="T541" s="1" t="s">
        <v>15</v>
      </c>
      <c r="U541" s="1" t="s">
        <v>58</v>
      </c>
    </row>
    <row r="542" spans="1:21" x14ac:dyDescent="0.25">
      <c r="A542">
        <v>544</v>
      </c>
      <c r="B542">
        <f>IF(IFERROR(VLOOKUP(Origen[[#This Row],[Customer ID]],A543:A4441,1,FALSE),0)&gt;0,1,0)</f>
        <v>0</v>
      </c>
      <c r="C542">
        <v>53</v>
      </c>
      <c r="D542" s="1" t="s">
        <v>2</v>
      </c>
      <c r="E542" s="1" t="str">
        <f>IF(Origen[[#This Row],[Genero Sin Depurar]]="","Desconocido",Origen[[#This Row],[Genero Sin Depurar]])</f>
        <v>Male</v>
      </c>
      <c r="F542" s="1" t="s">
        <v>69</v>
      </c>
      <c r="G542" s="1" t="s">
        <v>4</v>
      </c>
      <c r="H542" s="2">
        <v>46378</v>
      </c>
      <c r="I542" s="2" t="str">
        <f>TEXT(Origen[[#This Row],[Fecha Compra]],"dddd")</f>
        <v>martes</v>
      </c>
      <c r="J542" s="7" t="str">
        <f>TEXT(MONTH(Origen[[#This Row],[Fecha Compra]]),"MM")</f>
        <v>01</v>
      </c>
      <c r="K542" s="7">
        <f>YEAR(Origen[[#This Row],[Fecha Compra]])</f>
        <v>2026</v>
      </c>
      <c r="L542">
        <v>11</v>
      </c>
      <c r="M542">
        <v>98</v>
      </c>
      <c r="N542">
        <f>Origen[[#This Row],[Unidades]]*Origen[[#This Row],[PVP]]</f>
        <v>1078</v>
      </c>
      <c r="O542" s="1" t="s">
        <v>72</v>
      </c>
      <c r="P542" s="1" t="s">
        <v>18</v>
      </c>
      <c r="Q542" s="1" t="s">
        <v>90</v>
      </c>
      <c r="R542" s="1" t="s">
        <v>19</v>
      </c>
      <c r="S542" s="1" t="s">
        <v>9</v>
      </c>
      <c r="T542" s="1" t="s">
        <v>21</v>
      </c>
      <c r="U542" s="1" t="s">
        <v>70</v>
      </c>
    </row>
    <row r="543" spans="1:21" x14ac:dyDescent="0.25">
      <c r="A543">
        <v>545</v>
      </c>
      <c r="B543">
        <f>IF(IFERROR(VLOOKUP(Origen[[#This Row],[Customer ID]],A544:A4442,1,FALSE),0)&gt;0,1,0)</f>
        <v>0</v>
      </c>
      <c r="C543">
        <v>34</v>
      </c>
      <c r="D543" s="1" t="s">
        <v>2</v>
      </c>
      <c r="E543" s="1" t="str">
        <f>IF(Origen[[#This Row],[Genero Sin Depurar]]="","Desconocido",Origen[[#This Row],[Genero Sin Depurar]])</f>
        <v>Male</v>
      </c>
      <c r="F543" s="1" t="s">
        <v>23</v>
      </c>
      <c r="G543" s="1" t="s">
        <v>24</v>
      </c>
      <c r="H543" s="2">
        <v>46380</v>
      </c>
      <c r="I543" s="2" t="str">
        <f>TEXT(Origen[[#This Row],[Fecha Compra]],"dddd")</f>
        <v>jueves</v>
      </c>
      <c r="J543" s="7" t="str">
        <f>TEXT(MONTH(Origen[[#This Row],[Fecha Compra]]),"MM")</f>
        <v>01</v>
      </c>
      <c r="K543" s="7">
        <f>YEAR(Origen[[#This Row],[Fecha Compra]])</f>
        <v>2026</v>
      </c>
      <c r="L543">
        <v>30</v>
      </c>
      <c r="M543">
        <v>64</v>
      </c>
      <c r="N543">
        <f>Origen[[#This Row],[Unidades]]*Origen[[#This Row],[PVP]]</f>
        <v>1920</v>
      </c>
      <c r="O543" s="1" t="s">
        <v>131</v>
      </c>
      <c r="P543" s="1" t="s">
        <v>18</v>
      </c>
      <c r="Q543" s="1" t="s">
        <v>116</v>
      </c>
      <c r="R543" s="1" t="s">
        <v>35</v>
      </c>
      <c r="S543" s="1" t="s">
        <v>36</v>
      </c>
      <c r="T543" s="1" t="s">
        <v>57</v>
      </c>
      <c r="U543" s="1" t="s">
        <v>79</v>
      </c>
    </row>
    <row r="544" spans="1:21" x14ac:dyDescent="0.25">
      <c r="A544">
        <v>546</v>
      </c>
      <c r="B544">
        <f>IF(IFERROR(VLOOKUP(Origen[[#This Row],[Customer ID]],A545:A4443,1,FALSE),0)&gt;0,1,0)</f>
        <v>0</v>
      </c>
      <c r="C544">
        <v>33</v>
      </c>
      <c r="D544" s="1" t="s">
        <v>2</v>
      </c>
      <c r="E544" s="1" t="str">
        <f>IF(Origen[[#This Row],[Genero Sin Depurar]]="","Desconocido",Origen[[#This Row],[Genero Sin Depurar]])</f>
        <v>Male</v>
      </c>
      <c r="F544" s="1" t="s">
        <v>44</v>
      </c>
      <c r="G544" s="1" t="s">
        <v>45</v>
      </c>
      <c r="H544" s="2">
        <v>46382</v>
      </c>
      <c r="I544" s="2" t="str">
        <f>TEXT(Origen[[#This Row],[Fecha Compra]],"dddd")</f>
        <v>sábado</v>
      </c>
      <c r="J544" s="7" t="str">
        <f>TEXT(MONTH(Origen[[#This Row],[Fecha Compra]]),"MM")</f>
        <v>01</v>
      </c>
      <c r="K544" s="7">
        <f>YEAR(Origen[[#This Row],[Fecha Compra]])</f>
        <v>2026</v>
      </c>
      <c r="L544">
        <v>48</v>
      </c>
      <c r="M544">
        <v>32</v>
      </c>
      <c r="N544">
        <f>Origen[[#This Row],[Unidades]]*Origen[[#This Row],[PVP]]</f>
        <v>1536</v>
      </c>
      <c r="O544" s="1" t="s">
        <v>72</v>
      </c>
      <c r="P544" s="1" t="s">
        <v>6</v>
      </c>
      <c r="Q544" s="1" t="s">
        <v>118</v>
      </c>
      <c r="R544" s="1" t="s">
        <v>35</v>
      </c>
      <c r="S544" s="1" t="s">
        <v>52</v>
      </c>
      <c r="T544" s="1" t="s">
        <v>68</v>
      </c>
      <c r="U544" s="1" t="s">
        <v>31</v>
      </c>
    </row>
    <row r="545" spans="1:21" x14ac:dyDescent="0.25">
      <c r="A545">
        <v>547</v>
      </c>
      <c r="B545">
        <f>IF(IFERROR(VLOOKUP(Origen[[#This Row],[Customer ID]],A546:A4444,1,FALSE),0)&gt;0,1,0)</f>
        <v>0</v>
      </c>
      <c r="C545">
        <v>62</v>
      </c>
      <c r="D545" s="1" t="s">
        <v>2</v>
      </c>
      <c r="E545" s="1" t="str">
        <f>IF(Origen[[#This Row],[Genero Sin Depurar]]="","Desconocido",Origen[[#This Row],[Genero Sin Depurar]])</f>
        <v>Male</v>
      </c>
      <c r="F545" s="1" t="s">
        <v>86</v>
      </c>
      <c r="G545" s="1" t="s">
        <v>4</v>
      </c>
      <c r="H545" s="2">
        <v>46384</v>
      </c>
      <c r="I545" s="2" t="str">
        <f>TEXT(Origen[[#This Row],[Fecha Compra]],"dddd")</f>
        <v>lunes</v>
      </c>
      <c r="J545" s="7" t="str">
        <f>TEXT(MONTH(Origen[[#This Row],[Fecha Compra]]),"MM")</f>
        <v>01</v>
      </c>
      <c r="K545" s="7">
        <f>YEAR(Origen[[#This Row],[Fecha Compra]])</f>
        <v>2026</v>
      </c>
      <c r="L545">
        <v>45</v>
      </c>
      <c r="M545">
        <v>74</v>
      </c>
      <c r="N545">
        <f>Origen[[#This Row],[Unidades]]*Origen[[#This Row],[PVP]]</f>
        <v>3330</v>
      </c>
      <c r="O545" s="1" t="s">
        <v>112</v>
      </c>
      <c r="P545" s="1" t="s">
        <v>26</v>
      </c>
      <c r="Q545" s="1" t="s">
        <v>92</v>
      </c>
      <c r="R545" s="1" t="s">
        <v>8</v>
      </c>
      <c r="S545" s="1" t="s">
        <v>20</v>
      </c>
      <c r="T545" s="1" t="s">
        <v>10</v>
      </c>
      <c r="U545" s="1" t="s">
        <v>58</v>
      </c>
    </row>
    <row r="546" spans="1:21" x14ac:dyDescent="0.25">
      <c r="A546">
        <v>548</v>
      </c>
      <c r="B546">
        <f>IF(IFERROR(VLOOKUP(Origen[[#This Row],[Customer ID]],A547:A4445,1,FALSE),0)&gt;0,1,0)</f>
        <v>0</v>
      </c>
      <c r="C546">
        <v>38</v>
      </c>
      <c r="D546" s="1" t="s">
        <v>2</v>
      </c>
      <c r="E546" s="1" t="str">
        <f>IF(Origen[[#This Row],[Genero Sin Depurar]]="","Desconocido",Origen[[#This Row],[Genero Sin Depurar]])</f>
        <v>Male</v>
      </c>
      <c r="F546" s="1" t="s">
        <v>84</v>
      </c>
      <c r="G546" s="1" t="s">
        <v>45</v>
      </c>
      <c r="H546" s="2">
        <v>46386</v>
      </c>
      <c r="I546" s="2" t="str">
        <f>TEXT(Origen[[#This Row],[Fecha Compra]],"dddd")</f>
        <v>miércoles</v>
      </c>
      <c r="J546" s="7" t="str">
        <f>TEXT(MONTH(Origen[[#This Row],[Fecha Compra]]),"MM")</f>
        <v>01</v>
      </c>
      <c r="K546" s="7">
        <f>YEAR(Origen[[#This Row],[Fecha Compra]])</f>
        <v>2026</v>
      </c>
      <c r="L546">
        <v>26</v>
      </c>
      <c r="M546">
        <v>50</v>
      </c>
      <c r="N546">
        <f>Origen[[#This Row],[Unidades]]*Origen[[#This Row],[PVP]]</f>
        <v>1300</v>
      </c>
      <c r="O546" s="1" t="s">
        <v>89</v>
      </c>
      <c r="P546" s="1" t="s">
        <v>26</v>
      </c>
      <c r="Q546" s="1" t="s">
        <v>126</v>
      </c>
      <c r="R546" s="1" t="s">
        <v>8</v>
      </c>
      <c r="S546" s="1" t="s">
        <v>20</v>
      </c>
      <c r="T546" s="1" t="s">
        <v>10</v>
      </c>
      <c r="U546" s="1" t="s">
        <v>22</v>
      </c>
    </row>
    <row r="547" spans="1:21" x14ac:dyDescent="0.25">
      <c r="A547">
        <v>549</v>
      </c>
      <c r="B547">
        <f>IF(IFERROR(VLOOKUP(Origen[[#This Row],[Customer ID]],A548:A4446,1,FALSE),0)&gt;0,1,0)</f>
        <v>0</v>
      </c>
      <c r="C547">
        <v>36</v>
      </c>
      <c r="D547" s="1" t="s">
        <v>2</v>
      </c>
      <c r="E547" s="1" t="str">
        <f>IF(Origen[[#This Row],[Genero Sin Depurar]]="","Desconocido",Origen[[#This Row],[Genero Sin Depurar]])</f>
        <v>Male</v>
      </c>
      <c r="F547" s="1" t="s">
        <v>114</v>
      </c>
      <c r="G547" s="1" t="s">
        <v>49</v>
      </c>
      <c r="H547" s="2">
        <v>46388</v>
      </c>
      <c r="I547" s="2" t="str">
        <f>TEXT(Origen[[#This Row],[Fecha Compra]],"dddd")</f>
        <v>viernes</v>
      </c>
      <c r="J547" s="7" t="str">
        <f>TEXT(MONTH(Origen[[#This Row],[Fecha Compra]]),"MM")</f>
        <v>01</v>
      </c>
      <c r="K547" s="7">
        <f>YEAR(Origen[[#This Row],[Fecha Compra]])</f>
        <v>2027</v>
      </c>
      <c r="L547">
        <v>41</v>
      </c>
      <c r="M547">
        <v>64</v>
      </c>
      <c r="N547">
        <f>Origen[[#This Row],[Unidades]]*Origen[[#This Row],[PVP]]</f>
        <v>2624</v>
      </c>
      <c r="O547" s="1" t="s">
        <v>127</v>
      </c>
      <c r="P547" s="1" t="s">
        <v>26</v>
      </c>
      <c r="Q547" s="1" t="s">
        <v>76</v>
      </c>
      <c r="R547" s="1" t="s">
        <v>8</v>
      </c>
      <c r="S547" s="1" t="s">
        <v>56</v>
      </c>
      <c r="T547" s="1" t="s">
        <v>68</v>
      </c>
      <c r="U547" s="1" t="s">
        <v>79</v>
      </c>
    </row>
    <row r="548" spans="1:21" x14ac:dyDescent="0.25">
      <c r="A548">
        <v>550</v>
      </c>
      <c r="B548">
        <f>IF(IFERROR(VLOOKUP(Origen[[#This Row],[Customer ID]],A549:A4447,1,FALSE),0)&gt;0,1,0)</f>
        <v>0</v>
      </c>
      <c r="C548">
        <v>31</v>
      </c>
      <c r="D548" s="1" t="s">
        <v>2</v>
      </c>
      <c r="E548" s="1" t="str">
        <f>IF(Origen[[#This Row],[Genero Sin Depurar]]="","Desconocido",Origen[[#This Row],[Genero Sin Depurar]])</f>
        <v>Male</v>
      </c>
      <c r="F548" s="1" t="s">
        <v>114</v>
      </c>
      <c r="G548" s="1" t="s">
        <v>49</v>
      </c>
      <c r="H548" s="2">
        <v>46390</v>
      </c>
      <c r="I548" s="2" t="str">
        <f>TEXT(Origen[[#This Row],[Fecha Compra]],"dddd")</f>
        <v>domingo</v>
      </c>
      <c r="J548" s="7" t="str">
        <f>TEXT(MONTH(Origen[[#This Row],[Fecha Compra]]),"MM")</f>
        <v>01</v>
      </c>
      <c r="K548" s="7">
        <f>YEAR(Origen[[#This Row],[Fecha Compra]])</f>
        <v>2027</v>
      </c>
      <c r="L548">
        <v>37</v>
      </c>
      <c r="M548">
        <v>29</v>
      </c>
      <c r="N548">
        <f>Origen[[#This Row],[Unidades]]*Origen[[#This Row],[PVP]]</f>
        <v>1073</v>
      </c>
      <c r="O548" s="1" t="s">
        <v>99</v>
      </c>
      <c r="P548" s="1" t="s">
        <v>18</v>
      </c>
      <c r="Q548" s="1" t="s">
        <v>60</v>
      </c>
      <c r="R548" s="1" t="s">
        <v>39</v>
      </c>
      <c r="S548" s="1" t="s">
        <v>9</v>
      </c>
      <c r="T548" s="1" t="s">
        <v>10</v>
      </c>
      <c r="U548" s="1" t="s">
        <v>58</v>
      </c>
    </row>
    <row r="549" spans="1:21" x14ac:dyDescent="0.25">
      <c r="A549">
        <v>551</v>
      </c>
      <c r="B549">
        <f>IF(IFERROR(VLOOKUP(Origen[[#This Row],[Customer ID]],A550:A4448,1,FALSE),0)&gt;0,1,0)</f>
        <v>0</v>
      </c>
      <c r="C549">
        <v>62</v>
      </c>
      <c r="D549" s="1" t="s">
        <v>2</v>
      </c>
      <c r="E549" s="1" t="str">
        <f>IF(Origen[[#This Row],[Genero Sin Depurar]]="","Desconocido",Origen[[#This Row],[Genero Sin Depurar]])</f>
        <v>Male</v>
      </c>
      <c r="F549" s="1" t="s">
        <v>115</v>
      </c>
      <c r="G549" s="1" t="s">
        <v>49</v>
      </c>
      <c r="H549" s="2">
        <v>46392</v>
      </c>
      <c r="I549" s="2" t="str">
        <f>TEXT(Origen[[#This Row],[Fecha Compra]],"dddd")</f>
        <v>martes</v>
      </c>
      <c r="J549" s="7" t="str">
        <f>TEXT(MONTH(Origen[[#This Row],[Fecha Compra]]),"MM")</f>
        <v>01</v>
      </c>
      <c r="K549" s="7">
        <f>YEAR(Origen[[#This Row],[Fecha Compra]])</f>
        <v>2027</v>
      </c>
      <c r="L549">
        <v>12</v>
      </c>
      <c r="M549">
        <v>62</v>
      </c>
      <c r="N549">
        <f>Origen[[#This Row],[Unidades]]*Origen[[#This Row],[PVP]]</f>
        <v>744</v>
      </c>
      <c r="O549" s="1" t="s">
        <v>124</v>
      </c>
      <c r="P549" s="1" t="s">
        <v>26</v>
      </c>
      <c r="Q549" s="1" t="s">
        <v>60</v>
      </c>
      <c r="R549" s="1" t="s">
        <v>35</v>
      </c>
      <c r="S549" s="1" t="s">
        <v>56</v>
      </c>
      <c r="T549" s="1" t="s">
        <v>28</v>
      </c>
      <c r="U549" s="1" t="s">
        <v>22</v>
      </c>
    </row>
    <row r="550" spans="1:21" x14ac:dyDescent="0.25">
      <c r="A550">
        <v>552</v>
      </c>
      <c r="B550">
        <f>IF(IFERROR(VLOOKUP(Origen[[#This Row],[Customer ID]],A551:A4449,1,FALSE),0)&gt;0,1,0)</f>
        <v>0</v>
      </c>
      <c r="C550">
        <v>29</v>
      </c>
      <c r="D550" s="1" t="s">
        <v>2</v>
      </c>
      <c r="E550" s="1" t="str">
        <f>IF(Origen[[#This Row],[Genero Sin Depurar]]="","Desconocido",Origen[[#This Row],[Genero Sin Depurar]])</f>
        <v>Male</v>
      </c>
      <c r="F550" s="1" t="s">
        <v>44</v>
      </c>
      <c r="G550" s="1" t="s">
        <v>45</v>
      </c>
      <c r="H550" s="2">
        <v>46394</v>
      </c>
      <c r="I550" s="2" t="str">
        <f>TEXT(Origen[[#This Row],[Fecha Compra]],"dddd")</f>
        <v>jueves</v>
      </c>
      <c r="J550" s="7" t="str">
        <f>TEXT(MONTH(Origen[[#This Row],[Fecha Compra]]),"MM")</f>
        <v>01</v>
      </c>
      <c r="K550" s="7">
        <f>YEAR(Origen[[#This Row],[Fecha Compra]])</f>
        <v>2027</v>
      </c>
      <c r="L550">
        <v>27</v>
      </c>
      <c r="M550">
        <v>78</v>
      </c>
      <c r="N550">
        <f>Origen[[#This Row],[Unidades]]*Origen[[#This Row],[PVP]]</f>
        <v>2106</v>
      </c>
      <c r="O550" s="1" t="s">
        <v>117</v>
      </c>
      <c r="P550" s="1" t="s">
        <v>74</v>
      </c>
      <c r="Q550" s="1" t="s">
        <v>78</v>
      </c>
      <c r="R550" s="1" t="s">
        <v>39</v>
      </c>
      <c r="S550" s="1" t="s">
        <v>52</v>
      </c>
      <c r="T550" s="1" t="s">
        <v>15</v>
      </c>
      <c r="U550" s="1" t="s">
        <v>58</v>
      </c>
    </row>
    <row r="551" spans="1:21" x14ac:dyDescent="0.25">
      <c r="A551">
        <v>553</v>
      </c>
      <c r="B551">
        <f>IF(IFERROR(VLOOKUP(Origen[[#This Row],[Customer ID]],A552:A4450,1,FALSE),0)&gt;0,1,0)</f>
        <v>0</v>
      </c>
      <c r="C551">
        <v>24</v>
      </c>
      <c r="D551" s="1" t="s">
        <v>2</v>
      </c>
      <c r="E551" s="1" t="str">
        <f>IF(Origen[[#This Row],[Genero Sin Depurar]]="","Desconocido",Origen[[#This Row],[Genero Sin Depurar]])</f>
        <v>Male</v>
      </c>
      <c r="F551" s="1" t="s">
        <v>95</v>
      </c>
      <c r="G551" s="1" t="s">
        <v>4</v>
      </c>
      <c r="H551" s="2">
        <v>46396</v>
      </c>
      <c r="I551" s="2" t="str">
        <f>TEXT(Origen[[#This Row],[Fecha Compra]],"dddd")</f>
        <v>sábado</v>
      </c>
      <c r="J551" s="7" t="str">
        <f>TEXT(MONTH(Origen[[#This Row],[Fecha Compra]]),"MM")</f>
        <v>01</v>
      </c>
      <c r="K551" s="7">
        <f>YEAR(Origen[[#This Row],[Fecha Compra]])</f>
        <v>2027</v>
      </c>
      <c r="L551">
        <v>18</v>
      </c>
      <c r="M551">
        <v>94</v>
      </c>
      <c r="N551">
        <f>Origen[[#This Row],[Unidades]]*Origen[[#This Row],[PVP]]</f>
        <v>1692</v>
      </c>
      <c r="O551" s="1" t="s">
        <v>50</v>
      </c>
      <c r="P551" s="1" t="s">
        <v>26</v>
      </c>
      <c r="Q551" s="1" t="s">
        <v>82</v>
      </c>
      <c r="R551" s="1" t="s">
        <v>39</v>
      </c>
      <c r="S551" s="1" t="s">
        <v>9</v>
      </c>
      <c r="T551" s="1" t="s">
        <v>57</v>
      </c>
      <c r="U551" s="1" t="s">
        <v>22</v>
      </c>
    </row>
    <row r="552" spans="1:21" x14ac:dyDescent="0.25">
      <c r="A552">
        <v>554</v>
      </c>
      <c r="B552">
        <f>IF(IFERROR(VLOOKUP(Origen[[#This Row],[Customer ID]],A553:A4451,1,FALSE),0)&gt;0,1,0)</f>
        <v>0</v>
      </c>
      <c r="C552">
        <v>63</v>
      </c>
      <c r="D552" s="1" t="s">
        <v>2</v>
      </c>
      <c r="E552" s="1" t="str">
        <f>IF(Origen[[#This Row],[Genero Sin Depurar]]="","Desconocido",Origen[[#This Row],[Genero Sin Depurar]])</f>
        <v>Male</v>
      </c>
      <c r="F552" s="1" t="s">
        <v>71</v>
      </c>
      <c r="G552" s="1" t="s">
        <v>49</v>
      </c>
      <c r="H552" s="2">
        <v>46398</v>
      </c>
      <c r="I552" s="2" t="str">
        <f>TEXT(Origen[[#This Row],[Fecha Compra]],"dddd")</f>
        <v>lunes</v>
      </c>
      <c r="J552" s="7" t="str">
        <f>TEXT(MONTH(Origen[[#This Row],[Fecha Compra]]),"MM")</f>
        <v>01</v>
      </c>
      <c r="K552" s="7">
        <f>YEAR(Origen[[#This Row],[Fecha Compra]])</f>
        <v>2027</v>
      </c>
      <c r="L552">
        <v>15</v>
      </c>
      <c r="M552">
        <v>59</v>
      </c>
      <c r="N552">
        <f>Origen[[#This Row],[Unidades]]*Origen[[#This Row],[PVP]]</f>
        <v>885</v>
      </c>
      <c r="O552" s="1" t="s">
        <v>85</v>
      </c>
      <c r="P552" s="1" t="s">
        <v>26</v>
      </c>
      <c r="Q552" s="1" t="s">
        <v>34</v>
      </c>
      <c r="R552" s="1" t="s">
        <v>8</v>
      </c>
      <c r="S552" s="1" t="s">
        <v>9</v>
      </c>
      <c r="T552" s="1" t="s">
        <v>21</v>
      </c>
      <c r="U552" s="1" t="s">
        <v>40</v>
      </c>
    </row>
    <row r="553" spans="1:21" x14ac:dyDescent="0.25">
      <c r="A553">
        <v>555</v>
      </c>
      <c r="B553">
        <f>IF(IFERROR(VLOOKUP(Origen[[#This Row],[Customer ID]],A554:A4452,1,FALSE),0)&gt;0,1,0)</f>
        <v>0</v>
      </c>
      <c r="C553">
        <v>56</v>
      </c>
      <c r="D553" s="1" t="s">
        <v>2</v>
      </c>
      <c r="E553" s="1" t="str">
        <f>IF(Origen[[#This Row],[Genero Sin Depurar]]="","Desconocido",Origen[[#This Row],[Genero Sin Depurar]])</f>
        <v>Male</v>
      </c>
      <c r="F553" s="1" t="s">
        <v>32</v>
      </c>
      <c r="G553" s="1" t="s">
        <v>24</v>
      </c>
      <c r="H553" s="2">
        <v>46400</v>
      </c>
      <c r="I553" s="2" t="str">
        <f>TEXT(Origen[[#This Row],[Fecha Compra]],"dddd")</f>
        <v>miércoles</v>
      </c>
      <c r="J553" s="7" t="str">
        <f>TEXT(MONTH(Origen[[#This Row],[Fecha Compra]]),"MM")</f>
        <v>01</v>
      </c>
      <c r="K553" s="7">
        <f>YEAR(Origen[[#This Row],[Fecha Compra]])</f>
        <v>2027</v>
      </c>
      <c r="L553">
        <v>34</v>
      </c>
      <c r="M553">
        <v>47</v>
      </c>
      <c r="N553">
        <f>Origen[[#This Row],[Unidades]]*Origen[[#This Row],[PVP]]</f>
        <v>1598</v>
      </c>
      <c r="O553" s="1" t="s">
        <v>130</v>
      </c>
      <c r="P553" s="1" t="s">
        <v>26</v>
      </c>
      <c r="Q553" s="1" t="s">
        <v>90</v>
      </c>
      <c r="R553" s="1" t="s">
        <v>35</v>
      </c>
      <c r="S553" s="1" t="s">
        <v>9</v>
      </c>
      <c r="T553" s="1" t="s">
        <v>57</v>
      </c>
      <c r="U553" s="1" t="s">
        <v>22</v>
      </c>
    </row>
    <row r="554" spans="1:21" x14ac:dyDescent="0.25">
      <c r="A554">
        <v>556</v>
      </c>
      <c r="B554">
        <f>IF(IFERROR(VLOOKUP(Origen[[#This Row],[Customer ID]],A555:A4453,1,FALSE),0)&gt;0,1,0)</f>
        <v>0</v>
      </c>
      <c r="C554">
        <v>63</v>
      </c>
      <c r="D554" s="1" t="s">
        <v>2</v>
      </c>
      <c r="E554" s="1" t="str">
        <f>IF(Origen[[#This Row],[Genero Sin Depurar]]="","Desconocido",Origen[[#This Row],[Genero Sin Depurar]])</f>
        <v>Male</v>
      </c>
      <c r="F554" s="1" t="s">
        <v>125</v>
      </c>
      <c r="G554" s="1" t="s">
        <v>49</v>
      </c>
      <c r="H554" s="2">
        <v>46402</v>
      </c>
      <c r="I554" s="2" t="str">
        <f>TEXT(Origen[[#This Row],[Fecha Compra]],"dddd")</f>
        <v>viernes</v>
      </c>
      <c r="J554" s="7" t="str">
        <f>TEXT(MONTH(Origen[[#This Row],[Fecha Compra]]),"MM")</f>
        <v>01</v>
      </c>
      <c r="K554" s="7">
        <f>YEAR(Origen[[#This Row],[Fecha Compra]])</f>
        <v>2027</v>
      </c>
      <c r="L554">
        <v>37</v>
      </c>
      <c r="M554">
        <v>57</v>
      </c>
      <c r="N554">
        <f>Origen[[#This Row],[Unidades]]*Origen[[#This Row],[PVP]]</f>
        <v>2109</v>
      </c>
      <c r="O554" s="1" t="s">
        <v>13</v>
      </c>
      <c r="P554" s="1" t="s">
        <v>26</v>
      </c>
      <c r="Q554" s="1" t="s">
        <v>34</v>
      </c>
      <c r="R554" s="1" t="s">
        <v>39</v>
      </c>
      <c r="S554" s="1" t="s">
        <v>9</v>
      </c>
      <c r="T554" s="1" t="s">
        <v>10</v>
      </c>
      <c r="U554" s="1" t="s">
        <v>31</v>
      </c>
    </row>
    <row r="555" spans="1:21" x14ac:dyDescent="0.25">
      <c r="A555">
        <v>557</v>
      </c>
      <c r="B555">
        <f>IF(IFERROR(VLOOKUP(Origen[[#This Row],[Customer ID]],A556:A4454,1,FALSE),0)&gt;0,1,0)</f>
        <v>0</v>
      </c>
      <c r="C555">
        <v>40</v>
      </c>
      <c r="D555" s="1" t="s">
        <v>2</v>
      </c>
      <c r="E555" s="1" t="str">
        <f>IF(Origen[[#This Row],[Genero Sin Depurar]]="","Desconocido",Origen[[#This Row],[Genero Sin Depurar]])</f>
        <v>Male</v>
      </c>
      <c r="F555" s="1" t="s">
        <v>44</v>
      </c>
      <c r="G555" s="1" t="s">
        <v>45</v>
      </c>
      <c r="H555" s="2">
        <v>46404</v>
      </c>
      <c r="I555" s="2" t="str">
        <f>TEXT(Origen[[#This Row],[Fecha Compra]],"dddd")</f>
        <v>domingo</v>
      </c>
      <c r="J555" s="7" t="str">
        <f>TEXT(MONTH(Origen[[#This Row],[Fecha Compra]]),"MM")</f>
        <v>01</v>
      </c>
      <c r="K555" s="7">
        <f>YEAR(Origen[[#This Row],[Fecha Compra]])</f>
        <v>2027</v>
      </c>
      <c r="L555">
        <v>21</v>
      </c>
      <c r="M555">
        <v>90</v>
      </c>
      <c r="N555">
        <f>Origen[[#This Row],[Unidades]]*Origen[[#This Row],[PVP]]</f>
        <v>1890</v>
      </c>
      <c r="O555" s="1" t="s">
        <v>38</v>
      </c>
      <c r="P555" s="1" t="s">
        <v>6</v>
      </c>
      <c r="Q555" s="1" t="s">
        <v>108</v>
      </c>
      <c r="R555" s="1" t="s">
        <v>8</v>
      </c>
      <c r="S555" s="1" t="s">
        <v>56</v>
      </c>
      <c r="T555" s="1" t="s">
        <v>15</v>
      </c>
      <c r="U555" s="1" t="s">
        <v>11</v>
      </c>
    </row>
    <row r="556" spans="1:21" x14ac:dyDescent="0.25">
      <c r="A556">
        <v>558</v>
      </c>
      <c r="B556">
        <f>IF(IFERROR(VLOOKUP(Origen[[#This Row],[Customer ID]],A557:A4455,1,FALSE),0)&gt;0,1,0)</f>
        <v>0</v>
      </c>
      <c r="C556">
        <v>18</v>
      </c>
      <c r="D556" s="1" t="s">
        <v>2</v>
      </c>
      <c r="E556" s="1" t="str">
        <f>IF(Origen[[#This Row],[Genero Sin Depurar]]="","Desconocido",Origen[[#This Row],[Genero Sin Depurar]])</f>
        <v>Male</v>
      </c>
      <c r="F556" s="1" t="s">
        <v>37</v>
      </c>
      <c r="G556" s="1" t="s">
        <v>4</v>
      </c>
      <c r="H556" s="2">
        <v>46406</v>
      </c>
      <c r="I556" s="2" t="str">
        <f>TEXT(Origen[[#This Row],[Fecha Compra]],"dddd")</f>
        <v>martes</v>
      </c>
      <c r="J556" s="7" t="str">
        <f>TEXT(MONTH(Origen[[#This Row],[Fecha Compra]]),"MM")</f>
        <v>01</v>
      </c>
      <c r="K556" s="7">
        <f>YEAR(Origen[[#This Row],[Fecha Compra]])</f>
        <v>2027</v>
      </c>
      <c r="L556">
        <v>31</v>
      </c>
      <c r="M556">
        <v>60</v>
      </c>
      <c r="N556">
        <f>Origen[[#This Row],[Unidades]]*Origen[[#This Row],[PVP]]</f>
        <v>1860</v>
      </c>
      <c r="O556" s="1" t="s">
        <v>102</v>
      </c>
      <c r="P556" s="1" t="s">
        <v>26</v>
      </c>
      <c r="Q556" s="1" t="s">
        <v>34</v>
      </c>
      <c r="R556" s="1" t="s">
        <v>19</v>
      </c>
      <c r="S556" s="1" t="s">
        <v>20</v>
      </c>
      <c r="T556" s="1" t="s">
        <v>68</v>
      </c>
      <c r="U556" s="1" t="s">
        <v>22</v>
      </c>
    </row>
    <row r="557" spans="1:21" x14ac:dyDescent="0.25">
      <c r="A557">
        <v>559</v>
      </c>
      <c r="B557">
        <f>IF(IFERROR(VLOOKUP(Origen[[#This Row],[Customer ID]],A558:A4456,1,FALSE),0)&gt;0,1,0)</f>
        <v>0</v>
      </c>
      <c r="C557">
        <v>50</v>
      </c>
      <c r="D557" s="1" t="s">
        <v>2</v>
      </c>
      <c r="E557" s="1" t="str">
        <f>IF(Origen[[#This Row],[Genero Sin Depurar]]="","Desconocido",Origen[[#This Row],[Genero Sin Depurar]])</f>
        <v>Male</v>
      </c>
      <c r="F557" s="1" t="s">
        <v>32</v>
      </c>
      <c r="G557" s="1" t="s">
        <v>24</v>
      </c>
      <c r="H557" s="2">
        <v>46408</v>
      </c>
      <c r="I557" s="2" t="str">
        <f>TEXT(Origen[[#This Row],[Fecha Compra]],"dddd")</f>
        <v>jueves</v>
      </c>
      <c r="J557" s="7" t="str">
        <f>TEXT(MONTH(Origen[[#This Row],[Fecha Compra]]),"MM")</f>
        <v>01</v>
      </c>
      <c r="K557" s="7">
        <f>YEAR(Origen[[#This Row],[Fecha Compra]])</f>
        <v>2027</v>
      </c>
      <c r="L557">
        <v>43</v>
      </c>
      <c r="M557">
        <v>77</v>
      </c>
      <c r="N557">
        <f>Origen[[#This Row],[Unidades]]*Origen[[#This Row],[PVP]]</f>
        <v>3311</v>
      </c>
      <c r="O557" s="1" t="s">
        <v>128</v>
      </c>
      <c r="P557" s="1" t="s">
        <v>6</v>
      </c>
      <c r="Q557" s="1" t="s">
        <v>67</v>
      </c>
      <c r="R557" s="1" t="s">
        <v>39</v>
      </c>
      <c r="S557" s="1" t="s">
        <v>9</v>
      </c>
      <c r="T557" s="1" t="s">
        <v>68</v>
      </c>
      <c r="U557" s="1" t="s">
        <v>79</v>
      </c>
    </row>
    <row r="558" spans="1:21" x14ac:dyDescent="0.25">
      <c r="A558">
        <v>560</v>
      </c>
      <c r="B558">
        <f>IF(IFERROR(VLOOKUP(Origen[[#This Row],[Customer ID]],A559:A4457,1,FALSE),0)&gt;0,1,0)</f>
        <v>0</v>
      </c>
      <c r="C558">
        <v>66</v>
      </c>
      <c r="D558" s="1" t="s">
        <v>2</v>
      </c>
      <c r="E558" s="1" t="str">
        <f>IF(Origen[[#This Row],[Genero Sin Depurar]]="","Desconocido",Origen[[#This Row],[Genero Sin Depurar]])</f>
        <v>Male</v>
      </c>
      <c r="F558" s="1" t="s">
        <v>101</v>
      </c>
      <c r="G558" s="1" t="s">
        <v>49</v>
      </c>
      <c r="H558" s="2">
        <v>46410</v>
      </c>
      <c r="I558" s="2" t="str">
        <f>TEXT(Origen[[#This Row],[Fecha Compra]],"dddd")</f>
        <v>sábado</v>
      </c>
      <c r="J558" s="7" t="str">
        <f>TEXT(MONTH(Origen[[#This Row],[Fecha Compra]]),"MM")</f>
        <v>01</v>
      </c>
      <c r="K558" s="7">
        <f>YEAR(Origen[[#This Row],[Fecha Compra]])</f>
        <v>2027</v>
      </c>
      <c r="L558">
        <v>22</v>
      </c>
      <c r="M558">
        <v>41</v>
      </c>
      <c r="N558">
        <f>Origen[[#This Row],[Unidades]]*Origen[[#This Row],[PVP]]</f>
        <v>902</v>
      </c>
      <c r="O558" s="1" t="s">
        <v>99</v>
      </c>
      <c r="P558" s="1" t="s">
        <v>26</v>
      </c>
      <c r="Q558" s="1" t="s">
        <v>108</v>
      </c>
      <c r="R558" s="1" t="s">
        <v>39</v>
      </c>
      <c r="S558" s="1" t="s">
        <v>56</v>
      </c>
      <c r="T558" s="1" t="s">
        <v>57</v>
      </c>
      <c r="U558" s="1" t="s">
        <v>70</v>
      </c>
    </row>
    <row r="559" spans="1:21" x14ac:dyDescent="0.25">
      <c r="A559">
        <v>561</v>
      </c>
      <c r="B559">
        <f>IF(IFERROR(VLOOKUP(Origen[[#This Row],[Customer ID]],A560:A4458,1,FALSE),0)&gt;0,1,0)</f>
        <v>0</v>
      </c>
      <c r="C559">
        <v>25</v>
      </c>
      <c r="D559" s="1" t="s">
        <v>2</v>
      </c>
      <c r="E559" s="1" t="str">
        <f>IF(Origen[[#This Row],[Genero Sin Depurar]]="","Desconocido",Origen[[#This Row],[Genero Sin Depurar]])</f>
        <v>Male</v>
      </c>
      <c r="F559" s="1" t="s">
        <v>88</v>
      </c>
      <c r="G559" s="1" t="s">
        <v>49</v>
      </c>
      <c r="H559" s="2">
        <v>46412</v>
      </c>
      <c r="I559" s="2" t="str">
        <f>TEXT(Origen[[#This Row],[Fecha Compra]],"dddd")</f>
        <v>lunes</v>
      </c>
      <c r="J559" s="7" t="str">
        <f>TEXT(MONTH(Origen[[#This Row],[Fecha Compra]]),"MM")</f>
        <v>01</v>
      </c>
      <c r="K559" s="7">
        <f>YEAR(Origen[[#This Row],[Fecha Compra]])</f>
        <v>2027</v>
      </c>
      <c r="L559">
        <v>12</v>
      </c>
      <c r="M559">
        <v>48</v>
      </c>
      <c r="N559">
        <f>Origen[[#This Row],[Unidades]]*Origen[[#This Row],[PVP]]</f>
        <v>576</v>
      </c>
      <c r="O559" s="1" t="s">
        <v>42</v>
      </c>
      <c r="P559" s="1" t="s">
        <v>6</v>
      </c>
      <c r="Q559" s="1" t="s">
        <v>90</v>
      </c>
      <c r="R559" s="1" t="s">
        <v>39</v>
      </c>
      <c r="S559" s="1" t="s">
        <v>20</v>
      </c>
      <c r="T559" s="1" t="s">
        <v>68</v>
      </c>
      <c r="U559" s="1" t="s">
        <v>31</v>
      </c>
    </row>
    <row r="560" spans="1:21" x14ac:dyDescent="0.25">
      <c r="A560">
        <v>562</v>
      </c>
      <c r="B560">
        <f>IF(IFERROR(VLOOKUP(Origen[[#This Row],[Customer ID]],A561:A4459,1,FALSE),0)&gt;0,1,0)</f>
        <v>0</v>
      </c>
      <c r="C560">
        <v>65</v>
      </c>
      <c r="D560" s="1" t="s">
        <v>2</v>
      </c>
      <c r="E560" s="1" t="str">
        <f>IF(Origen[[#This Row],[Genero Sin Depurar]]="","Desconocido",Origen[[#This Row],[Genero Sin Depurar]])</f>
        <v>Male</v>
      </c>
      <c r="F560" s="1" t="s">
        <v>84</v>
      </c>
      <c r="G560" s="1" t="s">
        <v>45</v>
      </c>
      <c r="H560" s="2">
        <v>46414</v>
      </c>
      <c r="I560" s="2" t="str">
        <f>TEXT(Origen[[#This Row],[Fecha Compra]],"dddd")</f>
        <v>miércoles</v>
      </c>
      <c r="J560" s="7" t="str">
        <f>TEXT(MONTH(Origen[[#This Row],[Fecha Compra]]),"MM")</f>
        <v>01</v>
      </c>
      <c r="K560" s="7">
        <f>YEAR(Origen[[#This Row],[Fecha Compra]])</f>
        <v>2027</v>
      </c>
      <c r="L560">
        <v>25</v>
      </c>
      <c r="M560">
        <v>65</v>
      </c>
      <c r="N560">
        <f>Origen[[#This Row],[Unidades]]*Origen[[#This Row],[PVP]]</f>
        <v>1625</v>
      </c>
      <c r="O560" s="1" t="s">
        <v>72</v>
      </c>
      <c r="P560" s="1" t="s">
        <v>26</v>
      </c>
      <c r="Q560" s="1" t="s">
        <v>126</v>
      </c>
      <c r="R560" s="1" t="s">
        <v>39</v>
      </c>
      <c r="S560" s="1" t="s">
        <v>27</v>
      </c>
      <c r="T560" s="1" t="s">
        <v>28</v>
      </c>
      <c r="U560" s="1" t="s">
        <v>11</v>
      </c>
    </row>
    <row r="561" spans="1:21" x14ac:dyDescent="0.25">
      <c r="A561">
        <v>563</v>
      </c>
      <c r="B561">
        <f>IF(IFERROR(VLOOKUP(Origen[[#This Row],[Customer ID]],A562:A4460,1,FALSE),0)&gt;0,1,0)</f>
        <v>0</v>
      </c>
      <c r="C561">
        <v>53</v>
      </c>
      <c r="D561" s="1" t="s">
        <v>2</v>
      </c>
      <c r="E561" s="1" t="str">
        <f>IF(Origen[[#This Row],[Genero Sin Depurar]]="","Desconocido",Origen[[#This Row],[Genero Sin Depurar]])</f>
        <v>Male</v>
      </c>
      <c r="F561" s="1" t="s">
        <v>16</v>
      </c>
      <c r="G561" s="1" t="s">
        <v>4</v>
      </c>
      <c r="H561" s="2">
        <v>46416</v>
      </c>
      <c r="I561" s="2" t="str">
        <f>TEXT(Origen[[#This Row],[Fecha Compra]],"dddd")</f>
        <v>viernes</v>
      </c>
      <c r="J561" s="7" t="str">
        <f>TEXT(MONTH(Origen[[#This Row],[Fecha Compra]]),"MM")</f>
        <v>01</v>
      </c>
      <c r="K561" s="7">
        <f>YEAR(Origen[[#This Row],[Fecha Compra]])</f>
        <v>2027</v>
      </c>
      <c r="L561">
        <v>40</v>
      </c>
      <c r="M561">
        <v>62</v>
      </c>
      <c r="N561">
        <f>Origen[[#This Row],[Unidades]]*Origen[[#This Row],[PVP]]</f>
        <v>2480</v>
      </c>
      <c r="O561" s="1" t="s">
        <v>50</v>
      </c>
      <c r="P561" s="1" t="s">
        <v>26</v>
      </c>
      <c r="Q561" s="1" t="s">
        <v>126</v>
      </c>
      <c r="R561" s="1" t="s">
        <v>35</v>
      </c>
      <c r="S561" s="1" t="s">
        <v>36</v>
      </c>
      <c r="T561" s="1" t="s">
        <v>68</v>
      </c>
      <c r="U561" s="1" t="s">
        <v>31</v>
      </c>
    </row>
    <row r="562" spans="1:21" x14ac:dyDescent="0.25">
      <c r="A562">
        <v>564</v>
      </c>
      <c r="B562">
        <f>IF(IFERROR(VLOOKUP(Origen[[#This Row],[Customer ID]],A563:A4461,1,FALSE),0)&gt;0,1,0)</f>
        <v>0</v>
      </c>
      <c r="C562">
        <v>61</v>
      </c>
      <c r="D562" s="1" t="s">
        <v>2</v>
      </c>
      <c r="E562" s="1" t="str">
        <f>IF(Origen[[#This Row],[Genero Sin Depurar]]="","Desconocido",Origen[[#This Row],[Genero Sin Depurar]])</f>
        <v>Male</v>
      </c>
      <c r="F562" s="1" t="s">
        <v>53</v>
      </c>
      <c r="G562" s="1" t="s">
        <v>24</v>
      </c>
      <c r="H562" s="2">
        <v>46418</v>
      </c>
      <c r="I562" s="2" t="str">
        <f>TEXT(Origen[[#This Row],[Fecha Compra]],"dddd")</f>
        <v>domingo</v>
      </c>
      <c r="J562" s="7" t="str">
        <f>TEXT(MONTH(Origen[[#This Row],[Fecha Compra]]),"MM")</f>
        <v>01</v>
      </c>
      <c r="K562" s="7">
        <f>YEAR(Origen[[#This Row],[Fecha Compra]])</f>
        <v>2027</v>
      </c>
      <c r="L562">
        <v>16</v>
      </c>
      <c r="M562">
        <v>99</v>
      </c>
      <c r="N562">
        <f>Origen[[#This Row],[Unidades]]*Origen[[#This Row],[PVP]]</f>
        <v>1584</v>
      </c>
      <c r="O562" s="1" t="s">
        <v>117</v>
      </c>
      <c r="P562" s="1" t="s">
        <v>26</v>
      </c>
      <c r="Q562" s="1" t="s">
        <v>76</v>
      </c>
      <c r="R562" s="1" t="s">
        <v>39</v>
      </c>
      <c r="S562" s="1" t="s">
        <v>36</v>
      </c>
      <c r="T562" s="1" t="s">
        <v>68</v>
      </c>
      <c r="U562" s="1" t="s">
        <v>40</v>
      </c>
    </row>
    <row r="563" spans="1:21" x14ac:dyDescent="0.25">
      <c r="A563">
        <v>565</v>
      </c>
      <c r="B563">
        <f>IF(IFERROR(VLOOKUP(Origen[[#This Row],[Customer ID]],A564:A4462,1,FALSE),0)&gt;0,1,0)</f>
        <v>0</v>
      </c>
      <c r="C563">
        <v>67</v>
      </c>
      <c r="D563" s="1" t="s">
        <v>2</v>
      </c>
      <c r="E563" s="1" t="str">
        <f>IF(Origen[[#This Row],[Genero Sin Depurar]]="","Desconocido",Origen[[#This Row],[Genero Sin Depurar]])</f>
        <v>Male</v>
      </c>
      <c r="F563" s="1" t="s">
        <v>86</v>
      </c>
      <c r="G563" s="1" t="s">
        <v>4</v>
      </c>
      <c r="H563" s="2">
        <v>46420</v>
      </c>
      <c r="I563" s="2" t="str">
        <f>TEXT(Origen[[#This Row],[Fecha Compra]],"dddd")</f>
        <v>martes</v>
      </c>
      <c r="J563" s="7" t="str">
        <f>TEXT(MONTH(Origen[[#This Row],[Fecha Compra]]),"MM")</f>
        <v>01</v>
      </c>
      <c r="K563" s="7">
        <f>YEAR(Origen[[#This Row],[Fecha Compra]])</f>
        <v>2027</v>
      </c>
      <c r="L563">
        <v>30</v>
      </c>
      <c r="M563">
        <v>58</v>
      </c>
      <c r="N563">
        <f>Origen[[#This Row],[Unidades]]*Origen[[#This Row],[PVP]]</f>
        <v>1740</v>
      </c>
      <c r="O563" s="1" t="s">
        <v>85</v>
      </c>
      <c r="P563" s="1" t="s">
        <v>26</v>
      </c>
      <c r="Q563" s="1" t="s">
        <v>60</v>
      </c>
      <c r="R563" s="1" t="s">
        <v>8</v>
      </c>
      <c r="S563" s="1" t="s">
        <v>27</v>
      </c>
      <c r="T563" s="1" t="s">
        <v>57</v>
      </c>
      <c r="U563" s="1" t="s">
        <v>22</v>
      </c>
    </row>
    <row r="564" spans="1:21" x14ac:dyDescent="0.25">
      <c r="A564">
        <v>566</v>
      </c>
      <c r="B564">
        <f>IF(IFERROR(VLOOKUP(Origen[[#This Row],[Customer ID]],A565:A4463,1,FALSE),0)&gt;0,1,0)</f>
        <v>0</v>
      </c>
      <c r="C564">
        <v>59</v>
      </c>
      <c r="D564" s="1" t="s">
        <v>2</v>
      </c>
      <c r="E564" s="1" t="str">
        <f>IF(Origen[[#This Row],[Genero Sin Depurar]]="","Desconocido",Origen[[#This Row],[Genero Sin Depurar]])</f>
        <v>Male</v>
      </c>
      <c r="F564" s="1" t="s">
        <v>114</v>
      </c>
      <c r="G564" s="1" t="s">
        <v>49</v>
      </c>
      <c r="H564" s="2">
        <v>46422</v>
      </c>
      <c r="I564" s="2" t="str">
        <f>TEXT(Origen[[#This Row],[Fecha Compra]],"dddd")</f>
        <v>jueves</v>
      </c>
      <c r="J564" s="7" t="str">
        <f>TEXT(MONTH(Origen[[#This Row],[Fecha Compra]]),"MM")</f>
        <v>01</v>
      </c>
      <c r="K564" s="7">
        <f>YEAR(Origen[[#This Row],[Fecha Compra]])</f>
        <v>2027</v>
      </c>
      <c r="L564">
        <v>10</v>
      </c>
      <c r="M564">
        <v>43</v>
      </c>
      <c r="N564">
        <f>Origen[[#This Row],[Unidades]]*Origen[[#This Row],[PVP]]</f>
        <v>430</v>
      </c>
      <c r="O564" s="1" t="s">
        <v>117</v>
      </c>
      <c r="P564" s="1" t="s">
        <v>6</v>
      </c>
      <c r="Q564" s="1" t="s">
        <v>75</v>
      </c>
      <c r="R564" s="1" t="s">
        <v>39</v>
      </c>
      <c r="S564" s="1" t="s">
        <v>56</v>
      </c>
      <c r="T564" s="1" t="s">
        <v>10</v>
      </c>
      <c r="U564" s="1" t="s">
        <v>22</v>
      </c>
    </row>
    <row r="565" spans="1:21" x14ac:dyDescent="0.25">
      <c r="A565">
        <v>567</v>
      </c>
      <c r="B565">
        <f>IF(IFERROR(VLOOKUP(Origen[[#This Row],[Customer ID]],A566:A4464,1,FALSE),0)&gt;0,1,0)</f>
        <v>0</v>
      </c>
      <c r="C565">
        <v>55</v>
      </c>
      <c r="D565" s="1" t="s">
        <v>2</v>
      </c>
      <c r="E565" s="1" t="str">
        <f>IF(Origen[[#This Row],[Genero Sin Depurar]]="","Desconocido",Origen[[#This Row],[Genero Sin Depurar]])</f>
        <v>Male</v>
      </c>
      <c r="F565" s="1" t="s">
        <v>32</v>
      </c>
      <c r="G565" s="1" t="s">
        <v>24</v>
      </c>
      <c r="H565" s="2">
        <v>46424</v>
      </c>
      <c r="I565" s="2" t="str">
        <f>TEXT(Origen[[#This Row],[Fecha Compra]],"dddd")</f>
        <v>sábado</v>
      </c>
      <c r="J565" s="7" t="str">
        <f>TEXT(MONTH(Origen[[#This Row],[Fecha Compra]]),"MM")</f>
        <v>01</v>
      </c>
      <c r="K565" s="7">
        <f>YEAR(Origen[[#This Row],[Fecha Compra]])</f>
        <v>2027</v>
      </c>
      <c r="L565">
        <v>1</v>
      </c>
      <c r="M565">
        <v>93</v>
      </c>
      <c r="N565">
        <f>Origen[[#This Row],[Unidades]]*Origen[[#This Row],[PVP]]</f>
        <v>93</v>
      </c>
      <c r="O565" s="1" t="s">
        <v>72</v>
      </c>
      <c r="P565" s="1" t="s">
        <v>26</v>
      </c>
      <c r="Q565" s="1" t="s">
        <v>108</v>
      </c>
      <c r="R565" s="1" t="s">
        <v>19</v>
      </c>
      <c r="S565" s="1" t="s">
        <v>56</v>
      </c>
      <c r="T565" s="1" t="s">
        <v>68</v>
      </c>
      <c r="U565" s="1" t="s">
        <v>11</v>
      </c>
    </row>
    <row r="566" spans="1:21" x14ac:dyDescent="0.25">
      <c r="A566">
        <v>568</v>
      </c>
      <c r="B566">
        <f>IF(IFERROR(VLOOKUP(Origen[[#This Row],[Customer ID]],A567:A4465,1,FALSE),0)&gt;0,1,0)</f>
        <v>0</v>
      </c>
      <c r="C566">
        <v>21</v>
      </c>
      <c r="D566" s="1" t="s">
        <v>2</v>
      </c>
      <c r="E566" s="1" t="str">
        <f>IF(Origen[[#This Row],[Genero Sin Depurar]]="","Desconocido",Origen[[#This Row],[Genero Sin Depurar]])</f>
        <v>Male</v>
      </c>
      <c r="F566" s="1" t="s">
        <v>3</v>
      </c>
      <c r="G566" s="1" t="s">
        <v>4</v>
      </c>
      <c r="H566" s="2">
        <v>46426</v>
      </c>
      <c r="I566" s="2" t="str">
        <f>TEXT(Origen[[#This Row],[Fecha Compra]],"dddd")</f>
        <v>lunes</v>
      </c>
      <c r="J566" s="7" t="str">
        <f>TEXT(MONTH(Origen[[#This Row],[Fecha Compra]]),"MM")</f>
        <v>01</v>
      </c>
      <c r="K566" s="7">
        <f>YEAR(Origen[[#This Row],[Fecha Compra]])</f>
        <v>2027</v>
      </c>
      <c r="L566">
        <v>24</v>
      </c>
      <c r="M566">
        <v>50</v>
      </c>
      <c r="N566">
        <f>Origen[[#This Row],[Unidades]]*Origen[[#This Row],[PVP]]</f>
        <v>1200</v>
      </c>
      <c r="O566" s="1" t="s">
        <v>64</v>
      </c>
      <c r="P566" s="1" t="s">
        <v>18</v>
      </c>
      <c r="Q566" s="1" t="s">
        <v>90</v>
      </c>
      <c r="R566" s="1" t="s">
        <v>8</v>
      </c>
      <c r="S566" s="1" t="s">
        <v>27</v>
      </c>
      <c r="T566" s="1" t="s">
        <v>10</v>
      </c>
      <c r="U566" s="1" t="s">
        <v>11</v>
      </c>
    </row>
    <row r="567" spans="1:21" x14ac:dyDescent="0.25">
      <c r="A567">
        <v>569</v>
      </c>
      <c r="B567">
        <f>IF(IFERROR(VLOOKUP(Origen[[#This Row],[Customer ID]],A568:A4466,1,FALSE),0)&gt;0,1,0)</f>
        <v>0</v>
      </c>
      <c r="C567">
        <v>44</v>
      </c>
      <c r="D567" s="1" t="s">
        <v>2</v>
      </c>
      <c r="E567" s="1" t="str">
        <f>IF(Origen[[#This Row],[Genero Sin Depurar]]="","Desconocido",Origen[[#This Row],[Genero Sin Depurar]])</f>
        <v>Male</v>
      </c>
      <c r="F567" s="1" t="s">
        <v>77</v>
      </c>
      <c r="G567" s="1" t="s">
        <v>4</v>
      </c>
      <c r="H567" s="2">
        <v>46428</v>
      </c>
      <c r="I567" s="2" t="str">
        <f>TEXT(Origen[[#This Row],[Fecha Compra]],"dddd")</f>
        <v>miércoles</v>
      </c>
      <c r="J567" s="7" t="str">
        <f>TEXT(MONTH(Origen[[#This Row],[Fecha Compra]]),"MM")</f>
        <v>01</v>
      </c>
      <c r="K567" s="7">
        <f>YEAR(Origen[[#This Row],[Fecha Compra]])</f>
        <v>2027</v>
      </c>
      <c r="L567">
        <v>36</v>
      </c>
      <c r="M567">
        <v>88</v>
      </c>
      <c r="N567">
        <f>Origen[[#This Row],[Unidades]]*Origen[[#This Row],[PVP]]</f>
        <v>3168</v>
      </c>
      <c r="O567" s="1" t="s">
        <v>122</v>
      </c>
      <c r="P567" s="1" t="s">
        <v>6</v>
      </c>
      <c r="Q567" s="1" t="s">
        <v>90</v>
      </c>
      <c r="R567" s="1" t="s">
        <v>35</v>
      </c>
      <c r="S567" s="1" t="s">
        <v>20</v>
      </c>
      <c r="T567" s="1" t="s">
        <v>28</v>
      </c>
      <c r="U567" s="1" t="s">
        <v>70</v>
      </c>
    </row>
    <row r="568" spans="1:21" x14ac:dyDescent="0.25">
      <c r="A568">
        <v>570</v>
      </c>
      <c r="B568">
        <f>IF(IFERROR(VLOOKUP(Origen[[#This Row],[Customer ID]],A569:A4467,1,FALSE),0)&gt;0,1,0)</f>
        <v>0</v>
      </c>
      <c r="C568">
        <v>65</v>
      </c>
      <c r="D568" s="1" t="s">
        <v>2</v>
      </c>
      <c r="E568" s="1" t="str">
        <f>IF(Origen[[#This Row],[Genero Sin Depurar]]="","Desconocido",Origen[[#This Row],[Genero Sin Depurar]])</f>
        <v>Male</v>
      </c>
      <c r="F568" s="1" t="s">
        <v>69</v>
      </c>
      <c r="G568" s="1" t="s">
        <v>4</v>
      </c>
      <c r="H568" s="2">
        <v>46430</v>
      </c>
      <c r="I568" s="2" t="str">
        <f>TEXT(Origen[[#This Row],[Fecha Compra]],"dddd")</f>
        <v>viernes</v>
      </c>
      <c r="J568" s="7" t="str">
        <f>TEXT(MONTH(Origen[[#This Row],[Fecha Compra]]),"MM")</f>
        <v>01</v>
      </c>
      <c r="K568" s="7">
        <f>YEAR(Origen[[#This Row],[Fecha Compra]])</f>
        <v>2027</v>
      </c>
      <c r="L568">
        <v>46</v>
      </c>
      <c r="M568">
        <v>33</v>
      </c>
      <c r="N568">
        <f>Origen[[#This Row],[Unidades]]*Origen[[#This Row],[PVP]]</f>
        <v>1518</v>
      </c>
      <c r="O568" s="1" t="s">
        <v>72</v>
      </c>
      <c r="P568" s="1" t="s">
        <v>26</v>
      </c>
      <c r="Q568" s="1" t="s">
        <v>51</v>
      </c>
      <c r="R568" s="1" t="s">
        <v>39</v>
      </c>
      <c r="S568" s="1" t="s">
        <v>9</v>
      </c>
      <c r="T568" s="1" t="s">
        <v>21</v>
      </c>
      <c r="U568" s="1" t="s">
        <v>79</v>
      </c>
    </row>
    <row r="569" spans="1:21" x14ac:dyDescent="0.25">
      <c r="A569">
        <v>571</v>
      </c>
      <c r="B569">
        <f>IF(IFERROR(VLOOKUP(Origen[[#This Row],[Customer ID]],A570:A4468,1,FALSE),0)&gt;0,1,0)</f>
        <v>0</v>
      </c>
      <c r="C569">
        <v>65</v>
      </c>
      <c r="D569" s="1" t="s">
        <v>2</v>
      </c>
      <c r="E569" s="1" t="str">
        <f>IF(Origen[[#This Row],[Genero Sin Depurar]]="","Desconocido",Origen[[#This Row],[Genero Sin Depurar]])</f>
        <v>Male</v>
      </c>
      <c r="F569" s="1" t="s">
        <v>95</v>
      </c>
      <c r="G569" s="1" t="s">
        <v>4</v>
      </c>
      <c r="H569" s="2">
        <v>46432</v>
      </c>
      <c r="I569" s="2" t="str">
        <f>TEXT(Origen[[#This Row],[Fecha Compra]],"dddd")</f>
        <v>domingo</v>
      </c>
      <c r="J569" s="7" t="str">
        <f>TEXT(MONTH(Origen[[#This Row],[Fecha Compra]]),"MM")</f>
        <v>01</v>
      </c>
      <c r="K569" s="7">
        <f>YEAR(Origen[[#This Row],[Fecha Compra]])</f>
        <v>2027</v>
      </c>
      <c r="L569">
        <v>20</v>
      </c>
      <c r="M569">
        <v>99</v>
      </c>
      <c r="N569">
        <f>Origen[[#This Row],[Unidades]]*Origen[[#This Row],[PVP]]</f>
        <v>1980</v>
      </c>
      <c r="O569" s="1" t="s">
        <v>128</v>
      </c>
      <c r="P569" s="1" t="s">
        <v>74</v>
      </c>
      <c r="Q569" s="1" t="s">
        <v>55</v>
      </c>
      <c r="R569" s="1" t="s">
        <v>39</v>
      </c>
      <c r="S569" s="1" t="s">
        <v>36</v>
      </c>
      <c r="T569" s="1" t="s">
        <v>15</v>
      </c>
      <c r="U569" s="1" t="s">
        <v>31</v>
      </c>
    </row>
    <row r="570" spans="1:21" x14ac:dyDescent="0.25">
      <c r="A570">
        <v>572</v>
      </c>
      <c r="B570">
        <f>IF(IFERROR(VLOOKUP(Origen[[#This Row],[Customer ID]],A571:A4469,1,FALSE),0)&gt;0,1,0)</f>
        <v>0</v>
      </c>
      <c r="C570">
        <v>54</v>
      </c>
      <c r="D570" s="1" t="s">
        <v>2</v>
      </c>
      <c r="E570" s="1" t="str">
        <f>IF(Origen[[#This Row],[Genero Sin Depurar]]="","Desconocido",Origen[[#This Row],[Genero Sin Depurar]])</f>
        <v>Male</v>
      </c>
      <c r="F570" s="1" t="s">
        <v>84</v>
      </c>
      <c r="G570" s="1" t="s">
        <v>45</v>
      </c>
      <c r="H570" s="2">
        <v>46434</v>
      </c>
      <c r="I570" s="2" t="str">
        <f>TEXT(Origen[[#This Row],[Fecha Compra]],"dddd")</f>
        <v>martes</v>
      </c>
      <c r="J570" s="7" t="str">
        <f>TEXT(MONTH(Origen[[#This Row],[Fecha Compra]]),"MM")</f>
        <v>01</v>
      </c>
      <c r="K570" s="7">
        <f>YEAR(Origen[[#This Row],[Fecha Compra]])</f>
        <v>2027</v>
      </c>
      <c r="L570">
        <v>37</v>
      </c>
      <c r="M570">
        <v>76</v>
      </c>
      <c r="N570">
        <f>Origen[[#This Row],[Unidades]]*Origen[[#This Row],[PVP]]</f>
        <v>2812</v>
      </c>
      <c r="O570" s="1" t="s">
        <v>5</v>
      </c>
      <c r="P570" s="1" t="s">
        <v>74</v>
      </c>
      <c r="Q570" s="1" t="s">
        <v>91</v>
      </c>
      <c r="R570" s="1" t="s">
        <v>19</v>
      </c>
      <c r="S570" s="1" t="s">
        <v>20</v>
      </c>
      <c r="T570" s="1" t="s">
        <v>10</v>
      </c>
      <c r="U570" s="1" t="s">
        <v>22</v>
      </c>
    </row>
    <row r="571" spans="1:21" x14ac:dyDescent="0.25">
      <c r="A571">
        <v>573</v>
      </c>
      <c r="B571">
        <f>IF(IFERROR(VLOOKUP(Origen[[#This Row],[Customer ID]],A572:A4470,1,FALSE),0)&gt;0,1,0)</f>
        <v>0</v>
      </c>
      <c r="C571">
        <v>56</v>
      </c>
      <c r="D571" s="1" t="s">
        <v>2</v>
      </c>
      <c r="E571" s="1" t="str">
        <f>IF(Origen[[#This Row],[Genero Sin Depurar]]="","Desconocido",Origen[[#This Row],[Genero Sin Depurar]])</f>
        <v>Male</v>
      </c>
      <c r="F571" s="1" t="s">
        <v>101</v>
      </c>
      <c r="G571" s="1" t="s">
        <v>49</v>
      </c>
      <c r="H571" s="2">
        <v>46436</v>
      </c>
      <c r="I571" s="2" t="str">
        <f>TEXT(Origen[[#This Row],[Fecha Compra]],"dddd")</f>
        <v>jueves</v>
      </c>
      <c r="J571" s="7" t="str">
        <f>TEXT(MONTH(Origen[[#This Row],[Fecha Compra]]),"MM")</f>
        <v>01</v>
      </c>
      <c r="K571" s="7">
        <f>YEAR(Origen[[#This Row],[Fecha Compra]])</f>
        <v>2027</v>
      </c>
      <c r="L571">
        <v>26</v>
      </c>
      <c r="M571">
        <v>97</v>
      </c>
      <c r="N571">
        <f>Origen[[#This Row],[Unidades]]*Origen[[#This Row],[PVP]]</f>
        <v>2522</v>
      </c>
      <c r="O571" s="1" t="s">
        <v>113</v>
      </c>
      <c r="P571" s="1" t="s">
        <v>74</v>
      </c>
      <c r="Q571" s="1" t="s">
        <v>91</v>
      </c>
      <c r="R571" s="1" t="s">
        <v>35</v>
      </c>
      <c r="S571" s="1" t="s">
        <v>27</v>
      </c>
      <c r="T571" s="1" t="s">
        <v>57</v>
      </c>
      <c r="U571" s="1" t="s">
        <v>31</v>
      </c>
    </row>
    <row r="572" spans="1:21" x14ac:dyDescent="0.25">
      <c r="A572">
        <v>574</v>
      </c>
      <c r="B572">
        <f>IF(IFERROR(VLOOKUP(Origen[[#This Row],[Customer ID]],A573:A4471,1,FALSE),0)&gt;0,1,0)</f>
        <v>0</v>
      </c>
      <c r="C572">
        <v>58</v>
      </c>
      <c r="D572" s="1" t="s">
        <v>2</v>
      </c>
      <c r="E572" s="1" t="str">
        <f>IF(Origen[[#This Row],[Genero Sin Depurar]]="","Desconocido",Origen[[#This Row],[Genero Sin Depurar]])</f>
        <v>Male</v>
      </c>
      <c r="F572" s="1" t="s">
        <v>77</v>
      </c>
      <c r="G572" s="1" t="s">
        <v>4</v>
      </c>
      <c r="H572" s="2">
        <v>46438</v>
      </c>
      <c r="I572" s="2" t="str">
        <f>TEXT(Origen[[#This Row],[Fecha Compra]],"dddd")</f>
        <v>sábado</v>
      </c>
      <c r="J572" s="7" t="str">
        <f>TEXT(MONTH(Origen[[#This Row],[Fecha Compra]]),"MM")</f>
        <v>01</v>
      </c>
      <c r="K572" s="7">
        <f>YEAR(Origen[[#This Row],[Fecha Compra]])</f>
        <v>2027</v>
      </c>
      <c r="L572">
        <v>23</v>
      </c>
      <c r="M572">
        <v>68</v>
      </c>
      <c r="N572">
        <f>Origen[[#This Row],[Unidades]]*Origen[[#This Row],[PVP]]</f>
        <v>1564</v>
      </c>
      <c r="O572" s="1" t="s">
        <v>81</v>
      </c>
      <c r="P572" s="1" t="s">
        <v>26</v>
      </c>
      <c r="Q572" s="1" t="s">
        <v>43</v>
      </c>
      <c r="R572" s="1" t="s">
        <v>35</v>
      </c>
      <c r="S572" s="1" t="s">
        <v>52</v>
      </c>
      <c r="T572" s="1" t="s">
        <v>21</v>
      </c>
      <c r="U572" s="1" t="s">
        <v>58</v>
      </c>
    </row>
    <row r="573" spans="1:21" x14ac:dyDescent="0.25">
      <c r="A573">
        <v>575</v>
      </c>
      <c r="B573">
        <f>IF(IFERROR(VLOOKUP(Origen[[#This Row],[Customer ID]],A574:A4472,1,FALSE),0)&gt;0,1,0)</f>
        <v>0</v>
      </c>
      <c r="C573">
        <v>54</v>
      </c>
      <c r="D573" s="1" t="s">
        <v>2</v>
      </c>
      <c r="E573" s="1" t="str">
        <f>IF(Origen[[#This Row],[Genero Sin Depurar]]="","Desconocido",Origen[[#This Row],[Genero Sin Depurar]])</f>
        <v>Male</v>
      </c>
      <c r="F573" s="1" t="s">
        <v>32</v>
      </c>
      <c r="G573" s="1" t="s">
        <v>24</v>
      </c>
      <c r="H573" s="2">
        <v>46440</v>
      </c>
      <c r="I573" s="2" t="str">
        <f>TEXT(Origen[[#This Row],[Fecha Compra]],"dddd")</f>
        <v>lunes</v>
      </c>
      <c r="J573" s="7" t="str">
        <f>TEXT(MONTH(Origen[[#This Row],[Fecha Compra]]),"MM")</f>
        <v>01</v>
      </c>
      <c r="K573" s="7">
        <f>YEAR(Origen[[#This Row],[Fecha Compra]])</f>
        <v>2027</v>
      </c>
      <c r="L573">
        <v>20</v>
      </c>
      <c r="M573">
        <v>79</v>
      </c>
      <c r="N573">
        <f>Origen[[#This Row],[Unidades]]*Origen[[#This Row],[PVP]]</f>
        <v>1580</v>
      </c>
      <c r="O573" s="1" t="s">
        <v>13</v>
      </c>
      <c r="P573" s="1" t="s">
        <v>6</v>
      </c>
      <c r="Q573" s="1" t="s">
        <v>90</v>
      </c>
      <c r="R573" s="1" t="s">
        <v>39</v>
      </c>
      <c r="S573" s="1" t="s">
        <v>20</v>
      </c>
      <c r="T573" s="1" t="s">
        <v>57</v>
      </c>
      <c r="U573" s="1" t="s">
        <v>58</v>
      </c>
    </row>
    <row r="574" spans="1:21" x14ac:dyDescent="0.25">
      <c r="A574">
        <v>576</v>
      </c>
      <c r="B574">
        <f>IF(IFERROR(VLOOKUP(Origen[[#This Row],[Customer ID]],A575:A4473,1,FALSE),0)&gt;0,1,0)</f>
        <v>0</v>
      </c>
      <c r="C574">
        <v>58</v>
      </c>
      <c r="D574" s="1" t="s">
        <v>2</v>
      </c>
      <c r="E574" s="1" t="str">
        <f>IF(Origen[[#This Row],[Genero Sin Depurar]]="","Desconocido",Origen[[#This Row],[Genero Sin Depurar]])</f>
        <v>Male</v>
      </c>
      <c r="F574" s="1" t="s">
        <v>16</v>
      </c>
      <c r="G574" s="1" t="s">
        <v>4</v>
      </c>
      <c r="H574" s="2">
        <v>46442</v>
      </c>
      <c r="I574" s="2" t="str">
        <f>TEXT(Origen[[#This Row],[Fecha Compra]],"dddd")</f>
        <v>miércoles</v>
      </c>
      <c r="J574" s="7" t="str">
        <f>TEXT(MONTH(Origen[[#This Row],[Fecha Compra]]),"MM")</f>
        <v>01</v>
      </c>
      <c r="K574" s="7">
        <f>YEAR(Origen[[#This Row],[Fecha Compra]])</f>
        <v>2027</v>
      </c>
      <c r="L574">
        <v>38</v>
      </c>
      <c r="M574">
        <v>86</v>
      </c>
      <c r="N574">
        <f>Origen[[#This Row],[Unidades]]*Origen[[#This Row],[PVP]]</f>
        <v>3268</v>
      </c>
      <c r="O574" s="1" t="s">
        <v>127</v>
      </c>
      <c r="P574" s="1" t="s">
        <v>26</v>
      </c>
      <c r="Q574" s="1" t="s">
        <v>82</v>
      </c>
      <c r="R574" s="1" t="s">
        <v>39</v>
      </c>
      <c r="S574" s="1" t="s">
        <v>9</v>
      </c>
      <c r="T574" s="1" t="s">
        <v>28</v>
      </c>
      <c r="U574" s="1" t="s">
        <v>70</v>
      </c>
    </row>
    <row r="575" spans="1:21" x14ac:dyDescent="0.25">
      <c r="A575">
        <v>577</v>
      </c>
      <c r="B575">
        <f>IF(IFERROR(VLOOKUP(Origen[[#This Row],[Customer ID]],A576:A4474,1,FALSE),0)&gt;0,1,0)</f>
        <v>0</v>
      </c>
      <c r="C575">
        <v>48</v>
      </c>
      <c r="D575" s="1" t="s">
        <v>2</v>
      </c>
      <c r="E575" s="1" t="str">
        <f>IF(Origen[[#This Row],[Genero Sin Depurar]]="","Desconocido",Origen[[#This Row],[Genero Sin Depurar]])</f>
        <v>Male</v>
      </c>
      <c r="F575" s="1" t="s">
        <v>106</v>
      </c>
      <c r="G575" s="1" t="s">
        <v>49</v>
      </c>
      <c r="H575" s="2">
        <v>46444</v>
      </c>
      <c r="I575" s="2" t="str">
        <f>TEXT(Origen[[#This Row],[Fecha Compra]],"dddd")</f>
        <v>viernes</v>
      </c>
      <c r="J575" s="7" t="str">
        <f>TEXT(MONTH(Origen[[#This Row],[Fecha Compra]]),"MM")</f>
        <v>01</v>
      </c>
      <c r="K575" s="7">
        <f>YEAR(Origen[[#This Row],[Fecha Compra]])</f>
        <v>2027</v>
      </c>
      <c r="L575">
        <v>5</v>
      </c>
      <c r="M575">
        <v>68</v>
      </c>
      <c r="N575">
        <f>Origen[[#This Row],[Unidades]]*Origen[[#This Row],[PVP]]</f>
        <v>340</v>
      </c>
      <c r="O575" s="1" t="s">
        <v>131</v>
      </c>
      <c r="P575" s="1" t="s">
        <v>26</v>
      </c>
      <c r="Q575" s="1" t="s">
        <v>76</v>
      </c>
      <c r="R575" s="1" t="s">
        <v>8</v>
      </c>
      <c r="S575" s="1" t="s">
        <v>52</v>
      </c>
      <c r="T575" s="1" t="s">
        <v>21</v>
      </c>
      <c r="U575" s="1" t="s">
        <v>79</v>
      </c>
    </row>
    <row r="576" spans="1:21" x14ac:dyDescent="0.25">
      <c r="A576">
        <v>578</v>
      </c>
      <c r="B576">
        <f>IF(IFERROR(VLOOKUP(Origen[[#This Row],[Customer ID]],A577:A4475,1,FALSE),0)&gt;0,1,0)</f>
        <v>0</v>
      </c>
      <c r="C576">
        <v>19</v>
      </c>
      <c r="D576" s="1" t="s">
        <v>2</v>
      </c>
      <c r="E576" s="1" t="str">
        <f>IF(Origen[[#This Row],[Genero Sin Depurar]]="","Desconocido",Origen[[#This Row],[Genero Sin Depurar]])</f>
        <v>Male</v>
      </c>
      <c r="F576" s="1" t="s">
        <v>69</v>
      </c>
      <c r="G576" s="1" t="s">
        <v>4</v>
      </c>
      <c r="H576" s="2">
        <v>46446</v>
      </c>
      <c r="I576" s="2" t="str">
        <f>TEXT(Origen[[#This Row],[Fecha Compra]],"dddd")</f>
        <v>domingo</v>
      </c>
      <c r="J576" s="7" t="str">
        <f>TEXT(MONTH(Origen[[#This Row],[Fecha Compra]]),"MM")</f>
        <v>01</v>
      </c>
      <c r="K576" s="7">
        <f>YEAR(Origen[[#This Row],[Fecha Compra]])</f>
        <v>2027</v>
      </c>
      <c r="L576">
        <v>41</v>
      </c>
      <c r="M576">
        <v>52</v>
      </c>
      <c r="N576">
        <f>Origen[[#This Row],[Unidades]]*Origen[[#This Row],[PVP]]</f>
        <v>2132</v>
      </c>
      <c r="O576" s="1" t="s">
        <v>72</v>
      </c>
      <c r="P576" s="1" t="s">
        <v>26</v>
      </c>
      <c r="Q576" s="1" t="s">
        <v>76</v>
      </c>
      <c r="R576" s="1" t="s">
        <v>39</v>
      </c>
      <c r="S576" s="1" t="s">
        <v>56</v>
      </c>
      <c r="T576" s="1" t="s">
        <v>10</v>
      </c>
      <c r="U576" s="1" t="s">
        <v>31</v>
      </c>
    </row>
    <row r="577" spans="1:21" x14ac:dyDescent="0.25">
      <c r="A577">
        <v>579</v>
      </c>
      <c r="B577">
        <f>IF(IFERROR(VLOOKUP(Origen[[#This Row],[Customer ID]],A578:A4476,1,FALSE),0)&gt;0,1,0)</f>
        <v>0</v>
      </c>
      <c r="C577">
        <v>69</v>
      </c>
      <c r="D577" s="1" t="s">
        <v>2</v>
      </c>
      <c r="E577" s="1" t="str">
        <f>IF(Origen[[#This Row],[Genero Sin Depurar]]="","Desconocido",Origen[[#This Row],[Genero Sin Depurar]])</f>
        <v>Male</v>
      </c>
      <c r="F577" s="1" t="s">
        <v>23</v>
      </c>
      <c r="G577" s="1" t="s">
        <v>24</v>
      </c>
      <c r="H577" s="2">
        <v>46448</v>
      </c>
      <c r="I577" s="2" t="str">
        <f>TEXT(Origen[[#This Row],[Fecha Compra]],"dddd")</f>
        <v>martes</v>
      </c>
      <c r="J577" s="7" t="str">
        <f>TEXT(MONTH(Origen[[#This Row],[Fecha Compra]]),"MM")</f>
        <v>01</v>
      </c>
      <c r="K577" s="7">
        <f>YEAR(Origen[[#This Row],[Fecha Compra]])</f>
        <v>2027</v>
      </c>
      <c r="L577">
        <v>22</v>
      </c>
      <c r="M577">
        <v>90</v>
      </c>
      <c r="N577">
        <f>Origen[[#This Row],[Unidades]]*Origen[[#This Row],[PVP]]</f>
        <v>1980</v>
      </c>
      <c r="O577" s="1" t="s">
        <v>13</v>
      </c>
      <c r="P577" s="1" t="s">
        <v>26</v>
      </c>
      <c r="Q577" s="1" t="s">
        <v>55</v>
      </c>
      <c r="R577" s="1" t="s">
        <v>39</v>
      </c>
      <c r="S577" s="1" t="s">
        <v>27</v>
      </c>
      <c r="T577" s="1" t="s">
        <v>21</v>
      </c>
      <c r="U577" s="1" t="s">
        <v>11</v>
      </c>
    </row>
    <row r="578" spans="1:21" x14ac:dyDescent="0.25">
      <c r="A578">
        <v>580</v>
      </c>
      <c r="B578">
        <f>IF(IFERROR(VLOOKUP(Origen[[#This Row],[Customer ID]],A579:A4477,1,FALSE),0)&gt;0,1,0)</f>
        <v>0</v>
      </c>
      <c r="C578">
        <v>58</v>
      </c>
      <c r="D578" s="1" t="s">
        <v>2</v>
      </c>
      <c r="E578" s="1" t="str">
        <f>IF(Origen[[#This Row],[Genero Sin Depurar]]="","Desconocido",Origen[[#This Row],[Genero Sin Depurar]])</f>
        <v>Male</v>
      </c>
      <c r="F578" s="1" t="s">
        <v>23</v>
      </c>
      <c r="G578" s="1" t="s">
        <v>24</v>
      </c>
      <c r="H578" s="2">
        <v>46450</v>
      </c>
      <c r="I578" s="2" t="str">
        <f>TEXT(Origen[[#This Row],[Fecha Compra]],"dddd")</f>
        <v>jueves</v>
      </c>
      <c r="J578" s="7" t="str">
        <f>TEXT(MONTH(Origen[[#This Row],[Fecha Compra]]),"MM")</f>
        <v>01</v>
      </c>
      <c r="K578" s="7">
        <f>YEAR(Origen[[#This Row],[Fecha Compra]])</f>
        <v>2027</v>
      </c>
      <c r="L578">
        <v>48</v>
      </c>
      <c r="M578">
        <v>41</v>
      </c>
      <c r="N578">
        <f>Origen[[#This Row],[Unidades]]*Origen[[#This Row],[PVP]]</f>
        <v>1968</v>
      </c>
      <c r="O578" s="1" t="s">
        <v>81</v>
      </c>
      <c r="P578" s="1" t="s">
        <v>26</v>
      </c>
      <c r="Q578" s="1" t="s">
        <v>65</v>
      </c>
      <c r="R578" s="1" t="s">
        <v>8</v>
      </c>
      <c r="S578" s="1" t="s">
        <v>20</v>
      </c>
      <c r="T578" s="1" t="s">
        <v>21</v>
      </c>
      <c r="U578" s="1" t="s">
        <v>31</v>
      </c>
    </row>
    <row r="579" spans="1:21" x14ac:dyDescent="0.25">
      <c r="A579">
        <v>581</v>
      </c>
      <c r="B579">
        <f>IF(IFERROR(VLOOKUP(Origen[[#This Row],[Customer ID]],A580:A4478,1,FALSE),0)&gt;0,1,0)</f>
        <v>0</v>
      </c>
      <c r="C579">
        <v>49</v>
      </c>
      <c r="D579" s="1" t="s">
        <v>2</v>
      </c>
      <c r="E579" s="1" t="str">
        <f>IF(Origen[[#This Row],[Genero Sin Depurar]]="","Desconocido",Origen[[#This Row],[Genero Sin Depurar]])</f>
        <v>Male</v>
      </c>
      <c r="F579" s="1" t="s">
        <v>12</v>
      </c>
      <c r="G579" s="1" t="s">
        <v>4</v>
      </c>
      <c r="H579" s="2">
        <v>46452</v>
      </c>
      <c r="I579" s="2" t="str">
        <f>TEXT(Origen[[#This Row],[Fecha Compra]],"dddd")</f>
        <v>sábado</v>
      </c>
      <c r="J579" s="7" t="str">
        <f>TEXT(MONTH(Origen[[#This Row],[Fecha Compra]]),"MM")</f>
        <v>01</v>
      </c>
      <c r="K579" s="7">
        <f>YEAR(Origen[[#This Row],[Fecha Compra]])</f>
        <v>2027</v>
      </c>
      <c r="L579">
        <v>10</v>
      </c>
      <c r="M579">
        <v>80</v>
      </c>
      <c r="N579">
        <f>Origen[[#This Row],[Unidades]]*Origen[[#This Row],[PVP]]</f>
        <v>800</v>
      </c>
      <c r="O579" s="1" t="s">
        <v>128</v>
      </c>
      <c r="P579" s="1" t="s">
        <v>26</v>
      </c>
      <c r="Q579" s="1" t="s">
        <v>103</v>
      </c>
      <c r="R579" s="1" t="s">
        <v>19</v>
      </c>
      <c r="S579" s="1" t="s">
        <v>20</v>
      </c>
      <c r="T579" s="1" t="s">
        <v>28</v>
      </c>
      <c r="U579" s="1" t="s">
        <v>22</v>
      </c>
    </row>
    <row r="580" spans="1:21" x14ac:dyDescent="0.25">
      <c r="A580">
        <v>582</v>
      </c>
      <c r="B580">
        <f>IF(IFERROR(VLOOKUP(Origen[[#This Row],[Customer ID]],A581:A4479,1,FALSE),0)&gt;0,1,0)</f>
        <v>0</v>
      </c>
      <c r="C580">
        <v>32</v>
      </c>
      <c r="D580" s="1" t="s">
        <v>2</v>
      </c>
      <c r="E580" s="1" t="str">
        <f>IF(Origen[[#This Row],[Genero Sin Depurar]]="","Desconocido",Origen[[#This Row],[Genero Sin Depurar]])</f>
        <v>Male</v>
      </c>
      <c r="F580" s="1" t="s">
        <v>12</v>
      </c>
      <c r="G580" s="1" t="s">
        <v>4</v>
      </c>
      <c r="H580" s="2">
        <v>46454</v>
      </c>
      <c r="I580" s="2" t="str">
        <f>TEXT(Origen[[#This Row],[Fecha Compra]],"dddd")</f>
        <v>lunes</v>
      </c>
      <c r="J580" s="7" t="str">
        <f>TEXT(MONTH(Origen[[#This Row],[Fecha Compra]]),"MM")</f>
        <v>01</v>
      </c>
      <c r="K580" s="7">
        <f>YEAR(Origen[[#This Row],[Fecha Compra]])</f>
        <v>2027</v>
      </c>
      <c r="L580">
        <v>12</v>
      </c>
      <c r="M580">
        <v>100</v>
      </c>
      <c r="N580">
        <f>Origen[[#This Row],[Unidades]]*Origen[[#This Row],[PVP]]</f>
        <v>1200</v>
      </c>
      <c r="O580" s="1" t="s">
        <v>128</v>
      </c>
      <c r="P580" s="1" t="s">
        <v>74</v>
      </c>
      <c r="Q580" s="1" t="s">
        <v>43</v>
      </c>
      <c r="R580" s="1" t="s">
        <v>8</v>
      </c>
      <c r="S580" s="1" t="s">
        <v>56</v>
      </c>
      <c r="T580" s="1" t="s">
        <v>57</v>
      </c>
      <c r="U580" s="1" t="s">
        <v>79</v>
      </c>
    </row>
    <row r="581" spans="1:21" x14ac:dyDescent="0.25">
      <c r="A581">
        <v>583</v>
      </c>
      <c r="B581">
        <f>IF(IFERROR(VLOOKUP(Origen[[#This Row],[Customer ID]],A582:A4480,1,FALSE),0)&gt;0,1,0)</f>
        <v>0</v>
      </c>
      <c r="C581">
        <v>40</v>
      </c>
      <c r="D581" s="1" t="s">
        <v>2</v>
      </c>
      <c r="E581" s="1" t="str">
        <f>IF(Origen[[#This Row],[Genero Sin Depurar]]="","Desconocido",Origen[[#This Row],[Genero Sin Depurar]])</f>
        <v>Male</v>
      </c>
      <c r="F581" s="1" t="s">
        <v>84</v>
      </c>
      <c r="G581" s="1" t="s">
        <v>45</v>
      </c>
      <c r="H581" s="2">
        <v>46456</v>
      </c>
      <c r="I581" s="2" t="str">
        <f>TEXT(Origen[[#This Row],[Fecha Compra]],"dddd")</f>
        <v>miércoles</v>
      </c>
      <c r="J581" s="7" t="str">
        <f>TEXT(MONTH(Origen[[#This Row],[Fecha Compra]]),"MM")</f>
        <v>01</v>
      </c>
      <c r="K581" s="7">
        <f>YEAR(Origen[[#This Row],[Fecha Compra]])</f>
        <v>2027</v>
      </c>
      <c r="L581">
        <v>2</v>
      </c>
      <c r="M581">
        <v>77</v>
      </c>
      <c r="N581">
        <f>Origen[[#This Row],[Unidades]]*Origen[[#This Row],[PVP]]</f>
        <v>154</v>
      </c>
      <c r="O581" s="1" t="s">
        <v>94</v>
      </c>
      <c r="P581" s="1" t="s">
        <v>6</v>
      </c>
      <c r="Q581" s="1" t="s">
        <v>30</v>
      </c>
      <c r="R581" s="1" t="s">
        <v>19</v>
      </c>
      <c r="S581" s="1" t="s">
        <v>56</v>
      </c>
      <c r="T581" s="1" t="s">
        <v>57</v>
      </c>
      <c r="U581" s="1" t="s">
        <v>40</v>
      </c>
    </row>
    <row r="582" spans="1:21" x14ac:dyDescent="0.25">
      <c r="A582">
        <v>584</v>
      </c>
      <c r="B582">
        <f>IF(IFERROR(VLOOKUP(Origen[[#This Row],[Customer ID]],A583:A4481,1,FALSE),0)&gt;0,1,0)</f>
        <v>0</v>
      </c>
      <c r="C582">
        <v>25</v>
      </c>
      <c r="D582" s="1" t="s">
        <v>2</v>
      </c>
      <c r="E582" s="1" t="str">
        <f>IF(Origen[[#This Row],[Genero Sin Depurar]]="","Desconocido",Origen[[#This Row],[Genero Sin Depurar]])</f>
        <v>Male</v>
      </c>
      <c r="F582" s="1" t="s">
        <v>41</v>
      </c>
      <c r="G582" s="1" t="s">
        <v>4</v>
      </c>
      <c r="H582" s="2">
        <v>46458</v>
      </c>
      <c r="I582" s="2" t="str">
        <f>TEXT(Origen[[#This Row],[Fecha Compra]],"dddd")</f>
        <v>viernes</v>
      </c>
      <c r="J582" s="7" t="str">
        <f>TEXT(MONTH(Origen[[#This Row],[Fecha Compra]]),"MM")</f>
        <v>01</v>
      </c>
      <c r="K582" s="7">
        <f>YEAR(Origen[[#This Row],[Fecha Compra]])</f>
        <v>2027</v>
      </c>
      <c r="L582">
        <v>38</v>
      </c>
      <c r="M582">
        <v>78</v>
      </c>
      <c r="N582">
        <f>Origen[[#This Row],[Unidades]]*Origen[[#This Row],[PVP]]</f>
        <v>2964</v>
      </c>
      <c r="O582" s="1" t="s">
        <v>81</v>
      </c>
      <c r="P582" s="1" t="s">
        <v>6</v>
      </c>
      <c r="Q582" s="1" t="s">
        <v>116</v>
      </c>
      <c r="R582" s="1" t="s">
        <v>19</v>
      </c>
      <c r="S582" s="1" t="s">
        <v>56</v>
      </c>
      <c r="T582" s="1" t="s">
        <v>28</v>
      </c>
      <c r="U582" s="1" t="s">
        <v>70</v>
      </c>
    </row>
    <row r="583" spans="1:21" x14ac:dyDescent="0.25">
      <c r="A583">
        <v>585</v>
      </c>
      <c r="B583">
        <f>IF(IFERROR(VLOOKUP(Origen[[#This Row],[Customer ID]],A584:A4482,1,FALSE),0)&gt;0,1,0)</f>
        <v>0</v>
      </c>
      <c r="C583">
        <v>70</v>
      </c>
      <c r="D583" s="1" t="s">
        <v>2</v>
      </c>
      <c r="E583" s="1" t="str">
        <f>IF(Origen[[#This Row],[Genero Sin Depurar]]="","Desconocido",Origen[[#This Row],[Genero Sin Depurar]])</f>
        <v>Male</v>
      </c>
      <c r="F583" s="1" t="s">
        <v>107</v>
      </c>
      <c r="G583" s="1" t="s">
        <v>4</v>
      </c>
      <c r="H583" s="2">
        <v>46460</v>
      </c>
      <c r="I583" s="2" t="str">
        <f>TEXT(Origen[[#This Row],[Fecha Compra]],"dddd")</f>
        <v>domingo</v>
      </c>
      <c r="J583" s="7" t="str">
        <f>TEXT(MONTH(Origen[[#This Row],[Fecha Compra]]),"MM")</f>
        <v>01</v>
      </c>
      <c r="K583" s="7">
        <f>YEAR(Origen[[#This Row],[Fecha Compra]])</f>
        <v>2027</v>
      </c>
      <c r="L583">
        <v>20</v>
      </c>
      <c r="M583">
        <v>94</v>
      </c>
      <c r="N583">
        <f>Origen[[#This Row],[Unidades]]*Origen[[#This Row],[PVP]]</f>
        <v>1880</v>
      </c>
      <c r="O583" s="1" t="s">
        <v>98</v>
      </c>
      <c r="P583" s="1" t="s">
        <v>26</v>
      </c>
      <c r="Q583" s="1" t="s">
        <v>34</v>
      </c>
      <c r="R583" s="1" t="s">
        <v>19</v>
      </c>
      <c r="S583" s="1" t="s">
        <v>20</v>
      </c>
      <c r="T583" s="1" t="s">
        <v>68</v>
      </c>
      <c r="U583" s="1" t="s">
        <v>70</v>
      </c>
    </row>
    <row r="584" spans="1:21" x14ac:dyDescent="0.25">
      <c r="A584">
        <v>586</v>
      </c>
      <c r="B584">
        <f>IF(IFERROR(VLOOKUP(Origen[[#This Row],[Customer ID]],A585:A4483,1,FALSE),0)&gt;0,1,0)</f>
        <v>0</v>
      </c>
      <c r="C584">
        <v>69</v>
      </c>
      <c r="D584" s="1" t="s">
        <v>2</v>
      </c>
      <c r="E584" s="1" t="str">
        <f>IF(Origen[[#This Row],[Genero Sin Depurar]]="","Desconocido",Origen[[#This Row],[Genero Sin Depurar]])</f>
        <v>Male</v>
      </c>
      <c r="F584" s="1" t="s">
        <v>107</v>
      </c>
      <c r="G584" s="1" t="s">
        <v>4</v>
      </c>
      <c r="H584" s="2">
        <v>46462</v>
      </c>
      <c r="I584" s="2" t="str">
        <f>TEXT(Origen[[#This Row],[Fecha Compra]],"dddd")</f>
        <v>martes</v>
      </c>
      <c r="J584" s="7" t="str">
        <f>TEXT(MONTH(Origen[[#This Row],[Fecha Compra]]),"MM")</f>
        <v>01</v>
      </c>
      <c r="K584" s="7">
        <f>YEAR(Origen[[#This Row],[Fecha Compra]])</f>
        <v>2027</v>
      </c>
      <c r="L584">
        <v>5</v>
      </c>
      <c r="M584">
        <v>23</v>
      </c>
      <c r="N584">
        <f>Origen[[#This Row],[Unidades]]*Origen[[#This Row],[PVP]]</f>
        <v>115</v>
      </c>
      <c r="O584" s="1" t="s">
        <v>113</v>
      </c>
      <c r="P584" s="1" t="s">
        <v>26</v>
      </c>
      <c r="Q584" s="1" t="s">
        <v>7</v>
      </c>
      <c r="R584" s="1" t="s">
        <v>39</v>
      </c>
      <c r="S584" s="1" t="s">
        <v>27</v>
      </c>
      <c r="T584" s="1" t="s">
        <v>15</v>
      </c>
      <c r="U584" s="1" t="s">
        <v>79</v>
      </c>
    </row>
    <row r="585" spans="1:21" x14ac:dyDescent="0.25">
      <c r="A585">
        <v>587</v>
      </c>
      <c r="B585">
        <f>IF(IFERROR(VLOOKUP(Origen[[#This Row],[Customer ID]],A586:A4484,1,FALSE),0)&gt;0,1,0)</f>
        <v>0</v>
      </c>
      <c r="C585">
        <v>45</v>
      </c>
      <c r="D585" s="1" t="s">
        <v>2</v>
      </c>
      <c r="E585" s="1" t="str">
        <f>IF(Origen[[#This Row],[Genero Sin Depurar]]="","Desconocido",Origen[[#This Row],[Genero Sin Depurar]])</f>
        <v>Male</v>
      </c>
      <c r="F585" s="1" t="s">
        <v>86</v>
      </c>
      <c r="G585" s="1" t="s">
        <v>4</v>
      </c>
      <c r="H585" s="2">
        <v>46464</v>
      </c>
      <c r="I585" s="2" t="str">
        <f>TEXT(Origen[[#This Row],[Fecha Compra]],"dddd")</f>
        <v>jueves</v>
      </c>
      <c r="J585" s="7" t="str">
        <f>TEXT(MONTH(Origen[[#This Row],[Fecha Compra]]),"MM")</f>
        <v>01</v>
      </c>
      <c r="K585" s="7">
        <f>YEAR(Origen[[#This Row],[Fecha Compra]])</f>
        <v>2027</v>
      </c>
      <c r="L585">
        <v>9</v>
      </c>
      <c r="M585">
        <v>20</v>
      </c>
      <c r="N585">
        <f>Origen[[#This Row],[Unidades]]*Origen[[#This Row],[PVP]]</f>
        <v>180</v>
      </c>
      <c r="O585" s="1" t="s">
        <v>132</v>
      </c>
      <c r="P585" s="1" t="s">
        <v>18</v>
      </c>
      <c r="Q585" s="1" t="s">
        <v>126</v>
      </c>
      <c r="R585" s="1" t="s">
        <v>8</v>
      </c>
      <c r="S585" s="1" t="s">
        <v>52</v>
      </c>
      <c r="T585" s="1" t="s">
        <v>10</v>
      </c>
      <c r="U585" s="1" t="s">
        <v>31</v>
      </c>
    </row>
    <row r="586" spans="1:21" x14ac:dyDescent="0.25">
      <c r="A586">
        <v>588</v>
      </c>
      <c r="B586">
        <f>IF(IFERROR(VLOOKUP(Origen[[#This Row],[Customer ID]],A587:A4485,1,FALSE),0)&gt;0,1,0)</f>
        <v>0</v>
      </c>
      <c r="C586">
        <v>29</v>
      </c>
      <c r="D586" s="1" t="s">
        <v>2</v>
      </c>
      <c r="E586" s="1" t="str">
        <f>IF(Origen[[#This Row],[Genero Sin Depurar]]="","Desconocido",Origen[[#This Row],[Genero Sin Depurar]])</f>
        <v>Male</v>
      </c>
      <c r="F586" s="1" t="s">
        <v>107</v>
      </c>
      <c r="G586" s="1" t="s">
        <v>4</v>
      </c>
      <c r="H586" s="2">
        <v>46466</v>
      </c>
      <c r="I586" s="2" t="str">
        <f>TEXT(Origen[[#This Row],[Fecha Compra]],"dddd")</f>
        <v>sábado</v>
      </c>
      <c r="J586" s="7" t="str">
        <f>TEXT(MONTH(Origen[[#This Row],[Fecha Compra]]),"MM")</f>
        <v>01</v>
      </c>
      <c r="K586" s="7">
        <f>YEAR(Origen[[#This Row],[Fecha Compra]])</f>
        <v>2027</v>
      </c>
      <c r="L586">
        <v>48</v>
      </c>
      <c r="M586">
        <v>86</v>
      </c>
      <c r="N586">
        <f>Origen[[#This Row],[Unidades]]*Origen[[#This Row],[PVP]]</f>
        <v>4128</v>
      </c>
      <c r="O586" s="1" t="s">
        <v>131</v>
      </c>
      <c r="P586" s="1" t="s">
        <v>18</v>
      </c>
      <c r="Q586" s="1" t="s">
        <v>14</v>
      </c>
      <c r="R586" s="1" t="s">
        <v>39</v>
      </c>
      <c r="S586" s="1" t="s">
        <v>9</v>
      </c>
      <c r="T586" s="1" t="s">
        <v>68</v>
      </c>
      <c r="U586" s="1" t="s">
        <v>79</v>
      </c>
    </row>
    <row r="587" spans="1:21" x14ac:dyDescent="0.25">
      <c r="A587">
        <v>589</v>
      </c>
      <c r="B587">
        <f>IF(IFERROR(VLOOKUP(Origen[[#This Row],[Customer ID]],A588:A4486,1,FALSE),0)&gt;0,1,0)</f>
        <v>0</v>
      </c>
      <c r="C587">
        <v>47</v>
      </c>
      <c r="D587" s="1" t="s">
        <v>2</v>
      </c>
      <c r="E587" s="1" t="str">
        <f>IF(Origen[[#This Row],[Genero Sin Depurar]]="","Desconocido",Origen[[#This Row],[Genero Sin Depurar]])</f>
        <v>Male</v>
      </c>
      <c r="F587" s="1" t="s">
        <v>119</v>
      </c>
      <c r="G587" s="1" t="s">
        <v>24</v>
      </c>
      <c r="H587" s="2">
        <v>46468</v>
      </c>
      <c r="I587" s="2" t="str">
        <f>TEXT(Origen[[#This Row],[Fecha Compra]],"dddd")</f>
        <v>lunes</v>
      </c>
      <c r="J587" s="7" t="str">
        <f>TEXT(MONTH(Origen[[#This Row],[Fecha Compra]]),"MM")</f>
        <v>01</v>
      </c>
      <c r="K587" s="7">
        <f>YEAR(Origen[[#This Row],[Fecha Compra]])</f>
        <v>2027</v>
      </c>
      <c r="L587">
        <v>9</v>
      </c>
      <c r="M587">
        <v>60</v>
      </c>
      <c r="N587">
        <f>Origen[[#This Row],[Unidades]]*Origen[[#This Row],[PVP]]</f>
        <v>540</v>
      </c>
      <c r="O587" s="1" t="s">
        <v>129</v>
      </c>
      <c r="P587" s="1" t="s">
        <v>26</v>
      </c>
      <c r="Q587" s="1" t="s">
        <v>65</v>
      </c>
      <c r="R587" s="1" t="s">
        <v>39</v>
      </c>
      <c r="S587" s="1" t="s">
        <v>36</v>
      </c>
      <c r="T587" s="1" t="s">
        <v>68</v>
      </c>
      <c r="U587" s="1" t="s">
        <v>40</v>
      </c>
    </row>
    <row r="588" spans="1:21" x14ac:dyDescent="0.25">
      <c r="A588">
        <v>590</v>
      </c>
      <c r="B588">
        <f>IF(IFERROR(VLOOKUP(Origen[[#This Row],[Customer ID]],A589:A4487,1,FALSE),0)&gt;0,1,0)</f>
        <v>0</v>
      </c>
      <c r="C588">
        <v>28</v>
      </c>
      <c r="D588" s="1" t="s">
        <v>2</v>
      </c>
      <c r="E588" s="1" t="str">
        <f>IF(Origen[[#This Row],[Genero Sin Depurar]]="","Desconocido",Origen[[#This Row],[Genero Sin Depurar]])</f>
        <v>Male</v>
      </c>
      <c r="F588" s="1" t="s">
        <v>37</v>
      </c>
      <c r="G588" s="1" t="s">
        <v>4</v>
      </c>
      <c r="H588" s="2">
        <v>46470</v>
      </c>
      <c r="I588" s="2" t="str">
        <f>TEXT(Origen[[#This Row],[Fecha Compra]],"dddd")</f>
        <v>miércoles</v>
      </c>
      <c r="J588" s="7" t="str">
        <f>TEXT(MONTH(Origen[[#This Row],[Fecha Compra]]),"MM")</f>
        <v>01</v>
      </c>
      <c r="K588" s="7">
        <f>YEAR(Origen[[#This Row],[Fecha Compra]])</f>
        <v>2027</v>
      </c>
      <c r="L588">
        <v>40</v>
      </c>
      <c r="M588">
        <v>70</v>
      </c>
      <c r="N588">
        <f>Origen[[#This Row],[Unidades]]*Origen[[#This Row],[PVP]]</f>
        <v>2800</v>
      </c>
      <c r="O588" s="1" t="s">
        <v>130</v>
      </c>
      <c r="P588" s="1" t="s">
        <v>26</v>
      </c>
      <c r="Q588" s="1" t="s">
        <v>103</v>
      </c>
      <c r="R588" s="1" t="s">
        <v>39</v>
      </c>
      <c r="S588" s="1" t="s">
        <v>52</v>
      </c>
      <c r="T588" s="1" t="s">
        <v>28</v>
      </c>
      <c r="U588" s="1" t="s">
        <v>31</v>
      </c>
    </row>
    <row r="589" spans="1:21" x14ac:dyDescent="0.25">
      <c r="A589">
        <v>591</v>
      </c>
      <c r="B589">
        <f>IF(IFERROR(VLOOKUP(Origen[[#This Row],[Customer ID]],A590:A4488,1,FALSE),0)&gt;0,1,0)</f>
        <v>0</v>
      </c>
      <c r="C589">
        <v>64</v>
      </c>
      <c r="D589" s="1" t="s">
        <v>2</v>
      </c>
      <c r="E589" s="1" t="str">
        <f>IF(Origen[[#This Row],[Genero Sin Depurar]]="","Desconocido",Origen[[#This Row],[Genero Sin Depurar]])</f>
        <v>Male</v>
      </c>
      <c r="F589" s="1" t="s">
        <v>115</v>
      </c>
      <c r="G589" s="1" t="s">
        <v>49</v>
      </c>
      <c r="H589" s="2">
        <v>46472</v>
      </c>
      <c r="I589" s="2" t="str">
        <f>TEXT(Origen[[#This Row],[Fecha Compra]],"dddd")</f>
        <v>viernes</v>
      </c>
      <c r="J589" s="7" t="str">
        <f>TEXT(MONTH(Origen[[#This Row],[Fecha Compra]]),"MM")</f>
        <v>01</v>
      </c>
      <c r="K589" s="7">
        <f>YEAR(Origen[[#This Row],[Fecha Compra]])</f>
        <v>2027</v>
      </c>
      <c r="L589">
        <v>30</v>
      </c>
      <c r="M589">
        <v>39</v>
      </c>
      <c r="N589">
        <f>Origen[[#This Row],[Unidades]]*Origen[[#This Row],[PVP]]</f>
        <v>1170</v>
      </c>
      <c r="O589" s="1" t="s">
        <v>102</v>
      </c>
      <c r="P589" s="1" t="s">
        <v>18</v>
      </c>
      <c r="Q589" s="1" t="s">
        <v>30</v>
      </c>
      <c r="R589" s="1" t="s">
        <v>39</v>
      </c>
      <c r="S589" s="1" t="s">
        <v>36</v>
      </c>
      <c r="T589" s="1" t="s">
        <v>10</v>
      </c>
      <c r="U589" s="1" t="s">
        <v>11</v>
      </c>
    </row>
    <row r="590" spans="1:21" x14ac:dyDescent="0.25">
      <c r="A590">
        <v>592</v>
      </c>
      <c r="B590">
        <f>IF(IFERROR(VLOOKUP(Origen[[#This Row],[Customer ID]],A591:A4489,1,FALSE),0)&gt;0,1,0)</f>
        <v>0</v>
      </c>
      <c r="C590">
        <v>47</v>
      </c>
      <c r="D590" s="1" t="s">
        <v>2</v>
      </c>
      <c r="E590" s="1" t="str">
        <f>IF(Origen[[#This Row],[Genero Sin Depurar]]="","Desconocido",Origen[[#This Row],[Genero Sin Depurar]])</f>
        <v>Male</v>
      </c>
      <c r="F590" s="1" t="s">
        <v>114</v>
      </c>
      <c r="G590" s="1" t="s">
        <v>49</v>
      </c>
      <c r="H590" s="2">
        <v>46474</v>
      </c>
      <c r="I590" s="2" t="str">
        <f>TEXT(Origen[[#This Row],[Fecha Compra]],"dddd")</f>
        <v>domingo</v>
      </c>
      <c r="J590" s="7" t="str">
        <f>TEXT(MONTH(Origen[[#This Row],[Fecha Compra]]),"MM")</f>
        <v>01</v>
      </c>
      <c r="K590" s="7">
        <f>YEAR(Origen[[#This Row],[Fecha Compra]])</f>
        <v>2027</v>
      </c>
      <c r="L590">
        <v>6</v>
      </c>
      <c r="M590">
        <v>37</v>
      </c>
      <c r="N590">
        <f>Origen[[#This Row],[Unidades]]*Origen[[#This Row],[PVP]]</f>
        <v>222</v>
      </c>
      <c r="O590" s="1" t="s">
        <v>5</v>
      </c>
      <c r="P590" s="1" t="s">
        <v>6</v>
      </c>
      <c r="Q590" s="1" t="s">
        <v>60</v>
      </c>
      <c r="R590" s="1" t="s">
        <v>39</v>
      </c>
      <c r="S590" s="1" t="s">
        <v>56</v>
      </c>
      <c r="T590" s="1" t="s">
        <v>68</v>
      </c>
      <c r="U590" s="1" t="s">
        <v>58</v>
      </c>
    </row>
    <row r="591" spans="1:21" x14ac:dyDescent="0.25">
      <c r="A591">
        <v>593</v>
      </c>
      <c r="B591">
        <f>IF(IFERROR(VLOOKUP(Origen[[#This Row],[Customer ID]],A592:A4490,1,FALSE),0)&gt;0,1,0)</f>
        <v>0</v>
      </c>
      <c r="C591">
        <v>60</v>
      </c>
      <c r="D591" s="1" t="s">
        <v>2</v>
      </c>
      <c r="E591" s="1" t="str">
        <f>IF(Origen[[#This Row],[Genero Sin Depurar]]="","Desconocido",Origen[[#This Row],[Genero Sin Depurar]])</f>
        <v>Male</v>
      </c>
      <c r="F591" s="1" t="s">
        <v>119</v>
      </c>
      <c r="G591" s="1" t="s">
        <v>24</v>
      </c>
      <c r="H591" s="2">
        <v>46476</v>
      </c>
      <c r="I591" s="2" t="str">
        <f>TEXT(Origen[[#This Row],[Fecha Compra]],"dddd")</f>
        <v>martes</v>
      </c>
      <c r="J591" s="7" t="str">
        <f>TEXT(MONTH(Origen[[#This Row],[Fecha Compra]]),"MM")</f>
        <v>01</v>
      </c>
      <c r="K591" s="7">
        <f>YEAR(Origen[[#This Row],[Fecha Compra]])</f>
        <v>2027</v>
      </c>
      <c r="L591">
        <v>42</v>
      </c>
      <c r="M591">
        <v>29</v>
      </c>
      <c r="N591">
        <f>Origen[[#This Row],[Unidades]]*Origen[[#This Row],[PVP]]</f>
        <v>1218</v>
      </c>
      <c r="O591" s="1" t="s">
        <v>96</v>
      </c>
      <c r="P591" s="1" t="s">
        <v>26</v>
      </c>
      <c r="Q591" s="1" t="s">
        <v>92</v>
      </c>
      <c r="R591" s="1" t="s">
        <v>39</v>
      </c>
      <c r="S591" s="1" t="s">
        <v>20</v>
      </c>
      <c r="T591" s="1" t="s">
        <v>10</v>
      </c>
      <c r="U591" s="1" t="s">
        <v>79</v>
      </c>
    </row>
    <row r="592" spans="1:21" x14ac:dyDescent="0.25">
      <c r="A592">
        <v>594</v>
      </c>
      <c r="B592">
        <f>IF(IFERROR(VLOOKUP(Origen[[#This Row],[Customer ID]],A593:A4491,1,FALSE),0)&gt;0,1,0)</f>
        <v>0</v>
      </c>
      <c r="C592">
        <v>67</v>
      </c>
      <c r="D592" s="1" t="s">
        <v>2</v>
      </c>
      <c r="E592" s="1" t="str">
        <f>IF(Origen[[#This Row],[Genero Sin Depurar]]="","Desconocido",Origen[[#This Row],[Genero Sin Depurar]])</f>
        <v>Male</v>
      </c>
      <c r="F592" s="1" t="s">
        <v>44</v>
      </c>
      <c r="G592" s="1" t="s">
        <v>45</v>
      </c>
      <c r="H592" s="2">
        <v>46478</v>
      </c>
      <c r="I592" s="2" t="str">
        <f>TEXT(Origen[[#This Row],[Fecha Compra]],"dddd")</f>
        <v>jueves</v>
      </c>
      <c r="J592" s="7" t="str">
        <f>TEXT(MONTH(Origen[[#This Row],[Fecha Compra]]),"MM")</f>
        <v>01</v>
      </c>
      <c r="K592" s="7">
        <f>YEAR(Origen[[#This Row],[Fecha Compra]])</f>
        <v>2027</v>
      </c>
      <c r="L592">
        <v>9</v>
      </c>
      <c r="M592">
        <v>35</v>
      </c>
      <c r="N592">
        <f>Origen[[#This Row],[Unidades]]*Origen[[#This Row],[PVP]]</f>
        <v>315</v>
      </c>
      <c r="O592" s="1" t="s">
        <v>102</v>
      </c>
      <c r="P592" s="1" t="s">
        <v>18</v>
      </c>
      <c r="Q592" s="1" t="s">
        <v>78</v>
      </c>
      <c r="R592" s="1" t="s">
        <v>8</v>
      </c>
      <c r="S592" s="1" t="s">
        <v>56</v>
      </c>
      <c r="T592" s="1" t="s">
        <v>28</v>
      </c>
      <c r="U592" s="1" t="s">
        <v>79</v>
      </c>
    </row>
    <row r="593" spans="1:21" x14ac:dyDescent="0.25">
      <c r="A593">
        <v>595</v>
      </c>
      <c r="B593">
        <f>IF(IFERROR(VLOOKUP(Origen[[#This Row],[Customer ID]],A594:A4492,1,FALSE),0)&gt;0,1,0)</f>
        <v>0</v>
      </c>
      <c r="C593">
        <v>35</v>
      </c>
      <c r="D593" s="1" t="s">
        <v>2</v>
      </c>
      <c r="E593" s="1" t="str">
        <f>IF(Origen[[#This Row],[Genero Sin Depurar]]="","Desconocido",Origen[[#This Row],[Genero Sin Depurar]])</f>
        <v>Male</v>
      </c>
      <c r="F593" s="1" t="s">
        <v>86</v>
      </c>
      <c r="G593" s="1" t="s">
        <v>4</v>
      </c>
      <c r="H593" s="2">
        <v>46480</v>
      </c>
      <c r="I593" s="2" t="str">
        <f>TEXT(Origen[[#This Row],[Fecha Compra]],"dddd")</f>
        <v>sábado</v>
      </c>
      <c r="J593" s="7" t="str">
        <f>TEXT(MONTH(Origen[[#This Row],[Fecha Compra]]),"MM")</f>
        <v>01</v>
      </c>
      <c r="K593" s="7">
        <f>YEAR(Origen[[#This Row],[Fecha Compra]])</f>
        <v>2027</v>
      </c>
      <c r="L593">
        <v>6</v>
      </c>
      <c r="M593">
        <v>83</v>
      </c>
      <c r="N593">
        <f>Origen[[#This Row],[Unidades]]*Origen[[#This Row],[PVP]]</f>
        <v>498</v>
      </c>
      <c r="O593" s="1" t="s">
        <v>83</v>
      </c>
      <c r="P593" s="1" t="s">
        <v>18</v>
      </c>
      <c r="Q593" s="1" t="s">
        <v>92</v>
      </c>
      <c r="R593" s="1" t="s">
        <v>8</v>
      </c>
      <c r="S593" s="1" t="s">
        <v>27</v>
      </c>
      <c r="T593" s="1" t="s">
        <v>68</v>
      </c>
      <c r="U593" s="1" t="s">
        <v>70</v>
      </c>
    </row>
    <row r="594" spans="1:21" x14ac:dyDescent="0.25">
      <c r="A594">
        <v>596</v>
      </c>
      <c r="B594">
        <f>IF(IFERROR(VLOOKUP(Origen[[#This Row],[Customer ID]],A595:A4493,1,FALSE),0)&gt;0,1,0)</f>
        <v>0</v>
      </c>
      <c r="C594">
        <v>30</v>
      </c>
      <c r="D594" s="1" t="s">
        <v>2</v>
      </c>
      <c r="E594" s="1" t="str">
        <f>IF(Origen[[#This Row],[Genero Sin Depurar]]="","Desconocido",Origen[[#This Row],[Genero Sin Depurar]])</f>
        <v>Male</v>
      </c>
      <c r="F594" s="1" t="s">
        <v>53</v>
      </c>
      <c r="G594" s="1" t="s">
        <v>24</v>
      </c>
      <c r="H594" s="2">
        <v>46482</v>
      </c>
      <c r="I594" s="2" t="str">
        <f>TEXT(Origen[[#This Row],[Fecha Compra]],"dddd")</f>
        <v>lunes</v>
      </c>
      <c r="J594" s="7" t="str">
        <f>TEXT(MONTH(Origen[[#This Row],[Fecha Compra]]),"MM")</f>
        <v>01</v>
      </c>
      <c r="K594" s="7">
        <f>YEAR(Origen[[#This Row],[Fecha Compra]])</f>
        <v>2027</v>
      </c>
      <c r="L594">
        <v>47</v>
      </c>
      <c r="M594">
        <v>77</v>
      </c>
      <c r="N594">
        <f>Origen[[#This Row],[Unidades]]*Origen[[#This Row],[PVP]]</f>
        <v>3619</v>
      </c>
      <c r="O594" s="1" t="s">
        <v>61</v>
      </c>
      <c r="P594" s="1" t="s">
        <v>26</v>
      </c>
      <c r="Q594" s="1" t="s">
        <v>47</v>
      </c>
      <c r="R594" s="1" t="s">
        <v>35</v>
      </c>
      <c r="S594" s="1" t="s">
        <v>27</v>
      </c>
      <c r="T594" s="1" t="s">
        <v>28</v>
      </c>
      <c r="U594" s="1" t="s">
        <v>40</v>
      </c>
    </row>
    <row r="595" spans="1:21" x14ac:dyDescent="0.25">
      <c r="A595">
        <v>597</v>
      </c>
      <c r="B595">
        <f>IF(IFERROR(VLOOKUP(Origen[[#This Row],[Customer ID]],A596:A4494,1,FALSE),0)&gt;0,1,0)</f>
        <v>0</v>
      </c>
      <c r="C595">
        <v>23</v>
      </c>
      <c r="D595" s="1" t="s">
        <v>2</v>
      </c>
      <c r="E595" s="1" t="str">
        <f>IF(Origen[[#This Row],[Genero Sin Depurar]]="","Desconocido",Origen[[#This Row],[Genero Sin Depurar]])</f>
        <v>Male</v>
      </c>
      <c r="F595" s="1" t="s">
        <v>53</v>
      </c>
      <c r="G595" s="1" t="s">
        <v>24</v>
      </c>
      <c r="H595" s="2">
        <v>46484</v>
      </c>
      <c r="I595" s="2" t="str">
        <f>TEXT(Origen[[#This Row],[Fecha Compra]],"dddd")</f>
        <v>miércoles</v>
      </c>
      <c r="J595" s="7" t="str">
        <f>TEXT(MONTH(Origen[[#This Row],[Fecha Compra]]),"MM")</f>
        <v>01</v>
      </c>
      <c r="K595" s="7">
        <f>YEAR(Origen[[#This Row],[Fecha Compra]])</f>
        <v>2027</v>
      </c>
      <c r="L595">
        <v>36</v>
      </c>
      <c r="M595">
        <v>37</v>
      </c>
      <c r="N595">
        <f>Origen[[#This Row],[Unidades]]*Origen[[#This Row],[PVP]]</f>
        <v>1332</v>
      </c>
      <c r="O595" s="1" t="s">
        <v>38</v>
      </c>
      <c r="P595" s="1" t="s">
        <v>74</v>
      </c>
      <c r="Q595" s="1" t="s">
        <v>34</v>
      </c>
      <c r="R595" s="1" t="s">
        <v>35</v>
      </c>
      <c r="S595" s="1" t="s">
        <v>56</v>
      </c>
      <c r="T595" s="1" t="s">
        <v>10</v>
      </c>
      <c r="U595" s="1" t="s">
        <v>31</v>
      </c>
    </row>
    <row r="596" spans="1:21" x14ac:dyDescent="0.25">
      <c r="A596">
        <v>598</v>
      </c>
      <c r="B596">
        <f>IF(IFERROR(VLOOKUP(Origen[[#This Row],[Customer ID]],A597:A4495,1,FALSE),0)&gt;0,1,0)</f>
        <v>0</v>
      </c>
      <c r="C596">
        <v>70</v>
      </c>
      <c r="D596" s="1" t="s">
        <v>2</v>
      </c>
      <c r="E596" s="1" t="str">
        <f>IF(Origen[[#This Row],[Genero Sin Depurar]]="","Desconocido",Origen[[#This Row],[Genero Sin Depurar]])</f>
        <v>Male</v>
      </c>
      <c r="F596" s="1" t="s">
        <v>88</v>
      </c>
      <c r="G596" s="1" t="s">
        <v>49</v>
      </c>
      <c r="H596" s="2">
        <v>46486</v>
      </c>
      <c r="I596" s="2" t="str">
        <f>TEXT(Origen[[#This Row],[Fecha Compra]],"dddd")</f>
        <v>viernes</v>
      </c>
      <c r="J596" s="7" t="str">
        <f>TEXT(MONTH(Origen[[#This Row],[Fecha Compra]]),"MM")</f>
        <v>01</v>
      </c>
      <c r="K596" s="7">
        <f>YEAR(Origen[[#This Row],[Fecha Compra]])</f>
        <v>2027</v>
      </c>
      <c r="L596">
        <v>19</v>
      </c>
      <c r="M596">
        <v>69</v>
      </c>
      <c r="N596">
        <f>Origen[[#This Row],[Unidades]]*Origen[[#This Row],[PVP]]</f>
        <v>1311</v>
      </c>
      <c r="O596" s="1" t="s">
        <v>102</v>
      </c>
      <c r="P596" s="1" t="s">
        <v>6</v>
      </c>
      <c r="Q596" s="1" t="s">
        <v>62</v>
      </c>
      <c r="R596" s="1" t="s">
        <v>35</v>
      </c>
      <c r="S596" s="1" t="s">
        <v>36</v>
      </c>
      <c r="T596" s="1" t="s">
        <v>57</v>
      </c>
      <c r="U596" s="1" t="s">
        <v>11</v>
      </c>
    </row>
    <row r="597" spans="1:21" x14ac:dyDescent="0.25">
      <c r="A597">
        <v>599</v>
      </c>
      <c r="B597">
        <f>IF(IFERROR(VLOOKUP(Origen[[#This Row],[Customer ID]],A598:A4496,1,FALSE),0)&gt;0,1,0)</f>
        <v>0</v>
      </c>
      <c r="C597">
        <v>21</v>
      </c>
      <c r="D597" s="1" t="s">
        <v>2</v>
      </c>
      <c r="E597" s="1" t="str">
        <f>IF(Origen[[#This Row],[Genero Sin Depurar]]="","Desconocido",Origen[[#This Row],[Genero Sin Depurar]])</f>
        <v>Male</v>
      </c>
      <c r="F597" s="1" t="s">
        <v>63</v>
      </c>
      <c r="G597" s="1" t="s">
        <v>4</v>
      </c>
      <c r="H597" s="2">
        <v>46488</v>
      </c>
      <c r="I597" s="2" t="str">
        <f>TEXT(Origen[[#This Row],[Fecha Compra]],"dddd")</f>
        <v>domingo</v>
      </c>
      <c r="J597" s="7" t="str">
        <f>TEXT(MONTH(Origen[[#This Row],[Fecha Compra]]),"MM")</f>
        <v>01</v>
      </c>
      <c r="K597" s="7">
        <f>YEAR(Origen[[#This Row],[Fecha Compra]])</f>
        <v>2027</v>
      </c>
      <c r="L597">
        <v>30</v>
      </c>
      <c r="M597">
        <v>66</v>
      </c>
      <c r="N597">
        <f>Origen[[#This Row],[Unidades]]*Origen[[#This Row],[PVP]]</f>
        <v>1980</v>
      </c>
      <c r="O597" s="1" t="s">
        <v>81</v>
      </c>
      <c r="P597" s="1" t="s">
        <v>6</v>
      </c>
      <c r="Q597" s="1" t="s">
        <v>78</v>
      </c>
      <c r="R597" s="1" t="s">
        <v>8</v>
      </c>
      <c r="S597" s="1" t="s">
        <v>52</v>
      </c>
      <c r="T597" s="1" t="s">
        <v>15</v>
      </c>
      <c r="U597" s="1" t="s">
        <v>79</v>
      </c>
    </row>
    <row r="598" spans="1:21" x14ac:dyDescent="0.25">
      <c r="A598">
        <v>600</v>
      </c>
      <c r="B598">
        <f>IF(IFERROR(VLOOKUP(Origen[[#This Row],[Customer ID]],A599:A4497,1,FALSE),0)&gt;0,1,0)</f>
        <v>0</v>
      </c>
      <c r="C598">
        <v>51</v>
      </c>
      <c r="D598" s="1" t="s">
        <v>2</v>
      </c>
      <c r="E598" s="1" t="str">
        <f>IF(Origen[[#This Row],[Genero Sin Depurar]]="","Desconocido",Origen[[#This Row],[Genero Sin Depurar]])</f>
        <v>Male</v>
      </c>
      <c r="F598" s="1" t="s">
        <v>119</v>
      </c>
      <c r="G598" s="1" t="s">
        <v>24</v>
      </c>
      <c r="H598" s="2">
        <v>46490</v>
      </c>
      <c r="I598" s="2" t="str">
        <f>TEXT(Origen[[#This Row],[Fecha Compra]],"dddd")</f>
        <v>martes</v>
      </c>
      <c r="J598" s="7" t="str">
        <f>TEXT(MONTH(Origen[[#This Row],[Fecha Compra]]),"MM")</f>
        <v>01</v>
      </c>
      <c r="K598" s="7">
        <f>YEAR(Origen[[#This Row],[Fecha Compra]])</f>
        <v>2027</v>
      </c>
      <c r="L598">
        <v>27</v>
      </c>
      <c r="M598">
        <v>26</v>
      </c>
      <c r="N598">
        <f>Origen[[#This Row],[Unidades]]*Origen[[#This Row],[PVP]]</f>
        <v>702</v>
      </c>
      <c r="O598" s="1" t="s">
        <v>17</v>
      </c>
      <c r="P598" s="1" t="s">
        <v>6</v>
      </c>
      <c r="Q598" s="1" t="s">
        <v>67</v>
      </c>
      <c r="R598" s="1" t="s">
        <v>19</v>
      </c>
      <c r="S598" s="1" t="s">
        <v>36</v>
      </c>
      <c r="T598" s="1" t="s">
        <v>68</v>
      </c>
      <c r="U598" s="1" t="s">
        <v>79</v>
      </c>
    </row>
    <row r="599" spans="1:21" x14ac:dyDescent="0.25">
      <c r="A599">
        <v>601</v>
      </c>
      <c r="B599">
        <f>IF(IFERROR(VLOOKUP(Origen[[#This Row],[Customer ID]],A600:A4498,1,FALSE),0)&gt;0,1,0)</f>
        <v>0</v>
      </c>
      <c r="C599">
        <v>22</v>
      </c>
      <c r="D599" s="1" t="s">
        <v>2</v>
      </c>
      <c r="E599" s="1" t="str">
        <f>IF(Origen[[#This Row],[Genero Sin Depurar]]="","Desconocido",Origen[[#This Row],[Genero Sin Depurar]])</f>
        <v>Male</v>
      </c>
      <c r="F599" s="1" t="s">
        <v>106</v>
      </c>
      <c r="G599" s="1" t="s">
        <v>49</v>
      </c>
      <c r="H599" s="2">
        <v>46492</v>
      </c>
      <c r="I599" s="2" t="str">
        <f>TEXT(Origen[[#This Row],[Fecha Compra]],"dddd")</f>
        <v>jueves</v>
      </c>
      <c r="J599" s="7" t="str">
        <f>TEXT(MONTH(Origen[[#This Row],[Fecha Compra]]),"MM")</f>
        <v>01</v>
      </c>
      <c r="K599" s="7">
        <f>YEAR(Origen[[#This Row],[Fecha Compra]])</f>
        <v>2027</v>
      </c>
      <c r="L599">
        <v>25</v>
      </c>
      <c r="M599">
        <v>63</v>
      </c>
      <c r="N599">
        <f>Origen[[#This Row],[Unidades]]*Origen[[#This Row],[PVP]]</f>
        <v>1575</v>
      </c>
      <c r="O599" s="1" t="s">
        <v>113</v>
      </c>
      <c r="P599" s="1" t="s">
        <v>26</v>
      </c>
      <c r="Q599" s="1" t="s">
        <v>43</v>
      </c>
      <c r="R599" s="1" t="s">
        <v>19</v>
      </c>
      <c r="S599" s="1" t="s">
        <v>52</v>
      </c>
      <c r="T599" s="1" t="s">
        <v>10</v>
      </c>
      <c r="U599" s="1" t="s">
        <v>70</v>
      </c>
    </row>
    <row r="600" spans="1:21" x14ac:dyDescent="0.25">
      <c r="A600">
        <v>602</v>
      </c>
      <c r="B600">
        <f>IF(IFERROR(VLOOKUP(Origen[[#This Row],[Customer ID]],A601:A4499,1,FALSE),0)&gt;0,1,0)</f>
        <v>0</v>
      </c>
      <c r="C600">
        <v>32</v>
      </c>
      <c r="D600" s="1" t="s">
        <v>2</v>
      </c>
      <c r="E600" s="1" t="str">
        <f>IF(Origen[[#This Row],[Genero Sin Depurar]]="","Desconocido",Origen[[#This Row],[Genero Sin Depurar]])</f>
        <v>Male</v>
      </c>
      <c r="F600" s="1" t="s">
        <v>114</v>
      </c>
      <c r="G600" s="1" t="s">
        <v>49</v>
      </c>
      <c r="H600" s="2">
        <v>46494</v>
      </c>
      <c r="I600" s="2" t="str">
        <f>TEXT(Origen[[#This Row],[Fecha Compra]],"dddd")</f>
        <v>sábado</v>
      </c>
      <c r="J600" s="7" t="str">
        <f>TEXT(MONTH(Origen[[#This Row],[Fecha Compra]]),"MM")</f>
        <v>01</v>
      </c>
      <c r="K600" s="7">
        <f>YEAR(Origen[[#This Row],[Fecha Compra]])</f>
        <v>2027</v>
      </c>
      <c r="L600">
        <v>5</v>
      </c>
      <c r="M600">
        <v>38</v>
      </c>
      <c r="N600">
        <f>Origen[[#This Row],[Unidades]]*Origen[[#This Row],[PVP]]</f>
        <v>190</v>
      </c>
      <c r="O600" s="1" t="s">
        <v>46</v>
      </c>
      <c r="P600" s="1" t="s">
        <v>26</v>
      </c>
      <c r="Q600" s="1" t="s">
        <v>14</v>
      </c>
      <c r="R600" s="1" t="s">
        <v>35</v>
      </c>
      <c r="S600" s="1" t="s">
        <v>56</v>
      </c>
      <c r="T600" s="1" t="s">
        <v>15</v>
      </c>
      <c r="U600" s="1" t="s">
        <v>11</v>
      </c>
    </row>
    <row r="601" spans="1:21" x14ac:dyDescent="0.25">
      <c r="A601">
        <v>603</v>
      </c>
      <c r="B601">
        <f>IF(IFERROR(VLOOKUP(Origen[[#This Row],[Customer ID]],A602:A4500,1,FALSE),0)&gt;0,1,0)</f>
        <v>0</v>
      </c>
      <c r="C601">
        <v>37</v>
      </c>
      <c r="D601" s="1" t="s">
        <v>2</v>
      </c>
      <c r="E601" s="1" t="str">
        <f>IF(Origen[[#This Row],[Genero Sin Depurar]]="","Desconocido",Origen[[#This Row],[Genero Sin Depurar]])</f>
        <v>Male</v>
      </c>
      <c r="F601" s="1" t="s">
        <v>53</v>
      </c>
      <c r="G601" s="1" t="s">
        <v>24</v>
      </c>
      <c r="H601" s="2">
        <v>46496</v>
      </c>
      <c r="I601" s="2" t="str">
        <f>TEXT(Origen[[#This Row],[Fecha Compra]],"dddd")</f>
        <v>lunes</v>
      </c>
      <c r="J601" s="7" t="str">
        <f>TEXT(MONTH(Origen[[#This Row],[Fecha Compra]]),"MM")</f>
        <v>01</v>
      </c>
      <c r="K601" s="7">
        <f>YEAR(Origen[[#This Row],[Fecha Compra]])</f>
        <v>2027</v>
      </c>
      <c r="L601">
        <v>10</v>
      </c>
      <c r="M601">
        <v>58</v>
      </c>
      <c r="N601">
        <f>Origen[[#This Row],[Unidades]]*Origen[[#This Row],[PVP]]</f>
        <v>580</v>
      </c>
      <c r="O601" s="1" t="s">
        <v>29</v>
      </c>
      <c r="P601" s="1" t="s">
        <v>6</v>
      </c>
      <c r="Q601" s="1" t="s">
        <v>75</v>
      </c>
      <c r="R601" s="1" t="s">
        <v>35</v>
      </c>
      <c r="S601" s="1" t="s">
        <v>27</v>
      </c>
      <c r="T601" s="1" t="s">
        <v>15</v>
      </c>
      <c r="U601" s="1" t="s">
        <v>79</v>
      </c>
    </row>
    <row r="602" spans="1:21" x14ac:dyDescent="0.25">
      <c r="A602">
        <v>604</v>
      </c>
      <c r="B602">
        <f>IF(IFERROR(VLOOKUP(Origen[[#This Row],[Customer ID]],A603:A4501,1,FALSE),0)&gt;0,1,0)</f>
        <v>0</v>
      </c>
      <c r="C602">
        <v>31</v>
      </c>
      <c r="D602" s="1" t="s">
        <v>2</v>
      </c>
      <c r="E602" s="1" t="str">
        <f>IF(Origen[[#This Row],[Genero Sin Depurar]]="","Desconocido",Origen[[#This Row],[Genero Sin Depurar]])</f>
        <v>Male</v>
      </c>
      <c r="F602" s="1" t="s">
        <v>48</v>
      </c>
      <c r="G602" s="1" t="s">
        <v>49</v>
      </c>
      <c r="H602" s="2">
        <v>46498</v>
      </c>
      <c r="I602" s="2" t="str">
        <f>TEXT(Origen[[#This Row],[Fecha Compra]],"dddd")</f>
        <v>miércoles</v>
      </c>
      <c r="J602" s="7" t="str">
        <f>TEXT(MONTH(Origen[[#This Row],[Fecha Compra]]),"MM")</f>
        <v>01</v>
      </c>
      <c r="K602" s="7">
        <f>YEAR(Origen[[#This Row],[Fecha Compra]])</f>
        <v>2027</v>
      </c>
      <c r="L602">
        <v>26</v>
      </c>
      <c r="M602">
        <v>46</v>
      </c>
      <c r="N602">
        <f>Origen[[#This Row],[Unidades]]*Origen[[#This Row],[PVP]]</f>
        <v>1196</v>
      </c>
      <c r="O602" s="1" t="s">
        <v>17</v>
      </c>
      <c r="P602" s="1" t="s">
        <v>6</v>
      </c>
      <c r="Q602" s="1" t="s">
        <v>78</v>
      </c>
      <c r="R602" s="1" t="s">
        <v>8</v>
      </c>
      <c r="S602" s="1" t="s">
        <v>52</v>
      </c>
      <c r="T602" s="1" t="s">
        <v>28</v>
      </c>
      <c r="U602" s="1" t="s">
        <v>79</v>
      </c>
    </row>
    <row r="603" spans="1:21" x14ac:dyDescent="0.25">
      <c r="A603">
        <v>605</v>
      </c>
      <c r="B603">
        <f>IF(IFERROR(VLOOKUP(Origen[[#This Row],[Customer ID]],A604:A4502,1,FALSE),0)&gt;0,1,0)</f>
        <v>0</v>
      </c>
      <c r="C603">
        <v>44</v>
      </c>
      <c r="D603" s="1" t="s">
        <v>2</v>
      </c>
      <c r="E603" s="1" t="str">
        <f>IF(Origen[[#This Row],[Genero Sin Depurar]]="","Desconocido",Origen[[#This Row],[Genero Sin Depurar]])</f>
        <v>Male</v>
      </c>
      <c r="F603" s="1" t="s">
        <v>71</v>
      </c>
      <c r="G603" s="1" t="s">
        <v>49</v>
      </c>
      <c r="H603" s="2">
        <v>46500</v>
      </c>
      <c r="I603" s="2" t="str">
        <f>TEXT(Origen[[#This Row],[Fecha Compra]],"dddd")</f>
        <v>viernes</v>
      </c>
      <c r="J603" s="7" t="str">
        <f>TEXT(MONTH(Origen[[#This Row],[Fecha Compra]]),"MM")</f>
        <v>01</v>
      </c>
      <c r="K603" s="7">
        <f>YEAR(Origen[[#This Row],[Fecha Compra]])</f>
        <v>2027</v>
      </c>
      <c r="L603">
        <v>11</v>
      </c>
      <c r="M603">
        <v>92</v>
      </c>
      <c r="N603">
        <f>Origen[[#This Row],[Unidades]]*Origen[[#This Row],[PVP]]</f>
        <v>1012</v>
      </c>
      <c r="O603" s="1" t="s">
        <v>46</v>
      </c>
      <c r="P603" s="1" t="s">
        <v>18</v>
      </c>
      <c r="Q603" s="1" t="s">
        <v>51</v>
      </c>
      <c r="R603" s="1" t="s">
        <v>39</v>
      </c>
      <c r="S603" s="1" t="s">
        <v>56</v>
      </c>
      <c r="T603" s="1" t="s">
        <v>21</v>
      </c>
      <c r="U603" s="1" t="s">
        <v>79</v>
      </c>
    </row>
    <row r="604" spans="1:21" x14ac:dyDescent="0.25">
      <c r="A604">
        <v>606</v>
      </c>
      <c r="B604">
        <f>IF(IFERROR(VLOOKUP(Origen[[#This Row],[Customer ID]],A605:A4503,1,FALSE),0)&gt;0,1,0)</f>
        <v>0</v>
      </c>
      <c r="C604">
        <v>40</v>
      </c>
      <c r="D604" s="1" t="s">
        <v>2</v>
      </c>
      <c r="E604" s="1" t="str">
        <f>IF(Origen[[#This Row],[Genero Sin Depurar]]="","Desconocido",Origen[[#This Row],[Genero Sin Depurar]])</f>
        <v>Male</v>
      </c>
      <c r="F604" s="1" t="s">
        <v>106</v>
      </c>
      <c r="G604" s="1" t="s">
        <v>49</v>
      </c>
      <c r="H604" s="2">
        <v>46502</v>
      </c>
      <c r="I604" s="2" t="str">
        <f>TEXT(Origen[[#This Row],[Fecha Compra]],"dddd")</f>
        <v>domingo</v>
      </c>
      <c r="J604" s="7" t="str">
        <f>TEXT(MONTH(Origen[[#This Row],[Fecha Compra]]),"MM")</f>
        <v>01</v>
      </c>
      <c r="K604" s="7">
        <f>YEAR(Origen[[#This Row],[Fecha Compra]])</f>
        <v>2027</v>
      </c>
      <c r="L604">
        <v>17</v>
      </c>
      <c r="M604">
        <v>32</v>
      </c>
      <c r="N604">
        <f>Origen[[#This Row],[Unidades]]*Origen[[#This Row],[PVP]]</f>
        <v>544</v>
      </c>
      <c r="O604" s="1" t="s">
        <v>81</v>
      </c>
      <c r="P604" s="1" t="s">
        <v>74</v>
      </c>
      <c r="Q604" s="1" t="s">
        <v>43</v>
      </c>
      <c r="R604" s="1" t="s">
        <v>8</v>
      </c>
      <c r="S604" s="1" t="s">
        <v>36</v>
      </c>
      <c r="T604" s="1" t="s">
        <v>57</v>
      </c>
      <c r="U604" s="1" t="s">
        <v>22</v>
      </c>
    </row>
    <row r="605" spans="1:21" x14ac:dyDescent="0.25">
      <c r="A605">
        <v>607</v>
      </c>
      <c r="B605">
        <f>IF(IFERROR(VLOOKUP(Origen[[#This Row],[Customer ID]],A606:A4504,1,FALSE),0)&gt;0,1,0)</f>
        <v>0</v>
      </c>
      <c r="C605">
        <v>27</v>
      </c>
      <c r="D605" s="1" t="s">
        <v>2</v>
      </c>
      <c r="E605" s="1" t="str">
        <f>IF(Origen[[#This Row],[Genero Sin Depurar]]="","Desconocido",Origen[[#This Row],[Genero Sin Depurar]])</f>
        <v>Male</v>
      </c>
      <c r="F605" s="1" t="s">
        <v>101</v>
      </c>
      <c r="G605" s="1" t="s">
        <v>49</v>
      </c>
      <c r="H605" s="2">
        <v>46504</v>
      </c>
      <c r="I605" s="2" t="str">
        <f>TEXT(Origen[[#This Row],[Fecha Compra]],"dddd")</f>
        <v>martes</v>
      </c>
      <c r="J605" s="7" t="str">
        <f>TEXT(MONTH(Origen[[#This Row],[Fecha Compra]]),"MM")</f>
        <v>01</v>
      </c>
      <c r="K605" s="7">
        <f>YEAR(Origen[[#This Row],[Fecha Compra]])</f>
        <v>2027</v>
      </c>
      <c r="L605">
        <v>44</v>
      </c>
      <c r="M605">
        <v>90</v>
      </c>
      <c r="N605">
        <f>Origen[[#This Row],[Unidades]]*Origen[[#This Row],[PVP]]</f>
        <v>3960</v>
      </c>
      <c r="O605" s="1" t="s">
        <v>94</v>
      </c>
      <c r="P605" s="1" t="s">
        <v>26</v>
      </c>
      <c r="Q605" s="1" t="s">
        <v>126</v>
      </c>
      <c r="R605" s="1" t="s">
        <v>19</v>
      </c>
      <c r="S605" s="1" t="s">
        <v>36</v>
      </c>
      <c r="T605" s="1" t="s">
        <v>28</v>
      </c>
      <c r="U605" s="1" t="s">
        <v>70</v>
      </c>
    </row>
    <row r="606" spans="1:21" x14ac:dyDescent="0.25">
      <c r="A606">
        <v>608</v>
      </c>
      <c r="B606">
        <f>IF(IFERROR(VLOOKUP(Origen[[#This Row],[Customer ID]],A607:A4505,1,FALSE),0)&gt;0,1,0)</f>
        <v>0</v>
      </c>
      <c r="C606">
        <v>47</v>
      </c>
      <c r="D606" s="1" t="s">
        <v>2</v>
      </c>
      <c r="E606" s="1" t="str">
        <f>IF(Origen[[#This Row],[Genero Sin Depurar]]="","Desconocido",Origen[[#This Row],[Genero Sin Depurar]])</f>
        <v>Male</v>
      </c>
      <c r="F606" s="1" t="s">
        <v>86</v>
      </c>
      <c r="G606" s="1" t="s">
        <v>4</v>
      </c>
      <c r="H606" s="2">
        <v>46506</v>
      </c>
      <c r="I606" s="2" t="str">
        <f>TEXT(Origen[[#This Row],[Fecha Compra]],"dddd")</f>
        <v>jueves</v>
      </c>
      <c r="J606" s="7" t="str">
        <f>TEXT(MONTH(Origen[[#This Row],[Fecha Compra]]),"MM")</f>
        <v>01</v>
      </c>
      <c r="K606" s="7">
        <f>YEAR(Origen[[#This Row],[Fecha Compra]])</f>
        <v>2027</v>
      </c>
      <c r="L606">
        <v>44</v>
      </c>
      <c r="M606">
        <v>23</v>
      </c>
      <c r="N606">
        <f>Origen[[#This Row],[Unidades]]*Origen[[#This Row],[PVP]]</f>
        <v>1012</v>
      </c>
      <c r="O606" s="1" t="s">
        <v>98</v>
      </c>
      <c r="P606" s="1" t="s">
        <v>6</v>
      </c>
      <c r="Q606" s="1" t="s">
        <v>55</v>
      </c>
      <c r="R606" s="1" t="s">
        <v>39</v>
      </c>
      <c r="S606" s="1" t="s">
        <v>27</v>
      </c>
      <c r="T606" s="1" t="s">
        <v>15</v>
      </c>
      <c r="U606" s="1" t="s">
        <v>70</v>
      </c>
    </row>
    <row r="607" spans="1:21" x14ac:dyDescent="0.25">
      <c r="A607">
        <v>609</v>
      </c>
      <c r="B607">
        <f>IF(IFERROR(VLOOKUP(Origen[[#This Row],[Customer ID]],A608:A4506,1,FALSE),0)&gt;0,1,0)</f>
        <v>0</v>
      </c>
      <c r="C607">
        <v>41</v>
      </c>
      <c r="D607" s="1" t="s">
        <v>2</v>
      </c>
      <c r="E607" s="1" t="str">
        <f>IF(Origen[[#This Row],[Genero Sin Depurar]]="","Desconocido",Origen[[#This Row],[Genero Sin Depurar]])</f>
        <v>Male</v>
      </c>
      <c r="F607" s="1" t="s">
        <v>114</v>
      </c>
      <c r="G607" s="1" t="s">
        <v>49</v>
      </c>
      <c r="H607" s="2">
        <v>46508</v>
      </c>
      <c r="I607" s="2" t="str">
        <f>TEXT(Origen[[#This Row],[Fecha Compra]],"dddd")</f>
        <v>sábado</v>
      </c>
      <c r="J607" s="7" t="str">
        <f>TEXT(MONTH(Origen[[#This Row],[Fecha Compra]]),"MM")</f>
        <v>01</v>
      </c>
      <c r="K607" s="7">
        <f>YEAR(Origen[[#This Row],[Fecha Compra]])</f>
        <v>2027</v>
      </c>
      <c r="L607">
        <v>21</v>
      </c>
      <c r="M607">
        <v>25</v>
      </c>
      <c r="N607">
        <f>Origen[[#This Row],[Unidades]]*Origen[[#This Row],[PVP]]</f>
        <v>525</v>
      </c>
      <c r="O607" s="1" t="s">
        <v>61</v>
      </c>
      <c r="P607" s="1" t="s">
        <v>18</v>
      </c>
      <c r="Q607" s="1" t="s">
        <v>62</v>
      </c>
      <c r="R607" s="1" t="s">
        <v>39</v>
      </c>
      <c r="S607" s="1" t="s">
        <v>27</v>
      </c>
      <c r="T607" s="1" t="s">
        <v>10</v>
      </c>
      <c r="U607" s="1" t="s">
        <v>79</v>
      </c>
    </row>
    <row r="608" spans="1:21" x14ac:dyDescent="0.25">
      <c r="A608">
        <v>610</v>
      </c>
      <c r="B608">
        <f>IF(IFERROR(VLOOKUP(Origen[[#This Row],[Customer ID]],A609:A4507,1,FALSE),0)&gt;0,1,0)</f>
        <v>0</v>
      </c>
      <c r="C608">
        <v>51</v>
      </c>
      <c r="D608" s="1" t="s">
        <v>2</v>
      </c>
      <c r="E608" s="1" t="str">
        <f>IF(Origen[[#This Row],[Genero Sin Depurar]]="","Desconocido",Origen[[#This Row],[Genero Sin Depurar]])</f>
        <v>Male</v>
      </c>
      <c r="F608" s="1" t="s">
        <v>12</v>
      </c>
      <c r="G608" s="1" t="s">
        <v>4</v>
      </c>
      <c r="H608" s="2">
        <v>46510</v>
      </c>
      <c r="I608" s="2" t="str">
        <f>TEXT(Origen[[#This Row],[Fecha Compra]],"dddd")</f>
        <v>lunes</v>
      </c>
      <c r="J608" s="7" t="str">
        <f>TEXT(MONTH(Origen[[#This Row],[Fecha Compra]]),"MM")</f>
        <v>01</v>
      </c>
      <c r="K608" s="7">
        <f>YEAR(Origen[[#This Row],[Fecha Compra]])</f>
        <v>2027</v>
      </c>
      <c r="L608">
        <v>49</v>
      </c>
      <c r="M608">
        <v>54</v>
      </c>
      <c r="N608">
        <f>Origen[[#This Row],[Unidades]]*Origen[[#This Row],[PVP]]</f>
        <v>2646</v>
      </c>
      <c r="O608" s="1" t="s">
        <v>105</v>
      </c>
      <c r="P608" s="1" t="s">
        <v>6</v>
      </c>
      <c r="Q608" s="1" t="s">
        <v>55</v>
      </c>
      <c r="R608" s="1" t="s">
        <v>39</v>
      </c>
      <c r="S608" s="1" t="s">
        <v>27</v>
      </c>
      <c r="T608" s="1" t="s">
        <v>21</v>
      </c>
      <c r="U608" s="1" t="s">
        <v>11</v>
      </c>
    </row>
    <row r="609" spans="1:21" x14ac:dyDescent="0.25">
      <c r="A609">
        <v>611</v>
      </c>
      <c r="B609">
        <f>IF(IFERROR(VLOOKUP(Origen[[#This Row],[Customer ID]],A610:A4508,1,FALSE),0)&gt;0,1,0)</f>
        <v>0</v>
      </c>
      <c r="C609">
        <v>53</v>
      </c>
      <c r="D609" s="1" t="s">
        <v>2</v>
      </c>
      <c r="E609" s="1" t="str">
        <f>IF(Origen[[#This Row],[Genero Sin Depurar]]="","Desconocido",Origen[[#This Row],[Genero Sin Depurar]])</f>
        <v>Male</v>
      </c>
      <c r="F609" s="1" t="s">
        <v>41</v>
      </c>
      <c r="G609" s="1" t="s">
        <v>4</v>
      </c>
      <c r="H609" s="2">
        <v>46512</v>
      </c>
      <c r="I609" s="2" t="str">
        <f>TEXT(Origen[[#This Row],[Fecha Compra]],"dddd")</f>
        <v>miércoles</v>
      </c>
      <c r="J609" s="7" t="str">
        <f>TEXT(MONTH(Origen[[#This Row],[Fecha Compra]]),"MM")</f>
        <v>01</v>
      </c>
      <c r="K609" s="7">
        <f>YEAR(Origen[[#This Row],[Fecha Compra]])</f>
        <v>2027</v>
      </c>
      <c r="L609">
        <v>27</v>
      </c>
      <c r="M609">
        <v>72</v>
      </c>
      <c r="N609">
        <f>Origen[[#This Row],[Unidades]]*Origen[[#This Row],[PVP]]</f>
        <v>1944</v>
      </c>
      <c r="O609" s="1" t="s">
        <v>83</v>
      </c>
      <c r="P609" s="1" t="s">
        <v>26</v>
      </c>
      <c r="Q609" s="1" t="s">
        <v>43</v>
      </c>
      <c r="R609" s="1" t="s">
        <v>35</v>
      </c>
      <c r="S609" s="1" t="s">
        <v>20</v>
      </c>
      <c r="T609" s="1" t="s">
        <v>57</v>
      </c>
      <c r="U609" s="1" t="s">
        <v>79</v>
      </c>
    </row>
    <row r="610" spans="1:21" x14ac:dyDescent="0.25">
      <c r="A610">
        <v>612</v>
      </c>
      <c r="B610">
        <f>IF(IFERROR(VLOOKUP(Origen[[#This Row],[Customer ID]],A611:A4509,1,FALSE),0)&gt;0,1,0)</f>
        <v>0</v>
      </c>
      <c r="C610">
        <v>43</v>
      </c>
      <c r="D610" s="1" t="s">
        <v>2</v>
      </c>
      <c r="E610" s="1" t="str">
        <f>IF(Origen[[#This Row],[Genero Sin Depurar]]="","Desconocido",Origen[[#This Row],[Genero Sin Depurar]])</f>
        <v>Male</v>
      </c>
      <c r="F610" s="1" t="s">
        <v>101</v>
      </c>
      <c r="G610" s="1" t="s">
        <v>49</v>
      </c>
      <c r="H610" s="2">
        <v>46514</v>
      </c>
      <c r="I610" s="2" t="str">
        <f>TEXT(Origen[[#This Row],[Fecha Compra]],"dddd")</f>
        <v>viernes</v>
      </c>
      <c r="J610" s="7" t="str">
        <f>TEXT(MONTH(Origen[[#This Row],[Fecha Compra]]),"MM")</f>
        <v>01</v>
      </c>
      <c r="K610" s="7">
        <f>YEAR(Origen[[#This Row],[Fecha Compra]])</f>
        <v>2027</v>
      </c>
      <c r="L610">
        <v>19</v>
      </c>
      <c r="M610">
        <v>33</v>
      </c>
      <c r="N610">
        <f>Origen[[#This Row],[Unidades]]*Origen[[#This Row],[PVP]]</f>
        <v>627</v>
      </c>
      <c r="O610" s="1" t="s">
        <v>81</v>
      </c>
      <c r="P610" s="1" t="s">
        <v>26</v>
      </c>
      <c r="Q610" s="1" t="s">
        <v>76</v>
      </c>
      <c r="R610" s="1" t="s">
        <v>8</v>
      </c>
      <c r="S610" s="1" t="s">
        <v>56</v>
      </c>
      <c r="T610" s="1" t="s">
        <v>15</v>
      </c>
      <c r="U610" s="1" t="s">
        <v>70</v>
      </c>
    </row>
    <row r="611" spans="1:21" x14ac:dyDescent="0.25">
      <c r="A611">
        <v>613</v>
      </c>
      <c r="B611">
        <f>IF(IFERROR(VLOOKUP(Origen[[#This Row],[Customer ID]],A612:A4510,1,FALSE),0)&gt;0,1,0)</f>
        <v>0</v>
      </c>
      <c r="C611">
        <v>67</v>
      </c>
      <c r="D611" s="1" t="s">
        <v>2</v>
      </c>
      <c r="E611" s="1" t="str">
        <f>IF(Origen[[#This Row],[Genero Sin Depurar]]="","Desconocido",Origen[[#This Row],[Genero Sin Depurar]])</f>
        <v>Male</v>
      </c>
      <c r="F611" s="1" t="s">
        <v>106</v>
      </c>
      <c r="G611" s="1" t="s">
        <v>49</v>
      </c>
      <c r="H611" s="2">
        <v>46516</v>
      </c>
      <c r="I611" s="2" t="str">
        <f>TEXT(Origen[[#This Row],[Fecha Compra]],"dddd")</f>
        <v>domingo</v>
      </c>
      <c r="J611" s="7" t="str">
        <f>TEXT(MONTH(Origen[[#This Row],[Fecha Compra]]),"MM")</f>
        <v>01</v>
      </c>
      <c r="K611" s="7">
        <f>YEAR(Origen[[#This Row],[Fecha Compra]])</f>
        <v>2027</v>
      </c>
      <c r="L611">
        <v>33</v>
      </c>
      <c r="M611">
        <v>43</v>
      </c>
      <c r="N611">
        <f>Origen[[#This Row],[Unidades]]*Origen[[#This Row],[PVP]]</f>
        <v>1419</v>
      </c>
      <c r="O611" s="1" t="s">
        <v>64</v>
      </c>
      <c r="P611" s="1" t="s">
        <v>6</v>
      </c>
      <c r="Q611" s="1" t="s">
        <v>75</v>
      </c>
      <c r="R611" s="1" t="s">
        <v>39</v>
      </c>
      <c r="S611" s="1" t="s">
        <v>9</v>
      </c>
      <c r="T611" s="1" t="s">
        <v>21</v>
      </c>
      <c r="U611" s="1" t="s">
        <v>40</v>
      </c>
    </row>
    <row r="612" spans="1:21" x14ac:dyDescent="0.25">
      <c r="A612">
        <v>614</v>
      </c>
      <c r="B612">
        <f>IF(IFERROR(VLOOKUP(Origen[[#This Row],[Customer ID]],A613:A4511,1,FALSE),0)&gt;0,1,0)</f>
        <v>0</v>
      </c>
      <c r="C612">
        <v>61</v>
      </c>
      <c r="D612" s="1" t="s">
        <v>2</v>
      </c>
      <c r="E612" s="1" t="str">
        <f>IF(Origen[[#This Row],[Genero Sin Depurar]]="","Desconocido",Origen[[#This Row],[Genero Sin Depurar]])</f>
        <v>Male</v>
      </c>
      <c r="F612" s="1" t="s">
        <v>44</v>
      </c>
      <c r="G612" s="1" t="s">
        <v>45</v>
      </c>
      <c r="H612" s="2">
        <v>46518</v>
      </c>
      <c r="I612" s="2" t="str">
        <f>TEXT(Origen[[#This Row],[Fecha Compra]],"dddd")</f>
        <v>martes</v>
      </c>
      <c r="J612" s="7" t="str">
        <f>TEXT(MONTH(Origen[[#This Row],[Fecha Compra]]),"MM")</f>
        <v>01</v>
      </c>
      <c r="K612" s="7">
        <f>YEAR(Origen[[#This Row],[Fecha Compra]])</f>
        <v>2027</v>
      </c>
      <c r="L612">
        <v>46</v>
      </c>
      <c r="M612">
        <v>51</v>
      </c>
      <c r="N612">
        <f>Origen[[#This Row],[Unidades]]*Origen[[#This Row],[PVP]]</f>
        <v>2346</v>
      </c>
      <c r="O612" s="1" t="s">
        <v>120</v>
      </c>
      <c r="P612" s="1" t="s">
        <v>6</v>
      </c>
      <c r="Q612" s="1" t="s">
        <v>75</v>
      </c>
      <c r="R612" s="1" t="s">
        <v>39</v>
      </c>
      <c r="S612" s="1" t="s">
        <v>36</v>
      </c>
      <c r="T612" s="1" t="s">
        <v>15</v>
      </c>
      <c r="U612" s="1" t="s">
        <v>58</v>
      </c>
    </row>
    <row r="613" spans="1:21" x14ac:dyDescent="0.25">
      <c r="A613">
        <v>615</v>
      </c>
      <c r="B613">
        <f>IF(IFERROR(VLOOKUP(Origen[[#This Row],[Customer ID]],A614:A4512,1,FALSE),0)&gt;0,1,0)</f>
        <v>0</v>
      </c>
      <c r="C613">
        <v>68</v>
      </c>
      <c r="D613" s="1" t="s">
        <v>2</v>
      </c>
      <c r="E613" s="1" t="str">
        <f>IF(Origen[[#This Row],[Genero Sin Depurar]]="","Desconocido",Origen[[#This Row],[Genero Sin Depurar]])</f>
        <v>Male</v>
      </c>
      <c r="F613" s="1" t="s">
        <v>88</v>
      </c>
      <c r="G613" s="1" t="s">
        <v>49</v>
      </c>
      <c r="H613" s="2">
        <v>46520</v>
      </c>
      <c r="I613" s="2" t="str">
        <f>TEXT(Origen[[#This Row],[Fecha Compra]],"dddd")</f>
        <v>jueves</v>
      </c>
      <c r="J613" s="7" t="str">
        <f>TEXT(MONTH(Origen[[#This Row],[Fecha Compra]]),"MM")</f>
        <v>01</v>
      </c>
      <c r="K613" s="7">
        <f>YEAR(Origen[[#This Row],[Fecha Compra]])</f>
        <v>2027</v>
      </c>
      <c r="L613">
        <v>21</v>
      </c>
      <c r="M613">
        <v>85</v>
      </c>
      <c r="N613">
        <f>Origen[[#This Row],[Unidades]]*Origen[[#This Row],[PVP]]</f>
        <v>1785</v>
      </c>
      <c r="O613" s="1" t="s">
        <v>117</v>
      </c>
      <c r="P613" s="1" t="s">
        <v>26</v>
      </c>
      <c r="Q613" s="1" t="s">
        <v>75</v>
      </c>
      <c r="R613" s="1" t="s">
        <v>8</v>
      </c>
      <c r="S613" s="1" t="s">
        <v>36</v>
      </c>
      <c r="T613" s="1" t="s">
        <v>21</v>
      </c>
      <c r="U613" s="1" t="s">
        <v>58</v>
      </c>
    </row>
    <row r="614" spans="1:21" x14ac:dyDescent="0.25">
      <c r="A614">
        <v>616</v>
      </c>
      <c r="B614">
        <f>IF(IFERROR(VLOOKUP(Origen[[#This Row],[Customer ID]],A615:A4513,1,FALSE),0)&gt;0,1,0)</f>
        <v>0</v>
      </c>
      <c r="C614">
        <v>67</v>
      </c>
      <c r="D614" s="1" t="s">
        <v>2</v>
      </c>
      <c r="E614" s="1" t="str">
        <f>IF(Origen[[#This Row],[Genero Sin Depurar]]="","Desconocido",Origen[[#This Row],[Genero Sin Depurar]])</f>
        <v>Male</v>
      </c>
      <c r="F614" s="1" t="s">
        <v>23</v>
      </c>
      <c r="G614" s="1" t="s">
        <v>24</v>
      </c>
      <c r="H614" s="2">
        <v>46522</v>
      </c>
      <c r="I614" s="2" t="str">
        <f>TEXT(Origen[[#This Row],[Fecha Compra]],"dddd")</f>
        <v>sábado</v>
      </c>
      <c r="J614" s="7" t="str">
        <f>TEXT(MONTH(Origen[[#This Row],[Fecha Compra]]),"MM")</f>
        <v>01</v>
      </c>
      <c r="K614" s="7">
        <f>YEAR(Origen[[#This Row],[Fecha Compra]])</f>
        <v>2027</v>
      </c>
      <c r="L614">
        <v>23</v>
      </c>
      <c r="M614">
        <v>100</v>
      </c>
      <c r="N614">
        <f>Origen[[#This Row],[Unidades]]*Origen[[#This Row],[PVP]]</f>
        <v>2300</v>
      </c>
      <c r="O614" s="1" t="s">
        <v>110</v>
      </c>
      <c r="P614" s="1" t="s">
        <v>6</v>
      </c>
      <c r="Q614" s="1" t="s">
        <v>60</v>
      </c>
      <c r="R614" s="1" t="s">
        <v>35</v>
      </c>
      <c r="S614" s="1" t="s">
        <v>27</v>
      </c>
      <c r="T614" s="1" t="s">
        <v>10</v>
      </c>
      <c r="U614" s="1" t="s">
        <v>31</v>
      </c>
    </row>
    <row r="615" spans="1:21" x14ac:dyDescent="0.25">
      <c r="A615">
        <v>617</v>
      </c>
      <c r="B615">
        <f>IF(IFERROR(VLOOKUP(Origen[[#This Row],[Customer ID]],A616:A4514,1,FALSE),0)&gt;0,1,0)</f>
        <v>0</v>
      </c>
      <c r="C615">
        <v>29</v>
      </c>
      <c r="D615" s="1" t="s">
        <v>2</v>
      </c>
      <c r="E615" s="1" t="str">
        <f>IF(Origen[[#This Row],[Genero Sin Depurar]]="","Desconocido",Origen[[#This Row],[Genero Sin Depurar]])</f>
        <v>Male</v>
      </c>
      <c r="F615" s="1" t="s">
        <v>125</v>
      </c>
      <c r="G615" s="1" t="s">
        <v>49</v>
      </c>
      <c r="H615" s="2">
        <v>46524</v>
      </c>
      <c r="I615" s="2" t="str">
        <f>TEXT(Origen[[#This Row],[Fecha Compra]],"dddd")</f>
        <v>lunes</v>
      </c>
      <c r="J615" s="7" t="str">
        <f>TEXT(MONTH(Origen[[#This Row],[Fecha Compra]]),"MM")</f>
        <v>01</v>
      </c>
      <c r="K615" s="7">
        <f>YEAR(Origen[[#This Row],[Fecha Compra]])</f>
        <v>2027</v>
      </c>
      <c r="L615">
        <v>38</v>
      </c>
      <c r="M615">
        <v>72</v>
      </c>
      <c r="N615">
        <f>Origen[[#This Row],[Unidades]]*Origen[[#This Row],[PVP]]</f>
        <v>2736</v>
      </c>
      <c r="O615" s="1" t="s">
        <v>120</v>
      </c>
      <c r="P615" s="1" t="s">
        <v>6</v>
      </c>
      <c r="Q615" s="1" t="s">
        <v>67</v>
      </c>
      <c r="R615" s="1" t="s">
        <v>19</v>
      </c>
      <c r="S615" s="1" t="s">
        <v>20</v>
      </c>
      <c r="T615" s="1" t="s">
        <v>21</v>
      </c>
      <c r="U615" s="1" t="s">
        <v>79</v>
      </c>
    </row>
    <row r="616" spans="1:21" x14ac:dyDescent="0.25">
      <c r="A616">
        <v>618</v>
      </c>
      <c r="B616">
        <f>IF(IFERROR(VLOOKUP(Origen[[#This Row],[Customer ID]],A617:A4515,1,FALSE),0)&gt;0,1,0)</f>
        <v>0</v>
      </c>
      <c r="C616">
        <v>50</v>
      </c>
      <c r="D616" s="1" t="s">
        <v>2</v>
      </c>
      <c r="E616" s="1" t="str">
        <f>IF(Origen[[#This Row],[Genero Sin Depurar]]="","Desconocido",Origen[[#This Row],[Genero Sin Depurar]])</f>
        <v>Male</v>
      </c>
      <c r="F616" s="1" t="s">
        <v>114</v>
      </c>
      <c r="G616" s="1" t="s">
        <v>49</v>
      </c>
      <c r="H616" s="2">
        <v>46526</v>
      </c>
      <c r="I616" s="2" t="str">
        <f>TEXT(Origen[[#This Row],[Fecha Compra]],"dddd")</f>
        <v>miércoles</v>
      </c>
      <c r="J616" s="7" t="str">
        <f>TEXT(MONTH(Origen[[#This Row],[Fecha Compra]]),"MM")</f>
        <v>01</v>
      </c>
      <c r="K616" s="7">
        <f>YEAR(Origen[[#This Row],[Fecha Compra]])</f>
        <v>2027</v>
      </c>
      <c r="L616">
        <v>2</v>
      </c>
      <c r="M616">
        <v>57</v>
      </c>
      <c r="N616">
        <f>Origen[[#This Row],[Unidades]]*Origen[[#This Row],[PVP]]</f>
        <v>114</v>
      </c>
      <c r="O616" s="1" t="s">
        <v>94</v>
      </c>
      <c r="P616" s="1" t="s">
        <v>26</v>
      </c>
      <c r="Q616" s="1" t="s">
        <v>14</v>
      </c>
      <c r="R616" s="1" t="s">
        <v>39</v>
      </c>
      <c r="S616" s="1" t="s">
        <v>36</v>
      </c>
      <c r="T616" s="1" t="s">
        <v>57</v>
      </c>
      <c r="U616" s="1" t="s">
        <v>40</v>
      </c>
    </row>
    <row r="617" spans="1:21" x14ac:dyDescent="0.25">
      <c r="A617">
        <v>619</v>
      </c>
      <c r="B617">
        <f>IF(IFERROR(VLOOKUP(Origen[[#This Row],[Customer ID]],A618:A4516,1,FALSE),0)&gt;0,1,0)</f>
        <v>0</v>
      </c>
      <c r="C617">
        <v>61</v>
      </c>
      <c r="D617" s="1" t="s">
        <v>2</v>
      </c>
      <c r="E617" s="1" t="str">
        <f>IF(Origen[[#This Row],[Genero Sin Depurar]]="","Desconocido",Origen[[#This Row],[Genero Sin Depurar]])</f>
        <v>Male</v>
      </c>
      <c r="F617" s="1" t="s">
        <v>84</v>
      </c>
      <c r="G617" s="1" t="s">
        <v>45</v>
      </c>
      <c r="H617" s="2">
        <v>46528</v>
      </c>
      <c r="I617" s="2" t="str">
        <f>TEXT(Origen[[#This Row],[Fecha Compra]],"dddd")</f>
        <v>viernes</v>
      </c>
      <c r="J617" s="7" t="str">
        <f>TEXT(MONTH(Origen[[#This Row],[Fecha Compra]]),"MM")</f>
        <v>01</v>
      </c>
      <c r="K617" s="7">
        <f>YEAR(Origen[[#This Row],[Fecha Compra]])</f>
        <v>2027</v>
      </c>
      <c r="L617">
        <v>21</v>
      </c>
      <c r="M617">
        <v>94</v>
      </c>
      <c r="N617">
        <f>Origen[[#This Row],[Unidades]]*Origen[[#This Row],[PVP]]</f>
        <v>1974</v>
      </c>
      <c r="O617" s="1" t="s">
        <v>98</v>
      </c>
      <c r="P617" s="1" t="s">
        <v>6</v>
      </c>
      <c r="Q617" s="1" t="s">
        <v>91</v>
      </c>
      <c r="R617" s="1" t="s">
        <v>19</v>
      </c>
      <c r="S617" s="1" t="s">
        <v>9</v>
      </c>
      <c r="T617" s="1" t="s">
        <v>68</v>
      </c>
      <c r="U617" s="1" t="s">
        <v>58</v>
      </c>
    </row>
    <row r="618" spans="1:21" x14ac:dyDescent="0.25">
      <c r="A618">
        <v>620</v>
      </c>
      <c r="B618">
        <f>IF(IFERROR(VLOOKUP(Origen[[#This Row],[Customer ID]],A619:A4517,1,FALSE),0)&gt;0,1,0)</f>
        <v>0</v>
      </c>
      <c r="C618">
        <v>19</v>
      </c>
      <c r="D618" s="1" t="s">
        <v>2</v>
      </c>
      <c r="E618" s="1" t="str">
        <f>IF(Origen[[#This Row],[Genero Sin Depurar]]="","Desconocido",Origen[[#This Row],[Genero Sin Depurar]])</f>
        <v>Male</v>
      </c>
      <c r="F618" s="1" t="s">
        <v>114</v>
      </c>
      <c r="G618" s="1" t="s">
        <v>49</v>
      </c>
      <c r="H618" s="2">
        <v>46530</v>
      </c>
      <c r="I618" s="2" t="str">
        <f>TEXT(Origen[[#This Row],[Fecha Compra]],"dddd")</f>
        <v>domingo</v>
      </c>
      <c r="J618" s="7" t="str">
        <f>TEXT(MONTH(Origen[[#This Row],[Fecha Compra]]),"MM")</f>
        <v>01</v>
      </c>
      <c r="K618" s="7">
        <f>YEAR(Origen[[#This Row],[Fecha Compra]])</f>
        <v>2027</v>
      </c>
      <c r="L618">
        <v>1</v>
      </c>
      <c r="M618">
        <v>34</v>
      </c>
      <c r="N618">
        <f>Origen[[#This Row],[Unidades]]*Origen[[#This Row],[PVP]]</f>
        <v>34</v>
      </c>
      <c r="O618" s="1" t="s">
        <v>127</v>
      </c>
      <c r="P618" s="1" t="s">
        <v>26</v>
      </c>
      <c r="Q618" s="1" t="s">
        <v>43</v>
      </c>
      <c r="R618" s="1" t="s">
        <v>35</v>
      </c>
      <c r="S618" s="1" t="s">
        <v>56</v>
      </c>
      <c r="T618" s="1" t="s">
        <v>68</v>
      </c>
      <c r="U618" s="1" t="s">
        <v>79</v>
      </c>
    </row>
    <row r="619" spans="1:21" x14ac:dyDescent="0.25">
      <c r="A619">
        <v>621</v>
      </c>
      <c r="B619">
        <f>IF(IFERROR(VLOOKUP(Origen[[#This Row],[Customer ID]],A620:A4518,1,FALSE),0)&gt;0,1,0)</f>
        <v>0</v>
      </c>
      <c r="C619">
        <v>33</v>
      </c>
      <c r="D619" s="1" t="s">
        <v>2</v>
      </c>
      <c r="E619" s="1" t="str">
        <f>IF(Origen[[#This Row],[Genero Sin Depurar]]="","Desconocido",Origen[[#This Row],[Genero Sin Depurar]])</f>
        <v>Male</v>
      </c>
      <c r="F619" s="1" t="s">
        <v>114</v>
      </c>
      <c r="G619" s="1" t="s">
        <v>49</v>
      </c>
      <c r="H619" s="2">
        <v>46532</v>
      </c>
      <c r="I619" s="2" t="str">
        <f>TEXT(Origen[[#This Row],[Fecha Compra]],"dddd")</f>
        <v>martes</v>
      </c>
      <c r="J619" s="7" t="str">
        <f>TEXT(MONTH(Origen[[#This Row],[Fecha Compra]]),"MM")</f>
        <v>01</v>
      </c>
      <c r="K619" s="7">
        <f>YEAR(Origen[[#This Row],[Fecha Compra]])</f>
        <v>2027</v>
      </c>
      <c r="L619">
        <v>10</v>
      </c>
      <c r="M619">
        <v>89</v>
      </c>
      <c r="N619">
        <f>Origen[[#This Row],[Unidades]]*Origen[[#This Row],[PVP]]</f>
        <v>890</v>
      </c>
      <c r="O619" s="1" t="s">
        <v>25</v>
      </c>
      <c r="P619" s="1" t="s">
        <v>26</v>
      </c>
      <c r="Q619" s="1" t="s">
        <v>76</v>
      </c>
      <c r="R619" s="1" t="s">
        <v>39</v>
      </c>
      <c r="S619" s="1" t="s">
        <v>52</v>
      </c>
      <c r="T619" s="1" t="s">
        <v>10</v>
      </c>
      <c r="U619" s="1" t="s">
        <v>79</v>
      </c>
    </row>
    <row r="620" spans="1:21" x14ac:dyDescent="0.25">
      <c r="A620">
        <v>622</v>
      </c>
      <c r="B620">
        <f>IF(IFERROR(VLOOKUP(Origen[[#This Row],[Customer ID]],A621:A4519,1,FALSE),0)&gt;0,1,0)</f>
        <v>0</v>
      </c>
      <c r="C620">
        <v>51</v>
      </c>
      <c r="D620" s="1" t="s">
        <v>2</v>
      </c>
      <c r="E620" s="1" t="str">
        <f>IF(Origen[[#This Row],[Genero Sin Depurar]]="","Desconocido",Origen[[#This Row],[Genero Sin Depurar]])</f>
        <v>Male</v>
      </c>
      <c r="F620" s="1" t="s">
        <v>71</v>
      </c>
      <c r="G620" s="1" t="s">
        <v>49</v>
      </c>
      <c r="H620" s="2">
        <v>46534</v>
      </c>
      <c r="I620" s="2" t="str">
        <f>TEXT(Origen[[#This Row],[Fecha Compra]],"dddd")</f>
        <v>jueves</v>
      </c>
      <c r="J620" s="7" t="str">
        <f>TEXT(MONTH(Origen[[#This Row],[Fecha Compra]]),"MM")</f>
        <v>01</v>
      </c>
      <c r="K620" s="7">
        <f>YEAR(Origen[[#This Row],[Fecha Compra]])</f>
        <v>2027</v>
      </c>
      <c r="L620">
        <v>45</v>
      </c>
      <c r="M620">
        <v>27</v>
      </c>
      <c r="N620">
        <f>Origen[[#This Row],[Unidades]]*Origen[[#This Row],[PVP]]</f>
        <v>1215</v>
      </c>
      <c r="O620" s="1" t="s">
        <v>93</v>
      </c>
      <c r="P620" s="1" t="s">
        <v>18</v>
      </c>
      <c r="Q620" s="1" t="s">
        <v>90</v>
      </c>
      <c r="R620" s="1" t="s">
        <v>39</v>
      </c>
      <c r="S620" s="1" t="s">
        <v>56</v>
      </c>
      <c r="T620" s="1" t="s">
        <v>21</v>
      </c>
      <c r="U620" s="1" t="s">
        <v>22</v>
      </c>
    </row>
    <row r="621" spans="1:21" x14ac:dyDescent="0.25">
      <c r="A621">
        <v>623</v>
      </c>
      <c r="B621">
        <f>IF(IFERROR(VLOOKUP(Origen[[#This Row],[Customer ID]],A622:A4520,1,FALSE),0)&gt;0,1,0)</f>
        <v>0</v>
      </c>
      <c r="C621">
        <v>69</v>
      </c>
      <c r="D621" s="1" t="s">
        <v>2</v>
      </c>
      <c r="E621" s="1" t="str">
        <f>IF(Origen[[#This Row],[Genero Sin Depurar]]="","Desconocido",Origen[[#This Row],[Genero Sin Depurar]])</f>
        <v>Male</v>
      </c>
      <c r="F621" s="1" t="s">
        <v>107</v>
      </c>
      <c r="G621" s="1" t="s">
        <v>4</v>
      </c>
      <c r="H621" s="2">
        <v>46536</v>
      </c>
      <c r="I621" s="2" t="str">
        <f>TEXT(Origen[[#This Row],[Fecha Compra]],"dddd")</f>
        <v>sábado</v>
      </c>
      <c r="J621" s="7" t="str">
        <f>TEXT(MONTH(Origen[[#This Row],[Fecha Compra]]),"MM")</f>
        <v>01</v>
      </c>
      <c r="K621" s="7">
        <f>YEAR(Origen[[#This Row],[Fecha Compra]])</f>
        <v>2027</v>
      </c>
      <c r="L621">
        <v>44</v>
      </c>
      <c r="M621">
        <v>63</v>
      </c>
      <c r="N621">
        <f>Origen[[#This Row],[Unidades]]*Origen[[#This Row],[PVP]]</f>
        <v>2772</v>
      </c>
      <c r="O621" s="1" t="s">
        <v>124</v>
      </c>
      <c r="P621" s="1" t="s">
        <v>18</v>
      </c>
      <c r="Q621" s="1" t="s">
        <v>82</v>
      </c>
      <c r="R621" s="1" t="s">
        <v>19</v>
      </c>
      <c r="S621" s="1" t="s">
        <v>27</v>
      </c>
      <c r="T621" s="1" t="s">
        <v>57</v>
      </c>
      <c r="U621" s="1" t="s">
        <v>11</v>
      </c>
    </row>
    <row r="622" spans="1:21" x14ac:dyDescent="0.25">
      <c r="A622">
        <v>624</v>
      </c>
      <c r="B622">
        <f>IF(IFERROR(VLOOKUP(Origen[[#This Row],[Customer ID]],A623:A4521,1,FALSE),0)&gt;0,1,0)</f>
        <v>0</v>
      </c>
      <c r="C622">
        <v>19</v>
      </c>
      <c r="D622" s="1" t="s">
        <v>2</v>
      </c>
      <c r="E622" s="1" t="str">
        <f>IF(Origen[[#This Row],[Genero Sin Depurar]]="","Desconocido",Origen[[#This Row],[Genero Sin Depurar]])</f>
        <v>Male</v>
      </c>
      <c r="F622" s="1" t="s">
        <v>53</v>
      </c>
      <c r="G622" s="1" t="s">
        <v>24</v>
      </c>
      <c r="H622" s="2">
        <v>46538</v>
      </c>
      <c r="I622" s="2" t="str">
        <f>TEXT(Origen[[#This Row],[Fecha Compra]],"dddd")</f>
        <v>lunes</v>
      </c>
      <c r="J622" s="7" t="str">
        <f>TEXT(MONTH(Origen[[#This Row],[Fecha Compra]]),"MM")</f>
        <v>01</v>
      </c>
      <c r="K622" s="7">
        <f>YEAR(Origen[[#This Row],[Fecha Compra]])</f>
        <v>2027</v>
      </c>
      <c r="L622">
        <v>48</v>
      </c>
      <c r="M622">
        <v>70</v>
      </c>
      <c r="N622">
        <f>Origen[[#This Row],[Unidades]]*Origen[[#This Row],[PVP]]</f>
        <v>3360</v>
      </c>
      <c r="O622" s="1" t="s">
        <v>89</v>
      </c>
      <c r="P622" s="1" t="s">
        <v>26</v>
      </c>
      <c r="Q622" s="1" t="s">
        <v>34</v>
      </c>
      <c r="R622" s="1" t="s">
        <v>39</v>
      </c>
      <c r="S622" s="1" t="s">
        <v>36</v>
      </c>
      <c r="T622" s="1" t="s">
        <v>28</v>
      </c>
      <c r="U622" s="1" t="s">
        <v>58</v>
      </c>
    </row>
    <row r="623" spans="1:21" x14ac:dyDescent="0.25">
      <c r="A623">
        <v>625</v>
      </c>
      <c r="B623">
        <f>IF(IFERROR(VLOOKUP(Origen[[#This Row],[Customer ID]],A624:A4522,1,FALSE),0)&gt;0,1,0)</f>
        <v>0</v>
      </c>
      <c r="C623">
        <v>55</v>
      </c>
      <c r="D623" s="1" t="s">
        <v>2</v>
      </c>
      <c r="E623" s="1" t="str">
        <f>IF(Origen[[#This Row],[Genero Sin Depurar]]="","Desconocido",Origen[[#This Row],[Genero Sin Depurar]])</f>
        <v>Male</v>
      </c>
      <c r="F623" s="1" t="s">
        <v>77</v>
      </c>
      <c r="G623" s="1" t="s">
        <v>4</v>
      </c>
      <c r="H623" s="2">
        <v>46540</v>
      </c>
      <c r="I623" s="2" t="str">
        <f>TEXT(Origen[[#This Row],[Fecha Compra]],"dddd")</f>
        <v>miércoles</v>
      </c>
      <c r="J623" s="7" t="str">
        <f>TEXT(MONTH(Origen[[#This Row],[Fecha Compra]]),"MM")</f>
        <v>01</v>
      </c>
      <c r="K623" s="7">
        <f>YEAR(Origen[[#This Row],[Fecha Compra]])</f>
        <v>2027</v>
      </c>
      <c r="L623">
        <v>21</v>
      </c>
      <c r="M623">
        <v>87</v>
      </c>
      <c r="N623">
        <f>Origen[[#This Row],[Unidades]]*Origen[[#This Row],[PVP]]</f>
        <v>1827</v>
      </c>
      <c r="O623" s="1" t="s">
        <v>113</v>
      </c>
      <c r="P623" s="1" t="s">
        <v>74</v>
      </c>
      <c r="Q623" s="1" t="s">
        <v>51</v>
      </c>
      <c r="R623" s="1" t="s">
        <v>39</v>
      </c>
      <c r="S623" s="1" t="s">
        <v>9</v>
      </c>
      <c r="T623" s="1" t="s">
        <v>28</v>
      </c>
      <c r="U623" s="1" t="s">
        <v>31</v>
      </c>
    </row>
    <row r="624" spans="1:21" x14ac:dyDescent="0.25">
      <c r="A624">
        <v>626</v>
      </c>
      <c r="B624">
        <f>IF(IFERROR(VLOOKUP(Origen[[#This Row],[Customer ID]],A625:A4523,1,FALSE),0)&gt;0,1,0)</f>
        <v>0</v>
      </c>
      <c r="C624">
        <v>49</v>
      </c>
      <c r="D624" s="1" t="s">
        <v>2</v>
      </c>
      <c r="E624" s="1" t="str">
        <f>IF(Origen[[#This Row],[Genero Sin Depurar]]="","Desconocido",Origen[[#This Row],[Genero Sin Depurar]])</f>
        <v>Male</v>
      </c>
      <c r="F624" s="1" t="s">
        <v>88</v>
      </c>
      <c r="G624" s="1" t="s">
        <v>49</v>
      </c>
      <c r="H624" s="2">
        <v>46542</v>
      </c>
      <c r="I624" s="2" t="str">
        <f>TEXT(Origen[[#This Row],[Fecha Compra]],"dddd")</f>
        <v>viernes</v>
      </c>
      <c r="J624" s="7" t="str">
        <f>TEXT(MONTH(Origen[[#This Row],[Fecha Compra]]),"MM")</f>
        <v>01</v>
      </c>
      <c r="K624" s="7">
        <f>YEAR(Origen[[#This Row],[Fecha Compra]])</f>
        <v>2027</v>
      </c>
      <c r="L624">
        <v>1</v>
      </c>
      <c r="M624">
        <v>79</v>
      </c>
      <c r="N624">
        <f>Origen[[#This Row],[Unidades]]*Origen[[#This Row],[PVP]]</f>
        <v>79</v>
      </c>
      <c r="O624" s="1" t="s">
        <v>61</v>
      </c>
      <c r="P624" s="1" t="s">
        <v>26</v>
      </c>
      <c r="Q624" s="1" t="s">
        <v>90</v>
      </c>
      <c r="R624" s="1" t="s">
        <v>39</v>
      </c>
      <c r="S624" s="1" t="s">
        <v>27</v>
      </c>
      <c r="T624" s="1" t="s">
        <v>10</v>
      </c>
      <c r="U624" s="1" t="s">
        <v>22</v>
      </c>
    </row>
    <row r="625" spans="1:21" x14ac:dyDescent="0.25">
      <c r="A625">
        <v>627</v>
      </c>
      <c r="B625">
        <f>IF(IFERROR(VLOOKUP(Origen[[#This Row],[Customer ID]],A626:A4524,1,FALSE),0)&gt;0,1,0)</f>
        <v>0</v>
      </c>
      <c r="C625">
        <v>31</v>
      </c>
      <c r="D625" s="1" t="s">
        <v>2</v>
      </c>
      <c r="E625" s="1" t="str">
        <f>IF(Origen[[#This Row],[Genero Sin Depurar]]="","Desconocido",Origen[[#This Row],[Genero Sin Depurar]])</f>
        <v>Male</v>
      </c>
      <c r="F625" s="1" t="s">
        <v>71</v>
      </c>
      <c r="G625" s="1" t="s">
        <v>49</v>
      </c>
      <c r="H625" s="2">
        <v>46544</v>
      </c>
      <c r="I625" s="2" t="str">
        <f>TEXT(Origen[[#This Row],[Fecha Compra]],"dddd")</f>
        <v>domingo</v>
      </c>
      <c r="J625" s="7" t="str">
        <f>TEXT(MONTH(Origen[[#This Row],[Fecha Compra]]),"MM")</f>
        <v>01</v>
      </c>
      <c r="K625" s="7">
        <f>YEAR(Origen[[#This Row],[Fecha Compra]])</f>
        <v>2027</v>
      </c>
      <c r="L625">
        <v>10</v>
      </c>
      <c r="M625">
        <v>79</v>
      </c>
      <c r="N625">
        <f>Origen[[#This Row],[Unidades]]*Origen[[#This Row],[PVP]]</f>
        <v>790</v>
      </c>
      <c r="O625" s="1" t="s">
        <v>64</v>
      </c>
      <c r="P625" s="1" t="s">
        <v>26</v>
      </c>
      <c r="Q625" s="1" t="s">
        <v>108</v>
      </c>
      <c r="R625" s="1" t="s">
        <v>19</v>
      </c>
      <c r="S625" s="1" t="s">
        <v>36</v>
      </c>
      <c r="T625" s="1" t="s">
        <v>10</v>
      </c>
      <c r="U625" s="1" t="s">
        <v>31</v>
      </c>
    </row>
    <row r="626" spans="1:21" x14ac:dyDescent="0.25">
      <c r="A626">
        <v>628</v>
      </c>
      <c r="B626">
        <f>IF(IFERROR(VLOOKUP(Origen[[#This Row],[Customer ID]],A627:A4525,1,FALSE),0)&gt;0,1,0)</f>
        <v>0</v>
      </c>
      <c r="C626">
        <v>42</v>
      </c>
      <c r="D626" s="1" t="s">
        <v>2</v>
      </c>
      <c r="E626" s="1" t="str">
        <f>IF(Origen[[#This Row],[Genero Sin Depurar]]="","Desconocido",Origen[[#This Row],[Genero Sin Depurar]])</f>
        <v>Male</v>
      </c>
      <c r="F626" s="1" t="s">
        <v>23</v>
      </c>
      <c r="G626" s="1" t="s">
        <v>24</v>
      </c>
      <c r="H626" s="2">
        <v>46546</v>
      </c>
      <c r="I626" s="2" t="str">
        <f>TEXT(Origen[[#This Row],[Fecha Compra]],"dddd")</f>
        <v>martes</v>
      </c>
      <c r="J626" s="7" t="str">
        <f>TEXT(MONTH(Origen[[#This Row],[Fecha Compra]]),"MM")</f>
        <v>01</v>
      </c>
      <c r="K626" s="7">
        <f>YEAR(Origen[[#This Row],[Fecha Compra]])</f>
        <v>2027</v>
      </c>
      <c r="L626">
        <v>24</v>
      </c>
      <c r="M626">
        <v>44</v>
      </c>
      <c r="N626">
        <f>Origen[[#This Row],[Unidades]]*Origen[[#This Row],[PVP]]</f>
        <v>1056</v>
      </c>
      <c r="O626" s="1" t="s">
        <v>29</v>
      </c>
      <c r="P626" s="1" t="s">
        <v>6</v>
      </c>
      <c r="Q626" s="1" t="s">
        <v>76</v>
      </c>
      <c r="R626" s="1" t="s">
        <v>8</v>
      </c>
      <c r="S626" s="1" t="s">
        <v>9</v>
      </c>
      <c r="T626" s="1" t="s">
        <v>28</v>
      </c>
      <c r="U626" s="1" t="s">
        <v>70</v>
      </c>
    </row>
    <row r="627" spans="1:21" x14ac:dyDescent="0.25">
      <c r="A627">
        <v>629</v>
      </c>
      <c r="B627">
        <f>IF(IFERROR(VLOOKUP(Origen[[#This Row],[Customer ID]],A628:A4526,1,FALSE),0)&gt;0,1,0)</f>
        <v>0</v>
      </c>
      <c r="C627">
        <v>69</v>
      </c>
      <c r="D627" s="1" t="s">
        <v>2</v>
      </c>
      <c r="E627" s="1" t="str">
        <f>IF(Origen[[#This Row],[Genero Sin Depurar]]="","Desconocido",Origen[[#This Row],[Genero Sin Depurar]])</f>
        <v>Male</v>
      </c>
      <c r="F627" s="1" t="s">
        <v>12</v>
      </c>
      <c r="G627" s="1" t="s">
        <v>4</v>
      </c>
      <c r="H627" s="2">
        <v>46548</v>
      </c>
      <c r="I627" s="2" t="str">
        <f>TEXT(Origen[[#This Row],[Fecha Compra]],"dddd")</f>
        <v>jueves</v>
      </c>
      <c r="J627" s="7" t="str">
        <f>TEXT(MONTH(Origen[[#This Row],[Fecha Compra]]),"MM")</f>
        <v>01</v>
      </c>
      <c r="K627" s="7">
        <f>YEAR(Origen[[#This Row],[Fecha Compra]])</f>
        <v>2027</v>
      </c>
      <c r="L627">
        <v>29</v>
      </c>
      <c r="M627">
        <v>85</v>
      </c>
      <c r="N627">
        <f>Origen[[#This Row],[Unidades]]*Origen[[#This Row],[PVP]]</f>
        <v>2465</v>
      </c>
      <c r="O627" s="1" t="s">
        <v>17</v>
      </c>
      <c r="P627" s="1" t="s">
        <v>26</v>
      </c>
      <c r="Q627" s="1" t="s">
        <v>34</v>
      </c>
      <c r="R627" s="1" t="s">
        <v>39</v>
      </c>
      <c r="S627" s="1" t="s">
        <v>52</v>
      </c>
      <c r="T627" s="1" t="s">
        <v>21</v>
      </c>
      <c r="U627" s="1" t="s">
        <v>70</v>
      </c>
    </row>
    <row r="628" spans="1:21" x14ac:dyDescent="0.25">
      <c r="A628">
        <v>630</v>
      </c>
      <c r="B628">
        <f>IF(IFERROR(VLOOKUP(Origen[[#This Row],[Customer ID]],A629:A4527,1,FALSE),0)&gt;0,1,0)</f>
        <v>0</v>
      </c>
      <c r="C628">
        <v>26</v>
      </c>
      <c r="D628" s="1" t="s">
        <v>2</v>
      </c>
      <c r="E628" s="1" t="str">
        <f>IF(Origen[[#This Row],[Genero Sin Depurar]]="","Desconocido",Origen[[#This Row],[Genero Sin Depurar]])</f>
        <v>Male</v>
      </c>
      <c r="F628" s="1" t="s">
        <v>53</v>
      </c>
      <c r="G628" s="1" t="s">
        <v>24</v>
      </c>
      <c r="H628" s="2">
        <v>46550</v>
      </c>
      <c r="I628" s="2" t="str">
        <f>TEXT(Origen[[#This Row],[Fecha Compra]],"dddd")</f>
        <v>sábado</v>
      </c>
      <c r="J628" s="7" t="str">
        <f>TEXT(MONTH(Origen[[#This Row],[Fecha Compra]]),"MM")</f>
        <v>01</v>
      </c>
      <c r="K628" s="7">
        <f>YEAR(Origen[[#This Row],[Fecha Compra]])</f>
        <v>2027</v>
      </c>
      <c r="L628">
        <v>11</v>
      </c>
      <c r="M628">
        <v>90</v>
      </c>
      <c r="N628">
        <f>Origen[[#This Row],[Unidades]]*Origen[[#This Row],[PVP]]</f>
        <v>990</v>
      </c>
      <c r="O628" s="1" t="s">
        <v>111</v>
      </c>
      <c r="P628" s="1" t="s">
        <v>6</v>
      </c>
      <c r="Q628" s="1" t="s">
        <v>100</v>
      </c>
      <c r="R628" s="1" t="s">
        <v>19</v>
      </c>
      <c r="S628" s="1" t="s">
        <v>36</v>
      </c>
      <c r="T628" s="1" t="s">
        <v>68</v>
      </c>
      <c r="U628" s="1" t="s">
        <v>31</v>
      </c>
    </row>
    <row r="629" spans="1:21" x14ac:dyDescent="0.25">
      <c r="A629">
        <v>631</v>
      </c>
      <c r="B629">
        <f>IF(IFERROR(VLOOKUP(Origen[[#This Row],[Customer ID]],A630:A4528,1,FALSE),0)&gt;0,1,0)</f>
        <v>0</v>
      </c>
      <c r="C629">
        <v>41</v>
      </c>
      <c r="D629" s="1" t="s">
        <v>2</v>
      </c>
      <c r="E629" s="1" t="str">
        <f>IF(Origen[[#This Row],[Genero Sin Depurar]]="","Desconocido",Origen[[#This Row],[Genero Sin Depurar]])</f>
        <v>Male</v>
      </c>
      <c r="F629" s="1" t="s">
        <v>88</v>
      </c>
      <c r="G629" s="1" t="s">
        <v>49</v>
      </c>
      <c r="H629" s="2">
        <v>46552</v>
      </c>
      <c r="I629" s="2" t="str">
        <f>TEXT(Origen[[#This Row],[Fecha Compra]],"dddd")</f>
        <v>lunes</v>
      </c>
      <c r="J629" s="7" t="str">
        <f>TEXT(MONTH(Origen[[#This Row],[Fecha Compra]]),"MM")</f>
        <v>01</v>
      </c>
      <c r="K629" s="7">
        <f>YEAR(Origen[[#This Row],[Fecha Compra]])</f>
        <v>2027</v>
      </c>
      <c r="L629">
        <v>33</v>
      </c>
      <c r="M629">
        <v>94</v>
      </c>
      <c r="N629">
        <f>Origen[[#This Row],[Unidades]]*Origen[[#This Row],[PVP]]</f>
        <v>3102</v>
      </c>
      <c r="O629" s="1" t="s">
        <v>73</v>
      </c>
      <c r="P629" s="1" t="s">
        <v>18</v>
      </c>
      <c r="Q629" s="1" t="s">
        <v>47</v>
      </c>
      <c r="R629" s="1" t="s">
        <v>39</v>
      </c>
      <c r="S629" s="1" t="s">
        <v>52</v>
      </c>
      <c r="T629" s="1" t="s">
        <v>68</v>
      </c>
      <c r="U629" s="1" t="s">
        <v>31</v>
      </c>
    </row>
    <row r="630" spans="1:21" x14ac:dyDescent="0.25">
      <c r="A630">
        <v>632</v>
      </c>
      <c r="B630">
        <f>IF(IFERROR(VLOOKUP(Origen[[#This Row],[Customer ID]],A631:A4529,1,FALSE),0)&gt;0,1,0)</f>
        <v>0</v>
      </c>
      <c r="C630">
        <v>55</v>
      </c>
      <c r="D630" s="1" t="s">
        <v>2</v>
      </c>
      <c r="E630" s="1" t="str">
        <f>IF(Origen[[#This Row],[Genero Sin Depurar]]="","Desconocido",Origen[[#This Row],[Genero Sin Depurar]])</f>
        <v>Male</v>
      </c>
      <c r="F630" s="1" t="s">
        <v>119</v>
      </c>
      <c r="G630" s="1" t="s">
        <v>24</v>
      </c>
      <c r="H630" s="2">
        <v>46554</v>
      </c>
      <c r="I630" s="2" t="str">
        <f>TEXT(Origen[[#This Row],[Fecha Compra]],"dddd")</f>
        <v>miércoles</v>
      </c>
      <c r="J630" s="7" t="str">
        <f>TEXT(MONTH(Origen[[#This Row],[Fecha Compra]]),"MM")</f>
        <v>01</v>
      </c>
      <c r="K630" s="7">
        <f>YEAR(Origen[[#This Row],[Fecha Compra]])</f>
        <v>2027</v>
      </c>
      <c r="L630">
        <v>27</v>
      </c>
      <c r="M630">
        <v>68</v>
      </c>
      <c r="N630">
        <f>Origen[[#This Row],[Unidades]]*Origen[[#This Row],[PVP]]</f>
        <v>1836</v>
      </c>
      <c r="O630" s="1" t="s">
        <v>131</v>
      </c>
      <c r="P630" s="1" t="s">
        <v>18</v>
      </c>
      <c r="Q630" s="1" t="s">
        <v>65</v>
      </c>
      <c r="R630" s="1" t="s">
        <v>35</v>
      </c>
      <c r="S630" s="1" t="s">
        <v>56</v>
      </c>
      <c r="T630" s="1" t="s">
        <v>15</v>
      </c>
      <c r="U630" s="1" t="s">
        <v>11</v>
      </c>
    </row>
    <row r="631" spans="1:21" x14ac:dyDescent="0.25">
      <c r="A631">
        <v>633</v>
      </c>
      <c r="B631">
        <f>IF(IFERROR(VLOOKUP(Origen[[#This Row],[Customer ID]],A632:A4530,1,FALSE),0)&gt;0,1,0)</f>
        <v>0</v>
      </c>
      <c r="C631">
        <v>35</v>
      </c>
      <c r="D631" s="1" t="s">
        <v>2</v>
      </c>
      <c r="E631" s="1" t="str">
        <f>IF(Origen[[#This Row],[Genero Sin Depurar]]="","Desconocido",Origen[[#This Row],[Genero Sin Depurar]])</f>
        <v>Male</v>
      </c>
      <c r="F631" s="1" t="s">
        <v>114</v>
      </c>
      <c r="G631" s="1" t="s">
        <v>49</v>
      </c>
      <c r="H631" s="2">
        <v>46556</v>
      </c>
      <c r="I631" s="2" t="str">
        <f>TEXT(Origen[[#This Row],[Fecha Compra]],"dddd")</f>
        <v>viernes</v>
      </c>
      <c r="J631" s="7" t="str">
        <f>TEXT(MONTH(Origen[[#This Row],[Fecha Compra]]),"MM")</f>
        <v>01</v>
      </c>
      <c r="K631" s="7">
        <f>YEAR(Origen[[#This Row],[Fecha Compra]])</f>
        <v>2027</v>
      </c>
      <c r="L631">
        <v>19</v>
      </c>
      <c r="M631">
        <v>51</v>
      </c>
      <c r="N631">
        <f>Origen[[#This Row],[Unidades]]*Origen[[#This Row],[PVP]]</f>
        <v>969</v>
      </c>
      <c r="O631" s="1" t="s">
        <v>33</v>
      </c>
      <c r="P631" s="1" t="s">
        <v>26</v>
      </c>
      <c r="Q631" s="1" t="s">
        <v>90</v>
      </c>
      <c r="R631" s="1" t="s">
        <v>8</v>
      </c>
      <c r="S631" s="1" t="s">
        <v>27</v>
      </c>
      <c r="T631" s="1" t="s">
        <v>10</v>
      </c>
      <c r="U631" s="1" t="s">
        <v>11</v>
      </c>
    </row>
    <row r="632" spans="1:21" x14ac:dyDescent="0.25">
      <c r="A632">
        <v>634</v>
      </c>
      <c r="B632">
        <f>IF(IFERROR(VLOOKUP(Origen[[#This Row],[Customer ID]],A633:A4531,1,FALSE),0)&gt;0,1,0)</f>
        <v>0</v>
      </c>
      <c r="C632">
        <v>66</v>
      </c>
      <c r="D632" s="1" t="s">
        <v>2</v>
      </c>
      <c r="E632" s="1" t="str">
        <f>IF(Origen[[#This Row],[Genero Sin Depurar]]="","Desconocido",Origen[[#This Row],[Genero Sin Depurar]])</f>
        <v>Male</v>
      </c>
      <c r="F632" s="1" t="s">
        <v>23</v>
      </c>
      <c r="G632" s="1" t="s">
        <v>24</v>
      </c>
      <c r="H632" s="2">
        <v>46558</v>
      </c>
      <c r="I632" s="2" t="str">
        <f>TEXT(Origen[[#This Row],[Fecha Compra]],"dddd")</f>
        <v>domingo</v>
      </c>
      <c r="J632" s="7" t="str">
        <f>TEXT(MONTH(Origen[[#This Row],[Fecha Compra]]),"MM")</f>
        <v>01</v>
      </c>
      <c r="K632" s="7">
        <f>YEAR(Origen[[#This Row],[Fecha Compra]])</f>
        <v>2027</v>
      </c>
      <c r="L632">
        <v>50</v>
      </c>
      <c r="M632">
        <v>33</v>
      </c>
      <c r="N632">
        <f>Origen[[#This Row],[Unidades]]*Origen[[#This Row],[PVP]]</f>
        <v>1650</v>
      </c>
      <c r="O632" s="1" t="s">
        <v>130</v>
      </c>
      <c r="P632" s="1" t="s">
        <v>26</v>
      </c>
      <c r="Q632" s="1" t="s">
        <v>103</v>
      </c>
      <c r="R632" s="1" t="s">
        <v>19</v>
      </c>
      <c r="S632" s="1" t="s">
        <v>9</v>
      </c>
      <c r="T632" s="1" t="s">
        <v>68</v>
      </c>
      <c r="U632" s="1" t="s">
        <v>40</v>
      </c>
    </row>
    <row r="633" spans="1:21" x14ac:dyDescent="0.25">
      <c r="A633">
        <v>635</v>
      </c>
      <c r="B633">
        <f>IF(IFERROR(VLOOKUP(Origen[[#This Row],[Customer ID]],A634:A4532,1,FALSE),0)&gt;0,1,0)</f>
        <v>0</v>
      </c>
      <c r="C633">
        <v>36</v>
      </c>
      <c r="D633" s="1" t="s">
        <v>2</v>
      </c>
      <c r="E633" s="1" t="str">
        <f>IF(Origen[[#This Row],[Genero Sin Depurar]]="","Desconocido",Origen[[#This Row],[Genero Sin Depurar]])</f>
        <v>Male</v>
      </c>
      <c r="F633" s="1" t="s">
        <v>32</v>
      </c>
      <c r="G633" s="1" t="s">
        <v>24</v>
      </c>
      <c r="H633" s="2">
        <v>46560</v>
      </c>
      <c r="I633" s="2" t="str">
        <f>TEXT(Origen[[#This Row],[Fecha Compra]],"dddd")</f>
        <v>martes</v>
      </c>
      <c r="J633" s="7" t="str">
        <f>TEXT(MONTH(Origen[[#This Row],[Fecha Compra]]),"MM")</f>
        <v>01</v>
      </c>
      <c r="K633" s="7">
        <f>YEAR(Origen[[#This Row],[Fecha Compra]])</f>
        <v>2027</v>
      </c>
      <c r="L633">
        <v>46</v>
      </c>
      <c r="M633">
        <v>60</v>
      </c>
      <c r="N633">
        <f>Origen[[#This Row],[Unidades]]*Origen[[#This Row],[PVP]]</f>
        <v>2760</v>
      </c>
      <c r="O633" s="1" t="s">
        <v>105</v>
      </c>
      <c r="P633" s="1" t="s">
        <v>26</v>
      </c>
      <c r="Q633" s="1" t="s">
        <v>67</v>
      </c>
      <c r="R633" s="1" t="s">
        <v>35</v>
      </c>
      <c r="S633" s="1" t="s">
        <v>36</v>
      </c>
      <c r="T633" s="1" t="s">
        <v>28</v>
      </c>
      <c r="U633" s="1" t="s">
        <v>22</v>
      </c>
    </row>
    <row r="634" spans="1:21" x14ac:dyDescent="0.25">
      <c r="A634">
        <v>636</v>
      </c>
      <c r="B634">
        <f>IF(IFERROR(VLOOKUP(Origen[[#This Row],[Customer ID]],A635:A4533,1,FALSE),0)&gt;0,1,0)</f>
        <v>0</v>
      </c>
      <c r="C634">
        <v>27</v>
      </c>
      <c r="D634" s="1" t="s">
        <v>2</v>
      </c>
      <c r="E634" s="1" t="str">
        <f>IF(Origen[[#This Row],[Genero Sin Depurar]]="","Desconocido",Origen[[#This Row],[Genero Sin Depurar]])</f>
        <v>Male</v>
      </c>
      <c r="F634" s="1" t="s">
        <v>86</v>
      </c>
      <c r="G634" s="1" t="s">
        <v>4</v>
      </c>
      <c r="H634" s="2">
        <v>46562</v>
      </c>
      <c r="I634" s="2" t="str">
        <f>TEXT(Origen[[#This Row],[Fecha Compra]],"dddd")</f>
        <v>jueves</v>
      </c>
      <c r="J634" s="7" t="str">
        <f>TEXT(MONTH(Origen[[#This Row],[Fecha Compra]]),"MM")</f>
        <v>01</v>
      </c>
      <c r="K634" s="7">
        <f>YEAR(Origen[[#This Row],[Fecha Compra]])</f>
        <v>2027</v>
      </c>
      <c r="L634">
        <v>28</v>
      </c>
      <c r="M634">
        <v>59</v>
      </c>
      <c r="N634">
        <f>Origen[[#This Row],[Unidades]]*Origen[[#This Row],[PVP]]</f>
        <v>1652</v>
      </c>
      <c r="O634" s="1" t="s">
        <v>113</v>
      </c>
      <c r="P634" s="1" t="s">
        <v>26</v>
      </c>
      <c r="Q634" s="1" t="s">
        <v>92</v>
      </c>
      <c r="R634" s="1" t="s">
        <v>39</v>
      </c>
      <c r="S634" s="1" t="s">
        <v>52</v>
      </c>
      <c r="T634" s="1" t="s">
        <v>15</v>
      </c>
      <c r="U634" s="1" t="s">
        <v>40</v>
      </c>
    </row>
    <row r="635" spans="1:21" x14ac:dyDescent="0.25">
      <c r="A635">
        <v>637</v>
      </c>
      <c r="B635">
        <f>IF(IFERROR(VLOOKUP(Origen[[#This Row],[Customer ID]],A636:A4534,1,FALSE),0)&gt;0,1,0)</f>
        <v>0</v>
      </c>
      <c r="C635">
        <v>41</v>
      </c>
      <c r="D635" s="1" t="s">
        <v>2</v>
      </c>
      <c r="E635" s="1" t="str">
        <f>IF(Origen[[#This Row],[Genero Sin Depurar]]="","Desconocido",Origen[[#This Row],[Genero Sin Depurar]])</f>
        <v>Male</v>
      </c>
      <c r="F635" s="1" t="s">
        <v>48</v>
      </c>
      <c r="G635" s="1" t="s">
        <v>49</v>
      </c>
      <c r="H635" s="2">
        <v>46564</v>
      </c>
      <c r="I635" s="2" t="str">
        <f>TEXT(Origen[[#This Row],[Fecha Compra]],"dddd")</f>
        <v>sábado</v>
      </c>
      <c r="J635" s="7" t="str">
        <f>TEXT(MONTH(Origen[[#This Row],[Fecha Compra]]),"MM")</f>
        <v>01</v>
      </c>
      <c r="K635" s="7">
        <f>YEAR(Origen[[#This Row],[Fecha Compra]])</f>
        <v>2027</v>
      </c>
      <c r="L635">
        <v>14</v>
      </c>
      <c r="M635">
        <v>30</v>
      </c>
      <c r="N635">
        <f>Origen[[#This Row],[Unidades]]*Origen[[#This Row],[PVP]]</f>
        <v>420</v>
      </c>
      <c r="O635" s="1" t="s">
        <v>132</v>
      </c>
      <c r="P635" s="1" t="s">
        <v>26</v>
      </c>
      <c r="Q635" s="1" t="s">
        <v>108</v>
      </c>
      <c r="R635" s="1" t="s">
        <v>35</v>
      </c>
      <c r="S635" s="1" t="s">
        <v>56</v>
      </c>
      <c r="T635" s="1" t="s">
        <v>57</v>
      </c>
      <c r="U635" s="1" t="s">
        <v>79</v>
      </c>
    </row>
    <row r="636" spans="1:21" x14ac:dyDescent="0.25">
      <c r="A636">
        <v>638</v>
      </c>
      <c r="B636">
        <f>IF(IFERROR(VLOOKUP(Origen[[#This Row],[Customer ID]],A637:A4535,1,FALSE),0)&gt;0,1,0)</f>
        <v>0</v>
      </c>
      <c r="C636">
        <v>21</v>
      </c>
      <c r="D636" s="1" t="s">
        <v>2</v>
      </c>
      <c r="E636" s="1" t="str">
        <f>IF(Origen[[#This Row],[Genero Sin Depurar]]="","Desconocido",Origen[[#This Row],[Genero Sin Depurar]])</f>
        <v>Male</v>
      </c>
      <c r="F636" s="1" t="s">
        <v>12</v>
      </c>
      <c r="G636" s="1" t="s">
        <v>4</v>
      </c>
      <c r="H636" s="2">
        <v>46566</v>
      </c>
      <c r="I636" s="2" t="str">
        <f>TEXT(Origen[[#This Row],[Fecha Compra]],"dddd")</f>
        <v>lunes</v>
      </c>
      <c r="J636" s="7" t="str">
        <f>TEXT(MONTH(Origen[[#This Row],[Fecha Compra]]),"MM")</f>
        <v>01</v>
      </c>
      <c r="K636" s="7">
        <f>YEAR(Origen[[#This Row],[Fecha Compra]])</f>
        <v>2027</v>
      </c>
      <c r="L636">
        <v>46</v>
      </c>
      <c r="M636">
        <v>20</v>
      </c>
      <c r="N636">
        <f>Origen[[#This Row],[Unidades]]*Origen[[#This Row],[PVP]]</f>
        <v>920</v>
      </c>
      <c r="O636" s="1" t="s">
        <v>104</v>
      </c>
      <c r="P636" s="1" t="s">
        <v>26</v>
      </c>
      <c r="Q636" s="1" t="s">
        <v>91</v>
      </c>
      <c r="R636" s="1" t="s">
        <v>8</v>
      </c>
      <c r="S636" s="1" t="s">
        <v>52</v>
      </c>
      <c r="T636" s="1" t="s">
        <v>15</v>
      </c>
      <c r="U636" s="1" t="s">
        <v>11</v>
      </c>
    </row>
    <row r="637" spans="1:21" x14ac:dyDescent="0.25">
      <c r="A637">
        <v>639</v>
      </c>
      <c r="B637">
        <f>IF(IFERROR(VLOOKUP(Origen[[#This Row],[Customer ID]],A638:A4536,1,FALSE),0)&gt;0,1,0)</f>
        <v>0</v>
      </c>
      <c r="C637">
        <v>53</v>
      </c>
      <c r="D637" s="1" t="s">
        <v>2</v>
      </c>
      <c r="E637" s="1" t="str">
        <f>IF(Origen[[#This Row],[Genero Sin Depurar]]="","Desconocido",Origen[[#This Row],[Genero Sin Depurar]])</f>
        <v>Male</v>
      </c>
      <c r="F637" s="1" t="s">
        <v>23</v>
      </c>
      <c r="G637" s="1" t="s">
        <v>24</v>
      </c>
      <c r="H637" s="2">
        <v>46568</v>
      </c>
      <c r="I637" s="2" t="str">
        <f>TEXT(Origen[[#This Row],[Fecha Compra]],"dddd")</f>
        <v>miércoles</v>
      </c>
      <c r="J637" s="7" t="str">
        <f>TEXT(MONTH(Origen[[#This Row],[Fecha Compra]]),"MM")</f>
        <v>01</v>
      </c>
      <c r="K637" s="7">
        <f>YEAR(Origen[[#This Row],[Fecha Compra]])</f>
        <v>2027</v>
      </c>
      <c r="L637">
        <v>41</v>
      </c>
      <c r="M637">
        <v>20</v>
      </c>
      <c r="N637">
        <f>Origen[[#This Row],[Unidades]]*Origen[[#This Row],[PVP]]</f>
        <v>820</v>
      </c>
      <c r="O637" s="1" t="s">
        <v>110</v>
      </c>
      <c r="P637" s="1" t="s">
        <v>18</v>
      </c>
      <c r="Q637" s="1" t="s">
        <v>126</v>
      </c>
      <c r="R637" s="1" t="s">
        <v>35</v>
      </c>
      <c r="S637" s="1" t="s">
        <v>9</v>
      </c>
      <c r="T637" s="1" t="s">
        <v>28</v>
      </c>
      <c r="U637" s="1" t="s">
        <v>70</v>
      </c>
    </row>
    <row r="638" spans="1:21" x14ac:dyDescent="0.25">
      <c r="A638">
        <v>640</v>
      </c>
      <c r="B638">
        <f>IF(IFERROR(VLOOKUP(Origen[[#This Row],[Customer ID]],A639:A4537,1,FALSE),0)&gt;0,1,0)</f>
        <v>0</v>
      </c>
      <c r="C638">
        <v>54</v>
      </c>
      <c r="D638" s="1" t="s">
        <v>2</v>
      </c>
      <c r="E638" s="1" t="str">
        <f>IF(Origen[[#This Row],[Genero Sin Depurar]]="","Desconocido",Origen[[#This Row],[Genero Sin Depurar]])</f>
        <v>Male</v>
      </c>
      <c r="F638" s="1" t="s">
        <v>63</v>
      </c>
      <c r="G638" s="1" t="s">
        <v>4</v>
      </c>
      <c r="H638" s="2">
        <v>46570</v>
      </c>
      <c r="I638" s="2" t="str">
        <f>TEXT(Origen[[#This Row],[Fecha Compra]],"dddd")</f>
        <v>viernes</v>
      </c>
      <c r="J638" s="7" t="str">
        <f>TEXT(MONTH(Origen[[#This Row],[Fecha Compra]]),"MM")</f>
        <v>01</v>
      </c>
      <c r="K638" s="7">
        <f>YEAR(Origen[[#This Row],[Fecha Compra]])</f>
        <v>2027</v>
      </c>
      <c r="L638">
        <v>50</v>
      </c>
      <c r="M638">
        <v>24</v>
      </c>
      <c r="N638">
        <f>Origen[[#This Row],[Unidades]]*Origen[[#This Row],[PVP]]</f>
        <v>1200</v>
      </c>
      <c r="O638" s="1" t="s">
        <v>73</v>
      </c>
      <c r="P638" s="1" t="s">
        <v>6</v>
      </c>
      <c r="Q638" s="1" t="s">
        <v>60</v>
      </c>
      <c r="R638" s="1" t="s">
        <v>19</v>
      </c>
      <c r="S638" s="1" t="s">
        <v>52</v>
      </c>
      <c r="T638" s="1" t="s">
        <v>21</v>
      </c>
      <c r="U638" s="1" t="s">
        <v>31</v>
      </c>
    </row>
    <row r="639" spans="1:21" x14ac:dyDescent="0.25">
      <c r="A639">
        <v>641</v>
      </c>
      <c r="B639">
        <f>IF(IFERROR(VLOOKUP(Origen[[#This Row],[Customer ID]],A640:A4538,1,FALSE),0)&gt;0,1,0)</f>
        <v>0</v>
      </c>
      <c r="C639">
        <v>53</v>
      </c>
      <c r="D639" s="1" t="s">
        <v>2</v>
      </c>
      <c r="E639" s="1" t="str">
        <f>IF(Origen[[#This Row],[Genero Sin Depurar]]="","Desconocido",Origen[[#This Row],[Genero Sin Depurar]])</f>
        <v>Male</v>
      </c>
      <c r="F639" s="1" t="s">
        <v>69</v>
      </c>
      <c r="G639" s="1" t="s">
        <v>4</v>
      </c>
      <c r="H639" s="2">
        <v>46572</v>
      </c>
      <c r="I639" s="2" t="str">
        <f>TEXT(Origen[[#This Row],[Fecha Compra]],"dddd")</f>
        <v>domingo</v>
      </c>
      <c r="J639" s="7" t="str">
        <f>TEXT(MONTH(Origen[[#This Row],[Fecha Compra]]),"MM")</f>
        <v>01</v>
      </c>
      <c r="K639" s="7">
        <f>YEAR(Origen[[#This Row],[Fecha Compra]])</f>
        <v>2027</v>
      </c>
      <c r="L639">
        <v>28</v>
      </c>
      <c r="M639">
        <v>88</v>
      </c>
      <c r="N639">
        <f>Origen[[#This Row],[Unidades]]*Origen[[#This Row],[PVP]]</f>
        <v>2464</v>
      </c>
      <c r="O639" s="1" t="s">
        <v>130</v>
      </c>
      <c r="P639" s="1" t="s">
        <v>26</v>
      </c>
      <c r="Q639" s="1" t="s">
        <v>7</v>
      </c>
      <c r="R639" s="1" t="s">
        <v>35</v>
      </c>
      <c r="S639" s="1" t="s">
        <v>56</v>
      </c>
      <c r="T639" s="1" t="s">
        <v>68</v>
      </c>
      <c r="U639" s="1" t="s">
        <v>11</v>
      </c>
    </row>
    <row r="640" spans="1:21" x14ac:dyDescent="0.25">
      <c r="A640">
        <v>642</v>
      </c>
      <c r="B640">
        <f>IF(IFERROR(VLOOKUP(Origen[[#This Row],[Customer ID]],A641:A4539,1,FALSE),0)&gt;0,1,0)</f>
        <v>0</v>
      </c>
      <c r="C640">
        <v>47</v>
      </c>
      <c r="D640" s="1" t="s">
        <v>2</v>
      </c>
      <c r="E640" s="1" t="str">
        <f>IF(Origen[[#This Row],[Genero Sin Depurar]]="","Desconocido",Origen[[#This Row],[Genero Sin Depurar]])</f>
        <v>Male</v>
      </c>
      <c r="F640" s="1" t="s">
        <v>3</v>
      </c>
      <c r="G640" s="1" t="s">
        <v>4</v>
      </c>
      <c r="H640" s="2">
        <v>46574</v>
      </c>
      <c r="I640" s="2" t="str">
        <f>TEXT(Origen[[#This Row],[Fecha Compra]],"dddd")</f>
        <v>martes</v>
      </c>
      <c r="J640" s="7" t="str">
        <f>TEXT(MONTH(Origen[[#This Row],[Fecha Compra]]),"MM")</f>
        <v>01</v>
      </c>
      <c r="K640" s="7">
        <f>YEAR(Origen[[#This Row],[Fecha Compra]])</f>
        <v>2027</v>
      </c>
      <c r="L640">
        <v>23</v>
      </c>
      <c r="M640">
        <v>78</v>
      </c>
      <c r="N640">
        <f>Origen[[#This Row],[Unidades]]*Origen[[#This Row],[PVP]]</f>
        <v>1794</v>
      </c>
      <c r="O640" s="1" t="s">
        <v>102</v>
      </c>
      <c r="P640" s="1" t="s">
        <v>26</v>
      </c>
      <c r="Q640" s="1" t="s">
        <v>90</v>
      </c>
      <c r="R640" s="1" t="s">
        <v>8</v>
      </c>
      <c r="S640" s="1" t="s">
        <v>52</v>
      </c>
      <c r="T640" s="1" t="s">
        <v>21</v>
      </c>
      <c r="U640" s="1" t="s">
        <v>79</v>
      </c>
    </row>
    <row r="641" spans="1:21" x14ac:dyDescent="0.25">
      <c r="A641">
        <v>643</v>
      </c>
      <c r="B641">
        <f>IF(IFERROR(VLOOKUP(Origen[[#This Row],[Customer ID]],A642:A4540,1,FALSE),0)&gt;0,1,0)</f>
        <v>0</v>
      </c>
      <c r="C641">
        <v>64</v>
      </c>
      <c r="D641" s="1" t="s">
        <v>2</v>
      </c>
      <c r="E641" s="1" t="str">
        <f>IF(Origen[[#This Row],[Genero Sin Depurar]]="","Desconocido",Origen[[#This Row],[Genero Sin Depurar]])</f>
        <v>Male</v>
      </c>
      <c r="F641" s="1" t="s">
        <v>69</v>
      </c>
      <c r="G641" s="1" t="s">
        <v>4</v>
      </c>
      <c r="H641" s="2">
        <v>46576</v>
      </c>
      <c r="I641" s="2" t="str">
        <f>TEXT(Origen[[#This Row],[Fecha Compra]],"dddd")</f>
        <v>jueves</v>
      </c>
      <c r="J641" s="7" t="str">
        <f>TEXT(MONTH(Origen[[#This Row],[Fecha Compra]]),"MM")</f>
        <v>01</v>
      </c>
      <c r="K641" s="7">
        <f>YEAR(Origen[[#This Row],[Fecha Compra]])</f>
        <v>2027</v>
      </c>
      <c r="L641">
        <v>14</v>
      </c>
      <c r="M641">
        <v>25</v>
      </c>
      <c r="N641">
        <f>Origen[[#This Row],[Unidades]]*Origen[[#This Row],[PVP]]</f>
        <v>350</v>
      </c>
      <c r="O641" s="1" t="s">
        <v>54</v>
      </c>
      <c r="P641" s="1" t="s">
        <v>6</v>
      </c>
      <c r="Q641" s="1" t="s">
        <v>90</v>
      </c>
      <c r="R641" s="1" t="s">
        <v>19</v>
      </c>
      <c r="S641" s="1" t="s">
        <v>52</v>
      </c>
      <c r="T641" s="1" t="s">
        <v>68</v>
      </c>
      <c r="U641" s="1" t="s">
        <v>58</v>
      </c>
    </row>
    <row r="642" spans="1:21" x14ac:dyDescent="0.25">
      <c r="A642">
        <v>644</v>
      </c>
      <c r="B642">
        <f>IF(IFERROR(VLOOKUP(Origen[[#This Row],[Customer ID]],A643:A4541,1,FALSE),0)&gt;0,1,0)</f>
        <v>0</v>
      </c>
      <c r="C642">
        <v>18</v>
      </c>
      <c r="D642" s="1" t="s">
        <v>2</v>
      </c>
      <c r="E642" s="1" t="str">
        <f>IF(Origen[[#This Row],[Genero Sin Depurar]]="","Desconocido",Origen[[#This Row],[Genero Sin Depurar]])</f>
        <v>Male</v>
      </c>
      <c r="F642" s="1" t="s">
        <v>12</v>
      </c>
      <c r="G642" s="1" t="s">
        <v>4</v>
      </c>
      <c r="H642" s="2">
        <v>46578</v>
      </c>
      <c r="I642" s="2" t="str">
        <f>TEXT(Origen[[#This Row],[Fecha Compra]],"dddd")</f>
        <v>sábado</v>
      </c>
      <c r="J642" s="7" t="str">
        <f>TEXT(MONTH(Origen[[#This Row],[Fecha Compra]]),"MM")</f>
        <v>01</v>
      </c>
      <c r="K642" s="7">
        <f>YEAR(Origen[[#This Row],[Fecha Compra]])</f>
        <v>2027</v>
      </c>
      <c r="L642">
        <v>10</v>
      </c>
      <c r="M642">
        <v>57</v>
      </c>
      <c r="N642">
        <f>Origen[[#This Row],[Unidades]]*Origen[[#This Row],[PVP]]</f>
        <v>570</v>
      </c>
      <c r="O642" s="1" t="s">
        <v>29</v>
      </c>
      <c r="P642" s="1" t="s">
        <v>74</v>
      </c>
      <c r="Q642" s="1" t="s">
        <v>78</v>
      </c>
      <c r="R642" s="1" t="s">
        <v>8</v>
      </c>
      <c r="S642" s="1" t="s">
        <v>27</v>
      </c>
      <c r="T642" s="1" t="s">
        <v>57</v>
      </c>
      <c r="U642" s="1" t="s">
        <v>79</v>
      </c>
    </row>
    <row r="643" spans="1:21" x14ac:dyDescent="0.25">
      <c r="A643">
        <v>645</v>
      </c>
      <c r="B643">
        <f>IF(IFERROR(VLOOKUP(Origen[[#This Row],[Customer ID]],A644:A4542,1,FALSE),0)&gt;0,1,0)</f>
        <v>0</v>
      </c>
      <c r="C643">
        <v>68</v>
      </c>
      <c r="D643" s="1" t="s">
        <v>2</v>
      </c>
      <c r="E643" s="1" t="str">
        <f>IF(Origen[[#This Row],[Genero Sin Depurar]]="","Desconocido",Origen[[#This Row],[Genero Sin Depurar]])</f>
        <v>Male</v>
      </c>
      <c r="F643" s="1" t="s">
        <v>114</v>
      </c>
      <c r="G643" s="1" t="s">
        <v>49</v>
      </c>
      <c r="H643" s="2">
        <v>46580</v>
      </c>
      <c r="I643" s="2" t="str">
        <f>TEXT(Origen[[#This Row],[Fecha Compra]],"dddd")</f>
        <v>lunes</v>
      </c>
      <c r="J643" s="7" t="str">
        <f>TEXT(MONTH(Origen[[#This Row],[Fecha Compra]]),"MM")</f>
        <v>01</v>
      </c>
      <c r="K643" s="7">
        <f>YEAR(Origen[[#This Row],[Fecha Compra]])</f>
        <v>2027</v>
      </c>
      <c r="L643">
        <v>37</v>
      </c>
      <c r="M643">
        <v>93</v>
      </c>
      <c r="N643">
        <f>Origen[[#This Row],[Unidades]]*Origen[[#This Row],[PVP]]</f>
        <v>3441</v>
      </c>
      <c r="O643" s="1" t="s">
        <v>42</v>
      </c>
      <c r="P643" s="1" t="s">
        <v>18</v>
      </c>
      <c r="Q643" s="1" t="s">
        <v>126</v>
      </c>
      <c r="R643" s="1" t="s">
        <v>35</v>
      </c>
      <c r="S643" s="1" t="s">
        <v>27</v>
      </c>
      <c r="T643" s="1" t="s">
        <v>15</v>
      </c>
      <c r="U643" s="1" t="s">
        <v>22</v>
      </c>
    </row>
    <row r="644" spans="1:21" x14ac:dyDescent="0.25">
      <c r="A644">
        <v>646</v>
      </c>
      <c r="B644">
        <f>IF(IFERROR(VLOOKUP(Origen[[#This Row],[Customer ID]],A645:A4543,1,FALSE),0)&gt;0,1,0)</f>
        <v>0</v>
      </c>
      <c r="C644">
        <v>62</v>
      </c>
      <c r="D644" s="1" t="s">
        <v>2</v>
      </c>
      <c r="E644" s="1" t="str">
        <f>IF(Origen[[#This Row],[Genero Sin Depurar]]="","Desconocido",Origen[[#This Row],[Genero Sin Depurar]])</f>
        <v>Male</v>
      </c>
      <c r="F644" s="1" t="s">
        <v>86</v>
      </c>
      <c r="G644" s="1" t="s">
        <v>4</v>
      </c>
      <c r="H644" s="2">
        <v>46582</v>
      </c>
      <c r="I644" s="2" t="str">
        <f>TEXT(Origen[[#This Row],[Fecha Compra]],"dddd")</f>
        <v>miércoles</v>
      </c>
      <c r="J644" s="7" t="str">
        <f>TEXT(MONTH(Origen[[#This Row],[Fecha Compra]]),"MM")</f>
        <v>01</v>
      </c>
      <c r="K644" s="7">
        <f>YEAR(Origen[[#This Row],[Fecha Compra]])</f>
        <v>2027</v>
      </c>
      <c r="L644">
        <v>15</v>
      </c>
      <c r="M644">
        <v>42</v>
      </c>
      <c r="N644">
        <f>Origen[[#This Row],[Unidades]]*Origen[[#This Row],[PVP]]</f>
        <v>630</v>
      </c>
      <c r="O644" s="1" t="s">
        <v>83</v>
      </c>
      <c r="P644" s="1" t="s">
        <v>18</v>
      </c>
      <c r="Q644" s="1" t="s">
        <v>55</v>
      </c>
      <c r="R644" s="1" t="s">
        <v>35</v>
      </c>
      <c r="S644" s="1" t="s">
        <v>9</v>
      </c>
      <c r="T644" s="1" t="s">
        <v>10</v>
      </c>
      <c r="U644" s="1" t="s">
        <v>58</v>
      </c>
    </row>
    <row r="645" spans="1:21" x14ac:dyDescent="0.25">
      <c r="A645">
        <v>647</v>
      </c>
      <c r="B645">
        <f>IF(IFERROR(VLOOKUP(Origen[[#This Row],[Customer ID]],A646:A4544,1,FALSE),0)&gt;0,1,0)</f>
        <v>0</v>
      </c>
      <c r="C645">
        <v>51</v>
      </c>
      <c r="D645" s="1" t="s">
        <v>2</v>
      </c>
      <c r="E645" s="1" t="str">
        <f>IF(Origen[[#This Row],[Genero Sin Depurar]]="","Desconocido",Origen[[#This Row],[Genero Sin Depurar]])</f>
        <v>Male</v>
      </c>
      <c r="F645" s="1" t="s">
        <v>119</v>
      </c>
      <c r="G645" s="1" t="s">
        <v>24</v>
      </c>
      <c r="H645" s="2">
        <v>46584</v>
      </c>
      <c r="I645" s="2" t="str">
        <f>TEXT(Origen[[#This Row],[Fecha Compra]],"dddd")</f>
        <v>viernes</v>
      </c>
      <c r="J645" s="7" t="str">
        <f>TEXT(MONTH(Origen[[#This Row],[Fecha Compra]]),"MM")</f>
        <v>01</v>
      </c>
      <c r="K645" s="7">
        <f>YEAR(Origen[[#This Row],[Fecha Compra]])</f>
        <v>2027</v>
      </c>
      <c r="L645">
        <v>19</v>
      </c>
      <c r="M645">
        <v>54</v>
      </c>
      <c r="N645">
        <f>Origen[[#This Row],[Unidades]]*Origen[[#This Row],[PVP]]</f>
        <v>1026</v>
      </c>
      <c r="O645" s="1" t="s">
        <v>98</v>
      </c>
      <c r="P645" s="1" t="s">
        <v>74</v>
      </c>
      <c r="Q645" s="1" t="s">
        <v>51</v>
      </c>
      <c r="R645" s="1" t="s">
        <v>19</v>
      </c>
      <c r="S645" s="1" t="s">
        <v>36</v>
      </c>
      <c r="T645" s="1" t="s">
        <v>10</v>
      </c>
      <c r="U645" s="1" t="s">
        <v>58</v>
      </c>
    </row>
    <row r="646" spans="1:21" x14ac:dyDescent="0.25">
      <c r="A646">
        <v>648</v>
      </c>
      <c r="B646">
        <f>IF(IFERROR(VLOOKUP(Origen[[#This Row],[Customer ID]],A647:A4545,1,FALSE),0)&gt;0,1,0)</f>
        <v>0</v>
      </c>
      <c r="C646">
        <v>54</v>
      </c>
      <c r="D646" s="1" t="s">
        <v>2</v>
      </c>
      <c r="E646" s="1" t="str">
        <f>IF(Origen[[#This Row],[Genero Sin Depurar]]="","Desconocido",Origen[[#This Row],[Genero Sin Depurar]])</f>
        <v>Male</v>
      </c>
      <c r="F646" s="1" t="s">
        <v>3</v>
      </c>
      <c r="G646" s="1" t="s">
        <v>4</v>
      </c>
      <c r="H646" s="2">
        <v>46586</v>
      </c>
      <c r="I646" s="2" t="str">
        <f>TEXT(Origen[[#This Row],[Fecha Compra]],"dddd")</f>
        <v>domingo</v>
      </c>
      <c r="J646" s="7" t="str">
        <f>TEXT(MONTH(Origen[[#This Row],[Fecha Compra]]),"MM")</f>
        <v>01</v>
      </c>
      <c r="K646" s="7">
        <f>YEAR(Origen[[#This Row],[Fecha Compra]])</f>
        <v>2027</v>
      </c>
      <c r="L646">
        <v>23</v>
      </c>
      <c r="M646">
        <v>70</v>
      </c>
      <c r="N646">
        <f>Origen[[#This Row],[Unidades]]*Origen[[#This Row],[PVP]]</f>
        <v>1610</v>
      </c>
      <c r="O646" s="1" t="s">
        <v>73</v>
      </c>
      <c r="P646" s="1" t="s">
        <v>74</v>
      </c>
      <c r="Q646" s="1" t="s">
        <v>43</v>
      </c>
      <c r="R646" s="1" t="s">
        <v>35</v>
      </c>
      <c r="S646" s="1" t="s">
        <v>9</v>
      </c>
      <c r="T646" s="1" t="s">
        <v>21</v>
      </c>
      <c r="U646" s="1" t="s">
        <v>11</v>
      </c>
    </row>
    <row r="647" spans="1:21" x14ac:dyDescent="0.25">
      <c r="A647">
        <v>649</v>
      </c>
      <c r="B647">
        <f>IF(IFERROR(VLOOKUP(Origen[[#This Row],[Customer ID]],A648:A4546,1,FALSE),0)&gt;0,1,0)</f>
        <v>0</v>
      </c>
      <c r="C647">
        <v>22</v>
      </c>
      <c r="D647" s="1" t="s">
        <v>2</v>
      </c>
      <c r="E647" s="1" t="str">
        <f>IF(Origen[[#This Row],[Genero Sin Depurar]]="","Desconocido",Origen[[#This Row],[Genero Sin Depurar]])</f>
        <v>Male</v>
      </c>
      <c r="F647" s="1" t="s">
        <v>86</v>
      </c>
      <c r="G647" s="1" t="s">
        <v>4</v>
      </c>
      <c r="H647" s="2">
        <v>46588</v>
      </c>
      <c r="I647" s="2" t="str">
        <f>TEXT(Origen[[#This Row],[Fecha Compra]],"dddd")</f>
        <v>martes</v>
      </c>
      <c r="J647" s="7" t="str">
        <f>TEXT(MONTH(Origen[[#This Row],[Fecha Compra]]),"MM")</f>
        <v>01</v>
      </c>
      <c r="K647" s="7">
        <f>YEAR(Origen[[#This Row],[Fecha Compra]])</f>
        <v>2027</v>
      </c>
      <c r="L647">
        <v>35</v>
      </c>
      <c r="M647">
        <v>31</v>
      </c>
      <c r="N647">
        <f>Origen[[#This Row],[Unidades]]*Origen[[#This Row],[PVP]]</f>
        <v>1085</v>
      </c>
      <c r="O647" s="1" t="s">
        <v>133</v>
      </c>
      <c r="P647" s="1" t="s">
        <v>26</v>
      </c>
      <c r="Q647" s="1" t="s">
        <v>92</v>
      </c>
      <c r="R647" s="1" t="s">
        <v>8</v>
      </c>
      <c r="S647" s="1" t="s">
        <v>56</v>
      </c>
      <c r="T647" s="1" t="s">
        <v>21</v>
      </c>
      <c r="U647" s="1" t="s">
        <v>22</v>
      </c>
    </row>
    <row r="648" spans="1:21" x14ac:dyDescent="0.25">
      <c r="A648">
        <v>650</v>
      </c>
      <c r="B648">
        <f>IF(IFERROR(VLOOKUP(Origen[[#This Row],[Customer ID]],A649:A4547,1,FALSE),0)&gt;0,1,0)</f>
        <v>0</v>
      </c>
      <c r="C648">
        <v>53</v>
      </c>
      <c r="D648" s="1" t="s">
        <v>2</v>
      </c>
      <c r="E648" s="1" t="str">
        <f>IF(Origen[[#This Row],[Genero Sin Depurar]]="","Desconocido",Origen[[#This Row],[Genero Sin Depurar]])</f>
        <v>Male</v>
      </c>
      <c r="F648" s="1" t="s">
        <v>77</v>
      </c>
      <c r="G648" s="1" t="s">
        <v>4</v>
      </c>
      <c r="H648" s="2">
        <v>46590</v>
      </c>
      <c r="I648" s="2" t="str">
        <f>TEXT(Origen[[#This Row],[Fecha Compra]],"dddd")</f>
        <v>jueves</v>
      </c>
      <c r="J648" s="7" t="str">
        <f>TEXT(MONTH(Origen[[#This Row],[Fecha Compra]]),"MM")</f>
        <v>01</v>
      </c>
      <c r="K648" s="7">
        <f>YEAR(Origen[[#This Row],[Fecha Compra]])</f>
        <v>2027</v>
      </c>
      <c r="L648">
        <v>33</v>
      </c>
      <c r="M648">
        <v>93</v>
      </c>
      <c r="N648">
        <f>Origen[[#This Row],[Unidades]]*Origen[[#This Row],[PVP]]</f>
        <v>3069</v>
      </c>
      <c r="O648" s="1" t="s">
        <v>61</v>
      </c>
      <c r="P648" s="1" t="s">
        <v>6</v>
      </c>
      <c r="Q648" s="1" t="s">
        <v>103</v>
      </c>
      <c r="R648" s="1" t="s">
        <v>19</v>
      </c>
      <c r="S648" s="1" t="s">
        <v>56</v>
      </c>
      <c r="T648" s="1" t="s">
        <v>28</v>
      </c>
      <c r="U648" s="1" t="s">
        <v>79</v>
      </c>
    </row>
    <row r="649" spans="1:21" x14ac:dyDescent="0.25">
      <c r="A649">
        <v>651</v>
      </c>
      <c r="B649">
        <f>IF(IFERROR(VLOOKUP(Origen[[#This Row],[Customer ID]],A650:A4548,1,FALSE),0)&gt;0,1,0)</f>
        <v>0</v>
      </c>
      <c r="C649">
        <v>34</v>
      </c>
      <c r="D649" s="1" t="s">
        <v>2</v>
      </c>
      <c r="E649" s="1" t="str">
        <f>IF(Origen[[#This Row],[Genero Sin Depurar]]="","Desconocido",Origen[[#This Row],[Genero Sin Depurar]])</f>
        <v>Male</v>
      </c>
      <c r="F649" s="1" t="s">
        <v>125</v>
      </c>
      <c r="G649" s="1" t="s">
        <v>49</v>
      </c>
      <c r="H649" s="2">
        <v>46592</v>
      </c>
      <c r="I649" s="2" t="str">
        <f>TEXT(Origen[[#This Row],[Fecha Compra]],"dddd")</f>
        <v>sábado</v>
      </c>
      <c r="J649" s="7" t="str">
        <f>TEXT(MONTH(Origen[[#This Row],[Fecha Compra]]),"MM")</f>
        <v>01</v>
      </c>
      <c r="K649" s="7">
        <f>YEAR(Origen[[#This Row],[Fecha Compra]])</f>
        <v>2027</v>
      </c>
      <c r="L649">
        <v>12</v>
      </c>
      <c r="M649">
        <v>40</v>
      </c>
      <c r="N649">
        <f>Origen[[#This Row],[Unidades]]*Origen[[#This Row],[PVP]]</f>
        <v>480</v>
      </c>
      <c r="O649" s="1" t="s">
        <v>85</v>
      </c>
      <c r="P649" s="1" t="s">
        <v>26</v>
      </c>
      <c r="Q649" s="1" t="s">
        <v>118</v>
      </c>
      <c r="R649" s="1" t="s">
        <v>19</v>
      </c>
      <c r="S649" s="1" t="s">
        <v>27</v>
      </c>
      <c r="T649" s="1" t="s">
        <v>57</v>
      </c>
      <c r="U649" s="1" t="s">
        <v>31</v>
      </c>
    </row>
    <row r="650" spans="1:21" x14ac:dyDescent="0.25">
      <c r="A650">
        <v>652</v>
      </c>
      <c r="B650">
        <f>IF(IFERROR(VLOOKUP(Origen[[#This Row],[Customer ID]],A651:A4549,1,FALSE),0)&gt;0,1,0)</f>
        <v>0</v>
      </c>
      <c r="C650">
        <v>32</v>
      </c>
      <c r="D650" s="1" t="s">
        <v>2</v>
      </c>
      <c r="E650" s="1" t="str">
        <f>IF(Origen[[#This Row],[Genero Sin Depurar]]="","Desconocido",Origen[[#This Row],[Genero Sin Depurar]])</f>
        <v>Male</v>
      </c>
      <c r="F650" s="1" t="s">
        <v>106</v>
      </c>
      <c r="G650" s="1" t="s">
        <v>49</v>
      </c>
      <c r="H650" s="2">
        <v>46594</v>
      </c>
      <c r="I650" s="2" t="str">
        <f>TEXT(Origen[[#This Row],[Fecha Compra]],"dddd")</f>
        <v>lunes</v>
      </c>
      <c r="J650" s="7" t="str">
        <f>TEXT(MONTH(Origen[[#This Row],[Fecha Compra]]),"MM")</f>
        <v>01</v>
      </c>
      <c r="K650" s="7">
        <f>YEAR(Origen[[#This Row],[Fecha Compra]])</f>
        <v>2027</v>
      </c>
      <c r="L650">
        <v>41</v>
      </c>
      <c r="M650">
        <v>32</v>
      </c>
      <c r="N650">
        <f>Origen[[#This Row],[Unidades]]*Origen[[#This Row],[PVP]]</f>
        <v>1312</v>
      </c>
      <c r="O650" s="1" t="s">
        <v>54</v>
      </c>
      <c r="P650" s="1" t="s">
        <v>6</v>
      </c>
      <c r="Q650" s="1" t="s">
        <v>116</v>
      </c>
      <c r="R650" s="1" t="s">
        <v>35</v>
      </c>
      <c r="S650" s="1" t="s">
        <v>27</v>
      </c>
      <c r="T650" s="1" t="s">
        <v>10</v>
      </c>
      <c r="U650" s="1" t="s">
        <v>11</v>
      </c>
    </row>
    <row r="651" spans="1:21" x14ac:dyDescent="0.25">
      <c r="A651">
        <v>653</v>
      </c>
      <c r="B651">
        <f>IF(IFERROR(VLOOKUP(Origen[[#This Row],[Customer ID]],A652:A4550,1,FALSE),0)&gt;0,1,0)</f>
        <v>0</v>
      </c>
      <c r="C651">
        <v>64</v>
      </c>
      <c r="D651" s="1" t="s">
        <v>2</v>
      </c>
      <c r="E651" s="1" t="str">
        <f>IF(Origen[[#This Row],[Genero Sin Depurar]]="","Desconocido",Origen[[#This Row],[Genero Sin Depurar]])</f>
        <v>Male</v>
      </c>
      <c r="F651" s="1" t="s">
        <v>71</v>
      </c>
      <c r="G651" s="1" t="s">
        <v>49</v>
      </c>
      <c r="H651" s="2">
        <v>46596</v>
      </c>
      <c r="I651" s="2" t="str">
        <f>TEXT(Origen[[#This Row],[Fecha Compra]],"dddd")</f>
        <v>miércoles</v>
      </c>
      <c r="J651" s="7" t="str">
        <f>TEXT(MONTH(Origen[[#This Row],[Fecha Compra]]),"MM")</f>
        <v>01</v>
      </c>
      <c r="K651" s="7">
        <f>YEAR(Origen[[#This Row],[Fecha Compra]])</f>
        <v>2027</v>
      </c>
      <c r="L651">
        <v>27</v>
      </c>
      <c r="M651">
        <v>27</v>
      </c>
      <c r="N651">
        <f>Origen[[#This Row],[Unidades]]*Origen[[#This Row],[PVP]]</f>
        <v>729</v>
      </c>
      <c r="O651" s="1" t="s">
        <v>130</v>
      </c>
      <c r="P651" s="1" t="s">
        <v>26</v>
      </c>
      <c r="Q651" s="1" t="s">
        <v>100</v>
      </c>
      <c r="R651" s="1" t="s">
        <v>8</v>
      </c>
      <c r="S651" s="1" t="s">
        <v>20</v>
      </c>
      <c r="T651" s="1" t="s">
        <v>10</v>
      </c>
      <c r="U651" s="1" t="s">
        <v>22</v>
      </c>
    </row>
    <row r="652" spans="1:21" x14ac:dyDescent="0.25">
      <c r="A652">
        <v>654</v>
      </c>
      <c r="B652">
        <f>IF(IFERROR(VLOOKUP(Origen[[#This Row],[Customer ID]],A653:A4551,1,FALSE),0)&gt;0,1,0)</f>
        <v>0</v>
      </c>
      <c r="C652">
        <v>20</v>
      </c>
      <c r="D652" s="1" t="s">
        <v>2</v>
      </c>
      <c r="E652" s="1" t="str">
        <f>IF(Origen[[#This Row],[Genero Sin Depurar]]="","Desconocido",Origen[[#This Row],[Genero Sin Depurar]])</f>
        <v>Male</v>
      </c>
      <c r="F652" s="1" t="s">
        <v>101</v>
      </c>
      <c r="G652" s="1" t="s">
        <v>49</v>
      </c>
      <c r="H652" s="2">
        <v>46598</v>
      </c>
      <c r="I652" s="2" t="str">
        <f>TEXT(Origen[[#This Row],[Fecha Compra]],"dddd")</f>
        <v>viernes</v>
      </c>
      <c r="J652" s="7" t="str">
        <f>TEXT(MONTH(Origen[[#This Row],[Fecha Compra]]),"MM")</f>
        <v>01</v>
      </c>
      <c r="K652" s="7">
        <f>YEAR(Origen[[#This Row],[Fecha Compra]])</f>
        <v>2027</v>
      </c>
      <c r="L652">
        <v>45</v>
      </c>
      <c r="M652">
        <v>68</v>
      </c>
      <c r="N652">
        <f>Origen[[#This Row],[Unidades]]*Origen[[#This Row],[PVP]]</f>
        <v>3060</v>
      </c>
      <c r="O652" s="1" t="s">
        <v>96</v>
      </c>
      <c r="P652" s="1" t="s">
        <v>26</v>
      </c>
      <c r="Q652" s="1" t="s">
        <v>60</v>
      </c>
      <c r="R652" s="1" t="s">
        <v>8</v>
      </c>
      <c r="S652" s="1" t="s">
        <v>52</v>
      </c>
      <c r="T652" s="1" t="s">
        <v>15</v>
      </c>
      <c r="U652" s="1" t="s">
        <v>11</v>
      </c>
    </row>
    <row r="653" spans="1:21" x14ac:dyDescent="0.25">
      <c r="A653">
        <v>655</v>
      </c>
      <c r="B653">
        <f>IF(IFERROR(VLOOKUP(Origen[[#This Row],[Customer ID]],A654:A4552,1,FALSE),0)&gt;0,1,0)</f>
        <v>0</v>
      </c>
      <c r="C653">
        <v>24</v>
      </c>
      <c r="D653" s="1" t="s">
        <v>2</v>
      </c>
      <c r="E653" s="1" t="str">
        <f>IF(Origen[[#This Row],[Genero Sin Depurar]]="","Desconocido",Origen[[#This Row],[Genero Sin Depurar]])</f>
        <v>Male</v>
      </c>
      <c r="F653" s="1" t="s">
        <v>48</v>
      </c>
      <c r="G653" s="1" t="s">
        <v>49</v>
      </c>
      <c r="H653" s="2">
        <v>46600</v>
      </c>
      <c r="I653" s="2" t="str">
        <f>TEXT(Origen[[#This Row],[Fecha Compra]],"dddd")</f>
        <v>domingo</v>
      </c>
      <c r="J653" s="7" t="str">
        <f>TEXT(MONTH(Origen[[#This Row],[Fecha Compra]]),"MM")</f>
        <v>01</v>
      </c>
      <c r="K653" s="7">
        <f>YEAR(Origen[[#This Row],[Fecha Compra]])</f>
        <v>2027</v>
      </c>
      <c r="L653">
        <v>23</v>
      </c>
      <c r="M653">
        <v>59</v>
      </c>
      <c r="N653">
        <f>Origen[[#This Row],[Unidades]]*Origen[[#This Row],[PVP]]</f>
        <v>1357</v>
      </c>
      <c r="O653" s="1" t="s">
        <v>81</v>
      </c>
      <c r="P653" s="1" t="s">
        <v>6</v>
      </c>
      <c r="Q653" s="1" t="s">
        <v>7</v>
      </c>
      <c r="R653" s="1" t="s">
        <v>35</v>
      </c>
      <c r="S653" s="1" t="s">
        <v>52</v>
      </c>
      <c r="T653" s="1" t="s">
        <v>10</v>
      </c>
      <c r="U653" s="1" t="s">
        <v>31</v>
      </c>
    </row>
    <row r="654" spans="1:21" x14ac:dyDescent="0.25">
      <c r="A654">
        <v>656</v>
      </c>
      <c r="B654">
        <f>IF(IFERROR(VLOOKUP(Origen[[#This Row],[Customer ID]],A655:A4553,1,FALSE),0)&gt;0,1,0)</f>
        <v>0</v>
      </c>
      <c r="C654">
        <v>20</v>
      </c>
      <c r="D654" s="1" t="s">
        <v>2</v>
      </c>
      <c r="E654" s="1" t="str">
        <f>IF(Origen[[#This Row],[Genero Sin Depurar]]="","Desconocido",Origen[[#This Row],[Genero Sin Depurar]])</f>
        <v>Male</v>
      </c>
      <c r="F654" s="1" t="s">
        <v>48</v>
      </c>
      <c r="G654" s="1" t="s">
        <v>49</v>
      </c>
      <c r="H654" s="2">
        <v>46602</v>
      </c>
      <c r="I654" s="2" t="str">
        <f>TEXT(Origen[[#This Row],[Fecha Compra]],"dddd")</f>
        <v>martes</v>
      </c>
      <c r="J654" s="7" t="str">
        <f>TEXT(MONTH(Origen[[#This Row],[Fecha Compra]]),"MM")</f>
        <v>01</v>
      </c>
      <c r="K654" s="7">
        <f>YEAR(Origen[[#This Row],[Fecha Compra]])</f>
        <v>2027</v>
      </c>
      <c r="L654">
        <v>19</v>
      </c>
      <c r="M654">
        <v>36</v>
      </c>
      <c r="N654">
        <f>Origen[[#This Row],[Unidades]]*Origen[[#This Row],[PVP]]</f>
        <v>684</v>
      </c>
      <c r="O654" s="1" t="s">
        <v>73</v>
      </c>
      <c r="P654" s="1" t="s">
        <v>18</v>
      </c>
      <c r="Q654" s="1" t="s">
        <v>55</v>
      </c>
      <c r="R654" s="1" t="s">
        <v>39</v>
      </c>
      <c r="S654" s="1" t="s">
        <v>20</v>
      </c>
      <c r="T654" s="1" t="s">
        <v>10</v>
      </c>
      <c r="U654" s="1" t="s">
        <v>70</v>
      </c>
    </row>
    <row r="655" spans="1:21" x14ac:dyDescent="0.25">
      <c r="A655">
        <v>657</v>
      </c>
      <c r="B655">
        <f>IF(IFERROR(VLOOKUP(Origen[[#This Row],[Customer ID]],A656:A4554,1,FALSE),0)&gt;0,1,0)</f>
        <v>0</v>
      </c>
      <c r="C655">
        <v>42</v>
      </c>
      <c r="D655" s="1" t="s">
        <v>2</v>
      </c>
      <c r="E655" s="1" t="str">
        <f>IF(Origen[[#This Row],[Genero Sin Depurar]]="","Desconocido",Origen[[#This Row],[Genero Sin Depurar]])</f>
        <v>Male</v>
      </c>
      <c r="F655" s="1" t="s">
        <v>16</v>
      </c>
      <c r="G655" s="1" t="s">
        <v>4</v>
      </c>
      <c r="H655" s="2">
        <v>46604</v>
      </c>
      <c r="I655" s="2" t="str">
        <f>TEXT(Origen[[#This Row],[Fecha Compra]],"dddd")</f>
        <v>jueves</v>
      </c>
      <c r="J655" s="7" t="str">
        <f>TEXT(MONTH(Origen[[#This Row],[Fecha Compra]]),"MM")</f>
        <v>01</v>
      </c>
      <c r="K655" s="7">
        <f>YEAR(Origen[[#This Row],[Fecha Compra]])</f>
        <v>2027</v>
      </c>
      <c r="L655">
        <v>6</v>
      </c>
      <c r="M655">
        <v>23</v>
      </c>
      <c r="N655">
        <f>Origen[[#This Row],[Unidades]]*Origen[[#This Row],[PVP]]</f>
        <v>138</v>
      </c>
      <c r="O655" s="1" t="s">
        <v>120</v>
      </c>
      <c r="P655" s="1" t="s">
        <v>26</v>
      </c>
      <c r="Q655" s="1" t="s">
        <v>100</v>
      </c>
      <c r="R655" s="1" t="s">
        <v>35</v>
      </c>
      <c r="S655" s="1" t="s">
        <v>36</v>
      </c>
      <c r="T655" s="1" t="s">
        <v>28</v>
      </c>
      <c r="U655" s="1" t="s">
        <v>40</v>
      </c>
    </row>
    <row r="656" spans="1:21" x14ac:dyDescent="0.25">
      <c r="A656">
        <v>658</v>
      </c>
      <c r="B656">
        <f>IF(IFERROR(VLOOKUP(Origen[[#This Row],[Customer ID]],A657:A4555,1,FALSE),0)&gt;0,1,0)</f>
        <v>0</v>
      </c>
      <c r="C656">
        <v>48</v>
      </c>
      <c r="D656" s="1" t="s">
        <v>2</v>
      </c>
      <c r="E656" s="1" t="str">
        <f>IF(Origen[[#This Row],[Genero Sin Depurar]]="","Desconocido",Origen[[#This Row],[Genero Sin Depurar]])</f>
        <v>Male</v>
      </c>
      <c r="F656" s="1" t="s">
        <v>84</v>
      </c>
      <c r="G656" s="1" t="s">
        <v>45</v>
      </c>
      <c r="H656" s="2">
        <v>46606</v>
      </c>
      <c r="I656" s="2" t="str">
        <f>TEXT(Origen[[#This Row],[Fecha Compra]],"dddd")</f>
        <v>sábado</v>
      </c>
      <c r="J656" s="7" t="str">
        <f>TEXT(MONTH(Origen[[#This Row],[Fecha Compra]]),"MM")</f>
        <v>01</v>
      </c>
      <c r="K656" s="7">
        <f>YEAR(Origen[[#This Row],[Fecha Compra]])</f>
        <v>2027</v>
      </c>
      <c r="L656">
        <v>6</v>
      </c>
      <c r="M656">
        <v>80</v>
      </c>
      <c r="N656">
        <f>Origen[[#This Row],[Unidades]]*Origen[[#This Row],[PVP]]</f>
        <v>480</v>
      </c>
      <c r="O656" s="1" t="s">
        <v>99</v>
      </c>
      <c r="P656" s="1" t="s">
        <v>26</v>
      </c>
      <c r="Q656" s="1" t="s">
        <v>34</v>
      </c>
      <c r="R656" s="1" t="s">
        <v>8</v>
      </c>
      <c r="S656" s="1" t="s">
        <v>20</v>
      </c>
      <c r="T656" s="1" t="s">
        <v>28</v>
      </c>
      <c r="U656" s="1" t="s">
        <v>40</v>
      </c>
    </row>
    <row r="657" spans="1:21" x14ac:dyDescent="0.25">
      <c r="A657">
        <v>659</v>
      </c>
      <c r="B657">
        <f>IF(IFERROR(VLOOKUP(Origen[[#This Row],[Customer ID]],A658:A4556,1,FALSE),0)&gt;0,1,0)</f>
        <v>0</v>
      </c>
      <c r="C657">
        <v>62</v>
      </c>
      <c r="D657" s="1" t="s">
        <v>2</v>
      </c>
      <c r="E657" s="1" t="str">
        <f>IF(Origen[[#This Row],[Genero Sin Depurar]]="","Desconocido",Origen[[#This Row],[Genero Sin Depurar]])</f>
        <v>Male</v>
      </c>
      <c r="F657" s="1" t="s">
        <v>114</v>
      </c>
      <c r="G657" s="1" t="s">
        <v>49</v>
      </c>
      <c r="H657" s="2">
        <v>46608</v>
      </c>
      <c r="I657" s="2" t="str">
        <f>TEXT(Origen[[#This Row],[Fecha Compra]],"dddd")</f>
        <v>lunes</v>
      </c>
      <c r="J657" s="7" t="str">
        <f>TEXT(MONTH(Origen[[#This Row],[Fecha Compra]]),"MM")</f>
        <v>01</v>
      </c>
      <c r="K657" s="7">
        <f>YEAR(Origen[[#This Row],[Fecha Compra]])</f>
        <v>2027</v>
      </c>
      <c r="L657">
        <v>20</v>
      </c>
      <c r="M657">
        <v>37</v>
      </c>
      <c r="N657">
        <f>Origen[[#This Row],[Unidades]]*Origen[[#This Row],[PVP]]</f>
        <v>740</v>
      </c>
      <c r="O657" s="1" t="s">
        <v>42</v>
      </c>
      <c r="P657" s="1" t="s">
        <v>18</v>
      </c>
      <c r="Q657" s="1" t="s">
        <v>34</v>
      </c>
      <c r="R657" s="1" t="s">
        <v>39</v>
      </c>
      <c r="S657" s="1" t="s">
        <v>56</v>
      </c>
      <c r="T657" s="1" t="s">
        <v>10</v>
      </c>
      <c r="U657" s="1" t="s">
        <v>22</v>
      </c>
    </row>
    <row r="658" spans="1:21" x14ac:dyDescent="0.25">
      <c r="A658">
        <v>660</v>
      </c>
      <c r="B658">
        <f>IF(IFERROR(VLOOKUP(Origen[[#This Row],[Customer ID]],A659:A4557,1,FALSE),0)&gt;0,1,0)</f>
        <v>0</v>
      </c>
      <c r="C658">
        <v>62</v>
      </c>
      <c r="D658" s="1" t="s">
        <v>2</v>
      </c>
      <c r="E658" s="1" t="str">
        <f>IF(Origen[[#This Row],[Genero Sin Depurar]]="","Desconocido",Origen[[#This Row],[Genero Sin Depurar]])</f>
        <v>Male</v>
      </c>
      <c r="F658" s="1" t="s">
        <v>41</v>
      </c>
      <c r="G658" s="1" t="s">
        <v>4</v>
      </c>
      <c r="H658" s="2">
        <v>46610</v>
      </c>
      <c r="I658" s="2" t="str">
        <f>TEXT(Origen[[#This Row],[Fecha Compra]],"dddd")</f>
        <v>miércoles</v>
      </c>
      <c r="J658" s="7" t="str">
        <f>TEXT(MONTH(Origen[[#This Row],[Fecha Compra]]),"MM")</f>
        <v>01</v>
      </c>
      <c r="K658" s="7">
        <f>YEAR(Origen[[#This Row],[Fecha Compra]])</f>
        <v>2027</v>
      </c>
      <c r="L658">
        <v>8</v>
      </c>
      <c r="M658">
        <v>52</v>
      </c>
      <c r="N658">
        <f>Origen[[#This Row],[Unidades]]*Origen[[#This Row],[PVP]]</f>
        <v>416</v>
      </c>
      <c r="O658" s="1" t="s">
        <v>123</v>
      </c>
      <c r="P658" s="1" t="s">
        <v>18</v>
      </c>
      <c r="Q658" s="1" t="s">
        <v>62</v>
      </c>
      <c r="R658" s="1" t="s">
        <v>19</v>
      </c>
      <c r="S658" s="1" t="s">
        <v>52</v>
      </c>
      <c r="T658" s="1" t="s">
        <v>15</v>
      </c>
      <c r="U658" s="1" t="s">
        <v>22</v>
      </c>
    </row>
    <row r="659" spans="1:21" x14ac:dyDescent="0.25">
      <c r="A659">
        <v>661</v>
      </c>
      <c r="B659">
        <f>IF(IFERROR(VLOOKUP(Origen[[#This Row],[Customer ID]],A660:A4558,1,FALSE),0)&gt;0,1,0)</f>
        <v>0</v>
      </c>
      <c r="C659">
        <v>50</v>
      </c>
      <c r="D659" s="1" t="s">
        <v>2</v>
      </c>
      <c r="E659" s="1" t="str">
        <f>IF(Origen[[#This Row],[Genero Sin Depurar]]="","Desconocido",Origen[[#This Row],[Genero Sin Depurar]])</f>
        <v>Male</v>
      </c>
      <c r="F659" s="1" t="s">
        <v>44</v>
      </c>
      <c r="G659" s="1" t="s">
        <v>45</v>
      </c>
      <c r="H659" s="2">
        <v>46612</v>
      </c>
      <c r="I659" s="2" t="str">
        <f>TEXT(Origen[[#This Row],[Fecha Compra]],"dddd")</f>
        <v>viernes</v>
      </c>
      <c r="J659" s="7" t="str">
        <f>TEXT(MONTH(Origen[[#This Row],[Fecha Compra]]),"MM")</f>
        <v>01</v>
      </c>
      <c r="K659" s="7">
        <f>YEAR(Origen[[#This Row],[Fecha Compra]])</f>
        <v>2027</v>
      </c>
      <c r="L659">
        <v>39</v>
      </c>
      <c r="M659">
        <v>79</v>
      </c>
      <c r="N659">
        <f>Origen[[#This Row],[Unidades]]*Origen[[#This Row],[PVP]]</f>
        <v>3081</v>
      </c>
      <c r="O659" s="1" t="s">
        <v>38</v>
      </c>
      <c r="P659" s="1" t="s">
        <v>26</v>
      </c>
      <c r="Q659" s="1" t="s">
        <v>60</v>
      </c>
      <c r="R659" s="1" t="s">
        <v>39</v>
      </c>
      <c r="S659" s="1" t="s">
        <v>52</v>
      </c>
      <c r="T659" s="1" t="s">
        <v>21</v>
      </c>
      <c r="U659" s="1" t="s">
        <v>40</v>
      </c>
    </row>
    <row r="660" spans="1:21" x14ac:dyDescent="0.25">
      <c r="A660">
        <v>662</v>
      </c>
      <c r="B660">
        <f>IF(IFERROR(VLOOKUP(Origen[[#This Row],[Customer ID]],A661:A4559,1,FALSE),0)&gt;0,1,0)</f>
        <v>0</v>
      </c>
      <c r="C660">
        <v>57</v>
      </c>
      <c r="D660" s="1" t="s">
        <v>2</v>
      </c>
      <c r="E660" s="1" t="str">
        <f>IF(Origen[[#This Row],[Genero Sin Depurar]]="","Desconocido",Origen[[#This Row],[Genero Sin Depurar]])</f>
        <v>Male</v>
      </c>
      <c r="F660" s="1" t="s">
        <v>37</v>
      </c>
      <c r="G660" s="1" t="s">
        <v>4</v>
      </c>
      <c r="H660" s="2">
        <v>46614</v>
      </c>
      <c r="I660" s="2" t="str">
        <f>TEXT(Origen[[#This Row],[Fecha Compra]],"dddd")</f>
        <v>domingo</v>
      </c>
      <c r="J660" s="7" t="str">
        <f>TEXT(MONTH(Origen[[#This Row],[Fecha Compra]]),"MM")</f>
        <v>01</v>
      </c>
      <c r="K660" s="7">
        <f>YEAR(Origen[[#This Row],[Fecha Compra]])</f>
        <v>2027</v>
      </c>
      <c r="L660">
        <v>39</v>
      </c>
      <c r="M660">
        <v>68</v>
      </c>
      <c r="N660">
        <f>Origen[[#This Row],[Unidades]]*Origen[[#This Row],[PVP]]</f>
        <v>2652</v>
      </c>
      <c r="O660" s="1" t="s">
        <v>128</v>
      </c>
      <c r="P660" s="1" t="s">
        <v>74</v>
      </c>
      <c r="Q660" s="1" t="s">
        <v>78</v>
      </c>
      <c r="R660" s="1" t="s">
        <v>39</v>
      </c>
      <c r="S660" s="1" t="s">
        <v>56</v>
      </c>
      <c r="T660" s="1" t="s">
        <v>21</v>
      </c>
      <c r="U660" s="1" t="s">
        <v>40</v>
      </c>
    </row>
    <row r="661" spans="1:21" x14ac:dyDescent="0.25">
      <c r="A661">
        <v>663</v>
      </c>
      <c r="B661">
        <f>IF(IFERROR(VLOOKUP(Origen[[#This Row],[Customer ID]],A662:A4560,1,FALSE),0)&gt;0,1,0)</f>
        <v>0</v>
      </c>
      <c r="C661">
        <v>24</v>
      </c>
      <c r="D661" s="1" t="s">
        <v>2</v>
      </c>
      <c r="E661" s="1" t="str">
        <f>IF(Origen[[#This Row],[Genero Sin Depurar]]="","Desconocido",Origen[[#This Row],[Genero Sin Depurar]])</f>
        <v>Male</v>
      </c>
      <c r="F661" s="1" t="s">
        <v>125</v>
      </c>
      <c r="G661" s="1" t="s">
        <v>49</v>
      </c>
      <c r="H661" s="2">
        <v>46616</v>
      </c>
      <c r="I661" s="2" t="str">
        <f>TEXT(Origen[[#This Row],[Fecha Compra]],"dddd")</f>
        <v>martes</v>
      </c>
      <c r="J661" s="7" t="str">
        <f>TEXT(MONTH(Origen[[#This Row],[Fecha Compra]]),"MM")</f>
        <v>01</v>
      </c>
      <c r="K661" s="7">
        <f>YEAR(Origen[[#This Row],[Fecha Compra]])</f>
        <v>2027</v>
      </c>
      <c r="L661">
        <v>39</v>
      </c>
      <c r="M661">
        <v>98</v>
      </c>
      <c r="N661">
        <f>Origen[[#This Row],[Unidades]]*Origen[[#This Row],[PVP]]</f>
        <v>3822</v>
      </c>
      <c r="O661" s="1" t="s">
        <v>97</v>
      </c>
      <c r="P661" s="1" t="s">
        <v>6</v>
      </c>
      <c r="Q661" s="1" t="s">
        <v>118</v>
      </c>
      <c r="R661" s="1" t="s">
        <v>39</v>
      </c>
      <c r="S661" s="1" t="s">
        <v>9</v>
      </c>
      <c r="T661" s="1" t="s">
        <v>10</v>
      </c>
      <c r="U661" s="1" t="s">
        <v>58</v>
      </c>
    </row>
    <row r="662" spans="1:21" x14ac:dyDescent="0.25">
      <c r="A662">
        <v>664</v>
      </c>
      <c r="B662">
        <f>IF(IFERROR(VLOOKUP(Origen[[#This Row],[Customer ID]],A663:A4561,1,FALSE),0)&gt;0,1,0)</f>
        <v>0</v>
      </c>
      <c r="C662">
        <v>59</v>
      </c>
      <c r="D662" s="1" t="s">
        <v>2</v>
      </c>
      <c r="E662" s="1" t="str">
        <f>IF(Origen[[#This Row],[Genero Sin Depurar]]="","Desconocido",Origen[[#This Row],[Genero Sin Depurar]])</f>
        <v>Male</v>
      </c>
      <c r="F662" s="1" t="s">
        <v>63</v>
      </c>
      <c r="G662" s="1" t="s">
        <v>4</v>
      </c>
      <c r="H662" s="2">
        <v>46618</v>
      </c>
      <c r="I662" s="2" t="str">
        <f>TEXT(Origen[[#This Row],[Fecha Compra]],"dddd")</f>
        <v>jueves</v>
      </c>
      <c r="J662" s="7" t="str">
        <f>TEXT(MONTH(Origen[[#This Row],[Fecha Compra]]),"MM")</f>
        <v>01</v>
      </c>
      <c r="K662" s="7">
        <f>YEAR(Origen[[#This Row],[Fecha Compra]])</f>
        <v>2027</v>
      </c>
      <c r="L662">
        <v>23</v>
      </c>
      <c r="M662">
        <v>83</v>
      </c>
      <c r="N662">
        <f>Origen[[#This Row],[Unidades]]*Origen[[#This Row],[PVP]]</f>
        <v>1909</v>
      </c>
      <c r="O662" s="1" t="s">
        <v>102</v>
      </c>
      <c r="P662" s="1" t="s">
        <v>26</v>
      </c>
      <c r="Q662" s="1" t="s">
        <v>43</v>
      </c>
      <c r="R662" s="1" t="s">
        <v>39</v>
      </c>
      <c r="S662" s="1" t="s">
        <v>9</v>
      </c>
      <c r="T662" s="1" t="s">
        <v>21</v>
      </c>
      <c r="U662" s="1" t="s">
        <v>70</v>
      </c>
    </row>
    <row r="663" spans="1:21" x14ac:dyDescent="0.25">
      <c r="A663">
        <v>665</v>
      </c>
      <c r="B663">
        <f>IF(IFERROR(VLOOKUP(Origen[[#This Row],[Customer ID]],A664:A4562,1,FALSE),0)&gt;0,1,0)</f>
        <v>0</v>
      </c>
      <c r="C663">
        <v>63</v>
      </c>
      <c r="D663" s="1" t="s">
        <v>2</v>
      </c>
      <c r="E663" s="1" t="str">
        <f>IF(Origen[[#This Row],[Genero Sin Depurar]]="","Desconocido",Origen[[#This Row],[Genero Sin Depurar]])</f>
        <v>Male</v>
      </c>
      <c r="F663" s="1" t="s">
        <v>77</v>
      </c>
      <c r="G663" s="1" t="s">
        <v>4</v>
      </c>
      <c r="H663" s="2">
        <v>46620</v>
      </c>
      <c r="I663" s="2" t="str">
        <f>TEXT(Origen[[#This Row],[Fecha Compra]],"dddd")</f>
        <v>sábado</v>
      </c>
      <c r="J663" s="7" t="str">
        <f>TEXT(MONTH(Origen[[#This Row],[Fecha Compra]]),"MM")</f>
        <v>01</v>
      </c>
      <c r="K663" s="7">
        <f>YEAR(Origen[[#This Row],[Fecha Compra]])</f>
        <v>2027</v>
      </c>
      <c r="L663">
        <v>41</v>
      </c>
      <c r="M663">
        <v>83</v>
      </c>
      <c r="N663">
        <f>Origen[[#This Row],[Unidades]]*Origen[[#This Row],[PVP]]</f>
        <v>3403</v>
      </c>
      <c r="O663" s="1" t="s">
        <v>94</v>
      </c>
      <c r="P663" s="1" t="s">
        <v>26</v>
      </c>
      <c r="Q663" s="1" t="s">
        <v>108</v>
      </c>
      <c r="R663" s="1" t="s">
        <v>8</v>
      </c>
      <c r="S663" s="1" t="s">
        <v>9</v>
      </c>
      <c r="T663" s="1" t="s">
        <v>28</v>
      </c>
      <c r="U663" s="1" t="s">
        <v>58</v>
      </c>
    </row>
    <row r="664" spans="1:21" x14ac:dyDescent="0.25">
      <c r="A664">
        <v>666</v>
      </c>
      <c r="B664">
        <f>IF(IFERROR(VLOOKUP(Origen[[#This Row],[Customer ID]],A665:A4563,1,FALSE),0)&gt;0,1,0)</f>
        <v>0</v>
      </c>
      <c r="C664">
        <v>41</v>
      </c>
      <c r="D664" s="1" t="s">
        <v>2</v>
      </c>
      <c r="E664" s="1" t="str">
        <f>IF(Origen[[#This Row],[Genero Sin Depurar]]="","Desconocido",Origen[[#This Row],[Genero Sin Depurar]])</f>
        <v>Male</v>
      </c>
      <c r="F664" s="1" t="s">
        <v>77</v>
      </c>
      <c r="G664" s="1" t="s">
        <v>4</v>
      </c>
      <c r="H664" s="2">
        <v>46622</v>
      </c>
      <c r="I664" s="2" t="str">
        <f>TEXT(Origen[[#This Row],[Fecha Compra]],"dddd")</f>
        <v>lunes</v>
      </c>
      <c r="J664" s="7" t="str">
        <f>TEXT(MONTH(Origen[[#This Row],[Fecha Compra]]),"MM")</f>
        <v>01</v>
      </c>
      <c r="K664" s="7">
        <f>YEAR(Origen[[#This Row],[Fecha Compra]])</f>
        <v>2027</v>
      </c>
      <c r="L664">
        <v>50</v>
      </c>
      <c r="M664">
        <v>55</v>
      </c>
      <c r="N664">
        <f>Origen[[#This Row],[Unidades]]*Origen[[#This Row],[PVP]]</f>
        <v>2750</v>
      </c>
      <c r="O664" s="1" t="s">
        <v>112</v>
      </c>
      <c r="P664" s="1" t="s">
        <v>26</v>
      </c>
      <c r="Q664" s="1" t="s">
        <v>82</v>
      </c>
      <c r="R664" s="1" t="s">
        <v>19</v>
      </c>
      <c r="S664" s="1" t="s">
        <v>52</v>
      </c>
      <c r="T664" s="1" t="s">
        <v>21</v>
      </c>
      <c r="U664" s="1" t="s">
        <v>31</v>
      </c>
    </row>
    <row r="665" spans="1:21" x14ac:dyDescent="0.25">
      <c r="A665">
        <v>667</v>
      </c>
      <c r="B665">
        <f>IF(IFERROR(VLOOKUP(Origen[[#This Row],[Customer ID]],A666:A4564,1,FALSE),0)&gt;0,1,0)</f>
        <v>0</v>
      </c>
      <c r="C665">
        <v>35</v>
      </c>
      <c r="D665" s="1" t="s">
        <v>2</v>
      </c>
      <c r="E665" s="1" t="str">
        <f>IF(Origen[[#This Row],[Genero Sin Depurar]]="","Desconocido",Origen[[#This Row],[Genero Sin Depurar]])</f>
        <v>Male</v>
      </c>
      <c r="F665" s="1" t="s">
        <v>86</v>
      </c>
      <c r="G665" s="1" t="s">
        <v>4</v>
      </c>
      <c r="H665" s="2">
        <v>46624</v>
      </c>
      <c r="I665" s="2" t="str">
        <f>TEXT(Origen[[#This Row],[Fecha Compra]],"dddd")</f>
        <v>miércoles</v>
      </c>
      <c r="J665" s="7" t="str">
        <f>TEXT(MONTH(Origen[[#This Row],[Fecha Compra]]),"MM")</f>
        <v>01</v>
      </c>
      <c r="K665" s="7">
        <f>YEAR(Origen[[#This Row],[Fecha Compra]])</f>
        <v>2027</v>
      </c>
      <c r="L665">
        <v>30</v>
      </c>
      <c r="M665">
        <v>26</v>
      </c>
      <c r="N665">
        <f>Origen[[#This Row],[Unidades]]*Origen[[#This Row],[PVP]]</f>
        <v>780</v>
      </c>
      <c r="O665" s="1" t="s">
        <v>94</v>
      </c>
      <c r="P665" s="1" t="s">
        <v>6</v>
      </c>
      <c r="Q665" s="1" t="s">
        <v>30</v>
      </c>
      <c r="R665" s="1" t="s">
        <v>8</v>
      </c>
      <c r="S665" s="1" t="s">
        <v>20</v>
      </c>
      <c r="T665" s="1" t="s">
        <v>68</v>
      </c>
      <c r="U665" s="1" t="s">
        <v>40</v>
      </c>
    </row>
    <row r="666" spans="1:21" x14ac:dyDescent="0.25">
      <c r="A666">
        <v>668</v>
      </c>
      <c r="B666">
        <f>IF(IFERROR(VLOOKUP(Origen[[#This Row],[Customer ID]],A667:A4565,1,FALSE),0)&gt;0,1,0)</f>
        <v>0</v>
      </c>
      <c r="C666">
        <v>34</v>
      </c>
      <c r="D666" s="1" t="s">
        <v>2</v>
      </c>
      <c r="E666" s="1" t="str">
        <f>IF(Origen[[#This Row],[Genero Sin Depurar]]="","Desconocido",Origen[[#This Row],[Genero Sin Depurar]])</f>
        <v>Male</v>
      </c>
      <c r="F666" s="1" t="s">
        <v>71</v>
      </c>
      <c r="G666" s="1" t="s">
        <v>49</v>
      </c>
      <c r="H666" s="2">
        <v>46626</v>
      </c>
      <c r="I666" s="2" t="str">
        <f>TEXT(Origen[[#This Row],[Fecha Compra]],"dddd")</f>
        <v>viernes</v>
      </c>
      <c r="J666" s="7" t="str">
        <f>TEXT(MONTH(Origen[[#This Row],[Fecha Compra]]),"MM")</f>
        <v>01</v>
      </c>
      <c r="K666" s="7">
        <f>YEAR(Origen[[#This Row],[Fecha Compra]])</f>
        <v>2027</v>
      </c>
      <c r="L666">
        <v>32</v>
      </c>
      <c r="M666">
        <v>76</v>
      </c>
      <c r="N666">
        <f>Origen[[#This Row],[Unidades]]*Origen[[#This Row],[PVP]]</f>
        <v>2432</v>
      </c>
      <c r="O666" s="1" t="s">
        <v>99</v>
      </c>
      <c r="P666" s="1" t="s">
        <v>18</v>
      </c>
      <c r="Q666" s="1" t="s">
        <v>126</v>
      </c>
      <c r="R666" s="1" t="s">
        <v>8</v>
      </c>
      <c r="S666" s="1" t="s">
        <v>36</v>
      </c>
      <c r="T666" s="1" t="s">
        <v>57</v>
      </c>
      <c r="U666" s="1" t="s">
        <v>40</v>
      </c>
    </row>
    <row r="667" spans="1:21" x14ac:dyDescent="0.25">
      <c r="A667">
        <v>669</v>
      </c>
      <c r="B667">
        <f>IF(IFERROR(VLOOKUP(Origen[[#This Row],[Customer ID]],A668:A4566,1,FALSE),0)&gt;0,1,0)</f>
        <v>0</v>
      </c>
      <c r="C667">
        <v>49</v>
      </c>
      <c r="D667" s="1" t="s">
        <v>2</v>
      </c>
      <c r="E667" s="1" t="str">
        <f>IF(Origen[[#This Row],[Genero Sin Depurar]]="","Desconocido",Origen[[#This Row],[Genero Sin Depurar]])</f>
        <v>Male</v>
      </c>
      <c r="F667" s="1" t="s">
        <v>95</v>
      </c>
      <c r="G667" s="1" t="s">
        <v>4</v>
      </c>
      <c r="H667" s="2">
        <v>46628</v>
      </c>
      <c r="I667" s="2" t="str">
        <f>TEXT(Origen[[#This Row],[Fecha Compra]],"dddd")</f>
        <v>domingo</v>
      </c>
      <c r="J667" s="7" t="str">
        <f>TEXT(MONTH(Origen[[#This Row],[Fecha Compra]]),"MM")</f>
        <v>01</v>
      </c>
      <c r="K667" s="7">
        <f>YEAR(Origen[[#This Row],[Fecha Compra]])</f>
        <v>2027</v>
      </c>
      <c r="L667">
        <v>35</v>
      </c>
      <c r="M667">
        <v>85</v>
      </c>
      <c r="N667">
        <f>Origen[[#This Row],[Unidades]]*Origen[[#This Row],[PVP]]</f>
        <v>2975</v>
      </c>
      <c r="O667" s="1" t="s">
        <v>59</v>
      </c>
      <c r="P667" s="1" t="s">
        <v>18</v>
      </c>
      <c r="Q667" s="1" t="s">
        <v>30</v>
      </c>
      <c r="R667" s="1" t="s">
        <v>39</v>
      </c>
      <c r="S667" s="1" t="s">
        <v>9</v>
      </c>
      <c r="T667" s="1" t="s">
        <v>57</v>
      </c>
      <c r="U667" s="1" t="s">
        <v>70</v>
      </c>
    </row>
    <row r="668" spans="1:21" x14ac:dyDescent="0.25">
      <c r="A668">
        <v>670</v>
      </c>
      <c r="B668">
        <f>IF(IFERROR(VLOOKUP(Origen[[#This Row],[Customer ID]],A669:A4567,1,FALSE),0)&gt;0,1,0)</f>
        <v>0</v>
      </c>
      <c r="C668">
        <v>43</v>
      </c>
      <c r="D668" s="1" t="s">
        <v>2</v>
      </c>
      <c r="E668" s="1" t="str">
        <f>IF(Origen[[#This Row],[Genero Sin Depurar]]="","Desconocido",Origen[[#This Row],[Genero Sin Depurar]])</f>
        <v>Male</v>
      </c>
      <c r="F668" s="1" t="s">
        <v>84</v>
      </c>
      <c r="G668" s="1" t="s">
        <v>45</v>
      </c>
      <c r="H668" s="2">
        <v>46630</v>
      </c>
      <c r="I668" s="2" t="str">
        <f>TEXT(Origen[[#This Row],[Fecha Compra]],"dddd")</f>
        <v>martes</v>
      </c>
      <c r="J668" s="7" t="str">
        <f>TEXT(MONTH(Origen[[#This Row],[Fecha Compra]]),"MM")</f>
        <v>01</v>
      </c>
      <c r="K668" s="7">
        <f>YEAR(Origen[[#This Row],[Fecha Compra]])</f>
        <v>2027</v>
      </c>
      <c r="L668">
        <v>45</v>
      </c>
      <c r="M668">
        <v>89</v>
      </c>
      <c r="N668">
        <f>Origen[[#This Row],[Unidades]]*Origen[[#This Row],[PVP]]</f>
        <v>4005</v>
      </c>
      <c r="O668" s="1" t="s">
        <v>97</v>
      </c>
      <c r="P668" s="1" t="s">
        <v>26</v>
      </c>
      <c r="Q668" s="1" t="s">
        <v>7</v>
      </c>
      <c r="R668" s="1" t="s">
        <v>19</v>
      </c>
      <c r="S668" s="1" t="s">
        <v>20</v>
      </c>
      <c r="T668" s="1" t="s">
        <v>10</v>
      </c>
      <c r="U668" s="1" t="s">
        <v>58</v>
      </c>
    </row>
    <row r="669" spans="1:21" x14ac:dyDescent="0.25">
      <c r="A669">
        <v>671</v>
      </c>
      <c r="B669">
        <f>IF(IFERROR(VLOOKUP(Origen[[#This Row],[Customer ID]],A670:A4568,1,FALSE),0)&gt;0,1,0)</f>
        <v>0</v>
      </c>
      <c r="C669">
        <v>63</v>
      </c>
      <c r="D669" s="1" t="s">
        <v>2</v>
      </c>
      <c r="E669" s="1" t="str">
        <f>IF(Origen[[#This Row],[Genero Sin Depurar]]="","Desconocido",Origen[[#This Row],[Genero Sin Depurar]])</f>
        <v>Male</v>
      </c>
      <c r="F669" s="1" t="s">
        <v>12</v>
      </c>
      <c r="G669" s="1" t="s">
        <v>4</v>
      </c>
      <c r="H669" s="2">
        <v>46632</v>
      </c>
      <c r="I669" s="2" t="str">
        <f>TEXT(Origen[[#This Row],[Fecha Compra]],"dddd")</f>
        <v>jueves</v>
      </c>
      <c r="J669" s="7" t="str">
        <f>TEXT(MONTH(Origen[[#This Row],[Fecha Compra]]),"MM")</f>
        <v>01</v>
      </c>
      <c r="K669" s="7">
        <f>YEAR(Origen[[#This Row],[Fecha Compra]])</f>
        <v>2027</v>
      </c>
      <c r="L669">
        <v>37</v>
      </c>
      <c r="M669">
        <v>41</v>
      </c>
      <c r="N669">
        <f>Origen[[#This Row],[Unidades]]*Origen[[#This Row],[PVP]]</f>
        <v>1517</v>
      </c>
      <c r="O669" s="1" t="s">
        <v>42</v>
      </c>
      <c r="P669" s="1" t="s">
        <v>74</v>
      </c>
      <c r="Q669" s="1" t="s">
        <v>55</v>
      </c>
      <c r="R669" s="1" t="s">
        <v>19</v>
      </c>
      <c r="S669" s="1" t="s">
        <v>27</v>
      </c>
      <c r="T669" s="1" t="s">
        <v>15</v>
      </c>
      <c r="U669" s="1" t="s">
        <v>58</v>
      </c>
    </row>
    <row r="670" spans="1:21" x14ac:dyDescent="0.25">
      <c r="A670">
        <v>672</v>
      </c>
      <c r="B670">
        <f>IF(IFERROR(VLOOKUP(Origen[[#This Row],[Customer ID]],A671:A4569,1,FALSE),0)&gt;0,1,0)</f>
        <v>0</v>
      </c>
      <c r="C670">
        <v>38</v>
      </c>
      <c r="D670" s="1" t="s">
        <v>2</v>
      </c>
      <c r="E670" s="1" t="str">
        <f>IF(Origen[[#This Row],[Genero Sin Depurar]]="","Desconocido",Origen[[#This Row],[Genero Sin Depurar]])</f>
        <v>Male</v>
      </c>
      <c r="F670" s="1" t="s">
        <v>84</v>
      </c>
      <c r="G670" s="1" t="s">
        <v>45</v>
      </c>
      <c r="H670" s="2">
        <v>46634</v>
      </c>
      <c r="I670" s="2" t="str">
        <f>TEXT(Origen[[#This Row],[Fecha Compra]],"dddd")</f>
        <v>sábado</v>
      </c>
      <c r="J670" s="7" t="str">
        <f>TEXT(MONTH(Origen[[#This Row],[Fecha Compra]]),"MM")</f>
        <v>01</v>
      </c>
      <c r="K670" s="7">
        <f>YEAR(Origen[[#This Row],[Fecha Compra]])</f>
        <v>2027</v>
      </c>
      <c r="L670">
        <v>45</v>
      </c>
      <c r="M670">
        <v>30</v>
      </c>
      <c r="N670">
        <f>Origen[[#This Row],[Unidades]]*Origen[[#This Row],[PVP]]</f>
        <v>1350</v>
      </c>
      <c r="O670" s="1" t="s">
        <v>128</v>
      </c>
      <c r="P670" s="1" t="s">
        <v>6</v>
      </c>
      <c r="Q670" s="1" t="s">
        <v>76</v>
      </c>
      <c r="R670" s="1" t="s">
        <v>8</v>
      </c>
      <c r="S670" s="1" t="s">
        <v>9</v>
      </c>
      <c r="T670" s="1" t="s">
        <v>15</v>
      </c>
      <c r="U670" s="1" t="s">
        <v>22</v>
      </c>
    </row>
    <row r="671" spans="1:21" x14ac:dyDescent="0.25">
      <c r="A671">
        <v>673</v>
      </c>
      <c r="B671">
        <f>IF(IFERROR(VLOOKUP(Origen[[#This Row],[Customer ID]],A672:A4570,1,FALSE),0)&gt;0,1,0)</f>
        <v>0</v>
      </c>
      <c r="C671">
        <v>59</v>
      </c>
      <c r="D671" s="1" t="s">
        <v>2</v>
      </c>
      <c r="E671" s="1" t="str">
        <f>IF(Origen[[#This Row],[Genero Sin Depurar]]="","Desconocido",Origen[[#This Row],[Genero Sin Depurar]])</f>
        <v>Male</v>
      </c>
      <c r="F671" s="1" t="s">
        <v>107</v>
      </c>
      <c r="G671" s="1" t="s">
        <v>4</v>
      </c>
      <c r="H671" s="2">
        <v>46636</v>
      </c>
      <c r="I671" s="2" t="str">
        <f>TEXT(Origen[[#This Row],[Fecha Compra]],"dddd")</f>
        <v>lunes</v>
      </c>
      <c r="J671" s="7" t="str">
        <f>TEXT(MONTH(Origen[[#This Row],[Fecha Compra]]),"MM")</f>
        <v>01</v>
      </c>
      <c r="K671" s="7">
        <f>YEAR(Origen[[#This Row],[Fecha Compra]])</f>
        <v>2027</v>
      </c>
      <c r="L671">
        <v>29</v>
      </c>
      <c r="M671">
        <v>53</v>
      </c>
      <c r="N671">
        <f>Origen[[#This Row],[Unidades]]*Origen[[#This Row],[PVP]]</f>
        <v>1537</v>
      </c>
      <c r="O671" s="1" t="s">
        <v>131</v>
      </c>
      <c r="P671" s="1" t="s">
        <v>26</v>
      </c>
      <c r="Q671" s="1" t="s">
        <v>82</v>
      </c>
      <c r="R671" s="1" t="s">
        <v>8</v>
      </c>
      <c r="S671" s="1" t="s">
        <v>52</v>
      </c>
      <c r="T671" s="1" t="s">
        <v>15</v>
      </c>
      <c r="U671" s="1" t="s">
        <v>40</v>
      </c>
    </row>
    <row r="672" spans="1:21" x14ac:dyDescent="0.25">
      <c r="A672">
        <v>674</v>
      </c>
      <c r="B672">
        <f>IF(IFERROR(VLOOKUP(Origen[[#This Row],[Customer ID]],A673:A4571,1,FALSE),0)&gt;0,1,0)</f>
        <v>0</v>
      </c>
      <c r="C672">
        <v>35</v>
      </c>
      <c r="D672" s="1" t="s">
        <v>2</v>
      </c>
      <c r="E672" s="1" t="str">
        <f>IF(Origen[[#This Row],[Genero Sin Depurar]]="","Desconocido",Origen[[#This Row],[Genero Sin Depurar]])</f>
        <v>Male</v>
      </c>
      <c r="F672" s="1" t="s">
        <v>37</v>
      </c>
      <c r="G672" s="1" t="s">
        <v>4</v>
      </c>
      <c r="H672" s="2">
        <v>46638</v>
      </c>
      <c r="I672" s="2" t="str">
        <f>TEXT(Origen[[#This Row],[Fecha Compra]],"dddd")</f>
        <v>miércoles</v>
      </c>
      <c r="J672" s="7" t="str">
        <f>TEXT(MONTH(Origen[[#This Row],[Fecha Compra]]),"MM")</f>
        <v>01</v>
      </c>
      <c r="K672" s="7">
        <f>YEAR(Origen[[#This Row],[Fecha Compra]])</f>
        <v>2027</v>
      </c>
      <c r="L672">
        <v>27</v>
      </c>
      <c r="M672">
        <v>66</v>
      </c>
      <c r="N672">
        <f>Origen[[#This Row],[Unidades]]*Origen[[#This Row],[PVP]]</f>
        <v>1782</v>
      </c>
      <c r="O672" s="1" t="s">
        <v>83</v>
      </c>
      <c r="P672" s="1" t="s">
        <v>26</v>
      </c>
      <c r="Q672" s="1" t="s">
        <v>108</v>
      </c>
      <c r="R672" s="1" t="s">
        <v>19</v>
      </c>
      <c r="S672" s="1" t="s">
        <v>20</v>
      </c>
      <c r="T672" s="1" t="s">
        <v>10</v>
      </c>
      <c r="U672" s="1" t="s">
        <v>58</v>
      </c>
    </row>
    <row r="673" spans="1:21" x14ac:dyDescent="0.25">
      <c r="A673">
        <v>675</v>
      </c>
      <c r="B673">
        <f>IF(IFERROR(VLOOKUP(Origen[[#This Row],[Customer ID]],A674:A4572,1,FALSE),0)&gt;0,1,0)</f>
        <v>0</v>
      </c>
      <c r="C673">
        <v>48</v>
      </c>
      <c r="D673" s="1" t="s">
        <v>2</v>
      </c>
      <c r="E673" s="1" t="str">
        <f>IF(Origen[[#This Row],[Genero Sin Depurar]]="","Desconocido",Origen[[#This Row],[Genero Sin Depurar]])</f>
        <v>Male</v>
      </c>
      <c r="F673" s="1" t="s">
        <v>88</v>
      </c>
      <c r="G673" s="1" t="s">
        <v>49</v>
      </c>
      <c r="H673" s="2">
        <v>46640</v>
      </c>
      <c r="I673" s="2" t="str">
        <f>TEXT(Origen[[#This Row],[Fecha Compra]],"dddd")</f>
        <v>viernes</v>
      </c>
      <c r="J673" s="7" t="str">
        <f>TEXT(MONTH(Origen[[#This Row],[Fecha Compra]]),"MM")</f>
        <v>01</v>
      </c>
      <c r="K673" s="7">
        <f>YEAR(Origen[[#This Row],[Fecha Compra]])</f>
        <v>2027</v>
      </c>
      <c r="L673">
        <v>36</v>
      </c>
      <c r="M673">
        <v>33</v>
      </c>
      <c r="N673">
        <f>Origen[[#This Row],[Unidades]]*Origen[[#This Row],[PVP]]</f>
        <v>1188</v>
      </c>
      <c r="O673" s="1" t="s">
        <v>131</v>
      </c>
      <c r="P673" s="1" t="s">
        <v>74</v>
      </c>
      <c r="Q673" s="1" t="s">
        <v>100</v>
      </c>
      <c r="R673" s="1" t="s">
        <v>8</v>
      </c>
      <c r="S673" s="1" t="s">
        <v>56</v>
      </c>
      <c r="T673" s="1" t="s">
        <v>57</v>
      </c>
      <c r="U673" s="1" t="s">
        <v>31</v>
      </c>
    </row>
    <row r="674" spans="1:21" x14ac:dyDescent="0.25">
      <c r="A674">
        <v>676</v>
      </c>
      <c r="B674">
        <f>IF(IFERROR(VLOOKUP(Origen[[#This Row],[Customer ID]],A675:A4573,1,FALSE),0)&gt;0,1,0)</f>
        <v>0</v>
      </c>
      <c r="C674">
        <v>64</v>
      </c>
      <c r="D674" s="1" t="s">
        <v>2</v>
      </c>
      <c r="E674" s="1" t="str">
        <f>IF(Origen[[#This Row],[Genero Sin Depurar]]="","Desconocido",Origen[[#This Row],[Genero Sin Depurar]])</f>
        <v>Male</v>
      </c>
      <c r="F674" s="1" t="s">
        <v>71</v>
      </c>
      <c r="G674" s="1" t="s">
        <v>49</v>
      </c>
      <c r="H674" s="2">
        <v>46642</v>
      </c>
      <c r="I674" s="2" t="str">
        <f>TEXT(Origen[[#This Row],[Fecha Compra]],"dddd")</f>
        <v>domingo</v>
      </c>
      <c r="J674" s="7" t="str">
        <f>TEXT(MONTH(Origen[[#This Row],[Fecha Compra]]),"MM")</f>
        <v>01</v>
      </c>
      <c r="K674" s="7">
        <f>YEAR(Origen[[#This Row],[Fecha Compra]])</f>
        <v>2027</v>
      </c>
      <c r="L674">
        <v>9</v>
      </c>
      <c r="M674">
        <v>86</v>
      </c>
      <c r="N674">
        <f>Origen[[#This Row],[Unidades]]*Origen[[#This Row],[PVP]]</f>
        <v>774</v>
      </c>
      <c r="O674" s="1" t="s">
        <v>54</v>
      </c>
      <c r="P674" s="1" t="s">
        <v>26</v>
      </c>
      <c r="Q674" s="1" t="s">
        <v>116</v>
      </c>
      <c r="R674" s="1" t="s">
        <v>19</v>
      </c>
      <c r="S674" s="1" t="s">
        <v>52</v>
      </c>
      <c r="T674" s="1" t="s">
        <v>15</v>
      </c>
      <c r="U674" s="1" t="s">
        <v>31</v>
      </c>
    </row>
    <row r="675" spans="1:21" x14ac:dyDescent="0.25">
      <c r="A675">
        <v>677</v>
      </c>
      <c r="B675">
        <f>IF(IFERROR(VLOOKUP(Origen[[#This Row],[Customer ID]],A676:A4574,1,FALSE),0)&gt;0,1,0)</f>
        <v>0</v>
      </c>
      <c r="C675">
        <v>28</v>
      </c>
      <c r="D675" s="1" t="s">
        <v>2</v>
      </c>
      <c r="E675" s="1" t="str">
        <f>IF(Origen[[#This Row],[Genero Sin Depurar]]="","Desconocido",Origen[[#This Row],[Genero Sin Depurar]])</f>
        <v>Male</v>
      </c>
      <c r="F675" s="1" t="s">
        <v>77</v>
      </c>
      <c r="G675" s="1" t="s">
        <v>4</v>
      </c>
      <c r="H675" s="2">
        <v>46644</v>
      </c>
      <c r="I675" s="2" t="str">
        <f>TEXT(Origen[[#This Row],[Fecha Compra]],"dddd")</f>
        <v>martes</v>
      </c>
      <c r="J675" s="7" t="str">
        <f>TEXT(MONTH(Origen[[#This Row],[Fecha Compra]]),"MM")</f>
        <v>01</v>
      </c>
      <c r="K675" s="7">
        <f>YEAR(Origen[[#This Row],[Fecha Compra]])</f>
        <v>2027</v>
      </c>
      <c r="L675">
        <v>38</v>
      </c>
      <c r="M675">
        <v>60</v>
      </c>
      <c r="N675">
        <f>Origen[[#This Row],[Unidades]]*Origen[[#This Row],[PVP]]</f>
        <v>2280</v>
      </c>
      <c r="O675" s="1" t="s">
        <v>121</v>
      </c>
      <c r="P675" s="1" t="s">
        <v>26</v>
      </c>
      <c r="Q675" s="1" t="s">
        <v>82</v>
      </c>
      <c r="R675" s="1" t="s">
        <v>8</v>
      </c>
      <c r="S675" s="1" t="s">
        <v>52</v>
      </c>
      <c r="T675" s="1" t="s">
        <v>10</v>
      </c>
      <c r="U675" s="1" t="s">
        <v>58</v>
      </c>
    </row>
    <row r="676" spans="1:21" x14ac:dyDescent="0.25">
      <c r="A676">
        <v>678</v>
      </c>
      <c r="B676">
        <f>IF(IFERROR(VLOOKUP(Origen[[#This Row],[Customer ID]],A677:A4575,1,FALSE),0)&gt;0,1,0)</f>
        <v>0</v>
      </c>
      <c r="C676">
        <v>60</v>
      </c>
      <c r="D676" s="1" t="s">
        <v>2</v>
      </c>
      <c r="E676" s="1" t="str">
        <f>IF(Origen[[#This Row],[Genero Sin Depurar]]="","Desconocido",Origen[[#This Row],[Genero Sin Depurar]])</f>
        <v>Male</v>
      </c>
      <c r="F676" s="1" t="s">
        <v>107</v>
      </c>
      <c r="G676" s="1" t="s">
        <v>4</v>
      </c>
      <c r="H676" s="2">
        <v>46646</v>
      </c>
      <c r="I676" s="2" t="str">
        <f>TEXT(Origen[[#This Row],[Fecha Compra]],"dddd")</f>
        <v>jueves</v>
      </c>
      <c r="J676" s="7" t="str">
        <f>TEXT(MONTH(Origen[[#This Row],[Fecha Compra]]),"MM")</f>
        <v>01</v>
      </c>
      <c r="K676" s="7">
        <f>YEAR(Origen[[#This Row],[Fecha Compra]])</f>
        <v>2027</v>
      </c>
      <c r="L676">
        <v>41</v>
      </c>
      <c r="M676">
        <v>62</v>
      </c>
      <c r="N676">
        <f>Origen[[#This Row],[Unidades]]*Origen[[#This Row],[PVP]]</f>
        <v>2542</v>
      </c>
      <c r="O676" s="1" t="s">
        <v>131</v>
      </c>
      <c r="P676" s="1" t="s">
        <v>18</v>
      </c>
      <c r="Q676" s="1" t="s">
        <v>30</v>
      </c>
      <c r="R676" s="1" t="s">
        <v>35</v>
      </c>
      <c r="S676" s="1" t="s">
        <v>9</v>
      </c>
      <c r="T676" s="1" t="s">
        <v>28</v>
      </c>
      <c r="U676" s="1" t="s">
        <v>31</v>
      </c>
    </row>
    <row r="677" spans="1:21" x14ac:dyDescent="0.25">
      <c r="A677">
        <v>679</v>
      </c>
      <c r="B677">
        <f>IF(IFERROR(VLOOKUP(Origen[[#This Row],[Customer ID]],A678:A4576,1,FALSE),0)&gt;0,1,0)</f>
        <v>0</v>
      </c>
      <c r="C677">
        <v>27</v>
      </c>
      <c r="D677" s="1" t="s">
        <v>2</v>
      </c>
      <c r="E677" s="1" t="str">
        <f>IF(Origen[[#This Row],[Genero Sin Depurar]]="","Desconocido",Origen[[#This Row],[Genero Sin Depurar]])</f>
        <v>Male</v>
      </c>
      <c r="F677" s="1" t="s">
        <v>3</v>
      </c>
      <c r="G677" s="1" t="s">
        <v>4</v>
      </c>
      <c r="H677" s="2">
        <v>46648</v>
      </c>
      <c r="I677" s="2" t="str">
        <f>TEXT(Origen[[#This Row],[Fecha Compra]],"dddd")</f>
        <v>sábado</v>
      </c>
      <c r="J677" s="7" t="str">
        <f>TEXT(MONTH(Origen[[#This Row],[Fecha Compra]]),"MM")</f>
        <v>01</v>
      </c>
      <c r="K677" s="7">
        <f>YEAR(Origen[[#This Row],[Fecha Compra]])</f>
        <v>2027</v>
      </c>
      <c r="L677">
        <v>25</v>
      </c>
      <c r="M677">
        <v>74</v>
      </c>
      <c r="N677">
        <f>Origen[[#This Row],[Unidades]]*Origen[[#This Row],[PVP]]</f>
        <v>1850</v>
      </c>
      <c r="O677" s="1" t="s">
        <v>13</v>
      </c>
      <c r="P677" s="1" t="s">
        <v>26</v>
      </c>
      <c r="Q677" s="1" t="s">
        <v>67</v>
      </c>
      <c r="R677" s="1" t="s">
        <v>39</v>
      </c>
      <c r="S677" s="1" t="s">
        <v>56</v>
      </c>
      <c r="T677" s="1" t="s">
        <v>68</v>
      </c>
      <c r="U677" s="1" t="s">
        <v>79</v>
      </c>
    </row>
    <row r="678" spans="1:21" x14ac:dyDescent="0.25">
      <c r="A678">
        <v>680</v>
      </c>
      <c r="B678">
        <f>IF(IFERROR(VLOOKUP(Origen[[#This Row],[Customer ID]],A679:A4577,1,FALSE),0)&gt;0,1,0)</f>
        <v>0</v>
      </c>
      <c r="C678">
        <v>56</v>
      </c>
      <c r="D678" s="1" t="s">
        <v>2</v>
      </c>
      <c r="E678" s="1" t="str">
        <f>IF(Origen[[#This Row],[Genero Sin Depurar]]="","Desconocido",Origen[[#This Row],[Genero Sin Depurar]])</f>
        <v>Male</v>
      </c>
      <c r="F678" s="1" t="s">
        <v>23</v>
      </c>
      <c r="G678" s="1" t="s">
        <v>24</v>
      </c>
      <c r="H678" s="2">
        <v>46650</v>
      </c>
      <c r="I678" s="2" t="str">
        <f>TEXT(Origen[[#This Row],[Fecha Compra]],"dddd")</f>
        <v>lunes</v>
      </c>
      <c r="J678" s="7" t="str">
        <f>TEXT(MONTH(Origen[[#This Row],[Fecha Compra]]),"MM")</f>
        <v>01</v>
      </c>
      <c r="K678" s="7">
        <f>YEAR(Origen[[#This Row],[Fecha Compra]])</f>
        <v>2027</v>
      </c>
      <c r="L678">
        <v>37</v>
      </c>
      <c r="M678">
        <v>95</v>
      </c>
      <c r="N678">
        <f>Origen[[#This Row],[Unidades]]*Origen[[#This Row],[PVP]]</f>
        <v>3515</v>
      </c>
      <c r="O678" s="1" t="s">
        <v>133</v>
      </c>
      <c r="P678" s="1" t="s">
        <v>26</v>
      </c>
      <c r="Q678" s="1" t="s">
        <v>30</v>
      </c>
      <c r="R678" s="1" t="s">
        <v>39</v>
      </c>
      <c r="S678" s="1" t="s">
        <v>9</v>
      </c>
      <c r="T678" s="1" t="s">
        <v>10</v>
      </c>
      <c r="U678" s="1" t="s">
        <v>11</v>
      </c>
    </row>
    <row r="679" spans="1:21" x14ac:dyDescent="0.25">
      <c r="A679">
        <v>681</v>
      </c>
      <c r="B679">
        <f>IF(IFERROR(VLOOKUP(Origen[[#This Row],[Customer ID]],A680:A4578,1,FALSE),0)&gt;0,1,0)</f>
        <v>0</v>
      </c>
      <c r="C679">
        <v>58</v>
      </c>
      <c r="D679" s="1" t="s">
        <v>2</v>
      </c>
      <c r="E679" s="1" t="str">
        <f>IF(Origen[[#This Row],[Genero Sin Depurar]]="","Desconocido",Origen[[#This Row],[Genero Sin Depurar]])</f>
        <v>Male</v>
      </c>
      <c r="F679" s="1" t="s">
        <v>32</v>
      </c>
      <c r="G679" s="1" t="s">
        <v>24</v>
      </c>
      <c r="H679" s="2">
        <v>46652</v>
      </c>
      <c r="I679" s="2" t="str">
        <f>TEXT(Origen[[#This Row],[Fecha Compra]],"dddd")</f>
        <v>miércoles</v>
      </c>
      <c r="J679" s="7" t="str">
        <f>TEXT(MONTH(Origen[[#This Row],[Fecha Compra]]),"MM")</f>
        <v>01</v>
      </c>
      <c r="K679" s="7">
        <f>YEAR(Origen[[#This Row],[Fecha Compra]])</f>
        <v>2027</v>
      </c>
      <c r="L679">
        <v>3</v>
      </c>
      <c r="M679">
        <v>25</v>
      </c>
      <c r="N679">
        <f>Origen[[#This Row],[Unidades]]*Origen[[#This Row],[PVP]]</f>
        <v>75</v>
      </c>
      <c r="O679" s="1" t="s">
        <v>104</v>
      </c>
      <c r="P679" s="1" t="s">
        <v>26</v>
      </c>
      <c r="Q679" s="1" t="s">
        <v>118</v>
      </c>
      <c r="R679" s="1" t="s">
        <v>19</v>
      </c>
      <c r="S679" s="1" t="s">
        <v>9</v>
      </c>
      <c r="T679" s="1" t="s">
        <v>28</v>
      </c>
      <c r="U679" s="1" t="s">
        <v>31</v>
      </c>
    </row>
    <row r="680" spans="1:21" x14ac:dyDescent="0.25">
      <c r="A680">
        <v>682</v>
      </c>
      <c r="B680">
        <f>IF(IFERROR(VLOOKUP(Origen[[#This Row],[Customer ID]],A681:A4579,1,FALSE),0)&gt;0,1,0)</f>
        <v>0</v>
      </c>
      <c r="C680">
        <v>30</v>
      </c>
      <c r="D680" s="1" t="s">
        <v>2</v>
      </c>
      <c r="E680" s="1" t="str">
        <f>IF(Origen[[#This Row],[Genero Sin Depurar]]="","Desconocido",Origen[[#This Row],[Genero Sin Depurar]])</f>
        <v>Male</v>
      </c>
      <c r="F680" s="1" t="s">
        <v>37</v>
      </c>
      <c r="G680" s="1" t="s">
        <v>4</v>
      </c>
      <c r="H680" s="2">
        <v>46654</v>
      </c>
      <c r="I680" s="2" t="str">
        <f>TEXT(Origen[[#This Row],[Fecha Compra]],"dddd")</f>
        <v>viernes</v>
      </c>
      <c r="J680" s="7" t="str">
        <f>TEXT(MONTH(Origen[[#This Row],[Fecha Compra]]),"MM")</f>
        <v>01</v>
      </c>
      <c r="K680" s="7">
        <f>YEAR(Origen[[#This Row],[Fecha Compra]])</f>
        <v>2027</v>
      </c>
      <c r="L680">
        <v>24</v>
      </c>
      <c r="M680">
        <v>59</v>
      </c>
      <c r="N680">
        <f>Origen[[#This Row],[Unidades]]*Origen[[#This Row],[PVP]]</f>
        <v>1416</v>
      </c>
      <c r="O680" s="1" t="s">
        <v>42</v>
      </c>
      <c r="P680" s="1" t="s">
        <v>74</v>
      </c>
      <c r="Q680" s="1" t="s">
        <v>55</v>
      </c>
      <c r="R680" s="1" t="s">
        <v>8</v>
      </c>
      <c r="S680" s="1" t="s">
        <v>52</v>
      </c>
      <c r="T680" s="1" t="s">
        <v>21</v>
      </c>
      <c r="U680" s="1" t="s">
        <v>79</v>
      </c>
    </row>
    <row r="681" spans="1:21" x14ac:dyDescent="0.25">
      <c r="A681">
        <v>683</v>
      </c>
      <c r="B681">
        <f>IF(IFERROR(VLOOKUP(Origen[[#This Row],[Customer ID]],A682:A4580,1,FALSE),0)&gt;0,1,0)</f>
        <v>0</v>
      </c>
      <c r="C681">
        <v>23</v>
      </c>
      <c r="D681" s="1" t="s">
        <v>2</v>
      </c>
      <c r="E681" s="1" t="str">
        <f>IF(Origen[[#This Row],[Genero Sin Depurar]]="","Desconocido",Origen[[#This Row],[Genero Sin Depurar]])</f>
        <v>Male</v>
      </c>
      <c r="F681" s="1" t="s">
        <v>84</v>
      </c>
      <c r="G681" s="1" t="s">
        <v>45</v>
      </c>
      <c r="H681" s="2">
        <v>46656</v>
      </c>
      <c r="I681" s="2" t="str">
        <f>TEXT(Origen[[#This Row],[Fecha Compra]],"dddd")</f>
        <v>domingo</v>
      </c>
      <c r="J681" s="7" t="str">
        <f>TEXT(MONTH(Origen[[#This Row],[Fecha Compra]]),"MM")</f>
        <v>01</v>
      </c>
      <c r="K681" s="7">
        <f>YEAR(Origen[[#This Row],[Fecha Compra]])</f>
        <v>2027</v>
      </c>
      <c r="L681">
        <v>49</v>
      </c>
      <c r="M681">
        <v>29</v>
      </c>
      <c r="N681">
        <f>Origen[[#This Row],[Unidades]]*Origen[[#This Row],[PVP]]</f>
        <v>1421</v>
      </c>
      <c r="O681" s="1" t="s">
        <v>50</v>
      </c>
      <c r="P681" s="1" t="s">
        <v>26</v>
      </c>
      <c r="Q681" s="1" t="s">
        <v>92</v>
      </c>
      <c r="R681" s="1" t="s">
        <v>35</v>
      </c>
      <c r="S681" s="1" t="s">
        <v>36</v>
      </c>
      <c r="T681" s="1" t="s">
        <v>21</v>
      </c>
      <c r="U681" s="1" t="s">
        <v>58</v>
      </c>
    </row>
    <row r="682" spans="1:21" x14ac:dyDescent="0.25">
      <c r="A682">
        <v>684</v>
      </c>
      <c r="B682">
        <f>IF(IFERROR(VLOOKUP(Origen[[#This Row],[Customer ID]],A683:A4581,1,FALSE),0)&gt;0,1,0)</f>
        <v>0</v>
      </c>
      <c r="C682">
        <v>33</v>
      </c>
      <c r="D682" s="1" t="s">
        <v>2</v>
      </c>
      <c r="E682" s="1" t="str">
        <f>IF(Origen[[#This Row],[Genero Sin Depurar]]="","Desconocido",Origen[[#This Row],[Genero Sin Depurar]])</f>
        <v>Male</v>
      </c>
      <c r="F682" s="1" t="s">
        <v>23</v>
      </c>
      <c r="G682" s="1" t="s">
        <v>24</v>
      </c>
      <c r="H682" s="2">
        <v>46658</v>
      </c>
      <c r="I682" s="2" t="str">
        <f>TEXT(Origen[[#This Row],[Fecha Compra]],"dddd")</f>
        <v>martes</v>
      </c>
      <c r="J682" s="7" t="str">
        <f>TEXT(MONTH(Origen[[#This Row],[Fecha Compra]]),"MM")</f>
        <v>01</v>
      </c>
      <c r="K682" s="7">
        <f>YEAR(Origen[[#This Row],[Fecha Compra]])</f>
        <v>2027</v>
      </c>
      <c r="L682">
        <v>3</v>
      </c>
      <c r="M682">
        <v>36</v>
      </c>
      <c r="N682">
        <f>Origen[[#This Row],[Unidades]]*Origen[[#This Row],[PVP]]</f>
        <v>108</v>
      </c>
      <c r="O682" s="1" t="s">
        <v>133</v>
      </c>
      <c r="P682" s="1" t="s">
        <v>18</v>
      </c>
      <c r="Q682" s="1" t="s">
        <v>65</v>
      </c>
      <c r="R682" s="1" t="s">
        <v>8</v>
      </c>
      <c r="S682" s="1" t="s">
        <v>20</v>
      </c>
      <c r="T682" s="1" t="s">
        <v>57</v>
      </c>
      <c r="U682" s="1" t="s">
        <v>70</v>
      </c>
    </row>
    <row r="683" spans="1:21" x14ac:dyDescent="0.25">
      <c r="A683">
        <v>685</v>
      </c>
      <c r="B683">
        <f>IF(IFERROR(VLOOKUP(Origen[[#This Row],[Customer ID]],A684:A4582,1,FALSE),0)&gt;0,1,0)</f>
        <v>0</v>
      </c>
      <c r="C683">
        <v>63</v>
      </c>
      <c r="D683" s="1" t="s">
        <v>2</v>
      </c>
      <c r="E683" s="1" t="str">
        <f>IF(Origen[[#This Row],[Genero Sin Depurar]]="","Desconocido",Origen[[#This Row],[Genero Sin Depurar]])</f>
        <v>Male</v>
      </c>
      <c r="F683" s="1" t="s">
        <v>106</v>
      </c>
      <c r="G683" s="1" t="s">
        <v>49</v>
      </c>
      <c r="H683" s="2">
        <v>46660</v>
      </c>
      <c r="I683" s="2" t="str">
        <f>TEXT(Origen[[#This Row],[Fecha Compra]],"dddd")</f>
        <v>jueves</v>
      </c>
      <c r="J683" s="7" t="str">
        <f>TEXT(MONTH(Origen[[#This Row],[Fecha Compra]]),"MM")</f>
        <v>01</v>
      </c>
      <c r="K683" s="7">
        <f>YEAR(Origen[[#This Row],[Fecha Compra]])</f>
        <v>2027</v>
      </c>
      <c r="L683">
        <v>42</v>
      </c>
      <c r="M683">
        <v>82</v>
      </c>
      <c r="N683">
        <f>Origen[[#This Row],[Unidades]]*Origen[[#This Row],[PVP]]</f>
        <v>3444</v>
      </c>
      <c r="O683" s="1" t="s">
        <v>72</v>
      </c>
      <c r="P683" s="1" t="s">
        <v>26</v>
      </c>
      <c r="Q683" s="1" t="s">
        <v>116</v>
      </c>
      <c r="R683" s="1" t="s">
        <v>35</v>
      </c>
      <c r="S683" s="1" t="s">
        <v>9</v>
      </c>
      <c r="T683" s="1" t="s">
        <v>68</v>
      </c>
      <c r="U683" s="1" t="s">
        <v>70</v>
      </c>
    </row>
    <row r="684" spans="1:21" x14ac:dyDescent="0.25">
      <c r="A684">
        <v>686</v>
      </c>
      <c r="B684">
        <f>IF(IFERROR(VLOOKUP(Origen[[#This Row],[Customer ID]],A685:A4583,1,FALSE),0)&gt;0,1,0)</f>
        <v>0</v>
      </c>
      <c r="C684">
        <v>70</v>
      </c>
      <c r="D684" s="1" t="s">
        <v>2</v>
      </c>
      <c r="E684" s="1" t="str">
        <f>IF(Origen[[#This Row],[Genero Sin Depurar]]="","Desconocido",Origen[[#This Row],[Genero Sin Depurar]])</f>
        <v>Male</v>
      </c>
      <c r="F684" s="1" t="s">
        <v>3</v>
      </c>
      <c r="G684" s="1" t="s">
        <v>4</v>
      </c>
      <c r="H684" s="2">
        <v>46662</v>
      </c>
      <c r="I684" s="2" t="str">
        <f>TEXT(Origen[[#This Row],[Fecha Compra]],"dddd")</f>
        <v>sábado</v>
      </c>
      <c r="J684" s="7" t="str">
        <f>TEXT(MONTH(Origen[[#This Row],[Fecha Compra]]),"MM")</f>
        <v>01</v>
      </c>
      <c r="K684" s="7">
        <f>YEAR(Origen[[#This Row],[Fecha Compra]])</f>
        <v>2027</v>
      </c>
      <c r="L684">
        <v>32</v>
      </c>
      <c r="M684">
        <v>71</v>
      </c>
      <c r="N684">
        <f>Origen[[#This Row],[Unidades]]*Origen[[#This Row],[PVP]]</f>
        <v>2272</v>
      </c>
      <c r="O684" s="1" t="s">
        <v>17</v>
      </c>
      <c r="P684" s="1" t="s">
        <v>74</v>
      </c>
      <c r="Q684" s="1" t="s">
        <v>118</v>
      </c>
      <c r="R684" s="1" t="s">
        <v>8</v>
      </c>
      <c r="S684" s="1" t="s">
        <v>36</v>
      </c>
      <c r="T684" s="1" t="s">
        <v>15</v>
      </c>
      <c r="U684" s="1" t="s">
        <v>11</v>
      </c>
    </row>
    <row r="685" spans="1:21" x14ac:dyDescent="0.25">
      <c r="A685">
        <v>687</v>
      </c>
      <c r="B685">
        <f>IF(IFERROR(VLOOKUP(Origen[[#This Row],[Customer ID]],A686:A4584,1,FALSE),0)&gt;0,1,0)</f>
        <v>0</v>
      </c>
      <c r="C685">
        <v>70</v>
      </c>
      <c r="D685" s="1" t="s">
        <v>2</v>
      </c>
      <c r="E685" s="1" t="str">
        <f>IF(Origen[[#This Row],[Genero Sin Depurar]]="","Desconocido",Origen[[#This Row],[Genero Sin Depurar]])</f>
        <v>Male</v>
      </c>
      <c r="F685" s="1" t="s">
        <v>12</v>
      </c>
      <c r="G685" s="1" t="s">
        <v>4</v>
      </c>
      <c r="H685" s="2">
        <v>46664</v>
      </c>
      <c r="I685" s="2" t="str">
        <f>TEXT(Origen[[#This Row],[Fecha Compra]],"dddd")</f>
        <v>lunes</v>
      </c>
      <c r="J685" s="7" t="str">
        <f>TEXT(MONTH(Origen[[#This Row],[Fecha Compra]]),"MM")</f>
        <v>01</v>
      </c>
      <c r="K685" s="7">
        <f>YEAR(Origen[[#This Row],[Fecha Compra]])</f>
        <v>2027</v>
      </c>
      <c r="L685">
        <v>33</v>
      </c>
      <c r="M685">
        <v>35</v>
      </c>
      <c r="N685">
        <f>Origen[[#This Row],[Unidades]]*Origen[[#This Row],[PVP]]</f>
        <v>1155</v>
      </c>
      <c r="O685" s="1" t="s">
        <v>98</v>
      </c>
      <c r="P685" s="1" t="s">
        <v>6</v>
      </c>
      <c r="Q685" s="1" t="s">
        <v>100</v>
      </c>
      <c r="R685" s="1" t="s">
        <v>39</v>
      </c>
      <c r="S685" s="1" t="s">
        <v>52</v>
      </c>
      <c r="T685" s="1" t="s">
        <v>10</v>
      </c>
      <c r="U685" s="1" t="s">
        <v>11</v>
      </c>
    </row>
    <row r="686" spans="1:21" x14ac:dyDescent="0.25">
      <c r="A686">
        <v>688</v>
      </c>
      <c r="B686">
        <f>IF(IFERROR(VLOOKUP(Origen[[#This Row],[Customer ID]],A687:A4585,1,FALSE),0)&gt;0,1,0)</f>
        <v>0</v>
      </c>
      <c r="C686">
        <v>19</v>
      </c>
      <c r="D686" s="1" t="s">
        <v>2</v>
      </c>
      <c r="E686" s="1" t="str">
        <f>IF(Origen[[#This Row],[Genero Sin Depurar]]="","Desconocido",Origen[[#This Row],[Genero Sin Depurar]])</f>
        <v>Male</v>
      </c>
      <c r="F686" s="1" t="s">
        <v>125</v>
      </c>
      <c r="G686" s="1" t="s">
        <v>49</v>
      </c>
      <c r="H686" s="2">
        <v>46666</v>
      </c>
      <c r="I686" s="2" t="str">
        <f>TEXT(Origen[[#This Row],[Fecha Compra]],"dddd")</f>
        <v>miércoles</v>
      </c>
      <c r="J686" s="7" t="str">
        <f>TEXT(MONTH(Origen[[#This Row],[Fecha Compra]]),"MM")</f>
        <v>01</v>
      </c>
      <c r="K686" s="7">
        <f>YEAR(Origen[[#This Row],[Fecha Compra]])</f>
        <v>2027</v>
      </c>
      <c r="L686">
        <v>46</v>
      </c>
      <c r="M686">
        <v>38</v>
      </c>
      <c r="N686">
        <f>Origen[[#This Row],[Unidades]]*Origen[[#This Row],[PVP]]</f>
        <v>1748</v>
      </c>
      <c r="O686" s="1" t="s">
        <v>46</v>
      </c>
      <c r="P686" s="1" t="s">
        <v>74</v>
      </c>
      <c r="Q686" s="1" t="s">
        <v>30</v>
      </c>
      <c r="R686" s="1" t="s">
        <v>8</v>
      </c>
      <c r="S686" s="1" t="s">
        <v>20</v>
      </c>
      <c r="T686" s="1" t="s">
        <v>57</v>
      </c>
      <c r="U686" s="1" t="s">
        <v>40</v>
      </c>
    </row>
    <row r="687" spans="1:21" x14ac:dyDescent="0.25">
      <c r="A687">
        <v>689</v>
      </c>
      <c r="B687">
        <f>IF(IFERROR(VLOOKUP(Origen[[#This Row],[Customer ID]],A688:A4586,1,FALSE),0)&gt;0,1,0)</f>
        <v>0</v>
      </c>
      <c r="C687">
        <v>25</v>
      </c>
      <c r="D687" s="1" t="s">
        <v>2</v>
      </c>
      <c r="E687" s="1" t="str">
        <f>IF(Origen[[#This Row],[Genero Sin Depurar]]="","Desconocido",Origen[[#This Row],[Genero Sin Depurar]])</f>
        <v>Male</v>
      </c>
      <c r="F687" s="1" t="s">
        <v>101</v>
      </c>
      <c r="G687" s="1" t="s">
        <v>49</v>
      </c>
      <c r="H687" s="2">
        <v>46668</v>
      </c>
      <c r="I687" s="2" t="str">
        <f>TEXT(Origen[[#This Row],[Fecha Compra]],"dddd")</f>
        <v>viernes</v>
      </c>
      <c r="J687" s="7" t="str">
        <f>TEXT(MONTH(Origen[[#This Row],[Fecha Compra]]),"MM")</f>
        <v>01</v>
      </c>
      <c r="K687" s="7">
        <f>YEAR(Origen[[#This Row],[Fecha Compra]])</f>
        <v>2027</v>
      </c>
      <c r="L687">
        <v>44</v>
      </c>
      <c r="M687">
        <v>59</v>
      </c>
      <c r="N687">
        <f>Origen[[#This Row],[Unidades]]*Origen[[#This Row],[PVP]]</f>
        <v>2596</v>
      </c>
      <c r="O687" s="1" t="s">
        <v>133</v>
      </c>
      <c r="P687" s="1" t="s">
        <v>18</v>
      </c>
      <c r="Q687" s="1" t="s">
        <v>82</v>
      </c>
      <c r="R687" s="1" t="s">
        <v>35</v>
      </c>
      <c r="S687" s="1" t="s">
        <v>56</v>
      </c>
      <c r="T687" s="1" t="s">
        <v>10</v>
      </c>
      <c r="U687" s="1" t="s">
        <v>70</v>
      </c>
    </row>
    <row r="688" spans="1:21" x14ac:dyDescent="0.25">
      <c r="A688">
        <v>690</v>
      </c>
      <c r="B688">
        <f>IF(IFERROR(VLOOKUP(Origen[[#This Row],[Customer ID]],A689:A4587,1,FALSE),0)&gt;0,1,0)</f>
        <v>0</v>
      </c>
      <c r="C688">
        <v>19</v>
      </c>
      <c r="D688" s="1" t="s">
        <v>2</v>
      </c>
      <c r="E688" s="1" t="str">
        <f>IF(Origen[[#This Row],[Genero Sin Depurar]]="","Desconocido",Origen[[#This Row],[Genero Sin Depurar]])</f>
        <v>Male</v>
      </c>
      <c r="F688" s="1" t="s">
        <v>86</v>
      </c>
      <c r="G688" s="1" t="s">
        <v>4</v>
      </c>
      <c r="H688" s="2">
        <v>46670</v>
      </c>
      <c r="I688" s="2" t="str">
        <f>TEXT(Origen[[#This Row],[Fecha Compra]],"dddd")</f>
        <v>domingo</v>
      </c>
      <c r="J688" s="7" t="str">
        <f>TEXT(MONTH(Origen[[#This Row],[Fecha Compra]]),"MM")</f>
        <v>01</v>
      </c>
      <c r="K688" s="7">
        <f>YEAR(Origen[[#This Row],[Fecha Compra]])</f>
        <v>2027</v>
      </c>
      <c r="L688">
        <v>35</v>
      </c>
      <c r="M688">
        <v>91</v>
      </c>
      <c r="N688">
        <f>Origen[[#This Row],[Unidades]]*Origen[[#This Row],[PVP]]</f>
        <v>3185</v>
      </c>
      <c r="O688" s="1" t="s">
        <v>120</v>
      </c>
      <c r="P688" s="1" t="s">
        <v>26</v>
      </c>
      <c r="Q688" s="1" t="s">
        <v>103</v>
      </c>
      <c r="R688" s="1" t="s">
        <v>35</v>
      </c>
      <c r="S688" s="1" t="s">
        <v>9</v>
      </c>
      <c r="T688" s="1" t="s">
        <v>21</v>
      </c>
      <c r="U688" s="1" t="s">
        <v>79</v>
      </c>
    </row>
    <row r="689" spans="1:21" x14ac:dyDescent="0.25">
      <c r="A689">
        <v>691</v>
      </c>
      <c r="B689">
        <f>IF(IFERROR(VLOOKUP(Origen[[#This Row],[Customer ID]],A690:A4588,1,FALSE),0)&gt;0,1,0)</f>
        <v>0</v>
      </c>
      <c r="C689">
        <v>25</v>
      </c>
      <c r="D689" s="1" t="s">
        <v>2</v>
      </c>
      <c r="E689" s="1" t="str">
        <f>IF(Origen[[#This Row],[Genero Sin Depurar]]="","Desconocido",Origen[[#This Row],[Genero Sin Depurar]])</f>
        <v>Male</v>
      </c>
      <c r="F689" s="1" t="s">
        <v>41</v>
      </c>
      <c r="G689" s="1" t="s">
        <v>4</v>
      </c>
      <c r="H689" s="2">
        <v>46672</v>
      </c>
      <c r="I689" s="2" t="str">
        <f>TEXT(Origen[[#This Row],[Fecha Compra]],"dddd")</f>
        <v>martes</v>
      </c>
      <c r="J689" s="7" t="str">
        <f>TEXT(MONTH(Origen[[#This Row],[Fecha Compra]]),"MM")</f>
        <v>01</v>
      </c>
      <c r="K689" s="7">
        <f>YEAR(Origen[[#This Row],[Fecha Compra]])</f>
        <v>2027</v>
      </c>
      <c r="L689">
        <v>45</v>
      </c>
      <c r="M689">
        <v>68</v>
      </c>
      <c r="N689">
        <f>Origen[[#This Row],[Unidades]]*Origen[[#This Row],[PVP]]</f>
        <v>3060</v>
      </c>
      <c r="O689" s="1" t="s">
        <v>102</v>
      </c>
      <c r="P689" s="1" t="s">
        <v>74</v>
      </c>
      <c r="Q689" s="1" t="s">
        <v>90</v>
      </c>
      <c r="R689" s="1" t="s">
        <v>19</v>
      </c>
      <c r="S689" s="1" t="s">
        <v>36</v>
      </c>
      <c r="T689" s="1" t="s">
        <v>57</v>
      </c>
      <c r="U689" s="1" t="s">
        <v>22</v>
      </c>
    </row>
    <row r="690" spans="1:21" x14ac:dyDescent="0.25">
      <c r="A690">
        <v>692</v>
      </c>
      <c r="B690">
        <f>IF(IFERROR(VLOOKUP(Origen[[#This Row],[Customer ID]],A691:A4589,1,FALSE),0)&gt;0,1,0)</f>
        <v>0</v>
      </c>
      <c r="C690">
        <v>60</v>
      </c>
      <c r="D690" s="1" t="s">
        <v>2</v>
      </c>
      <c r="E690" s="1" t="str">
        <f>IF(Origen[[#This Row],[Genero Sin Depurar]]="","Desconocido",Origen[[#This Row],[Genero Sin Depurar]])</f>
        <v>Male</v>
      </c>
      <c r="F690" s="1" t="s">
        <v>114</v>
      </c>
      <c r="G690" s="1" t="s">
        <v>49</v>
      </c>
      <c r="H690" s="2">
        <v>46674</v>
      </c>
      <c r="I690" s="2" t="str">
        <f>TEXT(Origen[[#This Row],[Fecha Compra]],"dddd")</f>
        <v>jueves</v>
      </c>
      <c r="J690" s="7" t="str">
        <f>TEXT(MONTH(Origen[[#This Row],[Fecha Compra]]),"MM")</f>
        <v>01</v>
      </c>
      <c r="K690" s="7">
        <f>YEAR(Origen[[#This Row],[Fecha Compra]])</f>
        <v>2027</v>
      </c>
      <c r="L690">
        <v>37</v>
      </c>
      <c r="M690">
        <v>21</v>
      </c>
      <c r="N690">
        <f>Origen[[#This Row],[Unidades]]*Origen[[#This Row],[PVP]]</f>
        <v>777</v>
      </c>
      <c r="O690" s="1" t="s">
        <v>17</v>
      </c>
      <c r="P690" s="1" t="s">
        <v>6</v>
      </c>
      <c r="Q690" s="1" t="s">
        <v>47</v>
      </c>
      <c r="R690" s="1" t="s">
        <v>35</v>
      </c>
      <c r="S690" s="1" t="s">
        <v>36</v>
      </c>
      <c r="T690" s="1" t="s">
        <v>28</v>
      </c>
      <c r="U690" s="1" t="s">
        <v>58</v>
      </c>
    </row>
    <row r="691" spans="1:21" x14ac:dyDescent="0.25">
      <c r="A691">
        <v>693</v>
      </c>
      <c r="B691">
        <f>IF(IFERROR(VLOOKUP(Origen[[#This Row],[Customer ID]],A692:A4590,1,FALSE),0)&gt;0,1,0)</f>
        <v>0</v>
      </c>
      <c r="C691">
        <v>35</v>
      </c>
      <c r="D691" s="1" t="s">
        <v>2</v>
      </c>
      <c r="E691" s="1" t="str">
        <f>IF(Origen[[#This Row],[Genero Sin Depurar]]="","Desconocido",Origen[[#This Row],[Genero Sin Depurar]])</f>
        <v>Male</v>
      </c>
      <c r="F691" s="1" t="s">
        <v>71</v>
      </c>
      <c r="G691" s="1" t="s">
        <v>49</v>
      </c>
      <c r="H691" s="2">
        <v>46676</v>
      </c>
      <c r="I691" s="2" t="str">
        <f>TEXT(Origen[[#This Row],[Fecha Compra]],"dddd")</f>
        <v>sábado</v>
      </c>
      <c r="J691" s="7" t="str">
        <f>TEXT(MONTH(Origen[[#This Row],[Fecha Compra]]),"MM")</f>
        <v>01</v>
      </c>
      <c r="K691" s="7">
        <f>YEAR(Origen[[#This Row],[Fecha Compra]])</f>
        <v>2027</v>
      </c>
      <c r="L691">
        <v>40</v>
      </c>
      <c r="M691">
        <v>95</v>
      </c>
      <c r="N691">
        <f>Origen[[#This Row],[Unidades]]*Origen[[#This Row],[PVP]]</f>
        <v>3800</v>
      </c>
      <c r="O691" s="1" t="s">
        <v>96</v>
      </c>
      <c r="P691" s="1" t="s">
        <v>26</v>
      </c>
      <c r="Q691" s="1" t="s">
        <v>91</v>
      </c>
      <c r="R691" s="1" t="s">
        <v>19</v>
      </c>
      <c r="S691" s="1" t="s">
        <v>52</v>
      </c>
      <c r="T691" s="1" t="s">
        <v>68</v>
      </c>
      <c r="U691" s="1" t="s">
        <v>79</v>
      </c>
    </row>
    <row r="692" spans="1:21" x14ac:dyDescent="0.25">
      <c r="A692">
        <v>694</v>
      </c>
      <c r="B692">
        <f>IF(IFERROR(VLOOKUP(Origen[[#This Row],[Customer ID]],A693:A4591,1,FALSE),0)&gt;0,1,0)</f>
        <v>0</v>
      </c>
      <c r="C692">
        <v>46</v>
      </c>
      <c r="D692" s="1" t="s">
        <v>2</v>
      </c>
      <c r="E692" s="1" t="str">
        <f>IF(Origen[[#This Row],[Genero Sin Depurar]]="","Desconocido",Origen[[#This Row],[Genero Sin Depurar]])</f>
        <v>Male</v>
      </c>
      <c r="F692" s="1" t="s">
        <v>41</v>
      </c>
      <c r="G692" s="1" t="s">
        <v>4</v>
      </c>
      <c r="H692" s="2">
        <v>46678</v>
      </c>
      <c r="I692" s="2" t="str">
        <f>TEXT(Origen[[#This Row],[Fecha Compra]],"dddd")</f>
        <v>lunes</v>
      </c>
      <c r="J692" s="7" t="str">
        <f>TEXT(MONTH(Origen[[#This Row],[Fecha Compra]]),"MM")</f>
        <v>01</v>
      </c>
      <c r="K692" s="7">
        <f>YEAR(Origen[[#This Row],[Fecha Compra]])</f>
        <v>2027</v>
      </c>
      <c r="L692">
        <v>30</v>
      </c>
      <c r="M692">
        <v>52</v>
      </c>
      <c r="N692">
        <f>Origen[[#This Row],[Unidades]]*Origen[[#This Row],[PVP]]</f>
        <v>1560</v>
      </c>
      <c r="O692" s="1" t="s">
        <v>111</v>
      </c>
      <c r="P692" s="1" t="s">
        <v>6</v>
      </c>
      <c r="Q692" s="1" t="s">
        <v>30</v>
      </c>
      <c r="R692" s="1" t="s">
        <v>19</v>
      </c>
      <c r="S692" s="1" t="s">
        <v>20</v>
      </c>
      <c r="T692" s="1" t="s">
        <v>15</v>
      </c>
      <c r="U692" s="1" t="s">
        <v>79</v>
      </c>
    </row>
    <row r="693" spans="1:21" x14ac:dyDescent="0.25">
      <c r="A693">
        <v>695</v>
      </c>
      <c r="B693">
        <f>IF(IFERROR(VLOOKUP(Origen[[#This Row],[Customer ID]],A694:A4592,1,FALSE),0)&gt;0,1,0)</f>
        <v>0</v>
      </c>
      <c r="C693">
        <v>41</v>
      </c>
      <c r="D693" s="1" t="s">
        <v>2</v>
      </c>
      <c r="E693" s="1" t="str">
        <f>IF(Origen[[#This Row],[Genero Sin Depurar]]="","Desconocido",Origen[[#This Row],[Genero Sin Depurar]])</f>
        <v>Male</v>
      </c>
      <c r="F693" s="1" t="s">
        <v>63</v>
      </c>
      <c r="G693" s="1" t="s">
        <v>4</v>
      </c>
      <c r="H693" s="2">
        <v>46680</v>
      </c>
      <c r="I693" s="2" t="str">
        <f>TEXT(Origen[[#This Row],[Fecha Compra]],"dddd")</f>
        <v>miércoles</v>
      </c>
      <c r="J693" s="7" t="str">
        <f>TEXT(MONTH(Origen[[#This Row],[Fecha Compra]]),"MM")</f>
        <v>01</v>
      </c>
      <c r="K693" s="7">
        <f>YEAR(Origen[[#This Row],[Fecha Compra]])</f>
        <v>2027</v>
      </c>
      <c r="L693">
        <v>38</v>
      </c>
      <c r="M693">
        <v>21</v>
      </c>
      <c r="N693">
        <f>Origen[[#This Row],[Unidades]]*Origen[[#This Row],[PVP]]</f>
        <v>798</v>
      </c>
      <c r="O693" s="1" t="s">
        <v>5</v>
      </c>
      <c r="P693" s="1" t="s">
        <v>18</v>
      </c>
      <c r="Q693" s="1" t="s">
        <v>43</v>
      </c>
      <c r="R693" s="1" t="s">
        <v>39</v>
      </c>
      <c r="S693" s="1" t="s">
        <v>52</v>
      </c>
      <c r="T693" s="1" t="s">
        <v>10</v>
      </c>
      <c r="U693" s="1" t="s">
        <v>79</v>
      </c>
    </row>
    <row r="694" spans="1:21" x14ac:dyDescent="0.25">
      <c r="A694">
        <v>696</v>
      </c>
      <c r="B694">
        <f>IF(IFERROR(VLOOKUP(Origen[[#This Row],[Customer ID]],A695:A4593,1,FALSE),0)&gt;0,1,0)</f>
        <v>0</v>
      </c>
      <c r="C694">
        <v>30</v>
      </c>
      <c r="D694" s="1" t="s">
        <v>2</v>
      </c>
      <c r="E694" s="1" t="str">
        <f>IF(Origen[[#This Row],[Genero Sin Depurar]]="","Desconocido",Origen[[#This Row],[Genero Sin Depurar]])</f>
        <v>Male</v>
      </c>
      <c r="F694" s="1" t="s">
        <v>41</v>
      </c>
      <c r="G694" s="1" t="s">
        <v>4</v>
      </c>
      <c r="H694" s="2">
        <v>46682</v>
      </c>
      <c r="I694" s="2" t="str">
        <f>TEXT(Origen[[#This Row],[Fecha Compra]],"dddd")</f>
        <v>viernes</v>
      </c>
      <c r="J694" s="7" t="str">
        <f>TEXT(MONTH(Origen[[#This Row],[Fecha Compra]]),"MM")</f>
        <v>01</v>
      </c>
      <c r="K694" s="7">
        <f>YEAR(Origen[[#This Row],[Fecha Compra]])</f>
        <v>2027</v>
      </c>
      <c r="L694">
        <v>15</v>
      </c>
      <c r="M694">
        <v>67</v>
      </c>
      <c r="N694">
        <f>Origen[[#This Row],[Unidades]]*Origen[[#This Row],[PVP]]</f>
        <v>1005</v>
      </c>
      <c r="O694" s="1" t="s">
        <v>89</v>
      </c>
      <c r="P694" s="1" t="s">
        <v>74</v>
      </c>
      <c r="Q694" s="1" t="s">
        <v>82</v>
      </c>
      <c r="R694" s="1" t="s">
        <v>35</v>
      </c>
      <c r="S694" s="1" t="s">
        <v>27</v>
      </c>
      <c r="T694" s="1" t="s">
        <v>68</v>
      </c>
      <c r="U694" s="1" t="s">
        <v>79</v>
      </c>
    </row>
    <row r="695" spans="1:21" x14ac:dyDescent="0.25">
      <c r="A695">
        <v>697</v>
      </c>
      <c r="B695">
        <f>IF(IFERROR(VLOOKUP(Origen[[#This Row],[Customer ID]],A696:A4594,1,FALSE),0)&gt;0,1,0)</f>
        <v>0</v>
      </c>
      <c r="C695">
        <v>44</v>
      </c>
      <c r="D695" s="1" t="s">
        <v>2</v>
      </c>
      <c r="E695" s="1" t="str">
        <f>IF(Origen[[#This Row],[Genero Sin Depurar]]="","Desconocido",Origen[[#This Row],[Genero Sin Depurar]])</f>
        <v>Male</v>
      </c>
      <c r="F695" s="1" t="s">
        <v>115</v>
      </c>
      <c r="G695" s="1" t="s">
        <v>49</v>
      </c>
      <c r="H695" s="2">
        <v>46684</v>
      </c>
      <c r="I695" s="2" t="str">
        <f>TEXT(Origen[[#This Row],[Fecha Compra]],"dddd")</f>
        <v>domingo</v>
      </c>
      <c r="J695" s="7" t="str">
        <f>TEXT(MONTH(Origen[[#This Row],[Fecha Compra]]),"MM")</f>
        <v>01</v>
      </c>
      <c r="K695" s="7">
        <f>YEAR(Origen[[#This Row],[Fecha Compra]])</f>
        <v>2027</v>
      </c>
      <c r="L695">
        <v>49</v>
      </c>
      <c r="M695">
        <v>42</v>
      </c>
      <c r="N695">
        <f>Origen[[#This Row],[Unidades]]*Origen[[#This Row],[PVP]]</f>
        <v>2058</v>
      </c>
      <c r="O695" s="1" t="s">
        <v>122</v>
      </c>
      <c r="P695" s="1" t="s">
        <v>6</v>
      </c>
      <c r="Q695" s="1" t="s">
        <v>78</v>
      </c>
      <c r="R695" s="1" t="s">
        <v>39</v>
      </c>
      <c r="S695" s="1" t="s">
        <v>36</v>
      </c>
      <c r="T695" s="1" t="s">
        <v>15</v>
      </c>
      <c r="U695" s="1" t="s">
        <v>70</v>
      </c>
    </row>
    <row r="696" spans="1:21" x14ac:dyDescent="0.25">
      <c r="A696">
        <v>698</v>
      </c>
      <c r="B696">
        <f>IF(IFERROR(VLOOKUP(Origen[[#This Row],[Customer ID]],A697:A4595,1,FALSE),0)&gt;0,1,0)</f>
        <v>0</v>
      </c>
      <c r="C696">
        <v>61</v>
      </c>
      <c r="D696" s="1" t="s">
        <v>2</v>
      </c>
      <c r="E696" s="1" t="str">
        <f>IF(Origen[[#This Row],[Genero Sin Depurar]]="","Desconocido",Origen[[#This Row],[Genero Sin Depurar]])</f>
        <v>Male</v>
      </c>
      <c r="F696" s="1" t="s">
        <v>101</v>
      </c>
      <c r="G696" s="1" t="s">
        <v>49</v>
      </c>
      <c r="H696" s="2">
        <v>46686</v>
      </c>
      <c r="I696" s="2" t="str">
        <f>TEXT(Origen[[#This Row],[Fecha Compra]],"dddd")</f>
        <v>martes</v>
      </c>
      <c r="J696" s="7" t="str">
        <f>TEXT(MONTH(Origen[[#This Row],[Fecha Compra]]),"MM")</f>
        <v>01</v>
      </c>
      <c r="K696" s="7">
        <f>YEAR(Origen[[#This Row],[Fecha Compra]])</f>
        <v>2027</v>
      </c>
      <c r="L696">
        <v>40</v>
      </c>
      <c r="M696">
        <v>63</v>
      </c>
      <c r="N696">
        <f>Origen[[#This Row],[Unidades]]*Origen[[#This Row],[PVP]]</f>
        <v>2520</v>
      </c>
      <c r="O696" s="1" t="s">
        <v>96</v>
      </c>
      <c r="P696" s="1" t="s">
        <v>74</v>
      </c>
      <c r="Q696" s="1" t="s">
        <v>92</v>
      </c>
      <c r="R696" s="1" t="s">
        <v>35</v>
      </c>
      <c r="S696" s="1" t="s">
        <v>20</v>
      </c>
      <c r="T696" s="1" t="s">
        <v>68</v>
      </c>
      <c r="U696" s="1" t="s">
        <v>40</v>
      </c>
    </row>
    <row r="697" spans="1:21" x14ac:dyDescent="0.25">
      <c r="A697">
        <v>699</v>
      </c>
      <c r="B697">
        <f>IF(IFERROR(VLOOKUP(Origen[[#This Row],[Customer ID]],A698:A4596,1,FALSE),0)&gt;0,1,0)</f>
        <v>0</v>
      </c>
      <c r="C697">
        <v>55</v>
      </c>
      <c r="D697" s="1" t="s">
        <v>2</v>
      </c>
      <c r="E697" s="1" t="str">
        <f>IF(Origen[[#This Row],[Genero Sin Depurar]]="","Desconocido",Origen[[#This Row],[Genero Sin Depurar]])</f>
        <v>Male</v>
      </c>
      <c r="F697" s="1" t="s">
        <v>119</v>
      </c>
      <c r="G697" s="1" t="s">
        <v>24</v>
      </c>
      <c r="H697" s="2">
        <v>46688</v>
      </c>
      <c r="I697" s="2" t="str">
        <f>TEXT(Origen[[#This Row],[Fecha Compra]],"dddd")</f>
        <v>jueves</v>
      </c>
      <c r="J697" s="7" t="str">
        <f>TEXT(MONTH(Origen[[#This Row],[Fecha Compra]]),"MM")</f>
        <v>01</v>
      </c>
      <c r="K697" s="7">
        <f>YEAR(Origen[[#This Row],[Fecha Compra]])</f>
        <v>2027</v>
      </c>
      <c r="L697">
        <v>40</v>
      </c>
      <c r="M697">
        <v>41</v>
      </c>
      <c r="N697">
        <f>Origen[[#This Row],[Unidades]]*Origen[[#This Row],[PVP]]</f>
        <v>1640</v>
      </c>
      <c r="O697" s="1" t="s">
        <v>128</v>
      </c>
      <c r="P697" s="1" t="s">
        <v>26</v>
      </c>
      <c r="Q697" s="1" t="s">
        <v>116</v>
      </c>
      <c r="R697" s="1" t="s">
        <v>8</v>
      </c>
      <c r="S697" s="1" t="s">
        <v>36</v>
      </c>
      <c r="T697" s="1" t="s">
        <v>68</v>
      </c>
      <c r="U697" s="1" t="s">
        <v>22</v>
      </c>
    </row>
    <row r="698" spans="1:21" x14ac:dyDescent="0.25">
      <c r="A698">
        <v>700</v>
      </c>
      <c r="B698">
        <f>IF(IFERROR(VLOOKUP(Origen[[#This Row],[Customer ID]],A699:A4597,1,FALSE),0)&gt;0,1,0)</f>
        <v>0</v>
      </c>
      <c r="C698">
        <v>50</v>
      </c>
      <c r="D698" s="1" t="s">
        <v>2</v>
      </c>
      <c r="E698" s="1" t="str">
        <f>IF(Origen[[#This Row],[Genero Sin Depurar]]="","Desconocido",Origen[[#This Row],[Genero Sin Depurar]])</f>
        <v>Male</v>
      </c>
      <c r="F698" s="1" t="s">
        <v>48</v>
      </c>
      <c r="G698" s="1" t="s">
        <v>49</v>
      </c>
      <c r="H698" s="2">
        <v>46690</v>
      </c>
      <c r="I698" s="2" t="str">
        <f>TEXT(Origen[[#This Row],[Fecha Compra]],"dddd")</f>
        <v>sábado</v>
      </c>
      <c r="J698" s="7" t="str">
        <f>TEXT(MONTH(Origen[[#This Row],[Fecha Compra]]),"MM")</f>
        <v>01</v>
      </c>
      <c r="K698" s="7">
        <f>YEAR(Origen[[#This Row],[Fecha Compra]])</f>
        <v>2027</v>
      </c>
      <c r="L698">
        <v>5</v>
      </c>
      <c r="M698">
        <v>46</v>
      </c>
      <c r="N698">
        <f>Origen[[#This Row],[Unidades]]*Origen[[#This Row],[PVP]]</f>
        <v>230</v>
      </c>
      <c r="O698" s="1" t="s">
        <v>121</v>
      </c>
      <c r="P698" s="1" t="s">
        <v>26</v>
      </c>
      <c r="Q698" s="1" t="s">
        <v>43</v>
      </c>
      <c r="R698" s="1" t="s">
        <v>39</v>
      </c>
      <c r="S698" s="1" t="s">
        <v>52</v>
      </c>
      <c r="T698" s="1" t="s">
        <v>28</v>
      </c>
      <c r="U698" s="1" t="s">
        <v>22</v>
      </c>
    </row>
    <row r="699" spans="1:21" x14ac:dyDescent="0.25">
      <c r="A699">
        <v>701</v>
      </c>
      <c r="B699">
        <f>IF(IFERROR(VLOOKUP(Origen[[#This Row],[Customer ID]],A700:A4598,1,FALSE),0)&gt;0,1,0)</f>
        <v>0</v>
      </c>
      <c r="C699">
        <v>57</v>
      </c>
      <c r="D699" s="1" t="s">
        <v>2</v>
      </c>
      <c r="E699" s="1" t="str">
        <f>IF(Origen[[#This Row],[Genero Sin Depurar]]="","Desconocido",Origen[[#This Row],[Genero Sin Depurar]])</f>
        <v>Male</v>
      </c>
      <c r="F699" s="1" t="s">
        <v>77</v>
      </c>
      <c r="G699" s="1" t="s">
        <v>4</v>
      </c>
      <c r="H699" s="2">
        <v>46692</v>
      </c>
      <c r="I699" s="2" t="str">
        <f>TEXT(Origen[[#This Row],[Fecha Compra]],"dddd")</f>
        <v>lunes</v>
      </c>
      <c r="J699" s="7" t="str">
        <f>TEXT(MONTH(Origen[[#This Row],[Fecha Compra]]),"MM")</f>
        <v>01</v>
      </c>
      <c r="K699" s="7">
        <f>YEAR(Origen[[#This Row],[Fecha Compra]])</f>
        <v>2027</v>
      </c>
      <c r="L699">
        <v>5</v>
      </c>
      <c r="M699">
        <v>79</v>
      </c>
      <c r="N699">
        <f>Origen[[#This Row],[Unidades]]*Origen[[#This Row],[PVP]]</f>
        <v>395</v>
      </c>
      <c r="O699" s="1" t="s">
        <v>132</v>
      </c>
      <c r="P699" s="1" t="s">
        <v>6</v>
      </c>
      <c r="Q699" s="1" t="s">
        <v>60</v>
      </c>
      <c r="R699" s="1" t="s">
        <v>8</v>
      </c>
      <c r="S699" s="1" t="s">
        <v>36</v>
      </c>
      <c r="T699" s="1" t="s">
        <v>28</v>
      </c>
      <c r="U699" s="1" t="s">
        <v>70</v>
      </c>
    </row>
    <row r="700" spans="1:21" x14ac:dyDescent="0.25">
      <c r="A700">
        <v>702</v>
      </c>
      <c r="B700">
        <f>IF(IFERROR(VLOOKUP(Origen[[#This Row],[Customer ID]],A701:A4599,1,FALSE),0)&gt;0,1,0)</f>
        <v>0</v>
      </c>
      <c r="C700">
        <v>51</v>
      </c>
      <c r="D700" s="1" t="s">
        <v>2</v>
      </c>
      <c r="E700" s="1" t="str">
        <f>IF(Origen[[#This Row],[Genero Sin Depurar]]="","Desconocido",Origen[[#This Row],[Genero Sin Depurar]])</f>
        <v>Male</v>
      </c>
      <c r="F700" s="1" t="s">
        <v>119</v>
      </c>
      <c r="G700" s="1" t="s">
        <v>24</v>
      </c>
      <c r="H700" s="2">
        <v>46694</v>
      </c>
      <c r="I700" s="2" t="str">
        <f>TEXT(Origen[[#This Row],[Fecha Compra]],"dddd")</f>
        <v>miércoles</v>
      </c>
      <c r="J700" s="7" t="str">
        <f>TEXT(MONTH(Origen[[#This Row],[Fecha Compra]]),"MM")</f>
        <v>01</v>
      </c>
      <c r="K700" s="7">
        <f>YEAR(Origen[[#This Row],[Fecha Compra]])</f>
        <v>2027</v>
      </c>
      <c r="L700">
        <v>5</v>
      </c>
      <c r="M700">
        <v>90</v>
      </c>
      <c r="N700">
        <f>Origen[[#This Row],[Unidades]]*Origen[[#This Row],[PVP]]</f>
        <v>450</v>
      </c>
      <c r="O700" s="1" t="s">
        <v>117</v>
      </c>
      <c r="P700" s="1" t="s">
        <v>6</v>
      </c>
      <c r="Q700" s="1" t="s">
        <v>90</v>
      </c>
      <c r="R700" s="1" t="s">
        <v>39</v>
      </c>
      <c r="S700" s="1" t="s">
        <v>27</v>
      </c>
      <c r="T700" s="1" t="s">
        <v>68</v>
      </c>
      <c r="U700" s="1" t="s">
        <v>79</v>
      </c>
    </row>
    <row r="701" spans="1:21" x14ac:dyDescent="0.25">
      <c r="A701">
        <v>703</v>
      </c>
      <c r="B701">
        <f>IF(IFERROR(VLOOKUP(Origen[[#This Row],[Customer ID]],A702:A4600,1,FALSE),0)&gt;0,1,0)</f>
        <v>0</v>
      </c>
      <c r="C701">
        <v>18</v>
      </c>
      <c r="D701" s="1" t="s">
        <v>2</v>
      </c>
      <c r="E701" s="1" t="str">
        <f>IF(Origen[[#This Row],[Genero Sin Depurar]]="","Desconocido",Origen[[#This Row],[Genero Sin Depurar]])</f>
        <v>Male</v>
      </c>
      <c r="F701" s="1" t="s">
        <v>37</v>
      </c>
      <c r="G701" s="1" t="s">
        <v>4</v>
      </c>
      <c r="H701" s="2">
        <v>46696</v>
      </c>
      <c r="I701" s="2" t="str">
        <f>TEXT(Origen[[#This Row],[Fecha Compra]],"dddd")</f>
        <v>viernes</v>
      </c>
      <c r="J701" s="7" t="str">
        <f>TEXT(MONTH(Origen[[#This Row],[Fecha Compra]]),"MM")</f>
        <v>01</v>
      </c>
      <c r="K701" s="7">
        <f>YEAR(Origen[[#This Row],[Fecha Compra]])</f>
        <v>2027</v>
      </c>
      <c r="L701">
        <v>1</v>
      </c>
      <c r="M701">
        <v>71</v>
      </c>
      <c r="N701">
        <f>Origen[[#This Row],[Unidades]]*Origen[[#This Row],[PVP]]</f>
        <v>71</v>
      </c>
      <c r="O701" s="1" t="s">
        <v>38</v>
      </c>
      <c r="P701" s="1" t="s">
        <v>26</v>
      </c>
      <c r="Q701" s="1" t="s">
        <v>34</v>
      </c>
      <c r="R701" s="1" t="s">
        <v>8</v>
      </c>
      <c r="S701" s="1" t="s">
        <v>56</v>
      </c>
      <c r="T701" s="1" t="s">
        <v>15</v>
      </c>
      <c r="U701" s="1" t="s">
        <v>22</v>
      </c>
    </row>
    <row r="702" spans="1:21" x14ac:dyDescent="0.25">
      <c r="A702">
        <v>704</v>
      </c>
      <c r="B702">
        <f>IF(IFERROR(VLOOKUP(Origen[[#This Row],[Customer ID]],A703:A4601,1,FALSE),0)&gt;0,1,0)</f>
        <v>0</v>
      </c>
      <c r="C702">
        <v>63</v>
      </c>
      <c r="D702" s="1" t="s">
        <v>2</v>
      </c>
      <c r="E702" s="1" t="str">
        <f>IF(Origen[[#This Row],[Genero Sin Depurar]]="","Desconocido",Origen[[#This Row],[Genero Sin Depurar]])</f>
        <v>Male</v>
      </c>
      <c r="F702" s="1" t="s">
        <v>63</v>
      </c>
      <c r="G702" s="1" t="s">
        <v>4</v>
      </c>
      <c r="H702" s="2">
        <v>46698</v>
      </c>
      <c r="I702" s="2" t="str">
        <f>TEXT(Origen[[#This Row],[Fecha Compra]],"dddd")</f>
        <v>domingo</v>
      </c>
      <c r="J702" s="7" t="str">
        <f>TEXT(MONTH(Origen[[#This Row],[Fecha Compra]]),"MM")</f>
        <v>01</v>
      </c>
      <c r="K702" s="7">
        <f>YEAR(Origen[[#This Row],[Fecha Compra]])</f>
        <v>2027</v>
      </c>
      <c r="L702">
        <v>21</v>
      </c>
      <c r="M702">
        <v>87</v>
      </c>
      <c r="N702">
        <f>Origen[[#This Row],[Unidades]]*Origen[[#This Row],[PVP]]</f>
        <v>1827</v>
      </c>
      <c r="O702" s="1" t="s">
        <v>121</v>
      </c>
      <c r="P702" s="1" t="s">
        <v>6</v>
      </c>
      <c r="Q702" s="1" t="s">
        <v>51</v>
      </c>
      <c r="R702" s="1" t="s">
        <v>35</v>
      </c>
      <c r="S702" s="1" t="s">
        <v>36</v>
      </c>
      <c r="T702" s="1" t="s">
        <v>10</v>
      </c>
      <c r="U702" s="1" t="s">
        <v>22</v>
      </c>
    </row>
    <row r="703" spans="1:21" x14ac:dyDescent="0.25">
      <c r="A703">
        <v>705</v>
      </c>
      <c r="B703">
        <f>IF(IFERROR(VLOOKUP(Origen[[#This Row],[Customer ID]],A704:A4602,1,FALSE),0)&gt;0,1,0)</f>
        <v>0</v>
      </c>
      <c r="C703">
        <v>34</v>
      </c>
      <c r="D703" s="1" t="s">
        <v>2</v>
      </c>
      <c r="E703" s="1" t="str">
        <f>IF(Origen[[#This Row],[Genero Sin Depurar]]="","Desconocido",Origen[[#This Row],[Genero Sin Depurar]])</f>
        <v>Male</v>
      </c>
      <c r="F703" s="1" t="s">
        <v>86</v>
      </c>
      <c r="G703" s="1" t="s">
        <v>4</v>
      </c>
      <c r="H703" s="2">
        <v>46700</v>
      </c>
      <c r="I703" s="2" t="str">
        <f>TEXT(Origen[[#This Row],[Fecha Compra]],"dddd")</f>
        <v>martes</v>
      </c>
      <c r="J703" s="7" t="str">
        <f>TEXT(MONTH(Origen[[#This Row],[Fecha Compra]]),"MM")</f>
        <v>01</v>
      </c>
      <c r="K703" s="7">
        <f>YEAR(Origen[[#This Row],[Fecha Compra]])</f>
        <v>2027</v>
      </c>
      <c r="L703">
        <v>18</v>
      </c>
      <c r="M703">
        <v>66</v>
      </c>
      <c r="N703">
        <f>Origen[[#This Row],[Unidades]]*Origen[[#This Row],[PVP]]</f>
        <v>1188</v>
      </c>
      <c r="O703" s="1" t="s">
        <v>117</v>
      </c>
      <c r="P703" s="1" t="s">
        <v>18</v>
      </c>
      <c r="Q703" s="1" t="s">
        <v>76</v>
      </c>
      <c r="R703" s="1" t="s">
        <v>19</v>
      </c>
      <c r="S703" s="1" t="s">
        <v>9</v>
      </c>
      <c r="T703" s="1" t="s">
        <v>28</v>
      </c>
      <c r="U703" s="1" t="s">
        <v>31</v>
      </c>
    </row>
    <row r="704" spans="1:21" x14ac:dyDescent="0.25">
      <c r="A704">
        <v>706</v>
      </c>
      <c r="B704">
        <f>IF(IFERROR(VLOOKUP(Origen[[#This Row],[Customer ID]],A705:A4603,1,FALSE),0)&gt;0,1,0)</f>
        <v>0</v>
      </c>
      <c r="C704">
        <v>25</v>
      </c>
      <c r="D704" s="1" t="s">
        <v>2</v>
      </c>
      <c r="E704" s="1" t="str">
        <f>IF(Origen[[#This Row],[Genero Sin Depurar]]="","Desconocido",Origen[[#This Row],[Genero Sin Depurar]])</f>
        <v>Male</v>
      </c>
      <c r="F704" s="1" t="s">
        <v>77</v>
      </c>
      <c r="G704" s="1" t="s">
        <v>4</v>
      </c>
      <c r="H704" s="2">
        <v>46702</v>
      </c>
      <c r="I704" s="2" t="str">
        <f>TEXT(Origen[[#This Row],[Fecha Compra]],"dddd")</f>
        <v>jueves</v>
      </c>
      <c r="J704" s="7" t="str">
        <f>TEXT(MONTH(Origen[[#This Row],[Fecha Compra]]),"MM")</f>
        <v>01</v>
      </c>
      <c r="K704" s="7">
        <f>YEAR(Origen[[#This Row],[Fecha Compra]])</f>
        <v>2027</v>
      </c>
      <c r="L704">
        <v>49</v>
      </c>
      <c r="M704">
        <v>90</v>
      </c>
      <c r="N704">
        <f>Origen[[#This Row],[Unidades]]*Origen[[#This Row],[PVP]]</f>
        <v>4410</v>
      </c>
      <c r="O704" s="1" t="s">
        <v>54</v>
      </c>
      <c r="P704" s="1" t="s">
        <v>74</v>
      </c>
      <c r="Q704" s="1" t="s">
        <v>108</v>
      </c>
      <c r="R704" s="1" t="s">
        <v>35</v>
      </c>
      <c r="S704" s="1" t="s">
        <v>20</v>
      </c>
      <c r="T704" s="1" t="s">
        <v>15</v>
      </c>
      <c r="U704" s="1" t="s">
        <v>40</v>
      </c>
    </row>
    <row r="705" spans="1:21" x14ac:dyDescent="0.25">
      <c r="A705">
        <v>707</v>
      </c>
      <c r="B705">
        <f>IF(IFERROR(VLOOKUP(Origen[[#This Row],[Customer ID]],A706:A4604,1,FALSE),0)&gt;0,1,0)</f>
        <v>0</v>
      </c>
      <c r="C705">
        <v>46</v>
      </c>
      <c r="D705" s="1" t="s">
        <v>2</v>
      </c>
      <c r="E705" s="1" t="str">
        <f>IF(Origen[[#This Row],[Genero Sin Depurar]]="","Desconocido",Origen[[#This Row],[Genero Sin Depurar]])</f>
        <v>Male</v>
      </c>
      <c r="F705" s="1" t="s">
        <v>16</v>
      </c>
      <c r="G705" s="1" t="s">
        <v>4</v>
      </c>
      <c r="H705" s="2">
        <v>46704</v>
      </c>
      <c r="I705" s="2" t="str">
        <f>TEXT(Origen[[#This Row],[Fecha Compra]],"dddd")</f>
        <v>sábado</v>
      </c>
      <c r="J705" s="7" t="str">
        <f>TEXT(MONTH(Origen[[#This Row],[Fecha Compra]]),"MM")</f>
        <v>01</v>
      </c>
      <c r="K705" s="7">
        <f>YEAR(Origen[[#This Row],[Fecha Compra]])</f>
        <v>2027</v>
      </c>
      <c r="L705">
        <v>27</v>
      </c>
      <c r="M705">
        <v>47</v>
      </c>
      <c r="N705">
        <f>Origen[[#This Row],[Unidades]]*Origen[[#This Row],[PVP]]</f>
        <v>1269</v>
      </c>
      <c r="O705" s="1" t="s">
        <v>128</v>
      </c>
      <c r="P705" s="1" t="s">
        <v>6</v>
      </c>
      <c r="Q705" s="1" t="s">
        <v>30</v>
      </c>
      <c r="R705" s="1" t="s">
        <v>35</v>
      </c>
      <c r="S705" s="1" t="s">
        <v>9</v>
      </c>
      <c r="T705" s="1" t="s">
        <v>68</v>
      </c>
      <c r="U705" s="1" t="s">
        <v>22</v>
      </c>
    </row>
    <row r="706" spans="1:21" x14ac:dyDescent="0.25">
      <c r="A706">
        <v>708</v>
      </c>
      <c r="B706">
        <f>IF(IFERROR(VLOOKUP(Origen[[#This Row],[Customer ID]],A707:A4605,1,FALSE),0)&gt;0,1,0)</f>
        <v>0</v>
      </c>
      <c r="C706">
        <v>59</v>
      </c>
      <c r="D706" s="1" t="s">
        <v>2</v>
      </c>
      <c r="E706" s="1" t="str">
        <f>IF(Origen[[#This Row],[Genero Sin Depurar]]="","Desconocido",Origen[[#This Row],[Genero Sin Depurar]])</f>
        <v>Male</v>
      </c>
      <c r="F706" s="1" t="s">
        <v>37</v>
      </c>
      <c r="G706" s="1" t="s">
        <v>4</v>
      </c>
      <c r="H706" s="2">
        <v>46706</v>
      </c>
      <c r="I706" s="2" t="str">
        <f>TEXT(Origen[[#This Row],[Fecha Compra]],"dddd")</f>
        <v>lunes</v>
      </c>
      <c r="J706" s="7" t="str">
        <f>TEXT(MONTH(Origen[[#This Row],[Fecha Compra]]),"MM")</f>
        <v>01</v>
      </c>
      <c r="K706" s="7">
        <f>YEAR(Origen[[#This Row],[Fecha Compra]])</f>
        <v>2027</v>
      </c>
      <c r="L706">
        <v>21</v>
      </c>
      <c r="M706">
        <v>38</v>
      </c>
      <c r="N706">
        <f>Origen[[#This Row],[Unidades]]*Origen[[#This Row],[PVP]]</f>
        <v>798</v>
      </c>
      <c r="O706" s="1" t="s">
        <v>42</v>
      </c>
      <c r="P706" s="1" t="s">
        <v>6</v>
      </c>
      <c r="Q706" s="1" t="s">
        <v>55</v>
      </c>
      <c r="R706" s="1" t="s">
        <v>19</v>
      </c>
      <c r="S706" s="1" t="s">
        <v>27</v>
      </c>
      <c r="T706" s="1" t="s">
        <v>10</v>
      </c>
      <c r="U706" s="1" t="s">
        <v>31</v>
      </c>
    </row>
    <row r="707" spans="1:21" x14ac:dyDescent="0.25">
      <c r="A707">
        <v>709</v>
      </c>
      <c r="B707">
        <f>IF(IFERROR(VLOOKUP(Origen[[#This Row],[Customer ID]],A708:A4606,1,FALSE),0)&gt;0,1,0)</f>
        <v>0</v>
      </c>
      <c r="C707">
        <v>37</v>
      </c>
      <c r="D707" s="1" t="s">
        <v>2</v>
      </c>
      <c r="E707" s="1" t="str">
        <f>IF(Origen[[#This Row],[Genero Sin Depurar]]="","Desconocido",Origen[[#This Row],[Genero Sin Depurar]])</f>
        <v>Male</v>
      </c>
      <c r="F707" s="1" t="s">
        <v>114</v>
      </c>
      <c r="G707" s="1" t="s">
        <v>49</v>
      </c>
      <c r="H707" s="2">
        <v>46708</v>
      </c>
      <c r="I707" s="2" t="str">
        <f>TEXT(Origen[[#This Row],[Fecha Compra]],"dddd")</f>
        <v>miércoles</v>
      </c>
      <c r="J707" s="7" t="str">
        <f>TEXT(MONTH(Origen[[#This Row],[Fecha Compra]]),"MM")</f>
        <v>01</v>
      </c>
      <c r="K707" s="7">
        <f>YEAR(Origen[[#This Row],[Fecha Compra]])</f>
        <v>2027</v>
      </c>
      <c r="L707">
        <v>19</v>
      </c>
      <c r="M707">
        <v>50</v>
      </c>
      <c r="N707">
        <f>Origen[[#This Row],[Unidades]]*Origen[[#This Row],[PVP]]</f>
        <v>950</v>
      </c>
      <c r="O707" s="1" t="s">
        <v>5</v>
      </c>
      <c r="P707" s="1" t="s">
        <v>6</v>
      </c>
      <c r="Q707" s="1" t="s">
        <v>100</v>
      </c>
      <c r="R707" s="1" t="s">
        <v>35</v>
      </c>
      <c r="S707" s="1" t="s">
        <v>56</v>
      </c>
      <c r="T707" s="1" t="s">
        <v>15</v>
      </c>
      <c r="U707" s="1" t="s">
        <v>11</v>
      </c>
    </row>
    <row r="708" spans="1:21" x14ac:dyDescent="0.25">
      <c r="A708">
        <v>710</v>
      </c>
      <c r="B708">
        <f>IF(IFERROR(VLOOKUP(Origen[[#This Row],[Customer ID]],A709:A4607,1,FALSE),0)&gt;0,1,0)</f>
        <v>0</v>
      </c>
      <c r="C708">
        <v>49</v>
      </c>
      <c r="D708" s="1" t="s">
        <v>2</v>
      </c>
      <c r="E708" s="1" t="str">
        <f>IF(Origen[[#This Row],[Genero Sin Depurar]]="","Desconocido",Origen[[#This Row],[Genero Sin Depurar]])</f>
        <v>Male</v>
      </c>
      <c r="F708" s="1" t="s">
        <v>84</v>
      </c>
      <c r="G708" s="1" t="s">
        <v>45</v>
      </c>
      <c r="H708" s="2">
        <v>46710</v>
      </c>
      <c r="I708" s="2" t="str">
        <f>TEXT(Origen[[#This Row],[Fecha Compra]],"dddd")</f>
        <v>viernes</v>
      </c>
      <c r="J708" s="7" t="str">
        <f>TEXT(MONTH(Origen[[#This Row],[Fecha Compra]]),"MM")</f>
        <v>01</v>
      </c>
      <c r="K708" s="7">
        <f>YEAR(Origen[[#This Row],[Fecha Compra]])</f>
        <v>2027</v>
      </c>
      <c r="L708">
        <v>23</v>
      </c>
      <c r="M708">
        <v>79</v>
      </c>
      <c r="N708">
        <f>Origen[[#This Row],[Unidades]]*Origen[[#This Row],[PVP]]</f>
        <v>1817</v>
      </c>
      <c r="O708" s="1" t="s">
        <v>17</v>
      </c>
      <c r="P708" s="1" t="s">
        <v>6</v>
      </c>
      <c r="Q708" s="1" t="s">
        <v>43</v>
      </c>
      <c r="R708" s="1" t="s">
        <v>35</v>
      </c>
      <c r="S708" s="1" t="s">
        <v>36</v>
      </c>
      <c r="T708" s="1" t="s">
        <v>68</v>
      </c>
      <c r="U708" s="1" t="s">
        <v>70</v>
      </c>
    </row>
    <row r="709" spans="1:21" x14ac:dyDescent="0.25">
      <c r="A709">
        <v>711</v>
      </c>
      <c r="B709">
        <f>IF(IFERROR(VLOOKUP(Origen[[#This Row],[Customer ID]],A710:A4608,1,FALSE),0)&gt;0,1,0)</f>
        <v>0</v>
      </c>
      <c r="C709">
        <v>22</v>
      </c>
      <c r="D709" s="1" t="s">
        <v>2</v>
      </c>
      <c r="E709" s="1" t="str">
        <f>IF(Origen[[#This Row],[Genero Sin Depurar]]="","Desconocido",Origen[[#This Row],[Genero Sin Depurar]])</f>
        <v>Male</v>
      </c>
      <c r="F709" s="1" t="s">
        <v>101</v>
      </c>
      <c r="G709" s="1" t="s">
        <v>49</v>
      </c>
      <c r="H709" s="2">
        <v>46712</v>
      </c>
      <c r="I709" s="2" t="str">
        <f>TEXT(Origen[[#This Row],[Fecha Compra]],"dddd")</f>
        <v>domingo</v>
      </c>
      <c r="J709" s="7" t="str">
        <f>TEXT(MONTH(Origen[[#This Row],[Fecha Compra]]),"MM")</f>
        <v>01</v>
      </c>
      <c r="K709" s="7">
        <f>YEAR(Origen[[#This Row],[Fecha Compra]])</f>
        <v>2027</v>
      </c>
      <c r="L709">
        <v>26</v>
      </c>
      <c r="M709">
        <v>91</v>
      </c>
      <c r="N709">
        <f>Origen[[#This Row],[Unidades]]*Origen[[#This Row],[PVP]]</f>
        <v>2366</v>
      </c>
      <c r="O709" s="1" t="s">
        <v>123</v>
      </c>
      <c r="P709" s="1" t="s">
        <v>6</v>
      </c>
      <c r="Q709" s="1" t="s">
        <v>30</v>
      </c>
      <c r="R709" s="1" t="s">
        <v>19</v>
      </c>
      <c r="S709" s="1" t="s">
        <v>36</v>
      </c>
      <c r="T709" s="1" t="s">
        <v>28</v>
      </c>
      <c r="U709" s="1" t="s">
        <v>11</v>
      </c>
    </row>
    <row r="710" spans="1:21" x14ac:dyDescent="0.25">
      <c r="A710">
        <v>712</v>
      </c>
      <c r="B710">
        <f>IF(IFERROR(VLOOKUP(Origen[[#This Row],[Customer ID]],A711:A4609,1,FALSE),0)&gt;0,1,0)</f>
        <v>0</v>
      </c>
      <c r="C710">
        <v>64</v>
      </c>
      <c r="D710" s="1" t="s">
        <v>2</v>
      </c>
      <c r="E710" s="1" t="str">
        <f>IF(Origen[[#This Row],[Genero Sin Depurar]]="","Desconocido",Origen[[#This Row],[Genero Sin Depurar]])</f>
        <v>Male</v>
      </c>
      <c r="F710" s="1" t="s">
        <v>119</v>
      </c>
      <c r="G710" s="1" t="s">
        <v>24</v>
      </c>
      <c r="H710" s="2">
        <v>46714</v>
      </c>
      <c r="I710" s="2" t="str">
        <f>TEXT(Origen[[#This Row],[Fecha Compra]],"dddd")</f>
        <v>martes</v>
      </c>
      <c r="J710" s="7" t="str">
        <f>TEXT(MONTH(Origen[[#This Row],[Fecha Compra]]),"MM")</f>
        <v>01</v>
      </c>
      <c r="K710" s="7">
        <f>YEAR(Origen[[#This Row],[Fecha Compra]])</f>
        <v>2027</v>
      </c>
      <c r="L710">
        <v>13</v>
      </c>
      <c r="M710">
        <v>60</v>
      </c>
      <c r="N710">
        <f>Origen[[#This Row],[Unidades]]*Origen[[#This Row],[PVP]]</f>
        <v>780</v>
      </c>
      <c r="O710" s="1" t="s">
        <v>64</v>
      </c>
      <c r="P710" s="1" t="s">
        <v>26</v>
      </c>
      <c r="Q710" s="1" t="s">
        <v>14</v>
      </c>
      <c r="R710" s="1" t="s">
        <v>19</v>
      </c>
      <c r="S710" s="1" t="s">
        <v>52</v>
      </c>
      <c r="T710" s="1" t="s">
        <v>57</v>
      </c>
      <c r="U710" s="1" t="s">
        <v>58</v>
      </c>
    </row>
    <row r="711" spans="1:21" x14ac:dyDescent="0.25">
      <c r="A711">
        <v>713</v>
      </c>
      <c r="B711">
        <f>IF(IFERROR(VLOOKUP(Origen[[#This Row],[Customer ID]],A712:A4610,1,FALSE),0)&gt;0,1,0)</f>
        <v>0</v>
      </c>
      <c r="C711">
        <v>42</v>
      </c>
      <c r="D711" s="1" t="s">
        <v>2</v>
      </c>
      <c r="E711" s="1" t="str">
        <f>IF(Origen[[#This Row],[Genero Sin Depurar]]="","Desconocido",Origen[[#This Row],[Genero Sin Depurar]])</f>
        <v>Male</v>
      </c>
      <c r="F711" s="1" t="s">
        <v>3</v>
      </c>
      <c r="G711" s="1" t="s">
        <v>4</v>
      </c>
      <c r="H711" s="2">
        <v>46716</v>
      </c>
      <c r="I711" s="2" t="str">
        <f>TEXT(Origen[[#This Row],[Fecha Compra]],"dddd")</f>
        <v>jueves</v>
      </c>
      <c r="J711" s="7" t="str">
        <f>TEXT(MONTH(Origen[[#This Row],[Fecha Compra]]),"MM")</f>
        <v>01</v>
      </c>
      <c r="K711" s="7">
        <f>YEAR(Origen[[#This Row],[Fecha Compra]])</f>
        <v>2027</v>
      </c>
      <c r="L711">
        <v>36</v>
      </c>
      <c r="M711">
        <v>81</v>
      </c>
      <c r="N711">
        <f>Origen[[#This Row],[Unidades]]*Origen[[#This Row],[PVP]]</f>
        <v>2916</v>
      </c>
      <c r="O711" s="1" t="s">
        <v>64</v>
      </c>
      <c r="P711" s="1" t="s">
        <v>74</v>
      </c>
      <c r="Q711" s="1" t="s">
        <v>76</v>
      </c>
      <c r="R711" s="1" t="s">
        <v>35</v>
      </c>
      <c r="S711" s="1" t="s">
        <v>27</v>
      </c>
      <c r="T711" s="1" t="s">
        <v>57</v>
      </c>
      <c r="U711" s="1" t="s">
        <v>40</v>
      </c>
    </row>
    <row r="712" spans="1:21" x14ac:dyDescent="0.25">
      <c r="A712">
        <v>714</v>
      </c>
      <c r="B712">
        <f>IF(IFERROR(VLOOKUP(Origen[[#This Row],[Customer ID]],A713:A4611,1,FALSE),0)&gt;0,1,0)</f>
        <v>0</v>
      </c>
      <c r="C712">
        <v>37</v>
      </c>
      <c r="D712" s="1" t="s">
        <v>2</v>
      </c>
      <c r="E712" s="1" t="str">
        <f>IF(Origen[[#This Row],[Genero Sin Depurar]]="","Desconocido",Origen[[#This Row],[Genero Sin Depurar]])</f>
        <v>Male</v>
      </c>
      <c r="F712" s="1" t="s">
        <v>86</v>
      </c>
      <c r="G712" s="1" t="s">
        <v>4</v>
      </c>
      <c r="H712" s="2">
        <v>46718</v>
      </c>
      <c r="I712" s="2" t="str">
        <f>TEXT(Origen[[#This Row],[Fecha Compra]],"dddd")</f>
        <v>sábado</v>
      </c>
      <c r="J712" s="7" t="str">
        <f>TEXT(MONTH(Origen[[#This Row],[Fecha Compra]]),"MM")</f>
        <v>01</v>
      </c>
      <c r="K712" s="7">
        <f>YEAR(Origen[[#This Row],[Fecha Compra]])</f>
        <v>2027</v>
      </c>
      <c r="L712">
        <v>39</v>
      </c>
      <c r="M712">
        <v>90</v>
      </c>
      <c r="N712">
        <f>Origen[[#This Row],[Unidades]]*Origen[[#This Row],[PVP]]</f>
        <v>3510</v>
      </c>
      <c r="O712" s="1" t="s">
        <v>29</v>
      </c>
      <c r="P712" s="1" t="s">
        <v>26</v>
      </c>
      <c r="Q712" s="1" t="s">
        <v>75</v>
      </c>
      <c r="R712" s="1" t="s">
        <v>35</v>
      </c>
      <c r="S712" s="1" t="s">
        <v>9</v>
      </c>
      <c r="T712" s="1" t="s">
        <v>57</v>
      </c>
      <c r="U712" s="1" t="s">
        <v>58</v>
      </c>
    </row>
    <row r="713" spans="1:21" x14ac:dyDescent="0.25">
      <c r="A713">
        <v>715</v>
      </c>
      <c r="B713">
        <f>IF(IFERROR(VLOOKUP(Origen[[#This Row],[Customer ID]],A714:A4612,1,FALSE),0)&gt;0,1,0)</f>
        <v>0</v>
      </c>
      <c r="C713">
        <v>26</v>
      </c>
      <c r="D713" s="1" t="s">
        <v>2</v>
      </c>
      <c r="E713" s="1" t="str">
        <f>IF(Origen[[#This Row],[Genero Sin Depurar]]="","Desconocido",Origen[[#This Row],[Genero Sin Depurar]])</f>
        <v>Male</v>
      </c>
      <c r="F713" s="1" t="s">
        <v>84</v>
      </c>
      <c r="G713" s="1" t="s">
        <v>45</v>
      </c>
      <c r="H713" s="2">
        <v>46720</v>
      </c>
      <c r="I713" s="2" t="str">
        <f>TEXT(Origen[[#This Row],[Fecha Compra]],"dddd")</f>
        <v>lunes</v>
      </c>
      <c r="J713" s="7" t="str">
        <f>TEXT(MONTH(Origen[[#This Row],[Fecha Compra]]),"MM")</f>
        <v>01</v>
      </c>
      <c r="K713" s="7">
        <f>YEAR(Origen[[#This Row],[Fecha Compra]])</f>
        <v>2027</v>
      </c>
      <c r="L713">
        <v>40</v>
      </c>
      <c r="M713">
        <v>70</v>
      </c>
      <c r="N713">
        <f>Origen[[#This Row],[Unidades]]*Origen[[#This Row],[PVP]]</f>
        <v>2800</v>
      </c>
      <c r="O713" s="1" t="s">
        <v>129</v>
      </c>
      <c r="P713" s="1" t="s">
        <v>26</v>
      </c>
      <c r="Q713" s="1" t="s">
        <v>118</v>
      </c>
      <c r="R713" s="1" t="s">
        <v>39</v>
      </c>
      <c r="S713" s="1" t="s">
        <v>56</v>
      </c>
      <c r="T713" s="1" t="s">
        <v>68</v>
      </c>
      <c r="U713" s="1" t="s">
        <v>11</v>
      </c>
    </row>
    <row r="714" spans="1:21" x14ac:dyDescent="0.25">
      <c r="A714">
        <v>716</v>
      </c>
      <c r="B714">
        <f>IF(IFERROR(VLOOKUP(Origen[[#This Row],[Customer ID]],A715:A4613,1,FALSE),0)&gt;0,1,0)</f>
        <v>0</v>
      </c>
      <c r="C714">
        <v>33</v>
      </c>
      <c r="D714" s="1" t="s">
        <v>2</v>
      </c>
      <c r="E714" s="1" t="str">
        <f>IF(Origen[[#This Row],[Genero Sin Depurar]]="","Desconocido",Origen[[#This Row],[Genero Sin Depurar]])</f>
        <v>Male</v>
      </c>
      <c r="F714" s="1" t="s">
        <v>16</v>
      </c>
      <c r="G714" s="1" t="s">
        <v>4</v>
      </c>
      <c r="H714" s="2">
        <v>46722</v>
      </c>
      <c r="I714" s="2" t="str">
        <f>TEXT(Origen[[#This Row],[Fecha Compra]],"dddd")</f>
        <v>miércoles</v>
      </c>
      <c r="J714" s="7" t="str">
        <f>TEXT(MONTH(Origen[[#This Row],[Fecha Compra]]),"MM")</f>
        <v>01</v>
      </c>
      <c r="K714" s="7">
        <f>YEAR(Origen[[#This Row],[Fecha Compra]])</f>
        <v>2027</v>
      </c>
      <c r="L714">
        <v>37</v>
      </c>
      <c r="M714">
        <v>63</v>
      </c>
      <c r="N714">
        <f>Origen[[#This Row],[Unidades]]*Origen[[#This Row],[PVP]]</f>
        <v>2331</v>
      </c>
      <c r="O714" s="1" t="s">
        <v>61</v>
      </c>
      <c r="P714" s="1" t="s">
        <v>6</v>
      </c>
      <c r="Q714" s="1" t="s">
        <v>78</v>
      </c>
      <c r="R714" s="1" t="s">
        <v>19</v>
      </c>
      <c r="S714" s="1" t="s">
        <v>9</v>
      </c>
      <c r="T714" s="1" t="s">
        <v>68</v>
      </c>
      <c r="U714" s="1" t="s">
        <v>40</v>
      </c>
    </row>
    <row r="715" spans="1:21" x14ac:dyDescent="0.25">
      <c r="A715">
        <v>717</v>
      </c>
      <c r="B715">
        <f>IF(IFERROR(VLOOKUP(Origen[[#This Row],[Customer ID]],A716:A4614,1,FALSE),0)&gt;0,1,0)</f>
        <v>0</v>
      </c>
      <c r="C715">
        <v>30</v>
      </c>
      <c r="D715" s="1" t="s">
        <v>2</v>
      </c>
      <c r="E715" s="1" t="str">
        <f>IF(Origen[[#This Row],[Genero Sin Depurar]]="","Desconocido",Origen[[#This Row],[Genero Sin Depurar]])</f>
        <v>Male</v>
      </c>
      <c r="F715" s="1" t="s">
        <v>88</v>
      </c>
      <c r="G715" s="1" t="s">
        <v>49</v>
      </c>
      <c r="H715" s="2">
        <v>46724</v>
      </c>
      <c r="I715" s="2" t="str">
        <f>TEXT(Origen[[#This Row],[Fecha Compra]],"dddd")</f>
        <v>viernes</v>
      </c>
      <c r="J715" s="7" t="str">
        <f>TEXT(MONTH(Origen[[#This Row],[Fecha Compra]]),"MM")</f>
        <v>01</v>
      </c>
      <c r="K715" s="7">
        <f>YEAR(Origen[[#This Row],[Fecha Compra]])</f>
        <v>2027</v>
      </c>
      <c r="L715">
        <v>9</v>
      </c>
      <c r="M715">
        <v>29</v>
      </c>
      <c r="N715">
        <f>Origen[[#This Row],[Unidades]]*Origen[[#This Row],[PVP]]</f>
        <v>261</v>
      </c>
      <c r="O715" s="1" t="s">
        <v>50</v>
      </c>
      <c r="P715" s="1" t="s">
        <v>26</v>
      </c>
      <c r="Q715" s="1" t="s">
        <v>60</v>
      </c>
      <c r="R715" s="1" t="s">
        <v>19</v>
      </c>
      <c r="S715" s="1" t="s">
        <v>9</v>
      </c>
      <c r="T715" s="1" t="s">
        <v>10</v>
      </c>
      <c r="U715" s="1" t="s">
        <v>58</v>
      </c>
    </row>
    <row r="716" spans="1:21" x14ac:dyDescent="0.25">
      <c r="A716">
        <v>718</v>
      </c>
      <c r="B716">
        <f>IF(IFERROR(VLOOKUP(Origen[[#This Row],[Customer ID]],A717:A4615,1,FALSE),0)&gt;0,1,0)</f>
        <v>0</v>
      </c>
      <c r="C716">
        <v>21</v>
      </c>
      <c r="D716" s="1" t="s">
        <v>2</v>
      </c>
      <c r="E716" s="1" t="str">
        <f>IF(Origen[[#This Row],[Genero Sin Depurar]]="","Desconocido",Origen[[#This Row],[Genero Sin Depurar]])</f>
        <v>Male</v>
      </c>
      <c r="F716" s="1" t="s">
        <v>107</v>
      </c>
      <c r="G716" s="1" t="s">
        <v>4</v>
      </c>
      <c r="H716" s="2">
        <v>46726</v>
      </c>
      <c r="I716" s="2" t="str">
        <f>TEXT(Origen[[#This Row],[Fecha Compra]],"dddd")</f>
        <v>domingo</v>
      </c>
      <c r="J716" s="7" t="str">
        <f>TEXT(MONTH(Origen[[#This Row],[Fecha Compra]]),"MM")</f>
        <v>01</v>
      </c>
      <c r="K716" s="7">
        <f>YEAR(Origen[[#This Row],[Fecha Compra]])</f>
        <v>2027</v>
      </c>
      <c r="L716">
        <v>7</v>
      </c>
      <c r="M716">
        <v>90</v>
      </c>
      <c r="N716">
        <f>Origen[[#This Row],[Unidades]]*Origen[[#This Row],[PVP]]</f>
        <v>630</v>
      </c>
      <c r="O716" s="1" t="s">
        <v>102</v>
      </c>
      <c r="P716" s="1" t="s">
        <v>6</v>
      </c>
      <c r="Q716" s="1" t="s">
        <v>78</v>
      </c>
      <c r="R716" s="1" t="s">
        <v>19</v>
      </c>
      <c r="S716" s="1" t="s">
        <v>9</v>
      </c>
      <c r="T716" s="1" t="s">
        <v>10</v>
      </c>
      <c r="U716" s="1" t="s">
        <v>79</v>
      </c>
    </row>
    <row r="717" spans="1:21" x14ac:dyDescent="0.25">
      <c r="A717">
        <v>719</v>
      </c>
      <c r="B717">
        <f>IF(IFERROR(VLOOKUP(Origen[[#This Row],[Customer ID]],A718:A4616,1,FALSE),0)&gt;0,1,0)</f>
        <v>0</v>
      </c>
      <c r="C717">
        <v>22</v>
      </c>
      <c r="D717" s="1" t="s">
        <v>2</v>
      </c>
      <c r="E717" s="1" t="str">
        <f>IF(Origen[[#This Row],[Genero Sin Depurar]]="","Desconocido",Origen[[#This Row],[Genero Sin Depurar]])</f>
        <v>Male</v>
      </c>
      <c r="F717" s="1" t="s">
        <v>37</v>
      </c>
      <c r="G717" s="1" t="s">
        <v>4</v>
      </c>
      <c r="H717" s="2">
        <v>46728</v>
      </c>
      <c r="I717" s="2" t="str">
        <f>TEXT(Origen[[#This Row],[Fecha Compra]],"dddd")</f>
        <v>martes</v>
      </c>
      <c r="J717" s="7" t="str">
        <f>TEXT(MONTH(Origen[[#This Row],[Fecha Compra]]),"MM")</f>
        <v>01</v>
      </c>
      <c r="K717" s="7">
        <f>YEAR(Origen[[#This Row],[Fecha Compra]])</f>
        <v>2027</v>
      </c>
      <c r="L717">
        <v>25</v>
      </c>
      <c r="M717">
        <v>22</v>
      </c>
      <c r="N717">
        <f>Origen[[#This Row],[Unidades]]*Origen[[#This Row],[PVP]]</f>
        <v>550</v>
      </c>
      <c r="O717" s="1" t="s">
        <v>85</v>
      </c>
      <c r="P717" s="1" t="s">
        <v>26</v>
      </c>
      <c r="Q717" s="1" t="s">
        <v>82</v>
      </c>
      <c r="R717" s="1" t="s">
        <v>35</v>
      </c>
      <c r="S717" s="1" t="s">
        <v>36</v>
      </c>
      <c r="T717" s="1" t="s">
        <v>57</v>
      </c>
      <c r="U717" s="1" t="s">
        <v>31</v>
      </c>
    </row>
    <row r="718" spans="1:21" x14ac:dyDescent="0.25">
      <c r="A718">
        <v>720</v>
      </c>
      <c r="B718">
        <f>IF(IFERROR(VLOOKUP(Origen[[#This Row],[Customer ID]],A719:A4617,1,FALSE),0)&gt;0,1,0)</f>
        <v>0</v>
      </c>
      <c r="C718">
        <v>63</v>
      </c>
      <c r="D718" s="1" t="s">
        <v>2</v>
      </c>
      <c r="E718" s="1" t="str">
        <f>IF(Origen[[#This Row],[Genero Sin Depurar]]="","Desconocido",Origen[[#This Row],[Genero Sin Depurar]])</f>
        <v>Male</v>
      </c>
      <c r="F718" s="1" t="s">
        <v>41</v>
      </c>
      <c r="G718" s="1" t="s">
        <v>4</v>
      </c>
      <c r="H718" s="2">
        <v>46730</v>
      </c>
      <c r="I718" s="2" t="str">
        <f>TEXT(Origen[[#This Row],[Fecha Compra]],"dddd")</f>
        <v>jueves</v>
      </c>
      <c r="J718" s="7" t="str">
        <f>TEXT(MONTH(Origen[[#This Row],[Fecha Compra]]),"MM")</f>
        <v>01</v>
      </c>
      <c r="K718" s="7">
        <f>YEAR(Origen[[#This Row],[Fecha Compra]])</f>
        <v>2027</v>
      </c>
      <c r="L718">
        <v>42</v>
      </c>
      <c r="M718">
        <v>22</v>
      </c>
      <c r="N718">
        <f>Origen[[#This Row],[Unidades]]*Origen[[#This Row],[PVP]]</f>
        <v>924</v>
      </c>
      <c r="O718" s="1" t="s">
        <v>73</v>
      </c>
      <c r="P718" s="1" t="s">
        <v>6</v>
      </c>
      <c r="Q718" s="1" t="s">
        <v>30</v>
      </c>
      <c r="R718" s="1" t="s">
        <v>35</v>
      </c>
      <c r="S718" s="1" t="s">
        <v>27</v>
      </c>
      <c r="T718" s="1" t="s">
        <v>10</v>
      </c>
      <c r="U718" s="1" t="s">
        <v>58</v>
      </c>
    </row>
    <row r="719" spans="1:21" x14ac:dyDescent="0.25">
      <c r="A719">
        <v>721</v>
      </c>
      <c r="B719">
        <f>IF(IFERROR(VLOOKUP(Origen[[#This Row],[Customer ID]],A720:A4618,1,FALSE),0)&gt;0,1,0)</f>
        <v>0</v>
      </c>
      <c r="C719">
        <v>33</v>
      </c>
      <c r="D719" s="1" t="s">
        <v>2</v>
      </c>
      <c r="E719" s="1" t="str">
        <f>IF(Origen[[#This Row],[Genero Sin Depurar]]="","Desconocido",Origen[[#This Row],[Genero Sin Depurar]])</f>
        <v>Male</v>
      </c>
      <c r="F719" s="1" t="s">
        <v>88</v>
      </c>
      <c r="G719" s="1" t="s">
        <v>49</v>
      </c>
      <c r="H719" s="2">
        <v>46732</v>
      </c>
      <c r="I719" s="2" t="str">
        <f>TEXT(Origen[[#This Row],[Fecha Compra]],"dddd")</f>
        <v>sábado</v>
      </c>
      <c r="J719" s="7" t="str">
        <f>TEXT(MONTH(Origen[[#This Row],[Fecha Compra]]),"MM")</f>
        <v>01</v>
      </c>
      <c r="K719" s="7">
        <f>YEAR(Origen[[#This Row],[Fecha Compra]])</f>
        <v>2027</v>
      </c>
      <c r="L719">
        <v>19</v>
      </c>
      <c r="M719">
        <v>62</v>
      </c>
      <c r="N719">
        <f>Origen[[#This Row],[Unidades]]*Origen[[#This Row],[PVP]]</f>
        <v>1178</v>
      </c>
      <c r="O719" s="1" t="s">
        <v>112</v>
      </c>
      <c r="P719" s="1" t="s">
        <v>6</v>
      </c>
      <c r="Q719" s="1" t="s">
        <v>103</v>
      </c>
      <c r="R719" s="1" t="s">
        <v>39</v>
      </c>
      <c r="S719" s="1" t="s">
        <v>20</v>
      </c>
      <c r="T719" s="1" t="s">
        <v>68</v>
      </c>
      <c r="U719" s="1" t="s">
        <v>22</v>
      </c>
    </row>
    <row r="720" spans="1:21" x14ac:dyDescent="0.25">
      <c r="A720">
        <v>722</v>
      </c>
      <c r="B720">
        <f>IF(IFERROR(VLOOKUP(Origen[[#This Row],[Customer ID]],A721:A4619,1,FALSE),0)&gt;0,1,0)</f>
        <v>0</v>
      </c>
      <c r="C720">
        <v>43</v>
      </c>
      <c r="D720" s="1" t="s">
        <v>2</v>
      </c>
      <c r="E720" s="1" t="str">
        <f>IF(Origen[[#This Row],[Genero Sin Depurar]]="","Desconocido",Origen[[#This Row],[Genero Sin Depurar]])</f>
        <v>Male</v>
      </c>
      <c r="F720" s="1" t="s">
        <v>3</v>
      </c>
      <c r="G720" s="1" t="s">
        <v>4</v>
      </c>
      <c r="H720" s="2">
        <v>46734</v>
      </c>
      <c r="I720" s="2" t="str">
        <f>TEXT(Origen[[#This Row],[Fecha Compra]],"dddd")</f>
        <v>lunes</v>
      </c>
      <c r="J720" s="7" t="str">
        <f>TEXT(MONTH(Origen[[#This Row],[Fecha Compra]]),"MM")</f>
        <v>01</v>
      </c>
      <c r="K720" s="7">
        <f>YEAR(Origen[[#This Row],[Fecha Compra]])</f>
        <v>2027</v>
      </c>
      <c r="L720">
        <v>41</v>
      </c>
      <c r="M720">
        <v>57</v>
      </c>
      <c r="N720">
        <f>Origen[[#This Row],[Unidades]]*Origen[[#This Row],[PVP]]</f>
        <v>2337</v>
      </c>
      <c r="O720" s="1" t="s">
        <v>81</v>
      </c>
      <c r="P720" s="1" t="s">
        <v>6</v>
      </c>
      <c r="Q720" s="1" t="s">
        <v>47</v>
      </c>
      <c r="R720" s="1" t="s">
        <v>35</v>
      </c>
      <c r="S720" s="1" t="s">
        <v>27</v>
      </c>
      <c r="T720" s="1" t="s">
        <v>68</v>
      </c>
      <c r="U720" s="1" t="s">
        <v>79</v>
      </c>
    </row>
    <row r="721" spans="1:21" x14ac:dyDescent="0.25">
      <c r="A721">
        <v>723</v>
      </c>
      <c r="B721">
        <f>IF(IFERROR(VLOOKUP(Origen[[#This Row],[Customer ID]],A722:A4620,1,FALSE),0)&gt;0,1,0)</f>
        <v>0</v>
      </c>
      <c r="C721">
        <v>27</v>
      </c>
      <c r="D721" s="1" t="s">
        <v>2</v>
      </c>
      <c r="E721" s="1" t="str">
        <f>IF(Origen[[#This Row],[Genero Sin Depurar]]="","Desconocido",Origen[[#This Row],[Genero Sin Depurar]])</f>
        <v>Male</v>
      </c>
      <c r="F721" s="1" t="s">
        <v>12</v>
      </c>
      <c r="G721" s="1" t="s">
        <v>4</v>
      </c>
      <c r="H721" s="2">
        <v>46736</v>
      </c>
      <c r="I721" s="2" t="str">
        <f>TEXT(Origen[[#This Row],[Fecha Compra]],"dddd")</f>
        <v>miércoles</v>
      </c>
      <c r="J721" s="7" t="str">
        <f>TEXT(MONTH(Origen[[#This Row],[Fecha Compra]]),"MM")</f>
        <v>01</v>
      </c>
      <c r="K721" s="7">
        <f>YEAR(Origen[[#This Row],[Fecha Compra]])</f>
        <v>2027</v>
      </c>
      <c r="L721">
        <v>50</v>
      </c>
      <c r="M721">
        <v>32</v>
      </c>
      <c r="N721">
        <f>Origen[[#This Row],[Unidades]]*Origen[[#This Row],[PVP]]</f>
        <v>1600</v>
      </c>
      <c r="O721" s="1" t="s">
        <v>33</v>
      </c>
      <c r="P721" s="1" t="s">
        <v>18</v>
      </c>
      <c r="Q721" s="1" t="s">
        <v>126</v>
      </c>
      <c r="R721" s="1" t="s">
        <v>35</v>
      </c>
      <c r="S721" s="1" t="s">
        <v>56</v>
      </c>
      <c r="T721" s="1" t="s">
        <v>15</v>
      </c>
      <c r="U721" s="1" t="s">
        <v>58</v>
      </c>
    </row>
    <row r="722" spans="1:21" x14ac:dyDescent="0.25">
      <c r="A722">
        <v>724</v>
      </c>
      <c r="B722">
        <f>IF(IFERROR(VLOOKUP(Origen[[#This Row],[Customer ID]],A723:A4621,1,FALSE),0)&gt;0,1,0)</f>
        <v>0</v>
      </c>
      <c r="C722">
        <v>35</v>
      </c>
      <c r="D722" s="1" t="s">
        <v>2</v>
      </c>
      <c r="E722" s="1" t="str">
        <f>IF(Origen[[#This Row],[Genero Sin Depurar]]="","Desconocido",Origen[[#This Row],[Genero Sin Depurar]])</f>
        <v>Male</v>
      </c>
      <c r="F722" s="1" t="s">
        <v>88</v>
      </c>
      <c r="G722" s="1" t="s">
        <v>49</v>
      </c>
      <c r="H722" s="2">
        <v>46738</v>
      </c>
      <c r="I722" s="2" t="str">
        <f>TEXT(Origen[[#This Row],[Fecha Compra]],"dddd")</f>
        <v>viernes</v>
      </c>
      <c r="J722" s="7" t="str">
        <f>TEXT(MONTH(Origen[[#This Row],[Fecha Compra]]),"MM")</f>
        <v>01</v>
      </c>
      <c r="K722" s="7">
        <f>YEAR(Origen[[#This Row],[Fecha Compra]])</f>
        <v>2027</v>
      </c>
      <c r="L722">
        <v>43</v>
      </c>
      <c r="M722">
        <v>53</v>
      </c>
      <c r="N722">
        <f>Origen[[#This Row],[Unidades]]*Origen[[#This Row],[PVP]]</f>
        <v>2279</v>
      </c>
      <c r="O722" s="1" t="s">
        <v>50</v>
      </c>
      <c r="P722" s="1" t="s">
        <v>6</v>
      </c>
      <c r="Q722" s="1" t="s">
        <v>91</v>
      </c>
      <c r="R722" s="1" t="s">
        <v>39</v>
      </c>
      <c r="S722" s="1" t="s">
        <v>9</v>
      </c>
      <c r="T722" s="1" t="s">
        <v>28</v>
      </c>
      <c r="U722" s="1" t="s">
        <v>70</v>
      </c>
    </row>
    <row r="723" spans="1:21" x14ac:dyDescent="0.25">
      <c r="A723">
        <v>725</v>
      </c>
      <c r="B723">
        <f>IF(IFERROR(VLOOKUP(Origen[[#This Row],[Customer ID]],A724:A4622,1,FALSE),0)&gt;0,1,0)</f>
        <v>0</v>
      </c>
      <c r="C723">
        <v>37</v>
      </c>
      <c r="D723" s="1" t="s">
        <v>2</v>
      </c>
      <c r="E723" s="1" t="str">
        <f>IF(Origen[[#This Row],[Genero Sin Depurar]]="","Desconocido",Origen[[#This Row],[Genero Sin Depurar]])</f>
        <v>Male</v>
      </c>
      <c r="F723" s="1" t="s">
        <v>95</v>
      </c>
      <c r="G723" s="1" t="s">
        <v>4</v>
      </c>
      <c r="H723" s="2">
        <v>46740</v>
      </c>
      <c r="I723" s="2" t="str">
        <f>TEXT(Origen[[#This Row],[Fecha Compra]],"dddd")</f>
        <v>domingo</v>
      </c>
      <c r="J723" s="7" t="str">
        <f>TEXT(MONTH(Origen[[#This Row],[Fecha Compra]]),"MM")</f>
        <v>01</v>
      </c>
      <c r="K723" s="7">
        <f>YEAR(Origen[[#This Row],[Fecha Compra]])</f>
        <v>2027</v>
      </c>
      <c r="L723">
        <v>36</v>
      </c>
      <c r="M723">
        <v>79</v>
      </c>
      <c r="N723">
        <f>Origen[[#This Row],[Unidades]]*Origen[[#This Row],[PVP]]</f>
        <v>2844</v>
      </c>
      <c r="O723" s="1" t="s">
        <v>64</v>
      </c>
      <c r="P723" s="1" t="s">
        <v>74</v>
      </c>
      <c r="Q723" s="1" t="s">
        <v>78</v>
      </c>
      <c r="R723" s="1" t="s">
        <v>39</v>
      </c>
      <c r="S723" s="1" t="s">
        <v>56</v>
      </c>
      <c r="T723" s="1" t="s">
        <v>10</v>
      </c>
      <c r="U723" s="1" t="s">
        <v>79</v>
      </c>
    </row>
    <row r="724" spans="1:21" x14ac:dyDescent="0.25">
      <c r="A724">
        <v>726</v>
      </c>
      <c r="B724">
        <f>IF(IFERROR(VLOOKUP(Origen[[#This Row],[Customer ID]],A725:A4623,1,FALSE),0)&gt;0,1,0)</f>
        <v>0</v>
      </c>
      <c r="C724">
        <v>61</v>
      </c>
      <c r="D724" s="1" t="s">
        <v>2</v>
      </c>
      <c r="E724" s="1" t="str">
        <f>IF(Origen[[#This Row],[Genero Sin Depurar]]="","Desconocido",Origen[[#This Row],[Genero Sin Depurar]])</f>
        <v>Male</v>
      </c>
      <c r="F724" s="1" t="s">
        <v>106</v>
      </c>
      <c r="G724" s="1" t="s">
        <v>49</v>
      </c>
      <c r="H724" s="2">
        <v>46742</v>
      </c>
      <c r="I724" s="2" t="str">
        <f>TEXT(Origen[[#This Row],[Fecha Compra]],"dddd")</f>
        <v>martes</v>
      </c>
      <c r="J724" s="7" t="str">
        <f>TEXT(MONTH(Origen[[#This Row],[Fecha Compra]]),"MM")</f>
        <v>01</v>
      </c>
      <c r="K724" s="7">
        <f>YEAR(Origen[[#This Row],[Fecha Compra]])</f>
        <v>2027</v>
      </c>
      <c r="L724">
        <v>33</v>
      </c>
      <c r="M724">
        <v>61</v>
      </c>
      <c r="N724">
        <f>Origen[[#This Row],[Unidades]]*Origen[[#This Row],[PVP]]</f>
        <v>2013</v>
      </c>
      <c r="O724" s="1" t="s">
        <v>87</v>
      </c>
      <c r="P724" s="1" t="s">
        <v>6</v>
      </c>
      <c r="Q724" s="1" t="s">
        <v>47</v>
      </c>
      <c r="R724" s="1" t="s">
        <v>8</v>
      </c>
      <c r="S724" s="1" t="s">
        <v>36</v>
      </c>
      <c r="T724" s="1" t="s">
        <v>68</v>
      </c>
      <c r="U724" s="1" t="s">
        <v>11</v>
      </c>
    </row>
    <row r="725" spans="1:21" x14ac:dyDescent="0.25">
      <c r="A725">
        <v>727</v>
      </c>
      <c r="B725">
        <f>IF(IFERROR(VLOOKUP(Origen[[#This Row],[Customer ID]],A726:A4624,1,FALSE),0)&gt;0,1,0)</f>
        <v>0</v>
      </c>
      <c r="C725">
        <v>32</v>
      </c>
      <c r="D725" s="1" t="s">
        <v>2</v>
      </c>
      <c r="E725" s="1" t="str">
        <f>IF(Origen[[#This Row],[Genero Sin Depurar]]="","Desconocido",Origen[[#This Row],[Genero Sin Depurar]])</f>
        <v>Male</v>
      </c>
      <c r="F725" s="1" t="s">
        <v>41</v>
      </c>
      <c r="G725" s="1" t="s">
        <v>4</v>
      </c>
      <c r="H725" s="2">
        <v>46744</v>
      </c>
      <c r="I725" s="2" t="str">
        <f>TEXT(Origen[[#This Row],[Fecha Compra]],"dddd")</f>
        <v>jueves</v>
      </c>
      <c r="J725" s="7" t="str">
        <f>TEXT(MONTH(Origen[[#This Row],[Fecha Compra]]),"MM")</f>
        <v>01</v>
      </c>
      <c r="K725" s="7">
        <f>YEAR(Origen[[#This Row],[Fecha Compra]])</f>
        <v>2027</v>
      </c>
      <c r="L725">
        <v>20</v>
      </c>
      <c r="M725">
        <v>78</v>
      </c>
      <c r="N725">
        <f>Origen[[#This Row],[Unidades]]*Origen[[#This Row],[PVP]]</f>
        <v>1560</v>
      </c>
      <c r="O725" s="1" t="s">
        <v>96</v>
      </c>
      <c r="P725" s="1" t="s">
        <v>6</v>
      </c>
      <c r="Q725" s="1" t="s">
        <v>116</v>
      </c>
      <c r="R725" s="1" t="s">
        <v>35</v>
      </c>
      <c r="S725" s="1" t="s">
        <v>27</v>
      </c>
      <c r="T725" s="1" t="s">
        <v>57</v>
      </c>
      <c r="U725" s="1" t="s">
        <v>79</v>
      </c>
    </row>
    <row r="726" spans="1:21" x14ac:dyDescent="0.25">
      <c r="A726">
        <v>728</v>
      </c>
      <c r="B726">
        <f>IF(IFERROR(VLOOKUP(Origen[[#This Row],[Customer ID]],A727:A4625,1,FALSE),0)&gt;0,1,0)</f>
        <v>0</v>
      </c>
      <c r="C726">
        <v>62</v>
      </c>
      <c r="D726" s="1" t="s">
        <v>2</v>
      </c>
      <c r="E726" s="1" t="str">
        <f>IF(Origen[[#This Row],[Genero Sin Depurar]]="","Desconocido",Origen[[#This Row],[Genero Sin Depurar]])</f>
        <v>Male</v>
      </c>
      <c r="F726" s="1" t="s">
        <v>12</v>
      </c>
      <c r="G726" s="1" t="s">
        <v>4</v>
      </c>
      <c r="H726" s="2">
        <v>46746</v>
      </c>
      <c r="I726" s="2" t="str">
        <f>TEXT(Origen[[#This Row],[Fecha Compra]],"dddd")</f>
        <v>sábado</v>
      </c>
      <c r="J726" s="7" t="str">
        <f>TEXT(MONTH(Origen[[#This Row],[Fecha Compra]]),"MM")</f>
        <v>01</v>
      </c>
      <c r="K726" s="7">
        <f>YEAR(Origen[[#This Row],[Fecha Compra]])</f>
        <v>2027</v>
      </c>
      <c r="L726">
        <v>37</v>
      </c>
      <c r="M726">
        <v>97</v>
      </c>
      <c r="N726">
        <f>Origen[[#This Row],[Unidades]]*Origen[[#This Row],[PVP]]</f>
        <v>3589</v>
      </c>
      <c r="O726" s="1" t="s">
        <v>54</v>
      </c>
      <c r="P726" s="1" t="s">
        <v>18</v>
      </c>
      <c r="Q726" s="1" t="s">
        <v>7</v>
      </c>
      <c r="R726" s="1" t="s">
        <v>8</v>
      </c>
      <c r="S726" s="1" t="s">
        <v>27</v>
      </c>
      <c r="T726" s="1" t="s">
        <v>10</v>
      </c>
      <c r="U726" s="1" t="s">
        <v>79</v>
      </c>
    </row>
    <row r="727" spans="1:21" x14ac:dyDescent="0.25">
      <c r="A727">
        <v>729</v>
      </c>
      <c r="B727">
        <f>IF(IFERROR(VLOOKUP(Origen[[#This Row],[Customer ID]],A728:A4626,1,FALSE),0)&gt;0,1,0)</f>
        <v>0</v>
      </c>
      <c r="C727">
        <v>29</v>
      </c>
      <c r="D727" s="1" t="s">
        <v>2</v>
      </c>
      <c r="E727" s="1" t="str">
        <f>IF(Origen[[#This Row],[Genero Sin Depurar]]="","Desconocido",Origen[[#This Row],[Genero Sin Depurar]])</f>
        <v>Male</v>
      </c>
      <c r="F727" s="1" t="s">
        <v>16</v>
      </c>
      <c r="G727" s="1" t="s">
        <v>4</v>
      </c>
      <c r="H727" s="2">
        <v>46748</v>
      </c>
      <c r="I727" s="2" t="str">
        <f>TEXT(Origen[[#This Row],[Fecha Compra]],"dddd")</f>
        <v>lunes</v>
      </c>
      <c r="J727" s="7" t="str">
        <f>TEXT(MONTH(Origen[[#This Row],[Fecha Compra]]),"MM")</f>
        <v>01</v>
      </c>
      <c r="K727" s="7">
        <f>YEAR(Origen[[#This Row],[Fecha Compra]])</f>
        <v>2027</v>
      </c>
      <c r="L727">
        <v>12</v>
      </c>
      <c r="M727">
        <v>78</v>
      </c>
      <c r="N727">
        <f>Origen[[#This Row],[Unidades]]*Origen[[#This Row],[PVP]]</f>
        <v>936</v>
      </c>
      <c r="O727" s="1" t="s">
        <v>127</v>
      </c>
      <c r="P727" s="1" t="s">
        <v>26</v>
      </c>
      <c r="Q727" s="1" t="s">
        <v>51</v>
      </c>
      <c r="R727" s="1" t="s">
        <v>8</v>
      </c>
      <c r="S727" s="1" t="s">
        <v>27</v>
      </c>
      <c r="T727" s="1" t="s">
        <v>28</v>
      </c>
      <c r="U727" s="1" t="s">
        <v>79</v>
      </c>
    </row>
    <row r="728" spans="1:21" x14ac:dyDescent="0.25">
      <c r="A728">
        <v>730</v>
      </c>
      <c r="B728">
        <f>IF(IFERROR(VLOOKUP(Origen[[#This Row],[Customer ID]],A729:A4627,1,FALSE),0)&gt;0,1,0)</f>
        <v>0</v>
      </c>
      <c r="C728">
        <v>41</v>
      </c>
      <c r="D728" s="1" t="s">
        <v>2</v>
      </c>
      <c r="E728" s="1" t="str">
        <f>IF(Origen[[#This Row],[Genero Sin Depurar]]="","Desconocido",Origen[[#This Row],[Genero Sin Depurar]])</f>
        <v>Male</v>
      </c>
      <c r="F728" s="1" t="s">
        <v>71</v>
      </c>
      <c r="G728" s="1" t="s">
        <v>49</v>
      </c>
      <c r="H728" s="2">
        <v>46750</v>
      </c>
      <c r="I728" s="2" t="str">
        <f>TEXT(Origen[[#This Row],[Fecha Compra]],"dddd")</f>
        <v>miércoles</v>
      </c>
      <c r="J728" s="7" t="str">
        <f>TEXT(MONTH(Origen[[#This Row],[Fecha Compra]]),"MM")</f>
        <v>01</v>
      </c>
      <c r="K728" s="7">
        <f>YEAR(Origen[[#This Row],[Fecha Compra]])</f>
        <v>2027</v>
      </c>
      <c r="L728">
        <v>46</v>
      </c>
      <c r="M728">
        <v>56</v>
      </c>
      <c r="N728">
        <f>Origen[[#This Row],[Unidades]]*Origen[[#This Row],[PVP]]</f>
        <v>2576</v>
      </c>
      <c r="O728" s="1" t="s">
        <v>130</v>
      </c>
      <c r="P728" s="1" t="s">
        <v>6</v>
      </c>
      <c r="Q728" s="1" t="s">
        <v>100</v>
      </c>
      <c r="R728" s="1" t="s">
        <v>35</v>
      </c>
      <c r="S728" s="1" t="s">
        <v>9</v>
      </c>
      <c r="T728" s="1" t="s">
        <v>28</v>
      </c>
      <c r="U728" s="1" t="s">
        <v>79</v>
      </c>
    </row>
    <row r="729" spans="1:21" x14ac:dyDescent="0.25">
      <c r="A729">
        <v>731</v>
      </c>
      <c r="B729">
        <f>IF(IFERROR(VLOOKUP(Origen[[#This Row],[Customer ID]],A730:A4628,1,FALSE),0)&gt;0,1,0)</f>
        <v>0</v>
      </c>
      <c r="C729">
        <v>48</v>
      </c>
      <c r="D729" s="1" t="s">
        <v>2</v>
      </c>
      <c r="E729" s="1" t="str">
        <f>IF(Origen[[#This Row],[Genero Sin Depurar]]="","Desconocido",Origen[[#This Row],[Genero Sin Depurar]])</f>
        <v>Male</v>
      </c>
      <c r="F729" s="1" t="s">
        <v>119</v>
      </c>
      <c r="G729" s="1" t="s">
        <v>24</v>
      </c>
      <c r="H729" s="2">
        <v>46752</v>
      </c>
      <c r="I729" s="2" t="str">
        <f>TEXT(Origen[[#This Row],[Fecha Compra]],"dddd")</f>
        <v>viernes</v>
      </c>
      <c r="J729" s="7" t="str">
        <f>TEXT(MONTH(Origen[[#This Row],[Fecha Compra]]),"MM")</f>
        <v>01</v>
      </c>
      <c r="K729" s="7">
        <f>YEAR(Origen[[#This Row],[Fecha Compra]])</f>
        <v>2027</v>
      </c>
      <c r="L729">
        <v>28</v>
      </c>
      <c r="M729">
        <v>25</v>
      </c>
      <c r="N729">
        <f>Origen[[#This Row],[Unidades]]*Origen[[#This Row],[PVP]]</f>
        <v>700</v>
      </c>
      <c r="O729" s="1" t="s">
        <v>17</v>
      </c>
      <c r="P729" s="1" t="s">
        <v>26</v>
      </c>
      <c r="Q729" s="1" t="s">
        <v>108</v>
      </c>
      <c r="R729" s="1" t="s">
        <v>35</v>
      </c>
      <c r="S729" s="1" t="s">
        <v>36</v>
      </c>
      <c r="T729" s="1" t="s">
        <v>10</v>
      </c>
      <c r="U729" s="1" t="s">
        <v>11</v>
      </c>
    </row>
    <row r="730" spans="1:21" x14ac:dyDescent="0.25">
      <c r="A730">
        <v>732</v>
      </c>
      <c r="B730">
        <f>IF(IFERROR(VLOOKUP(Origen[[#This Row],[Customer ID]],A731:A4629,1,FALSE),0)&gt;0,1,0)</f>
        <v>0</v>
      </c>
      <c r="C730">
        <v>43</v>
      </c>
      <c r="D730" s="1" t="s">
        <v>2</v>
      </c>
      <c r="E730" s="1" t="str">
        <f>IF(Origen[[#This Row],[Genero Sin Depurar]]="","Desconocido",Origen[[#This Row],[Genero Sin Depurar]])</f>
        <v>Male</v>
      </c>
      <c r="F730" s="1" t="s">
        <v>44</v>
      </c>
      <c r="G730" s="1" t="s">
        <v>45</v>
      </c>
      <c r="H730" s="2">
        <v>46754</v>
      </c>
      <c r="I730" s="2" t="str">
        <f>TEXT(Origen[[#This Row],[Fecha Compra]],"dddd")</f>
        <v>domingo</v>
      </c>
      <c r="J730" s="7" t="str">
        <f>TEXT(MONTH(Origen[[#This Row],[Fecha Compra]]),"MM")</f>
        <v>01</v>
      </c>
      <c r="K730" s="7">
        <f>YEAR(Origen[[#This Row],[Fecha Compra]])</f>
        <v>2028</v>
      </c>
      <c r="L730">
        <v>30</v>
      </c>
      <c r="M730">
        <v>28</v>
      </c>
      <c r="N730">
        <f>Origen[[#This Row],[Unidades]]*Origen[[#This Row],[PVP]]</f>
        <v>840</v>
      </c>
      <c r="O730" s="1" t="s">
        <v>54</v>
      </c>
      <c r="P730" s="1" t="s">
        <v>26</v>
      </c>
      <c r="Q730" s="1" t="s">
        <v>90</v>
      </c>
      <c r="R730" s="1" t="s">
        <v>19</v>
      </c>
      <c r="S730" s="1" t="s">
        <v>20</v>
      </c>
      <c r="T730" s="1" t="s">
        <v>28</v>
      </c>
      <c r="U730" s="1" t="s">
        <v>11</v>
      </c>
    </row>
    <row r="731" spans="1:21" x14ac:dyDescent="0.25">
      <c r="A731">
        <v>733</v>
      </c>
      <c r="B731">
        <f>IF(IFERROR(VLOOKUP(Origen[[#This Row],[Customer ID]],A732:A4630,1,FALSE),0)&gt;0,1,0)</f>
        <v>0</v>
      </c>
      <c r="C731">
        <v>34</v>
      </c>
      <c r="D731" s="1" t="s">
        <v>2</v>
      </c>
      <c r="E731" s="1" t="str">
        <f>IF(Origen[[#This Row],[Genero Sin Depurar]]="","Desconocido",Origen[[#This Row],[Genero Sin Depurar]])</f>
        <v>Male</v>
      </c>
      <c r="F731" s="1" t="s">
        <v>37</v>
      </c>
      <c r="G731" s="1" t="s">
        <v>4</v>
      </c>
      <c r="H731" s="2">
        <v>46756</v>
      </c>
      <c r="I731" s="2" t="str">
        <f>TEXT(Origen[[#This Row],[Fecha Compra]],"dddd")</f>
        <v>martes</v>
      </c>
      <c r="J731" s="7" t="str">
        <f>TEXT(MONTH(Origen[[#This Row],[Fecha Compra]]),"MM")</f>
        <v>01</v>
      </c>
      <c r="K731" s="7">
        <f>YEAR(Origen[[#This Row],[Fecha Compra]])</f>
        <v>2028</v>
      </c>
      <c r="L731">
        <v>28</v>
      </c>
      <c r="M731">
        <v>57</v>
      </c>
      <c r="N731">
        <f>Origen[[#This Row],[Unidades]]*Origen[[#This Row],[PVP]]</f>
        <v>1596</v>
      </c>
      <c r="O731" s="1" t="s">
        <v>64</v>
      </c>
      <c r="P731" s="1" t="s">
        <v>6</v>
      </c>
      <c r="Q731" s="1" t="s">
        <v>126</v>
      </c>
      <c r="R731" s="1" t="s">
        <v>19</v>
      </c>
      <c r="S731" s="1" t="s">
        <v>9</v>
      </c>
      <c r="T731" s="1" t="s">
        <v>15</v>
      </c>
      <c r="U731" s="1" t="s">
        <v>58</v>
      </c>
    </row>
    <row r="732" spans="1:21" x14ac:dyDescent="0.25">
      <c r="A732">
        <v>734</v>
      </c>
      <c r="B732">
        <f>IF(IFERROR(VLOOKUP(Origen[[#This Row],[Customer ID]],A733:A4631,1,FALSE),0)&gt;0,1,0)</f>
        <v>0</v>
      </c>
      <c r="C732">
        <v>45</v>
      </c>
      <c r="D732" s="1" t="s">
        <v>2</v>
      </c>
      <c r="E732" s="1" t="str">
        <f>IF(Origen[[#This Row],[Genero Sin Depurar]]="","Desconocido",Origen[[#This Row],[Genero Sin Depurar]])</f>
        <v>Male</v>
      </c>
      <c r="F732" s="1" t="s">
        <v>63</v>
      </c>
      <c r="G732" s="1" t="s">
        <v>4</v>
      </c>
      <c r="H732" s="2">
        <v>46758</v>
      </c>
      <c r="I732" s="2" t="str">
        <f>TEXT(Origen[[#This Row],[Fecha Compra]],"dddd")</f>
        <v>jueves</v>
      </c>
      <c r="J732" s="7" t="str">
        <f>TEXT(MONTH(Origen[[#This Row],[Fecha Compra]]),"MM")</f>
        <v>01</v>
      </c>
      <c r="K732" s="7">
        <f>YEAR(Origen[[#This Row],[Fecha Compra]])</f>
        <v>2028</v>
      </c>
      <c r="L732">
        <v>20</v>
      </c>
      <c r="M732">
        <v>36</v>
      </c>
      <c r="N732">
        <f>Origen[[#This Row],[Unidades]]*Origen[[#This Row],[PVP]]</f>
        <v>720</v>
      </c>
      <c r="O732" s="1" t="s">
        <v>25</v>
      </c>
      <c r="P732" s="1" t="s">
        <v>6</v>
      </c>
      <c r="Q732" s="1" t="s">
        <v>91</v>
      </c>
      <c r="R732" s="1" t="s">
        <v>39</v>
      </c>
      <c r="S732" s="1" t="s">
        <v>52</v>
      </c>
      <c r="T732" s="1" t="s">
        <v>68</v>
      </c>
      <c r="U732" s="1" t="s">
        <v>58</v>
      </c>
    </row>
    <row r="733" spans="1:21" x14ac:dyDescent="0.25">
      <c r="A733">
        <v>735</v>
      </c>
      <c r="B733">
        <f>IF(IFERROR(VLOOKUP(Origen[[#This Row],[Customer ID]],A734:A4632,1,FALSE),0)&gt;0,1,0)</f>
        <v>0</v>
      </c>
      <c r="C733">
        <v>65</v>
      </c>
      <c r="D733" s="1" t="s">
        <v>2</v>
      </c>
      <c r="E733" s="1" t="str">
        <f>IF(Origen[[#This Row],[Genero Sin Depurar]]="","Desconocido",Origen[[#This Row],[Genero Sin Depurar]])</f>
        <v>Male</v>
      </c>
      <c r="F733" s="1" t="s">
        <v>37</v>
      </c>
      <c r="G733" s="1" t="s">
        <v>4</v>
      </c>
      <c r="H733" s="2">
        <v>46760</v>
      </c>
      <c r="I733" s="2" t="str">
        <f>TEXT(Origen[[#This Row],[Fecha Compra]],"dddd")</f>
        <v>sábado</v>
      </c>
      <c r="J733" s="7" t="str">
        <f>TEXT(MONTH(Origen[[#This Row],[Fecha Compra]]),"MM")</f>
        <v>01</v>
      </c>
      <c r="K733" s="7">
        <f>YEAR(Origen[[#This Row],[Fecha Compra]])</f>
        <v>2028</v>
      </c>
      <c r="L733">
        <v>39</v>
      </c>
      <c r="M733">
        <v>69</v>
      </c>
      <c r="N733">
        <f>Origen[[#This Row],[Unidades]]*Origen[[#This Row],[PVP]]</f>
        <v>2691</v>
      </c>
      <c r="O733" s="1" t="s">
        <v>109</v>
      </c>
      <c r="P733" s="1" t="s">
        <v>18</v>
      </c>
      <c r="Q733" s="1" t="s">
        <v>65</v>
      </c>
      <c r="R733" s="1" t="s">
        <v>8</v>
      </c>
      <c r="S733" s="1" t="s">
        <v>9</v>
      </c>
      <c r="T733" s="1" t="s">
        <v>57</v>
      </c>
      <c r="U733" s="1" t="s">
        <v>79</v>
      </c>
    </row>
    <row r="734" spans="1:21" x14ac:dyDescent="0.25">
      <c r="A734">
        <v>736</v>
      </c>
      <c r="B734">
        <f>IF(IFERROR(VLOOKUP(Origen[[#This Row],[Customer ID]],A735:A4633,1,FALSE),0)&gt;0,1,0)</f>
        <v>0</v>
      </c>
      <c r="C734">
        <v>61</v>
      </c>
      <c r="D734" s="1" t="s">
        <v>2</v>
      </c>
      <c r="E734" s="1" t="str">
        <f>IF(Origen[[#This Row],[Genero Sin Depurar]]="","Desconocido",Origen[[#This Row],[Genero Sin Depurar]])</f>
        <v>Male</v>
      </c>
      <c r="F734" s="1" t="s">
        <v>71</v>
      </c>
      <c r="G734" s="1" t="s">
        <v>49</v>
      </c>
      <c r="H734" s="2">
        <v>46762</v>
      </c>
      <c r="I734" s="2" t="str">
        <f>TEXT(Origen[[#This Row],[Fecha Compra]],"dddd")</f>
        <v>lunes</v>
      </c>
      <c r="J734" s="7" t="str">
        <f>TEXT(MONTH(Origen[[#This Row],[Fecha Compra]]),"MM")</f>
        <v>01</v>
      </c>
      <c r="K734" s="7">
        <f>YEAR(Origen[[#This Row],[Fecha Compra]])</f>
        <v>2028</v>
      </c>
      <c r="L734">
        <v>48</v>
      </c>
      <c r="M734">
        <v>48</v>
      </c>
      <c r="N734">
        <f>Origen[[#This Row],[Unidades]]*Origen[[#This Row],[PVP]]</f>
        <v>2304</v>
      </c>
      <c r="O734" s="1" t="s">
        <v>38</v>
      </c>
      <c r="P734" s="1" t="s">
        <v>26</v>
      </c>
      <c r="Q734" s="1" t="s">
        <v>103</v>
      </c>
      <c r="R734" s="1" t="s">
        <v>39</v>
      </c>
      <c r="S734" s="1" t="s">
        <v>52</v>
      </c>
      <c r="T734" s="1" t="s">
        <v>15</v>
      </c>
      <c r="U734" s="1" t="s">
        <v>58</v>
      </c>
    </row>
    <row r="735" spans="1:21" x14ac:dyDescent="0.25">
      <c r="A735">
        <v>737</v>
      </c>
      <c r="B735">
        <f>IF(IFERROR(VLOOKUP(Origen[[#This Row],[Customer ID]],A736:A4634,1,FALSE),0)&gt;0,1,0)</f>
        <v>0</v>
      </c>
      <c r="C735">
        <v>18</v>
      </c>
      <c r="D735" s="1" t="s">
        <v>2</v>
      </c>
      <c r="E735" s="1" t="str">
        <f>IF(Origen[[#This Row],[Genero Sin Depurar]]="","Desconocido",Origen[[#This Row],[Genero Sin Depurar]])</f>
        <v>Male</v>
      </c>
      <c r="F735" s="1" t="s">
        <v>63</v>
      </c>
      <c r="G735" s="1" t="s">
        <v>4</v>
      </c>
      <c r="H735" s="2">
        <v>46764</v>
      </c>
      <c r="I735" s="2" t="str">
        <f>TEXT(Origen[[#This Row],[Fecha Compra]],"dddd")</f>
        <v>miércoles</v>
      </c>
      <c r="J735" s="7" t="str">
        <f>TEXT(MONTH(Origen[[#This Row],[Fecha Compra]]),"MM")</f>
        <v>01</v>
      </c>
      <c r="K735" s="7">
        <f>YEAR(Origen[[#This Row],[Fecha Compra]])</f>
        <v>2028</v>
      </c>
      <c r="L735">
        <v>32</v>
      </c>
      <c r="M735">
        <v>58</v>
      </c>
      <c r="N735">
        <f>Origen[[#This Row],[Unidades]]*Origen[[#This Row],[PVP]]</f>
        <v>1856</v>
      </c>
      <c r="O735" s="1" t="s">
        <v>94</v>
      </c>
      <c r="P735" s="1" t="s">
        <v>6</v>
      </c>
      <c r="Q735" s="1" t="s">
        <v>14</v>
      </c>
      <c r="R735" s="1" t="s">
        <v>19</v>
      </c>
      <c r="S735" s="1" t="s">
        <v>52</v>
      </c>
      <c r="T735" s="1" t="s">
        <v>21</v>
      </c>
      <c r="U735" s="1" t="s">
        <v>79</v>
      </c>
    </row>
    <row r="736" spans="1:21" x14ac:dyDescent="0.25">
      <c r="A736">
        <v>738</v>
      </c>
      <c r="B736">
        <f>IF(IFERROR(VLOOKUP(Origen[[#This Row],[Customer ID]],A737:A4635,1,FALSE),0)&gt;0,1,0)</f>
        <v>0</v>
      </c>
      <c r="C736">
        <v>47</v>
      </c>
      <c r="D736" s="1" t="s">
        <v>2</v>
      </c>
      <c r="E736" s="1" t="str">
        <f>IF(Origen[[#This Row],[Genero Sin Depurar]]="","Desconocido",Origen[[#This Row],[Genero Sin Depurar]])</f>
        <v>Male</v>
      </c>
      <c r="F736" s="1" t="s">
        <v>71</v>
      </c>
      <c r="G736" s="1" t="s">
        <v>49</v>
      </c>
      <c r="H736" s="2">
        <v>46766</v>
      </c>
      <c r="I736" s="2" t="str">
        <f>TEXT(Origen[[#This Row],[Fecha Compra]],"dddd")</f>
        <v>viernes</v>
      </c>
      <c r="J736" s="7" t="str">
        <f>TEXT(MONTH(Origen[[#This Row],[Fecha Compra]]),"MM")</f>
        <v>01</v>
      </c>
      <c r="K736" s="7">
        <f>YEAR(Origen[[#This Row],[Fecha Compra]])</f>
        <v>2028</v>
      </c>
      <c r="L736">
        <v>28</v>
      </c>
      <c r="M736">
        <v>24</v>
      </c>
      <c r="N736">
        <f>Origen[[#This Row],[Unidades]]*Origen[[#This Row],[PVP]]</f>
        <v>672</v>
      </c>
      <c r="O736" s="1" t="s">
        <v>127</v>
      </c>
      <c r="P736" s="1" t="s">
        <v>26</v>
      </c>
      <c r="Q736" s="1" t="s">
        <v>67</v>
      </c>
      <c r="R736" s="1" t="s">
        <v>19</v>
      </c>
      <c r="S736" s="1" t="s">
        <v>56</v>
      </c>
      <c r="T736" s="1" t="s">
        <v>28</v>
      </c>
      <c r="U736" s="1" t="s">
        <v>31</v>
      </c>
    </row>
    <row r="737" spans="1:21" x14ac:dyDescent="0.25">
      <c r="A737">
        <v>739</v>
      </c>
      <c r="B737">
        <f>IF(IFERROR(VLOOKUP(Origen[[#This Row],[Customer ID]],A738:A4636,1,FALSE),0)&gt;0,1,0)</f>
        <v>0</v>
      </c>
      <c r="C737">
        <v>56</v>
      </c>
      <c r="D737" s="1" t="s">
        <v>2</v>
      </c>
      <c r="E737" s="1" t="str">
        <f>IF(Origen[[#This Row],[Genero Sin Depurar]]="","Desconocido",Origen[[#This Row],[Genero Sin Depurar]])</f>
        <v>Male</v>
      </c>
      <c r="F737" s="1" t="s">
        <v>71</v>
      </c>
      <c r="G737" s="1" t="s">
        <v>49</v>
      </c>
      <c r="H737" s="2">
        <v>46768</v>
      </c>
      <c r="I737" s="2" t="str">
        <f>TEXT(Origen[[#This Row],[Fecha Compra]],"dddd")</f>
        <v>domingo</v>
      </c>
      <c r="J737" s="7" t="str">
        <f>TEXT(MONTH(Origen[[#This Row],[Fecha Compra]]),"MM")</f>
        <v>01</v>
      </c>
      <c r="K737" s="7">
        <f>YEAR(Origen[[#This Row],[Fecha Compra]])</f>
        <v>2028</v>
      </c>
      <c r="L737">
        <v>27</v>
      </c>
      <c r="M737">
        <v>31</v>
      </c>
      <c r="N737">
        <f>Origen[[#This Row],[Unidades]]*Origen[[#This Row],[PVP]]</f>
        <v>837</v>
      </c>
      <c r="O737" s="1" t="s">
        <v>130</v>
      </c>
      <c r="P737" s="1" t="s">
        <v>6</v>
      </c>
      <c r="Q737" s="1" t="s">
        <v>103</v>
      </c>
      <c r="R737" s="1" t="s">
        <v>8</v>
      </c>
      <c r="S737" s="1" t="s">
        <v>52</v>
      </c>
      <c r="T737" s="1" t="s">
        <v>10</v>
      </c>
      <c r="U737" s="1" t="s">
        <v>40</v>
      </c>
    </row>
    <row r="738" spans="1:21" x14ac:dyDescent="0.25">
      <c r="A738">
        <v>740</v>
      </c>
      <c r="B738">
        <f>IF(IFERROR(VLOOKUP(Origen[[#This Row],[Customer ID]],A739:A4637,1,FALSE),0)&gt;0,1,0)</f>
        <v>0</v>
      </c>
      <c r="C738">
        <v>64</v>
      </c>
      <c r="D738" s="1" t="s">
        <v>2</v>
      </c>
      <c r="E738" s="1" t="str">
        <f>IF(Origen[[#This Row],[Genero Sin Depurar]]="","Desconocido",Origen[[#This Row],[Genero Sin Depurar]])</f>
        <v>Male</v>
      </c>
      <c r="F738" s="1" t="s">
        <v>41</v>
      </c>
      <c r="G738" s="1" t="s">
        <v>4</v>
      </c>
      <c r="H738" s="2">
        <v>46770</v>
      </c>
      <c r="I738" s="2" t="str">
        <f>TEXT(Origen[[#This Row],[Fecha Compra]],"dddd")</f>
        <v>martes</v>
      </c>
      <c r="J738" s="7" t="str">
        <f>TEXT(MONTH(Origen[[#This Row],[Fecha Compra]]),"MM")</f>
        <v>01</v>
      </c>
      <c r="K738" s="7">
        <f>YEAR(Origen[[#This Row],[Fecha Compra]])</f>
        <v>2028</v>
      </c>
      <c r="L738">
        <v>26</v>
      </c>
      <c r="M738">
        <v>29</v>
      </c>
      <c r="N738">
        <f>Origen[[#This Row],[Unidades]]*Origen[[#This Row],[PVP]]</f>
        <v>754</v>
      </c>
      <c r="O738" s="1" t="s">
        <v>130</v>
      </c>
      <c r="P738" s="1" t="s">
        <v>18</v>
      </c>
      <c r="Q738" s="1" t="s">
        <v>55</v>
      </c>
      <c r="R738" s="1" t="s">
        <v>35</v>
      </c>
      <c r="S738" s="1" t="s">
        <v>20</v>
      </c>
      <c r="T738" s="1" t="s">
        <v>10</v>
      </c>
      <c r="U738" s="1" t="s">
        <v>58</v>
      </c>
    </row>
    <row r="739" spans="1:21" x14ac:dyDescent="0.25">
      <c r="A739">
        <v>741</v>
      </c>
      <c r="B739">
        <f>IF(IFERROR(VLOOKUP(Origen[[#This Row],[Customer ID]],A740:A4638,1,FALSE),0)&gt;0,1,0)</f>
        <v>0</v>
      </c>
      <c r="C739">
        <v>26</v>
      </c>
      <c r="D739" s="1" t="s">
        <v>2</v>
      </c>
      <c r="E739" s="1" t="str">
        <f>IF(Origen[[#This Row],[Genero Sin Depurar]]="","Desconocido",Origen[[#This Row],[Genero Sin Depurar]])</f>
        <v>Male</v>
      </c>
      <c r="F739" s="1" t="s">
        <v>16</v>
      </c>
      <c r="G739" s="1" t="s">
        <v>4</v>
      </c>
      <c r="H739" s="2">
        <v>46772</v>
      </c>
      <c r="I739" s="2" t="str">
        <f>TEXT(Origen[[#This Row],[Fecha Compra]],"dddd")</f>
        <v>jueves</v>
      </c>
      <c r="J739" s="7" t="str">
        <f>TEXT(MONTH(Origen[[#This Row],[Fecha Compra]]),"MM")</f>
        <v>01</v>
      </c>
      <c r="K739" s="7">
        <f>YEAR(Origen[[#This Row],[Fecha Compra]])</f>
        <v>2028</v>
      </c>
      <c r="L739">
        <v>22</v>
      </c>
      <c r="M739">
        <v>69</v>
      </c>
      <c r="N739">
        <f>Origen[[#This Row],[Unidades]]*Origen[[#This Row],[PVP]]</f>
        <v>1518</v>
      </c>
      <c r="O739" s="1" t="s">
        <v>129</v>
      </c>
      <c r="P739" s="1" t="s">
        <v>26</v>
      </c>
      <c r="Q739" s="1" t="s">
        <v>103</v>
      </c>
      <c r="R739" s="1" t="s">
        <v>35</v>
      </c>
      <c r="S739" s="1" t="s">
        <v>27</v>
      </c>
      <c r="T739" s="1" t="s">
        <v>21</v>
      </c>
      <c r="U739" s="1" t="s">
        <v>11</v>
      </c>
    </row>
    <row r="740" spans="1:21" x14ac:dyDescent="0.25">
      <c r="A740">
        <v>742</v>
      </c>
      <c r="B740">
        <f>IF(IFERROR(VLOOKUP(Origen[[#This Row],[Customer ID]],A741:A4639,1,FALSE),0)&gt;0,1,0)</f>
        <v>0</v>
      </c>
      <c r="C740">
        <v>22</v>
      </c>
      <c r="D740" s="1" t="s">
        <v>2</v>
      </c>
      <c r="E740" s="1" t="str">
        <f>IF(Origen[[#This Row],[Genero Sin Depurar]]="","Desconocido",Origen[[#This Row],[Genero Sin Depurar]])</f>
        <v>Male</v>
      </c>
      <c r="F740" s="1" t="s">
        <v>95</v>
      </c>
      <c r="G740" s="1" t="s">
        <v>4</v>
      </c>
      <c r="H740" s="2">
        <v>46774</v>
      </c>
      <c r="I740" s="2" t="str">
        <f>TEXT(Origen[[#This Row],[Fecha Compra]],"dddd")</f>
        <v>sábado</v>
      </c>
      <c r="J740" s="7" t="str">
        <f>TEXT(MONTH(Origen[[#This Row],[Fecha Compra]]),"MM")</f>
        <v>01</v>
      </c>
      <c r="K740" s="7">
        <f>YEAR(Origen[[#This Row],[Fecha Compra]])</f>
        <v>2028</v>
      </c>
      <c r="L740">
        <v>23</v>
      </c>
      <c r="M740">
        <v>79</v>
      </c>
      <c r="N740">
        <f>Origen[[#This Row],[Unidades]]*Origen[[#This Row],[PVP]]</f>
        <v>1817</v>
      </c>
      <c r="O740" s="1" t="s">
        <v>46</v>
      </c>
      <c r="P740" s="1" t="s">
        <v>74</v>
      </c>
      <c r="Q740" s="1" t="s">
        <v>116</v>
      </c>
      <c r="R740" s="1" t="s">
        <v>35</v>
      </c>
      <c r="S740" s="1" t="s">
        <v>20</v>
      </c>
      <c r="T740" s="1" t="s">
        <v>57</v>
      </c>
      <c r="U740" s="1" t="s">
        <v>79</v>
      </c>
    </row>
    <row r="741" spans="1:21" x14ac:dyDescent="0.25">
      <c r="A741">
        <v>743</v>
      </c>
      <c r="B741">
        <f>IF(IFERROR(VLOOKUP(Origen[[#This Row],[Customer ID]],A742:A4640,1,FALSE),0)&gt;0,1,0)</f>
        <v>0</v>
      </c>
      <c r="C741">
        <v>64</v>
      </c>
      <c r="D741" s="1" t="s">
        <v>2</v>
      </c>
      <c r="E741" s="1" t="str">
        <f>IF(Origen[[#This Row],[Genero Sin Depurar]]="","Desconocido",Origen[[#This Row],[Genero Sin Depurar]])</f>
        <v>Male</v>
      </c>
      <c r="F741" s="1" t="s">
        <v>77</v>
      </c>
      <c r="G741" s="1" t="s">
        <v>4</v>
      </c>
      <c r="H741" s="2">
        <v>46776</v>
      </c>
      <c r="I741" s="2" t="str">
        <f>TEXT(Origen[[#This Row],[Fecha Compra]],"dddd")</f>
        <v>lunes</v>
      </c>
      <c r="J741" s="7" t="str">
        <f>TEXT(MONTH(Origen[[#This Row],[Fecha Compra]]),"MM")</f>
        <v>01</v>
      </c>
      <c r="K741" s="7">
        <f>YEAR(Origen[[#This Row],[Fecha Compra]])</f>
        <v>2028</v>
      </c>
      <c r="L741">
        <v>21</v>
      </c>
      <c r="M741">
        <v>39</v>
      </c>
      <c r="N741">
        <f>Origen[[#This Row],[Unidades]]*Origen[[#This Row],[PVP]]</f>
        <v>819</v>
      </c>
      <c r="O741" s="1" t="s">
        <v>89</v>
      </c>
      <c r="P741" s="1" t="s">
        <v>26</v>
      </c>
      <c r="Q741" s="1" t="s">
        <v>43</v>
      </c>
      <c r="R741" s="1" t="s">
        <v>35</v>
      </c>
      <c r="S741" s="1" t="s">
        <v>9</v>
      </c>
      <c r="T741" s="1" t="s">
        <v>68</v>
      </c>
      <c r="U741" s="1" t="s">
        <v>40</v>
      </c>
    </row>
    <row r="742" spans="1:21" x14ac:dyDescent="0.25">
      <c r="A742">
        <v>744</v>
      </c>
      <c r="B742">
        <f>IF(IFERROR(VLOOKUP(Origen[[#This Row],[Customer ID]],A743:A4641,1,FALSE),0)&gt;0,1,0)</f>
        <v>0</v>
      </c>
      <c r="C742">
        <v>21</v>
      </c>
      <c r="D742" s="1" t="s">
        <v>2</v>
      </c>
      <c r="E742" s="1" t="str">
        <f>IF(Origen[[#This Row],[Genero Sin Depurar]]="","Desconocido",Origen[[#This Row],[Genero Sin Depurar]])</f>
        <v>Male</v>
      </c>
      <c r="F742" s="1" t="s">
        <v>71</v>
      </c>
      <c r="G742" s="1" t="s">
        <v>49</v>
      </c>
      <c r="H742" s="2">
        <v>46778</v>
      </c>
      <c r="I742" s="2" t="str">
        <f>TEXT(Origen[[#This Row],[Fecha Compra]],"dddd")</f>
        <v>miércoles</v>
      </c>
      <c r="J742" s="7" t="str">
        <f>TEXT(MONTH(Origen[[#This Row],[Fecha Compra]]),"MM")</f>
        <v>01</v>
      </c>
      <c r="K742" s="7">
        <f>YEAR(Origen[[#This Row],[Fecha Compra]])</f>
        <v>2028</v>
      </c>
      <c r="L742">
        <v>36</v>
      </c>
      <c r="M742">
        <v>84</v>
      </c>
      <c r="N742">
        <f>Origen[[#This Row],[Unidades]]*Origen[[#This Row],[PVP]]</f>
        <v>3024</v>
      </c>
      <c r="O742" s="1" t="s">
        <v>80</v>
      </c>
      <c r="P742" s="1" t="s">
        <v>6</v>
      </c>
      <c r="Q742" s="1" t="s">
        <v>7</v>
      </c>
      <c r="R742" s="1" t="s">
        <v>39</v>
      </c>
      <c r="S742" s="1" t="s">
        <v>20</v>
      </c>
      <c r="T742" s="1" t="s">
        <v>15</v>
      </c>
      <c r="U742" s="1" t="s">
        <v>22</v>
      </c>
    </row>
    <row r="743" spans="1:21" x14ac:dyDescent="0.25">
      <c r="A743">
        <v>745</v>
      </c>
      <c r="B743">
        <f>IF(IFERROR(VLOOKUP(Origen[[#This Row],[Customer ID]],A744:A4642,1,FALSE),0)&gt;0,1,0)</f>
        <v>0</v>
      </c>
      <c r="C743">
        <v>67</v>
      </c>
      <c r="D743" s="1" t="s">
        <v>2</v>
      </c>
      <c r="E743" s="1" t="str">
        <f>IF(Origen[[#This Row],[Genero Sin Depurar]]="","Desconocido",Origen[[#This Row],[Genero Sin Depurar]])</f>
        <v>Male</v>
      </c>
      <c r="F743" s="1" t="s">
        <v>119</v>
      </c>
      <c r="G743" s="1" t="s">
        <v>24</v>
      </c>
      <c r="H743" s="2">
        <v>46780</v>
      </c>
      <c r="I743" s="2" t="str">
        <f>TEXT(Origen[[#This Row],[Fecha Compra]],"dddd")</f>
        <v>viernes</v>
      </c>
      <c r="J743" s="7" t="str">
        <f>TEXT(MONTH(Origen[[#This Row],[Fecha Compra]]),"MM")</f>
        <v>01</v>
      </c>
      <c r="K743" s="7">
        <f>YEAR(Origen[[#This Row],[Fecha Compra]])</f>
        <v>2028</v>
      </c>
      <c r="L743">
        <v>42</v>
      </c>
      <c r="M743">
        <v>66</v>
      </c>
      <c r="N743">
        <f>Origen[[#This Row],[Unidades]]*Origen[[#This Row],[PVP]]</f>
        <v>2772</v>
      </c>
      <c r="O743" s="1" t="s">
        <v>97</v>
      </c>
      <c r="P743" s="1" t="s">
        <v>18</v>
      </c>
      <c r="Q743" s="1" t="s">
        <v>43</v>
      </c>
      <c r="R743" s="1" t="s">
        <v>19</v>
      </c>
      <c r="S743" s="1" t="s">
        <v>27</v>
      </c>
      <c r="T743" s="1" t="s">
        <v>68</v>
      </c>
      <c r="U743" s="1" t="s">
        <v>58</v>
      </c>
    </row>
    <row r="744" spans="1:21" x14ac:dyDescent="0.25">
      <c r="A744">
        <v>746</v>
      </c>
      <c r="B744">
        <f>IF(IFERROR(VLOOKUP(Origen[[#This Row],[Customer ID]],A745:A4643,1,FALSE),0)&gt;0,1,0)</f>
        <v>0</v>
      </c>
      <c r="C744">
        <v>46</v>
      </c>
      <c r="D744" s="1" t="s">
        <v>2</v>
      </c>
      <c r="E744" s="1" t="str">
        <f>IF(Origen[[#This Row],[Genero Sin Depurar]]="","Desconocido",Origen[[#This Row],[Genero Sin Depurar]])</f>
        <v>Male</v>
      </c>
      <c r="F744" s="1" t="s">
        <v>95</v>
      </c>
      <c r="G744" s="1" t="s">
        <v>4</v>
      </c>
      <c r="H744" s="2">
        <v>46782</v>
      </c>
      <c r="I744" s="2" t="str">
        <f>TEXT(Origen[[#This Row],[Fecha Compra]],"dddd")</f>
        <v>domingo</v>
      </c>
      <c r="J744" s="7" t="str">
        <f>TEXT(MONTH(Origen[[#This Row],[Fecha Compra]]),"MM")</f>
        <v>01</v>
      </c>
      <c r="K744" s="7">
        <f>YEAR(Origen[[#This Row],[Fecha Compra]])</f>
        <v>2028</v>
      </c>
      <c r="L744">
        <v>4</v>
      </c>
      <c r="M744">
        <v>92</v>
      </c>
      <c r="N744">
        <f>Origen[[#This Row],[Unidades]]*Origen[[#This Row],[PVP]]</f>
        <v>368</v>
      </c>
      <c r="O744" s="1" t="s">
        <v>133</v>
      </c>
      <c r="P744" s="1" t="s">
        <v>6</v>
      </c>
      <c r="Q744" s="1" t="s">
        <v>103</v>
      </c>
      <c r="R744" s="1" t="s">
        <v>39</v>
      </c>
      <c r="S744" s="1" t="s">
        <v>36</v>
      </c>
      <c r="T744" s="1" t="s">
        <v>10</v>
      </c>
      <c r="U744" s="1" t="s">
        <v>70</v>
      </c>
    </row>
    <row r="745" spans="1:21" x14ac:dyDescent="0.25">
      <c r="A745">
        <v>747</v>
      </c>
      <c r="B745">
        <f>IF(IFERROR(VLOOKUP(Origen[[#This Row],[Customer ID]],A746:A4644,1,FALSE),0)&gt;0,1,0)</f>
        <v>0</v>
      </c>
      <c r="C745">
        <v>40</v>
      </c>
      <c r="D745" s="1" t="s">
        <v>2</v>
      </c>
      <c r="E745" s="1" t="str">
        <f>IF(Origen[[#This Row],[Genero Sin Depurar]]="","Desconocido",Origen[[#This Row],[Genero Sin Depurar]])</f>
        <v>Male</v>
      </c>
      <c r="F745" s="1" t="s">
        <v>23</v>
      </c>
      <c r="G745" s="1" t="s">
        <v>24</v>
      </c>
      <c r="H745" s="2">
        <v>46784</v>
      </c>
      <c r="I745" s="2" t="str">
        <f>TEXT(Origen[[#This Row],[Fecha Compra]],"dddd")</f>
        <v>martes</v>
      </c>
      <c r="J745" s="7" t="str">
        <f>TEXT(MONTH(Origen[[#This Row],[Fecha Compra]]),"MM")</f>
        <v>01</v>
      </c>
      <c r="K745" s="7">
        <f>YEAR(Origen[[#This Row],[Fecha Compra]])</f>
        <v>2028</v>
      </c>
      <c r="L745">
        <v>47</v>
      </c>
      <c r="M745">
        <v>45</v>
      </c>
      <c r="N745">
        <f>Origen[[#This Row],[Unidades]]*Origen[[#This Row],[PVP]]</f>
        <v>2115</v>
      </c>
      <c r="O745" s="1" t="s">
        <v>133</v>
      </c>
      <c r="P745" s="1" t="s">
        <v>26</v>
      </c>
      <c r="Q745" s="1" t="s">
        <v>90</v>
      </c>
      <c r="R745" s="1" t="s">
        <v>8</v>
      </c>
      <c r="S745" s="1" t="s">
        <v>20</v>
      </c>
      <c r="T745" s="1" t="s">
        <v>21</v>
      </c>
      <c r="U745" s="1" t="s">
        <v>31</v>
      </c>
    </row>
    <row r="746" spans="1:21" x14ac:dyDescent="0.25">
      <c r="A746">
        <v>748</v>
      </c>
      <c r="B746">
        <f>IF(IFERROR(VLOOKUP(Origen[[#This Row],[Customer ID]],A747:A4645,1,FALSE),0)&gt;0,1,0)</f>
        <v>0</v>
      </c>
      <c r="C746">
        <v>51</v>
      </c>
      <c r="D746" s="1" t="s">
        <v>2</v>
      </c>
      <c r="E746" s="1" t="str">
        <f>IF(Origen[[#This Row],[Genero Sin Depurar]]="","Desconocido",Origen[[#This Row],[Genero Sin Depurar]])</f>
        <v>Male</v>
      </c>
      <c r="F746" s="1" t="s">
        <v>41</v>
      </c>
      <c r="G746" s="1" t="s">
        <v>4</v>
      </c>
      <c r="H746" s="2">
        <v>46786</v>
      </c>
      <c r="I746" s="2" t="str">
        <f>TEXT(Origen[[#This Row],[Fecha Compra]],"dddd")</f>
        <v>jueves</v>
      </c>
      <c r="J746" s="7" t="str">
        <f>TEXT(MONTH(Origen[[#This Row],[Fecha Compra]]),"MM")</f>
        <v>01</v>
      </c>
      <c r="K746" s="7">
        <f>YEAR(Origen[[#This Row],[Fecha Compra]])</f>
        <v>2028</v>
      </c>
      <c r="L746">
        <v>13</v>
      </c>
      <c r="M746">
        <v>74</v>
      </c>
      <c r="N746">
        <f>Origen[[#This Row],[Unidades]]*Origen[[#This Row],[PVP]]</f>
        <v>962</v>
      </c>
      <c r="O746" s="1" t="s">
        <v>83</v>
      </c>
      <c r="P746" s="1" t="s">
        <v>6</v>
      </c>
      <c r="Q746" s="1" t="s">
        <v>62</v>
      </c>
      <c r="R746" s="1" t="s">
        <v>19</v>
      </c>
      <c r="S746" s="1" t="s">
        <v>27</v>
      </c>
      <c r="T746" s="1" t="s">
        <v>57</v>
      </c>
      <c r="U746" s="1" t="s">
        <v>22</v>
      </c>
    </row>
    <row r="747" spans="1:21" x14ac:dyDescent="0.25">
      <c r="A747">
        <v>749</v>
      </c>
      <c r="B747">
        <f>IF(IFERROR(VLOOKUP(Origen[[#This Row],[Customer ID]],A748:A4646,1,FALSE),0)&gt;0,1,0)</f>
        <v>0</v>
      </c>
      <c r="C747">
        <v>35</v>
      </c>
      <c r="D747" s="1" t="s">
        <v>2</v>
      </c>
      <c r="E747" s="1" t="str">
        <f>IF(Origen[[#This Row],[Genero Sin Depurar]]="","Desconocido",Origen[[#This Row],[Genero Sin Depurar]])</f>
        <v>Male</v>
      </c>
      <c r="F747" s="1" t="s">
        <v>106</v>
      </c>
      <c r="G747" s="1" t="s">
        <v>49</v>
      </c>
      <c r="H747" s="2">
        <v>46788</v>
      </c>
      <c r="I747" s="2" t="str">
        <f>TEXT(Origen[[#This Row],[Fecha Compra]],"dddd")</f>
        <v>sábado</v>
      </c>
      <c r="J747" s="7" t="str">
        <f>TEXT(MONTH(Origen[[#This Row],[Fecha Compra]]),"MM")</f>
        <v>01</v>
      </c>
      <c r="K747" s="7">
        <f>YEAR(Origen[[#This Row],[Fecha Compra]])</f>
        <v>2028</v>
      </c>
      <c r="L747">
        <v>8</v>
      </c>
      <c r="M747">
        <v>39</v>
      </c>
      <c r="N747">
        <f>Origen[[#This Row],[Unidades]]*Origen[[#This Row],[PVP]]</f>
        <v>312</v>
      </c>
      <c r="O747" s="1" t="s">
        <v>129</v>
      </c>
      <c r="P747" s="1" t="s">
        <v>6</v>
      </c>
      <c r="Q747" s="1" t="s">
        <v>92</v>
      </c>
      <c r="R747" s="1" t="s">
        <v>39</v>
      </c>
      <c r="S747" s="1" t="s">
        <v>20</v>
      </c>
      <c r="T747" s="1" t="s">
        <v>57</v>
      </c>
      <c r="U747" s="1" t="s">
        <v>40</v>
      </c>
    </row>
    <row r="748" spans="1:21" x14ac:dyDescent="0.25">
      <c r="A748">
        <v>750</v>
      </c>
      <c r="B748">
        <f>IF(IFERROR(VLOOKUP(Origen[[#This Row],[Customer ID]],A749:A4647,1,FALSE),0)&gt;0,1,0)</f>
        <v>0</v>
      </c>
      <c r="C748">
        <v>56</v>
      </c>
      <c r="D748" s="1" t="s">
        <v>2</v>
      </c>
      <c r="E748" s="1" t="str">
        <f>IF(Origen[[#This Row],[Genero Sin Depurar]]="","Desconocido",Origen[[#This Row],[Genero Sin Depurar]])</f>
        <v>Male</v>
      </c>
      <c r="F748" s="1" t="s">
        <v>101</v>
      </c>
      <c r="G748" s="1" t="s">
        <v>49</v>
      </c>
      <c r="H748" s="2">
        <v>46790</v>
      </c>
      <c r="I748" s="2" t="str">
        <f>TEXT(Origen[[#This Row],[Fecha Compra]],"dddd")</f>
        <v>lunes</v>
      </c>
      <c r="J748" s="7" t="str">
        <f>TEXT(MONTH(Origen[[#This Row],[Fecha Compra]]),"MM")</f>
        <v>01</v>
      </c>
      <c r="K748" s="7">
        <f>YEAR(Origen[[#This Row],[Fecha Compra]])</f>
        <v>2028</v>
      </c>
      <c r="L748">
        <v>11</v>
      </c>
      <c r="M748">
        <v>71</v>
      </c>
      <c r="N748">
        <f>Origen[[#This Row],[Unidades]]*Origen[[#This Row],[PVP]]</f>
        <v>781</v>
      </c>
      <c r="O748" s="1" t="s">
        <v>83</v>
      </c>
      <c r="P748" s="1" t="s">
        <v>26</v>
      </c>
      <c r="Q748" s="1" t="s">
        <v>60</v>
      </c>
      <c r="R748" s="1" t="s">
        <v>8</v>
      </c>
      <c r="S748" s="1" t="s">
        <v>36</v>
      </c>
      <c r="T748" s="1" t="s">
        <v>68</v>
      </c>
      <c r="U748" s="1" t="s">
        <v>40</v>
      </c>
    </row>
    <row r="749" spans="1:21" x14ac:dyDescent="0.25">
      <c r="A749">
        <v>751</v>
      </c>
      <c r="B749">
        <f>IF(IFERROR(VLOOKUP(Origen[[#This Row],[Customer ID]],A750:A4648,1,FALSE),0)&gt;0,1,0)</f>
        <v>0</v>
      </c>
      <c r="C749">
        <v>25</v>
      </c>
      <c r="D749" s="1" t="s">
        <v>2</v>
      </c>
      <c r="E749" s="1" t="str">
        <f>IF(Origen[[#This Row],[Genero Sin Depurar]]="","Desconocido",Origen[[#This Row],[Genero Sin Depurar]])</f>
        <v>Male</v>
      </c>
      <c r="F749" s="1" t="s">
        <v>95</v>
      </c>
      <c r="G749" s="1" t="s">
        <v>4</v>
      </c>
      <c r="H749" s="2">
        <v>46792</v>
      </c>
      <c r="I749" s="2" t="str">
        <f>TEXT(Origen[[#This Row],[Fecha Compra]],"dddd")</f>
        <v>miércoles</v>
      </c>
      <c r="J749" s="7" t="str">
        <f>TEXT(MONTH(Origen[[#This Row],[Fecha Compra]]),"MM")</f>
        <v>01</v>
      </c>
      <c r="K749" s="7">
        <f>YEAR(Origen[[#This Row],[Fecha Compra]])</f>
        <v>2028</v>
      </c>
      <c r="L749">
        <v>5</v>
      </c>
      <c r="M749">
        <v>95</v>
      </c>
      <c r="N749">
        <f>Origen[[#This Row],[Unidades]]*Origen[[#This Row],[PVP]]</f>
        <v>475</v>
      </c>
      <c r="O749" s="1" t="s">
        <v>110</v>
      </c>
      <c r="P749" s="1" t="s">
        <v>6</v>
      </c>
      <c r="Q749" s="1" t="s">
        <v>65</v>
      </c>
      <c r="R749" s="1" t="s">
        <v>39</v>
      </c>
      <c r="S749" s="1" t="s">
        <v>20</v>
      </c>
      <c r="T749" s="1" t="s">
        <v>10</v>
      </c>
      <c r="U749" s="1" t="s">
        <v>31</v>
      </c>
    </row>
    <row r="750" spans="1:21" x14ac:dyDescent="0.25">
      <c r="A750">
        <v>752</v>
      </c>
      <c r="B750">
        <f>IF(IFERROR(VLOOKUP(Origen[[#This Row],[Customer ID]],A751:A4649,1,FALSE),0)&gt;0,1,0)</f>
        <v>0</v>
      </c>
      <c r="C750">
        <v>65</v>
      </c>
      <c r="D750" s="1" t="s">
        <v>2</v>
      </c>
      <c r="E750" s="1" t="str">
        <f>IF(Origen[[#This Row],[Genero Sin Depurar]]="","Desconocido",Origen[[#This Row],[Genero Sin Depurar]])</f>
        <v>Male</v>
      </c>
      <c r="F750" s="1" t="s">
        <v>125</v>
      </c>
      <c r="G750" s="1" t="s">
        <v>49</v>
      </c>
      <c r="H750" s="2">
        <v>46794</v>
      </c>
      <c r="I750" s="2" t="str">
        <f>TEXT(Origen[[#This Row],[Fecha Compra]],"dddd")</f>
        <v>viernes</v>
      </c>
      <c r="J750" s="7" t="str">
        <f>TEXT(MONTH(Origen[[#This Row],[Fecha Compra]]),"MM")</f>
        <v>01</v>
      </c>
      <c r="K750" s="7">
        <f>YEAR(Origen[[#This Row],[Fecha Compra]])</f>
        <v>2028</v>
      </c>
      <c r="L750">
        <v>1</v>
      </c>
      <c r="M750">
        <v>72</v>
      </c>
      <c r="N750">
        <f>Origen[[#This Row],[Unidades]]*Origen[[#This Row],[PVP]]</f>
        <v>72</v>
      </c>
      <c r="O750" s="1" t="s">
        <v>105</v>
      </c>
      <c r="P750" s="1" t="s">
        <v>6</v>
      </c>
      <c r="Q750" s="1" t="s">
        <v>108</v>
      </c>
      <c r="R750" s="1" t="s">
        <v>39</v>
      </c>
      <c r="S750" s="1" t="s">
        <v>20</v>
      </c>
      <c r="T750" s="1" t="s">
        <v>21</v>
      </c>
      <c r="U750" s="1" t="s">
        <v>70</v>
      </c>
    </row>
    <row r="751" spans="1:21" x14ac:dyDescent="0.25">
      <c r="A751">
        <v>753</v>
      </c>
      <c r="B751">
        <f>IF(IFERROR(VLOOKUP(Origen[[#This Row],[Customer ID]],A752:A4650,1,FALSE),0)&gt;0,1,0)</f>
        <v>0</v>
      </c>
      <c r="C751">
        <v>39</v>
      </c>
      <c r="D751" s="1" t="s">
        <v>2</v>
      </c>
      <c r="E751" s="1" t="str">
        <f>IF(Origen[[#This Row],[Genero Sin Depurar]]="","Desconocido",Origen[[#This Row],[Genero Sin Depurar]])</f>
        <v>Male</v>
      </c>
      <c r="F751" s="1" t="s">
        <v>101</v>
      </c>
      <c r="G751" s="1" t="s">
        <v>49</v>
      </c>
      <c r="H751" s="2">
        <v>46796</v>
      </c>
      <c r="I751" s="2" t="str">
        <f>TEXT(Origen[[#This Row],[Fecha Compra]],"dddd")</f>
        <v>domingo</v>
      </c>
      <c r="J751" s="7" t="str">
        <f>TEXT(MONTH(Origen[[#This Row],[Fecha Compra]]),"MM")</f>
        <v>01</v>
      </c>
      <c r="K751" s="7">
        <f>YEAR(Origen[[#This Row],[Fecha Compra]])</f>
        <v>2028</v>
      </c>
      <c r="L751">
        <v>17</v>
      </c>
      <c r="M751">
        <v>85</v>
      </c>
      <c r="N751">
        <f>Origen[[#This Row],[Unidades]]*Origen[[#This Row],[PVP]]</f>
        <v>1445</v>
      </c>
      <c r="O751" s="1" t="s">
        <v>105</v>
      </c>
      <c r="P751" s="1" t="s">
        <v>6</v>
      </c>
      <c r="Q751" s="1" t="s">
        <v>116</v>
      </c>
      <c r="R751" s="1" t="s">
        <v>39</v>
      </c>
      <c r="S751" s="1" t="s">
        <v>52</v>
      </c>
      <c r="T751" s="1" t="s">
        <v>28</v>
      </c>
      <c r="U751" s="1" t="s">
        <v>79</v>
      </c>
    </row>
    <row r="752" spans="1:21" x14ac:dyDescent="0.25">
      <c r="A752">
        <v>754</v>
      </c>
      <c r="B752">
        <f>IF(IFERROR(VLOOKUP(Origen[[#This Row],[Customer ID]],A753:A4651,1,FALSE),0)&gt;0,1,0)</f>
        <v>0</v>
      </c>
      <c r="C752">
        <v>47</v>
      </c>
      <c r="D752" s="1" t="s">
        <v>2</v>
      </c>
      <c r="E752" s="1" t="str">
        <f>IF(Origen[[#This Row],[Genero Sin Depurar]]="","Desconocido",Origen[[#This Row],[Genero Sin Depurar]])</f>
        <v>Male</v>
      </c>
      <c r="F752" s="1" t="s">
        <v>119</v>
      </c>
      <c r="G752" s="1" t="s">
        <v>24</v>
      </c>
      <c r="H752" s="2">
        <v>46798</v>
      </c>
      <c r="I752" s="2" t="str">
        <f>TEXT(Origen[[#This Row],[Fecha Compra]],"dddd")</f>
        <v>martes</v>
      </c>
      <c r="J752" s="7" t="str">
        <f>TEXT(MONTH(Origen[[#This Row],[Fecha Compra]]),"MM")</f>
        <v>01</v>
      </c>
      <c r="K752" s="7">
        <f>YEAR(Origen[[#This Row],[Fecha Compra]])</f>
        <v>2028</v>
      </c>
      <c r="L752">
        <v>27</v>
      </c>
      <c r="M752">
        <v>54</v>
      </c>
      <c r="N752">
        <f>Origen[[#This Row],[Unidades]]*Origen[[#This Row],[PVP]]</f>
        <v>1458</v>
      </c>
      <c r="O752" s="1" t="s">
        <v>17</v>
      </c>
      <c r="P752" s="1" t="s">
        <v>26</v>
      </c>
      <c r="Q752" s="1" t="s">
        <v>67</v>
      </c>
      <c r="R752" s="1" t="s">
        <v>39</v>
      </c>
      <c r="S752" s="1" t="s">
        <v>56</v>
      </c>
      <c r="T752" s="1" t="s">
        <v>10</v>
      </c>
      <c r="U752" s="1" t="s">
        <v>40</v>
      </c>
    </row>
    <row r="753" spans="1:21" x14ac:dyDescent="0.25">
      <c r="A753">
        <v>755</v>
      </c>
      <c r="B753">
        <f>IF(IFERROR(VLOOKUP(Origen[[#This Row],[Customer ID]],A754:A4652,1,FALSE),0)&gt;0,1,0)</f>
        <v>0</v>
      </c>
      <c r="C753">
        <v>36</v>
      </c>
      <c r="D753" s="1" t="s">
        <v>2</v>
      </c>
      <c r="E753" s="1" t="str">
        <f>IF(Origen[[#This Row],[Genero Sin Depurar]]="","Desconocido",Origen[[#This Row],[Genero Sin Depurar]])</f>
        <v>Male</v>
      </c>
      <c r="F753" s="1" t="s">
        <v>125</v>
      </c>
      <c r="G753" s="1" t="s">
        <v>49</v>
      </c>
      <c r="H753" s="2">
        <v>46800</v>
      </c>
      <c r="I753" s="2" t="str">
        <f>TEXT(Origen[[#This Row],[Fecha Compra]],"dddd")</f>
        <v>jueves</v>
      </c>
      <c r="J753" s="7" t="str">
        <f>TEXT(MONTH(Origen[[#This Row],[Fecha Compra]]),"MM")</f>
        <v>01</v>
      </c>
      <c r="K753" s="7">
        <f>YEAR(Origen[[#This Row],[Fecha Compra]])</f>
        <v>2028</v>
      </c>
      <c r="L753">
        <v>3</v>
      </c>
      <c r="M753">
        <v>41</v>
      </c>
      <c r="N753">
        <f>Origen[[#This Row],[Unidades]]*Origen[[#This Row],[PVP]]</f>
        <v>123</v>
      </c>
      <c r="O753" s="1" t="s">
        <v>80</v>
      </c>
      <c r="P753" s="1" t="s">
        <v>6</v>
      </c>
      <c r="Q753" s="1" t="s">
        <v>51</v>
      </c>
      <c r="R753" s="1" t="s">
        <v>19</v>
      </c>
      <c r="S753" s="1" t="s">
        <v>56</v>
      </c>
      <c r="T753" s="1" t="s">
        <v>68</v>
      </c>
      <c r="U753" s="1" t="s">
        <v>40</v>
      </c>
    </row>
    <row r="754" spans="1:21" x14ac:dyDescent="0.25">
      <c r="A754">
        <v>756</v>
      </c>
      <c r="B754">
        <f>IF(IFERROR(VLOOKUP(Origen[[#This Row],[Customer ID]],A755:A4653,1,FALSE),0)&gt;0,1,0)</f>
        <v>0</v>
      </c>
      <c r="C754">
        <v>66</v>
      </c>
      <c r="D754" s="1" t="s">
        <v>2</v>
      </c>
      <c r="E754" s="1" t="str">
        <f>IF(Origen[[#This Row],[Genero Sin Depurar]]="","Desconocido",Origen[[#This Row],[Genero Sin Depurar]])</f>
        <v>Male</v>
      </c>
      <c r="F754" s="1" t="s">
        <v>44</v>
      </c>
      <c r="G754" s="1" t="s">
        <v>45</v>
      </c>
      <c r="H754" s="2">
        <v>46802</v>
      </c>
      <c r="I754" s="2" t="str">
        <f>TEXT(Origen[[#This Row],[Fecha Compra]],"dddd")</f>
        <v>sábado</v>
      </c>
      <c r="J754" s="7" t="str">
        <f>TEXT(MONTH(Origen[[#This Row],[Fecha Compra]]),"MM")</f>
        <v>01</v>
      </c>
      <c r="K754" s="7">
        <f>YEAR(Origen[[#This Row],[Fecha Compra]])</f>
        <v>2028</v>
      </c>
      <c r="L754">
        <v>22</v>
      </c>
      <c r="M754">
        <v>24</v>
      </c>
      <c r="N754">
        <f>Origen[[#This Row],[Unidades]]*Origen[[#This Row],[PVP]]</f>
        <v>528</v>
      </c>
      <c r="O754" s="1" t="s">
        <v>85</v>
      </c>
      <c r="P754" s="1" t="s">
        <v>26</v>
      </c>
      <c r="Q754" s="1" t="s">
        <v>65</v>
      </c>
      <c r="R754" s="1" t="s">
        <v>19</v>
      </c>
      <c r="S754" s="1" t="s">
        <v>20</v>
      </c>
      <c r="T754" s="1" t="s">
        <v>28</v>
      </c>
      <c r="U754" s="1" t="s">
        <v>22</v>
      </c>
    </row>
    <row r="755" spans="1:21" x14ac:dyDescent="0.25">
      <c r="A755">
        <v>757</v>
      </c>
      <c r="B755">
        <f>IF(IFERROR(VLOOKUP(Origen[[#This Row],[Customer ID]],A756:A4654,1,FALSE),0)&gt;0,1,0)</f>
        <v>0</v>
      </c>
      <c r="C755">
        <v>62</v>
      </c>
      <c r="D755" s="1" t="s">
        <v>2</v>
      </c>
      <c r="E755" s="1" t="str">
        <f>IF(Origen[[#This Row],[Genero Sin Depurar]]="","Desconocido",Origen[[#This Row],[Genero Sin Depurar]])</f>
        <v>Male</v>
      </c>
      <c r="F755" s="1" t="s">
        <v>115</v>
      </c>
      <c r="G755" s="1" t="s">
        <v>49</v>
      </c>
      <c r="H755" s="2">
        <v>46804</v>
      </c>
      <c r="I755" s="2" t="str">
        <f>TEXT(Origen[[#This Row],[Fecha Compra]],"dddd")</f>
        <v>lunes</v>
      </c>
      <c r="J755" s="7" t="str">
        <f>TEXT(MONTH(Origen[[#This Row],[Fecha Compra]]),"MM")</f>
        <v>01</v>
      </c>
      <c r="K755" s="7">
        <f>YEAR(Origen[[#This Row],[Fecha Compra]])</f>
        <v>2028</v>
      </c>
      <c r="L755">
        <v>24</v>
      </c>
      <c r="M755">
        <v>99</v>
      </c>
      <c r="N755">
        <f>Origen[[#This Row],[Unidades]]*Origen[[#This Row],[PVP]]</f>
        <v>2376</v>
      </c>
      <c r="O755" s="1" t="s">
        <v>38</v>
      </c>
      <c r="P755" s="1" t="s">
        <v>18</v>
      </c>
      <c r="Q755" s="1" t="s">
        <v>103</v>
      </c>
      <c r="R755" s="1" t="s">
        <v>35</v>
      </c>
      <c r="S755" s="1" t="s">
        <v>36</v>
      </c>
      <c r="T755" s="1" t="s">
        <v>15</v>
      </c>
      <c r="U755" s="1" t="s">
        <v>11</v>
      </c>
    </row>
    <row r="756" spans="1:21" x14ac:dyDescent="0.25">
      <c r="A756">
        <v>758</v>
      </c>
      <c r="B756">
        <f>IF(IFERROR(VLOOKUP(Origen[[#This Row],[Customer ID]],A757:A4655,1,FALSE),0)&gt;0,1,0)</f>
        <v>0</v>
      </c>
      <c r="C756">
        <v>41</v>
      </c>
      <c r="D756" s="1" t="s">
        <v>2</v>
      </c>
      <c r="E756" s="1" t="str">
        <f>IF(Origen[[#This Row],[Genero Sin Depurar]]="","Desconocido",Origen[[#This Row],[Genero Sin Depurar]])</f>
        <v>Male</v>
      </c>
      <c r="F756" s="1" t="s">
        <v>86</v>
      </c>
      <c r="G756" s="1" t="s">
        <v>4</v>
      </c>
      <c r="H756" s="2">
        <v>46806</v>
      </c>
      <c r="I756" s="2" t="str">
        <f>TEXT(Origen[[#This Row],[Fecha Compra]],"dddd")</f>
        <v>miércoles</v>
      </c>
      <c r="J756" s="7" t="str">
        <f>TEXT(MONTH(Origen[[#This Row],[Fecha Compra]]),"MM")</f>
        <v>01</v>
      </c>
      <c r="K756" s="7">
        <f>YEAR(Origen[[#This Row],[Fecha Compra]])</f>
        <v>2028</v>
      </c>
      <c r="L756">
        <v>18</v>
      </c>
      <c r="M756">
        <v>32</v>
      </c>
      <c r="N756">
        <f>Origen[[#This Row],[Unidades]]*Origen[[#This Row],[PVP]]</f>
        <v>576</v>
      </c>
      <c r="O756" s="1" t="s">
        <v>130</v>
      </c>
      <c r="P756" s="1" t="s">
        <v>26</v>
      </c>
      <c r="Q756" s="1" t="s">
        <v>90</v>
      </c>
      <c r="R756" s="1" t="s">
        <v>39</v>
      </c>
      <c r="S756" s="1" t="s">
        <v>56</v>
      </c>
      <c r="T756" s="1" t="s">
        <v>68</v>
      </c>
      <c r="U756" s="1" t="s">
        <v>40</v>
      </c>
    </row>
    <row r="757" spans="1:21" x14ac:dyDescent="0.25">
      <c r="A757">
        <v>759</v>
      </c>
      <c r="B757">
        <f>IF(IFERROR(VLOOKUP(Origen[[#This Row],[Customer ID]],A758:A4656,1,FALSE),0)&gt;0,1,0)</f>
        <v>0</v>
      </c>
      <c r="C757">
        <v>66</v>
      </c>
      <c r="D757" s="1" t="s">
        <v>2</v>
      </c>
      <c r="E757" s="1" t="str">
        <f>IF(Origen[[#This Row],[Genero Sin Depurar]]="","Desconocido",Origen[[#This Row],[Genero Sin Depurar]])</f>
        <v>Male</v>
      </c>
      <c r="F757" s="1" t="s">
        <v>53</v>
      </c>
      <c r="G757" s="1" t="s">
        <v>24</v>
      </c>
      <c r="H757" s="2">
        <v>46808</v>
      </c>
      <c r="I757" s="2" t="str">
        <f>TEXT(Origen[[#This Row],[Fecha Compra]],"dddd")</f>
        <v>viernes</v>
      </c>
      <c r="J757" s="7" t="str">
        <f>TEXT(MONTH(Origen[[#This Row],[Fecha Compra]]),"MM")</f>
        <v>01</v>
      </c>
      <c r="K757" s="7">
        <f>YEAR(Origen[[#This Row],[Fecha Compra]])</f>
        <v>2028</v>
      </c>
      <c r="L757">
        <v>39</v>
      </c>
      <c r="M757">
        <v>71</v>
      </c>
      <c r="N757">
        <f>Origen[[#This Row],[Unidades]]*Origen[[#This Row],[PVP]]</f>
        <v>2769</v>
      </c>
      <c r="O757" s="1" t="s">
        <v>17</v>
      </c>
      <c r="P757" s="1" t="s">
        <v>6</v>
      </c>
      <c r="Q757" s="1" t="s">
        <v>82</v>
      </c>
      <c r="R757" s="1" t="s">
        <v>35</v>
      </c>
      <c r="S757" s="1" t="s">
        <v>52</v>
      </c>
      <c r="T757" s="1" t="s">
        <v>57</v>
      </c>
      <c r="U757" s="1" t="s">
        <v>79</v>
      </c>
    </row>
    <row r="758" spans="1:21" x14ac:dyDescent="0.25">
      <c r="A758">
        <v>760</v>
      </c>
      <c r="B758">
        <f>IF(IFERROR(VLOOKUP(Origen[[#This Row],[Customer ID]],A759:A4657,1,FALSE),0)&gt;0,1,0)</f>
        <v>0</v>
      </c>
      <c r="C758">
        <v>51</v>
      </c>
      <c r="D758" s="1" t="s">
        <v>2</v>
      </c>
      <c r="E758" s="1" t="str">
        <f>IF(Origen[[#This Row],[Genero Sin Depurar]]="","Desconocido",Origen[[#This Row],[Genero Sin Depurar]])</f>
        <v>Male</v>
      </c>
      <c r="F758" s="1" t="s">
        <v>63</v>
      </c>
      <c r="G758" s="1" t="s">
        <v>4</v>
      </c>
      <c r="H758" s="2">
        <v>46810</v>
      </c>
      <c r="I758" s="2" t="str">
        <f>TEXT(Origen[[#This Row],[Fecha Compra]],"dddd")</f>
        <v>domingo</v>
      </c>
      <c r="J758" s="7" t="str">
        <f>TEXT(MONTH(Origen[[#This Row],[Fecha Compra]]),"MM")</f>
        <v>01</v>
      </c>
      <c r="K758" s="7">
        <f>YEAR(Origen[[#This Row],[Fecha Compra]])</f>
        <v>2028</v>
      </c>
      <c r="L758">
        <v>25</v>
      </c>
      <c r="M758">
        <v>49</v>
      </c>
      <c r="N758">
        <f>Origen[[#This Row],[Unidades]]*Origen[[#This Row],[PVP]]</f>
        <v>1225</v>
      </c>
      <c r="O758" s="1" t="s">
        <v>25</v>
      </c>
      <c r="P758" s="1" t="s">
        <v>74</v>
      </c>
      <c r="Q758" s="1" t="s">
        <v>78</v>
      </c>
      <c r="R758" s="1" t="s">
        <v>8</v>
      </c>
      <c r="S758" s="1" t="s">
        <v>27</v>
      </c>
      <c r="T758" s="1" t="s">
        <v>21</v>
      </c>
      <c r="U758" s="1" t="s">
        <v>11</v>
      </c>
    </row>
    <row r="759" spans="1:21" x14ac:dyDescent="0.25">
      <c r="A759">
        <v>761</v>
      </c>
      <c r="B759">
        <f>IF(IFERROR(VLOOKUP(Origen[[#This Row],[Customer ID]],A760:A4658,1,FALSE),0)&gt;0,1,0)</f>
        <v>0</v>
      </c>
      <c r="C759">
        <v>33</v>
      </c>
      <c r="D759" s="1" t="s">
        <v>2</v>
      </c>
      <c r="E759" s="1" t="str">
        <f>IF(Origen[[#This Row],[Genero Sin Depurar]]="","Desconocido",Origen[[#This Row],[Genero Sin Depurar]])</f>
        <v>Male</v>
      </c>
      <c r="F759" s="1" t="s">
        <v>125</v>
      </c>
      <c r="G759" s="1" t="s">
        <v>49</v>
      </c>
      <c r="H759" s="2">
        <v>46812</v>
      </c>
      <c r="I759" s="2" t="str">
        <f>TEXT(Origen[[#This Row],[Fecha Compra]],"dddd")</f>
        <v>martes</v>
      </c>
      <c r="J759" s="7" t="str">
        <f>TEXT(MONTH(Origen[[#This Row],[Fecha Compra]]),"MM")</f>
        <v>01</v>
      </c>
      <c r="K759" s="7">
        <f>YEAR(Origen[[#This Row],[Fecha Compra]])</f>
        <v>2028</v>
      </c>
      <c r="L759">
        <v>6</v>
      </c>
      <c r="M759">
        <v>50</v>
      </c>
      <c r="N759">
        <f>Origen[[#This Row],[Unidades]]*Origen[[#This Row],[PVP]]</f>
        <v>300</v>
      </c>
      <c r="O759" s="1" t="s">
        <v>130</v>
      </c>
      <c r="P759" s="1" t="s">
        <v>74</v>
      </c>
      <c r="Q759" s="1" t="s">
        <v>65</v>
      </c>
      <c r="R759" s="1" t="s">
        <v>39</v>
      </c>
      <c r="S759" s="1" t="s">
        <v>20</v>
      </c>
      <c r="T759" s="1" t="s">
        <v>15</v>
      </c>
      <c r="U759" s="1" t="s">
        <v>31</v>
      </c>
    </row>
    <row r="760" spans="1:21" x14ac:dyDescent="0.25">
      <c r="A760">
        <v>762</v>
      </c>
      <c r="B760">
        <f>IF(IFERROR(VLOOKUP(Origen[[#This Row],[Customer ID]],A761:A4659,1,FALSE),0)&gt;0,1,0)</f>
        <v>0</v>
      </c>
      <c r="C760">
        <v>57</v>
      </c>
      <c r="D760" s="1" t="s">
        <v>2</v>
      </c>
      <c r="E760" s="1" t="str">
        <f>IF(Origen[[#This Row],[Genero Sin Depurar]]="","Desconocido",Origen[[#This Row],[Genero Sin Depurar]])</f>
        <v>Male</v>
      </c>
      <c r="F760" s="1" t="s">
        <v>88</v>
      </c>
      <c r="G760" s="1" t="s">
        <v>49</v>
      </c>
      <c r="H760" s="2">
        <v>46814</v>
      </c>
      <c r="I760" s="2" t="str">
        <f>TEXT(Origen[[#This Row],[Fecha Compra]],"dddd")</f>
        <v>jueves</v>
      </c>
      <c r="J760" s="7" t="str">
        <f>TEXT(MONTH(Origen[[#This Row],[Fecha Compra]]),"MM")</f>
        <v>01</v>
      </c>
      <c r="K760" s="7">
        <f>YEAR(Origen[[#This Row],[Fecha Compra]])</f>
        <v>2028</v>
      </c>
      <c r="L760">
        <v>26</v>
      </c>
      <c r="M760">
        <v>91</v>
      </c>
      <c r="N760">
        <f>Origen[[#This Row],[Unidades]]*Origen[[#This Row],[PVP]]</f>
        <v>2366</v>
      </c>
      <c r="O760" s="1" t="s">
        <v>89</v>
      </c>
      <c r="P760" s="1" t="s">
        <v>6</v>
      </c>
      <c r="Q760" s="1" t="s">
        <v>116</v>
      </c>
      <c r="R760" s="1" t="s">
        <v>39</v>
      </c>
      <c r="S760" s="1" t="s">
        <v>9</v>
      </c>
      <c r="T760" s="1" t="s">
        <v>57</v>
      </c>
      <c r="U760" s="1" t="s">
        <v>22</v>
      </c>
    </row>
    <row r="761" spans="1:21" x14ac:dyDescent="0.25">
      <c r="A761">
        <v>763</v>
      </c>
      <c r="B761">
        <f>IF(IFERROR(VLOOKUP(Origen[[#This Row],[Customer ID]],A762:A4660,1,FALSE),0)&gt;0,1,0)</f>
        <v>0</v>
      </c>
      <c r="C761">
        <v>45</v>
      </c>
      <c r="D761" s="1" t="s">
        <v>2</v>
      </c>
      <c r="E761" s="1" t="str">
        <f>IF(Origen[[#This Row],[Genero Sin Depurar]]="","Desconocido",Origen[[#This Row],[Genero Sin Depurar]])</f>
        <v>Male</v>
      </c>
      <c r="F761" s="1" t="s">
        <v>115</v>
      </c>
      <c r="G761" s="1" t="s">
        <v>49</v>
      </c>
      <c r="H761" s="2">
        <v>46816</v>
      </c>
      <c r="I761" s="2" t="str">
        <f>TEXT(Origen[[#This Row],[Fecha Compra]],"dddd")</f>
        <v>sábado</v>
      </c>
      <c r="J761" s="7" t="str">
        <f>TEXT(MONTH(Origen[[#This Row],[Fecha Compra]]),"MM")</f>
        <v>01</v>
      </c>
      <c r="K761" s="7">
        <f>YEAR(Origen[[#This Row],[Fecha Compra]])</f>
        <v>2028</v>
      </c>
      <c r="L761">
        <v>43</v>
      </c>
      <c r="M761">
        <v>46</v>
      </c>
      <c r="N761">
        <f>Origen[[#This Row],[Unidades]]*Origen[[#This Row],[PVP]]</f>
        <v>1978</v>
      </c>
      <c r="O761" s="1" t="s">
        <v>112</v>
      </c>
      <c r="P761" s="1" t="s">
        <v>26</v>
      </c>
      <c r="Q761" s="1" t="s">
        <v>51</v>
      </c>
      <c r="R761" s="1" t="s">
        <v>39</v>
      </c>
      <c r="S761" s="1" t="s">
        <v>36</v>
      </c>
      <c r="T761" s="1" t="s">
        <v>68</v>
      </c>
      <c r="U761" s="1" t="s">
        <v>11</v>
      </c>
    </row>
    <row r="762" spans="1:21" x14ac:dyDescent="0.25">
      <c r="A762">
        <v>764</v>
      </c>
      <c r="B762">
        <f>IF(IFERROR(VLOOKUP(Origen[[#This Row],[Customer ID]],A763:A4661,1,FALSE),0)&gt;0,1,0)</f>
        <v>0</v>
      </c>
      <c r="C762">
        <v>61</v>
      </c>
      <c r="D762" s="1" t="s">
        <v>2</v>
      </c>
      <c r="E762" s="1" t="str">
        <f>IF(Origen[[#This Row],[Genero Sin Depurar]]="","Desconocido",Origen[[#This Row],[Genero Sin Depurar]])</f>
        <v>Male</v>
      </c>
      <c r="F762" s="1" t="s">
        <v>12</v>
      </c>
      <c r="G762" s="1" t="s">
        <v>4</v>
      </c>
      <c r="H762" s="2">
        <v>46818</v>
      </c>
      <c r="I762" s="2" t="str">
        <f>TEXT(Origen[[#This Row],[Fecha Compra]],"dddd")</f>
        <v>lunes</v>
      </c>
      <c r="J762" s="7" t="str">
        <f>TEXT(MONTH(Origen[[#This Row],[Fecha Compra]]),"MM")</f>
        <v>01</v>
      </c>
      <c r="K762" s="7">
        <f>YEAR(Origen[[#This Row],[Fecha Compra]])</f>
        <v>2028</v>
      </c>
      <c r="L762">
        <v>6</v>
      </c>
      <c r="M762">
        <v>50</v>
      </c>
      <c r="N762">
        <f>Origen[[#This Row],[Unidades]]*Origen[[#This Row],[PVP]]</f>
        <v>300</v>
      </c>
      <c r="O762" s="1" t="s">
        <v>80</v>
      </c>
      <c r="P762" s="1" t="s">
        <v>26</v>
      </c>
      <c r="Q762" s="1" t="s">
        <v>92</v>
      </c>
      <c r="R762" s="1" t="s">
        <v>19</v>
      </c>
      <c r="S762" s="1" t="s">
        <v>52</v>
      </c>
      <c r="T762" s="1" t="s">
        <v>21</v>
      </c>
      <c r="U762" s="1" t="s">
        <v>70</v>
      </c>
    </row>
    <row r="763" spans="1:21" x14ac:dyDescent="0.25">
      <c r="A763">
        <v>765</v>
      </c>
      <c r="B763">
        <f>IF(IFERROR(VLOOKUP(Origen[[#This Row],[Customer ID]],A764:A4662,1,FALSE),0)&gt;0,1,0)</f>
        <v>0</v>
      </c>
      <c r="C763">
        <v>55</v>
      </c>
      <c r="D763" s="1" t="s">
        <v>2</v>
      </c>
      <c r="E763" s="1" t="str">
        <f>IF(Origen[[#This Row],[Genero Sin Depurar]]="","Desconocido",Origen[[#This Row],[Genero Sin Depurar]])</f>
        <v>Male</v>
      </c>
      <c r="F763" s="1" t="s">
        <v>69</v>
      </c>
      <c r="G763" s="1" t="s">
        <v>4</v>
      </c>
      <c r="H763" s="2">
        <v>46820</v>
      </c>
      <c r="I763" s="2" t="str">
        <f>TEXT(Origen[[#This Row],[Fecha Compra]],"dddd")</f>
        <v>miércoles</v>
      </c>
      <c r="J763" s="7" t="str">
        <f>TEXT(MONTH(Origen[[#This Row],[Fecha Compra]]),"MM")</f>
        <v>01</v>
      </c>
      <c r="K763" s="7">
        <f>YEAR(Origen[[#This Row],[Fecha Compra]])</f>
        <v>2028</v>
      </c>
      <c r="L763">
        <v>6</v>
      </c>
      <c r="M763">
        <v>39</v>
      </c>
      <c r="N763">
        <f>Origen[[#This Row],[Unidades]]*Origen[[#This Row],[PVP]]</f>
        <v>234</v>
      </c>
      <c r="O763" s="1" t="s">
        <v>123</v>
      </c>
      <c r="P763" s="1" t="s">
        <v>74</v>
      </c>
      <c r="Q763" s="1" t="s">
        <v>47</v>
      </c>
      <c r="R763" s="1" t="s">
        <v>39</v>
      </c>
      <c r="S763" s="1" t="s">
        <v>20</v>
      </c>
      <c r="T763" s="1" t="s">
        <v>68</v>
      </c>
      <c r="U763" s="1" t="s">
        <v>40</v>
      </c>
    </row>
    <row r="764" spans="1:21" x14ac:dyDescent="0.25">
      <c r="A764">
        <v>766</v>
      </c>
      <c r="B764">
        <f>IF(IFERROR(VLOOKUP(Origen[[#This Row],[Customer ID]],A765:A4663,1,FALSE),0)&gt;0,1,0)</f>
        <v>0</v>
      </c>
      <c r="C764">
        <v>54</v>
      </c>
      <c r="D764" s="1" t="s">
        <v>2</v>
      </c>
      <c r="E764" s="1" t="str">
        <f>IF(Origen[[#This Row],[Genero Sin Depurar]]="","Desconocido",Origen[[#This Row],[Genero Sin Depurar]])</f>
        <v>Male</v>
      </c>
      <c r="F764" s="1" t="s">
        <v>32</v>
      </c>
      <c r="G764" s="1" t="s">
        <v>24</v>
      </c>
      <c r="H764" s="2">
        <v>46822</v>
      </c>
      <c r="I764" s="2" t="str">
        <f>TEXT(Origen[[#This Row],[Fecha Compra]],"dddd")</f>
        <v>viernes</v>
      </c>
      <c r="J764" s="7" t="str">
        <f>TEXT(MONTH(Origen[[#This Row],[Fecha Compra]]),"MM")</f>
        <v>01</v>
      </c>
      <c r="K764" s="7">
        <f>YEAR(Origen[[#This Row],[Fecha Compra]])</f>
        <v>2028</v>
      </c>
      <c r="L764">
        <v>13</v>
      </c>
      <c r="M764">
        <v>99</v>
      </c>
      <c r="N764">
        <f>Origen[[#This Row],[Unidades]]*Origen[[#This Row],[PVP]]</f>
        <v>1287</v>
      </c>
      <c r="O764" s="1" t="s">
        <v>102</v>
      </c>
      <c r="P764" s="1" t="s">
        <v>26</v>
      </c>
      <c r="Q764" s="1" t="s">
        <v>51</v>
      </c>
      <c r="R764" s="1" t="s">
        <v>35</v>
      </c>
      <c r="S764" s="1" t="s">
        <v>56</v>
      </c>
      <c r="T764" s="1" t="s">
        <v>15</v>
      </c>
      <c r="U764" s="1" t="s">
        <v>40</v>
      </c>
    </row>
    <row r="765" spans="1:21" x14ac:dyDescent="0.25">
      <c r="A765">
        <v>767</v>
      </c>
      <c r="B765">
        <f>IF(IFERROR(VLOOKUP(Origen[[#This Row],[Customer ID]],A766:A4664,1,FALSE),0)&gt;0,1,0)</f>
        <v>0</v>
      </c>
      <c r="C765">
        <v>57</v>
      </c>
      <c r="D765" s="1" t="s">
        <v>2</v>
      </c>
      <c r="E765" s="1" t="str">
        <f>IF(Origen[[#This Row],[Genero Sin Depurar]]="","Desconocido",Origen[[#This Row],[Genero Sin Depurar]])</f>
        <v>Male</v>
      </c>
      <c r="F765" s="1" t="s">
        <v>125</v>
      </c>
      <c r="G765" s="1" t="s">
        <v>49</v>
      </c>
      <c r="H765" s="2">
        <v>46824</v>
      </c>
      <c r="I765" s="2" t="str">
        <f>TEXT(Origen[[#This Row],[Fecha Compra]],"dddd")</f>
        <v>domingo</v>
      </c>
      <c r="J765" s="7" t="str">
        <f>TEXT(MONTH(Origen[[#This Row],[Fecha Compra]]),"MM")</f>
        <v>01</v>
      </c>
      <c r="K765" s="7">
        <f>YEAR(Origen[[#This Row],[Fecha Compra]])</f>
        <v>2028</v>
      </c>
      <c r="L765">
        <v>13</v>
      </c>
      <c r="M765">
        <v>48</v>
      </c>
      <c r="N765">
        <f>Origen[[#This Row],[Unidades]]*Origen[[#This Row],[PVP]]</f>
        <v>624</v>
      </c>
      <c r="O765" s="1" t="s">
        <v>89</v>
      </c>
      <c r="P765" s="1" t="s">
        <v>26</v>
      </c>
      <c r="Q765" s="1" t="s">
        <v>91</v>
      </c>
      <c r="R765" s="1" t="s">
        <v>8</v>
      </c>
      <c r="S765" s="1" t="s">
        <v>27</v>
      </c>
      <c r="T765" s="1" t="s">
        <v>28</v>
      </c>
      <c r="U765" s="1" t="s">
        <v>70</v>
      </c>
    </row>
    <row r="766" spans="1:21" x14ac:dyDescent="0.25">
      <c r="A766">
        <v>768</v>
      </c>
      <c r="B766">
        <f>IF(IFERROR(VLOOKUP(Origen[[#This Row],[Customer ID]],A767:A4665,1,FALSE),0)&gt;0,1,0)</f>
        <v>0</v>
      </c>
      <c r="C766">
        <v>27</v>
      </c>
      <c r="D766" s="1" t="s">
        <v>2</v>
      </c>
      <c r="E766" s="1" t="str">
        <f>IF(Origen[[#This Row],[Genero Sin Depurar]]="","Desconocido",Origen[[#This Row],[Genero Sin Depurar]])</f>
        <v>Male</v>
      </c>
      <c r="F766" s="1" t="s">
        <v>44</v>
      </c>
      <c r="G766" s="1" t="s">
        <v>45</v>
      </c>
      <c r="H766" s="2">
        <v>46826</v>
      </c>
      <c r="I766" s="2" t="str">
        <f>TEXT(Origen[[#This Row],[Fecha Compra]],"dddd")</f>
        <v>martes</v>
      </c>
      <c r="J766" s="7" t="str">
        <f>TEXT(MONTH(Origen[[#This Row],[Fecha Compra]]),"MM")</f>
        <v>01</v>
      </c>
      <c r="K766" s="7">
        <f>YEAR(Origen[[#This Row],[Fecha Compra]])</f>
        <v>2028</v>
      </c>
      <c r="L766">
        <v>11</v>
      </c>
      <c r="M766">
        <v>77</v>
      </c>
      <c r="N766">
        <f>Origen[[#This Row],[Unidades]]*Origen[[#This Row],[PVP]]</f>
        <v>847</v>
      </c>
      <c r="O766" s="1" t="s">
        <v>120</v>
      </c>
      <c r="P766" s="1" t="s">
        <v>26</v>
      </c>
      <c r="Q766" s="1" t="s">
        <v>92</v>
      </c>
      <c r="R766" s="1" t="s">
        <v>39</v>
      </c>
      <c r="S766" s="1" t="s">
        <v>27</v>
      </c>
      <c r="T766" s="1" t="s">
        <v>15</v>
      </c>
      <c r="U766" s="1" t="s">
        <v>31</v>
      </c>
    </row>
    <row r="767" spans="1:21" x14ac:dyDescent="0.25">
      <c r="A767">
        <v>769</v>
      </c>
      <c r="B767">
        <f>IF(IFERROR(VLOOKUP(Origen[[#This Row],[Customer ID]],A768:A4666,1,FALSE),0)&gt;0,1,0)</f>
        <v>0</v>
      </c>
      <c r="C767">
        <v>64</v>
      </c>
      <c r="D767" s="1" t="s">
        <v>2</v>
      </c>
      <c r="E767" s="1" t="str">
        <f>IF(Origen[[#This Row],[Genero Sin Depurar]]="","Desconocido",Origen[[#This Row],[Genero Sin Depurar]])</f>
        <v>Male</v>
      </c>
      <c r="F767" s="1" t="s">
        <v>114</v>
      </c>
      <c r="G767" s="1" t="s">
        <v>49</v>
      </c>
      <c r="H767" s="2">
        <v>46828</v>
      </c>
      <c r="I767" s="2" t="str">
        <f>TEXT(Origen[[#This Row],[Fecha Compra]],"dddd")</f>
        <v>jueves</v>
      </c>
      <c r="J767" s="7" t="str">
        <f>TEXT(MONTH(Origen[[#This Row],[Fecha Compra]]),"MM")</f>
        <v>01</v>
      </c>
      <c r="K767" s="7">
        <f>YEAR(Origen[[#This Row],[Fecha Compra]])</f>
        <v>2028</v>
      </c>
      <c r="L767">
        <v>45</v>
      </c>
      <c r="M767">
        <v>95</v>
      </c>
      <c r="N767">
        <f>Origen[[#This Row],[Unidades]]*Origen[[#This Row],[PVP]]</f>
        <v>4275</v>
      </c>
      <c r="O767" s="1" t="s">
        <v>97</v>
      </c>
      <c r="P767" s="1" t="s">
        <v>74</v>
      </c>
      <c r="Q767" s="1" t="s">
        <v>90</v>
      </c>
      <c r="R767" s="1" t="s">
        <v>19</v>
      </c>
      <c r="S767" s="1" t="s">
        <v>9</v>
      </c>
      <c r="T767" s="1" t="s">
        <v>10</v>
      </c>
      <c r="U767" s="1" t="s">
        <v>22</v>
      </c>
    </row>
    <row r="768" spans="1:21" x14ac:dyDescent="0.25">
      <c r="A768">
        <v>770</v>
      </c>
      <c r="B768">
        <f>IF(IFERROR(VLOOKUP(Origen[[#This Row],[Customer ID]],A769:A4667,1,FALSE),0)&gt;0,1,0)</f>
        <v>0</v>
      </c>
      <c r="C768">
        <v>52</v>
      </c>
      <c r="D768" s="1" t="s">
        <v>2</v>
      </c>
      <c r="E768" s="1" t="str">
        <f>IF(Origen[[#This Row],[Genero Sin Depurar]]="","Desconocido",Origen[[#This Row],[Genero Sin Depurar]])</f>
        <v>Male</v>
      </c>
      <c r="F768" s="1" t="s">
        <v>107</v>
      </c>
      <c r="G768" s="1" t="s">
        <v>4</v>
      </c>
      <c r="H768" s="2">
        <v>46830</v>
      </c>
      <c r="I768" s="2" t="str">
        <f>TEXT(Origen[[#This Row],[Fecha Compra]],"dddd")</f>
        <v>sábado</v>
      </c>
      <c r="J768" s="7" t="str">
        <f>TEXT(MONTH(Origen[[#This Row],[Fecha Compra]]),"MM")</f>
        <v>01</v>
      </c>
      <c r="K768" s="7">
        <f>YEAR(Origen[[#This Row],[Fecha Compra]])</f>
        <v>2028</v>
      </c>
      <c r="L768">
        <v>8</v>
      </c>
      <c r="M768">
        <v>100</v>
      </c>
      <c r="N768">
        <f>Origen[[#This Row],[Unidades]]*Origen[[#This Row],[PVP]]</f>
        <v>800</v>
      </c>
      <c r="O768" s="1" t="s">
        <v>61</v>
      </c>
      <c r="P768" s="1" t="s">
        <v>26</v>
      </c>
      <c r="Q768" s="1" t="s">
        <v>47</v>
      </c>
      <c r="R768" s="1" t="s">
        <v>19</v>
      </c>
      <c r="S768" s="1" t="s">
        <v>56</v>
      </c>
      <c r="T768" s="1" t="s">
        <v>28</v>
      </c>
      <c r="U768" s="1" t="s">
        <v>70</v>
      </c>
    </row>
    <row r="769" spans="1:21" x14ac:dyDescent="0.25">
      <c r="A769">
        <v>771</v>
      </c>
      <c r="B769">
        <f>IF(IFERROR(VLOOKUP(Origen[[#This Row],[Customer ID]],A770:A4668,1,FALSE),0)&gt;0,1,0)</f>
        <v>0</v>
      </c>
      <c r="C769">
        <v>19</v>
      </c>
      <c r="D769" s="1" t="s">
        <v>2</v>
      </c>
      <c r="E769" s="1" t="str">
        <f>IF(Origen[[#This Row],[Genero Sin Depurar]]="","Desconocido",Origen[[#This Row],[Genero Sin Depurar]])</f>
        <v>Male</v>
      </c>
      <c r="F769" s="1" t="s">
        <v>32</v>
      </c>
      <c r="G769" s="1" t="s">
        <v>24</v>
      </c>
      <c r="H769" s="2">
        <v>46832</v>
      </c>
      <c r="I769" s="2" t="str">
        <f>TEXT(Origen[[#This Row],[Fecha Compra]],"dddd")</f>
        <v>lunes</v>
      </c>
      <c r="J769" s="7" t="str">
        <f>TEXT(MONTH(Origen[[#This Row],[Fecha Compra]]),"MM")</f>
        <v>01</v>
      </c>
      <c r="K769" s="7">
        <f>YEAR(Origen[[#This Row],[Fecha Compra]])</f>
        <v>2028</v>
      </c>
      <c r="L769">
        <v>8</v>
      </c>
      <c r="M769">
        <v>54</v>
      </c>
      <c r="N769">
        <f>Origen[[#This Row],[Unidades]]*Origen[[#This Row],[PVP]]</f>
        <v>432</v>
      </c>
      <c r="O769" s="1" t="s">
        <v>111</v>
      </c>
      <c r="P769" s="1" t="s">
        <v>26</v>
      </c>
      <c r="Q769" s="1" t="s">
        <v>7</v>
      </c>
      <c r="R769" s="1" t="s">
        <v>19</v>
      </c>
      <c r="S769" s="1" t="s">
        <v>9</v>
      </c>
      <c r="T769" s="1" t="s">
        <v>21</v>
      </c>
      <c r="U769" s="1" t="s">
        <v>31</v>
      </c>
    </row>
    <row r="770" spans="1:21" x14ac:dyDescent="0.25">
      <c r="A770">
        <v>772</v>
      </c>
      <c r="B770">
        <f>IF(IFERROR(VLOOKUP(Origen[[#This Row],[Customer ID]],A771:A4669,1,FALSE),0)&gt;0,1,0)</f>
        <v>0</v>
      </c>
      <c r="C770">
        <v>22</v>
      </c>
      <c r="D770" s="1" t="s">
        <v>2</v>
      </c>
      <c r="E770" s="1" t="str">
        <f>IF(Origen[[#This Row],[Genero Sin Depurar]]="","Desconocido",Origen[[#This Row],[Genero Sin Depurar]])</f>
        <v>Male</v>
      </c>
      <c r="F770" s="1" t="s">
        <v>12</v>
      </c>
      <c r="G770" s="1" t="s">
        <v>4</v>
      </c>
      <c r="H770" s="2">
        <v>46834</v>
      </c>
      <c r="I770" s="2" t="str">
        <f>TEXT(Origen[[#This Row],[Fecha Compra]],"dddd")</f>
        <v>miércoles</v>
      </c>
      <c r="J770" s="7" t="str">
        <f>TEXT(MONTH(Origen[[#This Row],[Fecha Compra]]),"MM")</f>
        <v>01</v>
      </c>
      <c r="K770" s="7">
        <f>YEAR(Origen[[#This Row],[Fecha Compra]])</f>
        <v>2028</v>
      </c>
      <c r="L770">
        <v>34</v>
      </c>
      <c r="M770">
        <v>68</v>
      </c>
      <c r="N770">
        <f>Origen[[#This Row],[Unidades]]*Origen[[#This Row],[PVP]]</f>
        <v>2312</v>
      </c>
      <c r="O770" s="1" t="s">
        <v>59</v>
      </c>
      <c r="P770" s="1" t="s">
        <v>6</v>
      </c>
      <c r="Q770" s="1" t="s">
        <v>91</v>
      </c>
      <c r="R770" s="1" t="s">
        <v>39</v>
      </c>
      <c r="S770" s="1" t="s">
        <v>27</v>
      </c>
      <c r="T770" s="1" t="s">
        <v>57</v>
      </c>
      <c r="U770" s="1" t="s">
        <v>11</v>
      </c>
    </row>
    <row r="771" spans="1:21" x14ac:dyDescent="0.25">
      <c r="A771">
        <v>773</v>
      </c>
      <c r="B771">
        <f>IF(IFERROR(VLOOKUP(Origen[[#This Row],[Customer ID]],A772:A4670,1,FALSE),0)&gt;0,1,0)</f>
        <v>0</v>
      </c>
      <c r="C771">
        <v>18</v>
      </c>
      <c r="D771" s="1" t="s">
        <v>2</v>
      </c>
      <c r="E771" s="1" t="str">
        <f>IF(Origen[[#This Row],[Genero Sin Depurar]]="","Desconocido",Origen[[#This Row],[Genero Sin Depurar]])</f>
        <v>Male</v>
      </c>
      <c r="F771" s="1" t="s">
        <v>16</v>
      </c>
      <c r="G771" s="1" t="s">
        <v>4</v>
      </c>
      <c r="H771" s="2">
        <v>46836</v>
      </c>
      <c r="I771" s="2" t="str">
        <f>TEXT(Origen[[#This Row],[Fecha Compra]],"dddd")</f>
        <v>viernes</v>
      </c>
      <c r="J771" s="7" t="str">
        <f>TEXT(MONTH(Origen[[#This Row],[Fecha Compra]]),"MM")</f>
        <v>01</v>
      </c>
      <c r="K771" s="7">
        <f>YEAR(Origen[[#This Row],[Fecha Compra]])</f>
        <v>2028</v>
      </c>
      <c r="L771">
        <v>40</v>
      </c>
      <c r="M771">
        <v>22</v>
      </c>
      <c r="N771">
        <f>Origen[[#This Row],[Unidades]]*Origen[[#This Row],[PVP]]</f>
        <v>880</v>
      </c>
      <c r="O771" s="1" t="s">
        <v>97</v>
      </c>
      <c r="P771" s="1" t="s">
        <v>6</v>
      </c>
      <c r="Q771" s="1" t="s">
        <v>67</v>
      </c>
      <c r="R771" s="1" t="s">
        <v>39</v>
      </c>
      <c r="S771" s="1" t="s">
        <v>20</v>
      </c>
      <c r="T771" s="1" t="s">
        <v>68</v>
      </c>
      <c r="U771" s="1" t="s">
        <v>58</v>
      </c>
    </row>
    <row r="772" spans="1:21" x14ac:dyDescent="0.25">
      <c r="A772">
        <v>774</v>
      </c>
      <c r="B772">
        <f>IF(IFERROR(VLOOKUP(Origen[[#This Row],[Customer ID]],A773:A4671,1,FALSE),0)&gt;0,1,0)</f>
        <v>0</v>
      </c>
      <c r="C772">
        <v>29</v>
      </c>
      <c r="D772" s="1" t="s">
        <v>2</v>
      </c>
      <c r="E772" s="1" t="str">
        <f>IF(Origen[[#This Row],[Genero Sin Depurar]]="","Desconocido",Origen[[#This Row],[Genero Sin Depurar]])</f>
        <v>Male</v>
      </c>
      <c r="F772" s="1" t="s">
        <v>106</v>
      </c>
      <c r="G772" s="1" t="s">
        <v>49</v>
      </c>
      <c r="H772" s="2">
        <v>46838</v>
      </c>
      <c r="I772" s="2" t="str">
        <f>TEXT(Origen[[#This Row],[Fecha Compra]],"dddd")</f>
        <v>domingo</v>
      </c>
      <c r="J772" s="7" t="str">
        <f>TEXT(MONTH(Origen[[#This Row],[Fecha Compra]]),"MM")</f>
        <v>01</v>
      </c>
      <c r="K772" s="7">
        <f>YEAR(Origen[[#This Row],[Fecha Compra]])</f>
        <v>2028</v>
      </c>
      <c r="L772">
        <v>14</v>
      </c>
      <c r="M772">
        <v>84</v>
      </c>
      <c r="N772">
        <f>Origen[[#This Row],[Unidades]]*Origen[[#This Row],[PVP]]</f>
        <v>1176</v>
      </c>
      <c r="O772" s="1" t="s">
        <v>81</v>
      </c>
      <c r="P772" s="1" t="s">
        <v>6</v>
      </c>
      <c r="Q772" s="1" t="s">
        <v>108</v>
      </c>
      <c r="R772" s="1" t="s">
        <v>8</v>
      </c>
      <c r="S772" s="1" t="s">
        <v>9</v>
      </c>
      <c r="T772" s="1" t="s">
        <v>68</v>
      </c>
      <c r="U772" s="1" t="s">
        <v>58</v>
      </c>
    </row>
    <row r="773" spans="1:21" x14ac:dyDescent="0.25">
      <c r="A773">
        <v>775</v>
      </c>
      <c r="B773">
        <f>IF(IFERROR(VLOOKUP(Origen[[#This Row],[Customer ID]],A774:A4672,1,FALSE),0)&gt;0,1,0)</f>
        <v>0</v>
      </c>
      <c r="C773">
        <v>42</v>
      </c>
      <c r="D773" s="1" t="s">
        <v>2</v>
      </c>
      <c r="E773" s="1" t="str">
        <f>IF(Origen[[#This Row],[Genero Sin Depurar]]="","Desconocido",Origen[[#This Row],[Genero Sin Depurar]])</f>
        <v>Male</v>
      </c>
      <c r="F773" s="1" t="s">
        <v>106</v>
      </c>
      <c r="G773" s="1" t="s">
        <v>49</v>
      </c>
      <c r="H773" s="2">
        <v>46840</v>
      </c>
      <c r="I773" s="2" t="str">
        <f>TEXT(Origen[[#This Row],[Fecha Compra]],"dddd")</f>
        <v>martes</v>
      </c>
      <c r="J773" s="7" t="str">
        <f>TEXT(MONTH(Origen[[#This Row],[Fecha Compra]]),"MM")</f>
        <v>01</v>
      </c>
      <c r="K773" s="7">
        <f>YEAR(Origen[[#This Row],[Fecha Compra]])</f>
        <v>2028</v>
      </c>
      <c r="L773">
        <v>11</v>
      </c>
      <c r="M773">
        <v>46</v>
      </c>
      <c r="N773">
        <f>Origen[[#This Row],[Unidades]]*Origen[[#This Row],[PVP]]</f>
        <v>506</v>
      </c>
      <c r="O773" s="1" t="s">
        <v>89</v>
      </c>
      <c r="P773" s="1" t="s">
        <v>26</v>
      </c>
      <c r="Q773" s="1" t="s">
        <v>116</v>
      </c>
      <c r="R773" s="1" t="s">
        <v>35</v>
      </c>
      <c r="S773" s="1" t="s">
        <v>36</v>
      </c>
      <c r="T773" s="1" t="s">
        <v>21</v>
      </c>
      <c r="U773" s="1" t="s">
        <v>40</v>
      </c>
    </row>
    <row r="774" spans="1:21" x14ac:dyDescent="0.25">
      <c r="A774">
        <v>776</v>
      </c>
      <c r="B774">
        <f>IF(IFERROR(VLOOKUP(Origen[[#This Row],[Customer ID]],A775:A4673,1,FALSE),0)&gt;0,1,0)</f>
        <v>0</v>
      </c>
      <c r="C774">
        <v>49</v>
      </c>
      <c r="D774" s="1" t="s">
        <v>2</v>
      </c>
      <c r="E774" s="1" t="str">
        <f>IF(Origen[[#This Row],[Genero Sin Depurar]]="","Desconocido",Origen[[#This Row],[Genero Sin Depurar]])</f>
        <v>Male</v>
      </c>
      <c r="F774" s="1" t="s">
        <v>48</v>
      </c>
      <c r="G774" s="1" t="s">
        <v>49</v>
      </c>
      <c r="H774" s="2">
        <v>46842</v>
      </c>
      <c r="I774" s="2" t="str">
        <f>TEXT(Origen[[#This Row],[Fecha Compra]],"dddd")</f>
        <v>jueves</v>
      </c>
      <c r="J774" s="7" t="str">
        <f>TEXT(MONTH(Origen[[#This Row],[Fecha Compra]]),"MM")</f>
        <v>01</v>
      </c>
      <c r="K774" s="7">
        <f>YEAR(Origen[[#This Row],[Fecha Compra]])</f>
        <v>2028</v>
      </c>
      <c r="L774">
        <v>8</v>
      </c>
      <c r="M774">
        <v>53</v>
      </c>
      <c r="N774">
        <f>Origen[[#This Row],[Unidades]]*Origen[[#This Row],[PVP]]</f>
        <v>424</v>
      </c>
      <c r="O774" s="1" t="s">
        <v>5</v>
      </c>
      <c r="P774" s="1" t="s">
        <v>18</v>
      </c>
      <c r="Q774" s="1" t="s">
        <v>62</v>
      </c>
      <c r="R774" s="1" t="s">
        <v>8</v>
      </c>
      <c r="S774" s="1" t="s">
        <v>56</v>
      </c>
      <c r="T774" s="1" t="s">
        <v>28</v>
      </c>
      <c r="U774" s="1" t="s">
        <v>70</v>
      </c>
    </row>
    <row r="775" spans="1:21" x14ac:dyDescent="0.25">
      <c r="A775">
        <v>777</v>
      </c>
      <c r="B775">
        <f>IF(IFERROR(VLOOKUP(Origen[[#This Row],[Customer ID]],A776:A4674,1,FALSE),0)&gt;0,1,0)</f>
        <v>0</v>
      </c>
      <c r="C775">
        <v>49</v>
      </c>
      <c r="D775" s="1" t="s">
        <v>2</v>
      </c>
      <c r="E775" s="1" t="str">
        <f>IF(Origen[[#This Row],[Genero Sin Depurar]]="","Desconocido",Origen[[#This Row],[Genero Sin Depurar]])</f>
        <v>Male</v>
      </c>
      <c r="F775" s="1" t="s">
        <v>37</v>
      </c>
      <c r="G775" s="1" t="s">
        <v>4</v>
      </c>
      <c r="H775" s="2">
        <v>46844</v>
      </c>
      <c r="I775" s="2" t="str">
        <f>TEXT(Origen[[#This Row],[Fecha Compra]],"dddd")</f>
        <v>sábado</v>
      </c>
      <c r="J775" s="7" t="str">
        <f>TEXT(MONTH(Origen[[#This Row],[Fecha Compra]]),"MM")</f>
        <v>01</v>
      </c>
      <c r="K775" s="7">
        <f>YEAR(Origen[[#This Row],[Fecha Compra]])</f>
        <v>2028</v>
      </c>
      <c r="L775">
        <v>8</v>
      </c>
      <c r="M775">
        <v>60</v>
      </c>
      <c r="N775">
        <f>Origen[[#This Row],[Unidades]]*Origen[[#This Row],[PVP]]</f>
        <v>480</v>
      </c>
      <c r="O775" s="1" t="s">
        <v>72</v>
      </c>
      <c r="P775" s="1" t="s">
        <v>26</v>
      </c>
      <c r="Q775" s="1" t="s">
        <v>14</v>
      </c>
      <c r="R775" s="1" t="s">
        <v>19</v>
      </c>
      <c r="S775" s="1" t="s">
        <v>36</v>
      </c>
      <c r="T775" s="1" t="s">
        <v>10</v>
      </c>
      <c r="U775" s="1" t="s">
        <v>79</v>
      </c>
    </row>
    <row r="776" spans="1:21" x14ac:dyDescent="0.25">
      <c r="A776">
        <v>778</v>
      </c>
      <c r="B776">
        <f>IF(IFERROR(VLOOKUP(Origen[[#This Row],[Customer ID]],A777:A4675,1,FALSE),0)&gt;0,1,0)</f>
        <v>0</v>
      </c>
      <c r="C776">
        <v>55</v>
      </c>
      <c r="D776" s="1" t="s">
        <v>2</v>
      </c>
      <c r="E776" s="1" t="str">
        <f>IF(Origen[[#This Row],[Genero Sin Depurar]]="","Desconocido",Origen[[#This Row],[Genero Sin Depurar]])</f>
        <v>Male</v>
      </c>
      <c r="F776" s="1" t="s">
        <v>107</v>
      </c>
      <c r="G776" s="1" t="s">
        <v>4</v>
      </c>
      <c r="H776" s="2">
        <v>46846</v>
      </c>
      <c r="I776" s="2" t="str">
        <f>TEXT(Origen[[#This Row],[Fecha Compra]],"dddd")</f>
        <v>lunes</v>
      </c>
      <c r="J776" s="7" t="str">
        <f>TEXT(MONTH(Origen[[#This Row],[Fecha Compra]]),"MM")</f>
        <v>01</v>
      </c>
      <c r="K776" s="7">
        <f>YEAR(Origen[[#This Row],[Fecha Compra]])</f>
        <v>2028</v>
      </c>
      <c r="L776">
        <v>37</v>
      </c>
      <c r="M776">
        <v>32</v>
      </c>
      <c r="N776">
        <f>Origen[[#This Row],[Unidades]]*Origen[[#This Row],[PVP]]</f>
        <v>1184</v>
      </c>
      <c r="O776" s="1" t="s">
        <v>33</v>
      </c>
      <c r="P776" s="1" t="s">
        <v>74</v>
      </c>
      <c r="Q776" s="1" t="s">
        <v>47</v>
      </c>
      <c r="R776" s="1" t="s">
        <v>19</v>
      </c>
      <c r="S776" s="1" t="s">
        <v>9</v>
      </c>
      <c r="T776" s="1" t="s">
        <v>10</v>
      </c>
      <c r="U776" s="1" t="s">
        <v>22</v>
      </c>
    </row>
    <row r="777" spans="1:21" x14ac:dyDescent="0.25">
      <c r="A777">
        <v>779</v>
      </c>
      <c r="B777">
        <f>IF(IFERROR(VLOOKUP(Origen[[#This Row],[Customer ID]],A778:A4676,1,FALSE),0)&gt;0,1,0)</f>
        <v>0</v>
      </c>
      <c r="C777">
        <v>29</v>
      </c>
      <c r="D777" s="1" t="s">
        <v>2</v>
      </c>
      <c r="E777" s="1" t="str">
        <f>IF(Origen[[#This Row],[Genero Sin Depurar]]="","Desconocido",Origen[[#This Row],[Genero Sin Depurar]])</f>
        <v>Male</v>
      </c>
      <c r="F777" s="1" t="s">
        <v>107</v>
      </c>
      <c r="G777" s="1" t="s">
        <v>4</v>
      </c>
      <c r="H777" s="2">
        <v>46848</v>
      </c>
      <c r="I777" s="2" t="str">
        <f>TEXT(Origen[[#This Row],[Fecha Compra]],"dddd")</f>
        <v>miércoles</v>
      </c>
      <c r="J777" s="7" t="str">
        <f>TEXT(MONTH(Origen[[#This Row],[Fecha Compra]]),"MM")</f>
        <v>01</v>
      </c>
      <c r="K777" s="7">
        <f>YEAR(Origen[[#This Row],[Fecha Compra]])</f>
        <v>2028</v>
      </c>
      <c r="L777">
        <v>23</v>
      </c>
      <c r="M777">
        <v>50</v>
      </c>
      <c r="N777">
        <f>Origen[[#This Row],[Unidades]]*Origen[[#This Row],[PVP]]</f>
        <v>1150</v>
      </c>
      <c r="O777" s="1" t="s">
        <v>17</v>
      </c>
      <c r="P777" s="1" t="s">
        <v>26</v>
      </c>
      <c r="Q777" s="1" t="s">
        <v>116</v>
      </c>
      <c r="R777" s="1" t="s">
        <v>35</v>
      </c>
      <c r="S777" s="1" t="s">
        <v>56</v>
      </c>
      <c r="T777" s="1" t="s">
        <v>68</v>
      </c>
      <c r="U777" s="1" t="s">
        <v>31</v>
      </c>
    </row>
    <row r="778" spans="1:21" x14ac:dyDescent="0.25">
      <c r="A778">
        <v>780</v>
      </c>
      <c r="B778">
        <f>IF(IFERROR(VLOOKUP(Origen[[#This Row],[Customer ID]],A779:A4677,1,FALSE),0)&gt;0,1,0)</f>
        <v>0</v>
      </c>
      <c r="C778">
        <v>60</v>
      </c>
      <c r="D778" s="1" t="s">
        <v>2</v>
      </c>
      <c r="E778" s="1" t="str">
        <f>IF(Origen[[#This Row],[Genero Sin Depurar]]="","Desconocido",Origen[[#This Row],[Genero Sin Depurar]])</f>
        <v>Male</v>
      </c>
      <c r="F778" s="1" t="s">
        <v>63</v>
      </c>
      <c r="G778" s="1" t="s">
        <v>4</v>
      </c>
      <c r="H778" s="2">
        <v>46850</v>
      </c>
      <c r="I778" s="2" t="str">
        <f>TEXT(Origen[[#This Row],[Fecha Compra]],"dddd")</f>
        <v>viernes</v>
      </c>
      <c r="J778" s="7" t="str">
        <f>TEXT(MONTH(Origen[[#This Row],[Fecha Compra]]),"MM")</f>
        <v>01</v>
      </c>
      <c r="K778" s="7">
        <f>YEAR(Origen[[#This Row],[Fecha Compra]])</f>
        <v>2028</v>
      </c>
      <c r="L778">
        <v>38</v>
      </c>
      <c r="M778">
        <v>94</v>
      </c>
      <c r="N778">
        <f>Origen[[#This Row],[Unidades]]*Origen[[#This Row],[PVP]]</f>
        <v>3572</v>
      </c>
      <c r="O778" s="1" t="s">
        <v>122</v>
      </c>
      <c r="P778" s="1" t="s">
        <v>26</v>
      </c>
      <c r="Q778" s="1" t="s">
        <v>126</v>
      </c>
      <c r="R778" s="1" t="s">
        <v>19</v>
      </c>
      <c r="S778" s="1" t="s">
        <v>9</v>
      </c>
      <c r="T778" s="1" t="s">
        <v>15</v>
      </c>
      <c r="U778" s="1" t="s">
        <v>31</v>
      </c>
    </row>
    <row r="779" spans="1:21" x14ac:dyDescent="0.25">
      <c r="A779">
        <v>781</v>
      </c>
      <c r="B779">
        <f>IF(IFERROR(VLOOKUP(Origen[[#This Row],[Customer ID]],A780:A4678,1,FALSE),0)&gt;0,1,0)</f>
        <v>0</v>
      </c>
      <c r="C779">
        <v>34</v>
      </c>
      <c r="D779" s="1" t="s">
        <v>2</v>
      </c>
      <c r="E779" s="1" t="str">
        <f>IF(Origen[[#This Row],[Genero Sin Depurar]]="","Desconocido",Origen[[#This Row],[Genero Sin Depurar]])</f>
        <v>Male</v>
      </c>
      <c r="F779" s="1" t="s">
        <v>53</v>
      </c>
      <c r="G779" s="1" t="s">
        <v>24</v>
      </c>
      <c r="H779" s="2">
        <v>46852</v>
      </c>
      <c r="I779" s="2" t="str">
        <f>TEXT(Origen[[#This Row],[Fecha Compra]],"dddd")</f>
        <v>domingo</v>
      </c>
      <c r="J779" s="7" t="str">
        <f>TEXT(MONTH(Origen[[#This Row],[Fecha Compra]]),"MM")</f>
        <v>01</v>
      </c>
      <c r="K779" s="7">
        <f>YEAR(Origen[[#This Row],[Fecha Compra]])</f>
        <v>2028</v>
      </c>
      <c r="L779">
        <v>38</v>
      </c>
      <c r="M779">
        <v>26</v>
      </c>
      <c r="N779">
        <f>Origen[[#This Row],[Unidades]]*Origen[[#This Row],[PVP]]</f>
        <v>988</v>
      </c>
      <c r="O779" s="1" t="s">
        <v>66</v>
      </c>
      <c r="P779" s="1" t="s">
        <v>26</v>
      </c>
      <c r="Q779" s="1" t="s">
        <v>30</v>
      </c>
      <c r="R779" s="1" t="s">
        <v>19</v>
      </c>
      <c r="S779" s="1" t="s">
        <v>20</v>
      </c>
      <c r="T779" s="1" t="s">
        <v>15</v>
      </c>
      <c r="U779" s="1" t="s">
        <v>40</v>
      </c>
    </row>
    <row r="780" spans="1:21" x14ac:dyDescent="0.25">
      <c r="A780">
        <v>782</v>
      </c>
      <c r="B780">
        <f>IF(IFERROR(VLOOKUP(Origen[[#This Row],[Customer ID]],A781:A4679,1,FALSE),0)&gt;0,1,0)</f>
        <v>0</v>
      </c>
      <c r="C780">
        <v>30</v>
      </c>
      <c r="D780" s="1" t="s">
        <v>2</v>
      </c>
      <c r="E780" s="1" t="str">
        <f>IF(Origen[[#This Row],[Genero Sin Depurar]]="","Desconocido",Origen[[#This Row],[Genero Sin Depurar]])</f>
        <v>Male</v>
      </c>
      <c r="F780" s="1" t="s">
        <v>101</v>
      </c>
      <c r="G780" s="1" t="s">
        <v>49</v>
      </c>
      <c r="H780" s="2">
        <v>46854</v>
      </c>
      <c r="I780" s="2" t="str">
        <f>TEXT(Origen[[#This Row],[Fecha Compra]],"dddd")</f>
        <v>martes</v>
      </c>
      <c r="J780" s="7" t="str">
        <f>TEXT(MONTH(Origen[[#This Row],[Fecha Compra]]),"MM")</f>
        <v>01</v>
      </c>
      <c r="K780" s="7">
        <f>YEAR(Origen[[#This Row],[Fecha Compra]])</f>
        <v>2028</v>
      </c>
      <c r="L780">
        <v>12</v>
      </c>
      <c r="M780">
        <v>44</v>
      </c>
      <c r="N780">
        <f>Origen[[#This Row],[Unidades]]*Origen[[#This Row],[PVP]]</f>
        <v>528</v>
      </c>
      <c r="O780" s="1" t="s">
        <v>111</v>
      </c>
      <c r="P780" s="1" t="s">
        <v>6</v>
      </c>
      <c r="Q780" s="1" t="s">
        <v>108</v>
      </c>
      <c r="R780" s="1" t="s">
        <v>8</v>
      </c>
      <c r="S780" s="1" t="s">
        <v>56</v>
      </c>
      <c r="T780" s="1" t="s">
        <v>21</v>
      </c>
      <c r="U780" s="1" t="s">
        <v>11</v>
      </c>
    </row>
    <row r="781" spans="1:21" x14ac:dyDescent="0.25">
      <c r="A781">
        <v>783</v>
      </c>
      <c r="B781">
        <f>IF(IFERROR(VLOOKUP(Origen[[#This Row],[Customer ID]],A782:A4680,1,FALSE),0)&gt;0,1,0)</f>
        <v>0</v>
      </c>
      <c r="C781">
        <v>28</v>
      </c>
      <c r="D781" s="1" t="s">
        <v>2</v>
      </c>
      <c r="E781" s="1" t="str">
        <f>IF(Origen[[#This Row],[Genero Sin Depurar]]="","Desconocido",Origen[[#This Row],[Genero Sin Depurar]])</f>
        <v>Male</v>
      </c>
      <c r="F781" s="1" t="s">
        <v>86</v>
      </c>
      <c r="G781" s="1" t="s">
        <v>4</v>
      </c>
      <c r="H781" s="2">
        <v>46856</v>
      </c>
      <c r="I781" s="2" t="str">
        <f>TEXT(Origen[[#This Row],[Fecha Compra]],"dddd")</f>
        <v>jueves</v>
      </c>
      <c r="J781" s="7" t="str">
        <f>TEXT(MONTH(Origen[[#This Row],[Fecha Compra]]),"MM")</f>
        <v>01</v>
      </c>
      <c r="K781" s="7">
        <f>YEAR(Origen[[#This Row],[Fecha Compra]])</f>
        <v>2028</v>
      </c>
      <c r="L781">
        <v>15</v>
      </c>
      <c r="M781">
        <v>57</v>
      </c>
      <c r="N781">
        <f>Origen[[#This Row],[Unidades]]*Origen[[#This Row],[PVP]]</f>
        <v>855</v>
      </c>
      <c r="O781" s="1" t="s">
        <v>59</v>
      </c>
      <c r="P781" s="1" t="s">
        <v>26</v>
      </c>
      <c r="Q781" s="1" t="s">
        <v>78</v>
      </c>
      <c r="R781" s="1" t="s">
        <v>35</v>
      </c>
      <c r="S781" s="1" t="s">
        <v>36</v>
      </c>
      <c r="T781" s="1" t="s">
        <v>15</v>
      </c>
      <c r="U781" s="1" t="s">
        <v>22</v>
      </c>
    </row>
    <row r="782" spans="1:21" x14ac:dyDescent="0.25">
      <c r="A782">
        <v>784</v>
      </c>
      <c r="B782">
        <f>IF(IFERROR(VLOOKUP(Origen[[#This Row],[Customer ID]],A783:A4681,1,FALSE),0)&gt;0,1,0)</f>
        <v>0</v>
      </c>
      <c r="C782">
        <v>63</v>
      </c>
      <c r="D782" s="1" t="s">
        <v>2</v>
      </c>
      <c r="E782" s="1" t="str">
        <f>IF(Origen[[#This Row],[Genero Sin Depurar]]="","Desconocido",Origen[[#This Row],[Genero Sin Depurar]])</f>
        <v>Male</v>
      </c>
      <c r="F782" s="1" t="s">
        <v>95</v>
      </c>
      <c r="G782" s="1" t="s">
        <v>4</v>
      </c>
      <c r="H782" s="2">
        <v>46858</v>
      </c>
      <c r="I782" s="2" t="str">
        <f>TEXT(Origen[[#This Row],[Fecha Compra]],"dddd")</f>
        <v>sábado</v>
      </c>
      <c r="J782" s="7" t="str">
        <f>TEXT(MONTH(Origen[[#This Row],[Fecha Compra]]),"MM")</f>
        <v>01</v>
      </c>
      <c r="K782" s="7">
        <f>YEAR(Origen[[#This Row],[Fecha Compra]])</f>
        <v>2028</v>
      </c>
      <c r="L782">
        <v>38</v>
      </c>
      <c r="M782">
        <v>65</v>
      </c>
      <c r="N782">
        <f>Origen[[#This Row],[Unidades]]*Origen[[#This Row],[PVP]]</f>
        <v>2470</v>
      </c>
      <c r="O782" s="1" t="s">
        <v>42</v>
      </c>
      <c r="P782" s="1" t="s">
        <v>6</v>
      </c>
      <c r="Q782" s="1" t="s">
        <v>55</v>
      </c>
      <c r="R782" s="1" t="s">
        <v>8</v>
      </c>
      <c r="S782" s="1" t="s">
        <v>27</v>
      </c>
      <c r="T782" s="1" t="s">
        <v>28</v>
      </c>
      <c r="U782" s="1" t="s">
        <v>11</v>
      </c>
    </row>
    <row r="783" spans="1:21" x14ac:dyDescent="0.25">
      <c r="A783">
        <v>785</v>
      </c>
      <c r="B783">
        <f>IF(IFERROR(VLOOKUP(Origen[[#This Row],[Customer ID]],A784:A4682,1,FALSE),0)&gt;0,1,0)</f>
        <v>0</v>
      </c>
      <c r="C783">
        <v>31</v>
      </c>
      <c r="D783" s="1" t="s">
        <v>2</v>
      </c>
      <c r="E783" s="1" t="str">
        <f>IF(Origen[[#This Row],[Genero Sin Depurar]]="","Desconocido",Origen[[#This Row],[Genero Sin Depurar]])</f>
        <v>Male</v>
      </c>
      <c r="F783" s="1" t="s">
        <v>16</v>
      </c>
      <c r="G783" s="1" t="s">
        <v>4</v>
      </c>
      <c r="H783" s="2">
        <v>46860</v>
      </c>
      <c r="I783" s="2" t="str">
        <f>TEXT(Origen[[#This Row],[Fecha Compra]],"dddd")</f>
        <v>lunes</v>
      </c>
      <c r="J783" s="7" t="str">
        <f>TEXT(MONTH(Origen[[#This Row],[Fecha Compra]]),"MM")</f>
        <v>01</v>
      </c>
      <c r="K783" s="7">
        <f>YEAR(Origen[[#This Row],[Fecha Compra]])</f>
        <v>2028</v>
      </c>
      <c r="L783">
        <v>41</v>
      </c>
      <c r="M783">
        <v>72</v>
      </c>
      <c r="N783">
        <f>Origen[[#This Row],[Unidades]]*Origen[[#This Row],[PVP]]</f>
        <v>2952</v>
      </c>
      <c r="O783" s="1" t="s">
        <v>72</v>
      </c>
      <c r="P783" s="1" t="s">
        <v>26</v>
      </c>
      <c r="Q783" s="1" t="s">
        <v>82</v>
      </c>
      <c r="R783" s="1" t="s">
        <v>8</v>
      </c>
      <c r="S783" s="1" t="s">
        <v>56</v>
      </c>
      <c r="T783" s="1" t="s">
        <v>57</v>
      </c>
      <c r="U783" s="1" t="s">
        <v>79</v>
      </c>
    </row>
    <row r="784" spans="1:21" x14ac:dyDescent="0.25">
      <c r="A784">
        <v>786</v>
      </c>
      <c r="B784">
        <f>IF(IFERROR(VLOOKUP(Origen[[#This Row],[Customer ID]],A785:A4683,1,FALSE),0)&gt;0,1,0)</f>
        <v>0</v>
      </c>
      <c r="C784">
        <v>46</v>
      </c>
      <c r="D784" s="1" t="s">
        <v>2</v>
      </c>
      <c r="E784" s="1" t="str">
        <f>IF(Origen[[#This Row],[Genero Sin Depurar]]="","Desconocido",Origen[[#This Row],[Genero Sin Depurar]])</f>
        <v>Male</v>
      </c>
      <c r="F784" s="1" t="s">
        <v>41</v>
      </c>
      <c r="G784" s="1" t="s">
        <v>4</v>
      </c>
      <c r="H784" s="2">
        <v>46862</v>
      </c>
      <c r="I784" s="2" t="str">
        <f>TEXT(Origen[[#This Row],[Fecha Compra]],"dddd")</f>
        <v>miércoles</v>
      </c>
      <c r="J784" s="7" t="str">
        <f>TEXT(MONTH(Origen[[#This Row],[Fecha Compra]]),"MM")</f>
        <v>01</v>
      </c>
      <c r="K784" s="7">
        <f>YEAR(Origen[[#This Row],[Fecha Compra]])</f>
        <v>2028</v>
      </c>
      <c r="L784">
        <v>37</v>
      </c>
      <c r="M784">
        <v>62</v>
      </c>
      <c r="N784">
        <f>Origen[[#This Row],[Unidades]]*Origen[[#This Row],[PVP]]</f>
        <v>2294</v>
      </c>
      <c r="O784" s="1" t="s">
        <v>42</v>
      </c>
      <c r="P784" s="1" t="s">
        <v>18</v>
      </c>
      <c r="Q784" s="1" t="s">
        <v>55</v>
      </c>
      <c r="R784" s="1" t="s">
        <v>19</v>
      </c>
      <c r="S784" s="1" t="s">
        <v>27</v>
      </c>
      <c r="T784" s="1" t="s">
        <v>28</v>
      </c>
      <c r="U784" s="1" t="s">
        <v>11</v>
      </c>
    </row>
    <row r="785" spans="1:21" x14ac:dyDescent="0.25">
      <c r="A785">
        <v>787</v>
      </c>
      <c r="B785">
        <f>IF(IFERROR(VLOOKUP(Origen[[#This Row],[Customer ID]],A786:A4684,1,FALSE),0)&gt;0,1,0)</f>
        <v>0</v>
      </c>
      <c r="C785">
        <v>70</v>
      </c>
      <c r="D785" s="1" t="s">
        <v>2</v>
      </c>
      <c r="E785" s="1" t="str">
        <f>IF(Origen[[#This Row],[Genero Sin Depurar]]="","Desconocido",Origen[[#This Row],[Genero Sin Depurar]])</f>
        <v>Male</v>
      </c>
      <c r="F785" s="1" t="s">
        <v>106</v>
      </c>
      <c r="G785" s="1" t="s">
        <v>49</v>
      </c>
      <c r="H785" s="2">
        <v>46864</v>
      </c>
      <c r="I785" s="2" t="str">
        <f>TEXT(Origen[[#This Row],[Fecha Compra]],"dddd")</f>
        <v>viernes</v>
      </c>
      <c r="J785" s="7" t="str">
        <f>TEXT(MONTH(Origen[[#This Row],[Fecha Compra]]),"MM")</f>
        <v>01</v>
      </c>
      <c r="K785" s="7">
        <f>YEAR(Origen[[#This Row],[Fecha Compra]])</f>
        <v>2028</v>
      </c>
      <c r="L785">
        <v>16</v>
      </c>
      <c r="M785">
        <v>21</v>
      </c>
      <c r="N785">
        <f>Origen[[#This Row],[Unidades]]*Origen[[#This Row],[PVP]]</f>
        <v>336</v>
      </c>
      <c r="O785" s="1" t="s">
        <v>98</v>
      </c>
      <c r="P785" s="1" t="s">
        <v>18</v>
      </c>
      <c r="Q785" s="1" t="s">
        <v>67</v>
      </c>
      <c r="R785" s="1" t="s">
        <v>8</v>
      </c>
      <c r="S785" s="1" t="s">
        <v>9</v>
      </c>
      <c r="T785" s="1" t="s">
        <v>57</v>
      </c>
      <c r="U785" s="1" t="s">
        <v>79</v>
      </c>
    </row>
    <row r="786" spans="1:21" x14ac:dyDescent="0.25">
      <c r="A786">
        <v>788</v>
      </c>
      <c r="B786">
        <f>IF(IFERROR(VLOOKUP(Origen[[#This Row],[Customer ID]],A787:A4685,1,FALSE),0)&gt;0,1,0)</f>
        <v>0</v>
      </c>
      <c r="C786">
        <v>53</v>
      </c>
      <c r="D786" s="1" t="s">
        <v>2</v>
      </c>
      <c r="E786" s="1" t="str">
        <f>IF(Origen[[#This Row],[Genero Sin Depurar]]="","Desconocido",Origen[[#This Row],[Genero Sin Depurar]])</f>
        <v>Male</v>
      </c>
      <c r="F786" s="1" t="s">
        <v>48</v>
      </c>
      <c r="G786" s="1" t="s">
        <v>49</v>
      </c>
      <c r="H786" s="2">
        <v>46866</v>
      </c>
      <c r="I786" s="2" t="str">
        <f>TEXT(Origen[[#This Row],[Fecha Compra]],"dddd")</f>
        <v>domingo</v>
      </c>
      <c r="J786" s="7" t="str">
        <f>TEXT(MONTH(Origen[[#This Row],[Fecha Compra]]),"MM")</f>
        <v>01</v>
      </c>
      <c r="K786" s="7">
        <f>YEAR(Origen[[#This Row],[Fecha Compra]])</f>
        <v>2028</v>
      </c>
      <c r="L786">
        <v>25</v>
      </c>
      <c r="M786">
        <v>85</v>
      </c>
      <c r="N786">
        <f>Origen[[#This Row],[Unidades]]*Origen[[#This Row],[PVP]]</f>
        <v>2125</v>
      </c>
      <c r="O786" s="1" t="s">
        <v>133</v>
      </c>
      <c r="P786" s="1" t="s">
        <v>18</v>
      </c>
      <c r="Q786" s="1" t="s">
        <v>78</v>
      </c>
      <c r="R786" s="1" t="s">
        <v>19</v>
      </c>
      <c r="S786" s="1" t="s">
        <v>20</v>
      </c>
      <c r="T786" s="1" t="s">
        <v>10</v>
      </c>
      <c r="U786" s="1" t="s">
        <v>22</v>
      </c>
    </row>
    <row r="787" spans="1:21" x14ac:dyDescent="0.25">
      <c r="A787">
        <v>789</v>
      </c>
      <c r="B787">
        <f>IF(IFERROR(VLOOKUP(Origen[[#This Row],[Customer ID]],A788:A4686,1,FALSE),0)&gt;0,1,0)</f>
        <v>0</v>
      </c>
      <c r="C787">
        <v>50</v>
      </c>
      <c r="D787" s="1" t="s">
        <v>2</v>
      </c>
      <c r="E787" s="1" t="str">
        <f>IF(Origen[[#This Row],[Genero Sin Depurar]]="","Desconocido",Origen[[#This Row],[Genero Sin Depurar]])</f>
        <v>Male</v>
      </c>
      <c r="F787" s="1" t="s">
        <v>77</v>
      </c>
      <c r="G787" s="1" t="s">
        <v>4</v>
      </c>
      <c r="H787" s="2">
        <v>46868</v>
      </c>
      <c r="I787" s="2" t="str">
        <f>TEXT(Origen[[#This Row],[Fecha Compra]],"dddd")</f>
        <v>martes</v>
      </c>
      <c r="J787" s="7" t="str">
        <f>TEXT(MONTH(Origen[[#This Row],[Fecha Compra]]),"MM")</f>
        <v>01</v>
      </c>
      <c r="K787" s="7">
        <f>YEAR(Origen[[#This Row],[Fecha Compra]])</f>
        <v>2028</v>
      </c>
      <c r="L787">
        <v>18</v>
      </c>
      <c r="M787">
        <v>51</v>
      </c>
      <c r="N787">
        <f>Origen[[#This Row],[Unidades]]*Origen[[#This Row],[PVP]]</f>
        <v>918</v>
      </c>
      <c r="O787" s="1" t="s">
        <v>25</v>
      </c>
      <c r="P787" s="1" t="s">
        <v>74</v>
      </c>
      <c r="Q787" s="1" t="s">
        <v>116</v>
      </c>
      <c r="R787" s="1" t="s">
        <v>35</v>
      </c>
      <c r="S787" s="1" t="s">
        <v>56</v>
      </c>
      <c r="T787" s="1" t="s">
        <v>57</v>
      </c>
      <c r="U787" s="1" t="s">
        <v>40</v>
      </c>
    </row>
    <row r="788" spans="1:21" x14ac:dyDescent="0.25">
      <c r="A788">
        <v>790</v>
      </c>
      <c r="B788">
        <f>IF(IFERROR(VLOOKUP(Origen[[#This Row],[Customer ID]],A789:A4687,1,FALSE),0)&gt;0,1,0)</f>
        <v>0</v>
      </c>
      <c r="C788">
        <v>33</v>
      </c>
      <c r="D788" s="1" t="s">
        <v>2</v>
      </c>
      <c r="E788" s="1" t="str">
        <f>IF(Origen[[#This Row],[Genero Sin Depurar]]="","Desconocido",Origen[[#This Row],[Genero Sin Depurar]])</f>
        <v>Male</v>
      </c>
      <c r="F788" s="1" t="s">
        <v>48</v>
      </c>
      <c r="G788" s="1" t="s">
        <v>49</v>
      </c>
      <c r="H788" s="2">
        <v>46870</v>
      </c>
      <c r="I788" s="2" t="str">
        <f>TEXT(Origen[[#This Row],[Fecha Compra]],"dddd")</f>
        <v>jueves</v>
      </c>
      <c r="J788" s="7" t="str">
        <f>TEXT(MONTH(Origen[[#This Row],[Fecha Compra]]),"MM")</f>
        <v>01</v>
      </c>
      <c r="K788" s="7">
        <f>YEAR(Origen[[#This Row],[Fecha Compra]])</f>
        <v>2028</v>
      </c>
      <c r="L788">
        <v>4</v>
      </c>
      <c r="M788">
        <v>84</v>
      </c>
      <c r="N788">
        <f>Origen[[#This Row],[Unidades]]*Origen[[#This Row],[PVP]]</f>
        <v>336</v>
      </c>
      <c r="O788" s="1" t="s">
        <v>117</v>
      </c>
      <c r="P788" s="1" t="s">
        <v>18</v>
      </c>
      <c r="Q788" s="1" t="s">
        <v>55</v>
      </c>
      <c r="R788" s="1" t="s">
        <v>39</v>
      </c>
      <c r="S788" s="1" t="s">
        <v>36</v>
      </c>
      <c r="T788" s="1" t="s">
        <v>21</v>
      </c>
      <c r="U788" s="1" t="s">
        <v>58</v>
      </c>
    </row>
    <row r="789" spans="1:21" x14ac:dyDescent="0.25">
      <c r="A789">
        <v>791</v>
      </c>
      <c r="B789">
        <f>IF(IFERROR(VLOOKUP(Origen[[#This Row],[Customer ID]],A790:A4688,1,FALSE),0)&gt;0,1,0)</f>
        <v>0</v>
      </c>
      <c r="C789">
        <v>22</v>
      </c>
      <c r="D789" s="1" t="s">
        <v>2</v>
      </c>
      <c r="E789" s="1" t="str">
        <f>IF(Origen[[#This Row],[Genero Sin Depurar]]="","Desconocido",Origen[[#This Row],[Genero Sin Depurar]])</f>
        <v>Male</v>
      </c>
      <c r="F789" s="1" t="s">
        <v>12</v>
      </c>
      <c r="G789" s="1" t="s">
        <v>4</v>
      </c>
      <c r="H789" s="2">
        <v>46872</v>
      </c>
      <c r="I789" s="2" t="str">
        <f>TEXT(Origen[[#This Row],[Fecha Compra]],"dddd")</f>
        <v>sábado</v>
      </c>
      <c r="J789" s="7" t="str">
        <f>TEXT(MONTH(Origen[[#This Row],[Fecha Compra]]),"MM")</f>
        <v>01</v>
      </c>
      <c r="K789" s="7">
        <f>YEAR(Origen[[#This Row],[Fecha Compra]])</f>
        <v>2028</v>
      </c>
      <c r="L789">
        <v>12</v>
      </c>
      <c r="M789">
        <v>37</v>
      </c>
      <c r="N789">
        <f>Origen[[#This Row],[Unidades]]*Origen[[#This Row],[PVP]]</f>
        <v>444</v>
      </c>
      <c r="O789" s="1" t="s">
        <v>42</v>
      </c>
      <c r="P789" s="1" t="s">
        <v>26</v>
      </c>
      <c r="Q789" s="1" t="s">
        <v>108</v>
      </c>
      <c r="R789" s="1" t="s">
        <v>35</v>
      </c>
      <c r="S789" s="1" t="s">
        <v>56</v>
      </c>
      <c r="T789" s="1" t="s">
        <v>57</v>
      </c>
      <c r="U789" s="1" t="s">
        <v>40</v>
      </c>
    </row>
    <row r="790" spans="1:21" x14ac:dyDescent="0.25">
      <c r="A790">
        <v>792</v>
      </c>
      <c r="B790">
        <f>IF(IFERROR(VLOOKUP(Origen[[#This Row],[Customer ID]],A791:A4689,1,FALSE),0)&gt;0,1,0)</f>
        <v>0</v>
      </c>
      <c r="C790">
        <v>50</v>
      </c>
      <c r="D790" s="1" t="s">
        <v>2</v>
      </c>
      <c r="E790" s="1" t="str">
        <f>IF(Origen[[#This Row],[Genero Sin Depurar]]="","Desconocido",Origen[[#This Row],[Genero Sin Depurar]])</f>
        <v>Male</v>
      </c>
      <c r="F790" s="1" t="s">
        <v>101</v>
      </c>
      <c r="G790" s="1" t="s">
        <v>49</v>
      </c>
      <c r="H790" s="2">
        <v>46874</v>
      </c>
      <c r="I790" s="2" t="str">
        <f>TEXT(Origen[[#This Row],[Fecha Compra]],"dddd")</f>
        <v>lunes</v>
      </c>
      <c r="J790" s="7" t="str">
        <f>TEXT(MONTH(Origen[[#This Row],[Fecha Compra]]),"MM")</f>
        <v>01</v>
      </c>
      <c r="K790" s="7">
        <f>YEAR(Origen[[#This Row],[Fecha Compra]])</f>
        <v>2028</v>
      </c>
      <c r="L790">
        <v>35</v>
      </c>
      <c r="M790">
        <v>44</v>
      </c>
      <c r="N790">
        <f>Origen[[#This Row],[Unidades]]*Origen[[#This Row],[PVP]]</f>
        <v>1540</v>
      </c>
      <c r="O790" s="1" t="s">
        <v>80</v>
      </c>
      <c r="P790" s="1" t="s">
        <v>18</v>
      </c>
      <c r="Q790" s="1" t="s">
        <v>118</v>
      </c>
      <c r="R790" s="1" t="s">
        <v>35</v>
      </c>
      <c r="S790" s="1" t="s">
        <v>52</v>
      </c>
      <c r="T790" s="1" t="s">
        <v>28</v>
      </c>
      <c r="U790" s="1" t="s">
        <v>11</v>
      </c>
    </row>
    <row r="791" spans="1:21" x14ac:dyDescent="0.25">
      <c r="A791">
        <v>793</v>
      </c>
      <c r="B791">
        <f>IF(IFERROR(VLOOKUP(Origen[[#This Row],[Customer ID]],A792:A4690,1,FALSE),0)&gt;0,1,0)</f>
        <v>0</v>
      </c>
      <c r="C791">
        <v>34</v>
      </c>
      <c r="D791" s="1" t="s">
        <v>2</v>
      </c>
      <c r="E791" s="1" t="str">
        <f>IF(Origen[[#This Row],[Genero Sin Depurar]]="","Desconocido",Origen[[#This Row],[Genero Sin Depurar]])</f>
        <v>Male</v>
      </c>
      <c r="F791" s="1" t="s">
        <v>32</v>
      </c>
      <c r="G791" s="1" t="s">
        <v>24</v>
      </c>
      <c r="H791" s="2">
        <v>46876</v>
      </c>
      <c r="I791" s="2" t="str">
        <f>TEXT(Origen[[#This Row],[Fecha Compra]],"dddd")</f>
        <v>miércoles</v>
      </c>
      <c r="J791" s="7" t="str">
        <f>TEXT(MONTH(Origen[[#This Row],[Fecha Compra]]),"MM")</f>
        <v>01</v>
      </c>
      <c r="K791" s="7">
        <f>YEAR(Origen[[#This Row],[Fecha Compra]])</f>
        <v>2028</v>
      </c>
      <c r="L791">
        <v>45</v>
      </c>
      <c r="M791">
        <v>45</v>
      </c>
      <c r="N791">
        <f>Origen[[#This Row],[Unidades]]*Origen[[#This Row],[PVP]]</f>
        <v>2025</v>
      </c>
      <c r="O791" s="1" t="s">
        <v>109</v>
      </c>
      <c r="P791" s="1" t="s">
        <v>26</v>
      </c>
      <c r="Q791" s="1" t="s">
        <v>65</v>
      </c>
      <c r="R791" s="1" t="s">
        <v>19</v>
      </c>
      <c r="S791" s="1" t="s">
        <v>27</v>
      </c>
      <c r="T791" s="1" t="s">
        <v>10</v>
      </c>
      <c r="U791" s="1" t="s">
        <v>22</v>
      </c>
    </row>
    <row r="792" spans="1:21" x14ac:dyDescent="0.25">
      <c r="A792">
        <v>794</v>
      </c>
      <c r="B792">
        <f>IF(IFERROR(VLOOKUP(Origen[[#This Row],[Customer ID]],A793:A4691,1,FALSE),0)&gt;0,1,0)</f>
        <v>0</v>
      </c>
      <c r="C792">
        <v>24</v>
      </c>
      <c r="D792" s="1" t="s">
        <v>2</v>
      </c>
      <c r="E792" s="1" t="str">
        <f>IF(Origen[[#This Row],[Genero Sin Depurar]]="","Desconocido",Origen[[#This Row],[Genero Sin Depurar]])</f>
        <v>Male</v>
      </c>
      <c r="F792" s="1" t="s">
        <v>77</v>
      </c>
      <c r="G792" s="1" t="s">
        <v>4</v>
      </c>
      <c r="H792" s="2">
        <v>46878</v>
      </c>
      <c r="I792" s="2" t="str">
        <f>TEXT(Origen[[#This Row],[Fecha Compra]],"dddd")</f>
        <v>viernes</v>
      </c>
      <c r="J792" s="7" t="str">
        <f>TEXT(MONTH(Origen[[#This Row],[Fecha Compra]]),"MM")</f>
        <v>01</v>
      </c>
      <c r="K792" s="7">
        <f>YEAR(Origen[[#This Row],[Fecha Compra]])</f>
        <v>2028</v>
      </c>
      <c r="L792">
        <v>16</v>
      </c>
      <c r="M792">
        <v>35</v>
      </c>
      <c r="N792">
        <f>Origen[[#This Row],[Unidades]]*Origen[[#This Row],[PVP]]</f>
        <v>560</v>
      </c>
      <c r="O792" s="1" t="s">
        <v>72</v>
      </c>
      <c r="P792" s="1" t="s">
        <v>6</v>
      </c>
      <c r="Q792" s="1" t="s">
        <v>14</v>
      </c>
      <c r="R792" s="1" t="s">
        <v>35</v>
      </c>
      <c r="S792" s="1" t="s">
        <v>20</v>
      </c>
      <c r="T792" s="1" t="s">
        <v>21</v>
      </c>
      <c r="U792" s="1" t="s">
        <v>70</v>
      </c>
    </row>
    <row r="793" spans="1:21" x14ac:dyDescent="0.25">
      <c r="A793">
        <v>795</v>
      </c>
      <c r="B793">
        <f>IF(IFERROR(VLOOKUP(Origen[[#This Row],[Customer ID]],A794:A4692,1,FALSE),0)&gt;0,1,0)</f>
        <v>0</v>
      </c>
      <c r="C793">
        <v>69</v>
      </c>
      <c r="D793" s="1" t="s">
        <v>2</v>
      </c>
      <c r="E793" s="1" t="str">
        <f>IF(Origen[[#This Row],[Genero Sin Depurar]]="","Desconocido",Origen[[#This Row],[Genero Sin Depurar]])</f>
        <v>Male</v>
      </c>
      <c r="F793" s="1" t="s">
        <v>114</v>
      </c>
      <c r="G793" s="1" t="s">
        <v>49</v>
      </c>
      <c r="H793" s="2">
        <v>46880</v>
      </c>
      <c r="I793" s="2" t="str">
        <f>TEXT(Origen[[#This Row],[Fecha Compra]],"dddd")</f>
        <v>domingo</v>
      </c>
      <c r="J793" s="7" t="str">
        <f>TEXT(MONTH(Origen[[#This Row],[Fecha Compra]]),"MM")</f>
        <v>01</v>
      </c>
      <c r="K793" s="7">
        <f>YEAR(Origen[[#This Row],[Fecha Compra]])</f>
        <v>2028</v>
      </c>
      <c r="L793">
        <v>10</v>
      </c>
      <c r="M793">
        <v>50</v>
      </c>
      <c r="N793">
        <f>Origen[[#This Row],[Unidades]]*Origen[[#This Row],[PVP]]</f>
        <v>500</v>
      </c>
      <c r="O793" s="1" t="s">
        <v>5</v>
      </c>
      <c r="P793" s="1" t="s">
        <v>74</v>
      </c>
      <c r="Q793" s="1" t="s">
        <v>116</v>
      </c>
      <c r="R793" s="1" t="s">
        <v>8</v>
      </c>
      <c r="S793" s="1" t="s">
        <v>56</v>
      </c>
      <c r="T793" s="1" t="s">
        <v>68</v>
      </c>
      <c r="U793" s="1" t="s">
        <v>11</v>
      </c>
    </row>
    <row r="794" spans="1:21" x14ac:dyDescent="0.25">
      <c r="A794">
        <v>796</v>
      </c>
      <c r="B794">
        <f>IF(IFERROR(VLOOKUP(Origen[[#This Row],[Customer ID]],A795:A4693,1,FALSE),0)&gt;0,1,0)</f>
        <v>0</v>
      </c>
      <c r="C794">
        <v>39</v>
      </c>
      <c r="D794" s="1" t="s">
        <v>2</v>
      </c>
      <c r="E794" s="1" t="str">
        <f>IF(Origen[[#This Row],[Genero Sin Depurar]]="","Desconocido",Origen[[#This Row],[Genero Sin Depurar]])</f>
        <v>Male</v>
      </c>
      <c r="F794" s="1" t="s">
        <v>23</v>
      </c>
      <c r="G794" s="1" t="s">
        <v>24</v>
      </c>
      <c r="H794" s="2">
        <v>46882</v>
      </c>
      <c r="I794" s="2" t="str">
        <f>TEXT(Origen[[#This Row],[Fecha Compra]],"dddd")</f>
        <v>martes</v>
      </c>
      <c r="J794" s="7" t="str">
        <f>TEXT(MONTH(Origen[[#This Row],[Fecha Compra]]),"MM")</f>
        <v>01</v>
      </c>
      <c r="K794" s="7">
        <f>YEAR(Origen[[#This Row],[Fecha Compra]])</f>
        <v>2028</v>
      </c>
      <c r="L794">
        <v>34</v>
      </c>
      <c r="M794">
        <v>26</v>
      </c>
      <c r="N794">
        <f>Origen[[#This Row],[Unidades]]*Origen[[#This Row],[PVP]]</f>
        <v>884</v>
      </c>
      <c r="O794" s="1" t="s">
        <v>66</v>
      </c>
      <c r="P794" s="1" t="s">
        <v>26</v>
      </c>
      <c r="Q794" s="1" t="s">
        <v>100</v>
      </c>
      <c r="R794" s="1" t="s">
        <v>35</v>
      </c>
      <c r="S794" s="1" t="s">
        <v>56</v>
      </c>
      <c r="T794" s="1" t="s">
        <v>10</v>
      </c>
      <c r="U794" s="1" t="s">
        <v>31</v>
      </c>
    </row>
    <row r="795" spans="1:21" x14ac:dyDescent="0.25">
      <c r="A795">
        <v>797</v>
      </c>
      <c r="B795">
        <f>IF(IFERROR(VLOOKUP(Origen[[#This Row],[Customer ID]],A796:A4694,1,FALSE),0)&gt;0,1,0)</f>
        <v>0</v>
      </c>
      <c r="C795">
        <v>42</v>
      </c>
      <c r="D795" s="1" t="s">
        <v>2</v>
      </c>
      <c r="E795" s="1" t="str">
        <f>IF(Origen[[#This Row],[Genero Sin Depurar]]="","Desconocido",Origen[[#This Row],[Genero Sin Depurar]])</f>
        <v>Male</v>
      </c>
      <c r="F795" s="1" t="s">
        <v>107</v>
      </c>
      <c r="G795" s="1" t="s">
        <v>4</v>
      </c>
      <c r="H795" s="2">
        <v>46884</v>
      </c>
      <c r="I795" s="2" t="str">
        <f>TEXT(Origen[[#This Row],[Fecha Compra]],"dddd")</f>
        <v>jueves</v>
      </c>
      <c r="J795" s="7" t="str">
        <f>TEXT(MONTH(Origen[[#This Row],[Fecha Compra]]),"MM")</f>
        <v>01</v>
      </c>
      <c r="K795" s="7">
        <f>YEAR(Origen[[#This Row],[Fecha Compra]])</f>
        <v>2028</v>
      </c>
      <c r="L795">
        <v>43</v>
      </c>
      <c r="M795">
        <v>78</v>
      </c>
      <c r="N795">
        <f>Origen[[#This Row],[Unidades]]*Origen[[#This Row],[PVP]]</f>
        <v>3354</v>
      </c>
      <c r="O795" s="1" t="s">
        <v>99</v>
      </c>
      <c r="P795" s="1" t="s">
        <v>74</v>
      </c>
      <c r="Q795" s="1" t="s">
        <v>76</v>
      </c>
      <c r="R795" s="1" t="s">
        <v>39</v>
      </c>
      <c r="S795" s="1" t="s">
        <v>52</v>
      </c>
      <c r="T795" s="1" t="s">
        <v>21</v>
      </c>
      <c r="U795" s="1" t="s">
        <v>31</v>
      </c>
    </row>
    <row r="796" spans="1:21" x14ac:dyDescent="0.25">
      <c r="A796">
        <v>798</v>
      </c>
      <c r="B796">
        <f>IF(IFERROR(VLOOKUP(Origen[[#This Row],[Customer ID]],A797:A4695,1,FALSE),0)&gt;0,1,0)</f>
        <v>0</v>
      </c>
      <c r="C796">
        <v>42</v>
      </c>
      <c r="D796" s="1" t="s">
        <v>2</v>
      </c>
      <c r="E796" s="1" t="str">
        <f>IF(Origen[[#This Row],[Genero Sin Depurar]]="","Desconocido",Origen[[#This Row],[Genero Sin Depurar]])</f>
        <v>Male</v>
      </c>
      <c r="F796" s="1" t="s">
        <v>44</v>
      </c>
      <c r="G796" s="1" t="s">
        <v>45</v>
      </c>
      <c r="H796" s="2">
        <v>46886</v>
      </c>
      <c r="I796" s="2" t="str">
        <f>TEXT(Origen[[#This Row],[Fecha Compra]],"dddd")</f>
        <v>sábado</v>
      </c>
      <c r="J796" s="7" t="str">
        <f>TEXT(MONTH(Origen[[#This Row],[Fecha Compra]]),"MM")</f>
        <v>01</v>
      </c>
      <c r="K796" s="7">
        <f>YEAR(Origen[[#This Row],[Fecha Compra]])</f>
        <v>2028</v>
      </c>
      <c r="L796">
        <v>38</v>
      </c>
      <c r="M796">
        <v>82</v>
      </c>
      <c r="N796">
        <f>Origen[[#This Row],[Unidades]]*Origen[[#This Row],[PVP]]</f>
        <v>3116</v>
      </c>
      <c r="O796" s="1" t="s">
        <v>110</v>
      </c>
      <c r="P796" s="1" t="s">
        <v>26</v>
      </c>
      <c r="Q796" s="1" t="s">
        <v>65</v>
      </c>
      <c r="R796" s="1" t="s">
        <v>39</v>
      </c>
      <c r="S796" s="1" t="s">
        <v>52</v>
      </c>
      <c r="T796" s="1" t="s">
        <v>68</v>
      </c>
      <c r="U796" s="1" t="s">
        <v>22</v>
      </c>
    </row>
    <row r="797" spans="1:21" x14ac:dyDescent="0.25">
      <c r="A797">
        <v>799</v>
      </c>
      <c r="B797">
        <f>IF(IFERROR(VLOOKUP(Origen[[#This Row],[Customer ID]],A798:A4696,1,FALSE),0)&gt;0,1,0)</f>
        <v>0</v>
      </c>
      <c r="C797">
        <v>29</v>
      </c>
      <c r="D797" s="1" t="s">
        <v>2</v>
      </c>
      <c r="E797" s="1" t="str">
        <f>IF(Origen[[#This Row],[Genero Sin Depurar]]="","Desconocido",Origen[[#This Row],[Genero Sin Depurar]])</f>
        <v>Male</v>
      </c>
      <c r="F797" s="1" t="s">
        <v>107</v>
      </c>
      <c r="G797" s="1" t="s">
        <v>4</v>
      </c>
      <c r="H797" s="2">
        <v>46888</v>
      </c>
      <c r="I797" s="2" t="str">
        <f>TEXT(Origen[[#This Row],[Fecha Compra]],"dddd")</f>
        <v>lunes</v>
      </c>
      <c r="J797" s="7" t="str">
        <f>TEXT(MONTH(Origen[[#This Row],[Fecha Compra]]),"MM")</f>
        <v>01</v>
      </c>
      <c r="K797" s="7">
        <f>YEAR(Origen[[#This Row],[Fecha Compra]])</f>
        <v>2028</v>
      </c>
      <c r="L797">
        <v>48</v>
      </c>
      <c r="M797">
        <v>39</v>
      </c>
      <c r="N797">
        <f>Origen[[#This Row],[Unidades]]*Origen[[#This Row],[PVP]]</f>
        <v>1872</v>
      </c>
      <c r="O797" s="1" t="s">
        <v>102</v>
      </c>
      <c r="P797" s="1" t="s">
        <v>26</v>
      </c>
      <c r="Q797" s="1" t="s">
        <v>65</v>
      </c>
      <c r="R797" s="1" t="s">
        <v>19</v>
      </c>
      <c r="S797" s="1" t="s">
        <v>52</v>
      </c>
      <c r="T797" s="1" t="s">
        <v>28</v>
      </c>
      <c r="U797" s="1" t="s">
        <v>79</v>
      </c>
    </row>
    <row r="798" spans="1:21" x14ac:dyDescent="0.25">
      <c r="A798">
        <v>800</v>
      </c>
      <c r="B798">
        <f>IF(IFERROR(VLOOKUP(Origen[[#This Row],[Customer ID]],A799:A4697,1,FALSE),0)&gt;0,1,0)</f>
        <v>0</v>
      </c>
      <c r="C798">
        <v>55</v>
      </c>
      <c r="D798" s="1" t="s">
        <v>2</v>
      </c>
      <c r="E798" s="1" t="str">
        <f>IF(Origen[[#This Row],[Genero Sin Depurar]]="","Desconocido",Origen[[#This Row],[Genero Sin Depurar]])</f>
        <v>Male</v>
      </c>
      <c r="F798" s="1" t="s">
        <v>115</v>
      </c>
      <c r="G798" s="1" t="s">
        <v>49</v>
      </c>
      <c r="H798" s="2">
        <v>46890</v>
      </c>
      <c r="I798" s="2" t="str">
        <f>TEXT(Origen[[#This Row],[Fecha Compra]],"dddd")</f>
        <v>miércoles</v>
      </c>
      <c r="J798" s="7" t="str">
        <f>TEXT(MONTH(Origen[[#This Row],[Fecha Compra]]),"MM")</f>
        <v>01</v>
      </c>
      <c r="K798" s="7">
        <f>YEAR(Origen[[#This Row],[Fecha Compra]])</f>
        <v>2028</v>
      </c>
      <c r="L798">
        <v>31</v>
      </c>
      <c r="M798">
        <v>55</v>
      </c>
      <c r="N798">
        <f>Origen[[#This Row],[Unidades]]*Origen[[#This Row],[PVP]]</f>
        <v>1705</v>
      </c>
      <c r="O798" s="1" t="s">
        <v>89</v>
      </c>
      <c r="P798" s="1" t="s">
        <v>6</v>
      </c>
      <c r="Q798" s="1" t="s">
        <v>92</v>
      </c>
      <c r="R798" s="1" t="s">
        <v>35</v>
      </c>
      <c r="S798" s="1" t="s">
        <v>20</v>
      </c>
      <c r="T798" s="1" t="s">
        <v>28</v>
      </c>
      <c r="U798" s="1" t="s">
        <v>31</v>
      </c>
    </row>
    <row r="799" spans="1:21" x14ac:dyDescent="0.25">
      <c r="A799">
        <v>801</v>
      </c>
      <c r="B799">
        <f>IF(IFERROR(VLOOKUP(Origen[[#This Row],[Customer ID]],A800:A4698,1,FALSE),0)&gt;0,1,0)</f>
        <v>0</v>
      </c>
      <c r="C799">
        <v>32</v>
      </c>
      <c r="D799" s="1" t="s">
        <v>2</v>
      </c>
      <c r="E799" s="1" t="str">
        <f>IF(Origen[[#This Row],[Genero Sin Depurar]]="","Desconocido",Origen[[#This Row],[Genero Sin Depurar]])</f>
        <v>Male</v>
      </c>
      <c r="F799" s="1" t="s">
        <v>107</v>
      </c>
      <c r="G799" s="1" t="s">
        <v>4</v>
      </c>
      <c r="H799" s="2">
        <v>46892</v>
      </c>
      <c r="I799" s="2" t="str">
        <f>TEXT(Origen[[#This Row],[Fecha Compra]],"dddd")</f>
        <v>viernes</v>
      </c>
      <c r="J799" s="7" t="str">
        <f>TEXT(MONTH(Origen[[#This Row],[Fecha Compra]]),"MM")</f>
        <v>01</v>
      </c>
      <c r="K799" s="7">
        <f>YEAR(Origen[[#This Row],[Fecha Compra]])</f>
        <v>2028</v>
      </c>
      <c r="L799">
        <v>20</v>
      </c>
      <c r="M799">
        <v>20</v>
      </c>
      <c r="N799">
        <f>Origen[[#This Row],[Unidades]]*Origen[[#This Row],[PVP]]</f>
        <v>400</v>
      </c>
      <c r="O799" s="1" t="s">
        <v>122</v>
      </c>
      <c r="P799" s="1" t="s">
        <v>18</v>
      </c>
      <c r="Q799" s="1" t="s">
        <v>62</v>
      </c>
      <c r="R799" s="1" t="s">
        <v>35</v>
      </c>
      <c r="S799" s="1" t="s">
        <v>20</v>
      </c>
      <c r="T799" s="1" t="s">
        <v>15</v>
      </c>
      <c r="U799" s="1" t="s">
        <v>79</v>
      </c>
    </row>
    <row r="800" spans="1:21" x14ac:dyDescent="0.25">
      <c r="A800">
        <v>802</v>
      </c>
      <c r="B800">
        <f>IF(IFERROR(VLOOKUP(Origen[[#This Row],[Customer ID]],A801:A4699,1,FALSE),0)&gt;0,1,0)</f>
        <v>0</v>
      </c>
      <c r="C800">
        <v>25</v>
      </c>
      <c r="D800" s="1" t="s">
        <v>2</v>
      </c>
      <c r="E800" s="1" t="str">
        <f>IF(Origen[[#This Row],[Genero Sin Depurar]]="","Desconocido",Origen[[#This Row],[Genero Sin Depurar]])</f>
        <v>Male</v>
      </c>
      <c r="F800" s="1" t="s">
        <v>115</v>
      </c>
      <c r="G800" s="1" t="s">
        <v>49</v>
      </c>
      <c r="H800" s="2">
        <v>46894</v>
      </c>
      <c r="I800" s="2" t="str">
        <f>TEXT(Origen[[#This Row],[Fecha Compra]],"dddd")</f>
        <v>domingo</v>
      </c>
      <c r="J800" s="7" t="str">
        <f>TEXT(MONTH(Origen[[#This Row],[Fecha Compra]]),"MM")</f>
        <v>01</v>
      </c>
      <c r="K800" s="7">
        <f>YEAR(Origen[[#This Row],[Fecha Compra]])</f>
        <v>2028</v>
      </c>
      <c r="L800">
        <v>12</v>
      </c>
      <c r="M800">
        <v>29</v>
      </c>
      <c r="N800">
        <f>Origen[[#This Row],[Unidades]]*Origen[[#This Row],[PVP]]</f>
        <v>348</v>
      </c>
      <c r="O800" s="1" t="s">
        <v>112</v>
      </c>
      <c r="P800" s="1" t="s">
        <v>6</v>
      </c>
      <c r="Q800" s="1" t="s">
        <v>126</v>
      </c>
      <c r="R800" s="1" t="s">
        <v>39</v>
      </c>
      <c r="S800" s="1" t="s">
        <v>9</v>
      </c>
      <c r="T800" s="1" t="s">
        <v>21</v>
      </c>
      <c r="U800" s="1" t="s">
        <v>11</v>
      </c>
    </row>
    <row r="801" spans="1:21" x14ac:dyDescent="0.25">
      <c r="A801">
        <v>803</v>
      </c>
      <c r="B801">
        <f>IF(IFERROR(VLOOKUP(Origen[[#This Row],[Customer ID]],A802:A4700,1,FALSE),0)&gt;0,1,0)</f>
        <v>0</v>
      </c>
      <c r="C801">
        <v>38</v>
      </c>
      <c r="D801" s="1" t="s">
        <v>2</v>
      </c>
      <c r="E801" s="1" t="str">
        <f>IF(Origen[[#This Row],[Genero Sin Depurar]]="","Desconocido",Origen[[#This Row],[Genero Sin Depurar]])</f>
        <v>Male</v>
      </c>
      <c r="F801" s="1" t="s">
        <v>77</v>
      </c>
      <c r="G801" s="1" t="s">
        <v>4</v>
      </c>
      <c r="H801" s="2">
        <v>46896</v>
      </c>
      <c r="I801" s="2" t="str">
        <f>TEXT(Origen[[#This Row],[Fecha Compra]],"dddd")</f>
        <v>martes</v>
      </c>
      <c r="J801" s="7" t="str">
        <f>TEXT(MONTH(Origen[[#This Row],[Fecha Compra]]),"MM")</f>
        <v>01</v>
      </c>
      <c r="K801" s="7">
        <f>YEAR(Origen[[#This Row],[Fecha Compra]])</f>
        <v>2028</v>
      </c>
      <c r="L801">
        <v>2</v>
      </c>
      <c r="M801">
        <v>41</v>
      </c>
      <c r="N801">
        <f>Origen[[#This Row],[Unidades]]*Origen[[#This Row],[PVP]]</f>
        <v>82</v>
      </c>
      <c r="O801" s="1" t="s">
        <v>61</v>
      </c>
      <c r="P801" s="1" t="s">
        <v>26</v>
      </c>
      <c r="Q801" s="1" t="s">
        <v>67</v>
      </c>
      <c r="R801" s="1" t="s">
        <v>8</v>
      </c>
      <c r="S801" s="1" t="s">
        <v>27</v>
      </c>
      <c r="T801" s="1" t="s">
        <v>57</v>
      </c>
      <c r="U801" s="1" t="s">
        <v>22</v>
      </c>
    </row>
    <row r="802" spans="1:21" x14ac:dyDescent="0.25">
      <c r="A802">
        <v>804</v>
      </c>
      <c r="B802">
        <f>IF(IFERROR(VLOOKUP(Origen[[#This Row],[Customer ID]],A803:A4701,1,FALSE),0)&gt;0,1,0)</f>
        <v>0</v>
      </c>
      <c r="C802">
        <v>32</v>
      </c>
      <c r="D802" s="1" t="s">
        <v>2</v>
      </c>
      <c r="E802" s="1" t="str">
        <f>IF(Origen[[#This Row],[Genero Sin Depurar]]="","Desconocido",Origen[[#This Row],[Genero Sin Depurar]])</f>
        <v>Male</v>
      </c>
      <c r="F802" s="1" t="s">
        <v>41</v>
      </c>
      <c r="G802" s="1" t="s">
        <v>4</v>
      </c>
      <c r="H802" s="2">
        <v>46898</v>
      </c>
      <c r="I802" s="2" t="str">
        <f>TEXT(Origen[[#This Row],[Fecha Compra]],"dddd")</f>
        <v>jueves</v>
      </c>
      <c r="J802" s="7" t="str">
        <f>TEXT(MONTH(Origen[[#This Row],[Fecha Compra]]),"MM")</f>
        <v>01</v>
      </c>
      <c r="K802" s="7">
        <f>YEAR(Origen[[#This Row],[Fecha Compra]])</f>
        <v>2028</v>
      </c>
      <c r="L802">
        <v>30</v>
      </c>
      <c r="M802">
        <v>38</v>
      </c>
      <c r="N802">
        <f>Origen[[#This Row],[Unidades]]*Origen[[#This Row],[PVP]]</f>
        <v>1140</v>
      </c>
      <c r="O802" s="1" t="s">
        <v>121</v>
      </c>
      <c r="P802" s="1" t="s">
        <v>6</v>
      </c>
      <c r="Q802" s="1" t="s">
        <v>47</v>
      </c>
      <c r="R802" s="1" t="s">
        <v>8</v>
      </c>
      <c r="S802" s="1" t="s">
        <v>9</v>
      </c>
      <c r="T802" s="1" t="s">
        <v>10</v>
      </c>
      <c r="U802" s="1" t="s">
        <v>79</v>
      </c>
    </row>
    <row r="803" spans="1:21" x14ac:dyDescent="0.25">
      <c r="A803">
        <v>805</v>
      </c>
      <c r="B803">
        <f>IF(IFERROR(VLOOKUP(Origen[[#This Row],[Customer ID]],A804:A4702,1,FALSE),0)&gt;0,1,0)</f>
        <v>0</v>
      </c>
      <c r="C803">
        <v>43</v>
      </c>
      <c r="D803" s="1" t="s">
        <v>2</v>
      </c>
      <c r="E803" s="1" t="str">
        <f>IF(Origen[[#This Row],[Genero Sin Depurar]]="","Desconocido",Origen[[#This Row],[Genero Sin Depurar]])</f>
        <v>Male</v>
      </c>
      <c r="F803" s="1" t="s">
        <v>119</v>
      </c>
      <c r="G803" s="1" t="s">
        <v>24</v>
      </c>
      <c r="H803" s="2">
        <v>46900</v>
      </c>
      <c r="I803" s="2" t="str">
        <f>TEXT(Origen[[#This Row],[Fecha Compra]],"dddd")</f>
        <v>sábado</v>
      </c>
      <c r="J803" s="7" t="str">
        <f>TEXT(MONTH(Origen[[#This Row],[Fecha Compra]]),"MM")</f>
        <v>01</v>
      </c>
      <c r="K803" s="7">
        <f>YEAR(Origen[[#This Row],[Fecha Compra]])</f>
        <v>2028</v>
      </c>
      <c r="L803">
        <v>28</v>
      </c>
      <c r="M803">
        <v>47</v>
      </c>
      <c r="N803">
        <f>Origen[[#This Row],[Unidades]]*Origen[[#This Row],[PVP]]</f>
        <v>1316</v>
      </c>
      <c r="O803" s="1" t="s">
        <v>73</v>
      </c>
      <c r="P803" s="1" t="s">
        <v>26</v>
      </c>
      <c r="Q803" s="1" t="s">
        <v>14</v>
      </c>
      <c r="R803" s="1" t="s">
        <v>35</v>
      </c>
      <c r="S803" s="1" t="s">
        <v>56</v>
      </c>
      <c r="T803" s="1" t="s">
        <v>10</v>
      </c>
      <c r="U803" s="1" t="s">
        <v>40</v>
      </c>
    </row>
    <row r="804" spans="1:21" x14ac:dyDescent="0.25">
      <c r="A804">
        <v>806</v>
      </c>
      <c r="B804">
        <f>IF(IFERROR(VLOOKUP(Origen[[#This Row],[Customer ID]],A805:A4703,1,FALSE),0)&gt;0,1,0)</f>
        <v>0</v>
      </c>
      <c r="C804">
        <v>41</v>
      </c>
      <c r="D804" s="1" t="s">
        <v>2</v>
      </c>
      <c r="E804" s="1" t="str">
        <f>IF(Origen[[#This Row],[Genero Sin Depurar]]="","Desconocido",Origen[[#This Row],[Genero Sin Depurar]])</f>
        <v>Male</v>
      </c>
      <c r="F804" s="1" t="s">
        <v>63</v>
      </c>
      <c r="G804" s="1" t="s">
        <v>4</v>
      </c>
      <c r="H804" s="2">
        <v>46902</v>
      </c>
      <c r="I804" s="2" t="str">
        <f>TEXT(Origen[[#This Row],[Fecha Compra]],"dddd")</f>
        <v>lunes</v>
      </c>
      <c r="J804" s="7" t="str">
        <f>TEXT(MONTH(Origen[[#This Row],[Fecha Compra]]),"MM")</f>
        <v>01</v>
      </c>
      <c r="K804" s="7">
        <f>YEAR(Origen[[#This Row],[Fecha Compra]])</f>
        <v>2028</v>
      </c>
      <c r="L804">
        <v>40</v>
      </c>
      <c r="M804">
        <v>30</v>
      </c>
      <c r="N804">
        <f>Origen[[#This Row],[Unidades]]*Origen[[#This Row],[PVP]]</f>
        <v>1200</v>
      </c>
      <c r="O804" s="1" t="s">
        <v>121</v>
      </c>
      <c r="P804" s="1" t="s">
        <v>6</v>
      </c>
      <c r="Q804" s="1" t="s">
        <v>34</v>
      </c>
      <c r="R804" s="1" t="s">
        <v>35</v>
      </c>
      <c r="S804" s="1" t="s">
        <v>27</v>
      </c>
      <c r="T804" s="1" t="s">
        <v>68</v>
      </c>
      <c r="U804" s="1" t="s">
        <v>70</v>
      </c>
    </row>
    <row r="805" spans="1:21" x14ac:dyDescent="0.25">
      <c r="A805">
        <v>807</v>
      </c>
      <c r="B805">
        <f>IF(IFERROR(VLOOKUP(Origen[[#This Row],[Customer ID]],A806:A4704,1,FALSE),0)&gt;0,1,0)</f>
        <v>0</v>
      </c>
      <c r="C805">
        <v>56</v>
      </c>
      <c r="D805" s="1" t="s">
        <v>2</v>
      </c>
      <c r="E805" s="1" t="str">
        <f>IF(Origen[[#This Row],[Genero Sin Depurar]]="","Desconocido",Origen[[#This Row],[Genero Sin Depurar]])</f>
        <v>Male</v>
      </c>
      <c r="F805" s="1" t="s">
        <v>16</v>
      </c>
      <c r="G805" s="1" t="s">
        <v>4</v>
      </c>
      <c r="H805" s="2">
        <v>46904</v>
      </c>
      <c r="I805" s="2" t="str">
        <f>TEXT(Origen[[#This Row],[Fecha Compra]],"dddd")</f>
        <v>miércoles</v>
      </c>
      <c r="J805" s="7" t="str">
        <f>TEXT(MONTH(Origen[[#This Row],[Fecha Compra]]),"MM")</f>
        <v>01</v>
      </c>
      <c r="K805" s="7">
        <f>YEAR(Origen[[#This Row],[Fecha Compra]])</f>
        <v>2028</v>
      </c>
      <c r="L805">
        <v>46</v>
      </c>
      <c r="M805">
        <v>56</v>
      </c>
      <c r="N805">
        <f>Origen[[#This Row],[Unidades]]*Origen[[#This Row],[PVP]]</f>
        <v>2576</v>
      </c>
      <c r="O805" s="1" t="s">
        <v>85</v>
      </c>
      <c r="P805" s="1" t="s">
        <v>6</v>
      </c>
      <c r="Q805" s="1" t="s">
        <v>43</v>
      </c>
      <c r="R805" s="1" t="s">
        <v>35</v>
      </c>
      <c r="S805" s="1" t="s">
        <v>36</v>
      </c>
      <c r="T805" s="1" t="s">
        <v>28</v>
      </c>
      <c r="U805" s="1" t="s">
        <v>40</v>
      </c>
    </row>
    <row r="806" spans="1:21" x14ac:dyDescent="0.25">
      <c r="A806">
        <v>808</v>
      </c>
      <c r="B806">
        <f>IF(IFERROR(VLOOKUP(Origen[[#This Row],[Customer ID]],A807:A4705,1,FALSE),0)&gt;0,1,0)</f>
        <v>0</v>
      </c>
      <c r="C806">
        <v>27</v>
      </c>
      <c r="D806" s="1" t="s">
        <v>2</v>
      </c>
      <c r="E806" s="1" t="str">
        <f>IF(Origen[[#This Row],[Genero Sin Depurar]]="","Desconocido",Origen[[#This Row],[Genero Sin Depurar]])</f>
        <v>Male</v>
      </c>
      <c r="F806" s="1" t="s">
        <v>95</v>
      </c>
      <c r="G806" s="1" t="s">
        <v>4</v>
      </c>
      <c r="H806" s="2">
        <v>46906</v>
      </c>
      <c r="I806" s="2" t="str">
        <f>TEXT(Origen[[#This Row],[Fecha Compra]],"dddd")</f>
        <v>viernes</v>
      </c>
      <c r="J806" s="7" t="str">
        <f>TEXT(MONTH(Origen[[#This Row],[Fecha Compra]]),"MM")</f>
        <v>01</v>
      </c>
      <c r="K806" s="7">
        <f>YEAR(Origen[[#This Row],[Fecha Compra]])</f>
        <v>2028</v>
      </c>
      <c r="L806">
        <v>15</v>
      </c>
      <c r="M806">
        <v>89</v>
      </c>
      <c r="N806">
        <f>Origen[[#This Row],[Unidades]]*Origen[[#This Row],[PVP]]</f>
        <v>1335</v>
      </c>
      <c r="O806" s="1" t="s">
        <v>66</v>
      </c>
      <c r="P806" s="1" t="s">
        <v>18</v>
      </c>
      <c r="Q806" s="1" t="s">
        <v>92</v>
      </c>
      <c r="R806" s="1" t="s">
        <v>8</v>
      </c>
      <c r="S806" s="1" t="s">
        <v>9</v>
      </c>
      <c r="T806" s="1" t="s">
        <v>21</v>
      </c>
      <c r="U806" s="1" t="s">
        <v>22</v>
      </c>
    </row>
    <row r="807" spans="1:21" x14ac:dyDescent="0.25">
      <c r="A807">
        <v>809</v>
      </c>
      <c r="B807">
        <f>IF(IFERROR(VLOOKUP(Origen[[#This Row],[Customer ID]],A808:A4706,1,FALSE),0)&gt;0,1,0)</f>
        <v>0</v>
      </c>
      <c r="C807">
        <v>46</v>
      </c>
      <c r="D807" s="1" t="s">
        <v>2</v>
      </c>
      <c r="E807" s="1" t="str">
        <f>IF(Origen[[#This Row],[Genero Sin Depurar]]="","Desconocido",Origen[[#This Row],[Genero Sin Depurar]])</f>
        <v>Male</v>
      </c>
      <c r="F807" s="1" t="s">
        <v>53</v>
      </c>
      <c r="G807" s="1" t="s">
        <v>24</v>
      </c>
      <c r="H807" s="2">
        <v>46908</v>
      </c>
      <c r="I807" s="2" t="str">
        <f>TEXT(Origen[[#This Row],[Fecha Compra]],"dddd")</f>
        <v>domingo</v>
      </c>
      <c r="J807" s="7" t="str">
        <f>TEXT(MONTH(Origen[[#This Row],[Fecha Compra]]),"MM")</f>
        <v>01</v>
      </c>
      <c r="K807" s="7">
        <f>YEAR(Origen[[#This Row],[Fecha Compra]])</f>
        <v>2028</v>
      </c>
      <c r="L807">
        <v>38</v>
      </c>
      <c r="M807">
        <v>96</v>
      </c>
      <c r="N807">
        <f>Origen[[#This Row],[Unidades]]*Origen[[#This Row],[PVP]]</f>
        <v>3648</v>
      </c>
      <c r="O807" s="1" t="s">
        <v>132</v>
      </c>
      <c r="P807" s="1" t="s">
        <v>6</v>
      </c>
      <c r="Q807" s="1" t="s">
        <v>75</v>
      </c>
      <c r="R807" s="1" t="s">
        <v>39</v>
      </c>
      <c r="S807" s="1" t="s">
        <v>27</v>
      </c>
      <c r="T807" s="1" t="s">
        <v>15</v>
      </c>
      <c r="U807" s="1" t="s">
        <v>79</v>
      </c>
    </row>
    <row r="808" spans="1:21" x14ac:dyDescent="0.25">
      <c r="A808">
        <v>810</v>
      </c>
      <c r="B808">
        <f>IF(IFERROR(VLOOKUP(Origen[[#This Row],[Customer ID]],A809:A4707,1,FALSE),0)&gt;0,1,0)</f>
        <v>0</v>
      </c>
      <c r="C808">
        <v>48</v>
      </c>
      <c r="D808" s="1" t="s">
        <v>2</v>
      </c>
      <c r="E808" s="1" t="str">
        <f>IF(Origen[[#This Row],[Genero Sin Depurar]]="","Desconocido",Origen[[#This Row],[Genero Sin Depurar]])</f>
        <v>Male</v>
      </c>
      <c r="F808" s="1" t="s">
        <v>119</v>
      </c>
      <c r="G808" s="1" t="s">
        <v>24</v>
      </c>
      <c r="H808" s="2">
        <v>46910</v>
      </c>
      <c r="I808" s="2" t="str">
        <f>TEXT(Origen[[#This Row],[Fecha Compra]],"dddd")</f>
        <v>martes</v>
      </c>
      <c r="J808" s="7" t="str">
        <f>TEXT(MONTH(Origen[[#This Row],[Fecha Compra]]),"MM")</f>
        <v>01</v>
      </c>
      <c r="K808" s="7">
        <f>YEAR(Origen[[#This Row],[Fecha Compra]])</f>
        <v>2028</v>
      </c>
      <c r="L808">
        <v>30</v>
      </c>
      <c r="M808">
        <v>81</v>
      </c>
      <c r="N808">
        <f>Origen[[#This Row],[Unidades]]*Origen[[#This Row],[PVP]]</f>
        <v>2430</v>
      </c>
      <c r="O808" s="1" t="s">
        <v>113</v>
      </c>
      <c r="P808" s="1" t="s">
        <v>26</v>
      </c>
      <c r="Q808" s="1" t="s">
        <v>65</v>
      </c>
      <c r="R808" s="1" t="s">
        <v>39</v>
      </c>
      <c r="S808" s="1" t="s">
        <v>27</v>
      </c>
      <c r="T808" s="1" t="s">
        <v>28</v>
      </c>
      <c r="U808" s="1" t="s">
        <v>58</v>
      </c>
    </row>
    <row r="809" spans="1:21" x14ac:dyDescent="0.25">
      <c r="A809">
        <v>811</v>
      </c>
      <c r="B809">
        <f>IF(IFERROR(VLOOKUP(Origen[[#This Row],[Customer ID]],A810:A4708,1,FALSE),0)&gt;0,1,0)</f>
        <v>0</v>
      </c>
      <c r="C809">
        <v>52</v>
      </c>
      <c r="D809" s="1" t="s">
        <v>2</v>
      </c>
      <c r="E809" s="1" t="str">
        <f>IF(Origen[[#This Row],[Genero Sin Depurar]]="","Desconocido",Origen[[#This Row],[Genero Sin Depurar]])</f>
        <v>Male</v>
      </c>
      <c r="F809" s="1" t="s">
        <v>101</v>
      </c>
      <c r="G809" s="1" t="s">
        <v>49</v>
      </c>
      <c r="H809" s="2">
        <v>46912</v>
      </c>
      <c r="I809" s="2" t="str">
        <f>TEXT(Origen[[#This Row],[Fecha Compra]],"dddd")</f>
        <v>jueves</v>
      </c>
      <c r="J809" s="7" t="str">
        <f>TEXT(MONTH(Origen[[#This Row],[Fecha Compra]]),"MM")</f>
        <v>01</v>
      </c>
      <c r="K809" s="7">
        <f>YEAR(Origen[[#This Row],[Fecha Compra]])</f>
        <v>2028</v>
      </c>
      <c r="L809">
        <v>32</v>
      </c>
      <c r="M809">
        <v>83</v>
      </c>
      <c r="N809">
        <f>Origen[[#This Row],[Unidades]]*Origen[[#This Row],[PVP]]</f>
        <v>2656</v>
      </c>
      <c r="O809" s="1" t="s">
        <v>129</v>
      </c>
      <c r="P809" s="1" t="s">
        <v>18</v>
      </c>
      <c r="Q809" s="1" t="s">
        <v>75</v>
      </c>
      <c r="R809" s="1" t="s">
        <v>39</v>
      </c>
      <c r="S809" s="1" t="s">
        <v>56</v>
      </c>
      <c r="T809" s="1" t="s">
        <v>68</v>
      </c>
      <c r="U809" s="1" t="s">
        <v>58</v>
      </c>
    </row>
    <row r="810" spans="1:21" x14ac:dyDescent="0.25">
      <c r="A810">
        <v>812</v>
      </c>
      <c r="B810">
        <f>IF(IFERROR(VLOOKUP(Origen[[#This Row],[Customer ID]],A811:A4709,1,FALSE),0)&gt;0,1,0)</f>
        <v>0</v>
      </c>
      <c r="C810">
        <v>18</v>
      </c>
      <c r="D810" s="1" t="s">
        <v>2</v>
      </c>
      <c r="E810" s="1" t="str">
        <f>IF(Origen[[#This Row],[Genero Sin Depurar]]="","Desconocido",Origen[[#This Row],[Genero Sin Depurar]])</f>
        <v>Male</v>
      </c>
      <c r="F810" s="1" t="s">
        <v>32</v>
      </c>
      <c r="G810" s="1" t="s">
        <v>24</v>
      </c>
      <c r="H810" s="2">
        <v>46914</v>
      </c>
      <c r="I810" s="2" t="str">
        <f>TEXT(Origen[[#This Row],[Fecha Compra]],"dddd")</f>
        <v>sábado</v>
      </c>
      <c r="J810" s="7" t="str">
        <f>TEXT(MONTH(Origen[[#This Row],[Fecha Compra]]),"MM")</f>
        <v>01</v>
      </c>
      <c r="K810" s="7">
        <f>YEAR(Origen[[#This Row],[Fecha Compra]])</f>
        <v>2028</v>
      </c>
      <c r="L810">
        <v>36</v>
      </c>
      <c r="M810">
        <v>35</v>
      </c>
      <c r="N810">
        <f>Origen[[#This Row],[Unidades]]*Origen[[#This Row],[PVP]]</f>
        <v>1260</v>
      </c>
      <c r="O810" s="1" t="s">
        <v>97</v>
      </c>
      <c r="P810" s="1" t="s">
        <v>26</v>
      </c>
      <c r="Q810" s="1" t="s">
        <v>78</v>
      </c>
      <c r="R810" s="1" t="s">
        <v>8</v>
      </c>
      <c r="S810" s="1" t="s">
        <v>20</v>
      </c>
      <c r="T810" s="1" t="s">
        <v>10</v>
      </c>
      <c r="U810" s="1" t="s">
        <v>40</v>
      </c>
    </row>
    <row r="811" spans="1:21" x14ac:dyDescent="0.25">
      <c r="A811">
        <v>813</v>
      </c>
      <c r="B811">
        <f>IF(IFERROR(VLOOKUP(Origen[[#This Row],[Customer ID]],A812:A4710,1,FALSE),0)&gt;0,1,0)</f>
        <v>0</v>
      </c>
      <c r="C811">
        <v>64</v>
      </c>
      <c r="D811" s="1" t="s">
        <v>2</v>
      </c>
      <c r="E811" s="1" t="str">
        <f>IF(Origen[[#This Row],[Genero Sin Depurar]]="","Desconocido",Origen[[#This Row],[Genero Sin Depurar]])</f>
        <v>Male</v>
      </c>
      <c r="F811" s="1" t="s">
        <v>119</v>
      </c>
      <c r="G811" s="1" t="s">
        <v>24</v>
      </c>
      <c r="H811" s="2">
        <v>46916</v>
      </c>
      <c r="I811" s="2" t="str">
        <f>TEXT(Origen[[#This Row],[Fecha Compra]],"dddd")</f>
        <v>lunes</v>
      </c>
      <c r="J811" s="7" t="str">
        <f>TEXT(MONTH(Origen[[#This Row],[Fecha Compra]]),"MM")</f>
        <v>01</v>
      </c>
      <c r="K811" s="7">
        <f>YEAR(Origen[[#This Row],[Fecha Compra]])</f>
        <v>2028</v>
      </c>
      <c r="L811">
        <v>32</v>
      </c>
      <c r="M811">
        <v>56</v>
      </c>
      <c r="N811">
        <f>Origen[[#This Row],[Unidades]]*Origen[[#This Row],[PVP]]</f>
        <v>1792</v>
      </c>
      <c r="O811" s="1" t="s">
        <v>102</v>
      </c>
      <c r="P811" s="1" t="s">
        <v>26</v>
      </c>
      <c r="Q811" s="1" t="s">
        <v>60</v>
      </c>
      <c r="R811" s="1" t="s">
        <v>35</v>
      </c>
      <c r="S811" s="1" t="s">
        <v>36</v>
      </c>
      <c r="T811" s="1" t="s">
        <v>21</v>
      </c>
      <c r="U811" s="1" t="s">
        <v>22</v>
      </c>
    </row>
    <row r="812" spans="1:21" x14ac:dyDescent="0.25">
      <c r="A812">
        <v>814</v>
      </c>
      <c r="B812">
        <f>IF(IFERROR(VLOOKUP(Origen[[#This Row],[Customer ID]],A813:A4711,1,FALSE),0)&gt;0,1,0)</f>
        <v>0</v>
      </c>
      <c r="C812">
        <v>54</v>
      </c>
      <c r="D812" s="1" t="s">
        <v>2</v>
      </c>
      <c r="E812" s="1" t="str">
        <f>IF(Origen[[#This Row],[Genero Sin Depurar]]="","Desconocido",Origen[[#This Row],[Genero Sin Depurar]])</f>
        <v>Male</v>
      </c>
      <c r="F812" s="1" t="s">
        <v>48</v>
      </c>
      <c r="G812" s="1" t="s">
        <v>49</v>
      </c>
      <c r="H812" s="2">
        <v>46918</v>
      </c>
      <c r="I812" s="2" t="str">
        <f>TEXT(Origen[[#This Row],[Fecha Compra]],"dddd")</f>
        <v>miércoles</v>
      </c>
      <c r="J812" s="7" t="str">
        <f>TEXT(MONTH(Origen[[#This Row],[Fecha Compra]]),"MM")</f>
        <v>01</v>
      </c>
      <c r="K812" s="7">
        <f>YEAR(Origen[[#This Row],[Fecha Compra]])</f>
        <v>2028</v>
      </c>
      <c r="L812">
        <v>14</v>
      </c>
      <c r="M812">
        <v>45</v>
      </c>
      <c r="N812">
        <f>Origen[[#This Row],[Unidades]]*Origen[[#This Row],[PVP]]</f>
        <v>630</v>
      </c>
      <c r="O812" s="1" t="s">
        <v>38</v>
      </c>
      <c r="P812" s="1" t="s">
        <v>18</v>
      </c>
      <c r="Q812" s="1" t="s">
        <v>60</v>
      </c>
      <c r="R812" s="1" t="s">
        <v>35</v>
      </c>
      <c r="S812" s="1" t="s">
        <v>56</v>
      </c>
      <c r="T812" s="1" t="s">
        <v>68</v>
      </c>
      <c r="U812" s="1" t="s">
        <v>31</v>
      </c>
    </row>
    <row r="813" spans="1:21" x14ac:dyDescent="0.25">
      <c r="A813">
        <v>815</v>
      </c>
      <c r="B813">
        <f>IF(IFERROR(VLOOKUP(Origen[[#This Row],[Customer ID]],A814:A4712,1,FALSE),0)&gt;0,1,0)</f>
        <v>0</v>
      </c>
      <c r="C813">
        <v>31</v>
      </c>
      <c r="D813" s="1" t="s">
        <v>2</v>
      </c>
      <c r="E813" s="1" t="str">
        <f>IF(Origen[[#This Row],[Genero Sin Depurar]]="","Desconocido",Origen[[#This Row],[Genero Sin Depurar]])</f>
        <v>Male</v>
      </c>
      <c r="F813" s="1" t="s">
        <v>37</v>
      </c>
      <c r="G813" s="1" t="s">
        <v>4</v>
      </c>
      <c r="H813" s="2">
        <v>46920</v>
      </c>
      <c r="I813" s="2" t="str">
        <f>TEXT(Origen[[#This Row],[Fecha Compra]],"dddd")</f>
        <v>viernes</v>
      </c>
      <c r="J813" s="7" t="str">
        <f>TEXT(MONTH(Origen[[#This Row],[Fecha Compra]]),"MM")</f>
        <v>01</v>
      </c>
      <c r="K813" s="7">
        <f>YEAR(Origen[[#This Row],[Fecha Compra]])</f>
        <v>2028</v>
      </c>
      <c r="L813">
        <v>8</v>
      </c>
      <c r="M813">
        <v>62</v>
      </c>
      <c r="N813">
        <f>Origen[[#This Row],[Unidades]]*Origen[[#This Row],[PVP]]</f>
        <v>496</v>
      </c>
      <c r="O813" s="1" t="s">
        <v>130</v>
      </c>
      <c r="P813" s="1" t="s">
        <v>26</v>
      </c>
      <c r="Q813" s="1" t="s">
        <v>51</v>
      </c>
      <c r="R813" s="1" t="s">
        <v>8</v>
      </c>
      <c r="S813" s="1" t="s">
        <v>9</v>
      </c>
      <c r="T813" s="1" t="s">
        <v>28</v>
      </c>
      <c r="U813" s="1" t="s">
        <v>70</v>
      </c>
    </row>
    <row r="814" spans="1:21" x14ac:dyDescent="0.25">
      <c r="A814">
        <v>816</v>
      </c>
      <c r="B814">
        <f>IF(IFERROR(VLOOKUP(Origen[[#This Row],[Customer ID]],A815:A4713,1,FALSE),0)&gt;0,1,0)</f>
        <v>0</v>
      </c>
      <c r="C814">
        <v>30</v>
      </c>
      <c r="D814" s="1" t="s">
        <v>2</v>
      </c>
      <c r="E814" s="1" t="str">
        <f>IF(Origen[[#This Row],[Genero Sin Depurar]]="","Desconocido",Origen[[#This Row],[Genero Sin Depurar]])</f>
        <v>Male</v>
      </c>
      <c r="F814" s="1" t="s">
        <v>106</v>
      </c>
      <c r="G814" s="1" t="s">
        <v>49</v>
      </c>
      <c r="H814" s="2">
        <v>46922</v>
      </c>
      <c r="I814" s="2" t="str">
        <f>TEXT(Origen[[#This Row],[Fecha Compra]],"dddd")</f>
        <v>domingo</v>
      </c>
      <c r="J814" s="7" t="str">
        <f>TEXT(MONTH(Origen[[#This Row],[Fecha Compra]]),"MM")</f>
        <v>01</v>
      </c>
      <c r="K814" s="7">
        <f>YEAR(Origen[[#This Row],[Fecha Compra]])</f>
        <v>2028</v>
      </c>
      <c r="L814">
        <v>27</v>
      </c>
      <c r="M814">
        <v>84</v>
      </c>
      <c r="N814">
        <f>Origen[[#This Row],[Unidades]]*Origen[[#This Row],[PVP]]</f>
        <v>2268</v>
      </c>
      <c r="O814" s="1" t="s">
        <v>46</v>
      </c>
      <c r="P814" s="1" t="s">
        <v>6</v>
      </c>
      <c r="Q814" s="1" t="s">
        <v>67</v>
      </c>
      <c r="R814" s="1" t="s">
        <v>19</v>
      </c>
      <c r="S814" s="1" t="s">
        <v>27</v>
      </c>
      <c r="T814" s="1" t="s">
        <v>10</v>
      </c>
      <c r="U814" s="1" t="s">
        <v>58</v>
      </c>
    </row>
    <row r="815" spans="1:21" x14ac:dyDescent="0.25">
      <c r="A815">
        <v>817</v>
      </c>
      <c r="B815">
        <f>IF(IFERROR(VLOOKUP(Origen[[#This Row],[Customer ID]],A816:A4714,1,FALSE),0)&gt;0,1,0)</f>
        <v>0</v>
      </c>
      <c r="C815">
        <v>26</v>
      </c>
      <c r="D815" s="1" t="s">
        <v>2</v>
      </c>
      <c r="E815" s="1" t="str">
        <f>IF(Origen[[#This Row],[Genero Sin Depurar]]="","Desconocido",Origen[[#This Row],[Genero Sin Depurar]])</f>
        <v>Male</v>
      </c>
      <c r="F815" s="1" t="s">
        <v>12</v>
      </c>
      <c r="G815" s="1" t="s">
        <v>4</v>
      </c>
      <c r="H815" s="2">
        <v>46924</v>
      </c>
      <c r="I815" s="2" t="str">
        <f>TEXT(Origen[[#This Row],[Fecha Compra]],"dddd")</f>
        <v>martes</v>
      </c>
      <c r="J815" s="7" t="str">
        <f>TEXT(MONTH(Origen[[#This Row],[Fecha Compra]]),"MM")</f>
        <v>01</v>
      </c>
      <c r="K815" s="7">
        <f>YEAR(Origen[[#This Row],[Fecha Compra]])</f>
        <v>2028</v>
      </c>
      <c r="L815">
        <v>24</v>
      </c>
      <c r="M815">
        <v>24</v>
      </c>
      <c r="N815">
        <f>Origen[[#This Row],[Unidades]]*Origen[[#This Row],[PVP]]</f>
        <v>576</v>
      </c>
      <c r="O815" s="1" t="s">
        <v>97</v>
      </c>
      <c r="P815" s="1" t="s">
        <v>6</v>
      </c>
      <c r="Q815" s="1" t="s">
        <v>91</v>
      </c>
      <c r="R815" s="1" t="s">
        <v>35</v>
      </c>
      <c r="S815" s="1" t="s">
        <v>56</v>
      </c>
      <c r="T815" s="1" t="s">
        <v>68</v>
      </c>
      <c r="U815" s="1" t="s">
        <v>70</v>
      </c>
    </row>
    <row r="816" spans="1:21" x14ac:dyDescent="0.25">
      <c r="A816">
        <v>818</v>
      </c>
      <c r="B816">
        <f>IF(IFERROR(VLOOKUP(Origen[[#This Row],[Customer ID]],A817:A4715,1,FALSE),0)&gt;0,1,0)</f>
        <v>0</v>
      </c>
      <c r="C816">
        <v>25</v>
      </c>
      <c r="D816" s="1" t="s">
        <v>2</v>
      </c>
      <c r="E816" s="1" t="str">
        <f>IF(Origen[[#This Row],[Genero Sin Depurar]]="","Desconocido",Origen[[#This Row],[Genero Sin Depurar]])</f>
        <v>Male</v>
      </c>
      <c r="F816" s="1" t="s">
        <v>48</v>
      </c>
      <c r="G816" s="1" t="s">
        <v>49</v>
      </c>
      <c r="H816" s="2">
        <v>46926</v>
      </c>
      <c r="I816" s="2" t="str">
        <f>TEXT(Origen[[#This Row],[Fecha Compra]],"dddd")</f>
        <v>jueves</v>
      </c>
      <c r="J816" s="7" t="str">
        <f>TEXT(MONTH(Origen[[#This Row],[Fecha Compra]]),"MM")</f>
        <v>01</v>
      </c>
      <c r="K816" s="7">
        <f>YEAR(Origen[[#This Row],[Fecha Compra]])</f>
        <v>2028</v>
      </c>
      <c r="L816">
        <v>30</v>
      </c>
      <c r="M816">
        <v>21</v>
      </c>
      <c r="N816">
        <f>Origen[[#This Row],[Unidades]]*Origen[[#This Row],[PVP]]</f>
        <v>630</v>
      </c>
      <c r="O816" s="1" t="s">
        <v>89</v>
      </c>
      <c r="P816" s="1" t="s">
        <v>18</v>
      </c>
      <c r="Q816" s="1" t="s">
        <v>7</v>
      </c>
      <c r="R816" s="1" t="s">
        <v>19</v>
      </c>
      <c r="S816" s="1" t="s">
        <v>56</v>
      </c>
      <c r="T816" s="1" t="s">
        <v>28</v>
      </c>
      <c r="U816" s="1" t="s">
        <v>11</v>
      </c>
    </row>
    <row r="817" spans="1:21" x14ac:dyDescent="0.25">
      <c r="A817">
        <v>819</v>
      </c>
      <c r="B817">
        <f>IF(IFERROR(VLOOKUP(Origen[[#This Row],[Customer ID]],A818:A4716,1,FALSE),0)&gt;0,1,0)</f>
        <v>0</v>
      </c>
      <c r="C817">
        <v>59</v>
      </c>
      <c r="D817" s="1" t="s">
        <v>2</v>
      </c>
      <c r="E817" s="1" t="str">
        <f>IF(Origen[[#This Row],[Genero Sin Depurar]]="","Desconocido",Origen[[#This Row],[Genero Sin Depurar]])</f>
        <v>Male</v>
      </c>
      <c r="F817" s="1" t="s">
        <v>37</v>
      </c>
      <c r="G817" s="1" t="s">
        <v>4</v>
      </c>
      <c r="H817" s="2">
        <v>46928</v>
      </c>
      <c r="I817" s="2" t="str">
        <f>TEXT(Origen[[#This Row],[Fecha Compra]],"dddd")</f>
        <v>sábado</v>
      </c>
      <c r="J817" s="7" t="str">
        <f>TEXT(MONTH(Origen[[#This Row],[Fecha Compra]]),"MM")</f>
        <v>01</v>
      </c>
      <c r="K817" s="7">
        <f>YEAR(Origen[[#This Row],[Fecha Compra]])</f>
        <v>2028</v>
      </c>
      <c r="L817">
        <v>34</v>
      </c>
      <c r="M817">
        <v>91</v>
      </c>
      <c r="N817">
        <f>Origen[[#This Row],[Unidades]]*Origen[[#This Row],[PVP]]</f>
        <v>3094</v>
      </c>
      <c r="O817" s="1" t="s">
        <v>117</v>
      </c>
      <c r="P817" s="1" t="s">
        <v>26</v>
      </c>
      <c r="Q817" s="1" t="s">
        <v>82</v>
      </c>
      <c r="R817" s="1" t="s">
        <v>8</v>
      </c>
      <c r="S817" s="1" t="s">
        <v>56</v>
      </c>
      <c r="T817" s="1" t="s">
        <v>68</v>
      </c>
      <c r="U817" s="1" t="s">
        <v>70</v>
      </c>
    </row>
    <row r="818" spans="1:21" x14ac:dyDescent="0.25">
      <c r="A818">
        <v>820</v>
      </c>
      <c r="B818">
        <f>IF(IFERROR(VLOOKUP(Origen[[#This Row],[Customer ID]],A819:A4717,1,FALSE),0)&gt;0,1,0)</f>
        <v>0</v>
      </c>
      <c r="C818">
        <v>55</v>
      </c>
      <c r="D818" s="1" t="s">
        <v>2</v>
      </c>
      <c r="E818" s="1" t="str">
        <f>IF(Origen[[#This Row],[Genero Sin Depurar]]="","Desconocido",Origen[[#This Row],[Genero Sin Depurar]])</f>
        <v>Male</v>
      </c>
      <c r="F818" s="1" t="s">
        <v>71</v>
      </c>
      <c r="G818" s="1" t="s">
        <v>49</v>
      </c>
      <c r="H818" s="2">
        <v>46930</v>
      </c>
      <c r="I818" s="2" t="str">
        <f>TEXT(Origen[[#This Row],[Fecha Compra]],"dddd")</f>
        <v>lunes</v>
      </c>
      <c r="J818" s="7" t="str">
        <f>TEXT(MONTH(Origen[[#This Row],[Fecha Compra]]),"MM")</f>
        <v>01</v>
      </c>
      <c r="K818" s="7">
        <f>YEAR(Origen[[#This Row],[Fecha Compra]])</f>
        <v>2028</v>
      </c>
      <c r="L818">
        <v>28</v>
      </c>
      <c r="M818">
        <v>36</v>
      </c>
      <c r="N818">
        <f>Origen[[#This Row],[Unidades]]*Origen[[#This Row],[PVP]]</f>
        <v>1008</v>
      </c>
      <c r="O818" s="1" t="s">
        <v>94</v>
      </c>
      <c r="P818" s="1" t="s">
        <v>18</v>
      </c>
      <c r="Q818" s="1" t="s">
        <v>67</v>
      </c>
      <c r="R818" s="1" t="s">
        <v>8</v>
      </c>
      <c r="S818" s="1" t="s">
        <v>27</v>
      </c>
      <c r="T818" s="1" t="s">
        <v>68</v>
      </c>
      <c r="U818" s="1" t="s">
        <v>40</v>
      </c>
    </row>
    <row r="819" spans="1:21" x14ac:dyDescent="0.25">
      <c r="A819">
        <v>821</v>
      </c>
      <c r="B819">
        <f>IF(IFERROR(VLOOKUP(Origen[[#This Row],[Customer ID]],A820:A4718,1,FALSE),0)&gt;0,1,0)</f>
        <v>0</v>
      </c>
      <c r="C819">
        <v>56</v>
      </c>
      <c r="D819" s="1" t="s">
        <v>2</v>
      </c>
      <c r="E819" s="1" t="str">
        <f>IF(Origen[[#This Row],[Genero Sin Depurar]]="","Desconocido",Origen[[#This Row],[Genero Sin Depurar]])</f>
        <v>Male</v>
      </c>
      <c r="F819" s="1" t="s">
        <v>32</v>
      </c>
      <c r="G819" s="1" t="s">
        <v>24</v>
      </c>
      <c r="H819" s="2">
        <v>46932</v>
      </c>
      <c r="I819" s="2" t="str">
        <f>TEXT(Origen[[#This Row],[Fecha Compra]],"dddd")</f>
        <v>miércoles</v>
      </c>
      <c r="J819" s="7" t="str">
        <f>TEXT(MONTH(Origen[[#This Row],[Fecha Compra]]),"MM")</f>
        <v>01</v>
      </c>
      <c r="K819" s="7">
        <f>YEAR(Origen[[#This Row],[Fecha Compra]])</f>
        <v>2028</v>
      </c>
      <c r="L819">
        <v>27</v>
      </c>
      <c r="M819">
        <v>39</v>
      </c>
      <c r="N819">
        <f>Origen[[#This Row],[Unidades]]*Origen[[#This Row],[PVP]]</f>
        <v>1053</v>
      </c>
      <c r="O819" s="1" t="s">
        <v>42</v>
      </c>
      <c r="P819" s="1" t="s">
        <v>26</v>
      </c>
      <c r="Q819" s="1" t="s">
        <v>30</v>
      </c>
      <c r="R819" s="1" t="s">
        <v>19</v>
      </c>
      <c r="S819" s="1" t="s">
        <v>52</v>
      </c>
      <c r="T819" s="1" t="s">
        <v>68</v>
      </c>
      <c r="U819" s="1" t="s">
        <v>70</v>
      </c>
    </row>
    <row r="820" spans="1:21" x14ac:dyDescent="0.25">
      <c r="A820">
        <v>822</v>
      </c>
      <c r="B820">
        <f>IF(IFERROR(VLOOKUP(Origen[[#This Row],[Customer ID]],A821:A4719,1,FALSE),0)&gt;0,1,0)</f>
        <v>0</v>
      </c>
      <c r="C820">
        <v>62</v>
      </c>
      <c r="D820" s="1" t="s">
        <v>2</v>
      </c>
      <c r="E820" s="1" t="str">
        <f>IF(Origen[[#This Row],[Genero Sin Depurar]]="","Desconocido",Origen[[#This Row],[Genero Sin Depurar]])</f>
        <v>Male</v>
      </c>
      <c r="F820" s="1" t="s">
        <v>86</v>
      </c>
      <c r="G820" s="1" t="s">
        <v>4</v>
      </c>
      <c r="H820" s="2">
        <v>46934</v>
      </c>
      <c r="I820" s="2" t="str">
        <f>TEXT(Origen[[#This Row],[Fecha Compra]],"dddd")</f>
        <v>viernes</v>
      </c>
      <c r="J820" s="7" t="str">
        <f>TEXT(MONTH(Origen[[#This Row],[Fecha Compra]]),"MM")</f>
        <v>01</v>
      </c>
      <c r="K820" s="7">
        <f>YEAR(Origen[[#This Row],[Fecha Compra]])</f>
        <v>2028</v>
      </c>
      <c r="L820">
        <v>31</v>
      </c>
      <c r="M820">
        <v>39</v>
      </c>
      <c r="N820">
        <f>Origen[[#This Row],[Unidades]]*Origen[[#This Row],[PVP]]</f>
        <v>1209</v>
      </c>
      <c r="O820" s="1" t="s">
        <v>111</v>
      </c>
      <c r="P820" s="1" t="s">
        <v>26</v>
      </c>
      <c r="Q820" s="1" t="s">
        <v>78</v>
      </c>
      <c r="R820" s="1" t="s">
        <v>19</v>
      </c>
      <c r="S820" s="1" t="s">
        <v>36</v>
      </c>
      <c r="T820" s="1" t="s">
        <v>21</v>
      </c>
      <c r="U820" s="1" t="s">
        <v>58</v>
      </c>
    </row>
    <row r="821" spans="1:21" x14ac:dyDescent="0.25">
      <c r="A821">
        <v>823</v>
      </c>
      <c r="B821">
        <f>IF(IFERROR(VLOOKUP(Origen[[#This Row],[Customer ID]],A822:A4720,1,FALSE),0)&gt;0,1,0)</f>
        <v>0</v>
      </c>
      <c r="C821">
        <v>35</v>
      </c>
      <c r="D821" s="1" t="s">
        <v>2</v>
      </c>
      <c r="E821" s="1" t="str">
        <f>IF(Origen[[#This Row],[Genero Sin Depurar]]="","Desconocido",Origen[[#This Row],[Genero Sin Depurar]])</f>
        <v>Male</v>
      </c>
      <c r="F821" s="1" t="s">
        <v>37</v>
      </c>
      <c r="G821" s="1" t="s">
        <v>4</v>
      </c>
      <c r="H821" s="2">
        <v>46936</v>
      </c>
      <c r="I821" s="2" t="str">
        <f>TEXT(Origen[[#This Row],[Fecha Compra]],"dddd")</f>
        <v>domingo</v>
      </c>
      <c r="J821" s="7" t="str">
        <f>TEXT(MONTH(Origen[[#This Row],[Fecha Compra]]),"MM")</f>
        <v>01</v>
      </c>
      <c r="K821" s="7">
        <f>YEAR(Origen[[#This Row],[Fecha Compra]])</f>
        <v>2028</v>
      </c>
      <c r="L821">
        <v>23</v>
      </c>
      <c r="M821">
        <v>59</v>
      </c>
      <c r="N821">
        <f>Origen[[#This Row],[Unidades]]*Origen[[#This Row],[PVP]]</f>
        <v>1357</v>
      </c>
      <c r="O821" s="1" t="s">
        <v>73</v>
      </c>
      <c r="P821" s="1" t="s">
        <v>6</v>
      </c>
      <c r="Q821" s="1" t="s">
        <v>118</v>
      </c>
      <c r="R821" s="1" t="s">
        <v>8</v>
      </c>
      <c r="S821" s="1" t="s">
        <v>36</v>
      </c>
      <c r="T821" s="1" t="s">
        <v>57</v>
      </c>
      <c r="U821" s="1" t="s">
        <v>31</v>
      </c>
    </row>
    <row r="822" spans="1:21" x14ac:dyDescent="0.25">
      <c r="A822">
        <v>824</v>
      </c>
      <c r="B822">
        <f>IF(IFERROR(VLOOKUP(Origen[[#This Row],[Customer ID]],A823:A4721,1,FALSE),0)&gt;0,1,0)</f>
        <v>0</v>
      </c>
      <c r="C822">
        <v>51</v>
      </c>
      <c r="D822" s="1" t="s">
        <v>2</v>
      </c>
      <c r="E822" s="1" t="str">
        <f>IF(Origen[[#This Row],[Genero Sin Depurar]]="","Desconocido",Origen[[#This Row],[Genero Sin Depurar]])</f>
        <v>Male</v>
      </c>
      <c r="F822" s="1" t="s">
        <v>71</v>
      </c>
      <c r="G822" s="1" t="s">
        <v>49</v>
      </c>
      <c r="H822" s="2">
        <v>46938</v>
      </c>
      <c r="I822" s="2" t="str">
        <f>TEXT(Origen[[#This Row],[Fecha Compra]],"dddd")</f>
        <v>martes</v>
      </c>
      <c r="J822" s="7" t="str">
        <f>TEXT(MONTH(Origen[[#This Row],[Fecha Compra]]),"MM")</f>
        <v>01</v>
      </c>
      <c r="K822" s="7">
        <f>YEAR(Origen[[#This Row],[Fecha Compra]])</f>
        <v>2028</v>
      </c>
      <c r="L822">
        <v>11</v>
      </c>
      <c r="M822">
        <v>27</v>
      </c>
      <c r="N822">
        <f>Origen[[#This Row],[Unidades]]*Origen[[#This Row],[PVP]]</f>
        <v>297</v>
      </c>
      <c r="O822" s="1" t="s">
        <v>124</v>
      </c>
      <c r="P822" s="1" t="s">
        <v>26</v>
      </c>
      <c r="Q822" s="1" t="s">
        <v>78</v>
      </c>
      <c r="R822" s="1" t="s">
        <v>8</v>
      </c>
      <c r="S822" s="1" t="s">
        <v>20</v>
      </c>
      <c r="T822" s="1" t="s">
        <v>21</v>
      </c>
      <c r="U822" s="1" t="s">
        <v>40</v>
      </c>
    </row>
    <row r="823" spans="1:21" x14ac:dyDescent="0.25">
      <c r="A823">
        <v>825</v>
      </c>
      <c r="B823">
        <f>IF(IFERROR(VLOOKUP(Origen[[#This Row],[Customer ID]],A824:A4722,1,FALSE),0)&gt;0,1,0)</f>
        <v>0</v>
      </c>
      <c r="C823">
        <v>61</v>
      </c>
      <c r="D823" s="1" t="s">
        <v>2</v>
      </c>
      <c r="E823" s="1" t="str">
        <f>IF(Origen[[#This Row],[Genero Sin Depurar]]="","Desconocido",Origen[[#This Row],[Genero Sin Depurar]])</f>
        <v>Male</v>
      </c>
      <c r="F823" s="1" t="s">
        <v>3</v>
      </c>
      <c r="G823" s="1" t="s">
        <v>4</v>
      </c>
      <c r="H823" s="2">
        <v>46940</v>
      </c>
      <c r="I823" s="2" t="str">
        <f>TEXT(Origen[[#This Row],[Fecha Compra]],"dddd")</f>
        <v>jueves</v>
      </c>
      <c r="J823" s="7" t="str">
        <f>TEXT(MONTH(Origen[[#This Row],[Fecha Compra]]),"MM")</f>
        <v>01</v>
      </c>
      <c r="K823" s="7">
        <f>YEAR(Origen[[#This Row],[Fecha Compra]])</f>
        <v>2028</v>
      </c>
      <c r="L823">
        <v>48</v>
      </c>
      <c r="M823">
        <v>94</v>
      </c>
      <c r="N823">
        <f>Origen[[#This Row],[Unidades]]*Origen[[#This Row],[PVP]]</f>
        <v>4512</v>
      </c>
      <c r="O823" s="1" t="s">
        <v>124</v>
      </c>
      <c r="P823" s="1" t="s">
        <v>26</v>
      </c>
      <c r="Q823" s="1" t="s">
        <v>34</v>
      </c>
      <c r="R823" s="1" t="s">
        <v>19</v>
      </c>
      <c r="S823" s="1" t="s">
        <v>56</v>
      </c>
      <c r="T823" s="1" t="s">
        <v>15</v>
      </c>
      <c r="U823" s="1" t="s">
        <v>40</v>
      </c>
    </row>
    <row r="824" spans="1:21" x14ac:dyDescent="0.25">
      <c r="A824">
        <v>826</v>
      </c>
      <c r="B824">
        <f>IF(IFERROR(VLOOKUP(Origen[[#This Row],[Customer ID]],A825:A4723,1,FALSE),0)&gt;0,1,0)</f>
        <v>0</v>
      </c>
      <c r="C824">
        <v>27</v>
      </c>
      <c r="D824" s="1" t="s">
        <v>2</v>
      </c>
      <c r="E824" s="1" t="str">
        <f>IF(Origen[[#This Row],[Genero Sin Depurar]]="","Desconocido",Origen[[#This Row],[Genero Sin Depurar]])</f>
        <v>Male</v>
      </c>
      <c r="F824" s="1" t="s">
        <v>115</v>
      </c>
      <c r="G824" s="1" t="s">
        <v>49</v>
      </c>
      <c r="H824" s="2">
        <v>46942</v>
      </c>
      <c r="I824" s="2" t="str">
        <f>TEXT(Origen[[#This Row],[Fecha Compra]],"dddd")</f>
        <v>sábado</v>
      </c>
      <c r="J824" s="7" t="str">
        <f>TEXT(MONTH(Origen[[#This Row],[Fecha Compra]]),"MM")</f>
        <v>01</v>
      </c>
      <c r="K824" s="7">
        <f>YEAR(Origen[[#This Row],[Fecha Compra]])</f>
        <v>2028</v>
      </c>
      <c r="L824">
        <v>17</v>
      </c>
      <c r="M824">
        <v>94</v>
      </c>
      <c r="N824">
        <f>Origen[[#This Row],[Unidades]]*Origen[[#This Row],[PVP]]</f>
        <v>1598</v>
      </c>
      <c r="O824" s="1" t="s">
        <v>127</v>
      </c>
      <c r="P824" s="1" t="s">
        <v>74</v>
      </c>
      <c r="Q824" s="1" t="s">
        <v>92</v>
      </c>
      <c r="R824" s="1" t="s">
        <v>39</v>
      </c>
      <c r="S824" s="1" t="s">
        <v>27</v>
      </c>
      <c r="T824" s="1" t="s">
        <v>15</v>
      </c>
      <c r="U824" s="1" t="s">
        <v>70</v>
      </c>
    </row>
    <row r="825" spans="1:21" x14ac:dyDescent="0.25">
      <c r="A825">
        <v>827</v>
      </c>
      <c r="B825">
        <f>IF(IFERROR(VLOOKUP(Origen[[#This Row],[Customer ID]],A826:A4724,1,FALSE),0)&gt;0,1,0)</f>
        <v>0</v>
      </c>
      <c r="C825">
        <v>54</v>
      </c>
      <c r="D825" s="1" t="s">
        <v>2</v>
      </c>
      <c r="E825" s="1" t="str">
        <f>IF(Origen[[#This Row],[Genero Sin Depurar]]="","Desconocido",Origen[[#This Row],[Genero Sin Depurar]])</f>
        <v>Male</v>
      </c>
      <c r="F825" s="1" t="s">
        <v>63</v>
      </c>
      <c r="G825" s="1" t="s">
        <v>4</v>
      </c>
      <c r="H825" s="2">
        <v>46944</v>
      </c>
      <c r="I825" s="2" t="str">
        <f>TEXT(Origen[[#This Row],[Fecha Compra]],"dddd")</f>
        <v>lunes</v>
      </c>
      <c r="J825" s="7" t="str">
        <f>TEXT(MONTH(Origen[[#This Row],[Fecha Compra]]),"MM")</f>
        <v>01</v>
      </c>
      <c r="K825" s="7">
        <f>YEAR(Origen[[#This Row],[Fecha Compra]])</f>
        <v>2028</v>
      </c>
      <c r="L825">
        <v>36</v>
      </c>
      <c r="M825">
        <v>94</v>
      </c>
      <c r="N825">
        <f>Origen[[#This Row],[Unidades]]*Origen[[#This Row],[PVP]]</f>
        <v>3384</v>
      </c>
      <c r="O825" s="1" t="s">
        <v>17</v>
      </c>
      <c r="P825" s="1" t="s">
        <v>26</v>
      </c>
      <c r="Q825" s="1" t="s">
        <v>55</v>
      </c>
      <c r="R825" s="1" t="s">
        <v>8</v>
      </c>
      <c r="S825" s="1" t="s">
        <v>36</v>
      </c>
      <c r="T825" s="1" t="s">
        <v>28</v>
      </c>
      <c r="U825" s="1" t="s">
        <v>22</v>
      </c>
    </row>
    <row r="826" spans="1:21" x14ac:dyDescent="0.25">
      <c r="A826">
        <v>828</v>
      </c>
      <c r="B826">
        <f>IF(IFERROR(VLOOKUP(Origen[[#This Row],[Customer ID]],A827:A4725,1,FALSE),0)&gt;0,1,0)</f>
        <v>0</v>
      </c>
      <c r="C826">
        <v>31</v>
      </c>
      <c r="D826" s="1" t="s">
        <v>2</v>
      </c>
      <c r="E826" s="1" t="str">
        <f>IF(Origen[[#This Row],[Genero Sin Depurar]]="","Desconocido",Origen[[#This Row],[Genero Sin Depurar]])</f>
        <v>Male</v>
      </c>
      <c r="F826" s="1" t="s">
        <v>53</v>
      </c>
      <c r="G826" s="1" t="s">
        <v>24</v>
      </c>
      <c r="H826" s="2">
        <v>46946</v>
      </c>
      <c r="I826" s="2" t="str">
        <f>TEXT(Origen[[#This Row],[Fecha Compra]],"dddd")</f>
        <v>miércoles</v>
      </c>
      <c r="J826" s="7" t="str">
        <f>TEXT(MONTH(Origen[[#This Row],[Fecha Compra]]),"MM")</f>
        <v>01</v>
      </c>
      <c r="K826" s="7">
        <f>YEAR(Origen[[#This Row],[Fecha Compra]])</f>
        <v>2028</v>
      </c>
      <c r="L826">
        <v>33</v>
      </c>
      <c r="M826">
        <v>51</v>
      </c>
      <c r="N826">
        <f>Origen[[#This Row],[Unidades]]*Origen[[#This Row],[PVP]]</f>
        <v>1683</v>
      </c>
      <c r="O826" s="1" t="s">
        <v>94</v>
      </c>
      <c r="P826" s="1" t="s">
        <v>18</v>
      </c>
      <c r="Q826" s="1" t="s">
        <v>78</v>
      </c>
      <c r="R826" s="1" t="s">
        <v>39</v>
      </c>
      <c r="S826" s="1" t="s">
        <v>20</v>
      </c>
      <c r="T826" s="1" t="s">
        <v>57</v>
      </c>
      <c r="U826" s="1" t="s">
        <v>11</v>
      </c>
    </row>
    <row r="827" spans="1:21" x14ac:dyDescent="0.25">
      <c r="A827">
        <v>829</v>
      </c>
      <c r="B827">
        <f>IF(IFERROR(VLOOKUP(Origen[[#This Row],[Customer ID]],A828:A4726,1,FALSE),0)&gt;0,1,0)</f>
        <v>0</v>
      </c>
      <c r="C827">
        <v>24</v>
      </c>
      <c r="D827" s="1" t="s">
        <v>2</v>
      </c>
      <c r="E827" s="1" t="str">
        <f>IF(Origen[[#This Row],[Genero Sin Depurar]]="","Desconocido",Origen[[#This Row],[Genero Sin Depurar]])</f>
        <v>Male</v>
      </c>
      <c r="F827" s="1" t="s">
        <v>107</v>
      </c>
      <c r="G827" s="1" t="s">
        <v>4</v>
      </c>
      <c r="H827" s="2">
        <v>46948</v>
      </c>
      <c r="I827" s="2" t="str">
        <f>TEXT(Origen[[#This Row],[Fecha Compra]],"dddd")</f>
        <v>viernes</v>
      </c>
      <c r="J827" s="7" t="str">
        <f>TEXT(MONTH(Origen[[#This Row],[Fecha Compra]]),"MM")</f>
        <v>01</v>
      </c>
      <c r="K827" s="7">
        <f>YEAR(Origen[[#This Row],[Fecha Compra]])</f>
        <v>2028</v>
      </c>
      <c r="L827">
        <v>27</v>
      </c>
      <c r="M827">
        <v>62</v>
      </c>
      <c r="N827">
        <f>Origen[[#This Row],[Unidades]]*Origen[[#This Row],[PVP]]</f>
        <v>1674</v>
      </c>
      <c r="O827" s="1" t="s">
        <v>89</v>
      </c>
      <c r="P827" s="1" t="s">
        <v>26</v>
      </c>
      <c r="Q827" s="1" t="s">
        <v>82</v>
      </c>
      <c r="R827" s="1" t="s">
        <v>39</v>
      </c>
      <c r="S827" s="1" t="s">
        <v>52</v>
      </c>
      <c r="T827" s="1" t="s">
        <v>28</v>
      </c>
      <c r="U827" s="1" t="s">
        <v>58</v>
      </c>
    </row>
    <row r="828" spans="1:21" x14ac:dyDescent="0.25">
      <c r="A828">
        <v>830</v>
      </c>
      <c r="B828">
        <f>IF(IFERROR(VLOOKUP(Origen[[#This Row],[Customer ID]],A829:A4727,1,FALSE),0)&gt;0,1,0)</f>
        <v>0</v>
      </c>
      <c r="C828">
        <v>42</v>
      </c>
      <c r="D828" s="1" t="s">
        <v>2</v>
      </c>
      <c r="E828" s="1" t="str">
        <f>IF(Origen[[#This Row],[Genero Sin Depurar]]="","Desconocido",Origen[[#This Row],[Genero Sin Depurar]])</f>
        <v>Male</v>
      </c>
      <c r="F828" s="1" t="s">
        <v>107</v>
      </c>
      <c r="G828" s="1" t="s">
        <v>4</v>
      </c>
      <c r="H828" s="2">
        <v>46950</v>
      </c>
      <c r="I828" s="2" t="str">
        <f>TEXT(Origen[[#This Row],[Fecha Compra]],"dddd")</f>
        <v>domingo</v>
      </c>
      <c r="J828" s="7" t="str">
        <f>TEXT(MONTH(Origen[[#This Row],[Fecha Compra]]),"MM")</f>
        <v>01</v>
      </c>
      <c r="K828" s="7">
        <f>YEAR(Origen[[#This Row],[Fecha Compra]])</f>
        <v>2028</v>
      </c>
      <c r="L828">
        <v>14</v>
      </c>
      <c r="M828">
        <v>57</v>
      </c>
      <c r="N828">
        <f>Origen[[#This Row],[Unidades]]*Origen[[#This Row],[PVP]]</f>
        <v>798</v>
      </c>
      <c r="O828" s="1" t="s">
        <v>117</v>
      </c>
      <c r="P828" s="1" t="s">
        <v>18</v>
      </c>
      <c r="Q828" s="1" t="s">
        <v>47</v>
      </c>
      <c r="R828" s="1" t="s">
        <v>19</v>
      </c>
      <c r="S828" s="1" t="s">
        <v>52</v>
      </c>
      <c r="T828" s="1" t="s">
        <v>21</v>
      </c>
      <c r="U828" s="1" t="s">
        <v>11</v>
      </c>
    </row>
    <row r="829" spans="1:21" x14ac:dyDescent="0.25">
      <c r="A829">
        <v>831</v>
      </c>
      <c r="B829">
        <f>IF(IFERROR(VLOOKUP(Origen[[#This Row],[Customer ID]],A830:A4728,1,FALSE),0)&gt;0,1,0)</f>
        <v>0</v>
      </c>
      <c r="C829">
        <v>41</v>
      </c>
      <c r="D829" s="1" t="s">
        <v>2</v>
      </c>
      <c r="E829" s="1" t="str">
        <f>IF(Origen[[#This Row],[Genero Sin Depurar]]="","Desconocido",Origen[[#This Row],[Genero Sin Depurar]])</f>
        <v>Male</v>
      </c>
      <c r="F829" s="1" t="s">
        <v>41</v>
      </c>
      <c r="G829" s="1" t="s">
        <v>4</v>
      </c>
      <c r="H829" s="2">
        <v>46952</v>
      </c>
      <c r="I829" s="2" t="str">
        <f>TEXT(Origen[[#This Row],[Fecha Compra]],"dddd")</f>
        <v>martes</v>
      </c>
      <c r="J829" s="7" t="str">
        <f>TEXT(MONTH(Origen[[#This Row],[Fecha Compra]]),"MM")</f>
        <v>01</v>
      </c>
      <c r="K829" s="7">
        <f>YEAR(Origen[[#This Row],[Fecha Compra]])</f>
        <v>2028</v>
      </c>
      <c r="L829">
        <v>5</v>
      </c>
      <c r="M829">
        <v>76</v>
      </c>
      <c r="N829">
        <f>Origen[[#This Row],[Unidades]]*Origen[[#This Row],[PVP]]</f>
        <v>380</v>
      </c>
      <c r="O829" s="1" t="s">
        <v>33</v>
      </c>
      <c r="P829" s="1" t="s">
        <v>26</v>
      </c>
      <c r="Q829" s="1" t="s">
        <v>14</v>
      </c>
      <c r="R829" s="1" t="s">
        <v>39</v>
      </c>
      <c r="S829" s="1" t="s">
        <v>9</v>
      </c>
      <c r="T829" s="1" t="s">
        <v>21</v>
      </c>
      <c r="U829" s="1" t="s">
        <v>31</v>
      </c>
    </row>
    <row r="830" spans="1:21" x14ac:dyDescent="0.25">
      <c r="A830">
        <v>832</v>
      </c>
      <c r="B830">
        <f>IF(IFERROR(VLOOKUP(Origen[[#This Row],[Customer ID]],A831:A4729,1,FALSE),0)&gt;0,1,0)</f>
        <v>0</v>
      </c>
      <c r="C830">
        <v>66</v>
      </c>
      <c r="D830" s="1" t="s">
        <v>2</v>
      </c>
      <c r="E830" s="1" t="str">
        <f>IF(Origen[[#This Row],[Genero Sin Depurar]]="","Desconocido",Origen[[#This Row],[Genero Sin Depurar]])</f>
        <v>Male</v>
      </c>
      <c r="F830" s="1" t="s">
        <v>125</v>
      </c>
      <c r="G830" s="1" t="s">
        <v>49</v>
      </c>
      <c r="H830" s="2">
        <v>46954</v>
      </c>
      <c r="I830" s="2" t="str">
        <f>TEXT(Origen[[#This Row],[Fecha Compra]],"dddd")</f>
        <v>jueves</v>
      </c>
      <c r="J830" s="7" t="str">
        <f>TEXT(MONTH(Origen[[#This Row],[Fecha Compra]]),"MM")</f>
        <v>01</v>
      </c>
      <c r="K830" s="7">
        <f>YEAR(Origen[[#This Row],[Fecha Compra]])</f>
        <v>2028</v>
      </c>
      <c r="L830">
        <v>47</v>
      </c>
      <c r="M830">
        <v>63</v>
      </c>
      <c r="N830">
        <f>Origen[[#This Row],[Unidades]]*Origen[[#This Row],[PVP]]</f>
        <v>2961</v>
      </c>
      <c r="O830" s="1" t="s">
        <v>131</v>
      </c>
      <c r="P830" s="1" t="s">
        <v>26</v>
      </c>
      <c r="Q830" s="1" t="s">
        <v>90</v>
      </c>
      <c r="R830" s="1" t="s">
        <v>35</v>
      </c>
      <c r="S830" s="1" t="s">
        <v>9</v>
      </c>
      <c r="T830" s="1" t="s">
        <v>15</v>
      </c>
      <c r="U830" s="1" t="s">
        <v>79</v>
      </c>
    </row>
    <row r="831" spans="1:21" x14ac:dyDescent="0.25">
      <c r="A831">
        <v>833</v>
      </c>
      <c r="B831">
        <f>IF(IFERROR(VLOOKUP(Origen[[#This Row],[Customer ID]],A832:A4730,1,FALSE),0)&gt;0,1,0)</f>
        <v>0</v>
      </c>
      <c r="C831">
        <v>58</v>
      </c>
      <c r="D831" s="1" t="s">
        <v>2</v>
      </c>
      <c r="E831" s="1" t="str">
        <f>IF(Origen[[#This Row],[Genero Sin Depurar]]="","Desconocido",Origen[[#This Row],[Genero Sin Depurar]])</f>
        <v>Male</v>
      </c>
      <c r="F831" s="1" t="s">
        <v>84</v>
      </c>
      <c r="G831" s="1" t="s">
        <v>45</v>
      </c>
      <c r="H831" s="2">
        <v>46956</v>
      </c>
      <c r="I831" s="2" t="str">
        <f>TEXT(Origen[[#This Row],[Fecha Compra]],"dddd")</f>
        <v>sábado</v>
      </c>
      <c r="J831" s="7" t="str">
        <f>TEXT(MONTH(Origen[[#This Row],[Fecha Compra]]),"MM")</f>
        <v>01</v>
      </c>
      <c r="K831" s="7">
        <f>YEAR(Origen[[#This Row],[Fecha Compra]])</f>
        <v>2028</v>
      </c>
      <c r="L831">
        <v>28</v>
      </c>
      <c r="M831">
        <v>80</v>
      </c>
      <c r="N831">
        <f>Origen[[#This Row],[Unidades]]*Origen[[#This Row],[PVP]]</f>
        <v>2240</v>
      </c>
      <c r="O831" s="1" t="s">
        <v>81</v>
      </c>
      <c r="P831" s="1" t="s">
        <v>6</v>
      </c>
      <c r="Q831" s="1" t="s">
        <v>126</v>
      </c>
      <c r="R831" s="1" t="s">
        <v>39</v>
      </c>
      <c r="S831" s="1" t="s">
        <v>9</v>
      </c>
      <c r="T831" s="1" t="s">
        <v>15</v>
      </c>
      <c r="U831" s="1" t="s">
        <v>58</v>
      </c>
    </row>
    <row r="832" spans="1:21" x14ac:dyDescent="0.25">
      <c r="A832">
        <v>834</v>
      </c>
      <c r="B832">
        <f>IF(IFERROR(VLOOKUP(Origen[[#This Row],[Customer ID]],A833:A4731,1,FALSE),0)&gt;0,1,0)</f>
        <v>0</v>
      </c>
      <c r="C832">
        <v>43</v>
      </c>
      <c r="D832" s="1" t="s">
        <v>2</v>
      </c>
      <c r="E832" s="1" t="str">
        <f>IF(Origen[[#This Row],[Genero Sin Depurar]]="","Desconocido",Origen[[#This Row],[Genero Sin Depurar]])</f>
        <v>Male</v>
      </c>
      <c r="F832" s="1" t="s">
        <v>48</v>
      </c>
      <c r="G832" s="1" t="s">
        <v>49</v>
      </c>
      <c r="H832" s="2">
        <v>46958</v>
      </c>
      <c r="I832" s="2" t="str">
        <f>TEXT(Origen[[#This Row],[Fecha Compra]],"dddd")</f>
        <v>lunes</v>
      </c>
      <c r="J832" s="7" t="str">
        <f>TEXT(MONTH(Origen[[#This Row],[Fecha Compra]]),"MM")</f>
        <v>01</v>
      </c>
      <c r="K832" s="7">
        <f>YEAR(Origen[[#This Row],[Fecha Compra]])</f>
        <v>2028</v>
      </c>
      <c r="L832">
        <v>11</v>
      </c>
      <c r="M832">
        <v>68</v>
      </c>
      <c r="N832">
        <f>Origen[[#This Row],[Unidades]]*Origen[[#This Row],[PVP]]</f>
        <v>748</v>
      </c>
      <c r="O832" s="1" t="s">
        <v>83</v>
      </c>
      <c r="P832" s="1" t="s">
        <v>26</v>
      </c>
      <c r="Q832" s="1" t="s">
        <v>55</v>
      </c>
      <c r="R832" s="1" t="s">
        <v>39</v>
      </c>
      <c r="S832" s="1" t="s">
        <v>36</v>
      </c>
      <c r="T832" s="1" t="s">
        <v>21</v>
      </c>
      <c r="U832" s="1" t="s">
        <v>31</v>
      </c>
    </row>
    <row r="833" spans="1:21" x14ac:dyDescent="0.25">
      <c r="A833">
        <v>835</v>
      </c>
      <c r="B833">
        <f>IF(IFERROR(VLOOKUP(Origen[[#This Row],[Customer ID]],A834:A4732,1,FALSE),0)&gt;0,1,0)</f>
        <v>0</v>
      </c>
      <c r="C833">
        <v>52</v>
      </c>
      <c r="D833" s="1" t="s">
        <v>2</v>
      </c>
      <c r="E833" s="1" t="str">
        <f>IF(Origen[[#This Row],[Genero Sin Depurar]]="","Desconocido",Origen[[#This Row],[Genero Sin Depurar]])</f>
        <v>Male</v>
      </c>
      <c r="F833" s="1" t="s">
        <v>114</v>
      </c>
      <c r="G833" s="1" t="s">
        <v>49</v>
      </c>
      <c r="H833" s="2">
        <v>46960</v>
      </c>
      <c r="I833" s="2" t="str">
        <f>TEXT(Origen[[#This Row],[Fecha Compra]],"dddd")</f>
        <v>miércoles</v>
      </c>
      <c r="J833" s="7" t="str">
        <f>TEXT(MONTH(Origen[[#This Row],[Fecha Compra]]),"MM")</f>
        <v>01</v>
      </c>
      <c r="K833" s="7">
        <f>YEAR(Origen[[#This Row],[Fecha Compra]])</f>
        <v>2028</v>
      </c>
      <c r="L833">
        <v>18</v>
      </c>
      <c r="M833">
        <v>89</v>
      </c>
      <c r="N833">
        <f>Origen[[#This Row],[Unidades]]*Origen[[#This Row],[PVP]]</f>
        <v>1602</v>
      </c>
      <c r="O833" s="1" t="s">
        <v>89</v>
      </c>
      <c r="P833" s="1" t="s">
        <v>26</v>
      </c>
      <c r="Q833" s="1" t="s">
        <v>108</v>
      </c>
      <c r="R833" s="1" t="s">
        <v>35</v>
      </c>
      <c r="S833" s="1" t="s">
        <v>20</v>
      </c>
      <c r="T833" s="1" t="s">
        <v>21</v>
      </c>
      <c r="U833" s="1" t="s">
        <v>22</v>
      </c>
    </row>
    <row r="834" spans="1:21" x14ac:dyDescent="0.25">
      <c r="A834">
        <v>836</v>
      </c>
      <c r="B834">
        <f>IF(IFERROR(VLOOKUP(Origen[[#This Row],[Customer ID]],A835:A4733,1,FALSE),0)&gt;0,1,0)</f>
        <v>0</v>
      </c>
      <c r="C834">
        <v>35</v>
      </c>
      <c r="D834" s="1" t="s">
        <v>2</v>
      </c>
      <c r="E834" s="1" t="str">
        <f>IF(Origen[[#This Row],[Genero Sin Depurar]]="","Desconocido",Origen[[#This Row],[Genero Sin Depurar]])</f>
        <v>Male</v>
      </c>
      <c r="F834" s="1" t="s">
        <v>119</v>
      </c>
      <c r="G834" s="1" t="s">
        <v>24</v>
      </c>
      <c r="H834" s="2">
        <v>46962</v>
      </c>
      <c r="I834" s="2" t="str">
        <f>TEXT(Origen[[#This Row],[Fecha Compra]],"dddd")</f>
        <v>viernes</v>
      </c>
      <c r="J834" s="7" t="str">
        <f>TEXT(MONTH(Origen[[#This Row],[Fecha Compra]]),"MM")</f>
        <v>01</v>
      </c>
      <c r="K834" s="7">
        <f>YEAR(Origen[[#This Row],[Fecha Compra]])</f>
        <v>2028</v>
      </c>
      <c r="L834">
        <v>21</v>
      </c>
      <c r="M834">
        <v>26</v>
      </c>
      <c r="N834">
        <f>Origen[[#This Row],[Unidades]]*Origen[[#This Row],[PVP]]</f>
        <v>546</v>
      </c>
      <c r="O834" s="1" t="s">
        <v>110</v>
      </c>
      <c r="P834" s="1" t="s">
        <v>6</v>
      </c>
      <c r="Q834" s="1" t="s">
        <v>108</v>
      </c>
      <c r="R834" s="1" t="s">
        <v>35</v>
      </c>
      <c r="S834" s="1" t="s">
        <v>27</v>
      </c>
      <c r="T834" s="1" t="s">
        <v>68</v>
      </c>
      <c r="U834" s="1" t="s">
        <v>22</v>
      </c>
    </row>
    <row r="835" spans="1:21" x14ac:dyDescent="0.25">
      <c r="A835">
        <v>837</v>
      </c>
      <c r="B835">
        <f>IF(IFERROR(VLOOKUP(Origen[[#This Row],[Customer ID]],A836:A4734,1,FALSE),0)&gt;0,1,0)</f>
        <v>0</v>
      </c>
      <c r="C835">
        <v>23</v>
      </c>
      <c r="D835" s="1" t="s">
        <v>2</v>
      </c>
      <c r="E835" s="1" t="str">
        <f>IF(Origen[[#This Row],[Genero Sin Depurar]]="","Desconocido",Origen[[#This Row],[Genero Sin Depurar]])</f>
        <v>Male</v>
      </c>
      <c r="F835" s="1" t="s">
        <v>125</v>
      </c>
      <c r="G835" s="1" t="s">
        <v>49</v>
      </c>
      <c r="H835" s="2">
        <v>46964</v>
      </c>
      <c r="I835" s="2" t="str">
        <f>TEXT(Origen[[#This Row],[Fecha Compra]],"dddd")</f>
        <v>domingo</v>
      </c>
      <c r="J835" s="7" t="str">
        <f>TEXT(MONTH(Origen[[#This Row],[Fecha Compra]]),"MM")</f>
        <v>01</v>
      </c>
      <c r="K835" s="7">
        <f>YEAR(Origen[[#This Row],[Fecha Compra]])</f>
        <v>2028</v>
      </c>
      <c r="L835">
        <v>22</v>
      </c>
      <c r="M835">
        <v>90</v>
      </c>
      <c r="N835">
        <f>Origen[[#This Row],[Unidades]]*Origen[[#This Row],[PVP]]</f>
        <v>1980</v>
      </c>
      <c r="O835" s="1" t="s">
        <v>46</v>
      </c>
      <c r="P835" s="1" t="s">
        <v>6</v>
      </c>
      <c r="Q835" s="1" t="s">
        <v>65</v>
      </c>
      <c r="R835" s="1" t="s">
        <v>8</v>
      </c>
      <c r="S835" s="1" t="s">
        <v>56</v>
      </c>
      <c r="T835" s="1" t="s">
        <v>15</v>
      </c>
      <c r="U835" s="1" t="s">
        <v>58</v>
      </c>
    </row>
    <row r="836" spans="1:21" x14ac:dyDescent="0.25">
      <c r="A836">
        <v>838</v>
      </c>
      <c r="B836">
        <f>IF(IFERROR(VLOOKUP(Origen[[#This Row],[Customer ID]],A837:A4735,1,FALSE),0)&gt;0,1,0)</f>
        <v>0</v>
      </c>
      <c r="C836">
        <v>25</v>
      </c>
      <c r="D836" s="1" t="s">
        <v>2</v>
      </c>
      <c r="E836" s="1" t="str">
        <f>IF(Origen[[#This Row],[Genero Sin Depurar]]="","Desconocido",Origen[[#This Row],[Genero Sin Depurar]])</f>
        <v>Male</v>
      </c>
      <c r="F836" s="1" t="s">
        <v>86</v>
      </c>
      <c r="G836" s="1" t="s">
        <v>4</v>
      </c>
      <c r="H836" s="2">
        <v>46966</v>
      </c>
      <c r="I836" s="2" t="str">
        <f>TEXT(Origen[[#This Row],[Fecha Compra]],"dddd")</f>
        <v>martes</v>
      </c>
      <c r="J836" s="7" t="str">
        <f>TEXT(MONTH(Origen[[#This Row],[Fecha Compra]]),"MM")</f>
        <v>01</v>
      </c>
      <c r="K836" s="7">
        <f>YEAR(Origen[[#This Row],[Fecha Compra]])</f>
        <v>2028</v>
      </c>
      <c r="L836">
        <v>33</v>
      </c>
      <c r="M836">
        <v>28</v>
      </c>
      <c r="N836">
        <f>Origen[[#This Row],[Unidades]]*Origen[[#This Row],[PVP]]</f>
        <v>924</v>
      </c>
      <c r="O836" s="1" t="s">
        <v>97</v>
      </c>
      <c r="P836" s="1" t="s">
        <v>6</v>
      </c>
      <c r="Q836" s="1" t="s">
        <v>92</v>
      </c>
      <c r="R836" s="1" t="s">
        <v>19</v>
      </c>
      <c r="S836" s="1" t="s">
        <v>9</v>
      </c>
      <c r="T836" s="1" t="s">
        <v>15</v>
      </c>
      <c r="U836" s="1" t="s">
        <v>79</v>
      </c>
    </row>
    <row r="837" spans="1:21" x14ac:dyDescent="0.25">
      <c r="A837">
        <v>839</v>
      </c>
      <c r="B837">
        <f>IF(IFERROR(VLOOKUP(Origen[[#This Row],[Customer ID]],A838:A4736,1,FALSE),0)&gt;0,1,0)</f>
        <v>0</v>
      </c>
      <c r="C837">
        <v>33</v>
      </c>
      <c r="D837" s="1" t="s">
        <v>2</v>
      </c>
      <c r="E837" s="1" t="str">
        <f>IF(Origen[[#This Row],[Genero Sin Depurar]]="","Desconocido",Origen[[#This Row],[Genero Sin Depurar]])</f>
        <v>Male</v>
      </c>
      <c r="F837" s="1" t="s">
        <v>44</v>
      </c>
      <c r="G837" s="1" t="s">
        <v>45</v>
      </c>
      <c r="H837" s="2">
        <v>46968</v>
      </c>
      <c r="I837" s="2" t="str">
        <f>TEXT(Origen[[#This Row],[Fecha Compra]],"dddd")</f>
        <v>jueves</v>
      </c>
      <c r="J837" s="7" t="str">
        <f>TEXT(MONTH(Origen[[#This Row],[Fecha Compra]]),"MM")</f>
        <v>01</v>
      </c>
      <c r="K837" s="7">
        <f>YEAR(Origen[[#This Row],[Fecha Compra]])</f>
        <v>2028</v>
      </c>
      <c r="L837">
        <v>49</v>
      </c>
      <c r="M837">
        <v>29</v>
      </c>
      <c r="N837">
        <f>Origen[[#This Row],[Unidades]]*Origen[[#This Row],[PVP]]</f>
        <v>1421</v>
      </c>
      <c r="O837" s="1" t="s">
        <v>5</v>
      </c>
      <c r="P837" s="1" t="s">
        <v>26</v>
      </c>
      <c r="Q837" s="1" t="s">
        <v>7</v>
      </c>
      <c r="R837" s="1" t="s">
        <v>19</v>
      </c>
      <c r="S837" s="1" t="s">
        <v>9</v>
      </c>
      <c r="T837" s="1" t="s">
        <v>21</v>
      </c>
      <c r="U837" s="1" t="s">
        <v>31</v>
      </c>
    </row>
    <row r="838" spans="1:21" x14ac:dyDescent="0.25">
      <c r="A838">
        <v>840</v>
      </c>
      <c r="B838">
        <f>IF(IFERROR(VLOOKUP(Origen[[#This Row],[Customer ID]],A839:A4737,1,FALSE),0)&gt;0,1,0)</f>
        <v>0</v>
      </c>
      <c r="C838">
        <v>48</v>
      </c>
      <c r="D838" s="1" t="s">
        <v>2</v>
      </c>
      <c r="E838" s="1" t="str">
        <f>IF(Origen[[#This Row],[Genero Sin Depurar]]="","Desconocido",Origen[[#This Row],[Genero Sin Depurar]])</f>
        <v>Male</v>
      </c>
      <c r="F838" s="1" t="s">
        <v>37</v>
      </c>
      <c r="G838" s="1" t="s">
        <v>4</v>
      </c>
      <c r="H838" s="2">
        <v>46970</v>
      </c>
      <c r="I838" s="2" t="str">
        <f>TEXT(Origen[[#This Row],[Fecha Compra]],"dddd")</f>
        <v>sábado</v>
      </c>
      <c r="J838" s="7" t="str">
        <f>TEXT(MONTH(Origen[[#This Row],[Fecha Compra]]),"MM")</f>
        <v>01</v>
      </c>
      <c r="K838" s="7">
        <f>YEAR(Origen[[#This Row],[Fecha Compra]])</f>
        <v>2028</v>
      </c>
      <c r="L838">
        <v>10</v>
      </c>
      <c r="M838">
        <v>31</v>
      </c>
      <c r="N838">
        <f>Origen[[#This Row],[Unidades]]*Origen[[#This Row],[PVP]]</f>
        <v>310</v>
      </c>
      <c r="O838" s="1" t="s">
        <v>97</v>
      </c>
      <c r="P838" s="1" t="s">
        <v>6</v>
      </c>
      <c r="Q838" s="1" t="s">
        <v>67</v>
      </c>
      <c r="R838" s="1" t="s">
        <v>19</v>
      </c>
      <c r="S838" s="1" t="s">
        <v>20</v>
      </c>
      <c r="T838" s="1" t="s">
        <v>68</v>
      </c>
      <c r="U838" s="1" t="s">
        <v>79</v>
      </c>
    </row>
    <row r="839" spans="1:21" x14ac:dyDescent="0.25">
      <c r="A839">
        <v>841</v>
      </c>
      <c r="B839">
        <f>IF(IFERROR(VLOOKUP(Origen[[#This Row],[Customer ID]],A840:A4738,1,FALSE),0)&gt;0,1,0)</f>
        <v>0</v>
      </c>
      <c r="C839">
        <v>42</v>
      </c>
      <c r="D839" s="1" t="s">
        <v>2</v>
      </c>
      <c r="E839" s="1" t="str">
        <f>IF(Origen[[#This Row],[Genero Sin Depurar]]="","Desconocido",Origen[[#This Row],[Genero Sin Depurar]])</f>
        <v>Male</v>
      </c>
      <c r="F839" s="1" t="s">
        <v>37</v>
      </c>
      <c r="G839" s="1" t="s">
        <v>4</v>
      </c>
      <c r="H839" s="2">
        <v>46972</v>
      </c>
      <c r="I839" s="2" t="str">
        <f>TEXT(Origen[[#This Row],[Fecha Compra]],"dddd")</f>
        <v>lunes</v>
      </c>
      <c r="J839" s="7" t="str">
        <f>TEXT(MONTH(Origen[[#This Row],[Fecha Compra]]),"MM")</f>
        <v>01</v>
      </c>
      <c r="K839" s="7">
        <f>YEAR(Origen[[#This Row],[Fecha Compra]])</f>
        <v>2028</v>
      </c>
      <c r="L839">
        <v>18</v>
      </c>
      <c r="M839">
        <v>24</v>
      </c>
      <c r="N839">
        <f>Origen[[#This Row],[Unidades]]*Origen[[#This Row],[PVP]]</f>
        <v>432</v>
      </c>
      <c r="O839" s="1" t="s">
        <v>72</v>
      </c>
      <c r="P839" s="1" t="s">
        <v>6</v>
      </c>
      <c r="Q839" s="1" t="s">
        <v>67</v>
      </c>
      <c r="R839" s="1" t="s">
        <v>35</v>
      </c>
      <c r="S839" s="1" t="s">
        <v>52</v>
      </c>
      <c r="T839" s="1" t="s">
        <v>28</v>
      </c>
      <c r="U839" s="1" t="s">
        <v>22</v>
      </c>
    </row>
    <row r="840" spans="1:21" x14ac:dyDescent="0.25">
      <c r="A840">
        <v>842</v>
      </c>
      <c r="B840">
        <f>IF(IFERROR(VLOOKUP(Origen[[#This Row],[Customer ID]],A841:A4739,1,FALSE),0)&gt;0,1,0)</f>
        <v>0</v>
      </c>
      <c r="C840">
        <v>55</v>
      </c>
      <c r="D840" s="1" t="s">
        <v>2</v>
      </c>
      <c r="E840" s="1" t="str">
        <f>IF(Origen[[#This Row],[Genero Sin Depurar]]="","Desconocido",Origen[[#This Row],[Genero Sin Depurar]])</f>
        <v>Male</v>
      </c>
      <c r="F840" s="1" t="s">
        <v>12</v>
      </c>
      <c r="G840" s="1" t="s">
        <v>4</v>
      </c>
      <c r="H840" s="2">
        <v>46974</v>
      </c>
      <c r="I840" s="2" t="str">
        <f>TEXT(Origen[[#This Row],[Fecha Compra]],"dddd")</f>
        <v>miércoles</v>
      </c>
      <c r="J840" s="7" t="str">
        <f>TEXT(MONTH(Origen[[#This Row],[Fecha Compra]]),"MM")</f>
        <v>01</v>
      </c>
      <c r="K840" s="7">
        <f>YEAR(Origen[[#This Row],[Fecha Compra]])</f>
        <v>2028</v>
      </c>
      <c r="L840">
        <v>28</v>
      </c>
      <c r="M840">
        <v>88</v>
      </c>
      <c r="N840">
        <f>Origen[[#This Row],[Unidades]]*Origen[[#This Row],[PVP]]</f>
        <v>2464</v>
      </c>
      <c r="O840" s="1" t="s">
        <v>87</v>
      </c>
      <c r="P840" s="1" t="s">
        <v>26</v>
      </c>
      <c r="Q840" s="1" t="s">
        <v>100</v>
      </c>
      <c r="R840" s="1" t="s">
        <v>35</v>
      </c>
      <c r="S840" s="1" t="s">
        <v>56</v>
      </c>
      <c r="T840" s="1" t="s">
        <v>28</v>
      </c>
      <c r="U840" s="1" t="s">
        <v>11</v>
      </c>
    </row>
    <row r="841" spans="1:21" x14ac:dyDescent="0.25">
      <c r="A841">
        <v>843</v>
      </c>
      <c r="B841">
        <f>IF(IFERROR(VLOOKUP(Origen[[#This Row],[Customer ID]],A842:A4740,1,FALSE),0)&gt;0,1,0)</f>
        <v>0</v>
      </c>
      <c r="C841">
        <v>59</v>
      </c>
      <c r="D841" s="1" t="s">
        <v>2</v>
      </c>
      <c r="E841" s="1" t="str">
        <f>IF(Origen[[#This Row],[Genero Sin Depurar]]="","Desconocido",Origen[[#This Row],[Genero Sin Depurar]])</f>
        <v>Male</v>
      </c>
      <c r="F841" s="1" t="s">
        <v>37</v>
      </c>
      <c r="G841" s="1" t="s">
        <v>4</v>
      </c>
      <c r="H841" s="2">
        <v>46976</v>
      </c>
      <c r="I841" s="2" t="str">
        <f>TEXT(Origen[[#This Row],[Fecha Compra]],"dddd")</f>
        <v>viernes</v>
      </c>
      <c r="J841" s="7" t="str">
        <f>TEXT(MONTH(Origen[[#This Row],[Fecha Compra]]),"MM")</f>
        <v>01</v>
      </c>
      <c r="K841" s="7">
        <f>YEAR(Origen[[#This Row],[Fecha Compra]])</f>
        <v>2028</v>
      </c>
      <c r="L841">
        <v>25</v>
      </c>
      <c r="M841">
        <v>87</v>
      </c>
      <c r="N841">
        <f>Origen[[#This Row],[Unidades]]*Origen[[#This Row],[PVP]]</f>
        <v>2175</v>
      </c>
      <c r="O841" s="1" t="s">
        <v>50</v>
      </c>
      <c r="P841" s="1" t="s">
        <v>26</v>
      </c>
      <c r="Q841" s="1" t="s">
        <v>65</v>
      </c>
      <c r="R841" s="1" t="s">
        <v>19</v>
      </c>
      <c r="S841" s="1" t="s">
        <v>9</v>
      </c>
      <c r="T841" s="1" t="s">
        <v>28</v>
      </c>
      <c r="U841" s="1" t="s">
        <v>22</v>
      </c>
    </row>
    <row r="842" spans="1:21" x14ac:dyDescent="0.25">
      <c r="A842">
        <v>844</v>
      </c>
      <c r="B842">
        <f>IF(IFERROR(VLOOKUP(Origen[[#This Row],[Customer ID]],A843:A4741,1,FALSE),0)&gt;0,1,0)</f>
        <v>0</v>
      </c>
      <c r="C842">
        <v>65</v>
      </c>
      <c r="D842" s="1" t="s">
        <v>2</v>
      </c>
      <c r="E842" s="1" t="str">
        <f>IF(Origen[[#This Row],[Genero Sin Depurar]]="","Desconocido",Origen[[#This Row],[Genero Sin Depurar]])</f>
        <v>Male</v>
      </c>
      <c r="F842" s="1" t="s">
        <v>86</v>
      </c>
      <c r="G842" s="1" t="s">
        <v>4</v>
      </c>
      <c r="H842" s="2">
        <v>46978</v>
      </c>
      <c r="I842" s="2" t="str">
        <f>TEXT(Origen[[#This Row],[Fecha Compra]],"dddd")</f>
        <v>domingo</v>
      </c>
      <c r="J842" s="7" t="str">
        <f>TEXT(MONTH(Origen[[#This Row],[Fecha Compra]]),"MM")</f>
        <v>01</v>
      </c>
      <c r="K842" s="7">
        <f>YEAR(Origen[[#This Row],[Fecha Compra]])</f>
        <v>2028</v>
      </c>
      <c r="L842">
        <v>6</v>
      </c>
      <c r="M842">
        <v>80</v>
      </c>
      <c r="N842">
        <f>Origen[[#This Row],[Unidades]]*Origen[[#This Row],[PVP]]</f>
        <v>480</v>
      </c>
      <c r="O842" s="1" t="s">
        <v>120</v>
      </c>
      <c r="P842" s="1" t="s">
        <v>18</v>
      </c>
      <c r="Q842" s="1" t="s">
        <v>100</v>
      </c>
      <c r="R842" s="1" t="s">
        <v>35</v>
      </c>
      <c r="S842" s="1" t="s">
        <v>9</v>
      </c>
      <c r="T842" s="1" t="s">
        <v>28</v>
      </c>
      <c r="U842" s="1" t="s">
        <v>22</v>
      </c>
    </row>
    <row r="843" spans="1:21" x14ac:dyDescent="0.25">
      <c r="A843">
        <v>845</v>
      </c>
      <c r="B843">
        <f>IF(IFERROR(VLOOKUP(Origen[[#This Row],[Customer ID]],A844:A4742,1,FALSE),0)&gt;0,1,0)</f>
        <v>0</v>
      </c>
      <c r="C843">
        <v>59</v>
      </c>
      <c r="D843" s="1" t="s">
        <v>2</v>
      </c>
      <c r="E843" s="1" t="str">
        <f>IF(Origen[[#This Row],[Genero Sin Depurar]]="","Desconocido",Origen[[#This Row],[Genero Sin Depurar]])</f>
        <v>Male</v>
      </c>
      <c r="F843" s="1" t="s">
        <v>23</v>
      </c>
      <c r="G843" s="1" t="s">
        <v>24</v>
      </c>
      <c r="H843" s="2">
        <v>46980</v>
      </c>
      <c r="I843" s="2" t="str">
        <f>TEXT(Origen[[#This Row],[Fecha Compra]],"dddd")</f>
        <v>martes</v>
      </c>
      <c r="J843" s="7" t="str">
        <f>TEXT(MONTH(Origen[[#This Row],[Fecha Compra]]),"MM")</f>
        <v>01</v>
      </c>
      <c r="K843" s="7">
        <f>YEAR(Origen[[#This Row],[Fecha Compra]])</f>
        <v>2028</v>
      </c>
      <c r="L843">
        <v>44</v>
      </c>
      <c r="M843">
        <v>48</v>
      </c>
      <c r="N843">
        <f>Origen[[#This Row],[Unidades]]*Origen[[#This Row],[PVP]]</f>
        <v>2112</v>
      </c>
      <c r="O843" s="1" t="s">
        <v>50</v>
      </c>
      <c r="P843" s="1" t="s">
        <v>6</v>
      </c>
      <c r="Q843" s="1" t="s">
        <v>55</v>
      </c>
      <c r="R843" s="1" t="s">
        <v>8</v>
      </c>
      <c r="S843" s="1" t="s">
        <v>9</v>
      </c>
      <c r="T843" s="1" t="s">
        <v>10</v>
      </c>
      <c r="U843" s="1" t="s">
        <v>58</v>
      </c>
    </row>
    <row r="844" spans="1:21" x14ac:dyDescent="0.25">
      <c r="A844">
        <v>846</v>
      </c>
      <c r="B844">
        <f>IF(IFERROR(VLOOKUP(Origen[[#This Row],[Customer ID]],A845:A4743,1,FALSE),0)&gt;0,1,0)</f>
        <v>0</v>
      </c>
      <c r="C844">
        <v>31</v>
      </c>
      <c r="D844" s="1" t="s">
        <v>2</v>
      </c>
      <c r="E844" s="1" t="str">
        <f>IF(Origen[[#This Row],[Genero Sin Depurar]]="","Desconocido",Origen[[#This Row],[Genero Sin Depurar]])</f>
        <v>Male</v>
      </c>
      <c r="F844" s="1" t="s">
        <v>115</v>
      </c>
      <c r="G844" s="1" t="s">
        <v>49</v>
      </c>
      <c r="H844" s="2">
        <v>46982</v>
      </c>
      <c r="I844" s="2" t="str">
        <f>TEXT(Origen[[#This Row],[Fecha Compra]],"dddd")</f>
        <v>jueves</v>
      </c>
      <c r="J844" s="7" t="str">
        <f>TEXT(MONTH(Origen[[#This Row],[Fecha Compra]]),"MM")</f>
        <v>01</v>
      </c>
      <c r="K844" s="7">
        <f>YEAR(Origen[[#This Row],[Fecha Compra]])</f>
        <v>2028</v>
      </c>
      <c r="L844">
        <v>30</v>
      </c>
      <c r="M844">
        <v>21</v>
      </c>
      <c r="N844">
        <f>Origen[[#This Row],[Unidades]]*Origen[[#This Row],[PVP]]</f>
        <v>630</v>
      </c>
      <c r="O844" s="1" t="s">
        <v>133</v>
      </c>
      <c r="P844" s="1" t="s">
        <v>74</v>
      </c>
      <c r="Q844" s="1" t="s">
        <v>43</v>
      </c>
      <c r="R844" s="1" t="s">
        <v>8</v>
      </c>
      <c r="S844" s="1" t="s">
        <v>36</v>
      </c>
      <c r="T844" s="1" t="s">
        <v>10</v>
      </c>
      <c r="U844" s="1" t="s">
        <v>70</v>
      </c>
    </row>
    <row r="845" spans="1:21" x14ac:dyDescent="0.25">
      <c r="A845">
        <v>847</v>
      </c>
      <c r="B845">
        <f>IF(IFERROR(VLOOKUP(Origen[[#This Row],[Customer ID]],A846:A4744,1,FALSE),0)&gt;0,1,0)</f>
        <v>0</v>
      </c>
      <c r="C845">
        <v>49</v>
      </c>
      <c r="D845" s="1" t="s">
        <v>2</v>
      </c>
      <c r="E845" s="1" t="str">
        <f>IF(Origen[[#This Row],[Genero Sin Depurar]]="","Desconocido",Origen[[#This Row],[Genero Sin Depurar]])</f>
        <v>Male</v>
      </c>
      <c r="F845" s="1" t="s">
        <v>119</v>
      </c>
      <c r="G845" s="1" t="s">
        <v>24</v>
      </c>
      <c r="H845" s="2">
        <v>46984</v>
      </c>
      <c r="I845" s="2" t="str">
        <f>TEXT(Origen[[#This Row],[Fecha Compra]],"dddd")</f>
        <v>sábado</v>
      </c>
      <c r="J845" s="7" t="str">
        <f>TEXT(MONTH(Origen[[#This Row],[Fecha Compra]]),"MM")</f>
        <v>01</v>
      </c>
      <c r="K845" s="7">
        <f>YEAR(Origen[[#This Row],[Fecha Compra]])</f>
        <v>2028</v>
      </c>
      <c r="L845">
        <v>42</v>
      </c>
      <c r="M845">
        <v>72</v>
      </c>
      <c r="N845">
        <f>Origen[[#This Row],[Unidades]]*Origen[[#This Row],[PVP]]</f>
        <v>3024</v>
      </c>
      <c r="O845" s="1" t="s">
        <v>5</v>
      </c>
      <c r="P845" s="1" t="s">
        <v>26</v>
      </c>
      <c r="Q845" s="1" t="s">
        <v>51</v>
      </c>
      <c r="R845" s="1" t="s">
        <v>19</v>
      </c>
      <c r="S845" s="1" t="s">
        <v>9</v>
      </c>
      <c r="T845" s="1" t="s">
        <v>68</v>
      </c>
      <c r="U845" s="1" t="s">
        <v>40</v>
      </c>
    </row>
    <row r="846" spans="1:21" x14ac:dyDescent="0.25">
      <c r="A846">
        <v>848</v>
      </c>
      <c r="B846">
        <f>IF(IFERROR(VLOOKUP(Origen[[#This Row],[Customer ID]],A847:A4745,1,FALSE),0)&gt;0,1,0)</f>
        <v>0</v>
      </c>
      <c r="C846">
        <v>53</v>
      </c>
      <c r="D846" s="1" t="s">
        <v>2</v>
      </c>
      <c r="E846" s="1" t="str">
        <f>IF(Origen[[#This Row],[Genero Sin Depurar]]="","Desconocido",Origen[[#This Row],[Genero Sin Depurar]])</f>
        <v>Male</v>
      </c>
      <c r="F846" s="1" t="s">
        <v>86</v>
      </c>
      <c r="G846" s="1" t="s">
        <v>4</v>
      </c>
      <c r="H846" s="2">
        <v>46986</v>
      </c>
      <c r="I846" s="2" t="str">
        <f>TEXT(Origen[[#This Row],[Fecha Compra]],"dddd")</f>
        <v>lunes</v>
      </c>
      <c r="J846" s="7" t="str">
        <f>TEXT(MONTH(Origen[[#This Row],[Fecha Compra]]),"MM")</f>
        <v>01</v>
      </c>
      <c r="K846" s="7">
        <f>YEAR(Origen[[#This Row],[Fecha Compra]])</f>
        <v>2028</v>
      </c>
      <c r="L846">
        <v>30</v>
      </c>
      <c r="M846">
        <v>44</v>
      </c>
      <c r="N846">
        <f>Origen[[#This Row],[Unidades]]*Origen[[#This Row],[PVP]]</f>
        <v>1320</v>
      </c>
      <c r="O846" s="1" t="s">
        <v>109</v>
      </c>
      <c r="P846" s="1" t="s">
        <v>6</v>
      </c>
      <c r="Q846" s="1" t="s">
        <v>126</v>
      </c>
      <c r="R846" s="1" t="s">
        <v>39</v>
      </c>
      <c r="S846" s="1" t="s">
        <v>36</v>
      </c>
      <c r="T846" s="1" t="s">
        <v>28</v>
      </c>
      <c r="U846" s="1" t="s">
        <v>70</v>
      </c>
    </row>
    <row r="847" spans="1:21" x14ac:dyDescent="0.25">
      <c r="A847">
        <v>849</v>
      </c>
      <c r="B847">
        <f>IF(IFERROR(VLOOKUP(Origen[[#This Row],[Customer ID]],A848:A4746,1,FALSE),0)&gt;0,1,0)</f>
        <v>0</v>
      </c>
      <c r="C847">
        <v>48</v>
      </c>
      <c r="D847" s="1" t="s">
        <v>2</v>
      </c>
      <c r="E847" s="1" t="str">
        <f>IF(Origen[[#This Row],[Genero Sin Depurar]]="","Desconocido",Origen[[#This Row],[Genero Sin Depurar]])</f>
        <v>Male</v>
      </c>
      <c r="F847" s="1" t="s">
        <v>23</v>
      </c>
      <c r="G847" s="1" t="s">
        <v>24</v>
      </c>
      <c r="H847" s="2">
        <v>46988</v>
      </c>
      <c r="I847" s="2" t="str">
        <f>TEXT(Origen[[#This Row],[Fecha Compra]],"dddd")</f>
        <v>miércoles</v>
      </c>
      <c r="J847" s="7" t="str">
        <f>TEXT(MONTH(Origen[[#This Row],[Fecha Compra]]),"MM")</f>
        <v>01</v>
      </c>
      <c r="K847" s="7">
        <f>YEAR(Origen[[#This Row],[Fecha Compra]])</f>
        <v>2028</v>
      </c>
      <c r="L847">
        <v>33</v>
      </c>
      <c r="M847">
        <v>73</v>
      </c>
      <c r="N847">
        <f>Origen[[#This Row],[Unidades]]*Origen[[#This Row],[PVP]]</f>
        <v>2409</v>
      </c>
      <c r="O847" s="1" t="s">
        <v>61</v>
      </c>
      <c r="P847" s="1" t="s">
        <v>26</v>
      </c>
      <c r="Q847" s="1" t="s">
        <v>75</v>
      </c>
      <c r="R847" s="1" t="s">
        <v>39</v>
      </c>
      <c r="S847" s="1" t="s">
        <v>56</v>
      </c>
      <c r="T847" s="1" t="s">
        <v>21</v>
      </c>
      <c r="U847" s="1" t="s">
        <v>58</v>
      </c>
    </row>
    <row r="848" spans="1:21" x14ac:dyDescent="0.25">
      <c r="A848">
        <v>850</v>
      </c>
      <c r="B848">
        <f>IF(IFERROR(VLOOKUP(Origen[[#This Row],[Customer ID]],A849:A4747,1,FALSE),0)&gt;0,1,0)</f>
        <v>0</v>
      </c>
      <c r="C848">
        <v>23</v>
      </c>
      <c r="D848" s="1" t="s">
        <v>2</v>
      </c>
      <c r="E848" s="1" t="str">
        <f>IF(Origen[[#This Row],[Genero Sin Depurar]]="","Desconocido",Origen[[#This Row],[Genero Sin Depurar]])</f>
        <v>Male</v>
      </c>
      <c r="F848" s="1" t="s">
        <v>16</v>
      </c>
      <c r="G848" s="1" t="s">
        <v>4</v>
      </c>
      <c r="H848" s="2">
        <v>46990</v>
      </c>
      <c r="I848" s="2" t="str">
        <f>TEXT(Origen[[#This Row],[Fecha Compra]],"dddd")</f>
        <v>viernes</v>
      </c>
      <c r="J848" s="7" t="str">
        <f>TEXT(MONTH(Origen[[#This Row],[Fecha Compra]]),"MM")</f>
        <v>01</v>
      </c>
      <c r="K848" s="7">
        <f>YEAR(Origen[[#This Row],[Fecha Compra]])</f>
        <v>2028</v>
      </c>
      <c r="L848">
        <v>24</v>
      </c>
      <c r="M848">
        <v>61</v>
      </c>
      <c r="N848">
        <f>Origen[[#This Row],[Unidades]]*Origen[[#This Row],[PVP]]</f>
        <v>1464</v>
      </c>
      <c r="O848" s="1" t="s">
        <v>50</v>
      </c>
      <c r="P848" s="1" t="s">
        <v>18</v>
      </c>
      <c r="Q848" s="1" t="s">
        <v>43</v>
      </c>
      <c r="R848" s="1" t="s">
        <v>19</v>
      </c>
      <c r="S848" s="1" t="s">
        <v>9</v>
      </c>
      <c r="T848" s="1" t="s">
        <v>28</v>
      </c>
      <c r="U848" s="1" t="s">
        <v>40</v>
      </c>
    </row>
    <row r="849" spans="1:21" x14ac:dyDescent="0.25">
      <c r="A849">
        <v>851</v>
      </c>
      <c r="B849">
        <f>IF(IFERROR(VLOOKUP(Origen[[#This Row],[Customer ID]],A850:A4748,1,FALSE),0)&gt;0,1,0)</f>
        <v>0</v>
      </c>
      <c r="C849">
        <v>68</v>
      </c>
      <c r="D849" s="1" t="s">
        <v>2</v>
      </c>
      <c r="E849" s="1" t="str">
        <f>IF(Origen[[#This Row],[Genero Sin Depurar]]="","Desconocido",Origen[[#This Row],[Genero Sin Depurar]])</f>
        <v>Male</v>
      </c>
      <c r="F849" s="1" t="s">
        <v>53</v>
      </c>
      <c r="G849" s="1" t="s">
        <v>24</v>
      </c>
      <c r="H849" s="2">
        <v>46992</v>
      </c>
      <c r="I849" s="2" t="str">
        <f>TEXT(Origen[[#This Row],[Fecha Compra]],"dddd")</f>
        <v>domingo</v>
      </c>
      <c r="J849" s="7" t="str">
        <f>TEXT(MONTH(Origen[[#This Row],[Fecha Compra]]),"MM")</f>
        <v>01</v>
      </c>
      <c r="K849" s="7">
        <f>YEAR(Origen[[#This Row],[Fecha Compra]])</f>
        <v>2028</v>
      </c>
      <c r="L849">
        <v>13</v>
      </c>
      <c r="M849">
        <v>20</v>
      </c>
      <c r="N849">
        <f>Origen[[#This Row],[Unidades]]*Origen[[#This Row],[PVP]]</f>
        <v>260</v>
      </c>
      <c r="O849" s="1" t="s">
        <v>121</v>
      </c>
      <c r="P849" s="1" t="s">
        <v>6</v>
      </c>
      <c r="Q849" s="1" t="s">
        <v>30</v>
      </c>
      <c r="R849" s="1" t="s">
        <v>8</v>
      </c>
      <c r="S849" s="1" t="s">
        <v>56</v>
      </c>
      <c r="T849" s="1" t="s">
        <v>10</v>
      </c>
      <c r="U849" s="1" t="s">
        <v>70</v>
      </c>
    </row>
    <row r="850" spans="1:21" x14ac:dyDescent="0.25">
      <c r="A850">
        <v>852</v>
      </c>
      <c r="B850">
        <f>IF(IFERROR(VLOOKUP(Origen[[#This Row],[Customer ID]],A851:A4749,1,FALSE),0)&gt;0,1,0)</f>
        <v>0</v>
      </c>
      <c r="C850">
        <v>35</v>
      </c>
      <c r="D850" s="1" t="s">
        <v>2</v>
      </c>
      <c r="E850" s="1" t="str">
        <f>IF(Origen[[#This Row],[Genero Sin Depurar]]="","Desconocido",Origen[[#This Row],[Genero Sin Depurar]])</f>
        <v>Male</v>
      </c>
      <c r="F850" s="1" t="s">
        <v>23</v>
      </c>
      <c r="G850" s="1" t="s">
        <v>24</v>
      </c>
      <c r="H850" s="2">
        <v>46994</v>
      </c>
      <c r="I850" s="2" t="str">
        <f>TEXT(Origen[[#This Row],[Fecha Compra]],"dddd")</f>
        <v>martes</v>
      </c>
      <c r="J850" s="7" t="str">
        <f>TEXT(MONTH(Origen[[#This Row],[Fecha Compra]]),"MM")</f>
        <v>01</v>
      </c>
      <c r="K850" s="7">
        <f>YEAR(Origen[[#This Row],[Fecha Compra]])</f>
        <v>2028</v>
      </c>
      <c r="L850">
        <v>19</v>
      </c>
      <c r="M850">
        <v>86</v>
      </c>
      <c r="N850">
        <f>Origen[[#This Row],[Unidades]]*Origen[[#This Row],[PVP]]</f>
        <v>1634</v>
      </c>
      <c r="O850" s="1" t="s">
        <v>17</v>
      </c>
      <c r="P850" s="1" t="s">
        <v>26</v>
      </c>
      <c r="Q850" s="1" t="s">
        <v>90</v>
      </c>
      <c r="R850" s="1" t="s">
        <v>35</v>
      </c>
      <c r="S850" s="1" t="s">
        <v>9</v>
      </c>
      <c r="T850" s="1" t="s">
        <v>68</v>
      </c>
      <c r="U850" s="1" t="s">
        <v>70</v>
      </c>
    </row>
    <row r="851" spans="1:21" x14ac:dyDescent="0.25">
      <c r="A851">
        <v>853</v>
      </c>
      <c r="B851">
        <f>IF(IFERROR(VLOOKUP(Origen[[#This Row],[Customer ID]],A852:A4750,1,FALSE),0)&gt;0,1,0)</f>
        <v>0</v>
      </c>
      <c r="C851">
        <v>34</v>
      </c>
      <c r="D851" s="1" t="s">
        <v>2</v>
      </c>
      <c r="E851" s="1" t="str">
        <f>IF(Origen[[#This Row],[Genero Sin Depurar]]="","Desconocido",Origen[[#This Row],[Genero Sin Depurar]])</f>
        <v>Male</v>
      </c>
      <c r="F851" s="1" t="s">
        <v>63</v>
      </c>
      <c r="G851" s="1" t="s">
        <v>4</v>
      </c>
      <c r="H851" s="2">
        <v>46996</v>
      </c>
      <c r="I851" s="2" t="str">
        <f>TEXT(Origen[[#This Row],[Fecha Compra]],"dddd")</f>
        <v>jueves</v>
      </c>
      <c r="J851" s="7" t="str">
        <f>TEXT(MONTH(Origen[[#This Row],[Fecha Compra]]),"MM")</f>
        <v>01</v>
      </c>
      <c r="K851" s="7">
        <f>YEAR(Origen[[#This Row],[Fecha Compra]])</f>
        <v>2028</v>
      </c>
      <c r="L851">
        <v>23</v>
      </c>
      <c r="M851">
        <v>60</v>
      </c>
      <c r="N851">
        <f>Origen[[#This Row],[Unidades]]*Origen[[#This Row],[PVP]]</f>
        <v>1380</v>
      </c>
      <c r="O851" s="1" t="s">
        <v>85</v>
      </c>
      <c r="P851" s="1" t="s">
        <v>6</v>
      </c>
      <c r="Q851" s="1" t="s">
        <v>116</v>
      </c>
      <c r="R851" s="1" t="s">
        <v>19</v>
      </c>
      <c r="S851" s="1" t="s">
        <v>27</v>
      </c>
      <c r="T851" s="1" t="s">
        <v>68</v>
      </c>
      <c r="U851" s="1" t="s">
        <v>79</v>
      </c>
    </row>
    <row r="852" spans="1:21" x14ac:dyDescent="0.25">
      <c r="A852">
        <v>854</v>
      </c>
      <c r="B852">
        <f>IF(IFERROR(VLOOKUP(Origen[[#This Row],[Customer ID]],A853:A4751,1,FALSE),0)&gt;0,1,0)</f>
        <v>0</v>
      </c>
      <c r="C852">
        <v>62</v>
      </c>
      <c r="D852" s="1" t="s">
        <v>2</v>
      </c>
      <c r="E852" s="1" t="str">
        <f>IF(Origen[[#This Row],[Genero Sin Depurar]]="","Desconocido",Origen[[#This Row],[Genero Sin Depurar]])</f>
        <v>Male</v>
      </c>
      <c r="F852" s="1" t="s">
        <v>106</v>
      </c>
      <c r="G852" s="1" t="s">
        <v>49</v>
      </c>
      <c r="H852" s="2">
        <v>46998</v>
      </c>
      <c r="I852" s="2" t="str">
        <f>TEXT(Origen[[#This Row],[Fecha Compra]],"dddd")</f>
        <v>sábado</v>
      </c>
      <c r="J852" s="7" t="str">
        <f>TEXT(MONTH(Origen[[#This Row],[Fecha Compra]]),"MM")</f>
        <v>01</v>
      </c>
      <c r="K852" s="7">
        <f>YEAR(Origen[[#This Row],[Fecha Compra]])</f>
        <v>2028</v>
      </c>
      <c r="L852">
        <v>35</v>
      </c>
      <c r="M852">
        <v>43</v>
      </c>
      <c r="N852">
        <f>Origen[[#This Row],[Unidades]]*Origen[[#This Row],[PVP]]</f>
        <v>1505</v>
      </c>
      <c r="O852" s="1" t="s">
        <v>61</v>
      </c>
      <c r="P852" s="1" t="s">
        <v>6</v>
      </c>
      <c r="Q852" s="1" t="s">
        <v>103</v>
      </c>
      <c r="R852" s="1" t="s">
        <v>8</v>
      </c>
      <c r="S852" s="1" t="s">
        <v>20</v>
      </c>
      <c r="T852" s="1" t="s">
        <v>15</v>
      </c>
      <c r="U852" s="1" t="s">
        <v>70</v>
      </c>
    </row>
    <row r="853" spans="1:21" x14ac:dyDescent="0.25">
      <c r="A853">
        <v>855</v>
      </c>
      <c r="B853">
        <f>IF(IFERROR(VLOOKUP(Origen[[#This Row],[Customer ID]],A854:A4752,1,FALSE),0)&gt;0,1,0)</f>
        <v>0</v>
      </c>
      <c r="C853">
        <v>21</v>
      </c>
      <c r="D853" s="1" t="s">
        <v>2</v>
      </c>
      <c r="E853" s="1" t="str">
        <f>IF(Origen[[#This Row],[Genero Sin Depurar]]="","Desconocido",Origen[[#This Row],[Genero Sin Depurar]])</f>
        <v>Male</v>
      </c>
      <c r="F853" s="1" t="s">
        <v>77</v>
      </c>
      <c r="G853" s="1" t="s">
        <v>4</v>
      </c>
      <c r="H853" s="2">
        <v>47000</v>
      </c>
      <c r="I853" s="2" t="str">
        <f>TEXT(Origen[[#This Row],[Fecha Compra]],"dddd")</f>
        <v>lunes</v>
      </c>
      <c r="J853" s="7" t="str">
        <f>TEXT(MONTH(Origen[[#This Row],[Fecha Compra]]),"MM")</f>
        <v>01</v>
      </c>
      <c r="K853" s="7">
        <f>YEAR(Origen[[#This Row],[Fecha Compra]])</f>
        <v>2028</v>
      </c>
      <c r="L853">
        <v>22</v>
      </c>
      <c r="M853">
        <v>44</v>
      </c>
      <c r="N853">
        <f>Origen[[#This Row],[Unidades]]*Origen[[#This Row],[PVP]]</f>
        <v>968</v>
      </c>
      <c r="O853" s="1" t="s">
        <v>81</v>
      </c>
      <c r="P853" s="1" t="s">
        <v>6</v>
      </c>
      <c r="Q853" s="1" t="s">
        <v>126</v>
      </c>
      <c r="R853" s="1" t="s">
        <v>19</v>
      </c>
      <c r="S853" s="1" t="s">
        <v>20</v>
      </c>
      <c r="T853" s="1" t="s">
        <v>10</v>
      </c>
      <c r="U853" s="1" t="s">
        <v>70</v>
      </c>
    </row>
    <row r="854" spans="1:21" x14ac:dyDescent="0.25">
      <c r="A854">
        <v>856</v>
      </c>
      <c r="B854">
        <f>IF(IFERROR(VLOOKUP(Origen[[#This Row],[Customer ID]],A855:A4753,1,FALSE),0)&gt;0,1,0)</f>
        <v>0</v>
      </c>
      <c r="C854">
        <v>70</v>
      </c>
      <c r="D854" s="1" t="s">
        <v>2</v>
      </c>
      <c r="E854" s="1" t="str">
        <f>IF(Origen[[#This Row],[Genero Sin Depurar]]="","Desconocido",Origen[[#This Row],[Genero Sin Depurar]])</f>
        <v>Male</v>
      </c>
      <c r="F854" s="1" t="s">
        <v>107</v>
      </c>
      <c r="G854" s="1" t="s">
        <v>4</v>
      </c>
      <c r="H854" s="2">
        <v>47002</v>
      </c>
      <c r="I854" s="2" t="str">
        <f>TEXT(Origen[[#This Row],[Fecha Compra]],"dddd")</f>
        <v>miércoles</v>
      </c>
      <c r="J854" s="7" t="str">
        <f>TEXT(MONTH(Origen[[#This Row],[Fecha Compra]]),"MM")</f>
        <v>01</v>
      </c>
      <c r="K854" s="7">
        <f>YEAR(Origen[[#This Row],[Fecha Compra]])</f>
        <v>2028</v>
      </c>
      <c r="L854">
        <v>14</v>
      </c>
      <c r="M854">
        <v>76</v>
      </c>
      <c r="N854">
        <f>Origen[[#This Row],[Unidades]]*Origen[[#This Row],[PVP]]</f>
        <v>1064</v>
      </c>
      <c r="O854" s="1" t="s">
        <v>29</v>
      </c>
      <c r="P854" s="1" t="s">
        <v>6</v>
      </c>
      <c r="Q854" s="1" t="s">
        <v>62</v>
      </c>
      <c r="R854" s="1" t="s">
        <v>19</v>
      </c>
      <c r="S854" s="1" t="s">
        <v>52</v>
      </c>
      <c r="T854" s="1" t="s">
        <v>21</v>
      </c>
      <c r="U854" s="1" t="s">
        <v>40</v>
      </c>
    </row>
    <row r="855" spans="1:21" x14ac:dyDescent="0.25">
      <c r="A855">
        <v>857</v>
      </c>
      <c r="B855">
        <f>IF(IFERROR(VLOOKUP(Origen[[#This Row],[Customer ID]],A856:A4754,1,FALSE),0)&gt;0,1,0)</f>
        <v>0</v>
      </c>
      <c r="C855">
        <v>55</v>
      </c>
      <c r="D855" s="1" t="s">
        <v>2</v>
      </c>
      <c r="E855" s="1" t="str">
        <f>IF(Origen[[#This Row],[Genero Sin Depurar]]="","Desconocido",Origen[[#This Row],[Genero Sin Depurar]])</f>
        <v>Male</v>
      </c>
      <c r="F855" s="1" t="s">
        <v>37</v>
      </c>
      <c r="G855" s="1" t="s">
        <v>4</v>
      </c>
      <c r="H855" s="2">
        <v>47004</v>
      </c>
      <c r="I855" s="2" t="str">
        <f>TEXT(Origen[[#This Row],[Fecha Compra]],"dddd")</f>
        <v>viernes</v>
      </c>
      <c r="J855" s="7" t="str">
        <f>TEXT(MONTH(Origen[[#This Row],[Fecha Compra]]),"MM")</f>
        <v>01</v>
      </c>
      <c r="K855" s="7">
        <f>YEAR(Origen[[#This Row],[Fecha Compra]])</f>
        <v>2028</v>
      </c>
      <c r="L855">
        <v>47</v>
      </c>
      <c r="M855">
        <v>33</v>
      </c>
      <c r="N855">
        <f>Origen[[#This Row],[Unidades]]*Origen[[#This Row],[PVP]]</f>
        <v>1551</v>
      </c>
      <c r="O855" s="1" t="s">
        <v>102</v>
      </c>
      <c r="P855" s="1" t="s">
        <v>26</v>
      </c>
      <c r="Q855" s="1" t="s">
        <v>62</v>
      </c>
      <c r="R855" s="1" t="s">
        <v>35</v>
      </c>
      <c r="S855" s="1" t="s">
        <v>9</v>
      </c>
      <c r="T855" s="1" t="s">
        <v>68</v>
      </c>
      <c r="U855" s="1" t="s">
        <v>11</v>
      </c>
    </row>
    <row r="856" spans="1:21" x14ac:dyDescent="0.25">
      <c r="A856">
        <v>858</v>
      </c>
      <c r="B856">
        <f>IF(IFERROR(VLOOKUP(Origen[[#This Row],[Customer ID]],A857:A4755,1,FALSE),0)&gt;0,1,0)</f>
        <v>0</v>
      </c>
      <c r="C856">
        <v>43</v>
      </c>
      <c r="D856" s="1" t="s">
        <v>2</v>
      </c>
      <c r="E856" s="1" t="str">
        <f>IF(Origen[[#This Row],[Genero Sin Depurar]]="","Desconocido",Origen[[#This Row],[Genero Sin Depurar]])</f>
        <v>Male</v>
      </c>
      <c r="F856" s="1" t="s">
        <v>41</v>
      </c>
      <c r="G856" s="1" t="s">
        <v>4</v>
      </c>
      <c r="H856" s="2">
        <v>47006</v>
      </c>
      <c r="I856" s="2" t="str">
        <f>TEXT(Origen[[#This Row],[Fecha Compra]],"dddd")</f>
        <v>domingo</v>
      </c>
      <c r="J856" s="7" t="str">
        <f>TEXT(MONTH(Origen[[#This Row],[Fecha Compra]]),"MM")</f>
        <v>01</v>
      </c>
      <c r="K856" s="7">
        <f>YEAR(Origen[[#This Row],[Fecha Compra]])</f>
        <v>2028</v>
      </c>
      <c r="L856">
        <v>50</v>
      </c>
      <c r="M856">
        <v>60</v>
      </c>
      <c r="N856">
        <f>Origen[[#This Row],[Unidades]]*Origen[[#This Row],[PVP]]</f>
        <v>3000</v>
      </c>
      <c r="O856" s="1" t="s">
        <v>50</v>
      </c>
      <c r="P856" s="1" t="s">
        <v>6</v>
      </c>
      <c r="Q856" s="1" t="s">
        <v>91</v>
      </c>
      <c r="R856" s="1" t="s">
        <v>39</v>
      </c>
      <c r="S856" s="1" t="s">
        <v>36</v>
      </c>
      <c r="T856" s="1" t="s">
        <v>68</v>
      </c>
      <c r="U856" s="1" t="s">
        <v>79</v>
      </c>
    </row>
    <row r="857" spans="1:21" x14ac:dyDescent="0.25">
      <c r="A857">
        <v>859</v>
      </c>
      <c r="B857">
        <f>IF(IFERROR(VLOOKUP(Origen[[#This Row],[Customer ID]],A858:A4756,1,FALSE),0)&gt;0,1,0)</f>
        <v>0</v>
      </c>
      <c r="C857">
        <v>19</v>
      </c>
      <c r="D857" s="1" t="s">
        <v>2</v>
      </c>
      <c r="E857" s="1" t="str">
        <f>IF(Origen[[#This Row],[Genero Sin Depurar]]="","Desconocido",Origen[[#This Row],[Genero Sin Depurar]])</f>
        <v>Male</v>
      </c>
      <c r="F857" s="1" t="s">
        <v>84</v>
      </c>
      <c r="G857" s="1" t="s">
        <v>45</v>
      </c>
      <c r="H857" s="2">
        <v>47008</v>
      </c>
      <c r="I857" s="2" t="str">
        <f>TEXT(Origen[[#This Row],[Fecha Compra]],"dddd")</f>
        <v>martes</v>
      </c>
      <c r="J857" s="7" t="str">
        <f>TEXT(MONTH(Origen[[#This Row],[Fecha Compra]]),"MM")</f>
        <v>01</v>
      </c>
      <c r="K857" s="7">
        <f>YEAR(Origen[[#This Row],[Fecha Compra]])</f>
        <v>2028</v>
      </c>
      <c r="L857">
        <v>33</v>
      </c>
      <c r="M857">
        <v>26</v>
      </c>
      <c r="N857">
        <f>Origen[[#This Row],[Unidades]]*Origen[[#This Row],[PVP]]</f>
        <v>858</v>
      </c>
      <c r="O857" s="1" t="s">
        <v>83</v>
      </c>
      <c r="P857" s="1" t="s">
        <v>6</v>
      </c>
      <c r="Q857" s="1" t="s">
        <v>60</v>
      </c>
      <c r="R857" s="1" t="s">
        <v>39</v>
      </c>
      <c r="S857" s="1" t="s">
        <v>20</v>
      </c>
      <c r="T857" s="1" t="s">
        <v>28</v>
      </c>
      <c r="U857" s="1" t="s">
        <v>22</v>
      </c>
    </row>
    <row r="858" spans="1:21" x14ac:dyDescent="0.25">
      <c r="A858">
        <v>860</v>
      </c>
      <c r="B858">
        <f>IF(IFERROR(VLOOKUP(Origen[[#This Row],[Customer ID]],A859:A4757,1,FALSE),0)&gt;0,1,0)</f>
        <v>0</v>
      </c>
      <c r="C858">
        <v>47</v>
      </c>
      <c r="D858" s="1" t="s">
        <v>2</v>
      </c>
      <c r="E858" s="1" t="str">
        <f>IF(Origen[[#This Row],[Genero Sin Depurar]]="","Desconocido",Origen[[#This Row],[Genero Sin Depurar]])</f>
        <v>Male</v>
      </c>
      <c r="F858" s="1" t="s">
        <v>86</v>
      </c>
      <c r="G858" s="1" t="s">
        <v>4</v>
      </c>
      <c r="H858" s="2">
        <v>47010</v>
      </c>
      <c r="I858" s="2" t="str">
        <f>TEXT(Origen[[#This Row],[Fecha Compra]],"dddd")</f>
        <v>jueves</v>
      </c>
      <c r="J858" s="7" t="str">
        <f>TEXT(MONTH(Origen[[#This Row],[Fecha Compra]]),"MM")</f>
        <v>01</v>
      </c>
      <c r="K858" s="7">
        <f>YEAR(Origen[[#This Row],[Fecha Compra]])</f>
        <v>2028</v>
      </c>
      <c r="L858">
        <v>7</v>
      </c>
      <c r="M858">
        <v>73</v>
      </c>
      <c r="N858">
        <f>Origen[[#This Row],[Unidades]]*Origen[[#This Row],[PVP]]</f>
        <v>511</v>
      </c>
      <c r="O858" s="1" t="s">
        <v>132</v>
      </c>
      <c r="P858" s="1" t="s">
        <v>26</v>
      </c>
      <c r="Q858" s="1" t="s">
        <v>67</v>
      </c>
      <c r="R858" s="1" t="s">
        <v>8</v>
      </c>
      <c r="S858" s="1" t="s">
        <v>27</v>
      </c>
      <c r="T858" s="1" t="s">
        <v>68</v>
      </c>
      <c r="U858" s="1" t="s">
        <v>70</v>
      </c>
    </row>
    <row r="859" spans="1:21" x14ac:dyDescent="0.25">
      <c r="A859">
        <v>861</v>
      </c>
      <c r="B859">
        <f>IF(IFERROR(VLOOKUP(Origen[[#This Row],[Customer ID]],A860:A4758,1,FALSE),0)&gt;0,1,0)</f>
        <v>0</v>
      </c>
      <c r="C859">
        <v>26</v>
      </c>
      <c r="D859" s="1" t="s">
        <v>2</v>
      </c>
      <c r="E859" s="1" t="str">
        <f>IF(Origen[[#This Row],[Genero Sin Depurar]]="","Desconocido",Origen[[#This Row],[Genero Sin Depurar]])</f>
        <v>Male</v>
      </c>
      <c r="F859" s="1" t="s">
        <v>53</v>
      </c>
      <c r="G859" s="1" t="s">
        <v>24</v>
      </c>
      <c r="H859" s="2">
        <v>47012</v>
      </c>
      <c r="I859" s="2" t="str">
        <f>TEXT(Origen[[#This Row],[Fecha Compra]],"dddd")</f>
        <v>sábado</v>
      </c>
      <c r="J859" s="7" t="str">
        <f>TEXT(MONTH(Origen[[#This Row],[Fecha Compra]]),"MM")</f>
        <v>01</v>
      </c>
      <c r="K859" s="7">
        <f>YEAR(Origen[[#This Row],[Fecha Compra]])</f>
        <v>2028</v>
      </c>
      <c r="L859">
        <v>3</v>
      </c>
      <c r="M859">
        <v>87</v>
      </c>
      <c r="N859">
        <f>Origen[[#This Row],[Unidades]]*Origen[[#This Row],[PVP]]</f>
        <v>261</v>
      </c>
      <c r="O859" s="1" t="s">
        <v>113</v>
      </c>
      <c r="P859" s="1" t="s">
        <v>26</v>
      </c>
      <c r="Q859" s="1" t="s">
        <v>14</v>
      </c>
      <c r="R859" s="1" t="s">
        <v>19</v>
      </c>
      <c r="S859" s="1" t="s">
        <v>36</v>
      </c>
      <c r="T859" s="1" t="s">
        <v>15</v>
      </c>
      <c r="U859" s="1" t="s">
        <v>70</v>
      </c>
    </row>
    <row r="860" spans="1:21" x14ac:dyDescent="0.25">
      <c r="A860">
        <v>862</v>
      </c>
      <c r="B860">
        <f>IF(IFERROR(VLOOKUP(Origen[[#This Row],[Customer ID]],A861:A4759,1,FALSE),0)&gt;0,1,0)</f>
        <v>0</v>
      </c>
      <c r="C860">
        <v>46</v>
      </c>
      <c r="D860" s="1" t="s">
        <v>2</v>
      </c>
      <c r="E860" s="1" t="str">
        <f>IF(Origen[[#This Row],[Genero Sin Depurar]]="","Desconocido",Origen[[#This Row],[Genero Sin Depurar]])</f>
        <v>Male</v>
      </c>
      <c r="F860" s="1" t="s">
        <v>69</v>
      </c>
      <c r="G860" s="1" t="s">
        <v>4</v>
      </c>
      <c r="H860" s="2">
        <v>47014</v>
      </c>
      <c r="I860" s="2" t="str">
        <f>TEXT(Origen[[#This Row],[Fecha Compra]],"dddd")</f>
        <v>lunes</v>
      </c>
      <c r="J860" s="7" t="str">
        <f>TEXT(MONTH(Origen[[#This Row],[Fecha Compra]]),"MM")</f>
        <v>01</v>
      </c>
      <c r="K860" s="7">
        <f>YEAR(Origen[[#This Row],[Fecha Compra]])</f>
        <v>2028</v>
      </c>
      <c r="L860">
        <v>35</v>
      </c>
      <c r="M860">
        <v>100</v>
      </c>
      <c r="N860">
        <f>Origen[[#This Row],[Unidades]]*Origen[[#This Row],[PVP]]</f>
        <v>3500</v>
      </c>
      <c r="O860" s="1" t="s">
        <v>123</v>
      </c>
      <c r="P860" s="1" t="s">
        <v>74</v>
      </c>
      <c r="Q860" s="1" t="s">
        <v>78</v>
      </c>
      <c r="R860" s="1" t="s">
        <v>19</v>
      </c>
      <c r="S860" s="1" t="s">
        <v>52</v>
      </c>
      <c r="T860" s="1" t="s">
        <v>21</v>
      </c>
      <c r="U860" s="1" t="s">
        <v>79</v>
      </c>
    </row>
    <row r="861" spans="1:21" x14ac:dyDescent="0.25">
      <c r="A861">
        <v>863</v>
      </c>
      <c r="B861">
        <f>IF(IFERROR(VLOOKUP(Origen[[#This Row],[Customer ID]],A862:A4760,1,FALSE),0)&gt;0,1,0)</f>
        <v>0</v>
      </c>
      <c r="C861">
        <v>19</v>
      </c>
      <c r="D861" s="1" t="s">
        <v>2</v>
      </c>
      <c r="E861" s="1" t="str">
        <f>IF(Origen[[#This Row],[Genero Sin Depurar]]="","Desconocido",Origen[[#This Row],[Genero Sin Depurar]])</f>
        <v>Male</v>
      </c>
      <c r="F861" s="1" t="s">
        <v>44</v>
      </c>
      <c r="G861" s="1" t="s">
        <v>45</v>
      </c>
      <c r="H861" s="2">
        <v>47016</v>
      </c>
      <c r="I861" s="2" t="str">
        <f>TEXT(Origen[[#This Row],[Fecha Compra]],"dddd")</f>
        <v>miércoles</v>
      </c>
      <c r="J861" s="7" t="str">
        <f>TEXT(MONTH(Origen[[#This Row],[Fecha Compra]]),"MM")</f>
        <v>01</v>
      </c>
      <c r="K861" s="7">
        <f>YEAR(Origen[[#This Row],[Fecha Compra]])</f>
        <v>2028</v>
      </c>
      <c r="L861">
        <v>13</v>
      </c>
      <c r="M861">
        <v>84</v>
      </c>
      <c r="N861">
        <f>Origen[[#This Row],[Unidades]]*Origen[[#This Row],[PVP]]</f>
        <v>1092</v>
      </c>
      <c r="O861" s="1" t="s">
        <v>54</v>
      </c>
      <c r="P861" s="1" t="s">
        <v>26</v>
      </c>
      <c r="Q861" s="1" t="s">
        <v>43</v>
      </c>
      <c r="R861" s="1" t="s">
        <v>8</v>
      </c>
      <c r="S861" s="1" t="s">
        <v>36</v>
      </c>
      <c r="T861" s="1" t="s">
        <v>28</v>
      </c>
      <c r="U861" s="1" t="s">
        <v>11</v>
      </c>
    </row>
    <row r="862" spans="1:21" x14ac:dyDescent="0.25">
      <c r="A862">
        <v>864</v>
      </c>
      <c r="B862">
        <f>IF(IFERROR(VLOOKUP(Origen[[#This Row],[Customer ID]],A863:A4761,1,FALSE),0)&gt;0,1,0)</f>
        <v>0</v>
      </c>
      <c r="C862">
        <v>49</v>
      </c>
      <c r="D862" s="1" t="s">
        <v>2</v>
      </c>
      <c r="E862" s="1" t="str">
        <f>IF(Origen[[#This Row],[Genero Sin Depurar]]="","Desconocido",Origen[[#This Row],[Genero Sin Depurar]])</f>
        <v>Male</v>
      </c>
      <c r="F862" s="1" t="s">
        <v>32</v>
      </c>
      <c r="G862" s="1" t="s">
        <v>24</v>
      </c>
      <c r="H862" s="2">
        <v>47018</v>
      </c>
      <c r="I862" s="2" t="str">
        <f>TEXT(Origen[[#This Row],[Fecha Compra]],"dddd")</f>
        <v>viernes</v>
      </c>
      <c r="J862" s="7" t="str">
        <f>TEXT(MONTH(Origen[[#This Row],[Fecha Compra]]),"MM")</f>
        <v>01</v>
      </c>
      <c r="K862" s="7">
        <f>YEAR(Origen[[#This Row],[Fecha Compra]])</f>
        <v>2028</v>
      </c>
      <c r="L862">
        <v>42</v>
      </c>
      <c r="M862">
        <v>41</v>
      </c>
      <c r="N862">
        <f>Origen[[#This Row],[Unidades]]*Origen[[#This Row],[PVP]]</f>
        <v>1722</v>
      </c>
      <c r="O862" s="1" t="s">
        <v>111</v>
      </c>
      <c r="P862" s="1" t="s">
        <v>26</v>
      </c>
      <c r="Q862" s="1" t="s">
        <v>91</v>
      </c>
      <c r="R862" s="1" t="s">
        <v>35</v>
      </c>
      <c r="S862" s="1" t="s">
        <v>36</v>
      </c>
      <c r="T862" s="1" t="s">
        <v>28</v>
      </c>
      <c r="U862" s="1" t="s">
        <v>11</v>
      </c>
    </row>
    <row r="863" spans="1:21" x14ac:dyDescent="0.25">
      <c r="A863">
        <v>865</v>
      </c>
      <c r="B863">
        <f>IF(IFERROR(VLOOKUP(Origen[[#This Row],[Customer ID]],A864:A4762,1,FALSE),0)&gt;0,1,0)</f>
        <v>0</v>
      </c>
      <c r="C863">
        <v>51</v>
      </c>
      <c r="D863" s="1" t="s">
        <v>2</v>
      </c>
      <c r="E863" s="1" t="str">
        <f>IF(Origen[[#This Row],[Genero Sin Depurar]]="","Desconocido",Origen[[#This Row],[Genero Sin Depurar]])</f>
        <v>Male</v>
      </c>
      <c r="F863" s="1" t="s">
        <v>16</v>
      </c>
      <c r="G863" s="1" t="s">
        <v>4</v>
      </c>
      <c r="H863" s="2">
        <v>47020</v>
      </c>
      <c r="I863" s="2" t="str">
        <f>TEXT(Origen[[#This Row],[Fecha Compra]],"dddd")</f>
        <v>domingo</v>
      </c>
      <c r="J863" s="7" t="str">
        <f>TEXT(MONTH(Origen[[#This Row],[Fecha Compra]]),"MM")</f>
        <v>01</v>
      </c>
      <c r="K863" s="7">
        <f>YEAR(Origen[[#This Row],[Fecha Compra]])</f>
        <v>2028</v>
      </c>
      <c r="L863">
        <v>5</v>
      </c>
      <c r="M863">
        <v>59</v>
      </c>
      <c r="N863">
        <f>Origen[[#This Row],[Unidades]]*Origen[[#This Row],[PVP]]</f>
        <v>295</v>
      </c>
      <c r="O863" s="1" t="s">
        <v>5</v>
      </c>
      <c r="P863" s="1" t="s">
        <v>18</v>
      </c>
      <c r="Q863" s="1" t="s">
        <v>43</v>
      </c>
      <c r="R863" s="1" t="s">
        <v>8</v>
      </c>
      <c r="S863" s="1" t="s">
        <v>27</v>
      </c>
      <c r="T863" s="1" t="s">
        <v>28</v>
      </c>
      <c r="U863" s="1" t="s">
        <v>31</v>
      </c>
    </row>
    <row r="864" spans="1:21" x14ac:dyDescent="0.25">
      <c r="A864">
        <v>866</v>
      </c>
      <c r="B864">
        <f>IF(IFERROR(VLOOKUP(Origen[[#This Row],[Customer ID]],A865:A4763,1,FALSE),0)&gt;0,1,0)</f>
        <v>0</v>
      </c>
      <c r="C864">
        <v>64</v>
      </c>
      <c r="D864" s="1" t="s">
        <v>2</v>
      </c>
      <c r="E864" s="1" t="str">
        <f>IF(Origen[[#This Row],[Genero Sin Depurar]]="","Desconocido",Origen[[#This Row],[Genero Sin Depurar]])</f>
        <v>Male</v>
      </c>
      <c r="F864" s="1" t="s">
        <v>3</v>
      </c>
      <c r="G864" s="1" t="s">
        <v>4</v>
      </c>
      <c r="H864" s="2">
        <v>47022</v>
      </c>
      <c r="I864" s="2" t="str">
        <f>TEXT(Origen[[#This Row],[Fecha Compra]],"dddd")</f>
        <v>martes</v>
      </c>
      <c r="J864" s="7" t="str">
        <f>TEXT(MONTH(Origen[[#This Row],[Fecha Compra]]),"MM")</f>
        <v>01</v>
      </c>
      <c r="K864" s="7">
        <f>YEAR(Origen[[#This Row],[Fecha Compra]])</f>
        <v>2028</v>
      </c>
      <c r="L864">
        <v>23</v>
      </c>
      <c r="M864">
        <v>26</v>
      </c>
      <c r="N864">
        <f>Origen[[#This Row],[Unidades]]*Origen[[#This Row],[PVP]]</f>
        <v>598</v>
      </c>
      <c r="O864" s="1" t="s">
        <v>94</v>
      </c>
      <c r="P864" s="1" t="s">
        <v>6</v>
      </c>
      <c r="Q864" s="1" t="s">
        <v>43</v>
      </c>
      <c r="R864" s="1" t="s">
        <v>8</v>
      </c>
      <c r="S864" s="1" t="s">
        <v>56</v>
      </c>
      <c r="T864" s="1" t="s">
        <v>10</v>
      </c>
      <c r="U864" s="1" t="s">
        <v>31</v>
      </c>
    </row>
    <row r="865" spans="1:21" x14ac:dyDescent="0.25">
      <c r="A865">
        <v>867</v>
      </c>
      <c r="B865">
        <f>IF(IFERROR(VLOOKUP(Origen[[#This Row],[Customer ID]],A866:A4764,1,FALSE),0)&gt;0,1,0)</f>
        <v>0</v>
      </c>
      <c r="C865">
        <v>67</v>
      </c>
      <c r="D865" s="1" t="s">
        <v>2</v>
      </c>
      <c r="E865" s="1" t="str">
        <f>IF(Origen[[#This Row],[Genero Sin Depurar]]="","Desconocido",Origen[[#This Row],[Genero Sin Depurar]])</f>
        <v>Male</v>
      </c>
      <c r="F865" s="1" t="s">
        <v>71</v>
      </c>
      <c r="G865" s="1" t="s">
        <v>49</v>
      </c>
      <c r="H865" s="2">
        <v>47024</v>
      </c>
      <c r="I865" s="2" t="str">
        <f>TEXT(Origen[[#This Row],[Fecha Compra]],"dddd")</f>
        <v>jueves</v>
      </c>
      <c r="J865" s="7" t="str">
        <f>TEXT(MONTH(Origen[[#This Row],[Fecha Compra]]),"MM")</f>
        <v>01</v>
      </c>
      <c r="K865" s="7">
        <f>YEAR(Origen[[#This Row],[Fecha Compra]])</f>
        <v>2028</v>
      </c>
      <c r="L865">
        <v>11</v>
      </c>
      <c r="M865">
        <v>69</v>
      </c>
      <c r="N865">
        <f>Origen[[#This Row],[Unidades]]*Origen[[#This Row],[PVP]]</f>
        <v>759</v>
      </c>
      <c r="O865" s="1" t="s">
        <v>112</v>
      </c>
      <c r="P865" s="1" t="s">
        <v>26</v>
      </c>
      <c r="Q865" s="1" t="s">
        <v>75</v>
      </c>
      <c r="R865" s="1" t="s">
        <v>35</v>
      </c>
      <c r="S865" s="1" t="s">
        <v>20</v>
      </c>
      <c r="T865" s="1" t="s">
        <v>28</v>
      </c>
      <c r="U865" s="1" t="s">
        <v>58</v>
      </c>
    </row>
    <row r="866" spans="1:21" x14ac:dyDescent="0.25">
      <c r="A866">
        <v>868</v>
      </c>
      <c r="B866">
        <f>IF(IFERROR(VLOOKUP(Origen[[#This Row],[Customer ID]],A867:A4765,1,FALSE),0)&gt;0,1,0)</f>
        <v>0</v>
      </c>
      <c r="C866">
        <v>37</v>
      </c>
      <c r="D866" s="1" t="s">
        <v>2</v>
      </c>
      <c r="E866" s="1" t="str">
        <f>IF(Origen[[#This Row],[Genero Sin Depurar]]="","Desconocido",Origen[[#This Row],[Genero Sin Depurar]])</f>
        <v>Male</v>
      </c>
      <c r="F866" s="1" t="s">
        <v>84</v>
      </c>
      <c r="G866" s="1" t="s">
        <v>45</v>
      </c>
      <c r="H866" s="2">
        <v>47026</v>
      </c>
      <c r="I866" s="2" t="str">
        <f>TEXT(Origen[[#This Row],[Fecha Compra]],"dddd")</f>
        <v>sábado</v>
      </c>
      <c r="J866" s="7" t="str">
        <f>TEXT(MONTH(Origen[[#This Row],[Fecha Compra]]),"MM")</f>
        <v>01</v>
      </c>
      <c r="K866" s="7">
        <f>YEAR(Origen[[#This Row],[Fecha Compra]])</f>
        <v>2028</v>
      </c>
      <c r="L866">
        <v>23</v>
      </c>
      <c r="M866">
        <v>20</v>
      </c>
      <c r="N866">
        <f>Origen[[#This Row],[Unidades]]*Origen[[#This Row],[PVP]]</f>
        <v>460</v>
      </c>
      <c r="O866" s="1" t="s">
        <v>94</v>
      </c>
      <c r="P866" s="1" t="s">
        <v>26</v>
      </c>
      <c r="Q866" s="1" t="s">
        <v>30</v>
      </c>
      <c r="R866" s="1" t="s">
        <v>19</v>
      </c>
      <c r="S866" s="1" t="s">
        <v>20</v>
      </c>
      <c r="T866" s="1" t="s">
        <v>57</v>
      </c>
      <c r="U866" s="1" t="s">
        <v>11</v>
      </c>
    </row>
    <row r="867" spans="1:21" x14ac:dyDescent="0.25">
      <c r="A867">
        <v>869</v>
      </c>
      <c r="B867">
        <f>IF(IFERROR(VLOOKUP(Origen[[#This Row],[Customer ID]],A868:A4766,1,FALSE),0)&gt;0,1,0)</f>
        <v>0</v>
      </c>
      <c r="C867">
        <v>40</v>
      </c>
      <c r="D867" s="1" t="s">
        <v>2</v>
      </c>
      <c r="E867" s="1" t="str">
        <f>IF(Origen[[#This Row],[Genero Sin Depurar]]="","Desconocido",Origen[[#This Row],[Genero Sin Depurar]])</f>
        <v>Male</v>
      </c>
      <c r="F867" s="1" t="s">
        <v>63</v>
      </c>
      <c r="G867" s="1" t="s">
        <v>4</v>
      </c>
      <c r="H867" s="2">
        <v>47028</v>
      </c>
      <c r="I867" s="2" t="str">
        <f>TEXT(Origen[[#This Row],[Fecha Compra]],"dddd")</f>
        <v>lunes</v>
      </c>
      <c r="J867" s="7" t="str">
        <f>TEXT(MONTH(Origen[[#This Row],[Fecha Compra]]),"MM")</f>
        <v>01</v>
      </c>
      <c r="K867" s="7">
        <f>YEAR(Origen[[#This Row],[Fecha Compra]])</f>
        <v>2028</v>
      </c>
      <c r="L867">
        <v>2</v>
      </c>
      <c r="M867">
        <v>83</v>
      </c>
      <c r="N867">
        <f>Origen[[#This Row],[Unidades]]*Origen[[#This Row],[PVP]]</f>
        <v>166</v>
      </c>
      <c r="O867" s="1" t="s">
        <v>80</v>
      </c>
      <c r="P867" s="1" t="s">
        <v>26</v>
      </c>
      <c r="Q867" s="1" t="s">
        <v>78</v>
      </c>
      <c r="R867" s="1" t="s">
        <v>35</v>
      </c>
      <c r="S867" s="1" t="s">
        <v>27</v>
      </c>
      <c r="T867" s="1" t="s">
        <v>21</v>
      </c>
      <c r="U867" s="1" t="s">
        <v>79</v>
      </c>
    </row>
    <row r="868" spans="1:21" x14ac:dyDescent="0.25">
      <c r="A868">
        <v>870</v>
      </c>
      <c r="B868">
        <f>IF(IFERROR(VLOOKUP(Origen[[#This Row],[Customer ID]],A869:A4767,1,FALSE),0)&gt;0,1,0)</f>
        <v>0</v>
      </c>
      <c r="C868">
        <v>38</v>
      </c>
      <c r="D868" s="1" t="s">
        <v>2</v>
      </c>
      <c r="E868" s="1" t="str">
        <f>IF(Origen[[#This Row],[Genero Sin Depurar]]="","Desconocido",Origen[[#This Row],[Genero Sin Depurar]])</f>
        <v>Male</v>
      </c>
      <c r="F868" s="1" t="s">
        <v>106</v>
      </c>
      <c r="G868" s="1" t="s">
        <v>49</v>
      </c>
      <c r="H868" s="2">
        <v>47030</v>
      </c>
      <c r="I868" s="2" t="str">
        <f>TEXT(Origen[[#This Row],[Fecha Compra]],"dddd")</f>
        <v>miércoles</v>
      </c>
      <c r="J868" s="7" t="str">
        <f>TEXT(MONTH(Origen[[#This Row],[Fecha Compra]]),"MM")</f>
        <v>01</v>
      </c>
      <c r="K868" s="7">
        <f>YEAR(Origen[[#This Row],[Fecha Compra]])</f>
        <v>2028</v>
      </c>
      <c r="L868">
        <v>33</v>
      </c>
      <c r="M868">
        <v>54</v>
      </c>
      <c r="N868">
        <f>Origen[[#This Row],[Unidades]]*Origen[[#This Row],[PVP]]</f>
        <v>1782</v>
      </c>
      <c r="O868" s="1" t="s">
        <v>64</v>
      </c>
      <c r="P868" s="1" t="s">
        <v>26</v>
      </c>
      <c r="Q868" s="1" t="s">
        <v>47</v>
      </c>
      <c r="R868" s="1" t="s">
        <v>19</v>
      </c>
      <c r="S868" s="1" t="s">
        <v>52</v>
      </c>
      <c r="T868" s="1" t="s">
        <v>28</v>
      </c>
      <c r="U868" s="1" t="s">
        <v>22</v>
      </c>
    </row>
    <row r="869" spans="1:21" x14ac:dyDescent="0.25">
      <c r="A869">
        <v>871</v>
      </c>
      <c r="B869">
        <f>IF(IFERROR(VLOOKUP(Origen[[#This Row],[Customer ID]],A870:A4768,1,FALSE),0)&gt;0,1,0)</f>
        <v>0</v>
      </c>
      <c r="C869">
        <v>66</v>
      </c>
      <c r="D869" s="1" t="s">
        <v>2</v>
      </c>
      <c r="E869" s="1" t="str">
        <f>IF(Origen[[#This Row],[Genero Sin Depurar]]="","Desconocido",Origen[[#This Row],[Genero Sin Depurar]])</f>
        <v>Male</v>
      </c>
      <c r="F869" s="1" t="s">
        <v>86</v>
      </c>
      <c r="G869" s="1" t="s">
        <v>4</v>
      </c>
      <c r="H869" s="2">
        <v>47032</v>
      </c>
      <c r="I869" s="2" t="str">
        <f>TEXT(Origen[[#This Row],[Fecha Compra]],"dddd")</f>
        <v>viernes</v>
      </c>
      <c r="J869" s="7" t="str">
        <f>TEXT(MONTH(Origen[[#This Row],[Fecha Compra]]),"MM")</f>
        <v>01</v>
      </c>
      <c r="K869" s="7">
        <f>YEAR(Origen[[#This Row],[Fecha Compra]])</f>
        <v>2028</v>
      </c>
      <c r="L869">
        <v>6</v>
      </c>
      <c r="M869">
        <v>66</v>
      </c>
      <c r="N869">
        <f>Origen[[#This Row],[Unidades]]*Origen[[#This Row],[PVP]]</f>
        <v>396</v>
      </c>
      <c r="O869" s="1" t="s">
        <v>46</v>
      </c>
      <c r="P869" s="1" t="s">
        <v>26</v>
      </c>
      <c r="Q869" s="1" t="s">
        <v>126</v>
      </c>
      <c r="R869" s="1" t="s">
        <v>39</v>
      </c>
      <c r="S869" s="1" t="s">
        <v>36</v>
      </c>
      <c r="T869" s="1" t="s">
        <v>57</v>
      </c>
      <c r="U869" s="1" t="s">
        <v>58</v>
      </c>
    </row>
    <row r="870" spans="1:21" x14ac:dyDescent="0.25">
      <c r="A870">
        <v>872</v>
      </c>
      <c r="B870">
        <f>IF(IFERROR(VLOOKUP(Origen[[#This Row],[Customer ID]],A871:A4769,1,FALSE),0)&gt;0,1,0)</f>
        <v>0</v>
      </c>
      <c r="C870">
        <v>47</v>
      </c>
      <c r="D870" s="1" t="s">
        <v>2</v>
      </c>
      <c r="E870" s="1" t="str">
        <f>IF(Origen[[#This Row],[Genero Sin Depurar]]="","Desconocido",Origen[[#This Row],[Genero Sin Depurar]])</f>
        <v>Male</v>
      </c>
      <c r="F870" s="1" t="s">
        <v>48</v>
      </c>
      <c r="G870" s="1" t="s">
        <v>49</v>
      </c>
      <c r="H870" s="2">
        <v>47034</v>
      </c>
      <c r="I870" s="2" t="str">
        <f>TEXT(Origen[[#This Row],[Fecha Compra]],"dddd")</f>
        <v>domingo</v>
      </c>
      <c r="J870" s="7" t="str">
        <f>TEXT(MONTH(Origen[[#This Row],[Fecha Compra]]),"MM")</f>
        <v>01</v>
      </c>
      <c r="K870" s="7">
        <f>YEAR(Origen[[#This Row],[Fecha Compra]])</f>
        <v>2028</v>
      </c>
      <c r="L870">
        <v>45</v>
      </c>
      <c r="M870">
        <v>42</v>
      </c>
      <c r="N870">
        <f>Origen[[#This Row],[Unidades]]*Origen[[#This Row],[PVP]]</f>
        <v>1890</v>
      </c>
      <c r="O870" s="1" t="s">
        <v>59</v>
      </c>
      <c r="P870" s="1" t="s">
        <v>26</v>
      </c>
      <c r="Q870" s="1" t="s">
        <v>43</v>
      </c>
      <c r="R870" s="1" t="s">
        <v>19</v>
      </c>
      <c r="S870" s="1" t="s">
        <v>27</v>
      </c>
      <c r="T870" s="1" t="s">
        <v>68</v>
      </c>
      <c r="U870" s="1" t="s">
        <v>40</v>
      </c>
    </row>
    <row r="871" spans="1:21" x14ac:dyDescent="0.25">
      <c r="A871">
        <v>873</v>
      </c>
      <c r="B871">
        <f>IF(IFERROR(VLOOKUP(Origen[[#This Row],[Customer ID]],A872:A4770,1,FALSE),0)&gt;0,1,0)</f>
        <v>0</v>
      </c>
      <c r="C871">
        <v>56</v>
      </c>
      <c r="D871" s="1" t="s">
        <v>2</v>
      </c>
      <c r="E871" s="1" t="str">
        <f>IF(Origen[[#This Row],[Genero Sin Depurar]]="","Desconocido",Origen[[#This Row],[Genero Sin Depurar]])</f>
        <v>Male</v>
      </c>
      <c r="F871" s="1" t="s">
        <v>16</v>
      </c>
      <c r="G871" s="1" t="s">
        <v>4</v>
      </c>
      <c r="H871" s="2">
        <v>47036</v>
      </c>
      <c r="I871" s="2" t="str">
        <f>TEXT(Origen[[#This Row],[Fecha Compra]],"dddd")</f>
        <v>martes</v>
      </c>
      <c r="J871" s="7" t="str">
        <f>TEXT(MONTH(Origen[[#This Row],[Fecha Compra]]),"MM")</f>
        <v>01</v>
      </c>
      <c r="K871" s="7">
        <f>YEAR(Origen[[#This Row],[Fecha Compra]])</f>
        <v>2028</v>
      </c>
      <c r="L871">
        <v>25</v>
      </c>
      <c r="M871">
        <v>33</v>
      </c>
      <c r="N871">
        <f>Origen[[#This Row],[Unidades]]*Origen[[#This Row],[PVP]]</f>
        <v>825</v>
      </c>
      <c r="O871" s="1" t="s">
        <v>96</v>
      </c>
      <c r="P871" s="1" t="s">
        <v>26</v>
      </c>
      <c r="Q871" s="1" t="s">
        <v>51</v>
      </c>
      <c r="R871" s="1" t="s">
        <v>19</v>
      </c>
      <c r="S871" s="1" t="s">
        <v>36</v>
      </c>
      <c r="T871" s="1" t="s">
        <v>15</v>
      </c>
      <c r="U871" s="1" t="s">
        <v>40</v>
      </c>
    </row>
    <row r="872" spans="1:21" x14ac:dyDescent="0.25">
      <c r="A872">
        <v>874</v>
      </c>
      <c r="B872">
        <f>IF(IFERROR(VLOOKUP(Origen[[#This Row],[Customer ID]],A873:A4771,1,FALSE),0)&gt;0,1,0)</f>
        <v>0</v>
      </c>
      <c r="C872">
        <v>51</v>
      </c>
      <c r="D872" s="1" t="s">
        <v>2</v>
      </c>
      <c r="E872" s="1" t="str">
        <f>IF(Origen[[#This Row],[Genero Sin Depurar]]="","Desconocido",Origen[[#This Row],[Genero Sin Depurar]])</f>
        <v>Male</v>
      </c>
      <c r="F872" s="1" t="s">
        <v>119</v>
      </c>
      <c r="G872" s="1" t="s">
        <v>24</v>
      </c>
      <c r="H872" s="2">
        <v>47038</v>
      </c>
      <c r="I872" s="2" t="str">
        <f>TEXT(Origen[[#This Row],[Fecha Compra]],"dddd")</f>
        <v>jueves</v>
      </c>
      <c r="J872" s="7" t="str">
        <f>TEXT(MONTH(Origen[[#This Row],[Fecha Compra]]),"MM")</f>
        <v>01</v>
      </c>
      <c r="K872" s="7">
        <f>YEAR(Origen[[#This Row],[Fecha Compra]])</f>
        <v>2028</v>
      </c>
      <c r="L872">
        <v>24</v>
      </c>
      <c r="M872">
        <v>77</v>
      </c>
      <c r="N872">
        <f>Origen[[#This Row],[Unidades]]*Origen[[#This Row],[PVP]]</f>
        <v>1848</v>
      </c>
      <c r="O872" s="1" t="s">
        <v>73</v>
      </c>
      <c r="P872" s="1" t="s">
        <v>26</v>
      </c>
      <c r="Q872" s="1" t="s">
        <v>51</v>
      </c>
      <c r="R872" s="1" t="s">
        <v>35</v>
      </c>
      <c r="S872" s="1" t="s">
        <v>20</v>
      </c>
      <c r="T872" s="1" t="s">
        <v>10</v>
      </c>
      <c r="U872" s="1" t="s">
        <v>40</v>
      </c>
    </row>
    <row r="873" spans="1:21" x14ac:dyDescent="0.25">
      <c r="A873">
        <v>875</v>
      </c>
      <c r="B873">
        <f>IF(IFERROR(VLOOKUP(Origen[[#This Row],[Customer ID]],A874:A4772,1,FALSE),0)&gt;0,1,0)</f>
        <v>0</v>
      </c>
      <c r="C873">
        <v>25</v>
      </c>
      <c r="D873" s="1" t="s">
        <v>2</v>
      </c>
      <c r="E873" s="1" t="str">
        <f>IF(Origen[[#This Row],[Genero Sin Depurar]]="","Desconocido",Origen[[#This Row],[Genero Sin Depurar]])</f>
        <v>Male</v>
      </c>
      <c r="F873" s="1" t="s">
        <v>84</v>
      </c>
      <c r="G873" s="1" t="s">
        <v>45</v>
      </c>
      <c r="H873" s="2">
        <v>47040</v>
      </c>
      <c r="I873" s="2" t="str">
        <f>TEXT(Origen[[#This Row],[Fecha Compra]],"dddd")</f>
        <v>sábado</v>
      </c>
      <c r="J873" s="7" t="str">
        <f>TEXT(MONTH(Origen[[#This Row],[Fecha Compra]]),"MM")</f>
        <v>01</v>
      </c>
      <c r="K873" s="7">
        <f>YEAR(Origen[[#This Row],[Fecha Compra]])</f>
        <v>2028</v>
      </c>
      <c r="L873">
        <v>10</v>
      </c>
      <c r="M873">
        <v>65</v>
      </c>
      <c r="N873">
        <f>Origen[[#This Row],[Unidades]]*Origen[[#This Row],[PVP]]</f>
        <v>650</v>
      </c>
      <c r="O873" s="1" t="s">
        <v>13</v>
      </c>
      <c r="P873" s="1" t="s">
        <v>26</v>
      </c>
      <c r="Q873" s="1" t="s">
        <v>118</v>
      </c>
      <c r="R873" s="1" t="s">
        <v>39</v>
      </c>
      <c r="S873" s="1" t="s">
        <v>20</v>
      </c>
      <c r="T873" s="1" t="s">
        <v>10</v>
      </c>
      <c r="U873" s="1" t="s">
        <v>79</v>
      </c>
    </row>
    <row r="874" spans="1:21" x14ac:dyDescent="0.25">
      <c r="A874">
        <v>876</v>
      </c>
      <c r="B874">
        <f>IF(IFERROR(VLOOKUP(Origen[[#This Row],[Customer ID]],A875:A4773,1,FALSE),0)&gt;0,1,0)</f>
        <v>0</v>
      </c>
      <c r="C874">
        <v>37</v>
      </c>
      <c r="D874" s="1" t="s">
        <v>2</v>
      </c>
      <c r="E874" s="1" t="str">
        <f>IF(Origen[[#This Row],[Genero Sin Depurar]]="","Desconocido",Origen[[#This Row],[Genero Sin Depurar]])</f>
        <v>Male</v>
      </c>
      <c r="F874" s="1" t="s">
        <v>23</v>
      </c>
      <c r="G874" s="1" t="s">
        <v>24</v>
      </c>
      <c r="H874" s="2">
        <v>47042</v>
      </c>
      <c r="I874" s="2" t="str">
        <f>TEXT(Origen[[#This Row],[Fecha Compra]],"dddd")</f>
        <v>lunes</v>
      </c>
      <c r="J874" s="7" t="str">
        <f>TEXT(MONTH(Origen[[#This Row],[Fecha Compra]]),"MM")</f>
        <v>01</v>
      </c>
      <c r="K874" s="7">
        <f>YEAR(Origen[[#This Row],[Fecha Compra]])</f>
        <v>2028</v>
      </c>
      <c r="L874">
        <v>7</v>
      </c>
      <c r="M874">
        <v>39</v>
      </c>
      <c r="N874">
        <f>Origen[[#This Row],[Unidades]]*Origen[[#This Row],[PVP]]</f>
        <v>273</v>
      </c>
      <c r="O874" s="1" t="s">
        <v>96</v>
      </c>
      <c r="P874" s="1" t="s">
        <v>6</v>
      </c>
      <c r="Q874" s="1" t="s">
        <v>7</v>
      </c>
      <c r="R874" s="1" t="s">
        <v>35</v>
      </c>
      <c r="S874" s="1" t="s">
        <v>20</v>
      </c>
      <c r="T874" s="1" t="s">
        <v>57</v>
      </c>
      <c r="U874" s="1" t="s">
        <v>79</v>
      </c>
    </row>
    <row r="875" spans="1:21" x14ac:dyDescent="0.25">
      <c r="A875">
        <v>877</v>
      </c>
      <c r="B875">
        <f>IF(IFERROR(VLOOKUP(Origen[[#This Row],[Customer ID]],A876:A4774,1,FALSE),0)&gt;0,1,0)</f>
        <v>0</v>
      </c>
      <c r="C875">
        <v>41</v>
      </c>
      <c r="D875" s="1" t="s">
        <v>2</v>
      </c>
      <c r="E875" s="1" t="str">
        <f>IF(Origen[[#This Row],[Genero Sin Depurar]]="","Desconocido",Origen[[#This Row],[Genero Sin Depurar]])</f>
        <v>Male</v>
      </c>
      <c r="F875" s="1" t="s">
        <v>115</v>
      </c>
      <c r="G875" s="1" t="s">
        <v>49</v>
      </c>
      <c r="H875" s="2">
        <v>47044</v>
      </c>
      <c r="I875" s="2" t="str">
        <f>TEXT(Origen[[#This Row],[Fecha Compra]],"dddd")</f>
        <v>miércoles</v>
      </c>
      <c r="J875" s="7" t="str">
        <f>TEXT(MONTH(Origen[[#This Row],[Fecha Compra]]),"MM")</f>
        <v>01</v>
      </c>
      <c r="K875" s="7">
        <f>YEAR(Origen[[#This Row],[Fecha Compra]])</f>
        <v>2028</v>
      </c>
      <c r="L875">
        <v>1</v>
      </c>
      <c r="M875">
        <v>51</v>
      </c>
      <c r="N875">
        <f>Origen[[#This Row],[Unidades]]*Origen[[#This Row],[PVP]]</f>
        <v>51</v>
      </c>
      <c r="O875" s="1" t="s">
        <v>127</v>
      </c>
      <c r="P875" s="1" t="s">
        <v>6</v>
      </c>
      <c r="Q875" s="1" t="s">
        <v>7</v>
      </c>
      <c r="R875" s="1" t="s">
        <v>35</v>
      </c>
      <c r="S875" s="1" t="s">
        <v>52</v>
      </c>
      <c r="T875" s="1" t="s">
        <v>68</v>
      </c>
      <c r="U875" s="1" t="s">
        <v>22</v>
      </c>
    </row>
    <row r="876" spans="1:21" x14ac:dyDescent="0.25">
      <c r="A876">
        <v>878</v>
      </c>
      <c r="B876">
        <f>IF(IFERROR(VLOOKUP(Origen[[#This Row],[Customer ID]],A877:A4775,1,FALSE),0)&gt;0,1,0)</f>
        <v>0</v>
      </c>
      <c r="C876">
        <v>64</v>
      </c>
      <c r="D876" s="1" t="s">
        <v>2</v>
      </c>
      <c r="E876" s="1" t="str">
        <f>IF(Origen[[#This Row],[Genero Sin Depurar]]="","Desconocido",Origen[[#This Row],[Genero Sin Depurar]])</f>
        <v>Male</v>
      </c>
      <c r="F876" s="1" t="s">
        <v>48</v>
      </c>
      <c r="G876" s="1" t="s">
        <v>49</v>
      </c>
      <c r="H876" s="2">
        <v>47046</v>
      </c>
      <c r="I876" s="2" t="str">
        <f>TEXT(Origen[[#This Row],[Fecha Compra]],"dddd")</f>
        <v>viernes</v>
      </c>
      <c r="J876" s="7" t="str">
        <f>TEXT(MONTH(Origen[[#This Row],[Fecha Compra]]),"MM")</f>
        <v>01</v>
      </c>
      <c r="K876" s="7">
        <f>YEAR(Origen[[#This Row],[Fecha Compra]])</f>
        <v>2028</v>
      </c>
      <c r="L876">
        <v>45</v>
      </c>
      <c r="M876">
        <v>65</v>
      </c>
      <c r="N876">
        <f>Origen[[#This Row],[Unidades]]*Origen[[#This Row],[PVP]]</f>
        <v>2925</v>
      </c>
      <c r="O876" s="1" t="s">
        <v>127</v>
      </c>
      <c r="P876" s="1" t="s">
        <v>26</v>
      </c>
      <c r="Q876" s="1" t="s">
        <v>103</v>
      </c>
      <c r="R876" s="1" t="s">
        <v>8</v>
      </c>
      <c r="S876" s="1" t="s">
        <v>27</v>
      </c>
      <c r="T876" s="1" t="s">
        <v>10</v>
      </c>
      <c r="U876" s="1" t="s">
        <v>79</v>
      </c>
    </row>
    <row r="877" spans="1:21" x14ac:dyDescent="0.25">
      <c r="A877">
        <v>879</v>
      </c>
      <c r="B877">
        <f>IF(IFERROR(VLOOKUP(Origen[[#This Row],[Customer ID]],A878:A4776,1,FALSE),0)&gt;0,1,0)</f>
        <v>0</v>
      </c>
      <c r="C877">
        <v>23</v>
      </c>
      <c r="D877" s="1" t="s">
        <v>2</v>
      </c>
      <c r="E877" s="1" t="str">
        <f>IF(Origen[[#This Row],[Genero Sin Depurar]]="","Desconocido",Origen[[#This Row],[Genero Sin Depurar]])</f>
        <v>Male</v>
      </c>
      <c r="F877" s="1" t="s">
        <v>71</v>
      </c>
      <c r="G877" s="1" t="s">
        <v>49</v>
      </c>
      <c r="H877" s="2">
        <v>47048</v>
      </c>
      <c r="I877" s="2" t="str">
        <f>TEXT(Origen[[#This Row],[Fecha Compra]],"dddd")</f>
        <v>domingo</v>
      </c>
      <c r="J877" s="7" t="str">
        <f>TEXT(MONTH(Origen[[#This Row],[Fecha Compra]]),"MM")</f>
        <v>01</v>
      </c>
      <c r="K877" s="7">
        <f>YEAR(Origen[[#This Row],[Fecha Compra]])</f>
        <v>2028</v>
      </c>
      <c r="L877">
        <v>37</v>
      </c>
      <c r="M877">
        <v>89</v>
      </c>
      <c r="N877">
        <f>Origen[[#This Row],[Unidades]]*Origen[[#This Row],[PVP]]</f>
        <v>3293</v>
      </c>
      <c r="O877" s="1" t="s">
        <v>104</v>
      </c>
      <c r="P877" s="1" t="s">
        <v>18</v>
      </c>
      <c r="Q877" s="1" t="s">
        <v>76</v>
      </c>
      <c r="R877" s="1" t="s">
        <v>35</v>
      </c>
      <c r="S877" s="1" t="s">
        <v>9</v>
      </c>
      <c r="T877" s="1" t="s">
        <v>68</v>
      </c>
      <c r="U877" s="1" t="s">
        <v>22</v>
      </c>
    </row>
    <row r="878" spans="1:21" x14ac:dyDescent="0.25">
      <c r="A878">
        <v>880</v>
      </c>
      <c r="B878">
        <f>IF(IFERROR(VLOOKUP(Origen[[#This Row],[Customer ID]],A879:A4777,1,FALSE),0)&gt;0,1,0)</f>
        <v>0</v>
      </c>
      <c r="C878">
        <v>62</v>
      </c>
      <c r="D878" s="1" t="s">
        <v>2</v>
      </c>
      <c r="E878" s="1" t="str">
        <f>IF(Origen[[#This Row],[Genero Sin Depurar]]="","Desconocido",Origen[[#This Row],[Genero Sin Depurar]])</f>
        <v>Male</v>
      </c>
      <c r="F878" s="1" t="s">
        <v>69</v>
      </c>
      <c r="G878" s="1" t="s">
        <v>4</v>
      </c>
      <c r="H878" s="2">
        <v>47050</v>
      </c>
      <c r="I878" s="2" t="str">
        <f>TEXT(Origen[[#This Row],[Fecha Compra]],"dddd")</f>
        <v>martes</v>
      </c>
      <c r="J878" s="7" t="str">
        <f>TEXT(MONTH(Origen[[#This Row],[Fecha Compra]]),"MM")</f>
        <v>01</v>
      </c>
      <c r="K878" s="7">
        <f>YEAR(Origen[[#This Row],[Fecha Compra]])</f>
        <v>2028</v>
      </c>
      <c r="L878">
        <v>14</v>
      </c>
      <c r="M878">
        <v>76</v>
      </c>
      <c r="N878">
        <f>Origen[[#This Row],[Unidades]]*Origen[[#This Row],[PVP]]</f>
        <v>1064</v>
      </c>
      <c r="O878" s="1" t="s">
        <v>33</v>
      </c>
      <c r="P878" s="1" t="s">
        <v>18</v>
      </c>
      <c r="Q878" s="1" t="s">
        <v>75</v>
      </c>
      <c r="R878" s="1" t="s">
        <v>19</v>
      </c>
      <c r="S878" s="1" t="s">
        <v>20</v>
      </c>
      <c r="T878" s="1" t="s">
        <v>28</v>
      </c>
      <c r="U878" s="1" t="s">
        <v>40</v>
      </c>
    </row>
    <row r="879" spans="1:21" x14ac:dyDescent="0.25">
      <c r="A879">
        <v>881</v>
      </c>
      <c r="B879">
        <f>IF(IFERROR(VLOOKUP(Origen[[#This Row],[Customer ID]],A880:A4778,1,FALSE),0)&gt;0,1,0)</f>
        <v>0</v>
      </c>
      <c r="C879">
        <v>39</v>
      </c>
      <c r="D879" s="1" t="s">
        <v>2</v>
      </c>
      <c r="E879" s="1" t="str">
        <f>IF(Origen[[#This Row],[Genero Sin Depurar]]="","Desconocido",Origen[[#This Row],[Genero Sin Depurar]])</f>
        <v>Male</v>
      </c>
      <c r="F879" s="1" t="s">
        <v>114</v>
      </c>
      <c r="G879" s="1" t="s">
        <v>49</v>
      </c>
      <c r="H879" s="2">
        <v>47052</v>
      </c>
      <c r="I879" s="2" t="str">
        <f>TEXT(Origen[[#This Row],[Fecha Compra]],"dddd")</f>
        <v>jueves</v>
      </c>
      <c r="J879" s="7" t="str">
        <f>TEXT(MONTH(Origen[[#This Row],[Fecha Compra]]),"MM")</f>
        <v>01</v>
      </c>
      <c r="K879" s="7">
        <f>YEAR(Origen[[#This Row],[Fecha Compra]])</f>
        <v>2028</v>
      </c>
      <c r="L879">
        <v>25</v>
      </c>
      <c r="M879">
        <v>75</v>
      </c>
      <c r="N879">
        <f>Origen[[#This Row],[Unidades]]*Origen[[#This Row],[PVP]]</f>
        <v>1875</v>
      </c>
      <c r="O879" s="1" t="s">
        <v>89</v>
      </c>
      <c r="P879" s="1" t="s">
        <v>6</v>
      </c>
      <c r="Q879" s="1" t="s">
        <v>90</v>
      </c>
      <c r="R879" s="1" t="s">
        <v>19</v>
      </c>
      <c r="S879" s="1" t="s">
        <v>9</v>
      </c>
      <c r="T879" s="1" t="s">
        <v>68</v>
      </c>
      <c r="U879" s="1" t="s">
        <v>70</v>
      </c>
    </row>
    <row r="880" spans="1:21" x14ac:dyDescent="0.25">
      <c r="A880">
        <v>882</v>
      </c>
      <c r="B880">
        <f>IF(IFERROR(VLOOKUP(Origen[[#This Row],[Customer ID]],A881:A4779,1,FALSE),0)&gt;0,1,0)</f>
        <v>0</v>
      </c>
      <c r="C880">
        <v>52</v>
      </c>
      <c r="D880" s="1" t="s">
        <v>2</v>
      </c>
      <c r="E880" s="1" t="str">
        <f>IF(Origen[[#This Row],[Genero Sin Depurar]]="","Desconocido",Origen[[#This Row],[Genero Sin Depurar]])</f>
        <v>Male</v>
      </c>
      <c r="F880" s="1" t="s">
        <v>23</v>
      </c>
      <c r="G880" s="1" t="s">
        <v>24</v>
      </c>
      <c r="H880" s="2">
        <v>47054</v>
      </c>
      <c r="I880" s="2" t="str">
        <f>TEXT(Origen[[#This Row],[Fecha Compra]],"dddd")</f>
        <v>sábado</v>
      </c>
      <c r="J880" s="7" t="str">
        <f>TEXT(MONTH(Origen[[#This Row],[Fecha Compra]]),"MM")</f>
        <v>01</v>
      </c>
      <c r="K880" s="7">
        <f>YEAR(Origen[[#This Row],[Fecha Compra]])</f>
        <v>2028</v>
      </c>
      <c r="L880">
        <v>18</v>
      </c>
      <c r="M880">
        <v>61</v>
      </c>
      <c r="N880">
        <f>Origen[[#This Row],[Unidades]]*Origen[[#This Row],[PVP]]</f>
        <v>1098</v>
      </c>
      <c r="O880" s="1" t="s">
        <v>113</v>
      </c>
      <c r="P880" s="1" t="s">
        <v>26</v>
      </c>
      <c r="Q880" s="1" t="s">
        <v>47</v>
      </c>
      <c r="R880" s="1" t="s">
        <v>35</v>
      </c>
      <c r="S880" s="1" t="s">
        <v>27</v>
      </c>
      <c r="T880" s="1" t="s">
        <v>10</v>
      </c>
      <c r="U880" s="1" t="s">
        <v>31</v>
      </c>
    </row>
    <row r="881" spans="1:21" x14ac:dyDescent="0.25">
      <c r="A881">
        <v>883</v>
      </c>
      <c r="B881">
        <f>IF(IFERROR(VLOOKUP(Origen[[#This Row],[Customer ID]],A882:A4780,1,FALSE),0)&gt;0,1,0)</f>
        <v>0</v>
      </c>
      <c r="C881">
        <v>50</v>
      </c>
      <c r="D881" s="1" t="s">
        <v>2</v>
      </c>
      <c r="E881" s="1" t="str">
        <f>IF(Origen[[#This Row],[Genero Sin Depurar]]="","Desconocido",Origen[[#This Row],[Genero Sin Depurar]])</f>
        <v>Male</v>
      </c>
      <c r="F881" s="1" t="s">
        <v>119</v>
      </c>
      <c r="G881" s="1" t="s">
        <v>24</v>
      </c>
      <c r="H881" s="2">
        <v>47056</v>
      </c>
      <c r="I881" s="2" t="str">
        <f>TEXT(Origen[[#This Row],[Fecha Compra]],"dddd")</f>
        <v>lunes</v>
      </c>
      <c r="J881" s="7" t="str">
        <f>TEXT(MONTH(Origen[[#This Row],[Fecha Compra]]),"MM")</f>
        <v>01</v>
      </c>
      <c r="K881" s="7">
        <f>YEAR(Origen[[#This Row],[Fecha Compra]])</f>
        <v>2028</v>
      </c>
      <c r="L881">
        <v>37</v>
      </c>
      <c r="M881">
        <v>35</v>
      </c>
      <c r="N881">
        <f>Origen[[#This Row],[Unidades]]*Origen[[#This Row],[PVP]]</f>
        <v>1295</v>
      </c>
      <c r="O881" s="1" t="s">
        <v>123</v>
      </c>
      <c r="P881" s="1" t="s">
        <v>26</v>
      </c>
      <c r="Q881" s="1" t="s">
        <v>91</v>
      </c>
      <c r="R881" s="1" t="s">
        <v>39</v>
      </c>
      <c r="S881" s="1" t="s">
        <v>27</v>
      </c>
      <c r="T881" s="1" t="s">
        <v>15</v>
      </c>
      <c r="U881" s="1" t="s">
        <v>79</v>
      </c>
    </row>
    <row r="882" spans="1:21" x14ac:dyDescent="0.25">
      <c r="A882">
        <v>884</v>
      </c>
      <c r="B882">
        <f>IF(IFERROR(VLOOKUP(Origen[[#This Row],[Customer ID]],A883:A4781,1,FALSE),0)&gt;0,1,0)</f>
        <v>0</v>
      </c>
      <c r="C882">
        <v>28</v>
      </c>
      <c r="D882" s="1" t="s">
        <v>2</v>
      </c>
      <c r="E882" s="1" t="str">
        <f>IF(Origen[[#This Row],[Genero Sin Depurar]]="","Desconocido",Origen[[#This Row],[Genero Sin Depurar]])</f>
        <v>Male</v>
      </c>
      <c r="F882" s="1" t="s">
        <v>32</v>
      </c>
      <c r="G882" s="1" t="s">
        <v>24</v>
      </c>
      <c r="H882" s="2">
        <v>47058</v>
      </c>
      <c r="I882" s="2" t="str">
        <f>TEXT(Origen[[#This Row],[Fecha Compra]],"dddd")</f>
        <v>miércoles</v>
      </c>
      <c r="J882" s="7" t="str">
        <f>TEXT(MONTH(Origen[[#This Row],[Fecha Compra]]),"MM")</f>
        <v>01</v>
      </c>
      <c r="K882" s="7">
        <f>YEAR(Origen[[#This Row],[Fecha Compra]])</f>
        <v>2028</v>
      </c>
      <c r="L882">
        <v>30</v>
      </c>
      <c r="M882">
        <v>37</v>
      </c>
      <c r="N882">
        <f>Origen[[#This Row],[Unidades]]*Origen[[#This Row],[PVP]]</f>
        <v>1110</v>
      </c>
      <c r="O882" s="1" t="s">
        <v>120</v>
      </c>
      <c r="P882" s="1" t="s">
        <v>18</v>
      </c>
      <c r="Q882" s="1" t="s">
        <v>62</v>
      </c>
      <c r="R882" s="1" t="s">
        <v>39</v>
      </c>
      <c r="S882" s="1" t="s">
        <v>20</v>
      </c>
      <c r="T882" s="1" t="s">
        <v>57</v>
      </c>
      <c r="U882" s="1" t="s">
        <v>70</v>
      </c>
    </row>
    <row r="883" spans="1:21" x14ac:dyDescent="0.25">
      <c r="A883">
        <v>885</v>
      </c>
      <c r="B883">
        <f>IF(IFERROR(VLOOKUP(Origen[[#This Row],[Customer ID]],A884:A4782,1,FALSE),0)&gt;0,1,0)</f>
        <v>0</v>
      </c>
      <c r="C883">
        <v>67</v>
      </c>
      <c r="D883" s="1" t="s">
        <v>2</v>
      </c>
      <c r="E883" s="1" t="str">
        <f>IF(Origen[[#This Row],[Genero Sin Depurar]]="","Desconocido",Origen[[#This Row],[Genero Sin Depurar]])</f>
        <v>Male</v>
      </c>
      <c r="F883" s="1" t="s">
        <v>69</v>
      </c>
      <c r="G883" s="1" t="s">
        <v>4</v>
      </c>
      <c r="H883" s="2">
        <v>47060</v>
      </c>
      <c r="I883" s="2" t="str">
        <f>TEXT(Origen[[#This Row],[Fecha Compra]],"dddd")</f>
        <v>viernes</v>
      </c>
      <c r="J883" s="7" t="str">
        <f>TEXT(MONTH(Origen[[#This Row],[Fecha Compra]]),"MM")</f>
        <v>01</v>
      </c>
      <c r="K883" s="7">
        <f>YEAR(Origen[[#This Row],[Fecha Compra]])</f>
        <v>2028</v>
      </c>
      <c r="L883">
        <v>34</v>
      </c>
      <c r="M883">
        <v>91</v>
      </c>
      <c r="N883">
        <f>Origen[[#This Row],[Unidades]]*Origen[[#This Row],[PVP]]</f>
        <v>3094</v>
      </c>
      <c r="O883" s="1" t="s">
        <v>59</v>
      </c>
      <c r="P883" s="1" t="s">
        <v>6</v>
      </c>
      <c r="Q883" s="1" t="s">
        <v>116</v>
      </c>
      <c r="R883" s="1" t="s">
        <v>8</v>
      </c>
      <c r="S883" s="1" t="s">
        <v>9</v>
      </c>
      <c r="T883" s="1" t="s">
        <v>57</v>
      </c>
      <c r="U883" s="1" t="s">
        <v>22</v>
      </c>
    </row>
    <row r="884" spans="1:21" x14ac:dyDescent="0.25">
      <c r="A884">
        <v>886</v>
      </c>
      <c r="B884">
        <f>IF(IFERROR(VLOOKUP(Origen[[#This Row],[Customer ID]],A885:A4783,1,FALSE),0)&gt;0,1,0)</f>
        <v>0</v>
      </c>
      <c r="C884">
        <v>41</v>
      </c>
      <c r="D884" s="1" t="s">
        <v>2</v>
      </c>
      <c r="E884" s="1" t="str">
        <f>IF(Origen[[#This Row],[Genero Sin Depurar]]="","Desconocido",Origen[[#This Row],[Genero Sin Depurar]])</f>
        <v>Male</v>
      </c>
      <c r="F884" s="1" t="s">
        <v>63</v>
      </c>
      <c r="G884" s="1" t="s">
        <v>4</v>
      </c>
      <c r="H884" s="2">
        <v>47062</v>
      </c>
      <c r="I884" s="2" t="str">
        <f>TEXT(Origen[[#This Row],[Fecha Compra]],"dddd")</f>
        <v>domingo</v>
      </c>
      <c r="J884" s="7" t="str">
        <f>TEXT(MONTH(Origen[[#This Row],[Fecha Compra]]),"MM")</f>
        <v>01</v>
      </c>
      <c r="K884" s="7">
        <f>YEAR(Origen[[#This Row],[Fecha Compra]])</f>
        <v>2028</v>
      </c>
      <c r="L884">
        <v>49</v>
      </c>
      <c r="M884">
        <v>99</v>
      </c>
      <c r="N884">
        <f>Origen[[#This Row],[Unidades]]*Origen[[#This Row],[PVP]]</f>
        <v>4851</v>
      </c>
      <c r="O884" s="1" t="s">
        <v>105</v>
      </c>
      <c r="P884" s="1" t="s">
        <v>6</v>
      </c>
      <c r="Q884" s="1" t="s">
        <v>55</v>
      </c>
      <c r="R884" s="1" t="s">
        <v>39</v>
      </c>
      <c r="S884" s="1" t="s">
        <v>20</v>
      </c>
      <c r="T884" s="1" t="s">
        <v>68</v>
      </c>
      <c r="U884" s="1" t="s">
        <v>79</v>
      </c>
    </row>
    <row r="885" spans="1:21" x14ac:dyDescent="0.25">
      <c r="A885">
        <v>887</v>
      </c>
      <c r="B885">
        <f>IF(IFERROR(VLOOKUP(Origen[[#This Row],[Customer ID]],A886:A4784,1,FALSE),0)&gt;0,1,0)</f>
        <v>0</v>
      </c>
      <c r="C885">
        <v>19</v>
      </c>
      <c r="D885" s="1" t="s">
        <v>2</v>
      </c>
      <c r="E885" s="1" t="str">
        <f>IF(Origen[[#This Row],[Genero Sin Depurar]]="","Desconocido",Origen[[#This Row],[Genero Sin Depurar]])</f>
        <v>Male</v>
      </c>
      <c r="F885" s="1" t="s">
        <v>41</v>
      </c>
      <c r="G885" s="1" t="s">
        <v>4</v>
      </c>
      <c r="H885" s="2">
        <v>47064</v>
      </c>
      <c r="I885" s="2" t="str">
        <f>TEXT(Origen[[#This Row],[Fecha Compra]],"dddd")</f>
        <v>martes</v>
      </c>
      <c r="J885" s="7" t="str">
        <f>TEXT(MONTH(Origen[[#This Row],[Fecha Compra]]),"MM")</f>
        <v>01</v>
      </c>
      <c r="K885" s="7">
        <f>YEAR(Origen[[#This Row],[Fecha Compra]])</f>
        <v>2028</v>
      </c>
      <c r="L885">
        <v>48</v>
      </c>
      <c r="M885">
        <v>54</v>
      </c>
      <c r="N885">
        <f>Origen[[#This Row],[Unidades]]*Origen[[#This Row],[PVP]]</f>
        <v>2592</v>
      </c>
      <c r="O885" s="1" t="s">
        <v>122</v>
      </c>
      <c r="P885" s="1" t="s">
        <v>18</v>
      </c>
      <c r="Q885" s="1" t="s">
        <v>92</v>
      </c>
      <c r="R885" s="1" t="s">
        <v>35</v>
      </c>
      <c r="S885" s="1" t="s">
        <v>9</v>
      </c>
      <c r="T885" s="1" t="s">
        <v>57</v>
      </c>
      <c r="U885" s="1" t="s">
        <v>70</v>
      </c>
    </row>
    <row r="886" spans="1:21" x14ac:dyDescent="0.25">
      <c r="A886">
        <v>888</v>
      </c>
      <c r="B886">
        <f>IF(IFERROR(VLOOKUP(Origen[[#This Row],[Customer ID]],A887:A4785,1,FALSE),0)&gt;0,1,0)</f>
        <v>0</v>
      </c>
      <c r="C886">
        <v>70</v>
      </c>
      <c r="D886" s="1" t="s">
        <v>2</v>
      </c>
      <c r="E886" s="1" t="str">
        <f>IF(Origen[[#This Row],[Genero Sin Depurar]]="","Desconocido",Origen[[#This Row],[Genero Sin Depurar]])</f>
        <v>Male</v>
      </c>
      <c r="F886" s="1" t="s">
        <v>48</v>
      </c>
      <c r="G886" s="1" t="s">
        <v>49</v>
      </c>
      <c r="H886" s="2">
        <v>47066</v>
      </c>
      <c r="I886" s="2" t="str">
        <f>TEXT(Origen[[#This Row],[Fecha Compra]],"dddd")</f>
        <v>jueves</v>
      </c>
      <c r="J886" s="7" t="str">
        <f>TEXT(MONTH(Origen[[#This Row],[Fecha Compra]]),"MM")</f>
        <v>01</v>
      </c>
      <c r="K886" s="7">
        <f>YEAR(Origen[[#This Row],[Fecha Compra]])</f>
        <v>2028</v>
      </c>
      <c r="L886">
        <v>33</v>
      </c>
      <c r="M886">
        <v>47</v>
      </c>
      <c r="N886">
        <f>Origen[[#This Row],[Unidades]]*Origen[[#This Row],[PVP]]</f>
        <v>1551</v>
      </c>
      <c r="O886" s="1" t="s">
        <v>130</v>
      </c>
      <c r="P886" s="1" t="s">
        <v>6</v>
      </c>
      <c r="Q886" s="1" t="s">
        <v>30</v>
      </c>
      <c r="R886" s="1" t="s">
        <v>8</v>
      </c>
      <c r="S886" s="1" t="s">
        <v>52</v>
      </c>
      <c r="T886" s="1" t="s">
        <v>28</v>
      </c>
      <c r="U886" s="1" t="s">
        <v>11</v>
      </c>
    </row>
    <row r="887" spans="1:21" x14ac:dyDescent="0.25">
      <c r="A887">
        <v>889</v>
      </c>
      <c r="B887">
        <f>IF(IFERROR(VLOOKUP(Origen[[#This Row],[Customer ID]],A888:A4786,1,FALSE),0)&gt;0,1,0)</f>
        <v>0</v>
      </c>
      <c r="C887">
        <v>49</v>
      </c>
      <c r="D887" s="1" t="s">
        <v>2</v>
      </c>
      <c r="E887" s="1" t="str">
        <f>IF(Origen[[#This Row],[Genero Sin Depurar]]="","Desconocido",Origen[[#This Row],[Genero Sin Depurar]])</f>
        <v>Male</v>
      </c>
      <c r="F887" s="1" t="s">
        <v>101</v>
      </c>
      <c r="G887" s="1" t="s">
        <v>49</v>
      </c>
      <c r="H887" s="2">
        <v>47068</v>
      </c>
      <c r="I887" s="2" t="str">
        <f>TEXT(Origen[[#This Row],[Fecha Compra]],"dddd")</f>
        <v>sábado</v>
      </c>
      <c r="J887" s="7" t="str">
        <f>TEXT(MONTH(Origen[[#This Row],[Fecha Compra]]),"MM")</f>
        <v>01</v>
      </c>
      <c r="K887" s="7">
        <f>YEAR(Origen[[#This Row],[Fecha Compra]])</f>
        <v>2028</v>
      </c>
      <c r="L887">
        <v>44</v>
      </c>
      <c r="M887">
        <v>77</v>
      </c>
      <c r="N887">
        <f>Origen[[#This Row],[Unidades]]*Origen[[#This Row],[PVP]]</f>
        <v>3388</v>
      </c>
      <c r="O887" s="1" t="s">
        <v>64</v>
      </c>
      <c r="P887" s="1" t="s">
        <v>18</v>
      </c>
      <c r="Q887" s="1" t="s">
        <v>62</v>
      </c>
      <c r="R887" s="1" t="s">
        <v>19</v>
      </c>
      <c r="S887" s="1" t="s">
        <v>9</v>
      </c>
      <c r="T887" s="1" t="s">
        <v>15</v>
      </c>
      <c r="U887" s="1" t="s">
        <v>31</v>
      </c>
    </row>
    <row r="888" spans="1:21" x14ac:dyDescent="0.25">
      <c r="A888">
        <v>890</v>
      </c>
      <c r="B888">
        <f>IF(IFERROR(VLOOKUP(Origen[[#This Row],[Customer ID]],A889:A4787,1,FALSE),0)&gt;0,1,0)</f>
        <v>0</v>
      </c>
      <c r="C888">
        <v>59</v>
      </c>
      <c r="D888" s="1" t="s">
        <v>2</v>
      </c>
      <c r="E888" s="1" t="str">
        <f>IF(Origen[[#This Row],[Genero Sin Depurar]]="","Desconocido",Origen[[#This Row],[Genero Sin Depurar]])</f>
        <v>Male</v>
      </c>
      <c r="F888" s="1" t="s">
        <v>115</v>
      </c>
      <c r="G888" s="1" t="s">
        <v>49</v>
      </c>
      <c r="H888" s="2">
        <v>47070</v>
      </c>
      <c r="I888" s="2" t="str">
        <f>TEXT(Origen[[#This Row],[Fecha Compra]],"dddd")</f>
        <v>lunes</v>
      </c>
      <c r="J888" s="7" t="str">
        <f>TEXT(MONTH(Origen[[#This Row],[Fecha Compra]]),"MM")</f>
        <v>01</v>
      </c>
      <c r="K888" s="7">
        <f>YEAR(Origen[[#This Row],[Fecha Compra]])</f>
        <v>2028</v>
      </c>
      <c r="L888">
        <v>50</v>
      </c>
      <c r="M888">
        <v>84</v>
      </c>
      <c r="N888">
        <f>Origen[[#This Row],[Unidades]]*Origen[[#This Row],[PVP]]</f>
        <v>4200</v>
      </c>
      <c r="O888" s="1" t="s">
        <v>99</v>
      </c>
      <c r="P888" s="1" t="s">
        <v>18</v>
      </c>
      <c r="Q888" s="1" t="s">
        <v>60</v>
      </c>
      <c r="R888" s="1" t="s">
        <v>39</v>
      </c>
      <c r="S888" s="1" t="s">
        <v>20</v>
      </c>
      <c r="T888" s="1" t="s">
        <v>10</v>
      </c>
      <c r="U888" s="1" t="s">
        <v>22</v>
      </c>
    </row>
    <row r="889" spans="1:21" x14ac:dyDescent="0.25">
      <c r="A889">
        <v>891</v>
      </c>
      <c r="B889">
        <f>IF(IFERROR(VLOOKUP(Origen[[#This Row],[Customer ID]],A890:A4788,1,FALSE),0)&gt;0,1,0)</f>
        <v>0</v>
      </c>
      <c r="C889">
        <v>52</v>
      </c>
      <c r="D889" s="1" t="s">
        <v>2</v>
      </c>
      <c r="E889" s="1" t="str">
        <f>IF(Origen[[#This Row],[Genero Sin Depurar]]="","Desconocido",Origen[[#This Row],[Genero Sin Depurar]])</f>
        <v>Male</v>
      </c>
      <c r="F889" s="1" t="s">
        <v>125</v>
      </c>
      <c r="G889" s="1" t="s">
        <v>49</v>
      </c>
      <c r="H889" s="2">
        <v>47072</v>
      </c>
      <c r="I889" s="2" t="str">
        <f>TEXT(Origen[[#This Row],[Fecha Compra]],"dddd")</f>
        <v>miércoles</v>
      </c>
      <c r="J889" s="7" t="str">
        <f>TEXT(MONTH(Origen[[#This Row],[Fecha Compra]]),"MM")</f>
        <v>01</v>
      </c>
      <c r="K889" s="7">
        <f>YEAR(Origen[[#This Row],[Fecha Compra]])</f>
        <v>2028</v>
      </c>
      <c r="L889">
        <v>47</v>
      </c>
      <c r="M889">
        <v>51</v>
      </c>
      <c r="N889">
        <f>Origen[[#This Row],[Unidades]]*Origen[[#This Row],[PVP]]</f>
        <v>2397</v>
      </c>
      <c r="O889" s="1" t="s">
        <v>66</v>
      </c>
      <c r="P889" s="1" t="s">
        <v>18</v>
      </c>
      <c r="Q889" s="1" t="s">
        <v>55</v>
      </c>
      <c r="R889" s="1" t="s">
        <v>19</v>
      </c>
      <c r="S889" s="1" t="s">
        <v>52</v>
      </c>
      <c r="T889" s="1" t="s">
        <v>21</v>
      </c>
      <c r="U889" s="1" t="s">
        <v>70</v>
      </c>
    </row>
    <row r="890" spans="1:21" x14ac:dyDescent="0.25">
      <c r="A890">
        <v>892</v>
      </c>
      <c r="B890">
        <f>IF(IFERROR(VLOOKUP(Origen[[#This Row],[Customer ID]],A891:A4789,1,FALSE),0)&gt;0,1,0)</f>
        <v>0</v>
      </c>
      <c r="C890">
        <v>20</v>
      </c>
      <c r="D890" s="1" t="s">
        <v>2</v>
      </c>
      <c r="E890" s="1" t="str">
        <f>IF(Origen[[#This Row],[Genero Sin Depurar]]="","Desconocido",Origen[[#This Row],[Genero Sin Depurar]])</f>
        <v>Male</v>
      </c>
      <c r="F890" s="1" t="s">
        <v>69</v>
      </c>
      <c r="G890" s="1" t="s">
        <v>4</v>
      </c>
      <c r="H890" s="2">
        <v>47074</v>
      </c>
      <c r="I890" s="2" t="str">
        <f>TEXT(Origen[[#This Row],[Fecha Compra]],"dddd")</f>
        <v>viernes</v>
      </c>
      <c r="J890" s="7" t="str">
        <f>TEXT(MONTH(Origen[[#This Row],[Fecha Compra]]),"MM")</f>
        <v>01</v>
      </c>
      <c r="K890" s="7">
        <f>YEAR(Origen[[#This Row],[Fecha Compra]])</f>
        <v>2028</v>
      </c>
      <c r="L890">
        <v>24</v>
      </c>
      <c r="M890">
        <v>26</v>
      </c>
      <c r="N890">
        <f>Origen[[#This Row],[Unidades]]*Origen[[#This Row],[PVP]]</f>
        <v>624</v>
      </c>
      <c r="O890" s="1" t="s">
        <v>120</v>
      </c>
      <c r="P890" s="1" t="s">
        <v>18</v>
      </c>
      <c r="Q890" s="1" t="s">
        <v>75</v>
      </c>
      <c r="R890" s="1" t="s">
        <v>35</v>
      </c>
      <c r="S890" s="1" t="s">
        <v>56</v>
      </c>
      <c r="T890" s="1" t="s">
        <v>28</v>
      </c>
      <c r="U890" s="1" t="s">
        <v>79</v>
      </c>
    </row>
    <row r="891" spans="1:21" x14ac:dyDescent="0.25">
      <c r="A891">
        <v>893</v>
      </c>
      <c r="B891">
        <f>IF(IFERROR(VLOOKUP(Origen[[#This Row],[Customer ID]],A892:A4790,1,FALSE),0)&gt;0,1,0)</f>
        <v>0</v>
      </c>
      <c r="C891">
        <v>31</v>
      </c>
      <c r="D891" s="1" t="s">
        <v>2</v>
      </c>
      <c r="E891" s="1" t="str">
        <f>IF(Origen[[#This Row],[Genero Sin Depurar]]="","Desconocido",Origen[[#This Row],[Genero Sin Depurar]])</f>
        <v>Male</v>
      </c>
      <c r="F891" s="1" t="s">
        <v>41</v>
      </c>
      <c r="G891" s="1" t="s">
        <v>4</v>
      </c>
      <c r="H891" s="2">
        <v>47076</v>
      </c>
      <c r="I891" s="2" t="str">
        <f>TEXT(Origen[[#This Row],[Fecha Compra]],"dddd")</f>
        <v>domingo</v>
      </c>
      <c r="J891" s="7" t="str">
        <f>TEXT(MONTH(Origen[[#This Row],[Fecha Compra]]),"MM")</f>
        <v>01</v>
      </c>
      <c r="K891" s="7">
        <f>YEAR(Origen[[#This Row],[Fecha Compra]])</f>
        <v>2028</v>
      </c>
      <c r="L891">
        <v>43</v>
      </c>
      <c r="M891">
        <v>64</v>
      </c>
      <c r="N891">
        <f>Origen[[#This Row],[Unidades]]*Origen[[#This Row],[PVP]]</f>
        <v>2752</v>
      </c>
      <c r="O891" s="1" t="s">
        <v>112</v>
      </c>
      <c r="P891" s="1" t="s">
        <v>6</v>
      </c>
      <c r="Q891" s="1" t="s">
        <v>7</v>
      </c>
      <c r="R891" s="1" t="s">
        <v>35</v>
      </c>
      <c r="S891" s="1" t="s">
        <v>20</v>
      </c>
      <c r="T891" s="1" t="s">
        <v>68</v>
      </c>
      <c r="U891" s="1" t="s">
        <v>70</v>
      </c>
    </row>
    <row r="892" spans="1:21" x14ac:dyDescent="0.25">
      <c r="A892">
        <v>894</v>
      </c>
      <c r="B892">
        <f>IF(IFERROR(VLOOKUP(Origen[[#This Row],[Customer ID]],A893:A4791,1,FALSE),0)&gt;0,1,0)</f>
        <v>0</v>
      </c>
      <c r="C892">
        <v>33</v>
      </c>
      <c r="D892" s="1" t="s">
        <v>2</v>
      </c>
      <c r="E892" s="1" t="str">
        <f>IF(Origen[[#This Row],[Genero Sin Depurar]]="","Desconocido",Origen[[#This Row],[Genero Sin Depurar]])</f>
        <v>Male</v>
      </c>
      <c r="F892" s="1" t="s">
        <v>114</v>
      </c>
      <c r="G892" s="1" t="s">
        <v>49</v>
      </c>
      <c r="H892" s="2">
        <v>47078</v>
      </c>
      <c r="I892" s="2" t="str">
        <f>TEXT(Origen[[#This Row],[Fecha Compra]],"dddd")</f>
        <v>martes</v>
      </c>
      <c r="J892" s="7" t="str">
        <f>TEXT(MONTH(Origen[[#This Row],[Fecha Compra]]),"MM")</f>
        <v>01</v>
      </c>
      <c r="K892" s="7">
        <f>YEAR(Origen[[#This Row],[Fecha Compra]])</f>
        <v>2028</v>
      </c>
      <c r="L892">
        <v>14</v>
      </c>
      <c r="M892">
        <v>51</v>
      </c>
      <c r="N892">
        <f>Origen[[#This Row],[Unidades]]*Origen[[#This Row],[PVP]]</f>
        <v>714</v>
      </c>
      <c r="O892" s="1" t="s">
        <v>127</v>
      </c>
      <c r="P892" s="1" t="s">
        <v>26</v>
      </c>
      <c r="Q892" s="1" t="s">
        <v>90</v>
      </c>
      <c r="R892" s="1" t="s">
        <v>19</v>
      </c>
      <c r="S892" s="1" t="s">
        <v>9</v>
      </c>
      <c r="T892" s="1" t="s">
        <v>10</v>
      </c>
      <c r="U892" s="1" t="s">
        <v>70</v>
      </c>
    </row>
    <row r="893" spans="1:21" x14ac:dyDescent="0.25">
      <c r="A893">
        <v>895</v>
      </c>
      <c r="B893">
        <f>IF(IFERROR(VLOOKUP(Origen[[#This Row],[Customer ID]],A894:A4792,1,FALSE),0)&gt;0,1,0)</f>
        <v>0</v>
      </c>
      <c r="C893">
        <v>44</v>
      </c>
      <c r="D893" s="1" t="s">
        <v>2</v>
      </c>
      <c r="E893" s="1" t="str">
        <f>IF(Origen[[#This Row],[Genero Sin Depurar]]="","Desconocido",Origen[[#This Row],[Genero Sin Depurar]])</f>
        <v>Male</v>
      </c>
      <c r="F893" s="1" t="s">
        <v>86</v>
      </c>
      <c r="G893" s="1" t="s">
        <v>4</v>
      </c>
      <c r="H893" s="2">
        <v>47080</v>
      </c>
      <c r="I893" s="2" t="str">
        <f>TEXT(Origen[[#This Row],[Fecha Compra]],"dddd")</f>
        <v>jueves</v>
      </c>
      <c r="J893" s="7" t="str">
        <f>TEXT(MONTH(Origen[[#This Row],[Fecha Compra]]),"MM")</f>
        <v>01</v>
      </c>
      <c r="K893" s="7">
        <f>YEAR(Origen[[#This Row],[Fecha Compra]])</f>
        <v>2028</v>
      </c>
      <c r="L893">
        <v>3</v>
      </c>
      <c r="M893">
        <v>60</v>
      </c>
      <c r="N893">
        <f>Origen[[#This Row],[Unidades]]*Origen[[#This Row],[PVP]]</f>
        <v>180</v>
      </c>
      <c r="O893" s="1" t="s">
        <v>33</v>
      </c>
      <c r="P893" s="1" t="s">
        <v>6</v>
      </c>
      <c r="Q893" s="1" t="s">
        <v>55</v>
      </c>
      <c r="R893" s="1" t="s">
        <v>19</v>
      </c>
      <c r="S893" s="1" t="s">
        <v>20</v>
      </c>
      <c r="T893" s="1" t="s">
        <v>68</v>
      </c>
      <c r="U893" s="1" t="s">
        <v>40</v>
      </c>
    </row>
    <row r="894" spans="1:21" x14ac:dyDescent="0.25">
      <c r="A894">
        <v>896</v>
      </c>
      <c r="B894">
        <f>IF(IFERROR(VLOOKUP(Origen[[#This Row],[Customer ID]],A895:A4793,1,FALSE),0)&gt;0,1,0)</f>
        <v>0</v>
      </c>
      <c r="C894">
        <v>40</v>
      </c>
      <c r="D894" s="1" t="s">
        <v>2</v>
      </c>
      <c r="E894" s="1" t="str">
        <f>IF(Origen[[#This Row],[Genero Sin Depurar]]="","Desconocido",Origen[[#This Row],[Genero Sin Depurar]])</f>
        <v>Male</v>
      </c>
      <c r="F894" s="1" t="s">
        <v>106</v>
      </c>
      <c r="G894" s="1" t="s">
        <v>49</v>
      </c>
      <c r="H894" s="2">
        <v>47082</v>
      </c>
      <c r="I894" s="2" t="str">
        <f>TEXT(Origen[[#This Row],[Fecha Compra]],"dddd")</f>
        <v>sábado</v>
      </c>
      <c r="J894" s="7" t="str">
        <f>TEXT(MONTH(Origen[[#This Row],[Fecha Compra]]),"MM")</f>
        <v>01</v>
      </c>
      <c r="K894" s="7">
        <f>YEAR(Origen[[#This Row],[Fecha Compra]])</f>
        <v>2028</v>
      </c>
      <c r="L894">
        <v>33</v>
      </c>
      <c r="M894">
        <v>69</v>
      </c>
      <c r="N894">
        <f>Origen[[#This Row],[Unidades]]*Origen[[#This Row],[PVP]]</f>
        <v>2277</v>
      </c>
      <c r="O894" s="1" t="s">
        <v>73</v>
      </c>
      <c r="P894" s="1" t="s">
        <v>74</v>
      </c>
      <c r="Q894" s="1" t="s">
        <v>60</v>
      </c>
      <c r="R894" s="1" t="s">
        <v>19</v>
      </c>
      <c r="S894" s="1" t="s">
        <v>27</v>
      </c>
      <c r="T894" s="1" t="s">
        <v>68</v>
      </c>
      <c r="U894" s="1" t="s">
        <v>40</v>
      </c>
    </row>
    <row r="895" spans="1:21" x14ac:dyDescent="0.25">
      <c r="A895">
        <v>897</v>
      </c>
      <c r="B895">
        <f>IF(IFERROR(VLOOKUP(Origen[[#This Row],[Customer ID]],A896:A4794,1,FALSE),0)&gt;0,1,0)</f>
        <v>0</v>
      </c>
      <c r="C895">
        <v>69</v>
      </c>
      <c r="D895" s="1" t="s">
        <v>2</v>
      </c>
      <c r="E895" s="1" t="str">
        <f>IF(Origen[[#This Row],[Genero Sin Depurar]]="","Desconocido",Origen[[#This Row],[Genero Sin Depurar]])</f>
        <v>Male</v>
      </c>
      <c r="F895" s="1" t="s">
        <v>88</v>
      </c>
      <c r="G895" s="1" t="s">
        <v>49</v>
      </c>
      <c r="H895" s="2">
        <v>47084</v>
      </c>
      <c r="I895" s="2" t="str">
        <f>TEXT(Origen[[#This Row],[Fecha Compra]],"dddd")</f>
        <v>lunes</v>
      </c>
      <c r="J895" s="7" t="str">
        <f>TEXT(MONTH(Origen[[#This Row],[Fecha Compra]]),"MM")</f>
        <v>01</v>
      </c>
      <c r="K895" s="7">
        <f>YEAR(Origen[[#This Row],[Fecha Compra]])</f>
        <v>2028</v>
      </c>
      <c r="L895">
        <v>38</v>
      </c>
      <c r="M895">
        <v>29</v>
      </c>
      <c r="N895">
        <f>Origen[[#This Row],[Unidades]]*Origen[[#This Row],[PVP]]</f>
        <v>1102</v>
      </c>
      <c r="O895" s="1" t="s">
        <v>54</v>
      </c>
      <c r="P895" s="1" t="s">
        <v>26</v>
      </c>
      <c r="Q895" s="1" t="s">
        <v>75</v>
      </c>
      <c r="R895" s="1" t="s">
        <v>19</v>
      </c>
      <c r="S895" s="1" t="s">
        <v>9</v>
      </c>
      <c r="T895" s="1" t="s">
        <v>15</v>
      </c>
      <c r="U895" s="1" t="s">
        <v>11</v>
      </c>
    </row>
    <row r="896" spans="1:21" x14ac:dyDescent="0.25">
      <c r="A896">
        <v>898</v>
      </c>
      <c r="B896">
        <f>IF(IFERROR(VLOOKUP(Origen[[#This Row],[Customer ID]],A897:A4795,1,FALSE),0)&gt;0,1,0)</f>
        <v>0</v>
      </c>
      <c r="C896">
        <v>29</v>
      </c>
      <c r="D896" s="1" t="s">
        <v>2</v>
      </c>
      <c r="E896" s="1" t="str">
        <f>IF(Origen[[#This Row],[Genero Sin Depurar]]="","Desconocido",Origen[[#This Row],[Genero Sin Depurar]])</f>
        <v>Male</v>
      </c>
      <c r="F896" s="1" t="s">
        <v>37</v>
      </c>
      <c r="G896" s="1" t="s">
        <v>4</v>
      </c>
      <c r="H896" s="2">
        <v>47086</v>
      </c>
      <c r="I896" s="2" t="str">
        <f>TEXT(Origen[[#This Row],[Fecha Compra]],"dddd")</f>
        <v>miércoles</v>
      </c>
      <c r="J896" s="7" t="str">
        <f>TEXT(MONTH(Origen[[#This Row],[Fecha Compra]]),"MM")</f>
        <v>01</v>
      </c>
      <c r="K896" s="7">
        <f>YEAR(Origen[[#This Row],[Fecha Compra]])</f>
        <v>2028</v>
      </c>
      <c r="L896">
        <v>46</v>
      </c>
      <c r="M896">
        <v>91</v>
      </c>
      <c r="N896">
        <f>Origen[[#This Row],[Unidades]]*Origen[[#This Row],[PVP]]</f>
        <v>4186</v>
      </c>
      <c r="O896" s="1" t="s">
        <v>97</v>
      </c>
      <c r="P896" s="1" t="s">
        <v>26</v>
      </c>
      <c r="Q896" s="1" t="s">
        <v>7</v>
      </c>
      <c r="R896" s="1" t="s">
        <v>19</v>
      </c>
      <c r="S896" s="1" t="s">
        <v>9</v>
      </c>
      <c r="T896" s="1" t="s">
        <v>10</v>
      </c>
      <c r="U896" s="1" t="s">
        <v>22</v>
      </c>
    </row>
    <row r="897" spans="1:21" x14ac:dyDescent="0.25">
      <c r="A897">
        <v>899</v>
      </c>
      <c r="B897">
        <f>IF(IFERROR(VLOOKUP(Origen[[#This Row],[Customer ID]],A898:A4796,1,FALSE),0)&gt;0,1,0)</f>
        <v>0</v>
      </c>
      <c r="C897">
        <v>54</v>
      </c>
      <c r="D897" s="1" t="s">
        <v>2</v>
      </c>
      <c r="E897" s="1" t="str">
        <f>IF(Origen[[#This Row],[Genero Sin Depurar]]="","Desconocido",Origen[[#This Row],[Genero Sin Depurar]])</f>
        <v>Male</v>
      </c>
      <c r="F897" s="1" t="s">
        <v>115</v>
      </c>
      <c r="G897" s="1" t="s">
        <v>49</v>
      </c>
      <c r="H897" s="2">
        <v>47088</v>
      </c>
      <c r="I897" s="2" t="str">
        <f>TEXT(Origen[[#This Row],[Fecha Compra]],"dddd")</f>
        <v>viernes</v>
      </c>
      <c r="J897" s="7" t="str">
        <f>TEXT(MONTH(Origen[[#This Row],[Fecha Compra]]),"MM")</f>
        <v>01</v>
      </c>
      <c r="K897" s="7">
        <f>YEAR(Origen[[#This Row],[Fecha Compra]])</f>
        <v>2028</v>
      </c>
      <c r="L897">
        <v>19</v>
      </c>
      <c r="M897">
        <v>70</v>
      </c>
      <c r="N897">
        <f>Origen[[#This Row],[Unidades]]*Origen[[#This Row],[PVP]]</f>
        <v>1330</v>
      </c>
      <c r="O897" s="1" t="s">
        <v>89</v>
      </c>
      <c r="P897" s="1" t="s">
        <v>6</v>
      </c>
      <c r="Q897" s="1" t="s">
        <v>90</v>
      </c>
      <c r="R897" s="1" t="s">
        <v>19</v>
      </c>
      <c r="S897" s="1" t="s">
        <v>52</v>
      </c>
      <c r="T897" s="1" t="s">
        <v>57</v>
      </c>
      <c r="U897" s="1" t="s">
        <v>79</v>
      </c>
    </row>
    <row r="898" spans="1:21" x14ac:dyDescent="0.25">
      <c r="A898">
        <v>900</v>
      </c>
      <c r="B898">
        <f>IF(IFERROR(VLOOKUP(Origen[[#This Row],[Customer ID]],A899:A4797,1,FALSE),0)&gt;0,1,0)</f>
        <v>0</v>
      </c>
      <c r="C898">
        <v>65</v>
      </c>
      <c r="D898" s="1" t="s">
        <v>2</v>
      </c>
      <c r="E898" s="1" t="str">
        <f>IF(Origen[[#This Row],[Genero Sin Depurar]]="","Desconocido",Origen[[#This Row],[Genero Sin Depurar]])</f>
        <v>Male</v>
      </c>
      <c r="F898" s="1" t="s">
        <v>12</v>
      </c>
      <c r="G898" s="1" t="s">
        <v>4</v>
      </c>
      <c r="H898" s="2">
        <v>47090</v>
      </c>
      <c r="I898" s="2" t="str">
        <f>TEXT(Origen[[#This Row],[Fecha Compra]],"dddd")</f>
        <v>domingo</v>
      </c>
      <c r="J898" s="7" t="str">
        <f>TEXT(MONTH(Origen[[#This Row],[Fecha Compra]]),"MM")</f>
        <v>01</v>
      </c>
      <c r="K898" s="7">
        <f>YEAR(Origen[[#This Row],[Fecha Compra]])</f>
        <v>2028</v>
      </c>
      <c r="L898">
        <v>20</v>
      </c>
      <c r="M898">
        <v>58</v>
      </c>
      <c r="N898">
        <f>Origen[[#This Row],[Unidades]]*Origen[[#This Row],[PVP]]</f>
        <v>1160</v>
      </c>
      <c r="O898" s="1" t="s">
        <v>25</v>
      </c>
      <c r="P898" s="1" t="s">
        <v>26</v>
      </c>
      <c r="Q898" s="1" t="s">
        <v>82</v>
      </c>
      <c r="R898" s="1" t="s">
        <v>35</v>
      </c>
      <c r="S898" s="1" t="s">
        <v>36</v>
      </c>
      <c r="T898" s="1" t="s">
        <v>28</v>
      </c>
      <c r="U898" s="1" t="s">
        <v>31</v>
      </c>
    </row>
    <row r="899" spans="1:21" x14ac:dyDescent="0.25">
      <c r="A899">
        <v>901</v>
      </c>
      <c r="B899">
        <f>IF(IFERROR(VLOOKUP(Origen[[#This Row],[Customer ID]],A900:A4798,1,FALSE),0)&gt;0,1,0)</f>
        <v>0</v>
      </c>
      <c r="C899">
        <v>54</v>
      </c>
      <c r="D899" s="1" t="s">
        <v>2</v>
      </c>
      <c r="E899" s="1" t="str">
        <f>IF(Origen[[#This Row],[Genero Sin Depurar]]="","Desconocido",Origen[[#This Row],[Genero Sin Depurar]])</f>
        <v>Male</v>
      </c>
      <c r="F899" s="1" t="s">
        <v>106</v>
      </c>
      <c r="G899" s="1" t="s">
        <v>49</v>
      </c>
      <c r="H899" s="2">
        <v>47092</v>
      </c>
      <c r="I899" s="2" t="str">
        <f>TEXT(Origen[[#This Row],[Fecha Compra]],"dddd")</f>
        <v>martes</v>
      </c>
      <c r="J899" s="7" t="str">
        <f>TEXT(MONTH(Origen[[#This Row],[Fecha Compra]]),"MM")</f>
        <v>01</v>
      </c>
      <c r="K899" s="7">
        <f>YEAR(Origen[[#This Row],[Fecha Compra]])</f>
        <v>2028</v>
      </c>
      <c r="L899">
        <v>42</v>
      </c>
      <c r="M899">
        <v>98</v>
      </c>
      <c r="N899">
        <f>Origen[[#This Row],[Unidades]]*Origen[[#This Row],[PVP]]</f>
        <v>4116</v>
      </c>
      <c r="O899" s="1" t="s">
        <v>46</v>
      </c>
      <c r="P899" s="1" t="s">
        <v>6</v>
      </c>
      <c r="Q899" s="1" t="s">
        <v>7</v>
      </c>
      <c r="R899" s="1" t="s">
        <v>39</v>
      </c>
      <c r="S899" s="1" t="s">
        <v>20</v>
      </c>
      <c r="T899" s="1" t="s">
        <v>57</v>
      </c>
      <c r="U899" s="1" t="s">
        <v>40</v>
      </c>
    </row>
    <row r="900" spans="1:21" x14ac:dyDescent="0.25">
      <c r="A900">
        <v>902</v>
      </c>
      <c r="B900">
        <f>IF(IFERROR(VLOOKUP(Origen[[#This Row],[Customer ID]],A901:A4799,1,FALSE),0)&gt;0,1,0)</f>
        <v>0</v>
      </c>
      <c r="C900">
        <v>60</v>
      </c>
      <c r="D900" s="1" t="s">
        <v>2</v>
      </c>
      <c r="E900" s="1" t="str">
        <f>IF(Origen[[#This Row],[Genero Sin Depurar]]="","Desconocido",Origen[[#This Row],[Genero Sin Depurar]])</f>
        <v>Male</v>
      </c>
      <c r="F900" s="1" t="s">
        <v>101</v>
      </c>
      <c r="G900" s="1" t="s">
        <v>49</v>
      </c>
      <c r="H900" s="2">
        <v>47094</v>
      </c>
      <c r="I900" s="2" t="str">
        <f>TEXT(Origen[[#This Row],[Fecha Compra]],"dddd")</f>
        <v>jueves</v>
      </c>
      <c r="J900" s="7" t="str">
        <f>TEXT(MONTH(Origen[[#This Row],[Fecha Compra]]),"MM")</f>
        <v>01</v>
      </c>
      <c r="K900" s="7">
        <f>YEAR(Origen[[#This Row],[Fecha Compra]])</f>
        <v>2028</v>
      </c>
      <c r="L900">
        <v>34</v>
      </c>
      <c r="M900">
        <v>68</v>
      </c>
      <c r="N900">
        <f>Origen[[#This Row],[Unidades]]*Origen[[#This Row],[PVP]]</f>
        <v>2312</v>
      </c>
      <c r="O900" s="1" t="s">
        <v>50</v>
      </c>
      <c r="P900" s="1" t="s">
        <v>6</v>
      </c>
      <c r="Q900" s="1" t="s">
        <v>65</v>
      </c>
      <c r="R900" s="1" t="s">
        <v>35</v>
      </c>
      <c r="S900" s="1" t="s">
        <v>52</v>
      </c>
      <c r="T900" s="1" t="s">
        <v>15</v>
      </c>
      <c r="U900" s="1" t="s">
        <v>70</v>
      </c>
    </row>
    <row r="901" spans="1:21" x14ac:dyDescent="0.25">
      <c r="A901">
        <v>903</v>
      </c>
      <c r="B901">
        <f>IF(IFERROR(VLOOKUP(Origen[[#This Row],[Customer ID]],A902:A4800,1,FALSE),0)&gt;0,1,0)</f>
        <v>0</v>
      </c>
      <c r="C901">
        <v>43</v>
      </c>
      <c r="D901" s="1" t="s">
        <v>2</v>
      </c>
      <c r="E901" s="1" t="str">
        <f>IF(Origen[[#This Row],[Genero Sin Depurar]]="","Desconocido",Origen[[#This Row],[Genero Sin Depurar]])</f>
        <v>Male</v>
      </c>
      <c r="F901" s="1" t="s">
        <v>106</v>
      </c>
      <c r="G901" s="1" t="s">
        <v>49</v>
      </c>
      <c r="H901" s="2">
        <v>47096</v>
      </c>
      <c r="I901" s="2" t="str">
        <f>TEXT(Origen[[#This Row],[Fecha Compra]],"dddd")</f>
        <v>sábado</v>
      </c>
      <c r="J901" s="7" t="str">
        <f>TEXT(MONTH(Origen[[#This Row],[Fecha Compra]]),"MM")</f>
        <v>01</v>
      </c>
      <c r="K901" s="7">
        <f>YEAR(Origen[[#This Row],[Fecha Compra]])</f>
        <v>2028</v>
      </c>
      <c r="L901">
        <v>5</v>
      </c>
      <c r="M901">
        <v>44</v>
      </c>
      <c r="N901">
        <f>Origen[[#This Row],[Unidades]]*Origen[[#This Row],[PVP]]</f>
        <v>220</v>
      </c>
      <c r="O901" s="1" t="s">
        <v>5</v>
      </c>
      <c r="P901" s="1" t="s">
        <v>26</v>
      </c>
      <c r="Q901" s="1" t="s">
        <v>100</v>
      </c>
      <c r="R901" s="1" t="s">
        <v>35</v>
      </c>
      <c r="S901" s="1" t="s">
        <v>27</v>
      </c>
      <c r="T901" s="1" t="s">
        <v>15</v>
      </c>
      <c r="U901" s="1" t="s">
        <v>70</v>
      </c>
    </row>
    <row r="902" spans="1:21" x14ac:dyDescent="0.25">
      <c r="A902">
        <v>904</v>
      </c>
      <c r="B902">
        <f>IF(IFERROR(VLOOKUP(Origen[[#This Row],[Customer ID]],A903:A4801,1,FALSE),0)&gt;0,1,0)</f>
        <v>0</v>
      </c>
      <c r="C902">
        <v>44</v>
      </c>
      <c r="D902" s="1" t="s">
        <v>2</v>
      </c>
      <c r="E902" s="1" t="str">
        <f>IF(Origen[[#This Row],[Genero Sin Depurar]]="","Desconocido",Origen[[#This Row],[Genero Sin Depurar]])</f>
        <v>Male</v>
      </c>
      <c r="F902" s="1" t="s">
        <v>84</v>
      </c>
      <c r="G902" s="1" t="s">
        <v>45</v>
      </c>
      <c r="H902" s="2">
        <v>47098</v>
      </c>
      <c r="I902" s="2" t="str">
        <f>TEXT(Origen[[#This Row],[Fecha Compra]],"dddd")</f>
        <v>lunes</v>
      </c>
      <c r="J902" s="7" t="str">
        <f>TEXT(MONTH(Origen[[#This Row],[Fecha Compra]]),"MM")</f>
        <v>01</v>
      </c>
      <c r="K902" s="7">
        <f>YEAR(Origen[[#This Row],[Fecha Compra]])</f>
        <v>2028</v>
      </c>
      <c r="L902">
        <v>3</v>
      </c>
      <c r="M902">
        <v>45</v>
      </c>
      <c r="N902">
        <f>Origen[[#This Row],[Unidades]]*Origen[[#This Row],[PVP]]</f>
        <v>135</v>
      </c>
      <c r="O902" s="1" t="s">
        <v>131</v>
      </c>
      <c r="P902" s="1" t="s">
        <v>26</v>
      </c>
      <c r="Q902" s="1" t="s">
        <v>126</v>
      </c>
      <c r="R902" s="1" t="s">
        <v>8</v>
      </c>
      <c r="S902" s="1" t="s">
        <v>9</v>
      </c>
      <c r="T902" s="1" t="s">
        <v>28</v>
      </c>
      <c r="U902" s="1" t="s">
        <v>40</v>
      </c>
    </row>
    <row r="903" spans="1:21" x14ac:dyDescent="0.25">
      <c r="A903">
        <v>905</v>
      </c>
      <c r="B903">
        <f>IF(IFERROR(VLOOKUP(Origen[[#This Row],[Customer ID]],A904:A4802,1,FALSE),0)&gt;0,1,0)</f>
        <v>0</v>
      </c>
      <c r="C903">
        <v>69</v>
      </c>
      <c r="D903" s="1" t="s">
        <v>2</v>
      </c>
      <c r="E903" s="1" t="str">
        <f>IF(Origen[[#This Row],[Genero Sin Depurar]]="","Desconocido",Origen[[#This Row],[Genero Sin Depurar]])</f>
        <v>Male</v>
      </c>
      <c r="F903" s="1" t="s">
        <v>95</v>
      </c>
      <c r="G903" s="1" t="s">
        <v>4</v>
      </c>
      <c r="H903" s="2">
        <v>47100</v>
      </c>
      <c r="I903" s="2" t="str">
        <f>TEXT(Origen[[#This Row],[Fecha Compra]],"dddd")</f>
        <v>miércoles</v>
      </c>
      <c r="J903" s="7" t="str">
        <f>TEXT(MONTH(Origen[[#This Row],[Fecha Compra]]),"MM")</f>
        <v>01</v>
      </c>
      <c r="K903" s="7">
        <f>YEAR(Origen[[#This Row],[Fecha Compra]])</f>
        <v>2028</v>
      </c>
      <c r="L903">
        <v>46</v>
      </c>
      <c r="M903">
        <v>99</v>
      </c>
      <c r="N903">
        <f>Origen[[#This Row],[Unidades]]*Origen[[#This Row],[PVP]]</f>
        <v>4554</v>
      </c>
      <c r="O903" s="1" t="s">
        <v>102</v>
      </c>
      <c r="P903" s="1" t="s">
        <v>6</v>
      </c>
      <c r="Q903" s="1" t="s">
        <v>118</v>
      </c>
      <c r="R903" s="1" t="s">
        <v>19</v>
      </c>
      <c r="S903" s="1" t="s">
        <v>20</v>
      </c>
      <c r="T903" s="1" t="s">
        <v>28</v>
      </c>
      <c r="U903" s="1" t="s">
        <v>79</v>
      </c>
    </row>
    <row r="904" spans="1:21" x14ac:dyDescent="0.25">
      <c r="A904">
        <v>906</v>
      </c>
      <c r="B904">
        <f>IF(IFERROR(VLOOKUP(Origen[[#This Row],[Customer ID]],A905:A4803,1,FALSE),0)&gt;0,1,0)</f>
        <v>0</v>
      </c>
      <c r="C904">
        <v>46</v>
      </c>
      <c r="D904" s="1" t="s">
        <v>2</v>
      </c>
      <c r="E904" s="1" t="str">
        <f>IF(Origen[[#This Row],[Genero Sin Depurar]]="","Desconocido",Origen[[#This Row],[Genero Sin Depurar]])</f>
        <v>Male</v>
      </c>
      <c r="F904" s="1" t="s">
        <v>63</v>
      </c>
      <c r="G904" s="1" t="s">
        <v>4</v>
      </c>
      <c r="H904" s="2">
        <v>47102</v>
      </c>
      <c r="I904" s="2" t="str">
        <f>TEXT(Origen[[#This Row],[Fecha Compra]],"dddd")</f>
        <v>viernes</v>
      </c>
      <c r="J904" s="7" t="str">
        <f>TEXT(MONTH(Origen[[#This Row],[Fecha Compra]]),"MM")</f>
        <v>01</v>
      </c>
      <c r="K904" s="7">
        <f>YEAR(Origen[[#This Row],[Fecha Compra]])</f>
        <v>2028</v>
      </c>
      <c r="L904">
        <v>16</v>
      </c>
      <c r="M904">
        <v>68</v>
      </c>
      <c r="N904">
        <f>Origen[[#This Row],[Unidades]]*Origen[[#This Row],[PVP]]</f>
        <v>1088</v>
      </c>
      <c r="O904" s="1" t="s">
        <v>73</v>
      </c>
      <c r="P904" s="1" t="s">
        <v>18</v>
      </c>
      <c r="Q904" s="1" t="s">
        <v>91</v>
      </c>
      <c r="R904" s="1" t="s">
        <v>19</v>
      </c>
      <c r="S904" s="1" t="s">
        <v>36</v>
      </c>
      <c r="T904" s="1" t="s">
        <v>10</v>
      </c>
      <c r="U904" s="1" t="s">
        <v>31</v>
      </c>
    </row>
    <row r="905" spans="1:21" x14ac:dyDescent="0.25">
      <c r="A905">
        <v>907</v>
      </c>
      <c r="B905">
        <f>IF(IFERROR(VLOOKUP(Origen[[#This Row],[Customer ID]],A906:A4804,1,FALSE),0)&gt;0,1,0)</f>
        <v>0</v>
      </c>
      <c r="C905">
        <v>41</v>
      </c>
      <c r="D905" s="1" t="s">
        <v>2</v>
      </c>
      <c r="E905" s="1" t="str">
        <f>IF(Origen[[#This Row],[Genero Sin Depurar]]="","Desconocido",Origen[[#This Row],[Genero Sin Depurar]])</f>
        <v>Male</v>
      </c>
      <c r="F905" s="1" t="s">
        <v>77</v>
      </c>
      <c r="G905" s="1" t="s">
        <v>4</v>
      </c>
      <c r="H905" s="2">
        <v>47104</v>
      </c>
      <c r="I905" s="2" t="str">
        <f>TEXT(Origen[[#This Row],[Fecha Compra]],"dddd")</f>
        <v>domingo</v>
      </c>
      <c r="J905" s="7" t="str">
        <f>TEXT(MONTH(Origen[[#This Row],[Fecha Compra]]),"MM")</f>
        <v>01</v>
      </c>
      <c r="K905" s="7">
        <f>YEAR(Origen[[#This Row],[Fecha Compra]])</f>
        <v>2028</v>
      </c>
      <c r="L905">
        <v>21</v>
      </c>
      <c r="M905">
        <v>56</v>
      </c>
      <c r="N905">
        <f>Origen[[#This Row],[Unidades]]*Origen[[#This Row],[PVP]]</f>
        <v>1176</v>
      </c>
      <c r="O905" s="1" t="s">
        <v>113</v>
      </c>
      <c r="P905" s="1" t="s">
        <v>26</v>
      </c>
      <c r="Q905" s="1" t="s">
        <v>90</v>
      </c>
      <c r="R905" s="1" t="s">
        <v>19</v>
      </c>
      <c r="S905" s="1" t="s">
        <v>36</v>
      </c>
      <c r="T905" s="1" t="s">
        <v>68</v>
      </c>
      <c r="U905" s="1" t="s">
        <v>58</v>
      </c>
    </row>
    <row r="906" spans="1:21" x14ac:dyDescent="0.25">
      <c r="A906">
        <v>908</v>
      </c>
      <c r="B906">
        <f>IF(IFERROR(VLOOKUP(Origen[[#This Row],[Customer ID]],A907:A4805,1,FALSE),0)&gt;0,1,0)</f>
        <v>0</v>
      </c>
      <c r="C906">
        <v>32</v>
      </c>
      <c r="D906" s="1" t="s">
        <v>2</v>
      </c>
      <c r="E906" s="1" t="str">
        <f>IF(Origen[[#This Row],[Genero Sin Depurar]]="","Desconocido",Origen[[#This Row],[Genero Sin Depurar]])</f>
        <v>Male</v>
      </c>
      <c r="F906" s="1" t="s">
        <v>12</v>
      </c>
      <c r="G906" s="1" t="s">
        <v>4</v>
      </c>
      <c r="H906" s="2">
        <v>47106</v>
      </c>
      <c r="I906" s="2" t="str">
        <f>TEXT(Origen[[#This Row],[Fecha Compra]],"dddd")</f>
        <v>martes</v>
      </c>
      <c r="J906" s="7" t="str">
        <f>TEXT(MONTH(Origen[[#This Row],[Fecha Compra]]),"MM")</f>
        <v>01</v>
      </c>
      <c r="K906" s="7">
        <f>YEAR(Origen[[#This Row],[Fecha Compra]])</f>
        <v>2028</v>
      </c>
      <c r="L906">
        <v>34</v>
      </c>
      <c r="M906">
        <v>43</v>
      </c>
      <c r="N906">
        <f>Origen[[#This Row],[Unidades]]*Origen[[#This Row],[PVP]]</f>
        <v>1462</v>
      </c>
      <c r="O906" s="1" t="s">
        <v>50</v>
      </c>
      <c r="P906" s="1" t="s">
        <v>6</v>
      </c>
      <c r="Q906" s="1" t="s">
        <v>91</v>
      </c>
      <c r="R906" s="1" t="s">
        <v>8</v>
      </c>
      <c r="S906" s="1" t="s">
        <v>9</v>
      </c>
      <c r="T906" s="1" t="s">
        <v>21</v>
      </c>
      <c r="U906" s="1" t="s">
        <v>58</v>
      </c>
    </row>
    <row r="907" spans="1:21" x14ac:dyDescent="0.25">
      <c r="A907">
        <v>909</v>
      </c>
      <c r="B907">
        <f>IF(IFERROR(VLOOKUP(Origen[[#This Row],[Customer ID]],A908:A4806,1,FALSE),0)&gt;0,1,0)</f>
        <v>0</v>
      </c>
      <c r="C907">
        <v>26</v>
      </c>
      <c r="D907" s="1" t="s">
        <v>2</v>
      </c>
      <c r="E907" s="1" t="str">
        <f>IF(Origen[[#This Row],[Genero Sin Depurar]]="","Desconocido",Origen[[#This Row],[Genero Sin Depurar]])</f>
        <v>Male</v>
      </c>
      <c r="F907" s="1" t="s">
        <v>71</v>
      </c>
      <c r="G907" s="1" t="s">
        <v>49</v>
      </c>
      <c r="H907" s="2">
        <v>47108</v>
      </c>
      <c r="I907" s="2" t="str">
        <f>TEXT(Origen[[#This Row],[Fecha Compra]],"dddd")</f>
        <v>jueves</v>
      </c>
      <c r="J907" s="7" t="str">
        <f>TEXT(MONTH(Origen[[#This Row],[Fecha Compra]]),"MM")</f>
        <v>01</v>
      </c>
      <c r="K907" s="7">
        <f>YEAR(Origen[[#This Row],[Fecha Compra]])</f>
        <v>2028</v>
      </c>
      <c r="L907">
        <v>9</v>
      </c>
      <c r="M907">
        <v>99</v>
      </c>
      <c r="N907">
        <f>Origen[[#This Row],[Unidades]]*Origen[[#This Row],[PVP]]</f>
        <v>891</v>
      </c>
      <c r="O907" s="1" t="s">
        <v>109</v>
      </c>
      <c r="P907" s="1" t="s">
        <v>26</v>
      </c>
      <c r="Q907" s="1" t="s">
        <v>30</v>
      </c>
      <c r="R907" s="1" t="s">
        <v>8</v>
      </c>
      <c r="S907" s="1" t="s">
        <v>20</v>
      </c>
      <c r="T907" s="1" t="s">
        <v>28</v>
      </c>
      <c r="U907" s="1" t="s">
        <v>79</v>
      </c>
    </row>
    <row r="908" spans="1:21" x14ac:dyDescent="0.25">
      <c r="A908">
        <v>910</v>
      </c>
      <c r="B908">
        <f>IF(IFERROR(VLOOKUP(Origen[[#This Row],[Customer ID]],A909:A4807,1,FALSE),0)&gt;0,1,0)</f>
        <v>0</v>
      </c>
      <c r="C908">
        <v>61</v>
      </c>
      <c r="D908" s="1" t="s">
        <v>2</v>
      </c>
      <c r="E908" s="1" t="str">
        <f>IF(Origen[[#This Row],[Genero Sin Depurar]]="","Desconocido",Origen[[#This Row],[Genero Sin Depurar]])</f>
        <v>Male</v>
      </c>
      <c r="F908" s="1" t="s">
        <v>115</v>
      </c>
      <c r="G908" s="1" t="s">
        <v>49</v>
      </c>
      <c r="H908" s="2">
        <v>47110</v>
      </c>
      <c r="I908" s="2" t="str">
        <f>TEXT(Origen[[#This Row],[Fecha Compra]],"dddd")</f>
        <v>sábado</v>
      </c>
      <c r="J908" s="7" t="str">
        <f>TEXT(MONTH(Origen[[#This Row],[Fecha Compra]]),"MM")</f>
        <v>01</v>
      </c>
      <c r="K908" s="7">
        <f>YEAR(Origen[[#This Row],[Fecha Compra]])</f>
        <v>2028</v>
      </c>
      <c r="L908">
        <v>36</v>
      </c>
      <c r="M908">
        <v>56</v>
      </c>
      <c r="N908">
        <f>Origen[[#This Row],[Unidades]]*Origen[[#This Row],[PVP]]</f>
        <v>2016</v>
      </c>
      <c r="O908" s="1" t="s">
        <v>42</v>
      </c>
      <c r="P908" s="1" t="s">
        <v>6</v>
      </c>
      <c r="Q908" s="1" t="s">
        <v>47</v>
      </c>
      <c r="R908" s="1" t="s">
        <v>39</v>
      </c>
      <c r="S908" s="1" t="s">
        <v>9</v>
      </c>
      <c r="T908" s="1" t="s">
        <v>28</v>
      </c>
      <c r="U908" s="1" t="s">
        <v>22</v>
      </c>
    </row>
    <row r="909" spans="1:21" x14ac:dyDescent="0.25">
      <c r="A909">
        <v>911</v>
      </c>
      <c r="B909">
        <f>IF(IFERROR(VLOOKUP(Origen[[#This Row],[Customer ID]],A910:A4808,1,FALSE),0)&gt;0,1,0)</f>
        <v>0</v>
      </c>
      <c r="C909">
        <v>49</v>
      </c>
      <c r="D909" s="1" t="s">
        <v>2</v>
      </c>
      <c r="E909" s="1" t="str">
        <f>IF(Origen[[#This Row],[Genero Sin Depurar]]="","Desconocido",Origen[[#This Row],[Genero Sin Depurar]])</f>
        <v>Male</v>
      </c>
      <c r="F909" s="1" t="s">
        <v>86</v>
      </c>
      <c r="G909" s="1" t="s">
        <v>4</v>
      </c>
      <c r="H909" s="2">
        <v>47112</v>
      </c>
      <c r="I909" s="2" t="str">
        <f>TEXT(Origen[[#This Row],[Fecha Compra]],"dddd")</f>
        <v>lunes</v>
      </c>
      <c r="J909" s="7" t="str">
        <f>TEXT(MONTH(Origen[[#This Row],[Fecha Compra]]),"MM")</f>
        <v>01</v>
      </c>
      <c r="K909" s="7">
        <f>YEAR(Origen[[#This Row],[Fecha Compra]])</f>
        <v>2028</v>
      </c>
      <c r="L909">
        <v>22</v>
      </c>
      <c r="M909">
        <v>25</v>
      </c>
      <c r="N909">
        <f>Origen[[#This Row],[Unidades]]*Origen[[#This Row],[PVP]]</f>
        <v>550</v>
      </c>
      <c r="O909" s="1" t="s">
        <v>113</v>
      </c>
      <c r="P909" s="1" t="s">
        <v>18</v>
      </c>
      <c r="Q909" s="1" t="s">
        <v>51</v>
      </c>
      <c r="R909" s="1" t="s">
        <v>19</v>
      </c>
      <c r="S909" s="1" t="s">
        <v>9</v>
      </c>
      <c r="T909" s="1" t="s">
        <v>21</v>
      </c>
      <c r="U909" s="1" t="s">
        <v>70</v>
      </c>
    </row>
    <row r="910" spans="1:21" x14ac:dyDescent="0.25">
      <c r="A910">
        <v>912</v>
      </c>
      <c r="B910">
        <f>IF(IFERROR(VLOOKUP(Origen[[#This Row],[Customer ID]],A911:A4809,1,FALSE),0)&gt;0,1,0)</f>
        <v>0</v>
      </c>
      <c r="C910">
        <v>53</v>
      </c>
      <c r="D910" s="1" t="s">
        <v>2</v>
      </c>
      <c r="E910" s="1" t="str">
        <f>IF(Origen[[#This Row],[Genero Sin Depurar]]="","Desconocido",Origen[[#This Row],[Genero Sin Depurar]])</f>
        <v>Male</v>
      </c>
      <c r="F910" s="1" t="s">
        <v>77</v>
      </c>
      <c r="G910" s="1" t="s">
        <v>4</v>
      </c>
      <c r="H910" s="2">
        <v>47114</v>
      </c>
      <c r="I910" s="2" t="str">
        <f>TEXT(Origen[[#This Row],[Fecha Compra]],"dddd")</f>
        <v>miércoles</v>
      </c>
      <c r="J910" s="7" t="str">
        <f>TEXT(MONTH(Origen[[#This Row],[Fecha Compra]]),"MM")</f>
        <v>01</v>
      </c>
      <c r="K910" s="7">
        <f>YEAR(Origen[[#This Row],[Fecha Compra]])</f>
        <v>2028</v>
      </c>
      <c r="L910">
        <v>2</v>
      </c>
      <c r="M910">
        <v>74</v>
      </c>
      <c r="N910">
        <f>Origen[[#This Row],[Unidades]]*Origen[[#This Row],[PVP]]</f>
        <v>148</v>
      </c>
      <c r="O910" s="1" t="s">
        <v>111</v>
      </c>
      <c r="P910" s="1" t="s">
        <v>26</v>
      </c>
      <c r="Q910" s="1" t="s">
        <v>76</v>
      </c>
      <c r="R910" s="1" t="s">
        <v>8</v>
      </c>
      <c r="S910" s="1" t="s">
        <v>52</v>
      </c>
      <c r="T910" s="1" t="s">
        <v>57</v>
      </c>
      <c r="U910" s="1" t="s">
        <v>40</v>
      </c>
    </row>
    <row r="911" spans="1:21" x14ac:dyDescent="0.25">
      <c r="A911">
        <v>913</v>
      </c>
      <c r="B911">
        <f>IF(IFERROR(VLOOKUP(Origen[[#This Row],[Customer ID]],A912:A4810,1,FALSE),0)&gt;0,1,0)</f>
        <v>0</v>
      </c>
      <c r="C911">
        <v>24</v>
      </c>
      <c r="D911" s="1" t="s">
        <v>2</v>
      </c>
      <c r="E911" s="1" t="str">
        <f>IF(Origen[[#This Row],[Genero Sin Depurar]]="","Desconocido",Origen[[#This Row],[Genero Sin Depurar]])</f>
        <v>Male</v>
      </c>
      <c r="F911" s="1" t="s">
        <v>86</v>
      </c>
      <c r="G911" s="1" t="s">
        <v>4</v>
      </c>
      <c r="H911" s="2">
        <v>47116</v>
      </c>
      <c r="I911" s="2" t="str">
        <f>TEXT(Origen[[#This Row],[Fecha Compra]],"dddd")</f>
        <v>viernes</v>
      </c>
      <c r="J911" s="7" t="str">
        <f>TEXT(MONTH(Origen[[#This Row],[Fecha Compra]]),"MM")</f>
        <v>01</v>
      </c>
      <c r="K911" s="7">
        <f>YEAR(Origen[[#This Row],[Fecha Compra]])</f>
        <v>2028</v>
      </c>
      <c r="L911">
        <v>32</v>
      </c>
      <c r="M911">
        <v>56</v>
      </c>
      <c r="N911">
        <f>Origen[[#This Row],[Unidades]]*Origen[[#This Row],[PVP]]</f>
        <v>1792</v>
      </c>
      <c r="O911" s="1" t="s">
        <v>54</v>
      </c>
      <c r="P911" s="1" t="s">
        <v>26</v>
      </c>
      <c r="Q911" s="1" t="s">
        <v>78</v>
      </c>
      <c r="R911" s="1" t="s">
        <v>8</v>
      </c>
      <c r="S911" s="1" t="s">
        <v>27</v>
      </c>
      <c r="T911" s="1" t="s">
        <v>57</v>
      </c>
      <c r="U911" s="1" t="s">
        <v>70</v>
      </c>
    </row>
    <row r="912" spans="1:21" x14ac:dyDescent="0.25">
      <c r="A912">
        <v>914</v>
      </c>
      <c r="B912">
        <f>IF(IFERROR(VLOOKUP(Origen[[#This Row],[Customer ID]],A913:A4811,1,FALSE),0)&gt;0,1,0)</f>
        <v>0</v>
      </c>
      <c r="C912">
        <v>37</v>
      </c>
      <c r="D912" s="1" t="s">
        <v>2</v>
      </c>
      <c r="E912" s="1" t="str">
        <f>IF(Origen[[#This Row],[Genero Sin Depurar]]="","Desconocido",Origen[[#This Row],[Genero Sin Depurar]])</f>
        <v>Male</v>
      </c>
      <c r="F912" s="1" t="s">
        <v>32</v>
      </c>
      <c r="G912" s="1" t="s">
        <v>24</v>
      </c>
      <c r="H912" s="2">
        <v>47118</v>
      </c>
      <c r="I912" s="2" t="str">
        <f>TEXT(Origen[[#This Row],[Fecha Compra]],"dddd")</f>
        <v>domingo</v>
      </c>
      <c r="J912" s="7" t="str">
        <f>TEXT(MONTH(Origen[[#This Row],[Fecha Compra]]),"MM")</f>
        <v>01</v>
      </c>
      <c r="K912" s="7">
        <f>YEAR(Origen[[#This Row],[Fecha Compra]])</f>
        <v>2028</v>
      </c>
      <c r="L912">
        <v>29</v>
      </c>
      <c r="M912">
        <v>47</v>
      </c>
      <c r="N912">
        <f>Origen[[#This Row],[Unidades]]*Origen[[#This Row],[PVP]]</f>
        <v>1363</v>
      </c>
      <c r="O912" s="1" t="s">
        <v>122</v>
      </c>
      <c r="P912" s="1" t="s">
        <v>26</v>
      </c>
      <c r="Q912" s="1" t="s">
        <v>116</v>
      </c>
      <c r="R912" s="1" t="s">
        <v>39</v>
      </c>
      <c r="S912" s="1" t="s">
        <v>27</v>
      </c>
      <c r="T912" s="1" t="s">
        <v>15</v>
      </c>
      <c r="U912" s="1" t="s">
        <v>79</v>
      </c>
    </row>
    <row r="913" spans="1:21" x14ac:dyDescent="0.25">
      <c r="A913">
        <v>915</v>
      </c>
      <c r="B913">
        <f>IF(IFERROR(VLOOKUP(Origen[[#This Row],[Customer ID]],A914:A4812,1,FALSE),0)&gt;0,1,0)</f>
        <v>0</v>
      </c>
      <c r="C913">
        <v>43</v>
      </c>
      <c r="D913" s="1" t="s">
        <v>2</v>
      </c>
      <c r="E913" s="1" t="str">
        <f>IF(Origen[[#This Row],[Genero Sin Depurar]]="","Desconocido",Origen[[#This Row],[Genero Sin Depurar]])</f>
        <v>Male</v>
      </c>
      <c r="F913" s="1" t="s">
        <v>63</v>
      </c>
      <c r="G913" s="1" t="s">
        <v>4</v>
      </c>
      <c r="H913" s="2">
        <v>47120</v>
      </c>
      <c r="I913" s="2" t="str">
        <f>TEXT(Origen[[#This Row],[Fecha Compra]],"dddd")</f>
        <v>martes</v>
      </c>
      <c r="J913" s="7" t="str">
        <f>TEXT(MONTH(Origen[[#This Row],[Fecha Compra]]),"MM")</f>
        <v>01</v>
      </c>
      <c r="K913" s="7">
        <f>YEAR(Origen[[#This Row],[Fecha Compra]])</f>
        <v>2029</v>
      </c>
      <c r="L913">
        <v>27</v>
      </c>
      <c r="M913">
        <v>67</v>
      </c>
      <c r="N913">
        <f>Origen[[#This Row],[Unidades]]*Origen[[#This Row],[PVP]]</f>
        <v>1809</v>
      </c>
      <c r="O913" s="1" t="s">
        <v>131</v>
      </c>
      <c r="P913" s="1" t="s">
        <v>6</v>
      </c>
      <c r="Q913" s="1" t="s">
        <v>55</v>
      </c>
      <c r="R913" s="1" t="s">
        <v>35</v>
      </c>
      <c r="S913" s="1" t="s">
        <v>36</v>
      </c>
      <c r="T913" s="1" t="s">
        <v>10</v>
      </c>
      <c r="U913" s="1" t="s">
        <v>79</v>
      </c>
    </row>
    <row r="914" spans="1:21" x14ac:dyDescent="0.25">
      <c r="A914">
        <v>916</v>
      </c>
      <c r="B914">
        <f>IF(IFERROR(VLOOKUP(Origen[[#This Row],[Customer ID]],A915:A4813,1,FALSE),0)&gt;0,1,0)</f>
        <v>0</v>
      </c>
      <c r="C914">
        <v>31</v>
      </c>
      <c r="D914" s="1" t="s">
        <v>2</v>
      </c>
      <c r="E914" s="1" t="str">
        <f>IF(Origen[[#This Row],[Genero Sin Depurar]]="","Desconocido",Origen[[#This Row],[Genero Sin Depurar]])</f>
        <v>Male</v>
      </c>
      <c r="F914" s="1" t="s">
        <v>63</v>
      </c>
      <c r="G914" s="1" t="s">
        <v>4</v>
      </c>
      <c r="H914" s="2">
        <v>47122</v>
      </c>
      <c r="I914" s="2" t="str">
        <f>TEXT(Origen[[#This Row],[Fecha Compra]],"dddd")</f>
        <v>jueves</v>
      </c>
      <c r="J914" s="7" t="str">
        <f>TEXT(MONTH(Origen[[#This Row],[Fecha Compra]]),"MM")</f>
        <v>01</v>
      </c>
      <c r="K914" s="7">
        <f>YEAR(Origen[[#This Row],[Fecha Compra]])</f>
        <v>2029</v>
      </c>
      <c r="L914">
        <v>33</v>
      </c>
      <c r="M914">
        <v>22</v>
      </c>
      <c r="N914">
        <f>Origen[[#This Row],[Unidades]]*Origen[[#This Row],[PVP]]</f>
        <v>726</v>
      </c>
      <c r="O914" s="1" t="s">
        <v>25</v>
      </c>
      <c r="P914" s="1" t="s">
        <v>6</v>
      </c>
      <c r="Q914" s="1" t="s">
        <v>55</v>
      </c>
      <c r="R914" s="1" t="s">
        <v>8</v>
      </c>
      <c r="S914" s="1" t="s">
        <v>56</v>
      </c>
      <c r="T914" s="1" t="s">
        <v>21</v>
      </c>
      <c r="U914" s="1" t="s">
        <v>11</v>
      </c>
    </row>
    <row r="915" spans="1:21" x14ac:dyDescent="0.25">
      <c r="A915">
        <v>917</v>
      </c>
      <c r="B915">
        <f>IF(IFERROR(VLOOKUP(Origen[[#This Row],[Customer ID]],A916:A4814,1,FALSE),0)&gt;0,1,0)</f>
        <v>0</v>
      </c>
      <c r="C915">
        <v>49</v>
      </c>
      <c r="D915" s="1" t="s">
        <v>2</v>
      </c>
      <c r="E915" s="1" t="str">
        <f>IF(Origen[[#This Row],[Genero Sin Depurar]]="","Desconocido",Origen[[#This Row],[Genero Sin Depurar]])</f>
        <v>Male</v>
      </c>
      <c r="F915" s="1" t="s">
        <v>16</v>
      </c>
      <c r="G915" s="1" t="s">
        <v>4</v>
      </c>
      <c r="H915" s="2">
        <v>47124</v>
      </c>
      <c r="I915" s="2" t="str">
        <f>TEXT(Origen[[#This Row],[Fecha Compra]],"dddd")</f>
        <v>sábado</v>
      </c>
      <c r="J915" s="7" t="str">
        <f>TEXT(MONTH(Origen[[#This Row],[Fecha Compra]]),"MM")</f>
        <v>01</v>
      </c>
      <c r="K915" s="7">
        <f>YEAR(Origen[[#This Row],[Fecha Compra]])</f>
        <v>2029</v>
      </c>
      <c r="L915">
        <v>16</v>
      </c>
      <c r="M915">
        <v>34</v>
      </c>
      <c r="N915">
        <f>Origen[[#This Row],[Unidades]]*Origen[[#This Row],[PVP]]</f>
        <v>544</v>
      </c>
      <c r="O915" s="1" t="s">
        <v>97</v>
      </c>
      <c r="P915" s="1" t="s">
        <v>18</v>
      </c>
      <c r="Q915" s="1" t="s">
        <v>126</v>
      </c>
      <c r="R915" s="1" t="s">
        <v>19</v>
      </c>
      <c r="S915" s="1" t="s">
        <v>36</v>
      </c>
      <c r="T915" s="1" t="s">
        <v>10</v>
      </c>
      <c r="U915" s="1" t="s">
        <v>70</v>
      </c>
    </row>
    <row r="916" spans="1:21" x14ac:dyDescent="0.25">
      <c r="A916">
        <v>918</v>
      </c>
      <c r="B916">
        <f>IF(IFERROR(VLOOKUP(Origen[[#This Row],[Customer ID]],A917:A4815,1,FALSE),0)&gt;0,1,0)</f>
        <v>0</v>
      </c>
      <c r="C916">
        <v>69</v>
      </c>
      <c r="D916" s="1" t="s">
        <v>2</v>
      </c>
      <c r="E916" s="1" t="str">
        <f>IF(Origen[[#This Row],[Genero Sin Depurar]]="","Desconocido",Origen[[#This Row],[Genero Sin Depurar]])</f>
        <v>Male</v>
      </c>
      <c r="F916" s="1" t="s">
        <v>12</v>
      </c>
      <c r="G916" s="1" t="s">
        <v>4</v>
      </c>
      <c r="H916" s="2">
        <v>47126</v>
      </c>
      <c r="I916" s="2" t="str">
        <f>TEXT(Origen[[#This Row],[Fecha Compra]],"dddd")</f>
        <v>lunes</v>
      </c>
      <c r="J916" s="7" t="str">
        <f>TEXT(MONTH(Origen[[#This Row],[Fecha Compra]]),"MM")</f>
        <v>01</v>
      </c>
      <c r="K916" s="7">
        <f>YEAR(Origen[[#This Row],[Fecha Compra]])</f>
        <v>2029</v>
      </c>
      <c r="L916">
        <v>11</v>
      </c>
      <c r="M916">
        <v>64</v>
      </c>
      <c r="N916">
        <f>Origen[[#This Row],[Unidades]]*Origen[[#This Row],[PVP]]</f>
        <v>704</v>
      </c>
      <c r="O916" s="1" t="s">
        <v>50</v>
      </c>
      <c r="P916" s="1" t="s">
        <v>26</v>
      </c>
      <c r="Q916" s="1" t="s">
        <v>14</v>
      </c>
      <c r="R916" s="1" t="s">
        <v>19</v>
      </c>
      <c r="S916" s="1" t="s">
        <v>36</v>
      </c>
      <c r="T916" s="1" t="s">
        <v>57</v>
      </c>
      <c r="U916" s="1" t="s">
        <v>40</v>
      </c>
    </row>
    <row r="917" spans="1:21" x14ac:dyDescent="0.25">
      <c r="A917">
        <v>919</v>
      </c>
      <c r="B917">
        <f>IF(IFERROR(VLOOKUP(Origen[[#This Row],[Customer ID]],A918:A4816,1,FALSE),0)&gt;0,1,0)</f>
        <v>0</v>
      </c>
      <c r="C917">
        <v>65</v>
      </c>
      <c r="D917" s="1" t="s">
        <v>2</v>
      </c>
      <c r="E917" s="1" t="str">
        <f>IF(Origen[[#This Row],[Genero Sin Depurar]]="","Desconocido",Origen[[#This Row],[Genero Sin Depurar]])</f>
        <v>Male</v>
      </c>
      <c r="F917" s="1" t="s">
        <v>41</v>
      </c>
      <c r="G917" s="1" t="s">
        <v>4</v>
      </c>
      <c r="H917" s="2">
        <v>47128</v>
      </c>
      <c r="I917" s="2" t="str">
        <f>TEXT(Origen[[#This Row],[Fecha Compra]],"dddd")</f>
        <v>miércoles</v>
      </c>
      <c r="J917" s="7" t="str">
        <f>TEXT(MONTH(Origen[[#This Row],[Fecha Compra]]),"MM")</f>
        <v>01</v>
      </c>
      <c r="K917" s="7">
        <f>YEAR(Origen[[#This Row],[Fecha Compra]])</f>
        <v>2029</v>
      </c>
      <c r="L917">
        <v>11</v>
      </c>
      <c r="M917">
        <v>42</v>
      </c>
      <c r="N917">
        <f>Origen[[#This Row],[Unidades]]*Origen[[#This Row],[PVP]]</f>
        <v>462</v>
      </c>
      <c r="O917" s="1" t="s">
        <v>80</v>
      </c>
      <c r="P917" s="1" t="s">
        <v>26</v>
      </c>
      <c r="Q917" s="1" t="s">
        <v>103</v>
      </c>
      <c r="R917" s="1" t="s">
        <v>19</v>
      </c>
      <c r="S917" s="1" t="s">
        <v>52</v>
      </c>
      <c r="T917" s="1" t="s">
        <v>15</v>
      </c>
      <c r="U917" s="1" t="s">
        <v>11</v>
      </c>
    </row>
    <row r="918" spans="1:21" x14ac:dyDescent="0.25">
      <c r="A918">
        <v>920</v>
      </c>
      <c r="B918">
        <f>IF(IFERROR(VLOOKUP(Origen[[#This Row],[Customer ID]],A919:A4817,1,FALSE),0)&gt;0,1,0)</f>
        <v>0</v>
      </c>
      <c r="C918">
        <v>41</v>
      </c>
      <c r="D918" s="1" t="s">
        <v>2</v>
      </c>
      <c r="E918" s="1" t="str">
        <f>IF(Origen[[#This Row],[Genero Sin Depurar]]="","Desconocido",Origen[[#This Row],[Genero Sin Depurar]])</f>
        <v>Male</v>
      </c>
      <c r="F918" s="1" t="s">
        <v>37</v>
      </c>
      <c r="G918" s="1" t="s">
        <v>4</v>
      </c>
      <c r="H918" s="2">
        <v>47130</v>
      </c>
      <c r="I918" s="2" t="str">
        <f>TEXT(Origen[[#This Row],[Fecha Compra]],"dddd")</f>
        <v>viernes</v>
      </c>
      <c r="J918" s="7" t="str">
        <f>TEXT(MONTH(Origen[[#This Row],[Fecha Compra]]),"MM")</f>
        <v>01</v>
      </c>
      <c r="K918" s="7">
        <f>YEAR(Origen[[#This Row],[Fecha Compra]])</f>
        <v>2029</v>
      </c>
      <c r="L918">
        <v>17</v>
      </c>
      <c r="M918">
        <v>82</v>
      </c>
      <c r="N918">
        <f>Origen[[#This Row],[Unidades]]*Origen[[#This Row],[PVP]]</f>
        <v>1394</v>
      </c>
      <c r="O918" s="1" t="s">
        <v>17</v>
      </c>
      <c r="P918" s="1" t="s">
        <v>6</v>
      </c>
      <c r="Q918" s="1" t="s">
        <v>78</v>
      </c>
      <c r="R918" s="1" t="s">
        <v>8</v>
      </c>
      <c r="S918" s="1" t="s">
        <v>52</v>
      </c>
      <c r="T918" s="1" t="s">
        <v>68</v>
      </c>
      <c r="U918" s="1" t="s">
        <v>58</v>
      </c>
    </row>
    <row r="919" spans="1:21" x14ac:dyDescent="0.25">
      <c r="A919">
        <v>921</v>
      </c>
      <c r="B919">
        <f>IF(IFERROR(VLOOKUP(Origen[[#This Row],[Customer ID]],A920:A4818,1,FALSE),0)&gt;0,1,0)</f>
        <v>0</v>
      </c>
      <c r="C919">
        <v>37</v>
      </c>
      <c r="D919" s="1" t="s">
        <v>2</v>
      </c>
      <c r="E919" s="1" t="str">
        <f>IF(Origen[[#This Row],[Genero Sin Depurar]]="","Desconocido",Origen[[#This Row],[Genero Sin Depurar]])</f>
        <v>Male</v>
      </c>
      <c r="F919" s="1" t="s">
        <v>115</v>
      </c>
      <c r="G919" s="1" t="s">
        <v>49</v>
      </c>
      <c r="H919" s="2">
        <v>47132</v>
      </c>
      <c r="I919" s="2" t="str">
        <f>TEXT(Origen[[#This Row],[Fecha Compra]],"dddd")</f>
        <v>domingo</v>
      </c>
      <c r="J919" s="7" t="str">
        <f>TEXT(MONTH(Origen[[#This Row],[Fecha Compra]]),"MM")</f>
        <v>01</v>
      </c>
      <c r="K919" s="7">
        <f>YEAR(Origen[[#This Row],[Fecha Compra]])</f>
        <v>2029</v>
      </c>
      <c r="L919">
        <v>37</v>
      </c>
      <c r="M919">
        <v>81</v>
      </c>
      <c r="N919">
        <f>Origen[[#This Row],[Unidades]]*Origen[[#This Row],[PVP]]</f>
        <v>2997</v>
      </c>
      <c r="O919" s="1" t="s">
        <v>54</v>
      </c>
      <c r="P919" s="1" t="s">
        <v>74</v>
      </c>
      <c r="Q919" s="1" t="s">
        <v>62</v>
      </c>
      <c r="R919" s="1" t="s">
        <v>35</v>
      </c>
      <c r="S919" s="1" t="s">
        <v>20</v>
      </c>
      <c r="T919" s="1" t="s">
        <v>15</v>
      </c>
      <c r="U919" s="1" t="s">
        <v>22</v>
      </c>
    </row>
    <row r="920" spans="1:21" x14ac:dyDescent="0.25">
      <c r="A920">
        <v>922</v>
      </c>
      <c r="B920">
        <f>IF(IFERROR(VLOOKUP(Origen[[#This Row],[Customer ID]],A921:A4819,1,FALSE),0)&gt;0,1,0)</f>
        <v>0</v>
      </c>
      <c r="C920">
        <v>70</v>
      </c>
      <c r="D920" s="1" t="s">
        <v>2</v>
      </c>
      <c r="E920" s="1" t="str">
        <f>IF(Origen[[#This Row],[Genero Sin Depurar]]="","Desconocido",Origen[[#This Row],[Genero Sin Depurar]])</f>
        <v>Male</v>
      </c>
      <c r="F920" s="1" t="s">
        <v>44</v>
      </c>
      <c r="G920" s="1" t="s">
        <v>45</v>
      </c>
      <c r="H920" s="2">
        <v>47134</v>
      </c>
      <c r="I920" s="2" t="str">
        <f>TEXT(Origen[[#This Row],[Fecha Compra]],"dddd")</f>
        <v>martes</v>
      </c>
      <c r="J920" s="7" t="str">
        <f>TEXT(MONTH(Origen[[#This Row],[Fecha Compra]]),"MM")</f>
        <v>01</v>
      </c>
      <c r="K920" s="7">
        <f>YEAR(Origen[[#This Row],[Fecha Compra]])</f>
        <v>2029</v>
      </c>
      <c r="L920">
        <v>18</v>
      </c>
      <c r="M920">
        <v>24</v>
      </c>
      <c r="N920">
        <f>Origen[[#This Row],[Unidades]]*Origen[[#This Row],[PVP]]</f>
        <v>432</v>
      </c>
      <c r="O920" s="1" t="s">
        <v>129</v>
      </c>
      <c r="P920" s="1" t="s">
        <v>6</v>
      </c>
      <c r="Q920" s="1" t="s">
        <v>47</v>
      </c>
      <c r="R920" s="1" t="s">
        <v>35</v>
      </c>
      <c r="S920" s="1" t="s">
        <v>9</v>
      </c>
      <c r="T920" s="1" t="s">
        <v>28</v>
      </c>
      <c r="U920" s="1" t="s">
        <v>22</v>
      </c>
    </row>
    <row r="921" spans="1:21" x14ac:dyDescent="0.25">
      <c r="A921">
        <v>923</v>
      </c>
      <c r="B921">
        <f>IF(IFERROR(VLOOKUP(Origen[[#This Row],[Customer ID]],A922:A4820,1,FALSE),0)&gt;0,1,0)</f>
        <v>0</v>
      </c>
      <c r="C921">
        <v>63</v>
      </c>
      <c r="D921" s="1" t="s">
        <v>2</v>
      </c>
      <c r="E921" s="1" t="str">
        <f>IF(Origen[[#This Row],[Genero Sin Depurar]]="","Desconocido",Origen[[#This Row],[Genero Sin Depurar]])</f>
        <v>Male</v>
      </c>
      <c r="F921" s="1" t="s">
        <v>32</v>
      </c>
      <c r="G921" s="1" t="s">
        <v>24</v>
      </c>
      <c r="H921" s="2">
        <v>47136</v>
      </c>
      <c r="I921" s="2" t="str">
        <f>TEXT(Origen[[#This Row],[Fecha Compra]],"dddd")</f>
        <v>jueves</v>
      </c>
      <c r="J921" s="7" t="str">
        <f>TEXT(MONTH(Origen[[#This Row],[Fecha Compra]]),"MM")</f>
        <v>01</v>
      </c>
      <c r="K921" s="7">
        <f>YEAR(Origen[[#This Row],[Fecha Compra]])</f>
        <v>2029</v>
      </c>
      <c r="L921">
        <v>13</v>
      </c>
      <c r="M921">
        <v>60</v>
      </c>
      <c r="N921">
        <f>Origen[[#This Row],[Unidades]]*Origen[[#This Row],[PVP]]</f>
        <v>780</v>
      </c>
      <c r="O921" s="1" t="s">
        <v>124</v>
      </c>
      <c r="P921" s="1" t="s">
        <v>26</v>
      </c>
      <c r="Q921" s="1" t="s">
        <v>91</v>
      </c>
      <c r="R921" s="1" t="s">
        <v>39</v>
      </c>
      <c r="S921" s="1" t="s">
        <v>36</v>
      </c>
      <c r="T921" s="1" t="s">
        <v>21</v>
      </c>
      <c r="U921" s="1" t="s">
        <v>70</v>
      </c>
    </row>
    <row r="922" spans="1:21" x14ac:dyDescent="0.25">
      <c r="A922">
        <v>924</v>
      </c>
      <c r="B922">
        <f>IF(IFERROR(VLOOKUP(Origen[[#This Row],[Customer ID]],A923:A4821,1,FALSE),0)&gt;0,1,0)</f>
        <v>0</v>
      </c>
      <c r="C922">
        <v>55</v>
      </c>
      <c r="D922" s="1" t="s">
        <v>2</v>
      </c>
      <c r="E922" s="1" t="str">
        <f>IF(Origen[[#This Row],[Genero Sin Depurar]]="","Desconocido",Origen[[#This Row],[Genero Sin Depurar]])</f>
        <v>Male</v>
      </c>
      <c r="F922" s="1" t="s">
        <v>37</v>
      </c>
      <c r="G922" s="1" t="s">
        <v>4</v>
      </c>
      <c r="H922" s="2">
        <v>47138</v>
      </c>
      <c r="I922" s="2" t="str">
        <f>TEXT(Origen[[#This Row],[Fecha Compra]],"dddd")</f>
        <v>sábado</v>
      </c>
      <c r="J922" s="7" t="str">
        <f>TEXT(MONTH(Origen[[#This Row],[Fecha Compra]]),"MM")</f>
        <v>01</v>
      </c>
      <c r="K922" s="7">
        <f>YEAR(Origen[[#This Row],[Fecha Compra]])</f>
        <v>2029</v>
      </c>
      <c r="L922">
        <v>7</v>
      </c>
      <c r="M922">
        <v>24</v>
      </c>
      <c r="N922">
        <f>Origen[[#This Row],[Unidades]]*Origen[[#This Row],[PVP]]</f>
        <v>168</v>
      </c>
      <c r="O922" s="1" t="s">
        <v>54</v>
      </c>
      <c r="P922" s="1" t="s">
        <v>26</v>
      </c>
      <c r="Q922" s="1" t="s">
        <v>47</v>
      </c>
      <c r="R922" s="1" t="s">
        <v>19</v>
      </c>
      <c r="S922" s="1" t="s">
        <v>52</v>
      </c>
      <c r="T922" s="1" t="s">
        <v>28</v>
      </c>
      <c r="U922" s="1" t="s">
        <v>22</v>
      </c>
    </row>
    <row r="923" spans="1:21" x14ac:dyDescent="0.25">
      <c r="A923">
        <v>925</v>
      </c>
      <c r="B923">
        <f>IF(IFERROR(VLOOKUP(Origen[[#This Row],[Customer ID]],A924:A4822,1,FALSE),0)&gt;0,1,0)</f>
        <v>0</v>
      </c>
      <c r="C923">
        <v>52</v>
      </c>
      <c r="D923" s="1" t="s">
        <v>2</v>
      </c>
      <c r="E923" s="1" t="str">
        <f>IF(Origen[[#This Row],[Genero Sin Depurar]]="","Desconocido",Origen[[#This Row],[Genero Sin Depurar]])</f>
        <v>Male</v>
      </c>
      <c r="F923" s="1" t="s">
        <v>107</v>
      </c>
      <c r="G923" s="1" t="s">
        <v>4</v>
      </c>
      <c r="H923" s="2">
        <v>47140</v>
      </c>
      <c r="I923" s="2" t="str">
        <f>TEXT(Origen[[#This Row],[Fecha Compra]],"dddd")</f>
        <v>lunes</v>
      </c>
      <c r="J923" s="7" t="str">
        <f>TEXT(MONTH(Origen[[#This Row],[Fecha Compra]]),"MM")</f>
        <v>01</v>
      </c>
      <c r="K923" s="7">
        <f>YEAR(Origen[[#This Row],[Fecha Compra]])</f>
        <v>2029</v>
      </c>
      <c r="L923">
        <v>37</v>
      </c>
      <c r="M923">
        <v>78</v>
      </c>
      <c r="N923">
        <f>Origen[[#This Row],[Unidades]]*Origen[[#This Row],[PVP]]</f>
        <v>2886</v>
      </c>
      <c r="O923" s="1" t="s">
        <v>93</v>
      </c>
      <c r="P923" s="1" t="s">
        <v>74</v>
      </c>
      <c r="Q923" s="1" t="s">
        <v>100</v>
      </c>
      <c r="R923" s="1" t="s">
        <v>8</v>
      </c>
      <c r="S923" s="1" t="s">
        <v>36</v>
      </c>
      <c r="T923" s="1" t="s">
        <v>15</v>
      </c>
      <c r="U923" s="1" t="s">
        <v>40</v>
      </c>
    </row>
    <row r="924" spans="1:21" x14ac:dyDescent="0.25">
      <c r="A924">
        <v>926</v>
      </c>
      <c r="B924">
        <f>IF(IFERROR(VLOOKUP(Origen[[#This Row],[Customer ID]],A925:A4823,1,FALSE),0)&gt;0,1,0)</f>
        <v>0</v>
      </c>
      <c r="C924">
        <v>22</v>
      </c>
      <c r="D924" s="1" t="s">
        <v>2</v>
      </c>
      <c r="E924" s="1" t="str">
        <f>IF(Origen[[#This Row],[Genero Sin Depurar]]="","Desconocido",Origen[[#This Row],[Genero Sin Depurar]])</f>
        <v>Male</v>
      </c>
      <c r="F924" s="1" t="s">
        <v>16</v>
      </c>
      <c r="G924" s="1" t="s">
        <v>4</v>
      </c>
      <c r="H924" s="2">
        <v>47142</v>
      </c>
      <c r="I924" s="2" t="str">
        <f>TEXT(Origen[[#This Row],[Fecha Compra]],"dddd")</f>
        <v>miércoles</v>
      </c>
      <c r="J924" s="7" t="str">
        <f>TEXT(MONTH(Origen[[#This Row],[Fecha Compra]]),"MM")</f>
        <v>01</v>
      </c>
      <c r="K924" s="7">
        <f>YEAR(Origen[[#This Row],[Fecha Compra]])</f>
        <v>2029</v>
      </c>
      <c r="L924">
        <v>8</v>
      </c>
      <c r="M924">
        <v>88</v>
      </c>
      <c r="N924">
        <f>Origen[[#This Row],[Unidades]]*Origen[[#This Row],[PVP]]</f>
        <v>704</v>
      </c>
      <c r="O924" s="1" t="s">
        <v>99</v>
      </c>
      <c r="P924" s="1" t="s">
        <v>6</v>
      </c>
      <c r="Q924" s="1" t="s">
        <v>67</v>
      </c>
      <c r="R924" s="1" t="s">
        <v>8</v>
      </c>
      <c r="S924" s="1" t="s">
        <v>9</v>
      </c>
      <c r="T924" s="1" t="s">
        <v>15</v>
      </c>
      <c r="U924" s="1" t="s">
        <v>70</v>
      </c>
    </row>
    <row r="925" spans="1:21" x14ac:dyDescent="0.25">
      <c r="A925">
        <v>927</v>
      </c>
      <c r="B925">
        <f>IF(IFERROR(VLOOKUP(Origen[[#This Row],[Customer ID]],A926:A4824,1,FALSE),0)&gt;0,1,0)</f>
        <v>0</v>
      </c>
      <c r="C925">
        <v>54</v>
      </c>
      <c r="D925" s="1" t="s">
        <v>2</v>
      </c>
      <c r="E925" s="1" t="str">
        <f>IF(Origen[[#This Row],[Genero Sin Depurar]]="","Desconocido",Origen[[#This Row],[Genero Sin Depurar]])</f>
        <v>Male</v>
      </c>
      <c r="F925" s="1" t="s">
        <v>16</v>
      </c>
      <c r="G925" s="1" t="s">
        <v>4</v>
      </c>
      <c r="H925" s="2">
        <v>47144</v>
      </c>
      <c r="I925" s="2" t="str">
        <f>TEXT(Origen[[#This Row],[Fecha Compra]],"dddd")</f>
        <v>viernes</v>
      </c>
      <c r="J925" s="7" t="str">
        <f>TEXT(MONTH(Origen[[#This Row],[Fecha Compra]]),"MM")</f>
        <v>01</v>
      </c>
      <c r="K925" s="7">
        <f>YEAR(Origen[[#This Row],[Fecha Compra]])</f>
        <v>2029</v>
      </c>
      <c r="L925">
        <v>11</v>
      </c>
      <c r="M925">
        <v>63</v>
      </c>
      <c r="N925">
        <f>Origen[[#This Row],[Unidades]]*Origen[[#This Row],[PVP]]</f>
        <v>693</v>
      </c>
      <c r="O925" s="1" t="s">
        <v>17</v>
      </c>
      <c r="P925" s="1" t="s">
        <v>74</v>
      </c>
      <c r="Q925" s="1" t="s">
        <v>78</v>
      </c>
      <c r="R925" s="1" t="s">
        <v>19</v>
      </c>
      <c r="S925" s="1" t="s">
        <v>9</v>
      </c>
      <c r="T925" s="1" t="s">
        <v>15</v>
      </c>
      <c r="U925" s="1" t="s">
        <v>58</v>
      </c>
    </row>
    <row r="926" spans="1:21" x14ac:dyDescent="0.25">
      <c r="A926">
        <v>928</v>
      </c>
      <c r="B926">
        <f>IF(IFERROR(VLOOKUP(Origen[[#This Row],[Customer ID]],A927:A4825,1,FALSE),0)&gt;0,1,0)</f>
        <v>0</v>
      </c>
      <c r="C926">
        <v>28</v>
      </c>
      <c r="D926" s="1" t="s">
        <v>2</v>
      </c>
      <c r="E926" s="1" t="str">
        <f>IF(Origen[[#This Row],[Genero Sin Depurar]]="","Desconocido",Origen[[#This Row],[Genero Sin Depurar]])</f>
        <v>Male</v>
      </c>
      <c r="F926" s="1" t="s">
        <v>32</v>
      </c>
      <c r="G926" s="1" t="s">
        <v>24</v>
      </c>
      <c r="H926" s="2">
        <v>47146</v>
      </c>
      <c r="I926" s="2" t="str">
        <f>TEXT(Origen[[#This Row],[Fecha Compra]],"dddd")</f>
        <v>domingo</v>
      </c>
      <c r="J926" s="7" t="str">
        <f>TEXT(MONTH(Origen[[#This Row],[Fecha Compra]]),"MM")</f>
        <v>01</v>
      </c>
      <c r="K926" s="7">
        <f>YEAR(Origen[[#This Row],[Fecha Compra]])</f>
        <v>2029</v>
      </c>
      <c r="L926">
        <v>8</v>
      </c>
      <c r="M926">
        <v>78</v>
      </c>
      <c r="N926">
        <f>Origen[[#This Row],[Unidades]]*Origen[[#This Row],[PVP]]</f>
        <v>624</v>
      </c>
      <c r="O926" s="1" t="s">
        <v>112</v>
      </c>
      <c r="P926" s="1" t="s">
        <v>6</v>
      </c>
      <c r="Q926" s="1" t="s">
        <v>76</v>
      </c>
      <c r="R926" s="1" t="s">
        <v>35</v>
      </c>
      <c r="S926" s="1" t="s">
        <v>36</v>
      </c>
      <c r="T926" s="1" t="s">
        <v>10</v>
      </c>
      <c r="U926" s="1" t="s">
        <v>58</v>
      </c>
    </row>
    <row r="927" spans="1:21" x14ac:dyDescent="0.25">
      <c r="A927">
        <v>929</v>
      </c>
      <c r="B927">
        <f>IF(IFERROR(VLOOKUP(Origen[[#This Row],[Customer ID]],A928:A4826,1,FALSE),0)&gt;0,1,0)</f>
        <v>0</v>
      </c>
      <c r="C927">
        <v>67</v>
      </c>
      <c r="D927" s="1" t="s">
        <v>2</v>
      </c>
      <c r="E927" s="1" t="str">
        <f>IF(Origen[[#This Row],[Genero Sin Depurar]]="","Desconocido",Origen[[#This Row],[Genero Sin Depurar]])</f>
        <v>Male</v>
      </c>
      <c r="F927" s="1" t="s">
        <v>63</v>
      </c>
      <c r="G927" s="1" t="s">
        <v>4</v>
      </c>
      <c r="H927" s="2">
        <v>47148</v>
      </c>
      <c r="I927" s="2" t="str">
        <f>TEXT(Origen[[#This Row],[Fecha Compra]],"dddd")</f>
        <v>martes</v>
      </c>
      <c r="J927" s="7" t="str">
        <f>TEXT(MONTH(Origen[[#This Row],[Fecha Compra]]),"MM")</f>
        <v>01</v>
      </c>
      <c r="K927" s="7">
        <f>YEAR(Origen[[#This Row],[Fecha Compra]])</f>
        <v>2029</v>
      </c>
      <c r="L927">
        <v>31</v>
      </c>
      <c r="M927">
        <v>37</v>
      </c>
      <c r="N927">
        <f>Origen[[#This Row],[Unidades]]*Origen[[#This Row],[PVP]]</f>
        <v>1147</v>
      </c>
      <c r="O927" s="1" t="s">
        <v>54</v>
      </c>
      <c r="P927" s="1" t="s">
        <v>74</v>
      </c>
      <c r="Q927" s="1" t="s">
        <v>116</v>
      </c>
      <c r="R927" s="1" t="s">
        <v>8</v>
      </c>
      <c r="S927" s="1" t="s">
        <v>56</v>
      </c>
      <c r="T927" s="1" t="s">
        <v>15</v>
      </c>
      <c r="U927" s="1" t="s">
        <v>79</v>
      </c>
    </row>
    <row r="928" spans="1:21" x14ac:dyDescent="0.25">
      <c r="A928">
        <v>930</v>
      </c>
      <c r="B928">
        <f>IF(IFERROR(VLOOKUP(Origen[[#This Row],[Customer ID]],A929:A4827,1,FALSE),0)&gt;0,1,0)</f>
        <v>0</v>
      </c>
      <c r="C928">
        <v>59</v>
      </c>
      <c r="D928" s="1" t="s">
        <v>2</v>
      </c>
      <c r="E928" s="1" t="str">
        <f>IF(Origen[[#This Row],[Genero Sin Depurar]]="","Desconocido",Origen[[#This Row],[Genero Sin Depurar]])</f>
        <v>Male</v>
      </c>
      <c r="F928" s="1" t="s">
        <v>119</v>
      </c>
      <c r="G928" s="1" t="s">
        <v>24</v>
      </c>
      <c r="H928" s="2">
        <v>47150</v>
      </c>
      <c r="I928" s="2" t="str">
        <f>TEXT(Origen[[#This Row],[Fecha Compra]],"dddd")</f>
        <v>jueves</v>
      </c>
      <c r="J928" s="7" t="str">
        <f>TEXT(MONTH(Origen[[#This Row],[Fecha Compra]]),"MM")</f>
        <v>01</v>
      </c>
      <c r="K928" s="7">
        <f>YEAR(Origen[[#This Row],[Fecha Compra]])</f>
        <v>2029</v>
      </c>
      <c r="L928">
        <v>26</v>
      </c>
      <c r="M928">
        <v>94</v>
      </c>
      <c r="N928">
        <f>Origen[[#This Row],[Unidades]]*Origen[[#This Row],[PVP]]</f>
        <v>2444</v>
      </c>
      <c r="O928" s="1" t="s">
        <v>127</v>
      </c>
      <c r="P928" s="1" t="s">
        <v>26</v>
      </c>
      <c r="Q928" s="1" t="s">
        <v>34</v>
      </c>
      <c r="R928" s="1" t="s">
        <v>39</v>
      </c>
      <c r="S928" s="1" t="s">
        <v>52</v>
      </c>
      <c r="T928" s="1" t="s">
        <v>68</v>
      </c>
      <c r="U928" s="1" t="s">
        <v>11</v>
      </c>
    </row>
    <row r="929" spans="1:21" x14ac:dyDescent="0.25">
      <c r="A929">
        <v>931</v>
      </c>
      <c r="B929">
        <f>IF(IFERROR(VLOOKUP(Origen[[#This Row],[Customer ID]],A930:A4828,1,FALSE),0)&gt;0,1,0)</f>
        <v>0</v>
      </c>
      <c r="C929">
        <v>26</v>
      </c>
      <c r="D929" s="1" t="s">
        <v>2</v>
      </c>
      <c r="E929" s="1" t="str">
        <f>IF(Origen[[#This Row],[Genero Sin Depurar]]="","Desconocido",Origen[[#This Row],[Genero Sin Depurar]])</f>
        <v>Male</v>
      </c>
      <c r="F929" s="1" t="s">
        <v>95</v>
      </c>
      <c r="G929" s="1" t="s">
        <v>4</v>
      </c>
      <c r="H929" s="2">
        <v>47152</v>
      </c>
      <c r="I929" s="2" t="str">
        <f>TEXT(Origen[[#This Row],[Fecha Compra]],"dddd")</f>
        <v>sábado</v>
      </c>
      <c r="J929" s="7" t="str">
        <f>TEXT(MONTH(Origen[[#This Row],[Fecha Compra]]),"MM")</f>
        <v>01</v>
      </c>
      <c r="K929" s="7">
        <f>YEAR(Origen[[#This Row],[Fecha Compra]])</f>
        <v>2029</v>
      </c>
      <c r="L929">
        <v>20</v>
      </c>
      <c r="M929">
        <v>78</v>
      </c>
      <c r="N929">
        <f>Origen[[#This Row],[Unidades]]*Origen[[#This Row],[PVP]]</f>
        <v>1560</v>
      </c>
      <c r="O929" s="1" t="s">
        <v>59</v>
      </c>
      <c r="P929" s="1" t="s">
        <v>6</v>
      </c>
      <c r="Q929" s="1" t="s">
        <v>78</v>
      </c>
      <c r="R929" s="1" t="s">
        <v>39</v>
      </c>
      <c r="S929" s="1" t="s">
        <v>56</v>
      </c>
      <c r="T929" s="1" t="s">
        <v>21</v>
      </c>
      <c r="U929" s="1" t="s">
        <v>58</v>
      </c>
    </row>
    <row r="930" spans="1:21" x14ac:dyDescent="0.25">
      <c r="A930">
        <v>932</v>
      </c>
      <c r="B930">
        <f>IF(IFERROR(VLOOKUP(Origen[[#This Row],[Customer ID]],A931:A4829,1,FALSE),0)&gt;0,1,0)</f>
        <v>0</v>
      </c>
      <c r="C930">
        <v>24</v>
      </c>
      <c r="D930" s="1" t="s">
        <v>2</v>
      </c>
      <c r="E930" s="1" t="str">
        <f>IF(Origen[[#This Row],[Genero Sin Depurar]]="","Desconocido",Origen[[#This Row],[Genero Sin Depurar]])</f>
        <v>Male</v>
      </c>
      <c r="F930" s="1" t="s">
        <v>44</v>
      </c>
      <c r="G930" s="1" t="s">
        <v>45</v>
      </c>
      <c r="H930" s="2">
        <v>47154</v>
      </c>
      <c r="I930" s="2" t="str">
        <f>TEXT(Origen[[#This Row],[Fecha Compra]],"dddd")</f>
        <v>lunes</v>
      </c>
      <c r="J930" s="7" t="str">
        <f>TEXT(MONTH(Origen[[#This Row],[Fecha Compra]]),"MM")</f>
        <v>01</v>
      </c>
      <c r="K930" s="7">
        <f>YEAR(Origen[[#This Row],[Fecha Compra]])</f>
        <v>2029</v>
      </c>
      <c r="L930">
        <v>24</v>
      </c>
      <c r="M930">
        <v>36</v>
      </c>
      <c r="N930">
        <f>Origen[[#This Row],[Unidades]]*Origen[[#This Row],[PVP]]</f>
        <v>864</v>
      </c>
      <c r="O930" s="1" t="s">
        <v>127</v>
      </c>
      <c r="P930" s="1" t="s">
        <v>26</v>
      </c>
      <c r="Q930" s="1" t="s">
        <v>47</v>
      </c>
      <c r="R930" s="1" t="s">
        <v>8</v>
      </c>
      <c r="S930" s="1" t="s">
        <v>36</v>
      </c>
      <c r="T930" s="1" t="s">
        <v>57</v>
      </c>
      <c r="U930" s="1" t="s">
        <v>11</v>
      </c>
    </row>
    <row r="931" spans="1:21" x14ac:dyDescent="0.25">
      <c r="A931">
        <v>933</v>
      </c>
      <c r="B931">
        <f>IF(IFERROR(VLOOKUP(Origen[[#This Row],[Customer ID]],A932:A4830,1,FALSE),0)&gt;0,1,0)</f>
        <v>0</v>
      </c>
      <c r="C931">
        <v>62</v>
      </c>
      <c r="D931" s="1" t="s">
        <v>2</v>
      </c>
      <c r="E931" s="1" t="str">
        <f>IF(Origen[[#This Row],[Genero Sin Depurar]]="","Desconocido",Origen[[#This Row],[Genero Sin Depurar]])</f>
        <v>Male</v>
      </c>
      <c r="F931" s="1" t="s">
        <v>69</v>
      </c>
      <c r="G931" s="1" t="s">
        <v>4</v>
      </c>
      <c r="H931" s="2">
        <v>47156</v>
      </c>
      <c r="I931" s="2" t="str">
        <f>TEXT(Origen[[#This Row],[Fecha Compra]],"dddd")</f>
        <v>miércoles</v>
      </c>
      <c r="J931" s="7" t="str">
        <f>TEXT(MONTH(Origen[[#This Row],[Fecha Compra]]),"MM")</f>
        <v>01</v>
      </c>
      <c r="K931" s="7">
        <f>YEAR(Origen[[#This Row],[Fecha Compra]])</f>
        <v>2029</v>
      </c>
      <c r="L931">
        <v>45</v>
      </c>
      <c r="M931">
        <v>24</v>
      </c>
      <c r="N931">
        <f>Origen[[#This Row],[Unidades]]*Origen[[#This Row],[PVP]]</f>
        <v>1080</v>
      </c>
      <c r="O931" s="1" t="s">
        <v>98</v>
      </c>
      <c r="P931" s="1" t="s">
        <v>6</v>
      </c>
      <c r="Q931" s="1" t="s">
        <v>126</v>
      </c>
      <c r="R931" s="1" t="s">
        <v>8</v>
      </c>
      <c r="S931" s="1" t="s">
        <v>36</v>
      </c>
      <c r="T931" s="1" t="s">
        <v>68</v>
      </c>
      <c r="U931" s="1" t="s">
        <v>58</v>
      </c>
    </row>
    <row r="932" spans="1:21" x14ac:dyDescent="0.25">
      <c r="A932">
        <v>934</v>
      </c>
      <c r="B932">
        <f>IF(IFERROR(VLOOKUP(Origen[[#This Row],[Customer ID]],A933:A4831,1,FALSE),0)&gt;0,1,0)</f>
        <v>0</v>
      </c>
      <c r="C932">
        <v>70</v>
      </c>
      <c r="D932" s="1" t="s">
        <v>2</v>
      </c>
      <c r="E932" s="1" t="str">
        <f>IF(Origen[[#This Row],[Genero Sin Depurar]]="","Desconocido",Origen[[#This Row],[Genero Sin Depurar]])</f>
        <v>Male</v>
      </c>
      <c r="F932" s="1" t="s">
        <v>32</v>
      </c>
      <c r="G932" s="1" t="s">
        <v>24</v>
      </c>
      <c r="H932" s="2">
        <v>47158</v>
      </c>
      <c r="I932" s="2" t="str">
        <f>TEXT(Origen[[#This Row],[Fecha Compra]],"dddd")</f>
        <v>viernes</v>
      </c>
      <c r="J932" s="7" t="str">
        <f>TEXT(MONTH(Origen[[#This Row],[Fecha Compra]]),"MM")</f>
        <v>01</v>
      </c>
      <c r="K932" s="7">
        <f>YEAR(Origen[[#This Row],[Fecha Compra]])</f>
        <v>2029</v>
      </c>
      <c r="L932">
        <v>33</v>
      </c>
      <c r="M932">
        <v>84</v>
      </c>
      <c r="N932">
        <f>Origen[[#This Row],[Unidades]]*Origen[[#This Row],[PVP]]</f>
        <v>2772</v>
      </c>
      <c r="O932" s="1" t="s">
        <v>94</v>
      </c>
      <c r="P932" s="1" t="s">
        <v>26</v>
      </c>
      <c r="Q932" s="1" t="s">
        <v>118</v>
      </c>
      <c r="R932" s="1" t="s">
        <v>19</v>
      </c>
      <c r="S932" s="1" t="s">
        <v>56</v>
      </c>
      <c r="T932" s="1" t="s">
        <v>68</v>
      </c>
      <c r="U932" s="1" t="s">
        <v>70</v>
      </c>
    </row>
    <row r="933" spans="1:21" x14ac:dyDescent="0.25">
      <c r="A933">
        <v>935</v>
      </c>
      <c r="B933">
        <f>IF(IFERROR(VLOOKUP(Origen[[#This Row],[Customer ID]],A934:A4832,1,FALSE),0)&gt;0,1,0)</f>
        <v>0</v>
      </c>
      <c r="C933">
        <v>45</v>
      </c>
      <c r="D933" s="1" t="s">
        <v>2</v>
      </c>
      <c r="E933" s="1" t="str">
        <f>IF(Origen[[#This Row],[Genero Sin Depurar]]="","Desconocido",Origen[[#This Row],[Genero Sin Depurar]])</f>
        <v>Male</v>
      </c>
      <c r="F933" s="1" t="s">
        <v>16</v>
      </c>
      <c r="G933" s="1" t="s">
        <v>4</v>
      </c>
      <c r="H933" s="2">
        <v>47160</v>
      </c>
      <c r="I933" s="2" t="str">
        <f>TEXT(Origen[[#This Row],[Fecha Compra]],"dddd")</f>
        <v>domingo</v>
      </c>
      <c r="J933" s="7" t="str">
        <f>TEXT(MONTH(Origen[[#This Row],[Fecha Compra]]),"MM")</f>
        <v>01</v>
      </c>
      <c r="K933" s="7">
        <f>YEAR(Origen[[#This Row],[Fecha Compra]])</f>
        <v>2029</v>
      </c>
      <c r="L933">
        <v>21</v>
      </c>
      <c r="M933">
        <v>47</v>
      </c>
      <c r="N933">
        <f>Origen[[#This Row],[Unidades]]*Origen[[#This Row],[PVP]]</f>
        <v>987</v>
      </c>
      <c r="O933" s="1" t="s">
        <v>29</v>
      </c>
      <c r="P933" s="1" t="s">
        <v>18</v>
      </c>
      <c r="Q933" s="1" t="s">
        <v>116</v>
      </c>
      <c r="R933" s="1" t="s">
        <v>19</v>
      </c>
      <c r="S933" s="1" t="s">
        <v>9</v>
      </c>
      <c r="T933" s="1" t="s">
        <v>57</v>
      </c>
      <c r="U933" s="1" t="s">
        <v>70</v>
      </c>
    </row>
    <row r="934" spans="1:21" x14ac:dyDescent="0.25">
      <c r="A934">
        <v>936</v>
      </c>
      <c r="B934">
        <f>IF(IFERROR(VLOOKUP(Origen[[#This Row],[Customer ID]],A935:A4833,1,FALSE),0)&gt;0,1,0)</f>
        <v>0</v>
      </c>
      <c r="C934">
        <v>58</v>
      </c>
      <c r="D934" s="1" t="s">
        <v>2</v>
      </c>
      <c r="E934" s="1" t="str">
        <f>IF(Origen[[#This Row],[Genero Sin Depurar]]="","Desconocido",Origen[[#This Row],[Genero Sin Depurar]])</f>
        <v>Male</v>
      </c>
      <c r="F934" s="1" t="s">
        <v>86</v>
      </c>
      <c r="G934" s="1" t="s">
        <v>4</v>
      </c>
      <c r="H934" s="2">
        <v>47162</v>
      </c>
      <c r="I934" s="2" t="str">
        <f>TEXT(Origen[[#This Row],[Fecha Compra]],"dddd")</f>
        <v>martes</v>
      </c>
      <c r="J934" s="7" t="str">
        <f>TEXT(MONTH(Origen[[#This Row],[Fecha Compra]]),"MM")</f>
        <v>01</v>
      </c>
      <c r="K934" s="7">
        <f>YEAR(Origen[[#This Row],[Fecha Compra]])</f>
        <v>2029</v>
      </c>
      <c r="L934">
        <v>2</v>
      </c>
      <c r="M934">
        <v>51</v>
      </c>
      <c r="N934">
        <f>Origen[[#This Row],[Unidades]]*Origen[[#This Row],[PVP]]</f>
        <v>102</v>
      </c>
      <c r="O934" s="1" t="s">
        <v>105</v>
      </c>
      <c r="P934" s="1" t="s">
        <v>6</v>
      </c>
      <c r="Q934" s="1" t="s">
        <v>34</v>
      </c>
      <c r="R934" s="1" t="s">
        <v>39</v>
      </c>
      <c r="S934" s="1" t="s">
        <v>56</v>
      </c>
      <c r="T934" s="1" t="s">
        <v>57</v>
      </c>
      <c r="U934" s="1" t="s">
        <v>11</v>
      </c>
    </row>
    <row r="935" spans="1:21" x14ac:dyDescent="0.25">
      <c r="A935">
        <v>937</v>
      </c>
      <c r="B935">
        <f>IF(IFERROR(VLOOKUP(Origen[[#This Row],[Customer ID]],A936:A4834,1,FALSE),0)&gt;0,1,0)</f>
        <v>0</v>
      </c>
      <c r="C935">
        <v>31</v>
      </c>
      <c r="D935" s="1" t="s">
        <v>2</v>
      </c>
      <c r="E935" s="1" t="str">
        <f>IF(Origen[[#This Row],[Genero Sin Depurar]]="","Desconocido",Origen[[#This Row],[Genero Sin Depurar]])</f>
        <v>Male</v>
      </c>
      <c r="F935" s="1" t="s">
        <v>53</v>
      </c>
      <c r="G935" s="1" t="s">
        <v>24</v>
      </c>
      <c r="H935" s="2">
        <v>47164</v>
      </c>
      <c r="I935" s="2" t="str">
        <f>TEXT(Origen[[#This Row],[Fecha Compra]],"dddd")</f>
        <v>jueves</v>
      </c>
      <c r="J935" s="7" t="str">
        <f>TEXT(MONTH(Origen[[#This Row],[Fecha Compra]]),"MM")</f>
        <v>01</v>
      </c>
      <c r="K935" s="7">
        <f>YEAR(Origen[[#This Row],[Fecha Compra]])</f>
        <v>2029</v>
      </c>
      <c r="L935">
        <v>28</v>
      </c>
      <c r="M935">
        <v>84</v>
      </c>
      <c r="N935">
        <f>Origen[[#This Row],[Unidades]]*Origen[[#This Row],[PVP]]</f>
        <v>2352</v>
      </c>
      <c r="O935" s="1" t="s">
        <v>13</v>
      </c>
      <c r="P935" s="1" t="s">
        <v>26</v>
      </c>
      <c r="Q935" s="1" t="s">
        <v>51</v>
      </c>
      <c r="R935" s="1" t="s">
        <v>35</v>
      </c>
      <c r="S935" s="1" t="s">
        <v>20</v>
      </c>
      <c r="T935" s="1" t="s">
        <v>15</v>
      </c>
      <c r="U935" s="1" t="s">
        <v>22</v>
      </c>
    </row>
    <row r="936" spans="1:21" x14ac:dyDescent="0.25">
      <c r="A936">
        <v>938</v>
      </c>
      <c r="B936">
        <f>IF(IFERROR(VLOOKUP(Origen[[#This Row],[Customer ID]],A937:A4835,1,FALSE),0)&gt;0,1,0)</f>
        <v>0</v>
      </c>
      <c r="C936">
        <v>32</v>
      </c>
      <c r="D936" s="1" t="s">
        <v>2</v>
      </c>
      <c r="E936" s="1" t="str">
        <f>IF(Origen[[#This Row],[Genero Sin Depurar]]="","Desconocido",Origen[[#This Row],[Genero Sin Depurar]])</f>
        <v>Male</v>
      </c>
      <c r="F936" s="1" t="s">
        <v>41</v>
      </c>
      <c r="G936" s="1" t="s">
        <v>4</v>
      </c>
      <c r="H936" s="2">
        <v>47166</v>
      </c>
      <c r="I936" s="2" t="str">
        <f>TEXT(Origen[[#This Row],[Fecha Compra]],"dddd")</f>
        <v>sábado</v>
      </c>
      <c r="J936" s="7" t="str">
        <f>TEXT(MONTH(Origen[[#This Row],[Fecha Compra]]),"MM")</f>
        <v>01</v>
      </c>
      <c r="K936" s="7">
        <f>YEAR(Origen[[#This Row],[Fecha Compra]])</f>
        <v>2029</v>
      </c>
      <c r="L936">
        <v>18</v>
      </c>
      <c r="M936">
        <v>24</v>
      </c>
      <c r="N936">
        <f>Origen[[#This Row],[Unidades]]*Origen[[#This Row],[PVP]]</f>
        <v>432</v>
      </c>
      <c r="O936" s="1" t="s">
        <v>128</v>
      </c>
      <c r="P936" s="1" t="s">
        <v>26</v>
      </c>
      <c r="Q936" s="1" t="s">
        <v>118</v>
      </c>
      <c r="R936" s="1" t="s">
        <v>35</v>
      </c>
      <c r="S936" s="1" t="s">
        <v>9</v>
      </c>
      <c r="T936" s="1" t="s">
        <v>10</v>
      </c>
      <c r="U936" s="1" t="s">
        <v>40</v>
      </c>
    </row>
    <row r="937" spans="1:21" x14ac:dyDescent="0.25">
      <c r="A937">
        <v>939</v>
      </c>
      <c r="B937">
        <f>IF(IFERROR(VLOOKUP(Origen[[#This Row],[Customer ID]],A938:A4836,1,FALSE),0)&gt;0,1,0)</f>
        <v>0</v>
      </c>
      <c r="C937">
        <v>36</v>
      </c>
      <c r="D937" s="1" t="s">
        <v>2</v>
      </c>
      <c r="E937" s="1" t="str">
        <f>IF(Origen[[#This Row],[Genero Sin Depurar]]="","Desconocido",Origen[[#This Row],[Genero Sin Depurar]])</f>
        <v>Male</v>
      </c>
      <c r="F937" s="1" t="s">
        <v>3</v>
      </c>
      <c r="G937" s="1" t="s">
        <v>4</v>
      </c>
      <c r="H937" s="2">
        <v>47168</v>
      </c>
      <c r="I937" s="2" t="str">
        <f>TEXT(Origen[[#This Row],[Fecha Compra]],"dddd")</f>
        <v>lunes</v>
      </c>
      <c r="J937" s="7" t="str">
        <f>TEXT(MONTH(Origen[[#This Row],[Fecha Compra]]),"MM")</f>
        <v>01</v>
      </c>
      <c r="K937" s="7">
        <f>YEAR(Origen[[#This Row],[Fecha Compra]])</f>
        <v>2029</v>
      </c>
      <c r="L937">
        <v>21</v>
      </c>
      <c r="M937">
        <v>97</v>
      </c>
      <c r="N937">
        <f>Origen[[#This Row],[Unidades]]*Origen[[#This Row],[PVP]]</f>
        <v>2037</v>
      </c>
      <c r="O937" s="1" t="s">
        <v>132</v>
      </c>
      <c r="P937" s="1" t="s">
        <v>18</v>
      </c>
      <c r="Q937" s="1" t="s">
        <v>67</v>
      </c>
      <c r="R937" s="1" t="s">
        <v>39</v>
      </c>
      <c r="S937" s="1" t="s">
        <v>20</v>
      </c>
      <c r="T937" s="1" t="s">
        <v>68</v>
      </c>
      <c r="U937" s="1" t="s">
        <v>11</v>
      </c>
    </row>
    <row r="938" spans="1:21" x14ac:dyDescent="0.25">
      <c r="A938">
        <v>940</v>
      </c>
      <c r="B938">
        <f>IF(IFERROR(VLOOKUP(Origen[[#This Row],[Customer ID]],A939:A4837,1,FALSE),0)&gt;0,1,0)</f>
        <v>0</v>
      </c>
      <c r="C938">
        <v>25</v>
      </c>
      <c r="D938" s="1" t="s">
        <v>2</v>
      </c>
      <c r="E938" s="1" t="str">
        <f>IF(Origen[[#This Row],[Genero Sin Depurar]]="","Desconocido",Origen[[#This Row],[Genero Sin Depurar]])</f>
        <v>Male</v>
      </c>
      <c r="F938" s="1" t="s">
        <v>95</v>
      </c>
      <c r="G938" s="1" t="s">
        <v>4</v>
      </c>
      <c r="H938" s="2">
        <v>47170</v>
      </c>
      <c r="I938" s="2" t="str">
        <f>TEXT(Origen[[#This Row],[Fecha Compra]],"dddd")</f>
        <v>miércoles</v>
      </c>
      <c r="J938" s="7" t="str">
        <f>TEXT(MONTH(Origen[[#This Row],[Fecha Compra]]),"MM")</f>
        <v>01</v>
      </c>
      <c r="K938" s="7">
        <f>YEAR(Origen[[#This Row],[Fecha Compra]])</f>
        <v>2029</v>
      </c>
      <c r="L938">
        <v>24</v>
      </c>
      <c r="M938">
        <v>89</v>
      </c>
      <c r="N938">
        <f>Origen[[#This Row],[Unidades]]*Origen[[#This Row],[PVP]]</f>
        <v>2136</v>
      </c>
      <c r="O938" s="1" t="s">
        <v>66</v>
      </c>
      <c r="P938" s="1" t="s">
        <v>6</v>
      </c>
      <c r="Q938" s="1" t="s">
        <v>108</v>
      </c>
      <c r="R938" s="1" t="s">
        <v>8</v>
      </c>
      <c r="S938" s="1" t="s">
        <v>27</v>
      </c>
      <c r="T938" s="1" t="s">
        <v>21</v>
      </c>
      <c r="U938" s="1" t="s">
        <v>70</v>
      </c>
    </row>
    <row r="939" spans="1:21" x14ac:dyDescent="0.25">
      <c r="A939">
        <v>941</v>
      </c>
      <c r="B939">
        <f>IF(IFERROR(VLOOKUP(Origen[[#This Row],[Customer ID]],A940:A4838,1,FALSE),0)&gt;0,1,0)</f>
        <v>0</v>
      </c>
      <c r="C939">
        <v>48</v>
      </c>
      <c r="D939" s="1" t="s">
        <v>2</v>
      </c>
      <c r="E939" s="1" t="str">
        <f>IF(Origen[[#This Row],[Genero Sin Depurar]]="","Desconocido",Origen[[#This Row],[Genero Sin Depurar]])</f>
        <v>Male</v>
      </c>
      <c r="F939" s="1" t="s">
        <v>115</v>
      </c>
      <c r="G939" s="1" t="s">
        <v>49</v>
      </c>
      <c r="H939" s="2">
        <v>47172</v>
      </c>
      <c r="I939" s="2" t="str">
        <f>TEXT(Origen[[#This Row],[Fecha Compra]],"dddd")</f>
        <v>viernes</v>
      </c>
      <c r="J939" s="7" t="str">
        <f>TEXT(MONTH(Origen[[#This Row],[Fecha Compra]]),"MM")</f>
        <v>01</v>
      </c>
      <c r="K939" s="7">
        <f>YEAR(Origen[[#This Row],[Fecha Compra]])</f>
        <v>2029</v>
      </c>
      <c r="L939">
        <v>15</v>
      </c>
      <c r="M939">
        <v>44</v>
      </c>
      <c r="N939">
        <f>Origen[[#This Row],[Unidades]]*Origen[[#This Row],[PVP]]</f>
        <v>660</v>
      </c>
      <c r="O939" s="1" t="s">
        <v>94</v>
      </c>
      <c r="P939" s="1" t="s">
        <v>18</v>
      </c>
      <c r="Q939" s="1" t="s">
        <v>14</v>
      </c>
      <c r="R939" s="1" t="s">
        <v>19</v>
      </c>
      <c r="S939" s="1" t="s">
        <v>56</v>
      </c>
      <c r="T939" s="1" t="s">
        <v>28</v>
      </c>
      <c r="U939" s="1" t="s">
        <v>79</v>
      </c>
    </row>
    <row r="940" spans="1:21" x14ac:dyDescent="0.25">
      <c r="A940">
        <v>942</v>
      </c>
      <c r="B940">
        <f>IF(IFERROR(VLOOKUP(Origen[[#This Row],[Customer ID]],A941:A4839,1,FALSE),0)&gt;0,1,0)</f>
        <v>0</v>
      </c>
      <c r="C940">
        <v>39</v>
      </c>
      <c r="D940" s="1" t="s">
        <v>2</v>
      </c>
      <c r="E940" s="1" t="str">
        <f>IF(Origen[[#This Row],[Genero Sin Depurar]]="","Desconocido",Origen[[#This Row],[Genero Sin Depurar]])</f>
        <v>Male</v>
      </c>
      <c r="F940" s="1" t="s">
        <v>48</v>
      </c>
      <c r="G940" s="1" t="s">
        <v>49</v>
      </c>
      <c r="H940" s="2">
        <v>47174</v>
      </c>
      <c r="I940" s="2" t="str">
        <f>TEXT(Origen[[#This Row],[Fecha Compra]],"dddd")</f>
        <v>domingo</v>
      </c>
      <c r="J940" s="7" t="str">
        <f>TEXT(MONTH(Origen[[#This Row],[Fecha Compra]]),"MM")</f>
        <v>01</v>
      </c>
      <c r="K940" s="7">
        <f>YEAR(Origen[[#This Row],[Fecha Compra]])</f>
        <v>2029</v>
      </c>
      <c r="L940">
        <v>38</v>
      </c>
      <c r="M940">
        <v>35</v>
      </c>
      <c r="N940">
        <f>Origen[[#This Row],[Unidades]]*Origen[[#This Row],[PVP]]</f>
        <v>1330</v>
      </c>
      <c r="O940" s="1" t="s">
        <v>97</v>
      </c>
      <c r="P940" s="1" t="s">
        <v>6</v>
      </c>
      <c r="Q940" s="1" t="s">
        <v>76</v>
      </c>
      <c r="R940" s="1" t="s">
        <v>8</v>
      </c>
      <c r="S940" s="1" t="s">
        <v>52</v>
      </c>
      <c r="T940" s="1" t="s">
        <v>28</v>
      </c>
      <c r="U940" s="1" t="s">
        <v>79</v>
      </c>
    </row>
    <row r="941" spans="1:21" x14ac:dyDescent="0.25">
      <c r="A941">
        <v>943</v>
      </c>
      <c r="B941">
        <f>IF(IFERROR(VLOOKUP(Origen[[#This Row],[Customer ID]],A942:A4840,1,FALSE),0)&gt;0,1,0)</f>
        <v>0</v>
      </c>
      <c r="C941">
        <v>26</v>
      </c>
      <c r="D941" s="1" t="s">
        <v>2</v>
      </c>
      <c r="E941" s="1" t="str">
        <f>IF(Origen[[#This Row],[Genero Sin Depurar]]="","Desconocido",Origen[[#This Row],[Genero Sin Depurar]])</f>
        <v>Male</v>
      </c>
      <c r="F941" s="1" t="s">
        <v>63</v>
      </c>
      <c r="G941" s="1" t="s">
        <v>4</v>
      </c>
      <c r="H941" s="2">
        <v>47176</v>
      </c>
      <c r="I941" s="2" t="str">
        <f>TEXT(Origen[[#This Row],[Fecha Compra]],"dddd")</f>
        <v>martes</v>
      </c>
      <c r="J941" s="7" t="str">
        <f>TEXT(MONTH(Origen[[#This Row],[Fecha Compra]]),"MM")</f>
        <v>01</v>
      </c>
      <c r="K941" s="7">
        <f>YEAR(Origen[[#This Row],[Fecha Compra]])</f>
        <v>2029</v>
      </c>
      <c r="L941">
        <v>38</v>
      </c>
      <c r="M941">
        <v>91</v>
      </c>
      <c r="N941">
        <f>Origen[[#This Row],[Unidades]]*Origen[[#This Row],[PVP]]</f>
        <v>3458</v>
      </c>
      <c r="O941" s="1" t="s">
        <v>99</v>
      </c>
      <c r="P941" s="1" t="s">
        <v>26</v>
      </c>
      <c r="Q941" s="1" t="s">
        <v>91</v>
      </c>
      <c r="R941" s="1" t="s">
        <v>8</v>
      </c>
      <c r="S941" s="1" t="s">
        <v>9</v>
      </c>
      <c r="T941" s="1" t="s">
        <v>28</v>
      </c>
      <c r="U941" s="1" t="s">
        <v>58</v>
      </c>
    </row>
    <row r="942" spans="1:21" x14ac:dyDescent="0.25">
      <c r="A942">
        <v>944</v>
      </c>
      <c r="B942">
        <f>IF(IFERROR(VLOOKUP(Origen[[#This Row],[Customer ID]],A943:A4841,1,FALSE),0)&gt;0,1,0)</f>
        <v>0</v>
      </c>
      <c r="C942">
        <v>32</v>
      </c>
      <c r="D942" s="1" t="s">
        <v>2</v>
      </c>
      <c r="E942" s="1" t="str">
        <f>IF(Origen[[#This Row],[Genero Sin Depurar]]="","Desconocido",Origen[[#This Row],[Genero Sin Depurar]])</f>
        <v>Male</v>
      </c>
      <c r="F942" s="1" t="s">
        <v>106</v>
      </c>
      <c r="G942" s="1" t="s">
        <v>49</v>
      </c>
      <c r="H942" s="2">
        <v>47178</v>
      </c>
      <c r="I942" s="2" t="str">
        <f>TEXT(Origen[[#This Row],[Fecha Compra]],"dddd")</f>
        <v>jueves</v>
      </c>
      <c r="J942" s="7" t="str">
        <f>TEXT(MONTH(Origen[[#This Row],[Fecha Compra]]),"MM")</f>
        <v>01</v>
      </c>
      <c r="K942" s="7">
        <f>YEAR(Origen[[#This Row],[Fecha Compra]])</f>
        <v>2029</v>
      </c>
      <c r="L942">
        <v>13</v>
      </c>
      <c r="M942">
        <v>63</v>
      </c>
      <c r="N942">
        <f>Origen[[#This Row],[Unidades]]*Origen[[#This Row],[PVP]]</f>
        <v>819</v>
      </c>
      <c r="O942" s="1" t="s">
        <v>83</v>
      </c>
      <c r="P942" s="1" t="s">
        <v>6</v>
      </c>
      <c r="Q942" s="1" t="s">
        <v>91</v>
      </c>
      <c r="R942" s="1" t="s">
        <v>8</v>
      </c>
      <c r="S942" s="1" t="s">
        <v>27</v>
      </c>
      <c r="T942" s="1" t="s">
        <v>10</v>
      </c>
      <c r="U942" s="1" t="s">
        <v>11</v>
      </c>
    </row>
    <row r="943" spans="1:21" x14ac:dyDescent="0.25">
      <c r="A943">
        <v>945</v>
      </c>
      <c r="B943">
        <f>IF(IFERROR(VLOOKUP(Origen[[#This Row],[Customer ID]],A944:A4842,1,FALSE),0)&gt;0,1,0)</f>
        <v>0</v>
      </c>
      <c r="C943">
        <v>54</v>
      </c>
      <c r="D943" s="1" t="s">
        <v>2</v>
      </c>
      <c r="E943" s="1" t="str">
        <f>IF(Origen[[#This Row],[Genero Sin Depurar]]="","Desconocido",Origen[[#This Row],[Genero Sin Depurar]])</f>
        <v>Male</v>
      </c>
      <c r="F943" s="1" t="s">
        <v>115</v>
      </c>
      <c r="G943" s="1" t="s">
        <v>49</v>
      </c>
      <c r="H943" s="2">
        <v>47180</v>
      </c>
      <c r="I943" s="2" t="str">
        <f>TEXT(Origen[[#This Row],[Fecha Compra]],"dddd")</f>
        <v>sábado</v>
      </c>
      <c r="J943" s="7" t="str">
        <f>TEXT(MONTH(Origen[[#This Row],[Fecha Compra]]),"MM")</f>
        <v>01</v>
      </c>
      <c r="K943" s="7">
        <f>YEAR(Origen[[#This Row],[Fecha Compra]])</f>
        <v>2029</v>
      </c>
      <c r="L943">
        <v>39</v>
      </c>
      <c r="M943">
        <v>97</v>
      </c>
      <c r="N943">
        <f>Origen[[#This Row],[Unidades]]*Origen[[#This Row],[PVP]]</f>
        <v>3783</v>
      </c>
      <c r="O943" s="1" t="s">
        <v>98</v>
      </c>
      <c r="P943" s="1" t="s">
        <v>18</v>
      </c>
      <c r="Q943" s="1" t="s">
        <v>7</v>
      </c>
      <c r="R943" s="1" t="s">
        <v>19</v>
      </c>
      <c r="S943" s="1" t="s">
        <v>9</v>
      </c>
      <c r="T943" s="1" t="s">
        <v>15</v>
      </c>
      <c r="U943" s="1" t="s">
        <v>58</v>
      </c>
    </row>
    <row r="944" spans="1:21" x14ac:dyDescent="0.25">
      <c r="A944">
        <v>946</v>
      </c>
      <c r="B944">
        <f>IF(IFERROR(VLOOKUP(Origen[[#This Row],[Customer ID]],A945:A4843,1,FALSE),0)&gt;0,1,0)</f>
        <v>0</v>
      </c>
      <c r="C944">
        <v>38</v>
      </c>
      <c r="D944" s="1" t="s">
        <v>2</v>
      </c>
      <c r="E944" s="1" t="str">
        <f>IF(Origen[[#This Row],[Genero Sin Depurar]]="","Desconocido",Origen[[#This Row],[Genero Sin Depurar]])</f>
        <v>Male</v>
      </c>
      <c r="F944" s="1" t="s">
        <v>119</v>
      </c>
      <c r="G944" s="1" t="s">
        <v>24</v>
      </c>
      <c r="H944" s="2">
        <v>47182</v>
      </c>
      <c r="I944" s="2" t="str">
        <f>TEXT(Origen[[#This Row],[Fecha Compra]],"dddd")</f>
        <v>lunes</v>
      </c>
      <c r="J944" s="7" t="str">
        <f>TEXT(MONTH(Origen[[#This Row],[Fecha Compra]]),"MM")</f>
        <v>01</v>
      </c>
      <c r="K944" s="7">
        <f>YEAR(Origen[[#This Row],[Fecha Compra]])</f>
        <v>2029</v>
      </c>
      <c r="L944">
        <v>8</v>
      </c>
      <c r="M944">
        <v>38</v>
      </c>
      <c r="N944">
        <f>Origen[[#This Row],[Unidades]]*Origen[[#This Row],[PVP]]</f>
        <v>304</v>
      </c>
      <c r="O944" s="1" t="s">
        <v>130</v>
      </c>
      <c r="P944" s="1" t="s">
        <v>26</v>
      </c>
      <c r="Q944" s="1" t="s">
        <v>65</v>
      </c>
      <c r="R944" s="1" t="s">
        <v>35</v>
      </c>
      <c r="S944" s="1" t="s">
        <v>56</v>
      </c>
      <c r="T944" s="1" t="s">
        <v>10</v>
      </c>
      <c r="U944" s="1" t="s">
        <v>79</v>
      </c>
    </row>
    <row r="945" spans="1:21" x14ac:dyDescent="0.25">
      <c r="A945">
        <v>947</v>
      </c>
      <c r="B945">
        <f>IF(IFERROR(VLOOKUP(Origen[[#This Row],[Customer ID]],A946:A4844,1,FALSE),0)&gt;0,1,0)</f>
        <v>0</v>
      </c>
      <c r="C945">
        <v>46</v>
      </c>
      <c r="D945" s="1" t="s">
        <v>2</v>
      </c>
      <c r="E945" s="1" t="str">
        <f>IF(Origen[[#This Row],[Genero Sin Depurar]]="","Desconocido",Origen[[#This Row],[Genero Sin Depurar]])</f>
        <v>Male</v>
      </c>
      <c r="F945" s="1" t="s">
        <v>44</v>
      </c>
      <c r="G945" s="1" t="s">
        <v>45</v>
      </c>
      <c r="H945" s="2">
        <v>47184</v>
      </c>
      <c r="I945" s="2" t="str">
        <f>TEXT(Origen[[#This Row],[Fecha Compra]],"dddd")</f>
        <v>miércoles</v>
      </c>
      <c r="J945" s="7" t="str">
        <f>TEXT(MONTH(Origen[[#This Row],[Fecha Compra]]),"MM")</f>
        <v>01</v>
      </c>
      <c r="K945" s="7">
        <f>YEAR(Origen[[#This Row],[Fecha Compra]])</f>
        <v>2029</v>
      </c>
      <c r="L945">
        <v>4</v>
      </c>
      <c r="M945">
        <v>24</v>
      </c>
      <c r="N945">
        <f>Origen[[#This Row],[Unidades]]*Origen[[#This Row],[PVP]]</f>
        <v>96</v>
      </c>
      <c r="O945" s="1" t="s">
        <v>120</v>
      </c>
      <c r="P945" s="1" t="s">
        <v>74</v>
      </c>
      <c r="Q945" s="1" t="s">
        <v>126</v>
      </c>
      <c r="R945" s="1" t="s">
        <v>19</v>
      </c>
      <c r="S945" s="1" t="s">
        <v>27</v>
      </c>
      <c r="T945" s="1" t="s">
        <v>28</v>
      </c>
      <c r="U945" s="1" t="s">
        <v>40</v>
      </c>
    </row>
    <row r="946" spans="1:21" x14ac:dyDescent="0.25">
      <c r="A946">
        <v>948</v>
      </c>
      <c r="B946">
        <f>IF(IFERROR(VLOOKUP(Origen[[#This Row],[Customer ID]],A947:A4845,1,FALSE),0)&gt;0,1,0)</f>
        <v>0</v>
      </c>
      <c r="C946">
        <v>57</v>
      </c>
      <c r="D946" s="1" t="s">
        <v>2</v>
      </c>
      <c r="E946" s="1" t="str">
        <f>IF(Origen[[#This Row],[Genero Sin Depurar]]="","Desconocido",Origen[[#This Row],[Genero Sin Depurar]])</f>
        <v>Male</v>
      </c>
      <c r="F946" s="1" t="s">
        <v>3</v>
      </c>
      <c r="G946" s="1" t="s">
        <v>4</v>
      </c>
      <c r="H946" s="2">
        <v>47186</v>
      </c>
      <c r="I946" s="2" t="str">
        <f>TEXT(Origen[[#This Row],[Fecha Compra]],"dddd")</f>
        <v>viernes</v>
      </c>
      <c r="J946" s="7" t="str">
        <f>TEXT(MONTH(Origen[[#This Row],[Fecha Compra]]),"MM")</f>
        <v>01</v>
      </c>
      <c r="K946" s="7">
        <f>YEAR(Origen[[#This Row],[Fecha Compra]])</f>
        <v>2029</v>
      </c>
      <c r="L946">
        <v>6</v>
      </c>
      <c r="M946">
        <v>32</v>
      </c>
      <c r="N946">
        <f>Origen[[#This Row],[Unidades]]*Origen[[#This Row],[PVP]]</f>
        <v>192</v>
      </c>
      <c r="O946" s="1" t="s">
        <v>98</v>
      </c>
      <c r="P946" s="1" t="s">
        <v>26</v>
      </c>
      <c r="Q946" s="1" t="s">
        <v>43</v>
      </c>
      <c r="R946" s="1" t="s">
        <v>8</v>
      </c>
      <c r="S946" s="1" t="s">
        <v>56</v>
      </c>
      <c r="T946" s="1" t="s">
        <v>15</v>
      </c>
      <c r="U946" s="1" t="s">
        <v>79</v>
      </c>
    </row>
    <row r="947" spans="1:21" x14ac:dyDescent="0.25">
      <c r="A947">
        <v>949</v>
      </c>
      <c r="B947">
        <f>IF(IFERROR(VLOOKUP(Origen[[#This Row],[Customer ID]],A948:A4846,1,FALSE),0)&gt;0,1,0)</f>
        <v>0</v>
      </c>
      <c r="C947">
        <v>49</v>
      </c>
      <c r="D947" s="1" t="s">
        <v>2</v>
      </c>
      <c r="E947" s="1" t="str">
        <f>IF(Origen[[#This Row],[Genero Sin Depurar]]="","Desconocido",Origen[[#This Row],[Genero Sin Depurar]])</f>
        <v>Male</v>
      </c>
      <c r="F947" s="1" t="s">
        <v>106</v>
      </c>
      <c r="G947" s="1" t="s">
        <v>49</v>
      </c>
      <c r="H947" s="2">
        <v>47188</v>
      </c>
      <c r="I947" s="2" t="str">
        <f>TEXT(Origen[[#This Row],[Fecha Compra]],"dddd")</f>
        <v>domingo</v>
      </c>
      <c r="J947" s="7" t="str">
        <f>TEXT(MONTH(Origen[[#This Row],[Fecha Compra]]),"MM")</f>
        <v>01</v>
      </c>
      <c r="K947" s="7">
        <f>YEAR(Origen[[#This Row],[Fecha Compra]])</f>
        <v>2029</v>
      </c>
      <c r="L947">
        <v>11</v>
      </c>
      <c r="M947">
        <v>90</v>
      </c>
      <c r="N947">
        <f>Origen[[#This Row],[Unidades]]*Origen[[#This Row],[PVP]]</f>
        <v>990</v>
      </c>
      <c r="O947" s="1" t="s">
        <v>72</v>
      </c>
      <c r="P947" s="1" t="s">
        <v>6</v>
      </c>
      <c r="Q947" s="1" t="s">
        <v>60</v>
      </c>
      <c r="R947" s="1" t="s">
        <v>35</v>
      </c>
      <c r="S947" s="1" t="s">
        <v>9</v>
      </c>
      <c r="T947" s="1" t="s">
        <v>10</v>
      </c>
      <c r="U947" s="1" t="s">
        <v>79</v>
      </c>
    </row>
    <row r="948" spans="1:21" x14ac:dyDescent="0.25">
      <c r="A948">
        <v>950</v>
      </c>
      <c r="B948">
        <f>IF(IFERROR(VLOOKUP(Origen[[#This Row],[Customer ID]],A949:A4847,1,FALSE),0)&gt;0,1,0)</f>
        <v>0</v>
      </c>
      <c r="C948">
        <v>33</v>
      </c>
      <c r="D948" s="1" t="s">
        <v>2</v>
      </c>
      <c r="E948" s="1" t="str">
        <f>IF(Origen[[#This Row],[Genero Sin Depurar]]="","Desconocido",Origen[[#This Row],[Genero Sin Depurar]])</f>
        <v>Male</v>
      </c>
      <c r="F948" s="1" t="s">
        <v>16</v>
      </c>
      <c r="G948" s="1" t="s">
        <v>4</v>
      </c>
      <c r="H948" s="2">
        <v>47190</v>
      </c>
      <c r="I948" s="2" t="str">
        <f>TEXT(Origen[[#This Row],[Fecha Compra]],"dddd")</f>
        <v>martes</v>
      </c>
      <c r="J948" s="7" t="str">
        <f>TEXT(MONTH(Origen[[#This Row],[Fecha Compra]]),"MM")</f>
        <v>01</v>
      </c>
      <c r="K948" s="7">
        <f>YEAR(Origen[[#This Row],[Fecha Compra]])</f>
        <v>2029</v>
      </c>
      <c r="L948">
        <v>49</v>
      </c>
      <c r="M948">
        <v>36</v>
      </c>
      <c r="N948">
        <f>Origen[[#This Row],[Unidades]]*Origen[[#This Row],[PVP]]</f>
        <v>1764</v>
      </c>
      <c r="O948" s="1" t="s">
        <v>38</v>
      </c>
      <c r="P948" s="1" t="s">
        <v>26</v>
      </c>
      <c r="Q948" s="1" t="s">
        <v>60</v>
      </c>
      <c r="R948" s="1" t="s">
        <v>35</v>
      </c>
      <c r="S948" s="1" t="s">
        <v>36</v>
      </c>
      <c r="T948" s="1" t="s">
        <v>10</v>
      </c>
      <c r="U948" s="1" t="s">
        <v>70</v>
      </c>
    </row>
    <row r="949" spans="1:21" x14ac:dyDescent="0.25">
      <c r="A949">
        <v>951</v>
      </c>
      <c r="B949">
        <f>IF(IFERROR(VLOOKUP(Origen[[#This Row],[Customer ID]],A950:A4848,1,FALSE),0)&gt;0,1,0)</f>
        <v>0</v>
      </c>
      <c r="C949">
        <v>54</v>
      </c>
      <c r="D949" s="1" t="s">
        <v>2</v>
      </c>
      <c r="E949" s="1" t="str">
        <f>IF(Origen[[#This Row],[Genero Sin Depurar]]="","Desconocido",Origen[[#This Row],[Genero Sin Depurar]])</f>
        <v>Male</v>
      </c>
      <c r="F949" s="1" t="s">
        <v>114</v>
      </c>
      <c r="G949" s="1" t="s">
        <v>49</v>
      </c>
      <c r="H949" s="2">
        <v>47192</v>
      </c>
      <c r="I949" s="2" t="str">
        <f>TEXT(Origen[[#This Row],[Fecha Compra]],"dddd")</f>
        <v>jueves</v>
      </c>
      <c r="J949" s="7" t="str">
        <f>TEXT(MONTH(Origen[[#This Row],[Fecha Compra]]),"MM")</f>
        <v>01</v>
      </c>
      <c r="K949" s="7">
        <f>YEAR(Origen[[#This Row],[Fecha Compra]])</f>
        <v>2029</v>
      </c>
      <c r="L949">
        <v>30</v>
      </c>
      <c r="M949">
        <v>37</v>
      </c>
      <c r="N949">
        <f>Origen[[#This Row],[Unidades]]*Origen[[#This Row],[PVP]]</f>
        <v>1110</v>
      </c>
      <c r="O949" s="1" t="s">
        <v>112</v>
      </c>
      <c r="P949" s="1" t="s">
        <v>74</v>
      </c>
      <c r="Q949" s="1" t="s">
        <v>30</v>
      </c>
      <c r="R949" s="1" t="s">
        <v>8</v>
      </c>
      <c r="S949" s="1" t="s">
        <v>20</v>
      </c>
      <c r="T949" s="1" t="s">
        <v>28</v>
      </c>
      <c r="U949" s="1" t="s">
        <v>40</v>
      </c>
    </row>
    <row r="950" spans="1:21" x14ac:dyDescent="0.25">
      <c r="A950">
        <v>952</v>
      </c>
      <c r="B950">
        <f>IF(IFERROR(VLOOKUP(Origen[[#This Row],[Customer ID]],A951:A4849,1,FALSE),0)&gt;0,1,0)</f>
        <v>0</v>
      </c>
      <c r="C950">
        <v>47</v>
      </c>
      <c r="D950" s="1" t="s">
        <v>2</v>
      </c>
      <c r="E950" s="1" t="str">
        <f>IF(Origen[[#This Row],[Genero Sin Depurar]]="","Desconocido",Origen[[#This Row],[Genero Sin Depurar]])</f>
        <v>Male</v>
      </c>
      <c r="F950" s="1" t="s">
        <v>63</v>
      </c>
      <c r="G950" s="1" t="s">
        <v>4</v>
      </c>
      <c r="H950" s="2">
        <v>47194</v>
      </c>
      <c r="I950" s="2" t="str">
        <f>TEXT(Origen[[#This Row],[Fecha Compra]],"dddd")</f>
        <v>sábado</v>
      </c>
      <c r="J950" s="7" t="str">
        <f>TEXT(MONTH(Origen[[#This Row],[Fecha Compra]]),"MM")</f>
        <v>01</v>
      </c>
      <c r="K950" s="7">
        <f>YEAR(Origen[[#This Row],[Fecha Compra]])</f>
        <v>2029</v>
      </c>
      <c r="L950">
        <v>34</v>
      </c>
      <c r="M950">
        <v>51</v>
      </c>
      <c r="N950">
        <f>Origen[[#This Row],[Unidades]]*Origen[[#This Row],[PVP]]</f>
        <v>1734</v>
      </c>
      <c r="O950" s="1" t="s">
        <v>102</v>
      </c>
      <c r="P950" s="1" t="s">
        <v>26</v>
      </c>
      <c r="Q950" s="1" t="s">
        <v>91</v>
      </c>
      <c r="R950" s="1" t="s">
        <v>35</v>
      </c>
      <c r="S950" s="1" t="s">
        <v>9</v>
      </c>
      <c r="T950" s="1" t="s">
        <v>57</v>
      </c>
      <c r="U950" s="1" t="s">
        <v>70</v>
      </c>
    </row>
    <row r="951" spans="1:21" x14ac:dyDescent="0.25">
      <c r="A951">
        <v>953</v>
      </c>
      <c r="B951">
        <f>IF(IFERROR(VLOOKUP(Origen[[#This Row],[Customer ID]],A952:A4850,1,FALSE),0)&gt;0,1,0)</f>
        <v>0</v>
      </c>
      <c r="C951">
        <v>36</v>
      </c>
      <c r="D951" s="1" t="s">
        <v>2</v>
      </c>
      <c r="E951" s="1" t="str">
        <f>IF(Origen[[#This Row],[Genero Sin Depurar]]="","Desconocido",Origen[[#This Row],[Genero Sin Depurar]])</f>
        <v>Male</v>
      </c>
      <c r="F951" s="1" t="s">
        <v>106</v>
      </c>
      <c r="G951" s="1" t="s">
        <v>49</v>
      </c>
      <c r="H951" s="2">
        <v>47196</v>
      </c>
      <c r="I951" s="2" t="str">
        <f>TEXT(Origen[[#This Row],[Fecha Compra]],"dddd")</f>
        <v>lunes</v>
      </c>
      <c r="J951" s="7" t="str">
        <f>TEXT(MONTH(Origen[[#This Row],[Fecha Compra]]),"MM")</f>
        <v>01</v>
      </c>
      <c r="K951" s="7">
        <f>YEAR(Origen[[#This Row],[Fecha Compra]])</f>
        <v>2029</v>
      </c>
      <c r="L951">
        <v>28</v>
      </c>
      <c r="M951">
        <v>71</v>
      </c>
      <c r="N951">
        <f>Origen[[#This Row],[Unidades]]*Origen[[#This Row],[PVP]]</f>
        <v>1988</v>
      </c>
      <c r="O951" s="1" t="s">
        <v>117</v>
      </c>
      <c r="P951" s="1" t="s">
        <v>18</v>
      </c>
      <c r="Q951" s="1" t="s">
        <v>90</v>
      </c>
      <c r="R951" s="1" t="s">
        <v>39</v>
      </c>
      <c r="S951" s="1" t="s">
        <v>52</v>
      </c>
      <c r="T951" s="1" t="s">
        <v>28</v>
      </c>
      <c r="U951" s="1" t="s">
        <v>70</v>
      </c>
    </row>
    <row r="952" spans="1:21" x14ac:dyDescent="0.25">
      <c r="A952">
        <v>954</v>
      </c>
      <c r="B952">
        <f>IF(IFERROR(VLOOKUP(Origen[[#This Row],[Customer ID]],A953:A4851,1,FALSE),0)&gt;0,1,0)</f>
        <v>0</v>
      </c>
      <c r="C952">
        <v>68</v>
      </c>
      <c r="D952" s="1" t="s">
        <v>2</v>
      </c>
      <c r="E952" s="1" t="str">
        <f>IF(Origen[[#This Row],[Genero Sin Depurar]]="","Desconocido",Origen[[#This Row],[Genero Sin Depurar]])</f>
        <v>Male</v>
      </c>
      <c r="F952" s="1" t="s">
        <v>71</v>
      </c>
      <c r="G952" s="1" t="s">
        <v>49</v>
      </c>
      <c r="H952" s="2">
        <v>47198</v>
      </c>
      <c r="I952" s="2" t="str">
        <f>TEXT(Origen[[#This Row],[Fecha Compra]],"dddd")</f>
        <v>miércoles</v>
      </c>
      <c r="J952" s="7" t="str">
        <f>TEXT(MONTH(Origen[[#This Row],[Fecha Compra]]),"MM")</f>
        <v>01</v>
      </c>
      <c r="K952" s="7">
        <f>YEAR(Origen[[#This Row],[Fecha Compra]])</f>
        <v>2029</v>
      </c>
      <c r="L952">
        <v>36</v>
      </c>
      <c r="M952">
        <v>50</v>
      </c>
      <c r="N952">
        <f>Origen[[#This Row],[Unidades]]*Origen[[#This Row],[PVP]]</f>
        <v>1800</v>
      </c>
      <c r="O952" s="1" t="s">
        <v>122</v>
      </c>
      <c r="P952" s="1" t="s">
        <v>18</v>
      </c>
      <c r="Q952" s="1" t="s">
        <v>91</v>
      </c>
      <c r="R952" s="1" t="s">
        <v>19</v>
      </c>
      <c r="S952" s="1" t="s">
        <v>52</v>
      </c>
      <c r="T952" s="1" t="s">
        <v>10</v>
      </c>
      <c r="U952" s="1" t="s">
        <v>40</v>
      </c>
    </row>
    <row r="953" spans="1:21" x14ac:dyDescent="0.25">
      <c r="A953">
        <v>955</v>
      </c>
      <c r="B953">
        <f>IF(IFERROR(VLOOKUP(Origen[[#This Row],[Customer ID]],A954:A4852,1,FALSE),0)&gt;0,1,0)</f>
        <v>0</v>
      </c>
      <c r="C953">
        <v>60</v>
      </c>
      <c r="D953" s="1" t="s">
        <v>2</v>
      </c>
      <c r="E953" s="1" t="str">
        <f>IF(Origen[[#This Row],[Genero Sin Depurar]]="","Desconocido",Origen[[#This Row],[Genero Sin Depurar]])</f>
        <v>Male</v>
      </c>
      <c r="F953" s="1" t="s">
        <v>106</v>
      </c>
      <c r="G953" s="1" t="s">
        <v>49</v>
      </c>
      <c r="H953" s="2">
        <v>47200</v>
      </c>
      <c r="I953" s="2" t="str">
        <f>TEXT(Origen[[#This Row],[Fecha Compra]],"dddd")</f>
        <v>viernes</v>
      </c>
      <c r="J953" s="7" t="str">
        <f>TEXT(MONTH(Origen[[#This Row],[Fecha Compra]]),"MM")</f>
        <v>01</v>
      </c>
      <c r="K953" s="7">
        <f>YEAR(Origen[[#This Row],[Fecha Compra]])</f>
        <v>2029</v>
      </c>
      <c r="L953">
        <v>18</v>
      </c>
      <c r="M953">
        <v>74</v>
      </c>
      <c r="N953">
        <f>Origen[[#This Row],[Unidades]]*Origen[[#This Row],[PVP]]</f>
        <v>1332</v>
      </c>
      <c r="O953" s="1" t="s">
        <v>42</v>
      </c>
      <c r="P953" s="1" t="s">
        <v>18</v>
      </c>
      <c r="Q953" s="1" t="s">
        <v>30</v>
      </c>
      <c r="R953" s="1" t="s">
        <v>39</v>
      </c>
      <c r="S953" s="1" t="s">
        <v>36</v>
      </c>
      <c r="T953" s="1" t="s">
        <v>21</v>
      </c>
      <c r="U953" s="1" t="s">
        <v>79</v>
      </c>
    </row>
    <row r="954" spans="1:21" x14ac:dyDescent="0.25">
      <c r="A954">
        <v>956</v>
      </c>
      <c r="B954">
        <f>IF(IFERROR(VLOOKUP(Origen[[#This Row],[Customer ID]],A955:A4853,1,FALSE),0)&gt;0,1,0)</f>
        <v>0</v>
      </c>
      <c r="C954">
        <v>55</v>
      </c>
      <c r="D954" s="1" t="s">
        <v>2</v>
      </c>
      <c r="E954" s="1" t="str">
        <f>IF(Origen[[#This Row],[Genero Sin Depurar]]="","Desconocido",Origen[[#This Row],[Genero Sin Depurar]])</f>
        <v>Male</v>
      </c>
      <c r="F954" s="1" t="s">
        <v>63</v>
      </c>
      <c r="G954" s="1" t="s">
        <v>4</v>
      </c>
      <c r="H954" s="2">
        <v>47202</v>
      </c>
      <c r="I954" s="2" t="str">
        <f>TEXT(Origen[[#This Row],[Fecha Compra]],"dddd")</f>
        <v>domingo</v>
      </c>
      <c r="J954" s="7" t="str">
        <f>TEXT(MONTH(Origen[[#This Row],[Fecha Compra]]),"MM")</f>
        <v>01</v>
      </c>
      <c r="K954" s="7">
        <f>YEAR(Origen[[#This Row],[Fecha Compra]])</f>
        <v>2029</v>
      </c>
      <c r="L954">
        <v>4</v>
      </c>
      <c r="M954">
        <v>75</v>
      </c>
      <c r="N954">
        <f>Origen[[#This Row],[Unidades]]*Origen[[#This Row],[PVP]]</f>
        <v>300</v>
      </c>
      <c r="O954" s="1" t="s">
        <v>73</v>
      </c>
      <c r="P954" s="1" t="s">
        <v>6</v>
      </c>
      <c r="Q954" s="1" t="s">
        <v>75</v>
      </c>
      <c r="R954" s="1" t="s">
        <v>35</v>
      </c>
      <c r="S954" s="1" t="s">
        <v>20</v>
      </c>
      <c r="T954" s="1" t="s">
        <v>28</v>
      </c>
      <c r="U954" s="1" t="s">
        <v>70</v>
      </c>
    </row>
    <row r="955" spans="1:21" x14ac:dyDescent="0.25">
      <c r="A955">
        <v>957</v>
      </c>
      <c r="B955">
        <f>IF(IFERROR(VLOOKUP(Origen[[#This Row],[Customer ID]],A956:A4854,1,FALSE),0)&gt;0,1,0)</f>
        <v>0</v>
      </c>
      <c r="C955">
        <v>29</v>
      </c>
      <c r="D955" s="1" t="s">
        <v>2</v>
      </c>
      <c r="E955" s="1" t="str">
        <f>IF(Origen[[#This Row],[Genero Sin Depurar]]="","Desconocido",Origen[[#This Row],[Genero Sin Depurar]])</f>
        <v>Male</v>
      </c>
      <c r="F955" s="1" t="s">
        <v>37</v>
      </c>
      <c r="G955" s="1" t="s">
        <v>4</v>
      </c>
      <c r="H955" s="2">
        <v>47204</v>
      </c>
      <c r="I955" s="2" t="str">
        <f>TEXT(Origen[[#This Row],[Fecha Compra]],"dddd")</f>
        <v>martes</v>
      </c>
      <c r="J955" s="7" t="str">
        <f>TEXT(MONTH(Origen[[#This Row],[Fecha Compra]]),"MM")</f>
        <v>01</v>
      </c>
      <c r="K955" s="7">
        <f>YEAR(Origen[[#This Row],[Fecha Compra]])</f>
        <v>2029</v>
      </c>
      <c r="L955">
        <v>42</v>
      </c>
      <c r="M955">
        <v>99</v>
      </c>
      <c r="N955">
        <f>Origen[[#This Row],[Unidades]]*Origen[[#This Row],[PVP]]</f>
        <v>4158</v>
      </c>
      <c r="O955" s="1" t="s">
        <v>73</v>
      </c>
      <c r="P955" s="1" t="s">
        <v>74</v>
      </c>
      <c r="Q955" s="1" t="s">
        <v>91</v>
      </c>
      <c r="R955" s="1" t="s">
        <v>19</v>
      </c>
      <c r="S955" s="1" t="s">
        <v>52</v>
      </c>
      <c r="T955" s="1" t="s">
        <v>68</v>
      </c>
      <c r="U955" s="1" t="s">
        <v>40</v>
      </c>
    </row>
    <row r="956" spans="1:21" x14ac:dyDescent="0.25">
      <c r="A956">
        <v>958</v>
      </c>
      <c r="B956">
        <f>IF(IFERROR(VLOOKUP(Origen[[#This Row],[Customer ID]],A957:A4855,1,FALSE),0)&gt;0,1,0)</f>
        <v>0</v>
      </c>
      <c r="C956">
        <v>38</v>
      </c>
      <c r="D956" s="1" t="s">
        <v>2</v>
      </c>
      <c r="E956" s="1" t="str">
        <f>IF(Origen[[#This Row],[Genero Sin Depurar]]="","Desconocido",Origen[[#This Row],[Genero Sin Depurar]])</f>
        <v>Male</v>
      </c>
      <c r="F956" s="1" t="s">
        <v>101</v>
      </c>
      <c r="G956" s="1" t="s">
        <v>49</v>
      </c>
      <c r="H956" s="2">
        <v>47206</v>
      </c>
      <c r="I956" s="2" t="str">
        <f>TEXT(Origen[[#This Row],[Fecha Compra]],"dddd")</f>
        <v>jueves</v>
      </c>
      <c r="J956" s="7" t="str">
        <f>TEXT(MONTH(Origen[[#This Row],[Fecha Compra]]),"MM")</f>
        <v>01</v>
      </c>
      <c r="K956" s="7">
        <f>YEAR(Origen[[#This Row],[Fecha Compra]])</f>
        <v>2029</v>
      </c>
      <c r="L956">
        <v>11</v>
      </c>
      <c r="M956">
        <v>23</v>
      </c>
      <c r="N956">
        <f>Origen[[#This Row],[Unidades]]*Origen[[#This Row],[PVP]]</f>
        <v>253</v>
      </c>
      <c r="O956" s="1" t="s">
        <v>98</v>
      </c>
      <c r="P956" s="1" t="s">
        <v>74</v>
      </c>
      <c r="Q956" s="1" t="s">
        <v>65</v>
      </c>
      <c r="R956" s="1" t="s">
        <v>19</v>
      </c>
      <c r="S956" s="1" t="s">
        <v>56</v>
      </c>
      <c r="T956" s="1" t="s">
        <v>15</v>
      </c>
      <c r="U956" s="1" t="s">
        <v>40</v>
      </c>
    </row>
    <row r="957" spans="1:21" x14ac:dyDescent="0.25">
      <c r="A957">
        <v>959</v>
      </c>
      <c r="B957">
        <f>IF(IFERROR(VLOOKUP(Origen[[#This Row],[Customer ID]],A958:A4856,1,FALSE),0)&gt;0,1,0)</f>
        <v>0</v>
      </c>
      <c r="C957">
        <v>70</v>
      </c>
      <c r="D957" s="1" t="s">
        <v>2</v>
      </c>
      <c r="E957" s="1" t="str">
        <f>IF(Origen[[#This Row],[Genero Sin Depurar]]="","Desconocido",Origen[[#This Row],[Genero Sin Depurar]])</f>
        <v>Male</v>
      </c>
      <c r="F957" s="1" t="s">
        <v>32</v>
      </c>
      <c r="G957" s="1" t="s">
        <v>24</v>
      </c>
      <c r="H957" s="2">
        <v>47208</v>
      </c>
      <c r="I957" s="2" t="str">
        <f>TEXT(Origen[[#This Row],[Fecha Compra]],"dddd")</f>
        <v>sábado</v>
      </c>
      <c r="J957" s="7" t="str">
        <f>TEXT(MONTH(Origen[[#This Row],[Fecha Compra]]),"MM")</f>
        <v>01</v>
      </c>
      <c r="K957" s="7">
        <f>YEAR(Origen[[#This Row],[Fecha Compra]])</f>
        <v>2029</v>
      </c>
      <c r="L957">
        <v>31</v>
      </c>
      <c r="M957">
        <v>53</v>
      </c>
      <c r="N957">
        <f>Origen[[#This Row],[Unidades]]*Origen[[#This Row],[PVP]]</f>
        <v>1643</v>
      </c>
      <c r="O957" s="1" t="s">
        <v>131</v>
      </c>
      <c r="P957" s="1" t="s">
        <v>74</v>
      </c>
      <c r="Q957" s="1" t="s">
        <v>100</v>
      </c>
      <c r="R957" s="1" t="s">
        <v>8</v>
      </c>
      <c r="S957" s="1" t="s">
        <v>20</v>
      </c>
      <c r="T957" s="1" t="s">
        <v>21</v>
      </c>
      <c r="U957" s="1" t="s">
        <v>58</v>
      </c>
    </row>
    <row r="958" spans="1:21" x14ac:dyDescent="0.25">
      <c r="A958">
        <v>960</v>
      </c>
      <c r="B958">
        <f>IF(IFERROR(VLOOKUP(Origen[[#This Row],[Customer ID]],A959:A4857,1,FALSE),0)&gt;0,1,0)</f>
        <v>0</v>
      </c>
      <c r="C958">
        <v>36</v>
      </c>
      <c r="D958" s="1" t="s">
        <v>2</v>
      </c>
      <c r="E958" s="1" t="str">
        <f>IF(Origen[[#This Row],[Genero Sin Depurar]]="","Desconocido",Origen[[#This Row],[Genero Sin Depurar]])</f>
        <v>Male</v>
      </c>
      <c r="F958" s="1" t="s">
        <v>69</v>
      </c>
      <c r="G958" s="1" t="s">
        <v>4</v>
      </c>
      <c r="H958" s="2">
        <v>47210</v>
      </c>
      <c r="I958" s="2" t="str">
        <f>TEXT(Origen[[#This Row],[Fecha Compra]],"dddd")</f>
        <v>lunes</v>
      </c>
      <c r="J958" s="7" t="str">
        <f>TEXT(MONTH(Origen[[#This Row],[Fecha Compra]]),"MM")</f>
        <v>01</v>
      </c>
      <c r="K958" s="7">
        <f>YEAR(Origen[[#This Row],[Fecha Compra]])</f>
        <v>2029</v>
      </c>
      <c r="L958">
        <v>12</v>
      </c>
      <c r="M958">
        <v>99</v>
      </c>
      <c r="N958">
        <f>Origen[[#This Row],[Unidades]]*Origen[[#This Row],[PVP]]</f>
        <v>1188</v>
      </c>
      <c r="O958" s="1" t="s">
        <v>89</v>
      </c>
      <c r="P958" s="1" t="s">
        <v>26</v>
      </c>
      <c r="Q958" s="1" t="s">
        <v>91</v>
      </c>
      <c r="R958" s="1" t="s">
        <v>19</v>
      </c>
      <c r="S958" s="1" t="s">
        <v>36</v>
      </c>
      <c r="T958" s="1" t="s">
        <v>15</v>
      </c>
      <c r="U958" s="1" t="s">
        <v>11</v>
      </c>
    </row>
    <row r="959" spans="1:21" x14ac:dyDescent="0.25">
      <c r="A959">
        <v>961</v>
      </c>
      <c r="B959">
        <f>IF(IFERROR(VLOOKUP(Origen[[#This Row],[Customer ID]],A960:A4858,1,FALSE),0)&gt;0,1,0)</f>
        <v>0</v>
      </c>
      <c r="C959">
        <v>18</v>
      </c>
      <c r="D959" s="1" t="s">
        <v>2</v>
      </c>
      <c r="E959" s="1" t="str">
        <f>IF(Origen[[#This Row],[Genero Sin Depurar]]="","Desconocido",Origen[[#This Row],[Genero Sin Depurar]])</f>
        <v>Male</v>
      </c>
      <c r="F959" s="1" t="s">
        <v>88</v>
      </c>
      <c r="G959" s="1" t="s">
        <v>49</v>
      </c>
      <c r="H959" s="2">
        <v>47212</v>
      </c>
      <c r="I959" s="2" t="str">
        <f>TEXT(Origen[[#This Row],[Fecha Compra]],"dddd")</f>
        <v>miércoles</v>
      </c>
      <c r="J959" s="7" t="str">
        <f>TEXT(MONTH(Origen[[#This Row],[Fecha Compra]]),"MM")</f>
        <v>01</v>
      </c>
      <c r="K959" s="7">
        <f>YEAR(Origen[[#This Row],[Fecha Compra]])</f>
        <v>2029</v>
      </c>
      <c r="L959">
        <v>20</v>
      </c>
      <c r="M959">
        <v>48</v>
      </c>
      <c r="N959">
        <f>Origen[[#This Row],[Unidades]]*Origen[[#This Row],[PVP]]</f>
        <v>960</v>
      </c>
      <c r="O959" s="1" t="s">
        <v>42</v>
      </c>
      <c r="P959" s="1" t="s">
        <v>74</v>
      </c>
      <c r="Q959" s="1" t="s">
        <v>108</v>
      </c>
      <c r="R959" s="1" t="s">
        <v>19</v>
      </c>
      <c r="S959" s="1" t="s">
        <v>36</v>
      </c>
      <c r="T959" s="1" t="s">
        <v>10</v>
      </c>
      <c r="U959" s="1" t="s">
        <v>40</v>
      </c>
    </row>
    <row r="960" spans="1:21" x14ac:dyDescent="0.25">
      <c r="A960">
        <v>962</v>
      </c>
      <c r="B960">
        <f>IF(IFERROR(VLOOKUP(Origen[[#This Row],[Customer ID]],A961:A4859,1,FALSE),0)&gt;0,1,0)</f>
        <v>0</v>
      </c>
      <c r="C960">
        <v>62</v>
      </c>
      <c r="D960" s="1" t="s">
        <v>2</v>
      </c>
      <c r="E960" s="1" t="str">
        <f>IF(Origen[[#This Row],[Genero Sin Depurar]]="","Desconocido",Origen[[#This Row],[Genero Sin Depurar]])</f>
        <v>Male</v>
      </c>
      <c r="F960" s="1" t="s">
        <v>119</v>
      </c>
      <c r="G960" s="1" t="s">
        <v>24</v>
      </c>
      <c r="H960" s="2">
        <v>47214</v>
      </c>
      <c r="I960" s="2" t="str">
        <f>TEXT(Origen[[#This Row],[Fecha Compra]],"dddd")</f>
        <v>viernes</v>
      </c>
      <c r="J960" s="7" t="str">
        <f>TEXT(MONTH(Origen[[#This Row],[Fecha Compra]]),"MM")</f>
        <v>01</v>
      </c>
      <c r="K960" s="7">
        <f>YEAR(Origen[[#This Row],[Fecha Compra]])</f>
        <v>2029</v>
      </c>
      <c r="L960">
        <v>37</v>
      </c>
      <c r="M960">
        <v>72</v>
      </c>
      <c r="N960">
        <f>Origen[[#This Row],[Unidades]]*Origen[[#This Row],[PVP]]</f>
        <v>2664</v>
      </c>
      <c r="O960" s="1" t="s">
        <v>120</v>
      </c>
      <c r="P960" s="1" t="s">
        <v>6</v>
      </c>
      <c r="Q960" s="1" t="s">
        <v>60</v>
      </c>
      <c r="R960" s="1" t="s">
        <v>39</v>
      </c>
      <c r="S960" s="1" t="s">
        <v>27</v>
      </c>
      <c r="T960" s="1" t="s">
        <v>68</v>
      </c>
      <c r="U960" s="1" t="s">
        <v>40</v>
      </c>
    </row>
    <row r="961" spans="1:21" x14ac:dyDescent="0.25">
      <c r="A961">
        <v>963</v>
      </c>
      <c r="B961">
        <f>IF(IFERROR(VLOOKUP(Origen[[#This Row],[Customer ID]],A962:A4860,1,FALSE),0)&gt;0,1,0)</f>
        <v>0</v>
      </c>
      <c r="C961">
        <v>29</v>
      </c>
      <c r="D961" s="1" t="s">
        <v>2</v>
      </c>
      <c r="E961" s="1" t="str">
        <f>IF(Origen[[#This Row],[Genero Sin Depurar]]="","Desconocido",Origen[[#This Row],[Genero Sin Depurar]])</f>
        <v>Male</v>
      </c>
      <c r="F961" s="1" t="s">
        <v>71</v>
      </c>
      <c r="G961" s="1" t="s">
        <v>49</v>
      </c>
      <c r="H961" s="2">
        <v>47216</v>
      </c>
      <c r="I961" s="2" t="str">
        <f>TEXT(Origen[[#This Row],[Fecha Compra]],"dddd")</f>
        <v>domingo</v>
      </c>
      <c r="J961" s="7" t="str">
        <f>TEXT(MONTH(Origen[[#This Row],[Fecha Compra]]),"MM")</f>
        <v>01</v>
      </c>
      <c r="K961" s="7">
        <f>YEAR(Origen[[#This Row],[Fecha Compra]])</f>
        <v>2029</v>
      </c>
      <c r="L961">
        <v>26</v>
      </c>
      <c r="M961">
        <v>64</v>
      </c>
      <c r="N961">
        <f>Origen[[#This Row],[Unidades]]*Origen[[#This Row],[PVP]]</f>
        <v>1664</v>
      </c>
      <c r="O961" s="1" t="s">
        <v>133</v>
      </c>
      <c r="P961" s="1" t="s">
        <v>6</v>
      </c>
      <c r="Q961" s="1" t="s">
        <v>78</v>
      </c>
      <c r="R961" s="1" t="s">
        <v>19</v>
      </c>
      <c r="S961" s="1" t="s">
        <v>36</v>
      </c>
      <c r="T961" s="1" t="s">
        <v>68</v>
      </c>
      <c r="U961" s="1" t="s">
        <v>11</v>
      </c>
    </row>
    <row r="962" spans="1:21" x14ac:dyDescent="0.25">
      <c r="A962">
        <v>964</v>
      </c>
      <c r="B962">
        <f>IF(IFERROR(VLOOKUP(Origen[[#This Row],[Customer ID]],A963:A4861,1,FALSE),0)&gt;0,1,0)</f>
        <v>0</v>
      </c>
      <c r="C962">
        <v>21</v>
      </c>
      <c r="D962" s="1" t="s">
        <v>2</v>
      </c>
      <c r="E962" s="1" t="str">
        <f>IF(Origen[[#This Row],[Genero Sin Depurar]]="","Desconocido",Origen[[#This Row],[Genero Sin Depurar]])</f>
        <v>Male</v>
      </c>
      <c r="F962" s="1" t="s">
        <v>119</v>
      </c>
      <c r="G962" s="1" t="s">
        <v>24</v>
      </c>
      <c r="H962" s="2">
        <v>47218</v>
      </c>
      <c r="I962" s="2" t="str">
        <f>TEXT(Origen[[#This Row],[Fecha Compra]],"dddd")</f>
        <v>martes</v>
      </c>
      <c r="J962" s="7" t="str">
        <f>TEXT(MONTH(Origen[[#This Row],[Fecha Compra]]),"MM")</f>
        <v>01</v>
      </c>
      <c r="K962" s="7">
        <f>YEAR(Origen[[#This Row],[Fecha Compra]])</f>
        <v>2029</v>
      </c>
      <c r="L962">
        <v>14</v>
      </c>
      <c r="M962">
        <v>63</v>
      </c>
      <c r="N962">
        <f>Origen[[#This Row],[Unidades]]*Origen[[#This Row],[PVP]]</f>
        <v>882</v>
      </c>
      <c r="O962" s="1" t="s">
        <v>113</v>
      </c>
      <c r="P962" s="1" t="s">
        <v>6</v>
      </c>
      <c r="Q962" s="1" t="s">
        <v>78</v>
      </c>
      <c r="R962" s="1" t="s">
        <v>19</v>
      </c>
      <c r="S962" s="1" t="s">
        <v>52</v>
      </c>
      <c r="T962" s="1" t="s">
        <v>21</v>
      </c>
      <c r="U962" s="1" t="s">
        <v>22</v>
      </c>
    </row>
    <row r="963" spans="1:21" x14ac:dyDescent="0.25">
      <c r="A963">
        <v>965</v>
      </c>
      <c r="B963">
        <f>IF(IFERROR(VLOOKUP(Origen[[#This Row],[Customer ID]],A964:A4862,1,FALSE),0)&gt;0,1,0)</f>
        <v>0</v>
      </c>
      <c r="C963">
        <v>42</v>
      </c>
      <c r="D963" s="1" t="s">
        <v>2</v>
      </c>
      <c r="E963" s="1" t="str">
        <f>IF(Origen[[#This Row],[Genero Sin Depurar]]="","Desconocido",Origen[[#This Row],[Genero Sin Depurar]])</f>
        <v>Male</v>
      </c>
      <c r="F963" s="1" t="s">
        <v>23</v>
      </c>
      <c r="G963" s="1" t="s">
        <v>24</v>
      </c>
      <c r="H963" s="2">
        <v>47220</v>
      </c>
      <c r="I963" s="2" t="str">
        <f>TEXT(Origen[[#This Row],[Fecha Compra]],"dddd")</f>
        <v>jueves</v>
      </c>
      <c r="J963" s="7" t="str">
        <f>TEXT(MONTH(Origen[[#This Row],[Fecha Compra]]),"MM")</f>
        <v>01</v>
      </c>
      <c r="K963" s="7">
        <f>YEAR(Origen[[#This Row],[Fecha Compra]])</f>
        <v>2029</v>
      </c>
      <c r="L963">
        <v>12</v>
      </c>
      <c r="M963">
        <v>51</v>
      </c>
      <c r="N963">
        <f>Origen[[#This Row],[Unidades]]*Origen[[#This Row],[PVP]]</f>
        <v>612</v>
      </c>
      <c r="O963" s="1" t="s">
        <v>99</v>
      </c>
      <c r="P963" s="1" t="s">
        <v>26</v>
      </c>
      <c r="Q963" s="1" t="s">
        <v>100</v>
      </c>
      <c r="R963" s="1" t="s">
        <v>19</v>
      </c>
      <c r="S963" s="1" t="s">
        <v>27</v>
      </c>
      <c r="T963" s="1" t="s">
        <v>10</v>
      </c>
      <c r="U963" s="1" t="s">
        <v>58</v>
      </c>
    </row>
    <row r="964" spans="1:21" x14ac:dyDescent="0.25">
      <c r="A964">
        <v>966</v>
      </c>
      <c r="B964">
        <f>IF(IFERROR(VLOOKUP(Origen[[#This Row],[Customer ID]],A965:A4863,1,FALSE),0)&gt;0,1,0)</f>
        <v>0</v>
      </c>
      <c r="C964">
        <v>43</v>
      </c>
      <c r="D964" s="1" t="s">
        <v>2</v>
      </c>
      <c r="E964" s="1" t="str">
        <f>IF(Origen[[#This Row],[Genero Sin Depurar]]="","Desconocido",Origen[[#This Row],[Genero Sin Depurar]])</f>
        <v>Male</v>
      </c>
      <c r="F964" s="1" t="s">
        <v>119</v>
      </c>
      <c r="G964" s="1" t="s">
        <v>24</v>
      </c>
      <c r="H964" s="2">
        <v>47222</v>
      </c>
      <c r="I964" s="2" t="str">
        <f>TEXT(Origen[[#This Row],[Fecha Compra]],"dddd")</f>
        <v>sábado</v>
      </c>
      <c r="J964" s="7" t="str">
        <f>TEXT(MONTH(Origen[[#This Row],[Fecha Compra]]),"MM")</f>
        <v>01</v>
      </c>
      <c r="K964" s="7">
        <f>YEAR(Origen[[#This Row],[Fecha Compra]])</f>
        <v>2029</v>
      </c>
      <c r="L964">
        <v>10</v>
      </c>
      <c r="M964">
        <v>55</v>
      </c>
      <c r="N964">
        <f>Origen[[#This Row],[Unidades]]*Origen[[#This Row],[PVP]]</f>
        <v>550</v>
      </c>
      <c r="O964" s="1" t="s">
        <v>61</v>
      </c>
      <c r="P964" s="1" t="s">
        <v>6</v>
      </c>
      <c r="Q964" s="1" t="s">
        <v>76</v>
      </c>
      <c r="R964" s="1" t="s">
        <v>19</v>
      </c>
      <c r="S964" s="1" t="s">
        <v>56</v>
      </c>
      <c r="T964" s="1" t="s">
        <v>21</v>
      </c>
      <c r="U964" s="1" t="s">
        <v>31</v>
      </c>
    </row>
    <row r="965" spans="1:21" x14ac:dyDescent="0.25">
      <c r="A965">
        <v>967</v>
      </c>
      <c r="B965">
        <f>IF(IFERROR(VLOOKUP(Origen[[#This Row],[Customer ID]],A966:A4864,1,FALSE),0)&gt;0,1,0)</f>
        <v>0</v>
      </c>
      <c r="C965">
        <v>58</v>
      </c>
      <c r="D965" s="1" t="s">
        <v>2</v>
      </c>
      <c r="E965" s="1" t="str">
        <f>IF(Origen[[#This Row],[Genero Sin Depurar]]="","Desconocido",Origen[[#This Row],[Genero Sin Depurar]])</f>
        <v>Male</v>
      </c>
      <c r="F965" s="1" t="s">
        <v>63</v>
      </c>
      <c r="G965" s="1" t="s">
        <v>4</v>
      </c>
      <c r="H965" s="2">
        <v>47224</v>
      </c>
      <c r="I965" s="2" t="str">
        <f>TEXT(Origen[[#This Row],[Fecha Compra]],"dddd")</f>
        <v>lunes</v>
      </c>
      <c r="J965" s="7" t="str">
        <f>TEXT(MONTH(Origen[[#This Row],[Fecha Compra]]),"MM")</f>
        <v>01</v>
      </c>
      <c r="K965" s="7">
        <f>YEAR(Origen[[#This Row],[Fecha Compra]])</f>
        <v>2029</v>
      </c>
      <c r="L965">
        <v>19</v>
      </c>
      <c r="M965">
        <v>55</v>
      </c>
      <c r="N965">
        <f>Origen[[#This Row],[Unidades]]*Origen[[#This Row],[PVP]]</f>
        <v>1045</v>
      </c>
      <c r="O965" s="1" t="s">
        <v>5</v>
      </c>
      <c r="P965" s="1" t="s">
        <v>26</v>
      </c>
      <c r="Q965" s="1" t="s">
        <v>92</v>
      </c>
      <c r="R965" s="1" t="s">
        <v>19</v>
      </c>
      <c r="S965" s="1" t="s">
        <v>9</v>
      </c>
      <c r="T965" s="1" t="s">
        <v>15</v>
      </c>
      <c r="U965" s="1" t="s">
        <v>31</v>
      </c>
    </row>
    <row r="966" spans="1:21" x14ac:dyDescent="0.25">
      <c r="A966">
        <v>968</v>
      </c>
      <c r="B966">
        <f>IF(IFERROR(VLOOKUP(Origen[[#This Row],[Customer ID]],A967:A4865,1,FALSE),0)&gt;0,1,0)</f>
        <v>0</v>
      </c>
      <c r="C966">
        <v>27</v>
      </c>
      <c r="D966" s="1" t="s">
        <v>2</v>
      </c>
      <c r="E966" s="1" t="str">
        <f>IF(Origen[[#This Row],[Genero Sin Depurar]]="","Desconocido",Origen[[#This Row],[Genero Sin Depurar]])</f>
        <v>Male</v>
      </c>
      <c r="F966" s="1" t="s">
        <v>86</v>
      </c>
      <c r="G966" s="1" t="s">
        <v>4</v>
      </c>
      <c r="H966" s="2">
        <v>47226</v>
      </c>
      <c r="I966" s="2" t="str">
        <f>TEXT(Origen[[#This Row],[Fecha Compra]],"dddd")</f>
        <v>miércoles</v>
      </c>
      <c r="J966" s="7" t="str">
        <f>TEXT(MONTH(Origen[[#This Row],[Fecha Compra]]),"MM")</f>
        <v>01</v>
      </c>
      <c r="K966" s="7">
        <f>YEAR(Origen[[#This Row],[Fecha Compra]])</f>
        <v>2029</v>
      </c>
      <c r="L966">
        <v>4</v>
      </c>
      <c r="M966">
        <v>26</v>
      </c>
      <c r="N966">
        <f>Origen[[#This Row],[Unidades]]*Origen[[#This Row],[PVP]]</f>
        <v>104</v>
      </c>
      <c r="O966" s="1" t="s">
        <v>124</v>
      </c>
      <c r="P966" s="1" t="s">
        <v>18</v>
      </c>
      <c r="Q966" s="1" t="s">
        <v>47</v>
      </c>
      <c r="R966" s="1" t="s">
        <v>35</v>
      </c>
      <c r="S966" s="1" t="s">
        <v>56</v>
      </c>
      <c r="T966" s="1" t="s">
        <v>15</v>
      </c>
      <c r="U966" s="1" t="s">
        <v>22</v>
      </c>
    </row>
    <row r="967" spans="1:21" x14ac:dyDescent="0.25">
      <c r="A967">
        <v>969</v>
      </c>
      <c r="B967">
        <f>IF(IFERROR(VLOOKUP(Origen[[#This Row],[Customer ID]],A968:A4866,1,FALSE),0)&gt;0,1,0)</f>
        <v>0</v>
      </c>
      <c r="C967">
        <v>57</v>
      </c>
      <c r="D967" s="1" t="s">
        <v>2</v>
      </c>
      <c r="E967" s="1" t="str">
        <f>IF(Origen[[#This Row],[Genero Sin Depurar]]="","Desconocido",Origen[[#This Row],[Genero Sin Depurar]])</f>
        <v>Male</v>
      </c>
      <c r="F967" s="1" t="s">
        <v>41</v>
      </c>
      <c r="G967" s="1" t="s">
        <v>4</v>
      </c>
      <c r="H967" s="2">
        <v>47228</v>
      </c>
      <c r="I967" s="2" t="str">
        <f>TEXT(Origen[[#This Row],[Fecha Compra]],"dddd")</f>
        <v>viernes</v>
      </c>
      <c r="J967" s="7" t="str">
        <f>TEXT(MONTH(Origen[[#This Row],[Fecha Compra]]),"MM")</f>
        <v>01</v>
      </c>
      <c r="K967" s="7">
        <f>YEAR(Origen[[#This Row],[Fecha Compra]])</f>
        <v>2029</v>
      </c>
      <c r="L967">
        <v>48</v>
      </c>
      <c r="M967">
        <v>67</v>
      </c>
      <c r="N967">
        <f>Origen[[#This Row],[Unidades]]*Origen[[#This Row],[PVP]]</f>
        <v>3216</v>
      </c>
      <c r="O967" s="1" t="s">
        <v>80</v>
      </c>
      <c r="P967" s="1" t="s">
        <v>6</v>
      </c>
      <c r="Q967" s="1" t="s">
        <v>7</v>
      </c>
      <c r="R967" s="1" t="s">
        <v>35</v>
      </c>
      <c r="S967" s="1" t="s">
        <v>27</v>
      </c>
      <c r="T967" s="1" t="s">
        <v>57</v>
      </c>
      <c r="U967" s="1" t="s">
        <v>40</v>
      </c>
    </row>
    <row r="968" spans="1:21" x14ac:dyDescent="0.25">
      <c r="A968">
        <v>970</v>
      </c>
      <c r="B968">
        <f>IF(IFERROR(VLOOKUP(Origen[[#This Row],[Customer ID]],A969:A4867,1,FALSE),0)&gt;0,1,0)</f>
        <v>0</v>
      </c>
      <c r="C968">
        <v>40</v>
      </c>
      <c r="D968" s="1" t="s">
        <v>2</v>
      </c>
      <c r="E968" s="1" t="str">
        <f>IF(Origen[[#This Row],[Genero Sin Depurar]]="","Desconocido",Origen[[#This Row],[Genero Sin Depurar]])</f>
        <v>Male</v>
      </c>
      <c r="F968" s="1" t="s">
        <v>44</v>
      </c>
      <c r="G968" s="1" t="s">
        <v>45</v>
      </c>
      <c r="H968" s="2">
        <v>47230</v>
      </c>
      <c r="I968" s="2" t="str">
        <f>TEXT(Origen[[#This Row],[Fecha Compra]],"dddd")</f>
        <v>domingo</v>
      </c>
      <c r="J968" s="7" t="str">
        <f>TEXT(MONTH(Origen[[#This Row],[Fecha Compra]]),"MM")</f>
        <v>01</v>
      </c>
      <c r="K968" s="7">
        <f>YEAR(Origen[[#This Row],[Fecha Compra]])</f>
        <v>2029</v>
      </c>
      <c r="L968">
        <v>37</v>
      </c>
      <c r="M968">
        <v>31</v>
      </c>
      <c r="N968">
        <f>Origen[[#This Row],[Unidades]]*Origen[[#This Row],[PVP]]</f>
        <v>1147</v>
      </c>
      <c r="O968" s="1" t="s">
        <v>81</v>
      </c>
      <c r="P968" s="1" t="s">
        <v>18</v>
      </c>
      <c r="Q968" s="1" t="s">
        <v>51</v>
      </c>
      <c r="R968" s="1" t="s">
        <v>39</v>
      </c>
      <c r="S968" s="1" t="s">
        <v>9</v>
      </c>
      <c r="T968" s="1" t="s">
        <v>28</v>
      </c>
      <c r="U968" s="1" t="s">
        <v>70</v>
      </c>
    </row>
    <row r="969" spans="1:21" x14ac:dyDescent="0.25">
      <c r="A969">
        <v>971</v>
      </c>
      <c r="B969">
        <f>IF(IFERROR(VLOOKUP(Origen[[#This Row],[Customer ID]],A970:A4868,1,FALSE),0)&gt;0,1,0)</f>
        <v>0</v>
      </c>
      <c r="C969">
        <v>45</v>
      </c>
      <c r="D969" s="1" t="s">
        <v>2</v>
      </c>
      <c r="E969" s="1" t="str">
        <f>IF(Origen[[#This Row],[Genero Sin Depurar]]="","Desconocido",Origen[[#This Row],[Genero Sin Depurar]])</f>
        <v>Male</v>
      </c>
      <c r="F969" s="1" t="s">
        <v>16</v>
      </c>
      <c r="G969" s="1" t="s">
        <v>4</v>
      </c>
      <c r="H969" s="2">
        <v>47232</v>
      </c>
      <c r="I969" s="2" t="str">
        <f>TEXT(Origen[[#This Row],[Fecha Compra]],"dddd")</f>
        <v>martes</v>
      </c>
      <c r="J969" s="7" t="str">
        <f>TEXT(MONTH(Origen[[#This Row],[Fecha Compra]]),"MM")</f>
        <v>01</v>
      </c>
      <c r="K969" s="7">
        <f>YEAR(Origen[[#This Row],[Fecha Compra]])</f>
        <v>2029</v>
      </c>
      <c r="L969">
        <v>4</v>
      </c>
      <c r="M969">
        <v>66</v>
      </c>
      <c r="N969">
        <f>Origen[[#This Row],[Unidades]]*Origen[[#This Row],[PVP]]</f>
        <v>264</v>
      </c>
      <c r="O969" s="1" t="s">
        <v>81</v>
      </c>
      <c r="P969" s="1" t="s">
        <v>18</v>
      </c>
      <c r="Q969" s="1" t="s">
        <v>14</v>
      </c>
      <c r="R969" s="1" t="s">
        <v>8</v>
      </c>
      <c r="S969" s="1" t="s">
        <v>20</v>
      </c>
      <c r="T969" s="1" t="s">
        <v>15</v>
      </c>
      <c r="U969" s="1" t="s">
        <v>70</v>
      </c>
    </row>
    <row r="970" spans="1:21" x14ac:dyDescent="0.25">
      <c r="A970">
        <v>972</v>
      </c>
      <c r="B970">
        <f>IF(IFERROR(VLOOKUP(Origen[[#This Row],[Customer ID]],A971:A4869,1,FALSE),0)&gt;0,1,0)</f>
        <v>0</v>
      </c>
      <c r="C970">
        <v>47</v>
      </c>
      <c r="D970" s="1" t="s">
        <v>2</v>
      </c>
      <c r="E970" s="1" t="str">
        <f>IF(Origen[[#This Row],[Genero Sin Depurar]]="","Desconocido",Origen[[#This Row],[Genero Sin Depurar]])</f>
        <v>Male</v>
      </c>
      <c r="F970" s="1" t="s">
        <v>71</v>
      </c>
      <c r="G970" s="1" t="s">
        <v>49</v>
      </c>
      <c r="H970" s="2">
        <v>47234</v>
      </c>
      <c r="I970" s="2" t="str">
        <f>TEXT(Origen[[#This Row],[Fecha Compra]],"dddd")</f>
        <v>jueves</v>
      </c>
      <c r="J970" s="7" t="str">
        <f>TEXT(MONTH(Origen[[#This Row],[Fecha Compra]]),"MM")</f>
        <v>01</v>
      </c>
      <c r="K970" s="7">
        <f>YEAR(Origen[[#This Row],[Fecha Compra]])</f>
        <v>2029</v>
      </c>
      <c r="L970">
        <v>15</v>
      </c>
      <c r="M970">
        <v>67</v>
      </c>
      <c r="N970">
        <f>Origen[[#This Row],[Unidades]]*Origen[[#This Row],[PVP]]</f>
        <v>1005</v>
      </c>
      <c r="O970" s="1" t="s">
        <v>98</v>
      </c>
      <c r="P970" s="1" t="s">
        <v>26</v>
      </c>
      <c r="Q970" s="1" t="s">
        <v>91</v>
      </c>
      <c r="R970" s="1" t="s">
        <v>35</v>
      </c>
      <c r="S970" s="1" t="s">
        <v>27</v>
      </c>
      <c r="T970" s="1" t="s">
        <v>21</v>
      </c>
      <c r="U970" s="1" t="s">
        <v>22</v>
      </c>
    </row>
    <row r="971" spans="1:21" x14ac:dyDescent="0.25">
      <c r="A971">
        <v>973</v>
      </c>
      <c r="B971">
        <f>IF(IFERROR(VLOOKUP(Origen[[#This Row],[Customer ID]],A972:A4870,1,FALSE),0)&gt;0,1,0)</f>
        <v>0</v>
      </c>
      <c r="C971">
        <v>61</v>
      </c>
      <c r="D971" s="1" t="s">
        <v>2</v>
      </c>
      <c r="E971" s="1" t="str">
        <f>IF(Origen[[#This Row],[Genero Sin Depurar]]="","Desconocido",Origen[[#This Row],[Genero Sin Depurar]])</f>
        <v>Male</v>
      </c>
      <c r="F971" s="1" t="s">
        <v>32</v>
      </c>
      <c r="G971" s="1" t="s">
        <v>24</v>
      </c>
      <c r="H971" s="2">
        <v>47236</v>
      </c>
      <c r="I971" s="2" t="str">
        <f>TEXT(Origen[[#This Row],[Fecha Compra]],"dddd")</f>
        <v>sábado</v>
      </c>
      <c r="J971" s="7" t="str">
        <f>TEXT(MONTH(Origen[[#This Row],[Fecha Compra]]),"MM")</f>
        <v>01</v>
      </c>
      <c r="K971" s="7">
        <f>YEAR(Origen[[#This Row],[Fecha Compra]])</f>
        <v>2029</v>
      </c>
      <c r="L971">
        <v>33</v>
      </c>
      <c r="M971">
        <v>61</v>
      </c>
      <c r="N971">
        <f>Origen[[#This Row],[Unidades]]*Origen[[#This Row],[PVP]]</f>
        <v>2013</v>
      </c>
      <c r="O971" s="1" t="s">
        <v>94</v>
      </c>
      <c r="P971" s="1" t="s">
        <v>6</v>
      </c>
      <c r="Q971" s="1" t="s">
        <v>62</v>
      </c>
      <c r="R971" s="1" t="s">
        <v>8</v>
      </c>
      <c r="S971" s="1" t="s">
        <v>36</v>
      </c>
      <c r="T971" s="1" t="s">
        <v>21</v>
      </c>
      <c r="U971" s="1" t="s">
        <v>22</v>
      </c>
    </row>
    <row r="972" spans="1:21" x14ac:dyDescent="0.25">
      <c r="A972">
        <v>974</v>
      </c>
      <c r="B972">
        <f>IF(IFERROR(VLOOKUP(Origen[[#This Row],[Customer ID]],A973:A4871,1,FALSE),0)&gt;0,1,0)</f>
        <v>0</v>
      </c>
      <c r="C972">
        <v>60</v>
      </c>
      <c r="D972" s="1" t="s">
        <v>2</v>
      </c>
      <c r="E972" s="1" t="str">
        <f>IF(Origen[[#This Row],[Genero Sin Depurar]]="","Desconocido",Origen[[#This Row],[Genero Sin Depurar]])</f>
        <v>Male</v>
      </c>
      <c r="F972" s="1" t="s">
        <v>84</v>
      </c>
      <c r="G972" s="1" t="s">
        <v>45</v>
      </c>
      <c r="H972" s="2">
        <v>47238</v>
      </c>
      <c r="I972" s="2" t="str">
        <f>TEXT(Origen[[#This Row],[Fecha Compra]],"dddd")</f>
        <v>lunes</v>
      </c>
      <c r="J972" s="7" t="str">
        <f>TEXT(MONTH(Origen[[#This Row],[Fecha Compra]]),"MM")</f>
        <v>01</v>
      </c>
      <c r="K972" s="7">
        <f>YEAR(Origen[[#This Row],[Fecha Compra]])</f>
        <v>2029</v>
      </c>
      <c r="L972">
        <v>30</v>
      </c>
      <c r="M972">
        <v>75</v>
      </c>
      <c r="N972">
        <f>Origen[[#This Row],[Unidades]]*Origen[[#This Row],[PVP]]</f>
        <v>2250</v>
      </c>
      <c r="O972" s="1" t="s">
        <v>94</v>
      </c>
      <c r="P972" s="1" t="s">
        <v>26</v>
      </c>
      <c r="Q972" s="1" t="s">
        <v>67</v>
      </c>
      <c r="R972" s="1" t="s">
        <v>39</v>
      </c>
      <c r="S972" s="1" t="s">
        <v>52</v>
      </c>
      <c r="T972" s="1" t="s">
        <v>57</v>
      </c>
      <c r="U972" s="1" t="s">
        <v>40</v>
      </c>
    </row>
    <row r="973" spans="1:21" x14ac:dyDescent="0.25">
      <c r="A973">
        <v>975</v>
      </c>
      <c r="B973">
        <f>IF(IFERROR(VLOOKUP(Origen[[#This Row],[Customer ID]],A974:A4872,1,FALSE),0)&gt;0,1,0)</f>
        <v>0</v>
      </c>
      <c r="C973">
        <v>69</v>
      </c>
      <c r="D973" s="1" t="s">
        <v>2</v>
      </c>
      <c r="E973" s="1" t="str">
        <f>IF(Origen[[#This Row],[Genero Sin Depurar]]="","Desconocido",Origen[[#This Row],[Genero Sin Depurar]])</f>
        <v>Male</v>
      </c>
      <c r="F973" s="1" t="s">
        <v>69</v>
      </c>
      <c r="G973" s="1" t="s">
        <v>4</v>
      </c>
      <c r="H973" s="2">
        <v>47240</v>
      </c>
      <c r="I973" s="2" t="str">
        <f>TEXT(Origen[[#This Row],[Fecha Compra]],"dddd")</f>
        <v>miércoles</v>
      </c>
      <c r="J973" s="7" t="str">
        <f>TEXT(MONTH(Origen[[#This Row],[Fecha Compra]]),"MM")</f>
        <v>01</v>
      </c>
      <c r="K973" s="7">
        <f>YEAR(Origen[[#This Row],[Fecha Compra]])</f>
        <v>2029</v>
      </c>
      <c r="L973">
        <v>23</v>
      </c>
      <c r="M973">
        <v>90</v>
      </c>
      <c r="N973">
        <f>Origen[[#This Row],[Unidades]]*Origen[[#This Row],[PVP]]</f>
        <v>2070</v>
      </c>
      <c r="O973" s="1" t="s">
        <v>80</v>
      </c>
      <c r="P973" s="1" t="s">
        <v>26</v>
      </c>
      <c r="Q973" s="1" t="s">
        <v>100</v>
      </c>
      <c r="R973" s="1" t="s">
        <v>19</v>
      </c>
      <c r="S973" s="1" t="s">
        <v>52</v>
      </c>
      <c r="T973" s="1" t="s">
        <v>57</v>
      </c>
      <c r="U973" s="1" t="s">
        <v>70</v>
      </c>
    </row>
    <row r="974" spans="1:21" x14ac:dyDescent="0.25">
      <c r="A974">
        <v>976</v>
      </c>
      <c r="B974">
        <f>IF(IFERROR(VLOOKUP(Origen[[#This Row],[Customer ID]],A975:A4873,1,FALSE),0)&gt;0,1,0)</f>
        <v>0</v>
      </c>
      <c r="C974">
        <v>58</v>
      </c>
      <c r="D974" s="1" t="s">
        <v>2</v>
      </c>
      <c r="E974" s="1" t="str">
        <f>IF(Origen[[#This Row],[Genero Sin Depurar]]="","Desconocido",Origen[[#This Row],[Genero Sin Depurar]])</f>
        <v>Male</v>
      </c>
      <c r="F974" s="1" t="s">
        <v>12</v>
      </c>
      <c r="G974" s="1" t="s">
        <v>4</v>
      </c>
      <c r="H974" s="2">
        <v>47242</v>
      </c>
      <c r="I974" s="2" t="str">
        <f>TEXT(Origen[[#This Row],[Fecha Compra]],"dddd")</f>
        <v>viernes</v>
      </c>
      <c r="J974" s="7" t="str">
        <f>TEXT(MONTH(Origen[[#This Row],[Fecha Compra]]),"MM")</f>
        <v>01</v>
      </c>
      <c r="K974" s="7">
        <f>YEAR(Origen[[#This Row],[Fecha Compra]])</f>
        <v>2029</v>
      </c>
      <c r="L974">
        <v>2</v>
      </c>
      <c r="M974">
        <v>40</v>
      </c>
      <c r="N974">
        <f>Origen[[#This Row],[Unidades]]*Origen[[#This Row],[PVP]]</f>
        <v>80</v>
      </c>
      <c r="O974" s="1" t="s">
        <v>131</v>
      </c>
      <c r="P974" s="1" t="s">
        <v>26</v>
      </c>
      <c r="Q974" s="1" t="s">
        <v>60</v>
      </c>
      <c r="R974" s="1" t="s">
        <v>35</v>
      </c>
      <c r="S974" s="1" t="s">
        <v>52</v>
      </c>
      <c r="T974" s="1" t="s">
        <v>57</v>
      </c>
      <c r="U974" s="1" t="s">
        <v>22</v>
      </c>
    </row>
    <row r="975" spans="1:21" x14ac:dyDescent="0.25">
      <c r="A975">
        <v>977</v>
      </c>
      <c r="B975">
        <f>IF(IFERROR(VLOOKUP(Origen[[#This Row],[Customer ID]],A976:A4874,1,FALSE),0)&gt;0,1,0)</f>
        <v>0</v>
      </c>
      <c r="C975">
        <v>34</v>
      </c>
      <c r="D975" s="1" t="s">
        <v>2</v>
      </c>
      <c r="E975" s="1" t="str">
        <f>IF(Origen[[#This Row],[Genero Sin Depurar]]="","Desconocido",Origen[[#This Row],[Genero Sin Depurar]])</f>
        <v>Male</v>
      </c>
      <c r="F975" s="1" t="s">
        <v>95</v>
      </c>
      <c r="G975" s="1" t="s">
        <v>4</v>
      </c>
      <c r="H975" s="2">
        <v>47244</v>
      </c>
      <c r="I975" s="2" t="str">
        <f>TEXT(Origen[[#This Row],[Fecha Compra]],"dddd")</f>
        <v>domingo</v>
      </c>
      <c r="J975" s="7" t="str">
        <f>TEXT(MONTH(Origen[[#This Row],[Fecha Compra]]),"MM")</f>
        <v>01</v>
      </c>
      <c r="K975" s="7">
        <f>YEAR(Origen[[#This Row],[Fecha Compra]])</f>
        <v>2029</v>
      </c>
      <c r="L975">
        <v>50</v>
      </c>
      <c r="M975">
        <v>90</v>
      </c>
      <c r="N975">
        <f>Origen[[#This Row],[Unidades]]*Origen[[#This Row],[PVP]]</f>
        <v>4500</v>
      </c>
      <c r="O975" s="1" t="s">
        <v>85</v>
      </c>
      <c r="P975" s="1" t="s">
        <v>26</v>
      </c>
      <c r="Q975" s="1" t="s">
        <v>7</v>
      </c>
      <c r="R975" s="1" t="s">
        <v>39</v>
      </c>
      <c r="S975" s="1" t="s">
        <v>9</v>
      </c>
      <c r="T975" s="1" t="s">
        <v>21</v>
      </c>
      <c r="U975" s="1" t="s">
        <v>79</v>
      </c>
    </row>
    <row r="976" spans="1:21" x14ac:dyDescent="0.25">
      <c r="A976">
        <v>978</v>
      </c>
      <c r="B976">
        <f>IF(IFERROR(VLOOKUP(Origen[[#This Row],[Customer ID]],A977:A4875,1,FALSE),0)&gt;0,1,0)</f>
        <v>0</v>
      </c>
      <c r="C976">
        <v>20</v>
      </c>
      <c r="D976" s="1" t="s">
        <v>2</v>
      </c>
      <c r="E976" s="1" t="str">
        <f>IF(Origen[[#This Row],[Genero Sin Depurar]]="","Desconocido",Origen[[#This Row],[Genero Sin Depurar]])</f>
        <v>Male</v>
      </c>
      <c r="F976" s="1" t="s">
        <v>115</v>
      </c>
      <c r="G976" s="1" t="s">
        <v>49</v>
      </c>
      <c r="H976" s="2">
        <v>47246</v>
      </c>
      <c r="I976" s="2" t="str">
        <f>TEXT(Origen[[#This Row],[Fecha Compra]],"dddd")</f>
        <v>martes</v>
      </c>
      <c r="J976" s="7" t="str">
        <f>TEXT(MONTH(Origen[[#This Row],[Fecha Compra]]),"MM")</f>
        <v>01</v>
      </c>
      <c r="K976" s="7">
        <f>YEAR(Origen[[#This Row],[Fecha Compra]])</f>
        <v>2029</v>
      </c>
      <c r="L976">
        <v>34</v>
      </c>
      <c r="M976">
        <v>20</v>
      </c>
      <c r="N976">
        <f>Origen[[#This Row],[Unidades]]*Origen[[#This Row],[PVP]]</f>
        <v>680</v>
      </c>
      <c r="O976" s="1" t="s">
        <v>131</v>
      </c>
      <c r="P976" s="1" t="s">
        <v>26</v>
      </c>
      <c r="Q976" s="1" t="s">
        <v>76</v>
      </c>
      <c r="R976" s="1" t="s">
        <v>19</v>
      </c>
      <c r="S976" s="1" t="s">
        <v>9</v>
      </c>
      <c r="T976" s="1" t="s">
        <v>15</v>
      </c>
      <c r="U976" s="1" t="s">
        <v>58</v>
      </c>
    </row>
    <row r="977" spans="1:21" x14ac:dyDescent="0.25">
      <c r="A977">
        <v>979</v>
      </c>
      <c r="B977">
        <f>IF(IFERROR(VLOOKUP(Origen[[#This Row],[Customer ID]],A978:A4876,1,FALSE),0)&gt;0,1,0)</f>
        <v>0</v>
      </c>
      <c r="C977">
        <v>56</v>
      </c>
      <c r="D977" s="1" t="s">
        <v>2</v>
      </c>
      <c r="E977" s="1" t="str">
        <f>IF(Origen[[#This Row],[Genero Sin Depurar]]="","Desconocido",Origen[[#This Row],[Genero Sin Depurar]])</f>
        <v>Male</v>
      </c>
      <c r="F977" s="1" t="s">
        <v>125</v>
      </c>
      <c r="G977" s="1" t="s">
        <v>49</v>
      </c>
      <c r="H977" s="2">
        <v>47248</v>
      </c>
      <c r="I977" s="2" t="str">
        <f>TEXT(Origen[[#This Row],[Fecha Compra]],"dddd")</f>
        <v>jueves</v>
      </c>
      <c r="J977" s="7" t="str">
        <f>TEXT(MONTH(Origen[[#This Row],[Fecha Compra]]),"MM")</f>
        <v>01</v>
      </c>
      <c r="K977" s="7">
        <f>YEAR(Origen[[#This Row],[Fecha Compra]])</f>
        <v>2029</v>
      </c>
      <c r="L977">
        <v>33</v>
      </c>
      <c r="M977">
        <v>40</v>
      </c>
      <c r="N977">
        <f>Origen[[#This Row],[Unidades]]*Origen[[#This Row],[PVP]]</f>
        <v>1320</v>
      </c>
      <c r="O977" s="1" t="s">
        <v>94</v>
      </c>
      <c r="P977" s="1" t="s">
        <v>26</v>
      </c>
      <c r="Q977" s="1" t="s">
        <v>30</v>
      </c>
      <c r="R977" s="1" t="s">
        <v>35</v>
      </c>
      <c r="S977" s="1" t="s">
        <v>36</v>
      </c>
      <c r="T977" s="1" t="s">
        <v>21</v>
      </c>
      <c r="U977" s="1" t="s">
        <v>22</v>
      </c>
    </row>
    <row r="978" spans="1:21" x14ac:dyDescent="0.25">
      <c r="A978">
        <v>980</v>
      </c>
      <c r="B978">
        <f>IF(IFERROR(VLOOKUP(Origen[[#This Row],[Customer ID]],A979:A4877,1,FALSE),0)&gt;0,1,0)</f>
        <v>0</v>
      </c>
      <c r="C978">
        <v>64</v>
      </c>
      <c r="D978" s="1" t="s">
        <v>2</v>
      </c>
      <c r="E978" s="1" t="str">
        <f>IF(Origen[[#This Row],[Genero Sin Depurar]]="","Desconocido",Origen[[#This Row],[Genero Sin Depurar]])</f>
        <v>Male</v>
      </c>
      <c r="F978" s="1" t="s">
        <v>106</v>
      </c>
      <c r="G978" s="1" t="s">
        <v>49</v>
      </c>
      <c r="H978" s="2">
        <v>47250</v>
      </c>
      <c r="I978" s="2" t="str">
        <f>TEXT(Origen[[#This Row],[Fecha Compra]],"dddd")</f>
        <v>sábado</v>
      </c>
      <c r="J978" s="7" t="str">
        <f>TEXT(MONTH(Origen[[#This Row],[Fecha Compra]]),"MM")</f>
        <v>01</v>
      </c>
      <c r="K978" s="7">
        <f>YEAR(Origen[[#This Row],[Fecha Compra]])</f>
        <v>2029</v>
      </c>
      <c r="L978">
        <v>34</v>
      </c>
      <c r="M978">
        <v>33</v>
      </c>
      <c r="N978">
        <f>Origen[[#This Row],[Unidades]]*Origen[[#This Row],[PVP]]</f>
        <v>1122</v>
      </c>
      <c r="O978" s="1" t="s">
        <v>64</v>
      </c>
      <c r="P978" s="1" t="s">
        <v>18</v>
      </c>
      <c r="Q978" s="1" t="s">
        <v>92</v>
      </c>
      <c r="R978" s="1" t="s">
        <v>39</v>
      </c>
      <c r="S978" s="1" t="s">
        <v>56</v>
      </c>
      <c r="T978" s="1" t="s">
        <v>68</v>
      </c>
      <c r="U978" s="1" t="s">
        <v>70</v>
      </c>
    </row>
    <row r="979" spans="1:21" x14ac:dyDescent="0.25">
      <c r="A979">
        <v>981</v>
      </c>
      <c r="B979">
        <f>IF(IFERROR(VLOOKUP(Origen[[#This Row],[Customer ID]],A980:A4878,1,FALSE),0)&gt;0,1,0)</f>
        <v>0</v>
      </c>
      <c r="C979">
        <v>56</v>
      </c>
      <c r="D979" s="1" t="s">
        <v>2</v>
      </c>
      <c r="E979" s="1" t="str">
        <f>IF(Origen[[#This Row],[Genero Sin Depurar]]="","Desconocido",Origen[[#This Row],[Genero Sin Depurar]])</f>
        <v>Male</v>
      </c>
      <c r="F979" s="1" t="s">
        <v>119</v>
      </c>
      <c r="G979" s="1" t="s">
        <v>24</v>
      </c>
      <c r="H979" s="2">
        <v>47252</v>
      </c>
      <c r="I979" s="2" t="str">
        <f>TEXT(Origen[[#This Row],[Fecha Compra]],"dddd")</f>
        <v>lunes</v>
      </c>
      <c r="J979" s="7" t="str">
        <f>TEXT(MONTH(Origen[[#This Row],[Fecha Compra]]),"MM")</f>
        <v>01</v>
      </c>
      <c r="K979" s="7">
        <f>YEAR(Origen[[#This Row],[Fecha Compra]])</f>
        <v>2029</v>
      </c>
      <c r="L979">
        <v>39</v>
      </c>
      <c r="M979">
        <v>98</v>
      </c>
      <c r="N979">
        <f>Origen[[#This Row],[Unidades]]*Origen[[#This Row],[PVP]]</f>
        <v>3822</v>
      </c>
      <c r="O979" s="1" t="s">
        <v>110</v>
      </c>
      <c r="P979" s="1" t="s">
        <v>18</v>
      </c>
      <c r="Q979" s="1" t="s">
        <v>118</v>
      </c>
      <c r="R979" s="1" t="s">
        <v>19</v>
      </c>
      <c r="S979" s="1" t="s">
        <v>20</v>
      </c>
      <c r="T979" s="1" t="s">
        <v>28</v>
      </c>
      <c r="U979" s="1" t="s">
        <v>79</v>
      </c>
    </row>
    <row r="980" spans="1:21" x14ac:dyDescent="0.25">
      <c r="A980">
        <v>982</v>
      </c>
      <c r="B980">
        <f>IF(IFERROR(VLOOKUP(Origen[[#This Row],[Customer ID]],A981:A4879,1,FALSE),0)&gt;0,1,0)</f>
        <v>0</v>
      </c>
      <c r="C980">
        <v>27</v>
      </c>
      <c r="D980" s="1" t="s">
        <v>2</v>
      </c>
      <c r="E980" s="1" t="str">
        <f>IF(Origen[[#This Row],[Genero Sin Depurar]]="","Desconocido",Origen[[#This Row],[Genero Sin Depurar]])</f>
        <v>Male</v>
      </c>
      <c r="F980" s="1" t="s">
        <v>115</v>
      </c>
      <c r="G980" s="1" t="s">
        <v>49</v>
      </c>
      <c r="H980" s="2">
        <v>47254</v>
      </c>
      <c r="I980" s="2" t="str">
        <f>TEXT(Origen[[#This Row],[Fecha Compra]],"dddd")</f>
        <v>miércoles</v>
      </c>
      <c r="J980" s="7" t="str">
        <f>TEXT(MONTH(Origen[[#This Row],[Fecha Compra]]),"MM")</f>
        <v>01</v>
      </c>
      <c r="K980" s="7">
        <f>YEAR(Origen[[#This Row],[Fecha Compra]])</f>
        <v>2029</v>
      </c>
      <c r="L980">
        <v>47</v>
      </c>
      <c r="M980">
        <v>42</v>
      </c>
      <c r="N980">
        <f>Origen[[#This Row],[Unidades]]*Origen[[#This Row],[PVP]]</f>
        <v>1974</v>
      </c>
      <c r="O980" s="1" t="s">
        <v>110</v>
      </c>
      <c r="P980" s="1" t="s">
        <v>26</v>
      </c>
      <c r="Q980" s="1" t="s">
        <v>47</v>
      </c>
      <c r="R980" s="1" t="s">
        <v>19</v>
      </c>
      <c r="S980" s="1" t="s">
        <v>27</v>
      </c>
      <c r="T980" s="1" t="s">
        <v>21</v>
      </c>
      <c r="U980" s="1" t="s">
        <v>40</v>
      </c>
    </row>
    <row r="981" spans="1:21" x14ac:dyDescent="0.25">
      <c r="A981">
        <v>983</v>
      </c>
      <c r="B981">
        <f>IF(IFERROR(VLOOKUP(Origen[[#This Row],[Customer ID]],A982:A4880,1,FALSE),0)&gt;0,1,0)</f>
        <v>0</v>
      </c>
      <c r="C981">
        <v>35</v>
      </c>
      <c r="D981" s="1" t="s">
        <v>2</v>
      </c>
      <c r="E981" s="1" t="str">
        <f>IF(Origen[[#This Row],[Genero Sin Depurar]]="","Desconocido",Origen[[#This Row],[Genero Sin Depurar]])</f>
        <v>Male</v>
      </c>
      <c r="F981" s="1" t="s">
        <v>44</v>
      </c>
      <c r="G981" s="1" t="s">
        <v>45</v>
      </c>
      <c r="H981" s="2">
        <v>47256</v>
      </c>
      <c r="I981" s="2" t="str">
        <f>TEXT(Origen[[#This Row],[Fecha Compra]],"dddd")</f>
        <v>viernes</v>
      </c>
      <c r="J981" s="7" t="str">
        <f>TEXT(MONTH(Origen[[#This Row],[Fecha Compra]]),"MM")</f>
        <v>01</v>
      </c>
      <c r="K981" s="7">
        <f>YEAR(Origen[[#This Row],[Fecha Compra]])</f>
        <v>2029</v>
      </c>
      <c r="L981">
        <v>37</v>
      </c>
      <c r="M981">
        <v>62</v>
      </c>
      <c r="N981">
        <f>Origen[[#This Row],[Unidades]]*Origen[[#This Row],[PVP]]</f>
        <v>2294</v>
      </c>
      <c r="O981" s="1" t="s">
        <v>87</v>
      </c>
      <c r="P981" s="1" t="s">
        <v>18</v>
      </c>
      <c r="Q981" s="1" t="s">
        <v>90</v>
      </c>
      <c r="R981" s="1" t="s">
        <v>35</v>
      </c>
      <c r="S981" s="1" t="s">
        <v>36</v>
      </c>
      <c r="T981" s="1" t="s">
        <v>28</v>
      </c>
      <c r="U981" s="1" t="s">
        <v>70</v>
      </c>
    </row>
    <row r="982" spans="1:21" x14ac:dyDescent="0.25">
      <c r="A982">
        <v>984</v>
      </c>
      <c r="B982">
        <f>IF(IFERROR(VLOOKUP(Origen[[#This Row],[Customer ID]],A983:A4881,1,FALSE),0)&gt;0,1,0)</f>
        <v>0</v>
      </c>
      <c r="C982">
        <v>24</v>
      </c>
      <c r="D982" s="1" t="s">
        <v>2</v>
      </c>
      <c r="E982" s="1" t="str">
        <f>IF(Origen[[#This Row],[Genero Sin Depurar]]="","Desconocido",Origen[[#This Row],[Genero Sin Depurar]])</f>
        <v>Male</v>
      </c>
      <c r="F982" s="1" t="s">
        <v>106</v>
      </c>
      <c r="G982" s="1" t="s">
        <v>49</v>
      </c>
      <c r="H982" s="2">
        <v>47258</v>
      </c>
      <c r="I982" s="2" t="str">
        <f>TEXT(Origen[[#This Row],[Fecha Compra]],"dddd")</f>
        <v>domingo</v>
      </c>
      <c r="J982" s="7" t="str">
        <f>TEXT(MONTH(Origen[[#This Row],[Fecha Compra]]),"MM")</f>
        <v>01</v>
      </c>
      <c r="K982" s="7">
        <f>YEAR(Origen[[#This Row],[Fecha Compra]])</f>
        <v>2029</v>
      </c>
      <c r="L982">
        <v>40</v>
      </c>
      <c r="M982">
        <v>45</v>
      </c>
      <c r="N982">
        <f>Origen[[#This Row],[Unidades]]*Origen[[#This Row],[PVP]]</f>
        <v>1800</v>
      </c>
      <c r="O982" s="1" t="s">
        <v>112</v>
      </c>
      <c r="P982" s="1" t="s">
        <v>6</v>
      </c>
      <c r="Q982" s="1" t="s">
        <v>108</v>
      </c>
      <c r="R982" s="1" t="s">
        <v>8</v>
      </c>
      <c r="S982" s="1" t="s">
        <v>20</v>
      </c>
      <c r="T982" s="1" t="s">
        <v>10</v>
      </c>
      <c r="U982" s="1" t="s">
        <v>58</v>
      </c>
    </row>
    <row r="983" spans="1:21" x14ac:dyDescent="0.25">
      <c r="A983">
        <v>985</v>
      </c>
      <c r="B983">
        <f>IF(IFERROR(VLOOKUP(Origen[[#This Row],[Customer ID]],A984:A4882,1,FALSE),0)&gt;0,1,0)</f>
        <v>0</v>
      </c>
      <c r="C983">
        <v>26</v>
      </c>
      <c r="D983" s="1" t="s">
        <v>2</v>
      </c>
      <c r="E983" s="1" t="str">
        <f>IF(Origen[[#This Row],[Genero Sin Depurar]]="","Desconocido",Origen[[#This Row],[Genero Sin Depurar]])</f>
        <v>Male</v>
      </c>
      <c r="F983" s="1" t="s">
        <v>53</v>
      </c>
      <c r="G983" s="1" t="s">
        <v>24</v>
      </c>
      <c r="H983" s="2">
        <v>47260</v>
      </c>
      <c r="I983" s="2" t="str">
        <f>TEXT(Origen[[#This Row],[Fecha Compra]],"dddd")</f>
        <v>martes</v>
      </c>
      <c r="J983" s="7" t="str">
        <f>TEXT(MONTH(Origen[[#This Row],[Fecha Compra]]),"MM")</f>
        <v>01</v>
      </c>
      <c r="K983" s="7">
        <f>YEAR(Origen[[#This Row],[Fecha Compra]])</f>
        <v>2029</v>
      </c>
      <c r="L983">
        <v>8</v>
      </c>
      <c r="M983">
        <v>78</v>
      </c>
      <c r="N983">
        <f>Origen[[#This Row],[Unidades]]*Origen[[#This Row],[PVP]]</f>
        <v>624</v>
      </c>
      <c r="O983" s="1" t="s">
        <v>122</v>
      </c>
      <c r="P983" s="1" t="s">
        <v>26</v>
      </c>
      <c r="Q983" s="1" t="s">
        <v>78</v>
      </c>
      <c r="R983" s="1" t="s">
        <v>35</v>
      </c>
      <c r="S983" s="1" t="s">
        <v>20</v>
      </c>
      <c r="T983" s="1" t="s">
        <v>21</v>
      </c>
      <c r="U983" s="1" t="s">
        <v>58</v>
      </c>
    </row>
    <row r="984" spans="1:21" x14ac:dyDescent="0.25">
      <c r="A984">
        <v>986</v>
      </c>
      <c r="B984">
        <f>IF(IFERROR(VLOOKUP(Origen[[#This Row],[Customer ID]],A985:A4883,1,FALSE),0)&gt;0,1,0)</f>
        <v>0</v>
      </c>
      <c r="C984">
        <v>32</v>
      </c>
      <c r="D984" s="1" t="s">
        <v>2</v>
      </c>
      <c r="E984" s="1" t="str">
        <f>IF(Origen[[#This Row],[Genero Sin Depurar]]="","Desconocido",Origen[[#This Row],[Genero Sin Depurar]])</f>
        <v>Male</v>
      </c>
      <c r="F984" s="1" t="s">
        <v>48</v>
      </c>
      <c r="G984" s="1" t="s">
        <v>49</v>
      </c>
      <c r="H984" s="2">
        <v>47262</v>
      </c>
      <c r="I984" s="2" t="str">
        <f>TEXT(Origen[[#This Row],[Fecha Compra]],"dddd")</f>
        <v>jueves</v>
      </c>
      <c r="J984" s="7" t="str">
        <f>TEXT(MONTH(Origen[[#This Row],[Fecha Compra]]),"MM")</f>
        <v>01</v>
      </c>
      <c r="K984" s="7">
        <f>YEAR(Origen[[#This Row],[Fecha Compra]])</f>
        <v>2029</v>
      </c>
      <c r="L984">
        <v>12</v>
      </c>
      <c r="M984">
        <v>80</v>
      </c>
      <c r="N984">
        <f>Origen[[#This Row],[Unidades]]*Origen[[#This Row],[PVP]]</f>
        <v>960</v>
      </c>
      <c r="O984" s="1" t="s">
        <v>46</v>
      </c>
      <c r="P984" s="1" t="s">
        <v>26</v>
      </c>
      <c r="Q984" s="1" t="s">
        <v>7</v>
      </c>
      <c r="R984" s="1" t="s">
        <v>39</v>
      </c>
      <c r="S984" s="1" t="s">
        <v>9</v>
      </c>
      <c r="T984" s="1" t="s">
        <v>57</v>
      </c>
      <c r="U984" s="1" t="s">
        <v>31</v>
      </c>
    </row>
    <row r="985" spans="1:21" x14ac:dyDescent="0.25">
      <c r="A985">
        <v>987</v>
      </c>
      <c r="B985">
        <f>IF(IFERROR(VLOOKUP(Origen[[#This Row],[Customer ID]],A986:A4884,1,FALSE),0)&gt;0,1,0)</f>
        <v>0</v>
      </c>
      <c r="C985">
        <v>54</v>
      </c>
      <c r="D985" s="1" t="s">
        <v>2</v>
      </c>
      <c r="E985" s="1" t="str">
        <f>IF(Origen[[#This Row],[Genero Sin Depurar]]="","Desconocido",Origen[[#This Row],[Genero Sin Depurar]])</f>
        <v>Male</v>
      </c>
      <c r="F985" s="1" t="s">
        <v>101</v>
      </c>
      <c r="G985" s="1" t="s">
        <v>49</v>
      </c>
      <c r="H985" s="2">
        <v>47264</v>
      </c>
      <c r="I985" s="2" t="str">
        <f>TEXT(Origen[[#This Row],[Fecha Compra]],"dddd")</f>
        <v>sábado</v>
      </c>
      <c r="J985" s="7" t="str">
        <f>TEXT(MONTH(Origen[[#This Row],[Fecha Compra]]),"MM")</f>
        <v>01</v>
      </c>
      <c r="K985" s="7">
        <f>YEAR(Origen[[#This Row],[Fecha Compra]])</f>
        <v>2029</v>
      </c>
      <c r="L985">
        <v>36</v>
      </c>
      <c r="M985">
        <v>96</v>
      </c>
      <c r="N985">
        <f>Origen[[#This Row],[Unidades]]*Origen[[#This Row],[PVP]]</f>
        <v>3456</v>
      </c>
      <c r="O985" s="1" t="s">
        <v>121</v>
      </c>
      <c r="P985" s="1" t="s">
        <v>18</v>
      </c>
      <c r="Q985" s="1" t="s">
        <v>82</v>
      </c>
      <c r="R985" s="1" t="s">
        <v>19</v>
      </c>
      <c r="S985" s="1" t="s">
        <v>56</v>
      </c>
      <c r="T985" s="1" t="s">
        <v>57</v>
      </c>
      <c r="U985" s="1" t="s">
        <v>70</v>
      </c>
    </row>
    <row r="986" spans="1:21" x14ac:dyDescent="0.25">
      <c r="A986">
        <v>988</v>
      </c>
      <c r="B986">
        <f>IF(IFERROR(VLOOKUP(Origen[[#This Row],[Customer ID]],A987:A4885,1,FALSE),0)&gt;0,1,0)</f>
        <v>0</v>
      </c>
      <c r="C986">
        <v>62</v>
      </c>
      <c r="D986" s="1" t="s">
        <v>2</v>
      </c>
      <c r="E986" s="1" t="str">
        <f>IF(Origen[[#This Row],[Genero Sin Depurar]]="","Desconocido",Origen[[#This Row],[Genero Sin Depurar]])</f>
        <v>Male</v>
      </c>
      <c r="F986" s="1" t="s">
        <v>48</v>
      </c>
      <c r="G986" s="1" t="s">
        <v>49</v>
      </c>
      <c r="H986" s="2">
        <v>47266</v>
      </c>
      <c r="I986" s="2" t="str">
        <f>TEXT(Origen[[#This Row],[Fecha Compra]],"dddd")</f>
        <v>lunes</v>
      </c>
      <c r="J986" s="7" t="str">
        <f>TEXT(MONTH(Origen[[#This Row],[Fecha Compra]]),"MM")</f>
        <v>01</v>
      </c>
      <c r="K986" s="7">
        <f>YEAR(Origen[[#This Row],[Fecha Compra]])</f>
        <v>2029</v>
      </c>
      <c r="L986">
        <v>48</v>
      </c>
      <c r="M986">
        <v>47</v>
      </c>
      <c r="N986">
        <f>Origen[[#This Row],[Unidades]]*Origen[[#This Row],[PVP]]</f>
        <v>2256</v>
      </c>
      <c r="O986" s="1" t="s">
        <v>46</v>
      </c>
      <c r="P986" s="1" t="s">
        <v>26</v>
      </c>
      <c r="Q986" s="1" t="s">
        <v>43</v>
      </c>
      <c r="R986" s="1" t="s">
        <v>35</v>
      </c>
      <c r="S986" s="1" t="s">
        <v>9</v>
      </c>
      <c r="T986" s="1" t="s">
        <v>28</v>
      </c>
      <c r="U986" s="1" t="s">
        <v>22</v>
      </c>
    </row>
    <row r="987" spans="1:21" x14ac:dyDescent="0.25">
      <c r="A987">
        <v>989</v>
      </c>
      <c r="B987">
        <f>IF(IFERROR(VLOOKUP(Origen[[#This Row],[Customer ID]],A988:A4886,1,FALSE),0)&gt;0,1,0)</f>
        <v>0</v>
      </c>
      <c r="C987">
        <v>50</v>
      </c>
      <c r="D987" s="1" t="s">
        <v>2</v>
      </c>
      <c r="E987" s="1" t="str">
        <f>IF(Origen[[#This Row],[Genero Sin Depurar]]="","Desconocido",Origen[[#This Row],[Genero Sin Depurar]])</f>
        <v>Male</v>
      </c>
      <c r="F987" s="1" t="s">
        <v>77</v>
      </c>
      <c r="G987" s="1" t="s">
        <v>4</v>
      </c>
      <c r="H987" s="2">
        <v>47268</v>
      </c>
      <c r="I987" s="2" t="str">
        <f>TEXT(Origen[[#This Row],[Fecha Compra]],"dddd")</f>
        <v>miércoles</v>
      </c>
      <c r="J987" s="7" t="str">
        <f>TEXT(MONTH(Origen[[#This Row],[Fecha Compra]]),"MM")</f>
        <v>01</v>
      </c>
      <c r="K987" s="7">
        <f>YEAR(Origen[[#This Row],[Fecha Compra]])</f>
        <v>2029</v>
      </c>
      <c r="L987">
        <v>47</v>
      </c>
      <c r="M987">
        <v>84</v>
      </c>
      <c r="N987">
        <f>Origen[[#This Row],[Unidades]]*Origen[[#This Row],[PVP]]</f>
        <v>3948</v>
      </c>
      <c r="O987" s="1" t="s">
        <v>105</v>
      </c>
      <c r="P987" s="1" t="s">
        <v>26</v>
      </c>
      <c r="Q987" s="1" t="s">
        <v>103</v>
      </c>
      <c r="R987" s="1" t="s">
        <v>8</v>
      </c>
      <c r="S987" s="1" t="s">
        <v>52</v>
      </c>
      <c r="T987" s="1" t="s">
        <v>28</v>
      </c>
      <c r="U987" s="1" t="s">
        <v>11</v>
      </c>
    </row>
    <row r="988" spans="1:21" x14ac:dyDescent="0.25">
      <c r="A988">
        <v>990</v>
      </c>
      <c r="B988">
        <f>IF(IFERROR(VLOOKUP(Origen[[#This Row],[Customer ID]],A989:A4887,1,FALSE),0)&gt;0,1,0)</f>
        <v>0</v>
      </c>
      <c r="C988">
        <v>70</v>
      </c>
      <c r="D988" s="1" t="s">
        <v>2</v>
      </c>
      <c r="E988" s="1" t="str">
        <f>IF(Origen[[#This Row],[Genero Sin Depurar]]="","Desconocido",Origen[[#This Row],[Genero Sin Depurar]])</f>
        <v>Male</v>
      </c>
      <c r="F988" s="1" t="s">
        <v>53</v>
      </c>
      <c r="G988" s="1" t="s">
        <v>24</v>
      </c>
      <c r="H988" s="2">
        <v>47270</v>
      </c>
      <c r="I988" s="2" t="str">
        <f>TEXT(Origen[[#This Row],[Fecha Compra]],"dddd")</f>
        <v>viernes</v>
      </c>
      <c r="J988" s="7" t="str">
        <f>TEXT(MONTH(Origen[[#This Row],[Fecha Compra]]),"MM")</f>
        <v>01</v>
      </c>
      <c r="K988" s="7">
        <f>YEAR(Origen[[#This Row],[Fecha Compra]])</f>
        <v>2029</v>
      </c>
      <c r="L988">
        <v>2</v>
      </c>
      <c r="M988">
        <v>31</v>
      </c>
      <c r="N988">
        <f>Origen[[#This Row],[Unidades]]*Origen[[#This Row],[PVP]]</f>
        <v>62</v>
      </c>
      <c r="O988" s="1" t="s">
        <v>87</v>
      </c>
      <c r="P988" s="1" t="s">
        <v>26</v>
      </c>
      <c r="Q988" s="1" t="s">
        <v>100</v>
      </c>
      <c r="R988" s="1" t="s">
        <v>19</v>
      </c>
      <c r="S988" s="1" t="s">
        <v>56</v>
      </c>
      <c r="T988" s="1" t="s">
        <v>57</v>
      </c>
      <c r="U988" s="1" t="s">
        <v>70</v>
      </c>
    </row>
    <row r="989" spans="1:21" x14ac:dyDescent="0.25">
      <c r="A989">
        <v>991</v>
      </c>
      <c r="B989">
        <f>IF(IFERROR(VLOOKUP(Origen[[#This Row],[Customer ID]],A990:A4888,1,FALSE),0)&gt;0,1,0)</f>
        <v>0</v>
      </c>
      <c r="C989">
        <v>48</v>
      </c>
      <c r="D989" s="1" t="s">
        <v>2</v>
      </c>
      <c r="E989" s="1" t="str">
        <f>IF(Origen[[#This Row],[Genero Sin Depurar]]="","Desconocido",Origen[[#This Row],[Genero Sin Depurar]])</f>
        <v>Male</v>
      </c>
      <c r="F989" s="1" t="s">
        <v>71</v>
      </c>
      <c r="G989" s="1" t="s">
        <v>49</v>
      </c>
      <c r="H989" s="2">
        <v>47272</v>
      </c>
      <c r="I989" s="2" t="str">
        <f>TEXT(Origen[[#This Row],[Fecha Compra]],"dddd")</f>
        <v>domingo</v>
      </c>
      <c r="J989" s="7" t="str">
        <f>TEXT(MONTH(Origen[[#This Row],[Fecha Compra]]),"MM")</f>
        <v>01</v>
      </c>
      <c r="K989" s="7">
        <f>YEAR(Origen[[#This Row],[Fecha Compra]])</f>
        <v>2029</v>
      </c>
      <c r="L989">
        <v>24</v>
      </c>
      <c r="M989">
        <v>63</v>
      </c>
      <c r="N989">
        <f>Origen[[#This Row],[Unidades]]*Origen[[#This Row],[PVP]]</f>
        <v>1512</v>
      </c>
      <c r="O989" s="1" t="s">
        <v>131</v>
      </c>
      <c r="P989" s="1" t="s">
        <v>18</v>
      </c>
      <c r="Q989" s="1" t="s">
        <v>116</v>
      </c>
      <c r="R989" s="1" t="s">
        <v>19</v>
      </c>
      <c r="S989" s="1" t="s">
        <v>56</v>
      </c>
      <c r="T989" s="1" t="s">
        <v>15</v>
      </c>
      <c r="U989" s="1" t="s">
        <v>22</v>
      </c>
    </row>
    <row r="990" spans="1:21" x14ac:dyDescent="0.25">
      <c r="A990">
        <v>992</v>
      </c>
      <c r="B990">
        <f>IF(IFERROR(VLOOKUP(Origen[[#This Row],[Customer ID]],A991:A4889,1,FALSE),0)&gt;0,1,0)</f>
        <v>0</v>
      </c>
      <c r="C990">
        <v>20</v>
      </c>
      <c r="D990" s="1" t="s">
        <v>2</v>
      </c>
      <c r="E990" s="1" t="str">
        <f>IF(Origen[[#This Row],[Genero Sin Depurar]]="","Desconocido",Origen[[#This Row],[Genero Sin Depurar]])</f>
        <v>Male</v>
      </c>
      <c r="F990" s="1" t="s">
        <v>41</v>
      </c>
      <c r="G990" s="1" t="s">
        <v>4</v>
      </c>
      <c r="H990" s="2">
        <v>47274</v>
      </c>
      <c r="I990" s="2" t="str">
        <f>TEXT(Origen[[#This Row],[Fecha Compra]],"dddd")</f>
        <v>martes</v>
      </c>
      <c r="J990" s="7" t="str">
        <f>TEXT(MONTH(Origen[[#This Row],[Fecha Compra]]),"MM")</f>
        <v>01</v>
      </c>
      <c r="K990" s="7">
        <f>YEAR(Origen[[#This Row],[Fecha Compra]])</f>
        <v>2029</v>
      </c>
      <c r="L990">
        <v>40</v>
      </c>
      <c r="M990">
        <v>97</v>
      </c>
      <c r="N990">
        <f>Origen[[#This Row],[Unidades]]*Origen[[#This Row],[PVP]]</f>
        <v>3880</v>
      </c>
      <c r="O990" s="1" t="s">
        <v>132</v>
      </c>
      <c r="P990" s="1" t="s">
        <v>74</v>
      </c>
      <c r="Q990" s="1" t="s">
        <v>34</v>
      </c>
      <c r="R990" s="1" t="s">
        <v>19</v>
      </c>
      <c r="S990" s="1" t="s">
        <v>36</v>
      </c>
      <c r="T990" s="1" t="s">
        <v>57</v>
      </c>
      <c r="U990" s="1" t="s">
        <v>58</v>
      </c>
    </row>
    <row r="991" spans="1:21" x14ac:dyDescent="0.25">
      <c r="A991">
        <v>993</v>
      </c>
      <c r="B991">
        <f>IF(IFERROR(VLOOKUP(Origen[[#This Row],[Customer ID]],A992:A4890,1,FALSE),0)&gt;0,1,0)</f>
        <v>0</v>
      </c>
      <c r="C991">
        <v>46</v>
      </c>
      <c r="D991" s="1" t="s">
        <v>2</v>
      </c>
      <c r="E991" s="1" t="str">
        <f>IF(Origen[[#This Row],[Genero Sin Depurar]]="","Desconocido",Origen[[#This Row],[Genero Sin Depurar]])</f>
        <v>Male</v>
      </c>
      <c r="F991" s="1" t="s">
        <v>84</v>
      </c>
      <c r="G991" s="1" t="s">
        <v>45</v>
      </c>
      <c r="H991" s="2">
        <v>47276</v>
      </c>
      <c r="I991" s="2" t="str">
        <f>TEXT(Origen[[#This Row],[Fecha Compra]],"dddd")</f>
        <v>jueves</v>
      </c>
      <c r="J991" s="7" t="str">
        <f>TEXT(MONTH(Origen[[#This Row],[Fecha Compra]]),"MM")</f>
        <v>01</v>
      </c>
      <c r="K991" s="7">
        <f>YEAR(Origen[[#This Row],[Fecha Compra]])</f>
        <v>2029</v>
      </c>
      <c r="L991">
        <v>50</v>
      </c>
      <c r="M991">
        <v>99</v>
      </c>
      <c r="N991">
        <f>Origen[[#This Row],[Unidades]]*Origen[[#This Row],[PVP]]</f>
        <v>4950</v>
      </c>
      <c r="O991" s="1" t="s">
        <v>42</v>
      </c>
      <c r="P991" s="1" t="s">
        <v>26</v>
      </c>
      <c r="Q991" s="1" t="s">
        <v>7</v>
      </c>
      <c r="R991" s="1" t="s">
        <v>8</v>
      </c>
      <c r="S991" s="1" t="s">
        <v>9</v>
      </c>
      <c r="T991" s="1" t="s">
        <v>68</v>
      </c>
      <c r="U991" s="1" t="s">
        <v>22</v>
      </c>
    </row>
    <row r="992" spans="1:21" x14ac:dyDescent="0.25">
      <c r="A992">
        <v>994</v>
      </c>
      <c r="B992">
        <f>IF(IFERROR(VLOOKUP(Origen[[#This Row],[Customer ID]],A993:A4891,1,FALSE),0)&gt;0,1,0)</f>
        <v>0</v>
      </c>
      <c r="C992">
        <v>51</v>
      </c>
      <c r="D992" s="1" t="s">
        <v>2</v>
      </c>
      <c r="E992" s="1" t="str">
        <f>IF(Origen[[#This Row],[Genero Sin Depurar]]="","Desconocido",Origen[[#This Row],[Genero Sin Depurar]])</f>
        <v>Male</v>
      </c>
      <c r="F992" s="1" t="s">
        <v>23</v>
      </c>
      <c r="G992" s="1" t="s">
        <v>24</v>
      </c>
      <c r="H992" s="2">
        <v>47278</v>
      </c>
      <c r="I992" s="2" t="str">
        <f>TEXT(Origen[[#This Row],[Fecha Compra]],"dddd")</f>
        <v>sábado</v>
      </c>
      <c r="J992" s="7" t="str">
        <f>TEXT(MONTH(Origen[[#This Row],[Fecha Compra]]),"MM")</f>
        <v>01</v>
      </c>
      <c r="K992" s="7">
        <f>YEAR(Origen[[#This Row],[Fecha Compra]])</f>
        <v>2029</v>
      </c>
      <c r="L992">
        <v>25</v>
      </c>
      <c r="M992">
        <v>90</v>
      </c>
      <c r="N992">
        <f>Origen[[#This Row],[Unidades]]*Origen[[#This Row],[PVP]]</f>
        <v>2250</v>
      </c>
      <c r="O992" s="1" t="s">
        <v>128</v>
      </c>
      <c r="P992" s="1" t="s">
        <v>26</v>
      </c>
      <c r="Q992" s="1" t="s">
        <v>82</v>
      </c>
      <c r="R992" s="1" t="s">
        <v>8</v>
      </c>
      <c r="S992" s="1" t="s">
        <v>56</v>
      </c>
      <c r="T992" s="1" t="s">
        <v>15</v>
      </c>
      <c r="U992" s="1" t="s">
        <v>22</v>
      </c>
    </row>
    <row r="993" spans="1:21" x14ac:dyDescent="0.25">
      <c r="A993">
        <v>995</v>
      </c>
      <c r="B993">
        <f>IF(IFERROR(VLOOKUP(Origen[[#This Row],[Customer ID]],A994:A4892,1,FALSE),0)&gt;0,1,0)</f>
        <v>0</v>
      </c>
      <c r="C993">
        <v>53</v>
      </c>
      <c r="D993" s="1" t="s">
        <v>2</v>
      </c>
      <c r="E993" s="1" t="str">
        <f>IF(Origen[[#This Row],[Genero Sin Depurar]]="","Desconocido",Origen[[#This Row],[Genero Sin Depurar]])</f>
        <v>Male</v>
      </c>
      <c r="F993" s="1" t="s">
        <v>53</v>
      </c>
      <c r="G993" s="1" t="s">
        <v>24</v>
      </c>
      <c r="H993" s="2">
        <v>47280</v>
      </c>
      <c r="I993" s="2" t="str">
        <f>TEXT(Origen[[#This Row],[Fecha Compra]],"dddd")</f>
        <v>lunes</v>
      </c>
      <c r="J993" s="7" t="str">
        <f>TEXT(MONTH(Origen[[#This Row],[Fecha Compra]]),"MM")</f>
        <v>01</v>
      </c>
      <c r="K993" s="7">
        <f>YEAR(Origen[[#This Row],[Fecha Compra]])</f>
        <v>2029</v>
      </c>
      <c r="L993">
        <v>20</v>
      </c>
      <c r="M993">
        <v>68</v>
      </c>
      <c r="N993">
        <f>Origen[[#This Row],[Unidades]]*Origen[[#This Row],[PVP]]</f>
        <v>1360</v>
      </c>
      <c r="O993" s="1" t="s">
        <v>66</v>
      </c>
      <c r="P993" s="1" t="s">
        <v>6</v>
      </c>
      <c r="Q993" s="1" t="s">
        <v>65</v>
      </c>
      <c r="R993" s="1" t="s">
        <v>39</v>
      </c>
      <c r="S993" s="1" t="s">
        <v>9</v>
      </c>
      <c r="T993" s="1" t="s">
        <v>68</v>
      </c>
      <c r="U993" s="1" t="s">
        <v>70</v>
      </c>
    </row>
    <row r="994" spans="1:21" x14ac:dyDescent="0.25">
      <c r="A994">
        <v>996</v>
      </c>
      <c r="B994">
        <f>IF(IFERROR(VLOOKUP(Origen[[#This Row],[Customer ID]],A995:A4893,1,FALSE),0)&gt;0,1,0)</f>
        <v>0</v>
      </c>
      <c r="C994">
        <v>44</v>
      </c>
      <c r="D994" s="1" t="s">
        <v>2</v>
      </c>
      <c r="E994" s="1" t="str">
        <f>IF(Origen[[#This Row],[Genero Sin Depurar]]="","Desconocido",Origen[[#This Row],[Genero Sin Depurar]])</f>
        <v>Male</v>
      </c>
      <c r="F994" s="1" t="s">
        <v>88</v>
      </c>
      <c r="G994" s="1" t="s">
        <v>49</v>
      </c>
      <c r="H994" s="2">
        <v>47282</v>
      </c>
      <c r="I994" s="2" t="str">
        <f>TEXT(Origen[[#This Row],[Fecha Compra]],"dddd")</f>
        <v>miércoles</v>
      </c>
      <c r="J994" s="7" t="str">
        <f>TEXT(MONTH(Origen[[#This Row],[Fecha Compra]]),"MM")</f>
        <v>01</v>
      </c>
      <c r="K994" s="7">
        <f>YEAR(Origen[[#This Row],[Fecha Compra]])</f>
        <v>2029</v>
      </c>
      <c r="L994">
        <v>10</v>
      </c>
      <c r="M994">
        <v>80</v>
      </c>
      <c r="N994">
        <f>Origen[[#This Row],[Unidades]]*Origen[[#This Row],[PVP]]</f>
        <v>800</v>
      </c>
      <c r="O994" s="1" t="s">
        <v>117</v>
      </c>
      <c r="P994" s="1" t="s">
        <v>26</v>
      </c>
      <c r="Q994" s="1" t="s">
        <v>118</v>
      </c>
      <c r="R994" s="1" t="s">
        <v>19</v>
      </c>
      <c r="S994" s="1" t="s">
        <v>52</v>
      </c>
      <c r="T994" s="1" t="s">
        <v>10</v>
      </c>
      <c r="U994" s="1" t="s">
        <v>22</v>
      </c>
    </row>
    <row r="995" spans="1:21" x14ac:dyDescent="0.25">
      <c r="A995">
        <v>997</v>
      </c>
      <c r="B995">
        <f>IF(IFERROR(VLOOKUP(Origen[[#This Row],[Customer ID]],A996:A4894,1,FALSE),0)&gt;0,1,0)</f>
        <v>0</v>
      </c>
      <c r="C995">
        <v>29</v>
      </c>
      <c r="D995" s="1" t="s">
        <v>2</v>
      </c>
      <c r="E995" s="1" t="str">
        <f>IF(Origen[[#This Row],[Genero Sin Depurar]]="","Desconocido",Origen[[#This Row],[Genero Sin Depurar]])</f>
        <v>Male</v>
      </c>
      <c r="F995" s="1" t="s">
        <v>23</v>
      </c>
      <c r="G995" s="1" t="s">
        <v>24</v>
      </c>
      <c r="H995" s="2">
        <v>47284</v>
      </c>
      <c r="I995" s="2" t="str">
        <f>TEXT(Origen[[#This Row],[Fecha Compra]],"dddd")</f>
        <v>viernes</v>
      </c>
      <c r="J995" s="7" t="str">
        <f>TEXT(MONTH(Origen[[#This Row],[Fecha Compra]]),"MM")</f>
        <v>01</v>
      </c>
      <c r="K995" s="7">
        <f>YEAR(Origen[[#This Row],[Fecha Compra]])</f>
        <v>2029</v>
      </c>
      <c r="L995">
        <v>32</v>
      </c>
      <c r="M995">
        <v>91</v>
      </c>
      <c r="N995">
        <f>Origen[[#This Row],[Unidades]]*Origen[[#This Row],[PVP]]</f>
        <v>2912</v>
      </c>
      <c r="O995" s="1" t="s">
        <v>61</v>
      </c>
      <c r="P995" s="1" t="s">
        <v>6</v>
      </c>
      <c r="Q995" s="1" t="s">
        <v>14</v>
      </c>
      <c r="R995" s="1" t="s">
        <v>35</v>
      </c>
      <c r="S995" s="1" t="s">
        <v>36</v>
      </c>
      <c r="T995" s="1" t="s">
        <v>57</v>
      </c>
      <c r="U995" s="1" t="s">
        <v>40</v>
      </c>
    </row>
    <row r="996" spans="1:21" x14ac:dyDescent="0.25">
      <c r="A996">
        <v>998</v>
      </c>
      <c r="B996">
        <f>IF(IFERROR(VLOOKUP(Origen[[#This Row],[Customer ID]],A997:A4895,1,FALSE),0)&gt;0,1,0)</f>
        <v>0</v>
      </c>
      <c r="C996">
        <v>64</v>
      </c>
      <c r="D996" s="1" t="s">
        <v>2</v>
      </c>
      <c r="E996" s="1" t="str">
        <f>IF(Origen[[#This Row],[Genero Sin Depurar]]="","Desconocido",Origen[[#This Row],[Genero Sin Depurar]])</f>
        <v>Male</v>
      </c>
      <c r="F996" s="1" t="s">
        <v>77</v>
      </c>
      <c r="G996" s="1" t="s">
        <v>4</v>
      </c>
      <c r="H996" s="2">
        <v>47286</v>
      </c>
      <c r="I996" s="2" t="str">
        <f>TEXT(Origen[[#This Row],[Fecha Compra]],"dddd")</f>
        <v>domingo</v>
      </c>
      <c r="J996" s="7" t="str">
        <f>TEXT(MONTH(Origen[[#This Row],[Fecha Compra]]),"MM")</f>
        <v>01</v>
      </c>
      <c r="K996" s="7">
        <f>YEAR(Origen[[#This Row],[Fecha Compra]])</f>
        <v>2029</v>
      </c>
      <c r="L996">
        <v>31</v>
      </c>
      <c r="M996">
        <v>30</v>
      </c>
      <c r="N996">
        <f>Origen[[#This Row],[Unidades]]*Origen[[#This Row],[PVP]]</f>
        <v>930</v>
      </c>
      <c r="O996" s="1" t="s">
        <v>5</v>
      </c>
      <c r="P996" s="1" t="s">
        <v>26</v>
      </c>
      <c r="Q996" s="1" t="s">
        <v>91</v>
      </c>
      <c r="R996" s="1" t="s">
        <v>19</v>
      </c>
      <c r="S996" s="1" t="s">
        <v>9</v>
      </c>
      <c r="T996" s="1" t="s">
        <v>15</v>
      </c>
      <c r="U996" s="1" t="s">
        <v>11</v>
      </c>
    </row>
    <row r="997" spans="1:21" x14ac:dyDescent="0.25">
      <c r="A997">
        <v>999</v>
      </c>
      <c r="B997">
        <f>IF(IFERROR(VLOOKUP(Origen[[#This Row],[Customer ID]],A998:A4896,1,FALSE),0)&gt;0,1,0)</f>
        <v>0</v>
      </c>
      <c r="C997">
        <v>51</v>
      </c>
      <c r="D997" s="1" t="s">
        <v>2</v>
      </c>
      <c r="E997" s="1" t="str">
        <f>IF(Origen[[#This Row],[Genero Sin Depurar]]="","Desconocido",Origen[[#This Row],[Genero Sin Depurar]])</f>
        <v>Male</v>
      </c>
      <c r="F997" s="1" t="s">
        <v>53</v>
      </c>
      <c r="G997" s="1" t="s">
        <v>24</v>
      </c>
      <c r="H997" s="2">
        <v>47288</v>
      </c>
      <c r="I997" s="2" t="str">
        <f>TEXT(Origen[[#This Row],[Fecha Compra]],"dddd")</f>
        <v>martes</v>
      </c>
      <c r="J997" s="7" t="str">
        <f>TEXT(MONTH(Origen[[#This Row],[Fecha Compra]]),"MM")</f>
        <v>01</v>
      </c>
      <c r="K997" s="7">
        <f>YEAR(Origen[[#This Row],[Fecha Compra]])</f>
        <v>2029</v>
      </c>
      <c r="L997">
        <v>48</v>
      </c>
      <c r="M997">
        <v>90</v>
      </c>
      <c r="N997">
        <f>Origen[[#This Row],[Unidades]]*Origen[[#This Row],[PVP]]</f>
        <v>4320</v>
      </c>
      <c r="O997" s="1" t="s">
        <v>121</v>
      </c>
      <c r="P997" s="1" t="s">
        <v>26</v>
      </c>
      <c r="Q997" s="1" t="s">
        <v>34</v>
      </c>
      <c r="R997" s="1" t="s">
        <v>19</v>
      </c>
      <c r="S997" s="1" t="s">
        <v>27</v>
      </c>
      <c r="T997" s="1" t="s">
        <v>57</v>
      </c>
      <c r="U997" s="1" t="s">
        <v>58</v>
      </c>
    </row>
    <row r="998" spans="1:21" x14ac:dyDescent="0.25">
      <c r="A998">
        <v>1000</v>
      </c>
      <c r="B998">
        <f>IF(IFERROR(VLOOKUP(Origen[[#This Row],[Customer ID]],A999:A4897,1,FALSE),0)&gt;0,1,0)</f>
        <v>0</v>
      </c>
      <c r="C998">
        <v>50</v>
      </c>
      <c r="D998" s="1" t="s">
        <v>2</v>
      </c>
      <c r="E998" s="1" t="str">
        <f>IF(Origen[[#This Row],[Genero Sin Depurar]]="","Desconocido",Origen[[#This Row],[Genero Sin Depurar]])</f>
        <v>Male</v>
      </c>
      <c r="F998" s="1" t="s">
        <v>107</v>
      </c>
      <c r="G998" s="1" t="s">
        <v>4</v>
      </c>
      <c r="H998" s="2">
        <v>47290</v>
      </c>
      <c r="I998" s="2" t="str">
        <f>TEXT(Origen[[#This Row],[Fecha Compra]],"dddd")</f>
        <v>jueves</v>
      </c>
      <c r="J998" s="7" t="str">
        <f>TEXT(MONTH(Origen[[#This Row],[Fecha Compra]]),"MM")</f>
        <v>01</v>
      </c>
      <c r="K998" s="7">
        <f>YEAR(Origen[[#This Row],[Fecha Compra]])</f>
        <v>2029</v>
      </c>
      <c r="L998">
        <v>23</v>
      </c>
      <c r="M998">
        <v>28</v>
      </c>
      <c r="N998">
        <f>Origen[[#This Row],[Unidades]]*Origen[[#This Row],[PVP]]</f>
        <v>644</v>
      </c>
      <c r="O998" s="1" t="s">
        <v>112</v>
      </c>
      <c r="P998" s="1" t="s">
        <v>6</v>
      </c>
      <c r="Q998" s="1" t="s">
        <v>92</v>
      </c>
      <c r="R998" s="1" t="s">
        <v>19</v>
      </c>
      <c r="S998" s="1" t="s">
        <v>36</v>
      </c>
      <c r="T998" s="1" t="s">
        <v>68</v>
      </c>
      <c r="U998" s="1" t="s">
        <v>70</v>
      </c>
    </row>
    <row r="999" spans="1:21" x14ac:dyDescent="0.25">
      <c r="A999">
        <v>1001</v>
      </c>
      <c r="B999">
        <f>IF(IFERROR(VLOOKUP(Origen[[#This Row],[Customer ID]],A1000:A4898,1,FALSE),0)&gt;0,1,0)</f>
        <v>0</v>
      </c>
      <c r="C999">
        <v>43</v>
      </c>
      <c r="D999" s="1" t="s">
        <v>2</v>
      </c>
      <c r="E999" s="1" t="str">
        <f>IF(Origen[[#This Row],[Genero Sin Depurar]]="","Desconocido",Origen[[#This Row],[Genero Sin Depurar]])</f>
        <v>Male</v>
      </c>
      <c r="F999" s="1" t="s">
        <v>107</v>
      </c>
      <c r="G999" s="1" t="s">
        <v>4</v>
      </c>
      <c r="H999" s="2">
        <v>47292</v>
      </c>
      <c r="I999" s="2" t="str">
        <f>TEXT(Origen[[#This Row],[Fecha Compra]],"dddd")</f>
        <v>sábado</v>
      </c>
      <c r="J999" s="7" t="str">
        <f>TEXT(MONTH(Origen[[#This Row],[Fecha Compra]]),"MM")</f>
        <v>01</v>
      </c>
      <c r="K999" s="7">
        <f>YEAR(Origen[[#This Row],[Fecha Compra]])</f>
        <v>2029</v>
      </c>
      <c r="L999">
        <v>1</v>
      </c>
      <c r="M999">
        <v>46</v>
      </c>
      <c r="N999">
        <f>Origen[[#This Row],[Unidades]]*Origen[[#This Row],[PVP]]</f>
        <v>46</v>
      </c>
      <c r="O999" s="1" t="s">
        <v>124</v>
      </c>
      <c r="P999" s="1" t="s">
        <v>26</v>
      </c>
      <c r="Q999" s="1" t="s">
        <v>90</v>
      </c>
      <c r="R999" s="1" t="s">
        <v>8</v>
      </c>
      <c r="S999" s="1" t="s">
        <v>9</v>
      </c>
      <c r="T999" s="1" t="s">
        <v>57</v>
      </c>
      <c r="U999" s="1" t="s">
        <v>58</v>
      </c>
    </row>
    <row r="1000" spans="1:21" x14ac:dyDescent="0.25">
      <c r="A1000">
        <v>1002</v>
      </c>
      <c r="B1000">
        <f>IF(IFERROR(VLOOKUP(Origen[[#This Row],[Customer ID]],A1001:A4899,1,FALSE),0)&gt;0,1,0)</f>
        <v>0</v>
      </c>
      <c r="C1000">
        <v>61</v>
      </c>
      <c r="D1000" s="1" t="s">
        <v>2</v>
      </c>
      <c r="E1000" s="1" t="str">
        <f>IF(Origen[[#This Row],[Genero Sin Depurar]]="","Desconocido",Origen[[#This Row],[Genero Sin Depurar]])</f>
        <v>Male</v>
      </c>
      <c r="F1000" s="1" t="s">
        <v>63</v>
      </c>
      <c r="G1000" s="1" t="s">
        <v>4</v>
      </c>
      <c r="H1000" s="2">
        <v>47294</v>
      </c>
      <c r="I1000" s="2" t="str">
        <f>TEXT(Origen[[#This Row],[Fecha Compra]],"dddd")</f>
        <v>lunes</v>
      </c>
      <c r="J1000" s="7" t="str">
        <f>TEXT(MONTH(Origen[[#This Row],[Fecha Compra]]),"MM")</f>
        <v>01</v>
      </c>
      <c r="K1000" s="7">
        <f>YEAR(Origen[[#This Row],[Fecha Compra]])</f>
        <v>2029</v>
      </c>
      <c r="L1000">
        <v>4</v>
      </c>
      <c r="M1000">
        <v>60</v>
      </c>
      <c r="N1000">
        <f>Origen[[#This Row],[Unidades]]*Origen[[#This Row],[PVP]]</f>
        <v>240</v>
      </c>
      <c r="O1000" s="1" t="s">
        <v>131</v>
      </c>
      <c r="P1000" s="1" t="s">
        <v>26</v>
      </c>
      <c r="Q1000" s="1" t="s">
        <v>103</v>
      </c>
      <c r="R1000" s="1" t="s">
        <v>39</v>
      </c>
      <c r="S1000" s="1" t="s">
        <v>36</v>
      </c>
      <c r="T1000" s="1" t="s">
        <v>68</v>
      </c>
      <c r="U1000" s="1" t="s">
        <v>11</v>
      </c>
    </row>
    <row r="1001" spans="1:21" x14ac:dyDescent="0.25">
      <c r="A1001">
        <v>1003</v>
      </c>
      <c r="B1001">
        <f>IF(IFERROR(VLOOKUP(Origen[[#This Row],[Customer ID]],A1002:A4900,1,FALSE),0)&gt;0,1,0)</f>
        <v>0</v>
      </c>
      <c r="C1001">
        <v>55</v>
      </c>
      <c r="D1001" s="1" t="s">
        <v>2</v>
      </c>
      <c r="E1001" s="1" t="str">
        <f>IF(Origen[[#This Row],[Genero Sin Depurar]]="","Desconocido",Origen[[#This Row],[Genero Sin Depurar]])</f>
        <v>Male</v>
      </c>
      <c r="F1001" s="1" t="s">
        <v>53</v>
      </c>
      <c r="G1001" s="1" t="s">
        <v>24</v>
      </c>
      <c r="H1001" s="2">
        <v>47296</v>
      </c>
      <c r="I1001" s="2" t="str">
        <f>TEXT(Origen[[#This Row],[Fecha Compra]],"dddd")</f>
        <v>miércoles</v>
      </c>
      <c r="J1001" s="7" t="str">
        <f>TEXT(MONTH(Origen[[#This Row],[Fecha Compra]]),"MM")</f>
        <v>01</v>
      </c>
      <c r="K1001" s="7">
        <f>YEAR(Origen[[#This Row],[Fecha Compra]])</f>
        <v>2029</v>
      </c>
      <c r="L1001">
        <v>3</v>
      </c>
      <c r="M1001">
        <v>59</v>
      </c>
      <c r="N1001">
        <f>Origen[[#This Row],[Unidades]]*Origen[[#This Row],[PVP]]</f>
        <v>177</v>
      </c>
      <c r="O1001" s="1" t="s">
        <v>96</v>
      </c>
      <c r="P1001" s="1" t="s">
        <v>26</v>
      </c>
      <c r="Q1001" s="1" t="s">
        <v>34</v>
      </c>
      <c r="R1001" s="1" t="s">
        <v>19</v>
      </c>
      <c r="S1001" s="1" t="s">
        <v>56</v>
      </c>
      <c r="T1001" s="1" t="s">
        <v>57</v>
      </c>
      <c r="U1001" s="1" t="s">
        <v>58</v>
      </c>
    </row>
    <row r="1002" spans="1:21" x14ac:dyDescent="0.25">
      <c r="A1002">
        <v>1004</v>
      </c>
      <c r="B1002">
        <f>IF(IFERROR(VLOOKUP(Origen[[#This Row],[Customer ID]],A1003:A4901,1,FALSE),0)&gt;0,1,0)</f>
        <v>0</v>
      </c>
      <c r="C1002">
        <v>56</v>
      </c>
      <c r="D1002" s="1" t="s">
        <v>2</v>
      </c>
      <c r="E1002" s="1" t="str">
        <f>IF(Origen[[#This Row],[Genero Sin Depurar]]="","Desconocido",Origen[[#This Row],[Genero Sin Depurar]])</f>
        <v>Male</v>
      </c>
      <c r="F1002" s="1" t="s">
        <v>106</v>
      </c>
      <c r="G1002" s="1" t="s">
        <v>49</v>
      </c>
      <c r="H1002" s="2">
        <v>47298</v>
      </c>
      <c r="I1002" s="2" t="str">
        <f>TEXT(Origen[[#This Row],[Fecha Compra]],"dddd")</f>
        <v>viernes</v>
      </c>
      <c r="J1002" s="7" t="str">
        <f>TEXT(MONTH(Origen[[#This Row],[Fecha Compra]]),"MM")</f>
        <v>01</v>
      </c>
      <c r="K1002" s="7">
        <f>YEAR(Origen[[#This Row],[Fecha Compra]])</f>
        <v>2029</v>
      </c>
      <c r="L1002">
        <v>3</v>
      </c>
      <c r="M1002">
        <v>68</v>
      </c>
      <c r="N1002">
        <f>Origen[[#This Row],[Unidades]]*Origen[[#This Row],[PVP]]</f>
        <v>204</v>
      </c>
      <c r="O1002" s="1" t="s">
        <v>105</v>
      </c>
      <c r="P1002" s="1" t="s">
        <v>26</v>
      </c>
      <c r="Q1002" s="1" t="s">
        <v>78</v>
      </c>
      <c r="R1002" s="1" t="s">
        <v>39</v>
      </c>
      <c r="S1002" s="1" t="s">
        <v>56</v>
      </c>
      <c r="T1002" s="1" t="s">
        <v>15</v>
      </c>
      <c r="U1002" s="1" t="s">
        <v>58</v>
      </c>
    </row>
    <row r="1003" spans="1:21" x14ac:dyDescent="0.25">
      <c r="A1003">
        <v>1005</v>
      </c>
      <c r="B1003">
        <f>IF(IFERROR(VLOOKUP(Origen[[#This Row],[Customer ID]],A1004:A4902,1,FALSE),0)&gt;0,1,0)</f>
        <v>0</v>
      </c>
      <c r="C1003">
        <v>33</v>
      </c>
      <c r="D1003" s="1" t="s">
        <v>2</v>
      </c>
      <c r="E1003" s="1" t="str">
        <f>IF(Origen[[#This Row],[Genero Sin Depurar]]="","Desconocido",Origen[[#This Row],[Genero Sin Depurar]])</f>
        <v>Male</v>
      </c>
      <c r="F1003" s="1" t="s">
        <v>114</v>
      </c>
      <c r="G1003" s="1" t="s">
        <v>49</v>
      </c>
      <c r="H1003" s="2">
        <v>47300</v>
      </c>
      <c r="I1003" s="2" t="str">
        <f>TEXT(Origen[[#This Row],[Fecha Compra]],"dddd")</f>
        <v>domingo</v>
      </c>
      <c r="J1003" s="7" t="str">
        <f>TEXT(MONTH(Origen[[#This Row],[Fecha Compra]]),"MM")</f>
        <v>01</v>
      </c>
      <c r="K1003" s="7">
        <f>YEAR(Origen[[#This Row],[Fecha Compra]])</f>
        <v>2029</v>
      </c>
      <c r="L1003">
        <v>44</v>
      </c>
      <c r="M1003">
        <v>79</v>
      </c>
      <c r="N1003">
        <f>Origen[[#This Row],[Unidades]]*Origen[[#This Row],[PVP]]</f>
        <v>3476</v>
      </c>
      <c r="O1003" s="1" t="s">
        <v>104</v>
      </c>
      <c r="P1003" s="1" t="s">
        <v>26</v>
      </c>
      <c r="Q1003" s="1" t="s">
        <v>76</v>
      </c>
      <c r="R1003" s="1" t="s">
        <v>35</v>
      </c>
      <c r="S1003" s="1" t="s">
        <v>52</v>
      </c>
      <c r="T1003" s="1" t="s">
        <v>15</v>
      </c>
      <c r="U1003" s="1" t="s">
        <v>31</v>
      </c>
    </row>
    <row r="1004" spans="1:21" x14ac:dyDescent="0.25">
      <c r="A1004">
        <v>1006</v>
      </c>
      <c r="B1004">
        <f>IF(IFERROR(VLOOKUP(Origen[[#This Row],[Customer ID]],A1005:A4903,1,FALSE),0)&gt;0,1,0)</f>
        <v>0</v>
      </c>
      <c r="C1004">
        <v>43</v>
      </c>
      <c r="D1004" s="1" t="s">
        <v>2</v>
      </c>
      <c r="E1004" s="1" t="str">
        <f>IF(Origen[[#This Row],[Genero Sin Depurar]]="","Desconocido",Origen[[#This Row],[Genero Sin Depurar]])</f>
        <v>Male</v>
      </c>
      <c r="F1004" s="1" t="s">
        <v>114</v>
      </c>
      <c r="G1004" s="1" t="s">
        <v>49</v>
      </c>
      <c r="H1004" s="2">
        <v>47302</v>
      </c>
      <c r="I1004" s="2" t="str">
        <f>TEXT(Origen[[#This Row],[Fecha Compra]],"dddd")</f>
        <v>martes</v>
      </c>
      <c r="J1004" s="7" t="str">
        <f>TEXT(MONTH(Origen[[#This Row],[Fecha Compra]]),"MM")</f>
        <v>01</v>
      </c>
      <c r="K1004" s="7">
        <f>YEAR(Origen[[#This Row],[Fecha Compra]])</f>
        <v>2029</v>
      </c>
      <c r="L1004">
        <v>5</v>
      </c>
      <c r="M1004">
        <v>94</v>
      </c>
      <c r="N1004">
        <f>Origen[[#This Row],[Unidades]]*Origen[[#This Row],[PVP]]</f>
        <v>470</v>
      </c>
      <c r="O1004" s="1" t="s">
        <v>66</v>
      </c>
      <c r="P1004" s="1" t="s">
        <v>26</v>
      </c>
      <c r="Q1004" s="1" t="s">
        <v>62</v>
      </c>
      <c r="R1004" s="1" t="s">
        <v>8</v>
      </c>
      <c r="S1004" s="1" t="s">
        <v>56</v>
      </c>
      <c r="T1004" s="1" t="s">
        <v>68</v>
      </c>
      <c r="U1004" s="1" t="s">
        <v>58</v>
      </c>
    </row>
    <row r="1005" spans="1:21" x14ac:dyDescent="0.25">
      <c r="A1005">
        <v>1007</v>
      </c>
      <c r="B1005">
        <f>IF(IFERROR(VLOOKUP(Origen[[#This Row],[Customer ID]],A1006:A4904,1,FALSE),0)&gt;0,1,0)</f>
        <v>0</v>
      </c>
      <c r="C1005">
        <v>21</v>
      </c>
      <c r="D1005" s="1" t="s">
        <v>2</v>
      </c>
      <c r="E1005" s="1" t="str">
        <f>IF(Origen[[#This Row],[Genero Sin Depurar]]="","Desconocido",Origen[[#This Row],[Genero Sin Depurar]])</f>
        <v>Male</v>
      </c>
      <c r="F1005" s="1" t="s">
        <v>77</v>
      </c>
      <c r="G1005" s="1" t="s">
        <v>4</v>
      </c>
      <c r="H1005" s="2">
        <v>47304</v>
      </c>
      <c r="I1005" s="2" t="str">
        <f>TEXT(Origen[[#This Row],[Fecha Compra]],"dddd")</f>
        <v>jueves</v>
      </c>
      <c r="J1005" s="7" t="str">
        <f>TEXT(MONTH(Origen[[#This Row],[Fecha Compra]]),"MM")</f>
        <v>01</v>
      </c>
      <c r="K1005" s="7">
        <f>YEAR(Origen[[#This Row],[Fecha Compra]])</f>
        <v>2029</v>
      </c>
      <c r="L1005">
        <v>50</v>
      </c>
      <c r="M1005">
        <v>83</v>
      </c>
      <c r="N1005">
        <f>Origen[[#This Row],[Unidades]]*Origen[[#This Row],[PVP]]</f>
        <v>4150</v>
      </c>
      <c r="O1005" s="1" t="s">
        <v>133</v>
      </c>
      <c r="P1005" s="1" t="s">
        <v>18</v>
      </c>
      <c r="Q1005" s="1" t="s">
        <v>75</v>
      </c>
      <c r="R1005" s="1" t="s">
        <v>35</v>
      </c>
      <c r="S1005" s="1" t="s">
        <v>27</v>
      </c>
      <c r="T1005" s="1" t="s">
        <v>10</v>
      </c>
      <c r="U1005" s="1" t="s">
        <v>40</v>
      </c>
    </row>
    <row r="1006" spans="1:21" x14ac:dyDescent="0.25">
      <c r="A1006">
        <v>1008</v>
      </c>
      <c r="B1006">
        <f>IF(IFERROR(VLOOKUP(Origen[[#This Row],[Customer ID]],A1007:A4905,1,FALSE),0)&gt;0,1,0)</f>
        <v>0</v>
      </c>
      <c r="C1006">
        <v>58</v>
      </c>
      <c r="D1006" s="1" t="s">
        <v>2</v>
      </c>
      <c r="E1006" s="1" t="str">
        <f>IF(Origen[[#This Row],[Genero Sin Depurar]]="","Desconocido",Origen[[#This Row],[Genero Sin Depurar]])</f>
        <v>Male</v>
      </c>
      <c r="F1006" s="1" t="s">
        <v>125</v>
      </c>
      <c r="G1006" s="1" t="s">
        <v>49</v>
      </c>
      <c r="H1006" s="2">
        <v>47306</v>
      </c>
      <c r="I1006" s="2" t="str">
        <f>TEXT(Origen[[#This Row],[Fecha Compra]],"dddd")</f>
        <v>sábado</v>
      </c>
      <c r="J1006" s="7" t="str">
        <f>TEXT(MONTH(Origen[[#This Row],[Fecha Compra]]),"MM")</f>
        <v>01</v>
      </c>
      <c r="K1006" s="7">
        <f>YEAR(Origen[[#This Row],[Fecha Compra]])</f>
        <v>2029</v>
      </c>
      <c r="L1006">
        <v>2</v>
      </c>
      <c r="M1006">
        <v>62</v>
      </c>
      <c r="N1006">
        <f>Origen[[#This Row],[Unidades]]*Origen[[#This Row],[PVP]]</f>
        <v>124</v>
      </c>
      <c r="O1006" s="1" t="s">
        <v>124</v>
      </c>
      <c r="P1006" s="1" t="s">
        <v>74</v>
      </c>
      <c r="Q1006" s="1" t="s">
        <v>30</v>
      </c>
      <c r="R1006" s="1" t="s">
        <v>19</v>
      </c>
      <c r="S1006" s="1" t="s">
        <v>36</v>
      </c>
      <c r="T1006" s="1" t="s">
        <v>21</v>
      </c>
      <c r="U1006" s="1" t="s">
        <v>31</v>
      </c>
    </row>
    <row r="1007" spans="1:21" x14ac:dyDescent="0.25">
      <c r="A1007">
        <v>1009</v>
      </c>
      <c r="B1007">
        <f>IF(IFERROR(VLOOKUP(Origen[[#This Row],[Customer ID]],A1008:A4906,1,FALSE),0)&gt;0,1,0)</f>
        <v>0</v>
      </c>
      <c r="C1007">
        <v>41</v>
      </c>
      <c r="D1007" s="1" t="s">
        <v>2</v>
      </c>
      <c r="E1007" s="1" t="str">
        <f>IF(Origen[[#This Row],[Genero Sin Depurar]]="","Desconocido",Origen[[#This Row],[Genero Sin Depurar]])</f>
        <v>Male</v>
      </c>
      <c r="F1007" s="1" t="s">
        <v>101</v>
      </c>
      <c r="G1007" s="1" t="s">
        <v>49</v>
      </c>
      <c r="H1007" s="2">
        <v>47308</v>
      </c>
      <c r="I1007" s="2" t="str">
        <f>TEXT(Origen[[#This Row],[Fecha Compra]],"dddd")</f>
        <v>lunes</v>
      </c>
      <c r="J1007" s="7" t="str">
        <f>TEXT(MONTH(Origen[[#This Row],[Fecha Compra]]),"MM")</f>
        <v>01</v>
      </c>
      <c r="K1007" s="7">
        <f>YEAR(Origen[[#This Row],[Fecha Compra]])</f>
        <v>2029</v>
      </c>
      <c r="L1007">
        <v>29</v>
      </c>
      <c r="M1007">
        <v>85</v>
      </c>
      <c r="N1007">
        <f>Origen[[#This Row],[Unidades]]*Origen[[#This Row],[PVP]]</f>
        <v>2465</v>
      </c>
      <c r="O1007" s="1" t="s">
        <v>112</v>
      </c>
      <c r="P1007" s="1" t="s">
        <v>26</v>
      </c>
      <c r="Q1007" s="1" t="s">
        <v>51</v>
      </c>
      <c r="R1007" s="1" t="s">
        <v>19</v>
      </c>
      <c r="S1007" s="1" t="s">
        <v>56</v>
      </c>
      <c r="T1007" s="1" t="s">
        <v>28</v>
      </c>
      <c r="U1007" s="1" t="s">
        <v>31</v>
      </c>
    </row>
    <row r="1008" spans="1:21" x14ac:dyDescent="0.25">
      <c r="A1008">
        <v>1010</v>
      </c>
      <c r="B1008">
        <f>IF(IFERROR(VLOOKUP(Origen[[#This Row],[Customer ID]],A1009:A4907,1,FALSE),0)&gt;0,1,0)</f>
        <v>0</v>
      </c>
      <c r="C1008">
        <v>39</v>
      </c>
      <c r="D1008" s="1" t="s">
        <v>2</v>
      </c>
      <c r="E1008" s="1" t="str">
        <f>IF(Origen[[#This Row],[Genero Sin Depurar]]="","Desconocido",Origen[[#This Row],[Genero Sin Depurar]])</f>
        <v>Male</v>
      </c>
      <c r="F1008" s="1" t="s">
        <v>86</v>
      </c>
      <c r="G1008" s="1" t="s">
        <v>4</v>
      </c>
      <c r="H1008" s="2">
        <v>47310</v>
      </c>
      <c r="I1008" s="2" t="str">
        <f>TEXT(Origen[[#This Row],[Fecha Compra]],"dddd")</f>
        <v>miércoles</v>
      </c>
      <c r="J1008" s="7" t="str">
        <f>TEXT(MONTH(Origen[[#This Row],[Fecha Compra]]),"MM")</f>
        <v>01</v>
      </c>
      <c r="K1008" s="7">
        <f>YEAR(Origen[[#This Row],[Fecha Compra]])</f>
        <v>2029</v>
      </c>
      <c r="L1008">
        <v>11</v>
      </c>
      <c r="M1008">
        <v>30</v>
      </c>
      <c r="N1008">
        <f>Origen[[#This Row],[Unidades]]*Origen[[#This Row],[PVP]]</f>
        <v>330</v>
      </c>
      <c r="O1008" s="1" t="s">
        <v>42</v>
      </c>
      <c r="P1008" s="1" t="s">
        <v>26</v>
      </c>
      <c r="Q1008" s="1" t="s">
        <v>47</v>
      </c>
      <c r="R1008" s="1" t="s">
        <v>35</v>
      </c>
      <c r="S1008" s="1" t="s">
        <v>9</v>
      </c>
      <c r="T1008" s="1" t="s">
        <v>10</v>
      </c>
      <c r="U1008" s="1" t="s">
        <v>31</v>
      </c>
    </row>
    <row r="1009" spans="1:21" x14ac:dyDescent="0.25">
      <c r="A1009">
        <v>1011</v>
      </c>
      <c r="B1009">
        <f>IF(IFERROR(VLOOKUP(Origen[[#This Row],[Customer ID]],A1010:A4908,1,FALSE),0)&gt;0,1,0)</f>
        <v>0</v>
      </c>
      <c r="C1009">
        <v>54</v>
      </c>
      <c r="D1009" s="1" t="s">
        <v>2</v>
      </c>
      <c r="E1009" s="1" t="str">
        <f>IF(Origen[[#This Row],[Genero Sin Depurar]]="","Desconocido",Origen[[#This Row],[Genero Sin Depurar]])</f>
        <v>Male</v>
      </c>
      <c r="F1009" s="1" t="s">
        <v>16</v>
      </c>
      <c r="G1009" s="1" t="s">
        <v>4</v>
      </c>
      <c r="H1009" s="2">
        <v>47312</v>
      </c>
      <c r="I1009" s="2" t="str">
        <f>TEXT(Origen[[#This Row],[Fecha Compra]],"dddd")</f>
        <v>viernes</v>
      </c>
      <c r="J1009" s="7" t="str">
        <f>TEXT(MONTH(Origen[[#This Row],[Fecha Compra]]),"MM")</f>
        <v>01</v>
      </c>
      <c r="K1009" s="7">
        <f>YEAR(Origen[[#This Row],[Fecha Compra]])</f>
        <v>2029</v>
      </c>
      <c r="L1009">
        <v>37</v>
      </c>
      <c r="M1009">
        <v>24</v>
      </c>
      <c r="N1009">
        <f>Origen[[#This Row],[Unidades]]*Origen[[#This Row],[PVP]]</f>
        <v>888</v>
      </c>
      <c r="O1009" s="1" t="s">
        <v>129</v>
      </c>
      <c r="P1009" s="1" t="s">
        <v>74</v>
      </c>
      <c r="Q1009" s="1" t="s">
        <v>7</v>
      </c>
      <c r="R1009" s="1" t="s">
        <v>19</v>
      </c>
      <c r="S1009" s="1" t="s">
        <v>52</v>
      </c>
      <c r="T1009" s="1" t="s">
        <v>21</v>
      </c>
      <c r="U1009" s="1" t="s">
        <v>11</v>
      </c>
    </row>
    <row r="1010" spans="1:21" x14ac:dyDescent="0.25">
      <c r="A1010">
        <v>1012</v>
      </c>
      <c r="B1010">
        <f>IF(IFERROR(VLOOKUP(Origen[[#This Row],[Customer ID]],A1011:A4909,1,FALSE),0)&gt;0,1,0)</f>
        <v>0</v>
      </c>
      <c r="C1010">
        <v>43</v>
      </c>
      <c r="D1010" s="1" t="s">
        <v>2</v>
      </c>
      <c r="E1010" s="1" t="str">
        <f>IF(Origen[[#This Row],[Genero Sin Depurar]]="","Desconocido",Origen[[#This Row],[Genero Sin Depurar]])</f>
        <v>Male</v>
      </c>
      <c r="F1010" s="1" t="s">
        <v>114</v>
      </c>
      <c r="G1010" s="1" t="s">
        <v>49</v>
      </c>
      <c r="H1010" s="2">
        <v>47314</v>
      </c>
      <c r="I1010" s="2" t="str">
        <f>TEXT(Origen[[#This Row],[Fecha Compra]],"dddd")</f>
        <v>domingo</v>
      </c>
      <c r="J1010" s="7" t="str">
        <f>TEXT(MONTH(Origen[[#This Row],[Fecha Compra]]),"MM")</f>
        <v>01</v>
      </c>
      <c r="K1010" s="7">
        <f>YEAR(Origen[[#This Row],[Fecha Compra]])</f>
        <v>2029</v>
      </c>
      <c r="L1010">
        <v>32</v>
      </c>
      <c r="M1010">
        <v>25</v>
      </c>
      <c r="N1010">
        <f>Origen[[#This Row],[Unidades]]*Origen[[#This Row],[PVP]]</f>
        <v>800</v>
      </c>
      <c r="O1010" s="1" t="s">
        <v>38</v>
      </c>
      <c r="P1010" s="1" t="s">
        <v>6</v>
      </c>
      <c r="Q1010" s="1" t="s">
        <v>108</v>
      </c>
      <c r="R1010" s="1" t="s">
        <v>19</v>
      </c>
      <c r="S1010" s="1" t="s">
        <v>27</v>
      </c>
      <c r="T1010" s="1" t="s">
        <v>68</v>
      </c>
      <c r="U1010" s="1" t="s">
        <v>11</v>
      </c>
    </row>
    <row r="1011" spans="1:21" x14ac:dyDescent="0.25">
      <c r="A1011">
        <v>1013</v>
      </c>
      <c r="B1011">
        <f>IF(IFERROR(VLOOKUP(Origen[[#This Row],[Customer ID]],A1012:A4910,1,FALSE),0)&gt;0,1,0)</f>
        <v>0</v>
      </c>
      <c r="C1011">
        <v>28</v>
      </c>
      <c r="D1011" s="1" t="s">
        <v>2</v>
      </c>
      <c r="E1011" s="1" t="str">
        <f>IF(Origen[[#This Row],[Genero Sin Depurar]]="","Desconocido",Origen[[#This Row],[Genero Sin Depurar]])</f>
        <v>Male</v>
      </c>
      <c r="F1011" s="1" t="s">
        <v>23</v>
      </c>
      <c r="G1011" s="1" t="s">
        <v>24</v>
      </c>
      <c r="H1011" s="2">
        <v>47316</v>
      </c>
      <c r="I1011" s="2" t="str">
        <f>TEXT(Origen[[#This Row],[Fecha Compra]],"dddd")</f>
        <v>martes</v>
      </c>
      <c r="J1011" s="7" t="str">
        <f>TEXT(MONTH(Origen[[#This Row],[Fecha Compra]]),"MM")</f>
        <v>01</v>
      </c>
      <c r="K1011" s="7">
        <f>YEAR(Origen[[#This Row],[Fecha Compra]])</f>
        <v>2029</v>
      </c>
      <c r="L1011">
        <v>27</v>
      </c>
      <c r="M1011">
        <v>37</v>
      </c>
      <c r="N1011">
        <f>Origen[[#This Row],[Unidades]]*Origen[[#This Row],[PVP]]</f>
        <v>999</v>
      </c>
      <c r="O1011" s="1" t="s">
        <v>112</v>
      </c>
      <c r="P1011" s="1" t="s">
        <v>6</v>
      </c>
      <c r="Q1011" s="1" t="s">
        <v>67</v>
      </c>
      <c r="R1011" s="1" t="s">
        <v>35</v>
      </c>
      <c r="S1011" s="1" t="s">
        <v>9</v>
      </c>
      <c r="T1011" s="1" t="s">
        <v>21</v>
      </c>
      <c r="U1011" s="1" t="s">
        <v>31</v>
      </c>
    </row>
    <row r="1012" spans="1:21" x14ac:dyDescent="0.25">
      <c r="A1012">
        <v>1014</v>
      </c>
      <c r="B1012">
        <f>IF(IFERROR(VLOOKUP(Origen[[#This Row],[Customer ID]],A1013:A4911,1,FALSE),0)&gt;0,1,0)</f>
        <v>0</v>
      </c>
      <c r="C1012">
        <v>59</v>
      </c>
      <c r="D1012" s="1" t="s">
        <v>2</v>
      </c>
      <c r="E1012" s="1" t="str">
        <f>IF(Origen[[#This Row],[Genero Sin Depurar]]="","Desconocido",Origen[[#This Row],[Genero Sin Depurar]])</f>
        <v>Male</v>
      </c>
      <c r="F1012" s="1" t="s">
        <v>115</v>
      </c>
      <c r="G1012" s="1" t="s">
        <v>49</v>
      </c>
      <c r="H1012" s="2">
        <v>47318</v>
      </c>
      <c r="I1012" s="2" t="str">
        <f>TEXT(Origen[[#This Row],[Fecha Compra]],"dddd")</f>
        <v>jueves</v>
      </c>
      <c r="J1012" s="7" t="str">
        <f>TEXT(MONTH(Origen[[#This Row],[Fecha Compra]]),"MM")</f>
        <v>01</v>
      </c>
      <c r="K1012" s="7">
        <f>YEAR(Origen[[#This Row],[Fecha Compra]])</f>
        <v>2029</v>
      </c>
      <c r="L1012">
        <v>31</v>
      </c>
      <c r="M1012">
        <v>69</v>
      </c>
      <c r="N1012">
        <f>Origen[[#This Row],[Unidades]]*Origen[[#This Row],[PVP]]</f>
        <v>2139</v>
      </c>
      <c r="O1012" s="1" t="s">
        <v>113</v>
      </c>
      <c r="P1012" s="1" t="s">
        <v>74</v>
      </c>
      <c r="Q1012" s="1" t="s">
        <v>78</v>
      </c>
      <c r="R1012" s="1" t="s">
        <v>35</v>
      </c>
      <c r="S1012" s="1" t="s">
        <v>52</v>
      </c>
      <c r="T1012" s="1" t="s">
        <v>10</v>
      </c>
      <c r="U1012" s="1" t="s">
        <v>58</v>
      </c>
    </row>
    <row r="1013" spans="1:21" x14ac:dyDescent="0.25">
      <c r="A1013">
        <v>1015</v>
      </c>
      <c r="B1013">
        <f>IF(IFERROR(VLOOKUP(Origen[[#This Row],[Customer ID]],A1014:A4912,1,FALSE),0)&gt;0,1,0)</f>
        <v>0</v>
      </c>
      <c r="C1013">
        <v>28</v>
      </c>
      <c r="D1013" s="1" t="s">
        <v>2</v>
      </c>
      <c r="E1013" s="1" t="str">
        <f>IF(Origen[[#This Row],[Genero Sin Depurar]]="","Desconocido",Origen[[#This Row],[Genero Sin Depurar]])</f>
        <v>Male</v>
      </c>
      <c r="F1013" s="1" t="s">
        <v>53</v>
      </c>
      <c r="G1013" s="1" t="s">
        <v>24</v>
      </c>
      <c r="H1013" s="2">
        <v>47320</v>
      </c>
      <c r="I1013" s="2" t="str">
        <f>TEXT(Origen[[#This Row],[Fecha Compra]],"dddd")</f>
        <v>sábado</v>
      </c>
      <c r="J1013" s="7" t="str">
        <f>TEXT(MONTH(Origen[[#This Row],[Fecha Compra]]),"MM")</f>
        <v>01</v>
      </c>
      <c r="K1013" s="7">
        <f>YEAR(Origen[[#This Row],[Fecha Compra]])</f>
        <v>2029</v>
      </c>
      <c r="L1013">
        <v>36</v>
      </c>
      <c r="M1013">
        <v>97</v>
      </c>
      <c r="N1013">
        <f>Origen[[#This Row],[Unidades]]*Origen[[#This Row],[PVP]]</f>
        <v>3492</v>
      </c>
      <c r="O1013" s="1" t="s">
        <v>105</v>
      </c>
      <c r="P1013" s="1" t="s">
        <v>26</v>
      </c>
      <c r="Q1013" s="1" t="s">
        <v>65</v>
      </c>
      <c r="R1013" s="1" t="s">
        <v>35</v>
      </c>
      <c r="S1013" s="1" t="s">
        <v>36</v>
      </c>
      <c r="T1013" s="1" t="s">
        <v>68</v>
      </c>
      <c r="U1013" s="1" t="s">
        <v>11</v>
      </c>
    </row>
    <row r="1014" spans="1:21" x14ac:dyDescent="0.25">
      <c r="A1014">
        <v>1016</v>
      </c>
      <c r="B1014">
        <f>IF(IFERROR(VLOOKUP(Origen[[#This Row],[Customer ID]],A1015:A4913,1,FALSE),0)&gt;0,1,0)</f>
        <v>0</v>
      </c>
      <c r="C1014">
        <v>68</v>
      </c>
      <c r="D1014" s="1" t="s">
        <v>2</v>
      </c>
      <c r="E1014" s="1" t="str">
        <f>IF(Origen[[#This Row],[Genero Sin Depurar]]="","Desconocido",Origen[[#This Row],[Genero Sin Depurar]])</f>
        <v>Male</v>
      </c>
      <c r="F1014" s="1" t="s">
        <v>125</v>
      </c>
      <c r="G1014" s="1" t="s">
        <v>49</v>
      </c>
      <c r="H1014" s="2">
        <v>47322</v>
      </c>
      <c r="I1014" s="2" t="str">
        <f>TEXT(Origen[[#This Row],[Fecha Compra]],"dddd")</f>
        <v>lunes</v>
      </c>
      <c r="J1014" s="7" t="str">
        <f>TEXT(MONTH(Origen[[#This Row],[Fecha Compra]]),"MM")</f>
        <v>01</v>
      </c>
      <c r="K1014" s="7">
        <f>YEAR(Origen[[#This Row],[Fecha Compra]])</f>
        <v>2029</v>
      </c>
      <c r="L1014">
        <v>34</v>
      </c>
      <c r="M1014">
        <v>24</v>
      </c>
      <c r="N1014">
        <f>Origen[[#This Row],[Unidades]]*Origen[[#This Row],[PVP]]</f>
        <v>816</v>
      </c>
      <c r="O1014" s="1" t="s">
        <v>80</v>
      </c>
      <c r="P1014" s="1" t="s">
        <v>26</v>
      </c>
      <c r="Q1014" s="1" t="s">
        <v>91</v>
      </c>
      <c r="R1014" s="1" t="s">
        <v>35</v>
      </c>
      <c r="S1014" s="1" t="s">
        <v>36</v>
      </c>
      <c r="T1014" s="1" t="s">
        <v>15</v>
      </c>
      <c r="U1014" s="1" t="s">
        <v>22</v>
      </c>
    </row>
    <row r="1015" spans="1:21" x14ac:dyDescent="0.25">
      <c r="A1015">
        <v>1017</v>
      </c>
      <c r="B1015">
        <f>IF(IFERROR(VLOOKUP(Origen[[#This Row],[Customer ID]],A1016:A4914,1,FALSE),0)&gt;0,1,0)</f>
        <v>0</v>
      </c>
      <c r="C1015">
        <v>20</v>
      </c>
      <c r="D1015" s="1" t="s">
        <v>2</v>
      </c>
      <c r="E1015" s="1" t="str">
        <f>IF(Origen[[#This Row],[Genero Sin Depurar]]="","Desconocido",Origen[[#This Row],[Genero Sin Depurar]])</f>
        <v>Male</v>
      </c>
      <c r="F1015" s="1" t="s">
        <v>115</v>
      </c>
      <c r="G1015" s="1" t="s">
        <v>49</v>
      </c>
      <c r="H1015" s="2">
        <v>47324</v>
      </c>
      <c r="I1015" s="2" t="str">
        <f>TEXT(Origen[[#This Row],[Fecha Compra]],"dddd")</f>
        <v>miércoles</v>
      </c>
      <c r="J1015" s="7" t="str">
        <f>TEXT(MONTH(Origen[[#This Row],[Fecha Compra]]),"MM")</f>
        <v>01</v>
      </c>
      <c r="K1015" s="7">
        <f>YEAR(Origen[[#This Row],[Fecha Compra]])</f>
        <v>2029</v>
      </c>
      <c r="L1015">
        <v>15</v>
      </c>
      <c r="M1015">
        <v>30</v>
      </c>
      <c r="N1015">
        <f>Origen[[#This Row],[Unidades]]*Origen[[#This Row],[PVP]]</f>
        <v>450</v>
      </c>
      <c r="O1015" s="1" t="s">
        <v>117</v>
      </c>
      <c r="P1015" s="1" t="s">
        <v>74</v>
      </c>
      <c r="Q1015" s="1" t="s">
        <v>126</v>
      </c>
      <c r="R1015" s="1" t="s">
        <v>35</v>
      </c>
      <c r="S1015" s="1" t="s">
        <v>9</v>
      </c>
      <c r="T1015" s="1" t="s">
        <v>57</v>
      </c>
      <c r="U1015" s="1" t="s">
        <v>79</v>
      </c>
    </row>
    <row r="1016" spans="1:21" x14ac:dyDescent="0.25">
      <c r="A1016">
        <v>1018</v>
      </c>
      <c r="B1016">
        <f>IF(IFERROR(VLOOKUP(Origen[[#This Row],[Customer ID]],A1017:A4915,1,FALSE),0)&gt;0,1,0)</f>
        <v>0</v>
      </c>
      <c r="C1016">
        <v>21</v>
      </c>
      <c r="D1016" s="1" t="s">
        <v>2</v>
      </c>
      <c r="E1016" s="1" t="str">
        <f>IF(Origen[[#This Row],[Genero Sin Depurar]]="","Desconocido",Origen[[#This Row],[Genero Sin Depurar]])</f>
        <v>Male</v>
      </c>
      <c r="F1016" s="1" t="s">
        <v>84</v>
      </c>
      <c r="G1016" s="1" t="s">
        <v>45</v>
      </c>
      <c r="H1016" s="2">
        <v>47326</v>
      </c>
      <c r="I1016" s="2" t="str">
        <f>TEXT(Origen[[#This Row],[Fecha Compra]],"dddd")</f>
        <v>viernes</v>
      </c>
      <c r="J1016" s="7" t="str">
        <f>TEXT(MONTH(Origen[[#This Row],[Fecha Compra]]),"MM")</f>
        <v>01</v>
      </c>
      <c r="K1016" s="7">
        <f>YEAR(Origen[[#This Row],[Fecha Compra]])</f>
        <v>2029</v>
      </c>
      <c r="L1016">
        <v>14</v>
      </c>
      <c r="M1016">
        <v>53</v>
      </c>
      <c r="N1016">
        <f>Origen[[#This Row],[Unidades]]*Origen[[#This Row],[PVP]]</f>
        <v>742</v>
      </c>
      <c r="O1016" s="1" t="s">
        <v>83</v>
      </c>
      <c r="P1016" s="1" t="s">
        <v>6</v>
      </c>
      <c r="Q1016" s="1" t="s">
        <v>103</v>
      </c>
      <c r="R1016" s="1" t="s">
        <v>39</v>
      </c>
      <c r="S1016" s="1" t="s">
        <v>9</v>
      </c>
      <c r="T1016" s="1" t="s">
        <v>21</v>
      </c>
      <c r="U1016" s="1" t="s">
        <v>31</v>
      </c>
    </row>
    <row r="1017" spans="1:21" x14ac:dyDescent="0.25">
      <c r="A1017">
        <v>1019</v>
      </c>
      <c r="B1017">
        <f>IF(IFERROR(VLOOKUP(Origen[[#This Row],[Customer ID]],A1018:A4916,1,FALSE),0)&gt;0,1,0)</f>
        <v>0</v>
      </c>
      <c r="C1017">
        <v>50</v>
      </c>
      <c r="D1017" s="1" t="s">
        <v>2</v>
      </c>
      <c r="E1017" s="1" t="str">
        <f>IF(Origen[[#This Row],[Genero Sin Depurar]]="","Desconocido",Origen[[#This Row],[Genero Sin Depurar]])</f>
        <v>Male</v>
      </c>
      <c r="F1017" s="1" t="s">
        <v>63</v>
      </c>
      <c r="G1017" s="1" t="s">
        <v>4</v>
      </c>
      <c r="H1017" s="2">
        <v>47328</v>
      </c>
      <c r="I1017" s="2" t="str">
        <f>TEXT(Origen[[#This Row],[Fecha Compra]],"dddd")</f>
        <v>domingo</v>
      </c>
      <c r="J1017" s="7" t="str">
        <f>TEXT(MONTH(Origen[[#This Row],[Fecha Compra]]),"MM")</f>
        <v>01</v>
      </c>
      <c r="K1017" s="7">
        <f>YEAR(Origen[[#This Row],[Fecha Compra]])</f>
        <v>2029</v>
      </c>
      <c r="L1017">
        <v>46</v>
      </c>
      <c r="M1017">
        <v>70</v>
      </c>
      <c r="N1017">
        <f>Origen[[#This Row],[Unidades]]*Origen[[#This Row],[PVP]]</f>
        <v>3220</v>
      </c>
      <c r="O1017" s="1" t="s">
        <v>124</v>
      </c>
      <c r="P1017" s="1" t="s">
        <v>74</v>
      </c>
      <c r="Q1017" s="1" t="s">
        <v>43</v>
      </c>
      <c r="R1017" s="1" t="s">
        <v>19</v>
      </c>
      <c r="S1017" s="1" t="s">
        <v>27</v>
      </c>
      <c r="T1017" s="1" t="s">
        <v>15</v>
      </c>
      <c r="U1017" s="1" t="s">
        <v>22</v>
      </c>
    </row>
    <row r="1018" spans="1:21" x14ac:dyDescent="0.25">
      <c r="A1018">
        <v>1020</v>
      </c>
      <c r="B1018">
        <f>IF(IFERROR(VLOOKUP(Origen[[#This Row],[Customer ID]],A1019:A4917,1,FALSE),0)&gt;0,1,0)</f>
        <v>0</v>
      </c>
      <c r="C1018">
        <v>32</v>
      </c>
      <c r="D1018" s="1" t="s">
        <v>2</v>
      </c>
      <c r="E1018" s="1" t="str">
        <f>IF(Origen[[#This Row],[Genero Sin Depurar]]="","Desconocido",Origen[[#This Row],[Genero Sin Depurar]])</f>
        <v>Male</v>
      </c>
      <c r="F1018" s="1" t="s">
        <v>37</v>
      </c>
      <c r="G1018" s="1" t="s">
        <v>4</v>
      </c>
      <c r="H1018" s="2">
        <v>47330</v>
      </c>
      <c r="I1018" s="2" t="str">
        <f>TEXT(Origen[[#This Row],[Fecha Compra]],"dddd")</f>
        <v>martes</v>
      </c>
      <c r="J1018" s="7" t="str">
        <f>TEXT(MONTH(Origen[[#This Row],[Fecha Compra]]),"MM")</f>
        <v>01</v>
      </c>
      <c r="K1018" s="7">
        <f>YEAR(Origen[[#This Row],[Fecha Compra]])</f>
        <v>2029</v>
      </c>
      <c r="L1018">
        <v>33</v>
      </c>
      <c r="M1018">
        <v>76</v>
      </c>
      <c r="N1018">
        <f>Origen[[#This Row],[Unidades]]*Origen[[#This Row],[PVP]]</f>
        <v>2508</v>
      </c>
      <c r="O1018" s="1" t="s">
        <v>5</v>
      </c>
      <c r="P1018" s="1" t="s">
        <v>18</v>
      </c>
      <c r="Q1018" s="1" t="s">
        <v>100</v>
      </c>
      <c r="R1018" s="1" t="s">
        <v>8</v>
      </c>
      <c r="S1018" s="1" t="s">
        <v>36</v>
      </c>
      <c r="T1018" s="1" t="s">
        <v>10</v>
      </c>
      <c r="U1018" s="1" t="s">
        <v>58</v>
      </c>
    </row>
    <row r="1019" spans="1:21" x14ac:dyDescent="0.25">
      <c r="A1019">
        <v>1021</v>
      </c>
      <c r="B1019">
        <f>IF(IFERROR(VLOOKUP(Origen[[#This Row],[Customer ID]],A1020:A4918,1,FALSE),0)&gt;0,1,0)</f>
        <v>0</v>
      </c>
      <c r="C1019">
        <v>24</v>
      </c>
      <c r="D1019" s="1" t="s">
        <v>2</v>
      </c>
      <c r="E1019" s="1" t="str">
        <f>IF(Origen[[#This Row],[Genero Sin Depurar]]="","Desconocido",Origen[[#This Row],[Genero Sin Depurar]])</f>
        <v>Male</v>
      </c>
      <c r="F1019" s="1" t="s">
        <v>101</v>
      </c>
      <c r="G1019" s="1" t="s">
        <v>49</v>
      </c>
      <c r="H1019" s="2">
        <v>47332</v>
      </c>
      <c r="I1019" s="2" t="str">
        <f>TEXT(Origen[[#This Row],[Fecha Compra]],"dddd")</f>
        <v>jueves</v>
      </c>
      <c r="J1019" s="7" t="str">
        <f>TEXT(MONTH(Origen[[#This Row],[Fecha Compra]]),"MM")</f>
        <v>01</v>
      </c>
      <c r="K1019" s="7">
        <f>YEAR(Origen[[#This Row],[Fecha Compra]])</f>
        <v>2029</v>
      </c>
      <c r="L1019">
        <v>41</v>
      </c>
      <c r="M1019">
        <v>95</v>
      </c>
      <c r="N1019">
        <f>Origen[[#This Row],[Unidades]]*Origen[[#This Row],[PVP]]</f>
        <v>3895</v>
      </c>
      <c r="O1019" s="1" t="s">
        <v>61</v>
      </c>
      <c r="P1019" s="1" t="s">
        <v>26</v>
      </c>
      <c r="Q1019" s="1" t="s">
        <v>76</v>
      </c>
      <c r="R1019" s="1" t="s">
        <v>39</v>
      </c>
      <c r="S1019" s="1" t="s">
        <v>9</v>
      </c>
      <c r="T1019" s="1" t="s">
        <v>68</v>
      </c>
      <c r="U1019" s="1" t="s">
        <v>31</v>
      </c>
    </row>
    <row r="1020" spans="1:21" x14ac:dyDescent="0.25">
      <c r="A1020">
        <v>1022</v>
      </c>
      <c r="B1020">
        <f>IF(IFERROR(VLOOKUP(Origen[[#This Row],[Customer ID]],A1021:A4919,1,FALSE),0)&gt;0,1,0)</f>
        <v>0</v>
      </c>
      <c r="C1020">
        <v>55</v>
      </c>
      <c r="D1020" s="1" t="s">
        <v>2</v>
      </c>
      <c r="E1020" s="1" t="str">
        <f>IF(Origen[[#This Row],[Genero Sin Depurar]]="","Desconocido",Origen[[#This Row],[Genero Sin Depurar]])</f>
        <v>Male</v>
      </c>
      <c r="F1020" s="1" t="s">
        <v>44</v>
      </c>
      <c r="G1020" s="1" t="s">
        <v>45</v>
      </c>
      <c r="H1020" s="2">
        <v>47334</v>
      </c>
      <c r="I1020" s="2" t="str">
        <f>TEXT(Origen[[#This Row],[Fecha Compra]],"dddd")</f>
        <v>sábado</v>
      </c>
      <c r="J1020" s="7" t="str">
        <f>TEXT(MONTH(Origen[[#This Row],[Fecha Compra]]),"MM")</f>
        <v>01</v>
      </c>
      <c r="K1020" s="7">
        <f>YEAR(Origen[[#This Row],[Fecha Compra]])</f>
        <v>2029</v>
      </c>
      <c r="L1020">
        <v>39</v>
      </c>
      <c r="M1020">
        <v>51</v>
      </c>
      <c r="N1020">
        <f>Origen[[#This Row],[Unidades]]*Origen[[#This Row],[PVP]]</f>
        <v>1989</v>
      </c>
      <c r="O1020" s="1" t="s">
        <v>17</v>
      </c>
      <c r="P1020" s="1" t="s">
        <v>18</v>
      </c>
      <c r="Q1020" s="1" t="s">
        <v>75</v>
      </c>
      <c r="R1020" s="1" t="s">
        <v>8</v>
      </c>
      <c r="S1020" s="1" t="s">
        <v>52</v>
      </c>
      <c r="T1020" s="1" t="s">
        <v>28</v>
      </c>
      <c r="U1020" s="1" t="s">
        <v>22</v>
      </c>
    </row>
    <row r="1021" spans="1:21" x14ac:dyDescent="0.25">
      <c r="A1021">
        <v>1023</v>
      </c>
      <c r="B1021">
        <f>IF(IFERROR(VLOOKUP(Origen[[#This Row],[Customer ID]],A1022:A4920,1,FALSE),0)&gt;0,1,0)</f>
        <v>0</v>
      </c>
      <c r="C1021">
        <v>61</v>
      </c>
      <c r="D1021" s="1" t="s">
        <v>2</v>
      </c>
      <c r="E1021" s="1" t="str">
        <f>IF(Origen[[#This Row],[Genero Sin Depurar]]="","Desconocido",Origen[[#This Row],[Genero Sin Depurar]])</f>
        <v>Male</v>
      </c>
      <c r="F1021" s="1" t="s">
        <v>48</v>
      </c>
      <c r="G1021" s="1" t="s">
        <v>49</v>
      </c>
      <c r="H1021" s="2">
        <v>47336</v>
      </c>
      <c r="I1021" s="2" t="str">
        <f>TEXT(Origen[[#This Row],[Fecha Compra]],"dddd")</f>
        <v>lunes</v>
      </c>
      <c r="J1021" s="7" t="str">
        <f>TEXT(MONTH(Origen[[#This Row],[Fecha Compra]]),"MM")</f>
        <v>01</v>
      </c>
      <c r="K1021" s="7">
        <f>YEAR(Origen[[#This Row],[Fecha Compra]])</f>
        <v>2029</v>
      </c>
      <c r="L1021">
        <v>7</v>
      </c>
      <c r="M1021">
        <v>41</v>
      </c>
      <c r="N1021">
        <f>Origen[[#This Row],[Unidades]]*Origen[[#This Row],[PVP]]</f>
        <v>287</v>
      </c>
      <c r="O1021" s="1" t="s">
        <v>127</v>
      </c>
      <c r="P1021" s="1" t="s">
        <v>26</v>
      </c>
      <c r="Q1021" s="1" t="s">
        <v>75</v>
      </c>
      <c r="R1021" s="1" t="s">
        <v>8</v>
      </c>
      <c r="S1021" s="1" t="s">
        <v>56</v>
      </c>
      <c r="T1021" s="1" t="s">
        <v>15</v>
      </c>
      <c r="U1021" s="1" t="s">
        <v>31</v>
      </c>
    </row>
    <row r="1022" spans="1:21" x14ac:dyDescent="0.25">
      <c r="A1022">
        <v>1024</v>
      </c>
      <c r="B1022">
        <f>IF(IFERROR(VLOOKUP(Origen[[#This Row],[Customer ID]],A1023:A4921,1,FALSE),0)&gt;0,1,0)</f>
        <v>0</v>
      </c>
      <c r="C1022">
        <v>61</v>
      </c>
      <c r="D1022" s="1" t="s">
        <v>2</v>
      </c>
      <c r="E1022" s="1" t="str">
        <f>IF(Origen[[#This Row],[Genero Sin Depurar]]="","Desconocido",Origen[[#This Row],[Genero Sin Depurar]])</f>
        <v>Male</v>
      </c>
      <c r="F1022" s="1" t="s">
        <v>71</v>
      </c>
      <c r="G1022" s="1" t="s">
        <v>49</v>
      </c>
      <c r="H1022" s="2">
        <v>47338</v>
      </c>
      <c r="I1022" s="2" t="str">
        <f>TEXT(Origen[[#This Row],[Fecha Compra]],"dddd")</f>
        <v>miércoles</v>
      </c>
      <c r="J1022" s="7" t="str">
        <f>TEXT(MONTH(Origen[[#This Row],[Fecha Compra]]),"MM")</f>
        <v>01</v>
      </c>
      <c r="K1022" s="7">
        <f>YEAR(Origen[[#This Row],[Fecha Compra]])</f>
        <v>2029</v>
      </c>
      <c r="L1022">
        <v>29</v>
      </c>
      <c r="M1022">
        <v>71</v>
      </c>
      <c r="N1022">
        <f>Origen[[#This Row],[Unidades]]*Origen[[#This Row],[PVP]]</f>
        <v>2059</v>
      </c>
      <c r="O1022" s="1" t="s">
        <v>13</v>
      </c>
      <c r="P1022" s="1" t="s">
        <v>18</v>
      </c>
      <c r="Q1022" s="1" t="s">
        <v>30</v>
      </c>
      <c r="R1022" s="1" t="s">
        <v>8</v>
      </c>
      <c r="S1022" s="1" t="s">
        <v>20</v>
      </c>
      <c r="T1022" s="1" t="s">
        <v>57</v>
      </c>
      <c r="U1022" s="1" t="s">
        <v>79</v>
      </c>
    </row>
    <row r="1023" spans="1:21" x14ac:dyDescent="0.25">
      <c r="A1023">
        <v>1025</v>
      </c>
      <c r="B1023">
        <f>IF(IFERROR(VLOOKUP(Origen[[#This Row],[Customer ID]],A1024:A4922,1,FALSE),0)&gt;0,1,0)</f>
        <v>0</v>
      </c>
      <c r="C1023">
        <v>28</v>
      </c>
      <c r="D1023" s="1" t="s">
        <v>2</v>
      </c>
      <c r="E1023" s="1" t="str">
        <f>IF(Origen[[#This Row],[Genero Sin Depurar]]="","Desconocido",Origen[[#This Row],[Genero Sin Depurar]])</f>
        <v>Male</v>
      </c>
      <c r="F1023" s="1" t="s">
        <v>95</v>
      </c>
      <c r="G1023" s="1" t="s">
        <v>4</v>
      </c>
      <c r="H1023" s="2">
        <v>47340</v>
      </c>
      <c r="I1023" s="2" t="str">
        <f>TEXT(Origen[[#This Row],[Fecha Compra]],"dddd")</f>
        <v>viernes</v>
      </c>
      <c r="J1023" s="7" t="str">
        <f>TEXT(MONTH(Origen[[#This Row],[Fecha Compra]]),"MM")</f>
        <v>01</v>
      </c>
      <c r="K1023" s="7">
        <f>YEAR(Origen[[#This Row],[Fecha Compra]])</f>
        <v>2029</v>
      </c>
      <c r="L1023">
        <v>18</v>
      </c>
      <c r="M1023">
        <v>66</v>
      </c>
      <c r="N1023">
        <f>Origen[[#This Row],[Unidades]]*Origen[[#This Row],[PVP]]</f>
        <v>1188</v>
      </c>
      <c r="O1023" s="1" t="s">
        <v>120</v>
      </c>
      <c r="P1023" s="1" t="s">
        <v>26</v>
      </c>
      <c r="Q1023" s="1" t="s">
        <v>55</v>
      </c>
      <c r="R1023" s="1" t="s">
        <v>35</v>
      </c>
      <c r="S1023" s="1" t="s">
        <v>20</v>
      </c>
      <c r="T1023" s="1" t="s">
        <v>10</v>
      </c>
      <c r="U1023" s="1" t="s">
        <v>40</v>
      </c>
    </row>
    <row r="1024" spans="1:21" x14ac:dyDescent="0.25">
      <c r="A1024">
        <v>1026</v>
      </c>
      <c r="B1024">
        <f>IF(IFERROR(VLOOKUP(Origen[[#This Row],[Customer ID]],A1025:A4923,1,FALSE),0)&gt;0,1,0)</f>
        <v>0</v>
      </c>
      <c r="C1024">
        <v>60</v>
      </c>
      <c r="D1024" s="1" t="s">
        <v>2</v>
      </c>
      <c r="E1024" s="1" t="str">
        <f>IF(Origen[[#This Row],[Genero Sin Depurar]]="","Desconocido",Origen[[#This Row],[Genero Sin Depurar]])</f>
        <v>Male</v>
      </c>
      <c r="F1024" s="1" t="s">
        <v>37</v>
      </c>
      <c r="G1024" s="1" t="s">
        <v>4</v>
      </c>
      <c r="H1024" s="2">
        <v>47342</v>
      </c>
      <c r="I1024" s="2" t="str">
        <f>TEXT(Origen[[#This Row],[Fecha Compra]],"dddd")</f>
        <v>domingo</v>
      </c>
      <c r="J1024" s="7" t="str">
        <f>TEXT(MONTH(Origen[[#This Row],[Fecha Compra]]),"MM")</f>
        <v>01</v>
      </c>
      <c r="K1024" s="7">
        <f>YEAR(Origen[[#This Row],[Fecha Compra]])</f>
        <v>2029</v>
      </c>
      <c r="L1024">
        <v>15</v>
      </c>
      <c r="M1024">
        <v>84</v>
      </c>
      <c r="N1024">
        <f>Origen[[#This Row],[Unidades]]*Origen[[#This Row],[PVP]]</f>
        <v>1260</v>
      </c>
      <c r="O1024" s="1" t="s">
        <v>127</v>
      </c>
      <c r="P1024" s="1" t="s">
        <v>26</v>
      </c>
      <c r="Q1024" s="1" t="s">
        <v>60</v>
      </c>
      <c r="R1024" s="1" t="s">
        <v>8</v>
      </c>
      <c r="S1024" s="1" t="s">
        <v>20</v>
      </c>
      <c r="T1024" s="1" t="s">
        <v>21</v>
      </c>
      <c r="U1024" s="1" t="s">
        <v>31</v>
      </c>
    </row>
    <row r="1025" spans="1:21" x14ac:dyDescent="0.25">
      <c r="A1025">
        <v>1027</v>
      </c>
      <c r="B1025">
        <f>IF(IFERROR(VLOOKUP(Origen[[#This Row],[Customer ID]],A1026:A4924,1,FALSE),0)&gt;0,1,0)</f>
        <v>0</v>
      </c>
      <c r="C1025">
        <v>49</v>
      </c>
      <c r="D1025" s="1" t="s">
        <v>2</v>
      </c>
      <c r="E1025" s="1" t="str">
        <f>IF(Origen[[#This Row],[Genero Sin Depurar]]="","Desconocido",Origen[[#This Row],[Genero Sin Depurar]])</f>
        <v>Male</v>
      </c>
      <c r="F1025" s="1" t="s">
        <v>48</v>
      </c>
      <c r="G1025" s="1" t="s">
        <v>49</v>
      </c>
      <c r="H1025" s="2">
        <v>47344</v>
      </c>
      <c r="I1025" s="2" t="str">
        <f>TEXT(Origen[[#This Row],[Fecha Compra]],"dddd")</f>
        <v>martes</v>
      </c>
      <c r="J1025" s="7" t="str">
        <f>TEXT(MONTH(Origen[[#This Row],[Fecha Compra]]),"MM")</f>
        <v>01</v>
      </c>
      <c r="K1025" s="7">
        <f>YEAR(Origen[[#This Row],[Fecha Compra]])</f>
        <v>2029</v>
      </c>
      <c r="L1025">
        <v>39</v>
      </c>
      <c r="M1025">
        <v>95</v>
      </c>
      <c r="N1025">
        <f>Origen[[#This Row],[Unidades]]*Origen[[#This Row],[PVP]]</f>
        <v>3705</v>
      </c>
      <c r="O1025" s="1" t="s">
        <v>123</v>
      </c>
      <c r="P1025" s="1" t="s">
        <v>6</v>
      </c>
      <c r="Q1025" s="1" t="s">
        <v>30</v>
      </c>
      <c r="R1025" s="1" t="s">
        <v>8</v>
      </c>
      <c r="S1025" s="1" t="s">
        <v>9</v>
      </c>
      <c r="T1025" s="1" t="s">
        <v>28</v>
      </c>
      <c r="U1025" s="1" t="s">
        <v>58</v>
      </c>
    </row>
    <row r="1026" spans="1:21" x14ac:dyDescent="0.25">
      <c r="A1026">
        <v>1028</v>
      </c>
      <c r="B1026">
        <f>IF(IFERROR(VLOOKUP(Origen[[#This Row],[Customer ID]],A1027:A4925,1,FALSE),0)&gt;0,1,0)</f>
        <v>0</v>
      </c>
      <c r="C1026">
        <v>33</v>
      </c>
      <c r="D1026" s="1" t="s">
        <v>2</v>
      </c>
      <c r="E1026" s="1" t="str">
        <f>IF(Origen[[#This Row],[Genero Sin Depurar]]="","Desconocido",Origen[[#This Row],[Genero Sin Depurar]])</f>
        <v>Male</v>
      </c>
      <c r="F1026" s="1" t="s">
        <v>88</v>
      </c>
      <c r="G1026" s="1" t="s">
        <v>49</v>
      </c>
      <c r="H1026" s="2">
        <v>47346</v>
      </c>
      <c r="I1026" s="2" t="str">
        <f>TEXT(Origen[[#This Row],[Fecha Compra]],"dddd")</f>
        <v>jueves</v>
      </c>
      <c r="J1026" s="7" t="str">
        <f>TEXT(MONTH(Origen[[#This Row],[Fecha Compra]]),"MM")</f>
        <v>01</v>
      </c>
      <c r="K1026" s="7">
        <f>YEAR(Origen[[#This Row],[Fecha Compra]])</f>
        <v>2029</v>
      </c>
      <c r="L1026">
        <v>11</v>
      </c>
      <c r="M1026">
        <v>90</v>
      </c>
      <c r="N1026">
        <f>Origen[[#This Row],[Unidades]]*Origen[[#This Row],[PVP]]</f>
        <v>990</v>
      </c>
      <c r="O1026" s="1" t="s">
        <v>105</v>
      </c>
      <c r="P1026" s="1" t="s">
        <v>6</v>
      </c>
      <c r="Q1026" s="1" t="s">
        <v>67</v>
      </c>
      <c r="R1026" s="1" t="s">
        <v>35</v>
      </c>
      <c r="S1026" s="1" t="s">
        <v>27</v>
      </c>
      <c r="T1026" s="1" t="s">
        <v>15</v>
      </c>
      <c r="U1026" s="1" t="s">
        <v>70</v>
      </c>
    </row>
    <row r="1027" spans="1:21" x14ac:dyDescent="0.25">
      <c r="A1027">
        <v>1029</v>
      </c>
      <c r="B1027">
        <f>IF(IFERROR(VLOOKUP(Origen[[#This Row],[Customer ID]],A1028:A4926,1,FALSE),0)&gt;0,1,0)</f>
        <v>0</v>
      </c>
      <c r="C1027">
        <v>45</v>
      </c>
      <c r="D1027" s="1" t="s">
        <v>2</v>
      </c>
      <c r="E1027" s="1" t="str">
        <f>IF(Origen[[#This Row],[Genero Sin Depurar]]="","Desconocido",Origen[[#This Row],[Genero Sin Depurar]])</f>
        <v>Male</v>
      </c>
      <c r="F1027" s="1" t="s">
        <v>86</v>
      </c>
      <c r="G1027" s="1" t="s">
        <v>4</v>
      </c>
      <c r="H1027" s="2">
        <v>47348</v>
      </c>
      <c r="I1027" s="2" t="str">
        <f>TEXT(Origen[[#This Row],[Fecha Compra]],"dddd")</f>
        <v>sábado</v>
      </c>
      <c r="J1027" s="7" t="str">
        <f>TEXT(MONTH(Origen[[#This Row],[Fecha Compra]]),"MM")</f>
        <v>01</v>
      </c>
      <c r="K1027" s="7">
        <f>YEAR(Origen[[#This Row],[Fecha Compra]])</f>
        <v>2029</v>
      </c>
      <c r="L1027">
        <v>4</v>
      </c>
      <c r="M1027">
        <v>36</v>
      </c>
      <c r="N1027">
        <f>Origen[[#This Row],[Unidades]]*Origen[[#This Row],[PVP]]</f>
        <v>144</v>
      </c>
      <c r="O1027" s="1" t="s">
        <v>127</v>
      </c>
      <c r="P1027" s="1" t="s">
        <v>18</v>
      </c>
      <c r="Q1027" s="1" t="s">
        <v>75</v>
      </c>
      <c r="R1027" s="1" t="s">
        <v>35</v>
      </c>
      <c r="S1027" s="1" t="s">
        <v>36</v>
      </c>
      <c r="T1027" s="1" t="s">
        <v>15</v>
      </c>
      <c r="U1027" s="1" t="s">
        <v>11</v>
      </c>
    </row>
    <row r="1028" spans="1:21" x14ac:dyDescent="0.25">
      <c r="A1028">
        <v>1030</v>
      </c>
      <c r="B1028">
        <f>IF(IFERROR(VLOOKUP(Origen[[#This Row],[Customer ID]],A1029:A4927,1,FALSE),0)&gt;0,1,0)</f>
        <v>0</v>
      </c>
      <c r="C1028">
        <v>29</v>
      </c>
      <c r="D1028" s="1" t="s">
        <v>2</v>
      </c>
      <c r="E1028" s="1" t="str">
        <f>IF(Origen[[#This Row],[Genero Sin Depurar]]="","Desconocido",Origen[[#This Row],[Genero Sin Depurar]])</f>
        <v>Male</v>
      </c>
      <c r="F1028" s="1" t="s">
        <v>125</v>
      </c>
      <c r="G1028" s="1" t="s">
        <v>49</v>
      </c>
      <c r="H1028" s="2">
        <v>47350</v>
      </c>
      <c r="I1028" s="2" t="str">
        <f>TEXT(Origen[[#This Row],[Fecha Compra]],"dddd")</f>
        <v>lunes</v>
      </c>
      <c r="J1028" s="7" t="str">
        <f>TEXT(MONTH(Origen[[#This Row],[Fecha Compra]]),"MM")</f>
        <v>01</v>
      </c>
      <c r="K1028" s="7">
        <f>YEAR(Origen[[#This Row],[Fecha Compra]])</f>
        <v>2029</v>
      </c>
      <c r="L1028">
        <v>33</v>
      </c>
      <c r="M1028">
        <v>22</v>
      </c>
      <c r="N1028">
        <f>Origen[[#This Row],[Unidades]]*Origen[[#This Row],[PVP]]</f>
        <v>726</v>
      </c>
      <c r="O1028" s="1" t="s">
        <v>105</v>
      </c>
      <c r="P1028" s="1" t="s">
        <v>26</v>
      </c>
      <c r="Q1028" s="1" t="s">
        <v>55</v>
      </c>
      <c r="R1028" s="1" t="s">
        <v>19</v>
      </c>
      <c r="S1028" s="1" t="s">
        <v>52</v>
      </c>
      <c r="T1028" s="1" t="s">
        <v>10</v>
      </c>
      <c r="U1028" s="1" t="s">
        <v>58</v>
      </c>
    </row>
    <row r="1029" spans="1:21" x14ac:dyDescent="0.25">
      <c r="A1029">
        <v>1031</v>
      </c>
      <c r="B1029">
        <f>IF(IFERROR(VLOOKUP(Origen[[#This Row],[Customer ID]],A1030:A4928,1,FALSE),0)&gt;0,1,0)</f>
        <v>0</v>
      </c>
      <c r="C1029">
        <v>58</v>
      </c>
      <c r="D1029" s="1" t="s">
        <v>2</v>
      </c>
      <c r="E1029" s="1" t="str">
        <f>IF(Origen[[#This Row],[Genero Sin Depurar]]="","Desconocido",Origen[[#This Row],[Genero Sin Depurar]])</f>
        <v>Male</v>
      </c>
      <c r="F1029" s="1" t="s">
        <v>44</v>
      </c>
      <c r="G1029" s="1" t="s">
        <v>45</v>
      </c>
      <c r="H1029" s="2">
        <v>47352</v>
      </c>
      <c r="I1029" s="2" t="str">
        <f>TEXT(Origen[[#This Row],[Fecha Compra]],"dddd")</f>
        <v>miércoles</v>
      </c>
      <c r="J1029" s="7" t="str">
        <f>TEXT(MONTH(Origen[[#This Row],[Fecha Compra]]),"MM")</f>
        <v>01</v>
      </c>
      <c r="K1029" s="7">
        <f>YEAR(Origen[[#This Row],[Fecha Compra]])</f>
        <v>2029</v>
      </c>
      <c r="L1029">
        <v>37</v>
      </c>
      <c r="M1029">
        <v>89</v>
      </c>
      <c r="N1029">
        <f>Origen[[#This Row],[Unidades]]*Origen[[#This Row],[PVP]]</f>
        <v>3293</v>
      </c>
      <c r="O1029" s="1" t="s">
        <v>5</v>
      </c>
      <c r="P1029" s="1" t="s">
        <v>6</v>
      </c>
      <c r="Q1029" s="1" t="s">
        <v>126</v>
      </c>
      <c r="R1029" s="1" t="s">
        <v>8</v>
      </c>
      <c r="S1029" s="1" t="s">
        <v>27</v>
      </c>
      <c r="T1029" s="1" t="s">
        <v>68</v>
      </c>
      <c r="U1029" s="1" t="s">
        <v>40</v>
      </c>
    </row>
    <row r="1030" spans="1:21" x14ac:dyDescent="0.25">
      <c r="A1030">
        <v>1032</v>
      </c>
      <c r="B1030">
        <f>IF(IFERROR(VLOOKUP(Origen[[#This Row],[Customer ID]],A1031:A4929,1,FALSE),0)&gt;0,1,0)</f>
        <v>0</v>
      </c>
      <c r="C1030">
        <v>22</v>
      </c>
      <c r="D1030" s="1" t="s">
        <v>2</v>
      </c>
      <c r="E1030" s="1" t="str">
        <f>IF(Origen[[#This Row],[Genero Sin Depurar]]="","Desconocido",Origen[[#This Row],[Genero Sin Depurar]])</f>
        <v>Male</v>
      </c>
      <c r="F1030" s="1" t="s">
        <v>23</v>
      </c>
      <c r="G1030" s="1" t="s">
        <v>24</v>
      </c>
      <c r="H1030" s="2">
        <v>47354</v>
      </c>
      <c r="I1030" s="2" t="str">
        <f>TEXT(Origen[[#This Row],[Fecha Compra]],"dddd")</f>
        <v>viernes</v>
      </c>
      <c r="J1030" s="7" t="str">
        <f>TEXT(MONTH(Origen[[#This Row],[Fecha Compra]]),"MM")</f>
        <v>01</v>
      </c>
      <c r="K1030" s="7">
        <f>YEAR(Origen[[#This Row],[Fecha Compra]])</f>
        <v>2029</v>
      </c>
      <c r="L1030">
        <v>32</v>
      </c>
      <c r="M1030">
        <v>50</v>
      </c>
      <c r="N1030">
        <f>Origen[[#This Row],[Unidades]]*Origen[[#This Row],[PVP]]</f>
        <v>1600</v>
      </c>
      <c r="O1030" s="1" t="s">
        <v>104</v>
      </c>
      <c r="P1030" s="1" t="s">
        <v>26</v>
      </c>
      <c r="Q1030" s="1" t="s">
        <v>67</v>
      </c>
      <c r="R1030" s="1" t="s">
        <v>19</v>
      </c>
      <c r="S1030" s="1" t="s">
        <v>20</v>
      </c>
      <c r="T1030" s="1" t="s">
        <v>15</v>
      </c>
      <c r="U1030" s="1" t="s">
        <v>40</v>
      </c>
    </row>
    <row r="1031" spans="1:21" x14ac:dyDescent="0.25">
      <c r="A1031">
        <v>1033</v>
      </c>
      <c r="B1031">
        <f>IF(IFERROR(VLOOKUP(Origen[[#This Row],[Customer ID]],A1032:A4930,1,FALSE),0)&gt;0,1,0)</f>
        <v>0</v>
      </c>
      <c r="C1031">
        <v>55</v>
      </c>
      <c r="D1031" s="1" t="s">
        <v>2</v>
      </c>
      <c r="E1031" s="1" t="str">
        <f>IF(Origen[[#This Row],[Genero Sin Depurar]]="","Desconocido",Origen[[#This Row],[Genero Sin Depurar]])</f>
        <v>Male</v>
      </c>
      <c r="F1031" s="1" t="s">
        <v>119</v>
      </c>
      <c r="G1031" s="1" t="s">
        <v>24</v>
      </c>
      <c r="H1031" s="2">
        <v>47356</v>
      </c>
      <c r="I1031" s="2" t="str">
        <f>TEXT(Origen[[#This Row],[Fecha Compra]],"dddd")</f>
        <v>domingo</v>
      </c>
      <c r="J1031" s="7" t="str">
        <f>TEXT(MONTH(Origen[[#This Row],[Fecha Compra]]),"MM")</f>
        <v>01</v>
      </c>
      <c r="K1031" s="7">
        <f>YEAR(Origen[[#This Row],[Fecha Compra]])</f>
        <v>2029</v>
      </c>
      <c r="L1031">
        <v>44</v>
      </c>
      <c r="M1031">
        <v>36</v>
      </c>
      <c r="N1031">
        <f>Origen[[#This Row],[Unidades]]*Origen[[#This Row],[PVP]]</f>
        <v>1584</v>
      </c>
      <c r="O1031" s="1" t="s">
        <v>13</v>
      </c>
      <c r="P1031" s="1" t="s">
        <v>26</v>
      </c>
      <c r="Q1031" s="1" t="s">
        <v>75</v>
      </c>
      <c r="R1031" s="1" t="s">
        <v>39</v>
      </c>
      <c r="S1031" s="1" t="s">
        <v>20</v>
      </c>
      <c r="T1031" s="1" t="s">
        <v>21</v>
      </c>
      <c r="U1031" s="1" t="s">
        <v>40</v>
      </c>
    </row>
    <row r="1032" spans="1:21" x14ac:dyDescent="0.25">
      <c r="A1032">
        <v>1034</v>
      </c>
      <c r="B1032">
        <f>IF(IFERROR(VLOOKUP(Origen[[#This Row],[Customer ID]],A1033:A4931,1,FALSE),0)&gt;0,1,0)</f>
        <v>0</v>
      </c>
      <c r="C1032">
        <v>19</v>
      </c>
      <c r="D1032" s="1" t="s">
        <v>2</v>
      </c>
      <c r="E1032" s="1" t="str">
        <f>IF(Origen[[#This Row],[Genero Sin Depurar]]="","Desconocido",Origen[[#This Row],[Genero Sin Depurar]])</f>
        <v>Male</v>
      </c>
      <c r="F1032" s="1" t="s">
        <v>77</v>
      </c>
      <c r="G1032" s="1" t="s">
        <v>4</v>
      </c>
      <c r="H1032" s="2">
        <v>47358</v>
      </c>
      <c r="I1032" s="2" t="str">
        <f>TEXT(Origen[[#This Row],[Fecha Compra]],"dddd")</f>
        <v>martes</v>
      </c>
      <c r="J1032" s="7" t="str">
        <f>TEXT(MONTH(Origen[[#This Row],[Fecha Compra]]),"MM")</f>
        <v>01</v>
      </c>
      <c r="K1032" s="7">
        <f>YEAR(Origen[[#This Row],[Fecha Compra]])</f>
        <v>2029</v>
      </c>
      <c r="L1032">
        <v>41</v>
      </c>
      <c r="M1032">
        <v>52</v>
      </c>
      <c r="N1032">
        <f>Origen[[#This Row],[Unidades]]*Origen[[#This Row],[PVP]]</f>
        <v>2132</v>
      </c>
      <c r="O1032" s="1" t="s">
        <v>38</v>
      </c>
      <c r="P1032" s="1" t="s">
        <v>18</v>
      </c>
      <c r="Q1032" s="1" t="s">
        <v>47</v>
      </c>
      <c r="R1032" s="1" t="s">
        <v>19</v>
      </c>
      <c r="S1032" s="1" t="s">
        <v>20</v>
      </c>
      <c r="T1032" s="1" t="s">
        <v>57</v>
      </c>
      <c r="U1032" s="1" t="s">
        <v>40</v>
      </c>
    </row>
    <row r="1033" spans="1:21" x14ac:dyDescent="0.25">
      <c r="A1033">
        <v>1035</v>
      </c>
      <c r="B1033">
        <f>IF(IFERROR(VLOOKUP(Origen[[#This Row],[Customer ID]],A1034:A4932,1,FALSE),0)&gt;0,1,0)</f>
        <v>0</v>
      </c>
      <c r="C1033">
        <v>68</v>
      </c>
      <c r="D1033" s="1" t="s">
        <v>2</v>
      </c>
      <c r="E1033" s="1" t="str">
        <f>IF(Origen[[#This Row],[Genero Sin Depurar]]="","Desconocido",Origen[[#This Row],[Genero Sin Depurar]])</f>
        <v>Male</v>
      </c>
      <c r="F1033" s="1" t="s">
        <v>107</v>
      </c>
      <c r="G1033" s="1" t="s">
        <v>4</v>
      </c>
      <c r="H1033" s="2">
        <v>47360</v>
      </c>
      <c r="I1033" s="2" t="str">
        <f>TEXT(Origen[[#This Row],[Fecha Compra]],"dddd")</f>
        <v>jueves</v>
      </c>
      <c r="J1033" s="7" t="str">
        <f>TEXT(MONTH(Origen[[#This Row],[Fecha Compra]]),"MM")</f>
        <v>01</v>
      </c>
      <c r="K1033" s="7">
        <f>YEAR(Origen[[#This Row],[Fecha Compra]])</f>
        <v>2029</v>
      </c>
      <c r="L1033">
        <v>44</v>
      </c>
      <c r="M1033">
        <v>29</v>
      </c>
      <c r="N1033">
        <f>Origen[[#This Row],[Unidades]]*Origen[[#This Row],[PVP]]</f>
        <v>1276</v>
      </c>
      <c r="O1033" s="1" t="s">
        <v>110</v>
      </c>
      <c r="P1033" s="1" t="s">
        <v>26</v>
      </c>
      <c r="Q1033" s="1" t="s">
        <v>60</v>
      </c>
      <c r="R1033" s="1" t="s">
        <v>39</v>
      </c>
      <c r="S1033" s="1" t="s">
        <v>27</v>
      </c>
      <c r="T1033" s="1" t="s">
        <v>57</v>
      </c>
      <c r="U1033" s="1" t="s">
        <v>22</v>
      </c>
    </row>
    <row r="1034" spans="1:21" x14ac:dyDescent="0.25">
      <c r="A1034">
        <v>1036</v>
      </c>
      <c r="B1034">
        <f>IF(IFERROR(VLOOKUP(Origen[[#This Row],[Customer ID]],A1035:A4933,1,FALSE),0)&gt;0,1,0)</f>
        <v>0</v>
      </c>
      <c r="C1034">
        <v>61</v>
      </c>
      <c r="D1034" s="1" t="s">
        <v>2</v>
      </c>
      <c r="E1034" s="1" t="str">
        <f>IF(Origen[[#This Row],[Genero Sin Depurar]]="","Desconocido",Origen[[#This Row],[Genero Sin Depurar]])</f>
        <v>Male</v>
      </c>
      <c r="F1034" s="1" t="s">
        <v>3</v>
      </c>
      <c r="G1034" s="1" t="s">
        <v>4</v>
      </c>
      <c r="H1034" s="2">
        <v>47362</v>
      </c>
      <c r="I1034" s="2" t="str">
        <f>TEXT(Origen[[#This Row],[Fecha Compra]],"dddd")</f>
        <v>sábado</v>
      </c>
      <c r="J1034" s="7" t="str">
        <f>TEXT(MONTH(Origen[[#This Row],[Fecha Compra]]),"MM")</f>
        <v>01</v>
      </c>
      <c r="K1034" s="7">
        <f>YEAR(Origen[[#This Row],[Fecha Compra]])</f>
        <v>2029</v>
      </c>
      <c r="L1034">
        <v>32</v>
      </c>
      <c r="M1034">
        <v>89</v>
      </c>
      <c r="N1034">
        <f>Origen[[#This Row],[Unidades]]*Origen[[#This Row],[PVP]]</f>
        <v>2848</v>
      </c>
      <c r="O1034" s="1" t="s">
        <v>124</v>
      </c>
      <c r="P1034" s="1" t="s">
        <v>26</v>
      </c>
      <c r="Q1034" s="1" t="s">
        <v>92</v>
      </c>
      <c r="R1034" s="1" t="s">
        <v>39</v>
      </c>
      <c r="S1034" s="1" t="s">
        <v>9</v>
      </c>
      <c r="T1034" s="1" t="s">
        <v>10</v>
      </c>
      <c r="U1034" s="1" t="s">
        <v>31</v>
      </c>
    </row>
    <row r="1035" spans="1:21" x14ac:dyDescent="0.25">
      <c r="A1035">
        <v>1037</v>
      </c>
      <c r="B1035">
        <f>IF(IFERROR(VLOOKUP(Origen[[#This Row],[Customer ID]],A1036:A4934,1,FALSE),0)&gt;0,1,0)</f>
        <v>0</v>
      </c>
      <c r="C1035">
        <v>68</v>
      </c>
      <c r="D1035" s="1" t="s">
        <v>2</v>
      </c>
      <c r="E1035" s="1" t="str">
        <f>IF(Origen[[#This Row],[Genero Sin Depurar]]="","Desconocido",Origen[[#This Row],[Genero Sin Depurar]])</f>
        <v>Male</v>
      </c>
      <c r="F1035" s="1" t="s">
        <v>48</v>
      </c>
      <c r="G1035" s="1" t="s">
        <v>49</v>
      </c>
      <c r="H1035" s="2">
        <v>47364</v>
      </c>
      <c r="I1035" s="2" t="str">
        <f>TEXT(Origen[[#This Row],[Fecha Compra]],"dddd")</f>
        <v>lunes</v>
      </c>
      <c r="J1035" s="7" t="str">
        <f>TEXT(MONTH(Origen[[#This Row],[Fecha Compra]]),"MM")</f>
        <v>01</v>
      </c>
      <c r="K1035" s="7">
        <f>YEAR(Origen[[#This Row],[Fecha Compra]])</f>
        <v>2029</v>
      </c>
      <c r="L1035">
        <v>13</v>
      </c>
      <c r="M1035">
        <v>47</v>
      </c>
      <c r="N1035">
        <f>Origen[[#This Row],[Unidades]]*Origen[[#This Row],[PVP]]</f>
        <v>611</v>
      </c>
      <c r="O1035" s="1" t="s">
        <v>59</v>
      </c>
      <c r="P1035" s="1" t="s">
        <v>26</v>
      </c>
      <c r="Q1035" s="1" t="s">
        <v>116</v>
      </c>
      <c r="R1035" s="1" t="s">
        <v>39</v>
      </c>
      <c r="S1035" s="1" t="s">
        <v>52</v>
      </c>
      <c r="T1035" s="1" t="s">
        <v>57</v>
      </c>
      <c r="U1035" s="1" t="s">
        <v>70</v>
      </c>
    </row>
    <row r="1036" spans="1:21" x14ac:dyDescent="0.25">
      <c r="A1036">
        <v>1038</v>
      </c>
      <c r="B1036">
        <f>IF(IFERROR(VLOOKUP(Origen[[#This Row],[Customer ID]],A1037:A4935,1,FALSE),0)&gt;0,1,0)</f>
        <v>0</v>
      </c>
      <c r="C1036">
        <v>52</v>
      </c>
      <c r="D1036" s="1" t="s">
        <v>2</v>
      </c>
      <c r="E1036" s="1" t="str">
        <f>IF(Origen[[#This Row],[Genero Sin Depurar]]="","Desconocido",Origen[[#This Row],[Genero Sin Depurar]])</f>
        <v>Male</v>
      </c>
      <c r="F1036" s="1" t="s">
        <v>88</v>
      </c>
      <c r="G1036" s="1" t="s">
        <v>49</v>
      </c>
      <c r="H1036" s="2">
        <v>47366</v>
      </c>
      <c r="I1036" s="2" t="str">
        <f>TEXT(Origen[[#This Row],[Fecha Compra]],"dddd")</f>
        <v>miércoles</v>
      </c>
      <c r="J1036" s="7" t="str">
        <f>TEXT(MONTH(Origen[[#This Row],[Fecha Compra]]),"MM")</f>
        <v>01</v>
      </c>
      <c r="K1036" s="7">
        <f>YEAR(Origen[[#This Row],[Fecha Compra]])</f>
        <v>2029</v>
      </c>
      <c r="L1036">
        <v>48</v>
      </c>
      <c r="M1036">
        <v>25</v>
      </c>
      <c r="N1036">
        <f>Origen[[#This Row],[Unidades]]*Origen[[#This Row],[PVP]]</f>
        <v>1200</v>
      </c>
      <c r="O1036" s="1" t="s">
        <v>25</v>
      </c>
      <c r="P1036" s="1" t="s">
        <v>74</v>
      </c>
      <c r="Q1036" s="1" t="s">
        <v>92</v>
      </c>
      <c r="R1036" s="1" t="s">
        <v>19</v>
      </c>
      <c r="S1036" s="1" t="s">
        <v>36</v>
      </c>
      <c r="T1036" s="1" t="s">
        <v>68</v>
      </c>
      <c r="U1036" s="1" t="s">
        <v>40</v>
      </c>
    </row>
    <row r="1037" spans="1:21" x14ac:dyDescent="0.25">
      <c r="A1037">
        <v>1039</v>
      </c>
      <c r="B1037">
        <f>IF(IFERROR(VLOOKUP(Origen[[#This Row],[Customer ID]],A1038:A4936,1,FALSE),0)&gt;0,1,0)</f>
        <v>0</v>
      </c>
      <c r="C1037">
        <v>41</v>
      </c>
      <c r="D1037" s="1" t="s">
        <v>2</v>
      </c>
      <c r="E1037" s="1" t="str">
        <f>IF(Origen[[#This Row],[Genero Sin Depurar]]="","Desconocido",Origen[[#This Row],[Genero Sin Depurar]])</f>
        <v>Male</v>
      </c>
      <c r="F1037" s="1" t="s">
        <v>77</v>
      </c>
      <c r="G1037" s="1" t="s">
        <v>4</v>
      </c>
      <c r="H1037" s="2">
        <v>47368</v>
      </c>
      <c r="I1037" s="2" t="str">
        <f>TEXT(Origen[[#This Row],[Fecha Compra]],"dddd")</f>
        <v>viernes</v>
      </c>
      <c r="J1037" s="7" t="str">
        <f>TEXT(MONTH(Origen[[#This Row],[Fecha Compra]]),"MM")</f>
        <v>01</v>
      </c>
      <c r="K1037" s="7">
        <f>YEAR(Origen[[#This Row],[Fecha Compra]])</f>
        <v>2029</v>
      </c>
      <c r="L1037">
        <v>3</v>
      </c>
      <c r="M1037">
        <v>74</v>
      </c>
      <c r="N1037">
        <f>Origen[[#This Row],[Unidades]]*Origen[[#This Row],[PVP]]</f>
        <v>222</v>
      </c>
      <c r="O1037" s="1" t="s">
        <v>127</v>
      </c>
      <c r="P1037" s="1" t="s">
        <v>74</v>
      </c>
      <c r="Q1037" s="1" t="s">
        <v>91</v>
      </c>
      <c r="R1037" s="1" t="s">
        <v>39</v>
      </c>
      <c r="S1037" s="1" t="s">
        <v>9</v>
      </c>
      <c r="T1037" s="1" t="s">
        <v>57</v>
      </c>
      <c r="U1037" s="1" t="s">
        <v>22</v>
      </c>
    </row>
    <row r="1038" spans="1:21" x14ac:dyDescent="0.25">
      <c r="A1038">
        <v>1040</v>
      </c>
      <c r="B1038">
        <f>IF(IFERROR(VLOOKUP(Origen[[#This Row],[Customer ID]],A1039:A4937,1,FALSE),0)&gt;0,1,0)</f>
        <v>0</v>
      </c>
      <c r="C1038">
        <v>29</v>
      </c>
      <c r="D1038" s="1" t="s">
        <v>2</v>
      </c>
      <c r="E1038" s="1" t="str">
        <f>IF(Origen[[#This Row],[Genero Sin Depurar]]="","Desconocido",Origen[[#This Row],[Genero Sin Depurar]])</f>
        <v>Male</v>
      </c>
      <c r="F1038" s="1" t="s">
        <v>115</v>
      </c>
      <c r="G1038" s="1" t="s">
        <v>49</v>
      </c>
      <c r="H1038" s="2">
        <v>47370</v>
      </c>
      <c r="I1038" s="2" t="str">
        <f>TEXT(Origen[[#This Row],[Fecha Compra]],"dddd")</f>
        <v>domingo</v>
      </c>
      <c r="J1038" s="7" t="str">
        <f>TEXT(MONTH(Origen[[#This Row],[Fecha Compra]]),"MM")</f>
        <v>01</v>
      </c>
      <c r="K1038" s="7">
        <f>YEAR(Origen[[#This Row],[Fecha Compra]])</f>
        <v>2029</v>
      </c>
      <c r="L1038">
        <v>39</v>
      </c>
      <c r="M1038">
        <v>46</v>
      </c>
      <c r="N1038">
        <f>Origen[[#This Row],[Unidades]]*Origen[[#This Row],[PVP]]</f>
        <v>1794</v>
      </c>
      <c r="O1038" s="1" t="s">
        <v>133</v>
      </c>
      <c r="P1038" s="1" t="s">
        <v>26</v>
      </c>
      <c r="Q1038" s="1" t="s">
        <v>118</v>
      </c>
      <c r="R1038" s="1" t="s">
        <v>39</v>
      </c>
      <c r="S1038" s="1" t="s">
        <v>36</v>
      </c>
      <c r="T1038" s="1" t="s">
        <v>10</v>
      </c>
      <c r="U1038" s="1" t="s">
        <v>70</v>
      </c>
    </row>
    <row r="1039" spans="1:21" x14ac:dyDescent="0.25">
      <c r="A1039">
        <v>1041</v>
      </c>
      <c r="B1039">
        <f>IF(IFERROR(VLOOKUP(Origen[[#This Row],[Customer ID]],A1040:A4938,1,FALSE),0)&gt;0,1,0)</f>
        <v>0</v>
      </c>
      <c r="C1039">
        <v>68</v>
      </c>
      <c r="D1039" s="1" t="s">
        <v>2</v>
      </c>
      <c r="E1039" s="1" t="str">
        <f>IF(Origen[[#This Row],[Genero Sin Depurar]]="","Desconocido",Origen[[#This Row],[Genero Sin Depurar]])</f>
        <v>Male</v>
      </c>
      <c r="F1039" s="1" t="s">
        <v>16</v>
      </c>
      <c r="G1039" s="1" t="s">
        <v>4</v>
      </c>
      <c r="H1039" s="2">
        <v>47372</v>
      </c>
      <c r="I1039" s="2" t="str">
        <f>TEXT(Origen[[#This Row],[Fecha Compra]],"dddd")</f>
        <v>martes</v>
      </c>
      <c r="J1039" s="7" t="str">
        <f>TEXT(MONTH(Origen[[#This Row],[Fecha Compra]]),"MM")</f>
        <v>01</v>
      </c>
      <c r="K1039" s="7">
        <f>YEAR(Origen[[#This Row],[Fecha Compra]])</f>
        <v>2029</v>
      </c>
      <c r="L1039">
        <v>7</v>
      </c>
      <c r="M1039">
        <v>22</v>
      </c>
      <c r="N1039">
        <f>Origen[[#This Row],[Unidades]]*Origen[[#This Row],[PVP]]</f>
        <v>154</v>
      </c>
      <c r="O1039" s="1" t="s">
        <v>80</v>
      </c>
      <c r="P1039" s="1" t="s">
        <v>18</v>
      </c>
      <c r="Q1039" s="1" t="s">
        <v>118</v>
      </c>
      <c r="R1039" s="1" t="s">
        <v>39</v>
      </c>
      <c r="S1039" s="1" t="s">
        <v>27</v>
      </c>
      <c r="T1039" s="1" t="s">
        <v>15</v>
      </c>
      <c r="U1039" s="1" t="s">
        <v>11</v>
      </c>
    </row>
    <row r="1040" spans="1:21" x14ac:dyDescent="0.25">
      <c r="A1040">
        <v>1042</v>
      </c>
      <c r="B1040">
        <f>IF(IFERROR(VLOOKUP(Origen[[#This Row],[Customer ID]],A1041:A4939,1,FALSE),0)&gt;0,1,0)</f>
        <v>0</v>
      </c>
      <c r="C1040">
        <v>36</v>
      </c>
      <c r="D1040" s="1" t="s">
        <v>2</v>
      </c>
      <c r="E1040" s="1" t="str">
        <f>IF(Origen[[#This Row],[Genero Sin Depurar]]="","Desconocido",Origen[[#This Row],[Genero Sin Depurar]])</f>
        <v>Male</v>
      </c>
      <c r="F1040" s="1" t="s">
        <v>37</v>
      </c>
      <c r="G1040" s="1" t="s">
        <v>4</v>
      </c>
      <c r="H1040" s="2">
        <v>47374</v>
      </c>
      <c r="I1040" s="2" t="str">
        <f>TEXT(Origen[[#This Row],[Fecha Compra]],"dddd")</f>
        <v>jueves</v>
      </c>
      <c r="J1040" s="7" t="str">
        <f>TEXT(MONTH(Origen[[#This Row],[Fecha Compra]]),"MM")</f>
        <v>01</v>
      </c>
      <c r="K1040" s="7">
        <f>YEAR(Origen[[#This Row],[Fecha Compra]])</f>
        <v>2029</v>
      </c>
      <c r="L1040">
        <v>11</v>
      </c>
      <c r="M1040">
        <v>25</v>
      </c>
      <c r="N1040">
        <f>Origen[[#This Row],[Unidades]]*Origen[[#This Row],[PVP]]</f>
        <v>275</v>
      </c>
      <c r="O1040" s="1" t="s">
        <v>130</v>
      </c>
      <c r="P1040" s="1" t="s">
        <v>26</v>
      </c>
      <c r="Q1040" s="1" t="s">
        <v>103</v>
      </c>
      <c r="R1040" s="1" t="s">
        <v>35</v>
      </c>
      <c r="S1040" s="1" t="s">
        <v>27</v>
      </c>
      <c r="T1040" s="1" t="s">
        <v>15</v>
      </c>
      <c r="U1040" s="1" t="s">
        <v>11</v>
      </c>
    </row>
    <row r="1041" spans="1:21" x14ac:dyDescent="0.25">
      <c r="A1041">
        <v>1043</v>
      </c>
      <c r="B1041">
        <f>IF(IFERROR(VLOOKUP(Origen[[#This Row],[Customer ID]],A1042:A4940,1,FALSE),0)&gt;0,1,0)</f>
        <v>0</v>
      </c>
      <c r="C1041">
        <v>55</v>
      </c>
      <c r="D1041" s="1" t="s">
        <v>2</v>
      </c>
      <c r="E1041" s="1" t="str">
        <f>IF(Origen[[#This Row],[Genero Sin Depurar]]="","Desconocido",Origen[[#This Row],[Genero Sin Depurar]])</f>
        <v>Male</v>
      </c>
      <c r="F1041" s="1" t="s">
        <v>115</v>
      </c>
      <c r="G1041" s="1" t="s">
        <v>49</v>
      </c>
      <c r="H1041" s="2">
        <v>47376</v>
      </c>
      <c r="I1041" s="2" t="str">
        <f>TEXT(Origen[[#This Row],[Fecha Compra]],"dddd")</f>
        <v>sábado</v>
      </c>
      <c r="J1041" s="7" t="str">
        <f>TEXT(MONTH(Origen[[#This Row],[Fecha Compra]]),"MM")</f>
        <v>01</v>
      </c>
      <c r="K1041" s="7">
        <f>YEAR(Origen[[#This Row],[Fecha Compra]])</f>
        <v>2029</v>
      </c>
      <c r="L1041">
        <v>47</v>
      </c>
      <c r="M1041">
        <v>80</v>
      </c>
      <c r="N1041">
        <f>Origen[[#This Row],[Unidades]]*Origen[[#This Row],[PVP]]</f>
        <v>3760</v>
      </c>
      <c r="O1041" s="1" t="s">
        <v>110</v>
      </c>
      <c r="P1041" s="1" t="s">
        <v>26</v>
      </c>
      <c r="Q1041" s="1" t="s">
        <v>14</v>
      </c>
      <c r="R1041" s="1" t="s">
        <v>19</v>
      </c>
      <c r="S1041" s="1" t="s">
        <v>27</v>
      </c>
      <c r="T1041" s="1" t="s">
        <v>21</v>
      </c>
      <c r="U1041" s="1" t="s">
        <v>22</v>
      </c>
    </row>
    <row r="1042" spans="1:21" x14ac:dyDescent="0.25">
      <c r="A1042">
        <v>1044</v>
      </c>
      <c r="B1042">
        <f>IF(IFERROR(VLOOKUP(Origen[[#This Row],[Customer ID]],A1043:A4941,1,FALSE),0)&gt;0,1,0)</f>
        <v>0</v>
      </c>
      <c r="C1042">
        <v>28</v>
      </c>
      <c r="D1042" s="1" t="s">
        <v>2</v>
      </c>
      <c r="E1042" s="1" t="str">
        <f>IF(Origen[[#This Row],[Genero Sin Depurar]]="","Desconocido",Origen[[#This Row],[Genero Sin Depurar]])</f>
        <v>Male</v>
      </c>
      <c r="F1042" s="1" t="s">
        <v>16</v>
      </c>
      <c r="G1042" s="1" t="s">
        <v>4</v>
      </c>
      <c r="H1042" s="2">
        <v>47378</v>
      </c>
      <c r="I1042" s="2" t="str">
        <f>TEXT(Origen[[#This Row],[Fecha Compra]],"dddd")</f>
        <v>lunes</v>
      </c>
      <c r="J1042" s="7" t="str">
        <f>TEXT(MONTH(Origen[[#This Row],[Fecha Compra]]),"MM")</f>
        <v>01</v>
      </c>
      <c r="K1042" s="7">
        <f>YEAR(Origen[[#This Row],[Fecha Compra]])</f>
        <v>2029</v>
      </c>
      <c r="L1042">
        <v>28</v>
      </c>
      <c r="M1042">
        <v>76</v>
      </c>
      <c r="N1042">
        <f>Origen[[#This Row],[Unidades]]*Origen[[#This Row],[PVP]]</f>
        <v>2128</v>
      </c>
      <c r="O1042" s="1" t="s">
        <v>59</v>
      </c>
      <c r="P1042" s="1" t="s">
        <v>26</v>
      </c>
      <c r="Q1042" s="1" t="s">
        <v>78</v>
      </c>
      <c r="R1042" s="1" t="s">
        <v>19</v>
      </c>
      <c r="S1042" s="1" t="s">
        <v>52</v>
      </c>
      <c r="T1042" s="1" t="s">
        <v>68</v>
      </c>
      <c r="U1042" s="1" t="s">
        <v>11</v>
      </c>
    </row>
    <row r="1043" spans="1:21" x14ac:dyDescent="0.25">
      <c r="A1043">
        <v>1045</v>
      </c>
      <c r="B1043">
        <f>IF(IFERROR(VLOOKUP(Origen[[#This Row],[Customer ID]],A1044:A4942,1,FALSE),0)&gt;0,1,0)</f>
        <v>0</v>
      </c>
      <c r="C1043">
        <v>39</v>
      </c>
      <c r="D1043" s="1" t="s">
        <v>2</v>
      </c>
      <c r="E1043" s="1" t="str">
        <f>IF(Origen[[#This Row],[Genero Sin Depurar]]="","Desconocido",Origen[[#This Row],[Genero Sin Depurar]])</f>
        <v>Male</v>
      </c>
      <c r="F1043" s="1" t="s">
        <v>16</v>
      </c>
      <c r="G1043" s="1" t="s">
        <v>4</v>
      </c>
      <c r="H1043" s="2">
        <v>47380</v>
      </c>
      <c r="I1043" s="2" t="str">
        <f>TEXT(Origen[[#This Row],[Fecha Compra]],"dddd")</f>
        <v>miércoles</v>
      </c>
      <c r="J1043" s="7" t="str">
        <f>TEXT(MONTH(Origen[[#This Row],[Fecha Compra]]),"MM")</f>
        <v>01</v>
      </c>
      <c r="K1043" s="7">
        <f>YEAR(Origen[[#This Row],[Fecha Compra]])</f>
        <v>2029</v>
      </c>
      <c r="L1043">
        <v>17</v>
      </c>
      <c r="M1043">
        <v>30</v>
      </c>
      <c r="N1043">
        <f>Origen[[#This Row],[Unidades]]*Origen[[#This Row],[PVP]]</f>
        <v>510</v>
      </c>
      <c r="O1043" s="1" t="s">
        <v>29</v>
      </c>
      <c r="P1043" s="1" t="s">
        <v>6</v>
      </c>
      <c r="Q1043" s="1" t="s">
        <v>67</v>
      </c>
      <c r="R1043" s="1" t="s">
        <v>35</v>
      </c>
      <c r="S1043" s="1" t="s">
        <v>27</v>
      </c>
      <c r="T1043" s="1" t="s">
        <v>57</v>
      </c>
      <c r="U1043" s="1" t="s">
        <v>79</v>
      </c>
    </row>
    <row r="1044" spans="1:21" x14ac:dyDescent="0.25">
      <c r="A1044">
        <v>1046</v>
      </c>
      <c r="B1044">
        <f>IF(IFERROR(VLOOKUP(Origen[[#This Row],[Customer ID]],A1045:A4943,1,FALSE),0)&gt;0,1,0)</f>
        <v>0</v>
      </c>
      <c r="C1044">
        <v>54</v>
      </c>
      <c r="D1044" s="1" t="s">
        <v>2</v>
      </c>
      <c r="E1044" s="1" t="str">
        <f>IF(Origen[[#This Row],[Genero Sin Depurar]]="","Desconocido",Origen[[#This Row],[Genero Sin Depurar]])</f>
        <v>Male</v>
      </c>
      <c r="F1044" s="1" t="s">
        <v>12</v>
      </c>
      <c r="G1044" s="1" t="s">
        <v>4</v>
      </c>
      <c r="H1044" s="2">
        <v>47382</v>
      </c>
      <c r="I1044" s="2" t="str">
        <f>TEXT(Origen[[#This Row],[Fecha Compra]],"dddd")</f>
        <v>viernes</v>
      </c>
      <c r="J1044" s="7" t="str">
        <f>TEXT(MONTH(Origen[[#This Row],[Fecha Compra]]),"MM")</f>
        <v>01</v>
      </c>
      <c r="K1044" s="7">
        <f>YEAR(Origen[[#This Row],[Fecha Compra]])</f>
        <v>2029</v>
      </c>
      <c r="L1044">
        <v>11</v>
      </c>
      <c r="M1044">
        <v>79</v>
      </c>
      <c r="N1044">
        <f>Origen[[#This Row],[Unidades]]*Origen[[#This Row],[PVP]]</f>
        <v>869</v>
      </c>
      <c r="O1044" s="1" t="s">
        <v>112</v>
      </c>
      <c r="P1044" s="1" t="s">
        <v>6</v>
      </c>
      <c r="Q1044" s="1" t="s">
        <v>76</v>
      </c>
      <c r="R1044" s="1" t="s">
        <v>39</v>
      </c>
      <c r="S1044" s="1" t="s">
        <v>52</v>
      </c>
      <c r="T1044" s="1" t="s">
        <v>28</v>
      </c>
      <c r="U1044" s="1" t="s">
        <v>58</v>
      </c>
    </row>
    <row r="1045" spans="1:21" x14ac:dyDescent="0.25">
      <c r="A1045">
        <v>1047</v>
      </c>
      <c r="B1045">
        <f>IF(IFERROR(VLOOKUP(Origen[[#This Row],[Customer ID]],A1046:A4944,1,FALSE),0)&gt;0,1,0)</f>
        <v>0</v>
      </c>
      <c r="C1045">
        <v>40</v>
      </c>
      <c r="D1045" s="1" t="s">
        <v>2</v>
      </c>
      <c r="E1045" s="1" t="str">
        <f>IF(Origen[[#This Row],[Genero Sin Depurar]]="","Desconocido",Origen[[#This Row],[Genero Sin Depurar]])</f>
        <v>Male</v>
      </c>
      <c r="F1045" s="1" t="s">
        <v>32</v>
      </c>
      <c r="G1045" s="1" t="s">
        <v>24</v>
      </c>
      <c r="H1045" s="2">
        <v>47384</v>
      </c>
      <c r="I1045" s="2" t="str">
        <f>TEXT(Origen[[#This Row],[Fecha Compra]],"dddd")</f>
        <v>domingo</v>
      </c>
      <c r="J1045" s="7" t="str">
        <f>TEXT(MONTH(Origen[[#This Row],[Fecha Compra]]),"MM")</f>
        <v>01</v>
      </c>
      <c r="K1045" s="7">
        <f>YEAR(Origen[[#This Row],[Fecha Compra]])</f>
        <v>2029</v>
      </c>
      <c r="L1045">
        <v>12</v>
      </c>
      <c r="M1045">
        <v>22</v>
      </c>
      <c r="N1045">
        <f>Origen[[#This Row],[Unidades]]*Origen[[#This Row],[PVP]]</f>
        <v>264</v>
      </c>
      <c r="O1045" s="1" t="s">
        <v>97</v>
      </c>
      <c r="P1045" s="1" t="s">
        <v>26</v>
      </c>
      <c r="Q1045" s="1" t="s">
        <v>118</v>
      </c>
      <c r="R1045" s="1" t="s">
        <v>8</v>
      </c>
      <c r="S1045" s="1" t="s">
        <v>36</v>
      </c>
      <c r="T1045" s="1" t="s">
        <v>10</v>
      </c>
      <c r="U1045" s="1" t="s">
        <v>31</v>
      </c>
    </row>
    <row r="1046" spans="1:21" x14ac:dyDescent="0.25">
      <c r="A1046">
        <v>1048</v>
      </c>
      <c r="B1046">
        <f>IF(IFERROR(VLOOKUP(Origen[[#This Row],[Customer ID]],A1047:A4945,1,FALSE),0)&gt;0,1,0)</f>
        <v>0</v>
      </c>
      <c r="C1046">
        <v>31</v>
      </c>
      <c r="D1046" s="1" t="s">
        <v>2</v>
      </c>
      <c r="E1046" s="1" t="str">
        <f>IF(Origen[[#This Row],[Genero Sin Depurar]]="","Desconocido",Origen[[#This Row],[Genero Sin Depurar]])</f>
        <v>Male</v>
      </c>
      <c r="F1046" s="1" t="s">
        <v>107</v>
      </c>
      <c r="G1046" s="1" t="s">
        <v>4</v>
      </c>
      <c r="H1046" s="2">
        <v>47386</v>
      </c>
      <c r="I1046" s="2" t="str">
        <f>TEXT(Origen[[#This Row],[Fecha Compra]],"dddd")</f>
        <v>martes</v>
      </c>
      <c r="J1046" s="7" t="str">
        <f>TEXT(MONTH(Origen[[#This Row],[Fecha Compra]]),"MM")</f>
        <v>01</v>
      </c>
      <c r="K1046" s="7">
        <f>YEAR(Origen[[#This Row],[Fecha Compra]])</f>
        <v>2029</v>
      </c>
      <c r="L1046">
        <v>7</v>
      </c>
      <c r="M1046">
        <v>36</v>
      </c>
      <c r="N1046">
        <f>Origen[[#This Row],[Unidades]]*Origen[[#This Row],[PVP]]</f>
        <v>252</v>
      </c>
      <c r="O1046" s="1" t="s">
        <v>122</v>
      </c>
      <c r="P1046" s="1" t="s">
        <v>18</v>
      </c>
      <c r="Q1046" s="1" t="s">
        <v>60</v>
      </c>
      <c r="R1046" s="1" t="s">
        <v>39</v>
      </c>
      <c r="S1046" s="1" t="s">
        <v>36</v>
      </c>
      <c r="T1046" s="1" t="s">
        <v>21</v>
      </c>
      <c r="U1046" s="1" t="s">
        <v>11</v>
      </c>
    </row>
    <row r="1047" spans="1:21" x14ac:dyDescent="0.25">
      <c r="A1047">
        <v>1049</v>
      </c>
      <c r="B1047">
        <f>IF(IFERROR(VLOOKUP(Origen[[#This Row],[Customer ID]],A1048:A4946,1,FALSE),0)&gt;0,1,0)</f>
        <v>0</v>
      </c>
      <c r="C1047">
        <v>30</v>
      </c>
      <c r="D1047" s="1" t="s">
        <v>2</v>
      </c>
      <c r="E1047" s="1" t="str">
        <f>IF(Origen[[#This Row],[Genero Sin Depurar]]="","Desconocido",Origen[[#This Row],[Genero Sin Depurar]])</f>
        <v>Male</v>
      </c>
      <c r="F1047" s="1" t="s">
        <v>107</v>
      </c>
      <c r="G1047" s="1" t="s">
        <v>4</v>
      </c>
      <c r="H1047" s="2">
        <v>47388</v>
      </c>
      <c r="I1047" s="2" t="str">
        <f>TEXT(Origen[[#This Row],[Fecha Compra]],"dddd")</f>
        <v>jueves</v>
      </c>
      <c r="J1047" s="7" t="str">
        <f>TEXT(MONTH(Origen[[#This Row],[Fecha Compra]]),"MM")</f>
        <v>01</v>
      </c>
      <c r="K1047" s="7">
        <f>YEAR(Origen[[#This Row],[Fecha Compra]])</f>
        <v>2029</v>
      </c>
      <c r="L1047">
        <v>19</v>
      </c>
      <c r="M1047">
        <v>77</v>
      </c>
      <c r="N1047">
        <f>Origen[[#This Row],[Unidades]]*Origen[[#This Row],[PVP]]</f>
        <v>1463</v>
      </c>
      <c r="O1047" s="1" t="s">
        <v>13</v>
      </c>
      <c r="P1047" s="1" t="s">
        <v>6</v>
      </c>
      <c r="Q1047" s="1" t="s">
        <v>116</v>
      </c>
      <c r="R1047" s="1" t="s">
        <v>39</v>
      </c>
      <c r="S1047" s="1" t="s">
        <v>36</v>
      </c>
      <c r="T1047" s="1" t="s">
        <v>10</v>
      </c>
      <c r="U1047" s="1" t="s">
        <v>11</v>
      </c>
    </row>
    <row r="1048" spans="1:21" x14ac:dyDescent="0.25">
      <c r="A1048">
        <v>1050</v>
      </c>
      <c r="B1048">
        <f>IF(IFERROR(VLOOKUP(Origen[[#This Row],[Customer ID]],A1049:A4947,1,FALSE),0)&gt;0,1,0)</f>
        <v>0</v>
      </c>
      <c r="C1048">
        <v>45</v>
      </c>
      <c r="D1048" s="1" t="s">
        <v>2</v>
      </c>
      <c r="E1048" s="1" t="str">
        <f>IF(Origen[[#This Row],[Genero Sin Depurar]]="","Desconocido",Origen[[#This Row],[Genero Sin Depurar]])</f>
        <v>Male</v>
      </c>
      <c r="F1048" s="1" t="s">
        <v>71</v>
      </c>
      <c r="G1048" s="1" t="s">
        <v>49</v>
      </c>
      <c r="H1048" s="2">
        <v>47390</v>
      </c>
      <c r="I1048" s="2" t="str">
        <f>TEXT(Origen[[#This Row],[Fecha Compra]],"dddd")</f>
        <v>sábado</v>
      </c>
      <c r="J1048" s="7" t="str">
        <f>TEXT(MONTH(Origen[[#This Row],[Fecha Compra]]),"MM")</f>
        <v>01</v>
      </c>
      <c r="K1048" s="7">
        <f>YEAR(Origen[[#This Row],[Fecha Compra]])</f>
        <v>2029</v>
      </c>
      <c r="L1048">
        <v>24</v>
      </c>
      <c r="M1048">
        <v>33</v>
      </c>
      <c r="N1048">
        <f>Origen[[#This Row],[Unidades]]*Origen[[#This Row],[PVP]]</f>
        <v>792</v>
      </c>
      <c r="O1048" s="1" t="s">
        <v>123</v>
      </c>
      <c r="P1048" s="1" t="s">
        <v>18</v>
      </c>
      <c r="Q1048" s="1" t="s">
        <v>55</v>
      </c>
      <c r="R1048" s="1" t="s">
        <v>39</v>
      </c>
      <c r="S1048" s="1" t="s">
        <v>56</v>
      </c>
      <c r="T1048" s="1" t="s">
        <v>15</v>
      </c>
      <c r="U1048" s="1" t="s">
        <v>40</v>
      </c>
    </row>
    <row r="1049" spans="1:21" x14ac:dyDescent="0.25">
      <c r="A1049">
        <v>1051</v>
      </c>
      <c r="B1049">
        <f>IF(IFERROR(VLOOKUP(Origen[[#This Row],[Customer ID]],A1050:A4948,1,FALSE),0)&gt;0,1,0)</f>
        <v>0</v>
      </c>
      <c r="C1049">
        <v>48</v>
      </c>
      <c r="D1049" s="1" t="s">
        <v>2</v>
      </c>
      <c r="E1049" s="1" t="str">
        <f>IF(Origen[[#This Row],[Genero Sin Depurar]]="","Desconocido",Origen[[#This Row],[Genero Sin Depurar]])</f>
        <v>Male</v>
      </c>
      <c r="F1049" s="1" t="s">
        <v>32</v>
      </c>
      <c r="G1049" s="1" t="s">
        <v>24</v>
      </c>
      <c r="H1049" s="2">
        <v>47392</v>
      </c>
      <c r="I1049" s="2" t="str">
        <f>TEXT(Origen[[#This Row],[Fecha Compra]],"dddd")</f>
        <v>lunes</v>
      </c>
      <c r="J1049" s="7" t="str">
        <f>TEXT(MONTH(Origen[[#This Row],[Fecha Compra]]),"MM")</f>
        <v>01</v>
      </c>
      <c r="K1049" s="7">
        <f>YEAR(Origen[[#This Row],[Fecha Compra]])</f>
        <v>2029</v>
      </c>
      <c r="L1049">
        <v>19</v>
      </c>
      <c r="M1049">
        <v>64</v>
      </c>
      <c r="N1049">
        <f>Origen[[#This Row],[Unidades]]*Origen[[#This Row],[PVP]]</f>
        <v>1216</v>
      </c>
      <c r="O1049" s="1" t="s">
        <v>85</v>
      </c>
      <c r="P1049" s="1" t="s">
        <v>26</v>
      </c>
      <c r="Q1049" s="1" t="s">
        <v>100</v>
      </c>
      <c r="R1049" s="1" t="s">
        <v>8</v>
      </c>
      <c r="S1049" s="1" t="s">
        <v>27</v>
      </c>
      <c r="T1049" s="1" t="s">
        <v>10</v>
      </c>
      <c r="U1049" s="1" t="s">
        <v>70</v>
      </c>
    </row>
    <row r="1050" spans="1:21" x14ac:dyDescent="0.25">
      <c r="A1050">
        <v>1052</v>
      </c>
      <c r="B1050">
        <f>IF(IFERROR(VLOOKUP(Origen[[#This Row],[Customer ID]],A1051:A4949,1,FALSE),0)&gt;0,1,0)</f>
        <v>0</v>
      </c>
      <c r="C1050">
        <v>45</v>
      </c>
      <c r="D1050" s="1" t="s">
        <v>2</v>
      </c>
      <c r="E1050" s="1" t="str">
        <f>IF(Origen[[#This Row],[Genero Sin Depurar]]="","Desconocido",Origen[[#This Row],[Genero Sin Depurar]])</f>
        <v>Male</v>
      </c>
      <c r="F1050" s="1" t="s">
        <v>107</v>
      </c>
      <c r="G1050" s="1" t="s">
        <v>4</v>
      </c>
      <c r="H1050" s="2">
        <v>47394</v>
      </c>
      <c r="I1050" s="2" t="str">
        <f>TEXT(Origen[[#This Row],[Fecha Compra]],"dddd")</f>
        <v>miércoles</v>
      </c>
      <c r="J1050" s="7" t="str">
        <f>TEXT(MONTH(Origen[[#This Row],[Fecha Compra]]),"MM")</f>
        <v>01</v>
      </c>
      <c r="K1050" s="7">
        <f>YEAR(Origen[[#This Row],[Fecha Compra]])</f>
        <v>2029</v>
      </c>
      <c r="L1050">
        <v>39</v>
      </c>
      <c r="M1050">
        <v>53</v>
      </c>
      <c r="N1050">
        <f>Origen[[#This Row],[Unidades]]*Origen[[#This Row],[PVP]]</f>
        <v>2067</v>
      </c>
      <c r="O1050" s="1" t="s">
        <v>105</v>
      </c>
      <c r="P1050" s="1" t="s">
        <v>26</v>
      </c>
      <c r="Q1050" s="1" t="s">
        <v>108</v>
      </c>
      <c r="R1050" s="1" t="s">
        <v>39</v>
      </c>
      <c r="S1050" s="1" t="s">
        <v>20</v>
      </c>
      <c r="T1050" s="1" t="s">
        <v>28</v>
      </c>
      <c r="U1050" s="1" t="s">
        <v>31</v>
      </c>
    </row>
    <row r="1051" spans="1:21" x14ac:dyDescent="0.25">
      <c r="A1051">
        <v>1053</v>
      </c>
      <c r="B1051">
        <f>IF(IFERROR(VLOOKUP(Origen[[#This Row],[Customer ID]],A1052:A4950,1,FALSE),0)&gt;0,1,0)</f>
        <v>0</v>
      </c>
      <c r="C1051">
        <v>60</v>
      </c>
      <c r="D1051" s="1" t="s">
        <v>2</v>
      </c>
      <c r="E1051" s="1" t="str">
        <f>IF(Origen[[#This Row],[Genero Sin Depurar]]="","Desconocido",Origen[[#This Row],[Genero Sin Depurar]])</f>
        <v>Male</v>
      </c>
      <c r="F1051" s="1" t="s">
        <v>53</v>
      </c>
      <c r="G1051" s="1" t="s">
        <v>24</v>
      </c>
      <c r="H1051" s="2">
        <v>47396</v>
      </c>
      <c r="I1051" s="2" t="str">
        <f>TEXT(Origen[[#This Row],[Fecha Compra]],"dddd")</f>
        <v>viernes</v>
      </c>
      <c r="J1051" s="7" t="str">
        <f>TEXT(MONTH(Origen[[#This Row],[Fecha Compra]]),"MM")</f>
        <v>01</v>
      </c>
      <c r="K1051" s="7">
        <f>YEAR(Origen[[#This Row],[Fecha Compra]])</f>
        <v>2029</v>
      </c>
      <c r="L1051">
        <v>1</v>
      </c>
      <c r="M1051">
        <v>36</v>
      </c>
      <c r="N1051">
        <f>Origen[[#This Row],[Unidades]]*Origen[[#This Row],[PVP]]</f>
        <v>36</v>
      </c>
      <c r="O1051" s="1" t="s">
        <v>123</v>
      </c>
      <c r="P1051" s="1" t="s">
        <v>74</v>
      </c>
      <c r="Q1051" s="1" t="s">
        <v>51</v>
      </c>
      <c r="R1051" s="1" t="s">
        <v>39</v>
      </c>
      <c r="S1051" s="1" t="s">
        <v>52</v>
      </c>
      <c r="T1051" s="1" t="s">
        <v>21</v>
      </c>
      <c r="U1051" s="1" t="s">
        <v>11</v>
      </c>
    </row>
    <row r="1052" spans="1:21" x14ac:dyDescent="0.25">
      <c r="A1052">
        <v>1054</v>
      </c>
      <c r="B1052">
        <f>IF(IFERROR(VLOOKUP(Origen[[#This Row],[Customer ID]],A1053:A4951,1,FALSE),0)&gt;0,1,0)</f>
        <v>0</v>
      </c>
      <c r="C1052">
        <v>59</v>
      </c>
      <c r="D1052" s="1" t="s">
        <v>2</v>
      </c>
      <c r="E1052" s="1" t="str">
        <f>IF(Origen[[#This Row],[Genero Sin Depurar]]="","Desconocido",Origen[[#This Row],[Genero Sin Depurar]])</f>
        <v>Male</v>
      </c>
      <c r="F1052" s="1" t="s">
        <v>3</v>
      </c>
      <c r="G1052" s="1" t="s">
        <v>4</v>
      </c>
      <c r="H1052" s="2">
        <v>47398</v>
      </c>
      <c r="I1052" s="2" t="str">
        <f>TEXT(Origen[[#This Row],[Fecha Compra]],"dddd")</f>
        <v>domingo</v>
      </c>
      <c r="J1052" s="7" t="str">
        <f>TEXT(MONTH(Origen[[#This Row],[Fecha Compra]]),"MM")</f>
        <v>01</v>
      </c>
      <c r="K1052" s="7">
        <f>YEAR(Origen[[#This Row],[Fecha Compra]])</f>
        <v>2029</v>
      </c>
      <c r="L1052">
        <v>10</v>
      </c>
      <c r="M1052">
        <v>70</v>
      </c>
      <c r="N1052">
        <f>Origen[[#This Row],[Unidades]]*Origen[[#This Row],[PVP]]</f>
        <v>700</v>
      </c>
      <c r="O1052" s="1" t="s">
        <v>93</v>
      </c>
      <c r="P1052" s="1" t="s">
        <v>26</v>
      </c>
      <c r="Q1052" s="1" t="s">
        <v>126</v>
      </c>
      <c r="R1052" s="1" t="s">
        <v>19</v>
      </c>
      <c r="S1052" s="1" t="s">
        <v>52</v>
      </c>
      <c r="T1052" s="1" t="s">
        <v>68</v>
      </c>
      <c r="U1052" s="1" t="s">
        <v>58</v>
      </c>
    </row>
    <row r="1053" spans="1:21" x14ac:dyDescent="0.25">
      <c r="A1053">
        <v>1055</v>
      </c>
      <c r="B1053">
        <f>IF(IFERROR(VLOOKUP(Origen[[#This Row],[Customer ID]],A1054:A4952,1,FALSE),0)&gt;0,1,0)</f>
        <v>0</v>
      </c>
      <c r="C1053">
        <v>18</v>
      </c>
      <c r="D1053" s="1" t="s">
        <v>2</v>
      </c>
      <c r="E1053" s="1" t="str">
        <f>IF(Origen[[#This Row],[Genero Sin Depurar]]="","Desconocido",Origen[[#This Row],[Genero Sin Depurar]])</f>
        <v>Male</v>
      </c>
      <c r="F1053" s="1" t="s">
        <v>41</v>
      </c>
      <c r="G1053" s="1" t="s">
        <v>4</v>
      </c>
      <c r="H1053" s="2">
        <v>47400</v>
      </c>
      <c r="I1053" s="2" t="str">
        <f>TEXT(Origen[[#This Row],[Fecha Compra]],"dddd")</f>
        <v>martes</v>
      </c>
      <c r="J1053" s="7" t="str">
        <f>TEXT(MONTH(Origen[[#This Row],[Fecha Compra]]),"MM")</f>
        <v>01</v>
      </c>
      <c r="K1053" s="7">
        <f>YEAR(Origen[[#This Row],[Fecha Compra]])</f>
        <v>2029</v>
      </c>
      <c r="L1053">
        <v>48</v>
      </c>
      <c r="M1053">
        <v>96</v>
      </c>
      <c r="N1053">
        <f>Origen[[#This Row],[Unidades]]*Origen[[#This Row],[PVP]]</f>
        <v>4608</v>
      </c>
      <c r="O1053" s="1" t="s">
        <v>54</v>
      </c>
      <c r="P1053" s="1" t="s">
        <v>6</v>
      </c>
      <c r="Q1053" s="1" t="s">
        <v>91</v>
      </c>
      <c r="R1053" s="1" t="s">
        <v>8</v>
      </c>
      <c r="S1053" s="1" t="s">
        <v>9</v>
      </c>
      <c r="T1053" s="1" t="s">
        <v>28</v>
      </c>
      <c r="U1053" s="1" t="s">
        <v>40</v>
      </c>
    </row>
    <row r="1054" spans="1:21" x14ac:dyDescent="0.25">
      <c r="A1054">
        <v>1056</v>
      </c>
      <c r="B1054">
        <f>IF(IFERROR(VLOOKUP(Origen[[#This Row],[Customer ID]],A1055:A4953,1,FALSE),0)&gt;0,1,0)</f>
        <v>0</v>
      </c>
      <c r="C1054">
        <v>70</v>
      </c>
      <c r="D1054" s="1" t="s">
        <v>2</v>
      </c>
      <c r="E1054" s="1" t="str">
        <f>IF(Origen[[#This Row],[Genero Sin Depurar]]="","Desconocido",Origen[[#This Row],[Genero Sin Depurar]])</f>
        <v>Male</v>
      </c>
      <c r="F1054" s="1" t="s">
        <v>84</v>
      </c>
      <c r="G1054" s="1" t="s">
        <v>45</v>
      </c>
      <c r="H1054" s="2">
        <v>47402</v>
      </c>
      <c r="I1054" s="2" t="str">
        <f>TEXT(Origen[[#This Row],[Fecha Compra]],"dddd")</f>
        <v>jueves</v>
      </c>
      <c r="J1054" s="7" t="str">
        <f>TEXT(MONTH(Origen[[#This Row],[Fecha Compra]]),"MM")</f>
        <v>01</v>
      </c>
      <c r="K1054" s="7">
        <f>YEAR(Origen[[#This Row],[Fecha Compra]])</f>
        <v>2029</v>
      </c>
      <c r="L1054">
        <v>24</v>
      </c>
      <c r="M1054">
        <v>27</v>
      </c>
      <c r="N1054">
        <f>Origen[[#This Row],[Unidades]]*Origen[[#This Row],[PVP]]</f>
        <v>648</v>
      </c>
      <c r="O1054" s="1" t="s">
        <v>17</v>
      </c>
      <c r="P1054" s="1" t="s">
        <v>26</v>
      </c>
      <c r="Q1054" s="1" t="s">
        <v>103</v>
      </c>
      <c r="R1054" s="1" t="s">
        <v>19</v>
      </c>
      <c r="S1054" s="1" t="s">
        <v>27</v>
      </c>
      <c r="T1054" s="1" t="s">
        <v>68</v>
      </c>
      <c r="U1054" s="1" t="s">
        <v>31</v>
      </c>
    </row>
    <row r="1055" spans="1:21" x14ac:dyDescent="0.25">
      <c r="A1055">
        <v>1057</v>
      </c>
      <c r="B1055">
        <f>IF(IFERROR(VLOOKUP(Origen[[#This Row],[Customer ID]],A1056:A4954,1,FALSE),0)&gt;0,1,0)</f>
        <v>0</v>
      </c>
      <c r="C1055">
        <v>20</v>
      </c>
      <c r="D1055" s="1" t="s">
        <v>2</v>
      </c>
      <c r="E1055" s="1" t="str">
        <f>IF(Origen[[#This Row],[Genero Sin Depurar]]="","Desconocido",Origen[[#This Row],[Genero Sin Depurar]])</f>
        <v>Male</v>
      </c>
      <c r="F1055" s="1" t="s">
        <v>12</v>
      </c>
      <c r="G1055" s="1" t="s">
        <v>4</v>
      </c>
      <c r="H1055" s="2">
        <v>47404</v>
      </c>
      <c r="I1055" s="2" t="str">
        <f>TEXT(Origen[[#This Row],[Fecha Compra]],"dddd")</f>
        <v>sábado</v>
      </c>
      <c r="J1055" s="7" t="str">
        <f>TEXT(MONTH(Origen[[#This Row],[Fecha Compra]]),"MM")</f>
        <v>01</v>
      </c>
      <c r="K1055" s="7">
        <f>YEAR(Origen[[#This Row],[Fecha Compra]])</f>
        <v>2029</v>
      </c>
      <c r="L1055">
        <v>42</v>
      </c>
      <c r="M1055">
        <v>64</v>
      </c>
      <c r="N1055">
        <f>Origen[[#This Row],[Unidades]]*Origen[[#This Row],[PVP]]</f>
        <v>2688</v>
      </c>
      <c r="O1055" s="1" t="s">
        <v>117</v>
      </c>
      <c r="P1055" s="1" t="s">
        <v>6</v>
      </c>
      <c r="Q1055" s="1" t="s">
        <v>76</v>
      </c>
      <c r="R1055" s="1" t="s">
        <v>8</v>
      </c>
      <c r="S1055" s="1" t="s">
        <v>52</v>
      </c>
      <c r="T1055" s="1" t="s">
        <v>10</v>
      </c>
      <c r="U1055" s="1" t="s">
        <v>11</v>
      </c>
    </row>
    <row r="1056" spans="1:21" x14ac:dyDescent="0.25">
      <c r="A1056">
        <v>1058</v>
      </c>
      <c r="B1056">
        <f>IF(IFERROR(VLOOKUP(Origen[[#This Row],[Customer ID]],A1057:A4955,1,FALSE),0)&gt;0,1,0)</f>
        <v>0</v>
      </c>
      <c r="C1056">
        <v>65</v>
      </c>
      <c r="D1056" s="1" t="s">
        <v>2</v>
      </c>
      <c r="E1056" s="1" t="str">
        <f>IF(Origen[[#This Row],[Genero Sin Depurar]]="","Desconocido",Origen[[#This Row],[Genero Sin Depurar]])</f>
        <v>Male</v>
      </c>
      <c r="F1056" s="1" t="s">
        <v>84</v>
      </c>
      <c r="G1056" s="1" t="s">
        <v>45</v>
      </c>
      <c r="H1056" s="2">
        <v>47406</v>
      </c>
      <c r="I1056" s="2" t="str">
        <f>TEXT(Origen[[#This Row],[Fecha Compra]],"dddd")</f>
        <v>lunes</v>
      </c>
      <c r="J1056" s="7" t="str">
        <f>TEXT(MONTH(Origen[[#This Row],[Fecha Compra]]),"MM")</f>
        <v>01</v>
      </c>
      <c r="K1056" s="7">
        <f>YEAR(Origen[[#This Row],[Fecha Compra]])</f>
        <v>2029</v>
      </c>
      <c r="L1056">
        <v>20</v>
      </c>
      <c r="M1056">
        <v>23</v>
      </c>
      <c r="N1056">
        <f>Origen[[#This Row],[Unidades]]*Origen[[#This Row],[PVP]]</f>
        <v>460</v>
      </c>
      <c r="O1056" s="1" t="s">
        <v>132</v>
      </c>
      <c r="P1056" s="1" t="s">
        <v>18</v>
      </c>
      <c r="Q1056" s="1" t="s">
        <v>14</v>
      </c>
      <c r="R1056" s="1" t="s">
        <v>19</v>
      </c>
      <c r="S1056" s="1" t="s">
        <v>52</v>
      </c>
      <c r="T1056" s="1" t="s">
        <v>21</v>
      </c>
      <c r="U1056" s="1" t="s">
        <v>22</v>
      </c>
    </row>
    <row r="1057" spans="1:21" x14ac:dyDescent="0.25">
      <c r="A1057">
        <v>1059</v>
      </c>
      <c r="B1057">
        <f>IF(IFERROR(VLOOKUP(Origen[[#This Row],[Customer ID]],A1058:A4956,1,FALSE),0)&gt;0,1,0)</f>
        <v>0</v>
      </c>
      <c r="C1057">
        <v>29</v>
      </c>
      <c r="D1057" s="1" t="s">
        <v>2</v>
      </c>
      <c r="E1057" s="1" t="str">
        <f>IF(Origen[[#This Row],[Genero Sin Depurar]]="","Desconocido",Origen[[#This Row],[Genero Sin Depurar]])</f>
        <v>Male</v>
      </c>
      <c r="F1057" s="1" t="s">
        <v>101</v>
      </c>
      <c r="G1057" s="1" t="s">
        <v>49</v>
      </c>
      <c r="H1057" s="2">
        <v>47408</v>
      </c>
      <c r="I1057" s="2" t="str">
        <f>TEXT(Origen[[#This Row],[Fecha Compra]],"dddd")</f>
        <v>miércoles</v>
      </c>
      <c r="J1057" s="7" t="str">
        <f>TEXT(MONTH(Origen[[#This Row],[Fecha Compra]]),"MM")</f>
        <v>01</v>
      </c>
      <c r="K1057" s="7">
        <f>YEAR(Origen[[#This Row],[Fecha Compra]])</f>
        <v>2029</v>
      </c>
      <c r="L1057">
        <v>49</v>
      </c>
      <c r="M1057">
        <v>33</v>
      </c>
      <c r="N1057">
        <f>Origen[[#This Row],[Unidades]]*Origen[[#This Row],[PVP]]</f>
        <v>1617</v>
      </c>
      <c r="O1057" s="1" t="s">
        <v>112</v>
      </c>
      <c r="P1057" s="1" t="s">
        <v>6</v>
      </c>
      <c r="Q1057" s="1" t="s">
        <v>65</v>
      </c>
      <c r="R1057" s="1" t="s">
        <v>35</v>
      </c>
      <c r="S1057" s="1" t="s">
        <v>27</v>
      </c>
      <c r="T1057" s="1" t="s">
        <v>57</v>
      </c>
      <c r="U1057" s="1" t="s">
        <v>79</v>
      </c>
    </row>
    <row r="1058" spans="1:21" x14ac:dyDescent="0.25">
      <c r="A1058">
        <v>1060</v>
      </c>
      <c r="B1058">
        <f>IF(IFERROR(VLOOKUP(Origen[[#This Row],[Customer ID]],A1059:A4957,1,FALSE),0)&gt;0,1,0)</f>
        <v>0</v>
      </c>
      <c r="C1058">
        <v>22</v>
      </c>
      <c r="D1058" s="1" t="s">
        <v>2</v>
      </c>
      <c r="E1058" s="1" t="str">
        <f>IF(Origen[[#This Row],[Genero Sin Depurar]]="","Desconocido",Origen[[#This Row],[Genero Sin Depurar]])</f>
        <v>Male</v>
      </c>
      <c r="F1058" s="1" t="s">
        <v>84</v>
      </c>
      <c r="G1058" s="1" t="s">
        <v>45</v>
      </c>
      <c r="H1058" s="2">
        <v>47410</v>
      </c>
      <c r="I1058" s="2" t="str">
        <f>TEXT(Origen[[#This Row],[Fecha Compra]],"dddd")</f>
        <v>viernes</v>
      </c>
      <c r="J1058" s="7" t="str">
        <f>TEXT(MONTH(Origen[[#This Row],[Fecha Compra]]),"MM")</f>
        <v>01</v>
      </c>
      <c r="K1058" s="7">
        <f>YEAR(Origen[[#This Row],[Fecha Compra]])</f>
        <v>2029</v>
      </c>
      <c r="L1058">
        <v>25</v>
      </c>
      <c r="M1058">
        <v>34</v>
      </c>
      <c r="N1058">
        <f>Origen[[#This Row],[Unidades]]*Origen[[#This Row],[PVP]]</f>
        <v>850</v>
      </c>
      <c r="O1058" s="1" t="s">
        <v>80</v>
      </c>
      <c r="P1058" s="1" t="s">
        <v>26</v>
      </c>
      <c r="Q1058" s="1" t="s">
        <v>100</v>
      </c>
      <c r="R1058" s="1" t="s">
        <v>8</v>
      </c>
      <c r="S1058" s="1" t="s">
        <v>36</v>
      </c>
      <c r="T1058" s="1" t="s">
        <v>68</v>
      </c>
      <c r="U1058" s="1" t="s">
        <v>70</v>
      </c>
    </row>
    <row r="1059" spans="1:21" x14ac:dyDescent="0.25">
      <c r="A1059">
        <v>1061</v>
      </c>
      <c r="B1059">
        <f>IF(IFERROR(VLOOKUP(Origen[[#This Row],[Customer ID]],A1060:A4958,1,FALSE),0)&gt;0,1,0)</f>
        <v>0</v>
      </c>
      <c r="C1059">
        <v>27</v>
      </c>
      <c r="D1059" s="1" t="s">
        <v>2</v>
      </c>
      <c r="E1059" s="1" t="str">
        <f>IF(Origen[[#This Row],[Genero Sin Depurar]]="","Desconocido",Origen[[#This Row],[Genero Sin Depurar]])</f>
        <v>Male</v>
      </c>
      <c r="F1059" s="1" t="s">
        <v>12</v>
      </c>
      <c r="G1059" s="1" t="s">
        <v>4</v>
      </c>
      <c r="H1059" s="2">
        <v>47412</v>
      </c>
      <c r="I1059" s="2" t="str">
        <f>TEXT(Origen[[#This Row],[Fecha Compra]],"dddd")</f>
        <v>domingo</v>
      </c>
      <c r="J1059" s="7" t="str">
        <f>TEXT(MONTH(Origen[[#This Row],[Fecha Compra]]),"MM")</f>
        <v>01</v>
      </c>
      <c r="K1059" s="7">
        <f>YEAR(Origen[[#This Row],[Fecha Compra]])</f>
        <v>2029</v>
      </c>
      <c r="L1059">
        <v>21</v>
      </c>
      <c r="M1059">
        <v>35</v>
      </c>
      <c r="N1059">
        <f>Origen[[#This Row],[Unidades]]*Origen[[#This Row],[PVP]]</f>
        <v>735</v>
      </c>
      <c r="O1059" s="1" t="s">
        <v>128</v>
      </c>
      <c r="P1059" s="1" t="s">
        <v>18</v>
      </c>
      <c r="Q1059" s="1" t="s">
        <v>7</v>
      </c>
      <c r="R1059" s="1" t="s">
        <v>35</v>
      </c>
      <c r="S1059" s="1" t="s">
        <v>27</v>
      </c>
      <c r="T1059" s="1" t="s">
        <v>68</v>
      </c>
      <c r="U1059" s="1" t="s">
        <v>79</v>
      </c>
    </row>
    <row r="1060" spans="1:21" x14ac:dyDescent="0.25">
      <c r="A1060">
        <v>1062</v>
      </c>
      <c r="B1060">
        <f>IF(IFERROR(VLOOKUP(Origen[[#This Row],[Customer ID]],A1061:A4959,1,FALSE),0)&gt;0,1,0)</f>
        <v>0</v>
      </c>
      <c r="C1060">
        <v>36</v>
      </c>
      <c r="D1060" s="1" t="s">
        <v>2</v>
      </c>
      <c r="E1060" s="1" t="str">
        <f>IF(Origen[[#This Row],[Genero Sin Depurar]]="","Desconocido",Origen[[#This Row],[Genero Sin Depurar]])</f>
        <v>Male</v>
      </c>
      <c r="F1060" s="1" t="s">
        <v>44</v>
      </c>
      <c r="G1060" s="1" t="s">
        <v>45</v>
      </c>
      <c r="H1060" s="2">
        <v>47414</v>
      </c>
      <c r="I1060" s="2" t="str">
        <f>TEXT(Origen[[#This Row],[Fecha Compra]],"dddd")</f>
        <v>martes</v>
      </c>
      <c r="J1060" s="7" t="str">
        <f>TEXT(MONTH(Origen[[#This Row],[Fecha Compra]]),"MM")</f>
        <v>01</v>
      </c>
      <c r="K1060" s="7">
        <f>YEAR(Origen[[#This Row],[Fecha Compra]])</f>
        <v>2029</v>
      </c>
      <c r="L1060">
        <v>12</v>
      </c>
      <c r="M1060">
        <v>62</v>
      </c>
      <c r="N1060">
        <f>Origen[[#This Row],[Unidades]]*Origen[[#This Row],[PVP]]</f>
        <v>744</v>
      </c>
      <c r="O1060" s="1" t="s">
        <v>117</v>
      </c>
      <c r="P1060" s="1" t="s">
        <v>26</v>
      </c>
      <c r="Q1060" s="1" t="s">
        <v>7</v>
      </c>
      <c r="R1060" s="1" t="s">
        <v>35</v>
      </c>
      <c r="S1060" s="1" t="s">
        <v>20</v>
      </c>
      <c r="T1060" s="1" t="s">
        <v>10</v>
      </c>
      <c r="U1060" s="1" t="s">
        <v>79</v>
      </c>
    </row>
    <row r="1061" spans="1:21" x14ac:dyDescent="0.25">
      <c r="A1061">
        <v>1063</v>
      </c>
      <c r="B1061">
        <f>IF(IFERROR(VLOOKUP(Origen[[#This Row],[Customer ID]],A1062:A4960,1,FALSE),0)&gt;0,1,0)</f>
        <v>0</v>
      </c>
      <c r="C1061">
        <v>59</v>
      </c>
      <c r="D1061" s="1" t="s">
        <v>2</v>
      </c>
      <c r="E1061" s="1" t="str">
        <f>IF(Origen[[#This Row],[Genero Sin Depurar]]="","Desconocido",Origen[[#This Row],[Genero Sin Depurar]])</f>
        <v>Male</v>
      </c>
      <c r="F1061" s="1" t="s">
        <v>119</v>
      </c>
      <c r="G1061" s="1" t="s">
        <v>24</v>
      </c>
      <c r="H1061" s="2">
        <v>47416</v>
      </c>
      <c r="I1061" s="2" t="str">
        <f>TEXT(Origen[[#This Row],[Fecha Compra]],"dddd")</f>
        <v>jueves</v>
      </c>
      <c r="J1061" s="7" t="str">
        <f>TEXT(MONTH(Origen[[#This Row],[Fecha Compra]]),"MM")</f>
        <v>01</v>
      </c>
      <c r="K1061" s="7">
        <f>YEAR(Origen[[#This Row],[Fecha Compra]])</f>
        <v>2029</v>
      </c>
      <c r="L1061">
        <v>21</v>
      </c>
      <c r="M1061">
        <v>75</v>
      </c>
      <c r="N1061">
        <f>Origen[[#This Row],[Unidades]]*Origen[[#This Row],[PVP]]</f>
        <v>1575</v>
      </c>
      <c r="O1061" s="1" t="s">
        <v>105</v>
      </c>
      <c r="P1061" s="1" t="s">
        <v>26</v>
      </c>
      <c r="Q1061" s="1" t="s">
        <v>92</v>
      </c>
      <c r="R1061" s="1" t="s">
        <v>39</v>
      </c>
      <c r="S1061" s="1" t="s">
        <v>27</v>
      </c>
      <c r="T1061" s="1" t="s">
        <v>68</v>
      </c>
      <c r="U1061" s="1" t="s">
        <v>79</v>
      </c>
    </row>
    <row r="1062" spans="1:21" x14ac:dyDescent="0.25">
      <c r="A1062">
        <v>1064</v>
      </c>
      <c r="B1062">
        <f>IF(IFERROR(VLOOKUP(Origen[[#This Row],[Customer ID]],A1063:A4961,1,FALSE),0)&gt;0,1,0)</f>
        <v>0</v>
      </c>
      <c r="C1062">
        <v>62</v>
      </c>
      <c r="D1062" s="1" t="s">
        <v>2</v>
      </c>
      <c r="E1062" s="1" t="str">
        <f>IF(Origen[[#This Row],[Genero Sin Depurar]]="","Desconocido",Origen[[#This Row],[Genero Sin Depurar]])</f>
        <v>Male</v>
      </c>
      <c r="F1062" s="1" t="s">
        <v>86</v>
      </c>
      <c r="G1062" s="1" t="s">
        <v>4</v>
      </c>
      <c r="H1062" s="2">
        <v>47418</v>
      </c>
      <c r="I1062" s="2" t="str">
        <f>TEXT(Origen[[#This Row],[Fecha Compra]],"dddd")</f>
        <v>sábado</v>
      </c>
      <c r="J1062" s="7" t="str">
        <f>TEXT(MONTH(Origen[[#This Row],[Fecha Compra]]),"MM")</f>
        <v>01</v>
      </c>
      <c r="K1062" s="7">
        <f>YEAR(Origen[[#This Row],[Fecha Compra]])</f>
        <v>2029</v>
      </c>
      <c r="L1062">
        <v>35</v>
      </c>
      <c r="M1062">
        <v>29</v>
      </c>
      <c r="N1062">
        <f>Origen[[#This Row],[Unidades]]*Origen[[#This Row],[PVP]]</f>
        <v>1015</v>
      </c>
      <c r="O1062" s="1" t="s">
        <v>72</v>
      </c>
      <c r="P1062" s="1" t="s">
        <v>18</v>
      </c>
      <c r="Q1062" s="1" t="s">
        <v>108</v>
      </c>
      <c r="R1062" s="1" t="s">
        <v>35</v>
      </c>
      <c r="S1062" s="1" t="s">
        <v>20</v>
      </c>
      <c r="T1062" s="1" t="s">
        <v>15</v>
      </c>
      <c r="U1062" s="1" t="s">
        <v>70</v>
      </c>
    </row>
    <row r="1063" spans="1:21" x14ac:dyDescent="0.25">
      <c r="A1063">
        <v>1065</v>
      </c>
      <c r="B1063">
        <f>IF(IFERROR(VLOOKUP(Origen[[#This Row],[Customer ID]],A1064:A4962,1,FALSE),0)&gt;0,1,0)</f>
        <v>0</v>
      </c>
      <c r="C1063">
        <v>34</v>
      </c>
      <c r="D1063" s="1" t="s">
        <v>2</v>
      </c>
      <c r="E1063" s="1" t="str">
        <f>IF(Origen[[#This Row],[Genero Sin Depurar]]="","Desconocido",Origen[[#This Row],[Genero Sin Depurar]])</f>
        <v>Male</v>
      </c>
      <c r="F1063" s="1" t="s">
        <v>106</v>
      </c>
      <c r="G1063" s="1" t="s">
        <v>49</v>
      </c>
      <c r="H1063" s="2">
        <v>47420</v>
      </c>
      <c r="I1063" s="2" t="str">
        <f>TEXT(Origen[[#This Row],[Fecha Compra]],"dddd")</f>
        <v>lunes</v>
      </c>
      <c r="J1063" s="7" t="str">
        <f>TEXT(MONTH(Origen[[#This Row],[Fecha Compra]]),"MM")</f>
        <v>01</v>
      </c>
      <c r="K1063" s="7">
        <f>YEAR(Origen[[#This Row],[Fecha Compra]])</f>
        <v>2029</v>
      </c>
      <c r="L1063">
        <v>42</v>
      </c>
      <c r="M1063">
        <v>28</v>
      </c>
      <c r="N1063">
        <f>Origen[[#This Row],[Unidades]]*Origen[[#This Row],[PVP]]</f>
        <v>1176</v>
      </c>
      <c r="O1063" s="1" t="s">
        <v>33</v>
      </c>
      <c r="P1063" s="1" t="s">
        <v>26</v>
      </c>
      <c r="Q1063" s="1" t="s">
        <v>65</v>
      </c>
      <c r="R1063" s="1" t="s">
        <v>19</v>
      </c>
      <c r="S1063" s="1" t="s">
        <v>9</v>
      </c>
      <c r="T1063" s="1" t="s">
        <v>21</v>
      </c>
      <c r="U1063" s="1" t="s">
        <v>79</v>
      </c>
    </row>
    <row r="1064" spans="1:21" x14ac:dyDescent="0.25">
      <c r="A1064">
        <v>1066</v>
      </c>
      <c r="B1064">
        <f>IF(IFERROR(VLOOKUP(Origen[[#This Row],[Customer ID]],A1065:A4963,1,FALSE),0)&gt;0,1,0)</f>
        <v>0</v>
      </c>
      <c r="C1064">
        <v>59</v>
      </c>
      <c r="D1064" s="1" t="s">
        <v>2</v>
      </c>
      <c r="E1064" s="1" t="str">
        <f>IF(Origen[[#This Row],[Genero Sin Depurar]]="","Desconocido",Origen[[#This Row],[Genero Sin Depurar]])</f>
        <v>Male</v>
      </c>
      <c r="F1064" s="1" t="s">
        <v>95</v>
      </c>
      <c r="G1064" s="1" t="s">
        <v>4</v>
      </c>
      <c r="H1064" s="2">
        <v>47422</v>
      </c>
      <c r="I1064" s="2" t="str">
        <f>TEXT(Origen[[#This Row],[Fecha Compra]],"dddd")</f>
        <v>miércoles</v>
      </c>
      <c r="J1064" s="7" t="str">
        <f>TEXT(MONTH(Origen[[#This Row],[Fecha Compra]]),"MM")</f>
        <v>01</v>
      </c>
      <c r="K1064" s="7">
        <f>YEAR(Origen[[#This Row],[Fecha Compra]])</f>
        <v>2029</v>
      </c>
      <c r="L1064">
        <v>3</v>
      </c>
      <c r="M1064">
        <v>20</v>
      </c>
      <c r="N1064">
        <f>Origen[[#This Row],[Unidades]]*Origen[[#This Row],[PVP]]</f>
        <v>60</v>
      </c>
      <c r="O1064" s="1" t="s">
        <v>72</v>
      </c>
      <c r="P1064" s="1" t="s">
        <v>74</v>
      </c>
      <c r="Q1064" s="1" t="s">
        <v>126</v>
      </c>
      <c r="R1064" s="1" t="s">
        <v>19</v>
      </c>
      <c r="S1064" s="1" t="s">
        <v>56</v>
      </c>
      <c r="T1064" s="1" t="s">
        <v>28</v>
      </c>
      <c r="U1064" s="1" t="s">
        <v>79</v>
      </c>
    </row>
    <row r="1065" spans="1:21" x14ac:dyDescent="0.25">
      <c r="A1065">
        <v>1067</v>
      </c>
      <c r="B1065">
        <f>IF(IFERROR(VLOOKUP(Origen[[#This Row],[Customer ID]],A1066:A4964,1,FALSE),0)&gt;0,1,0)</f>
        <v>0</v>
      </c>
      <c r="C1065">
        <v>49</v>
      </c>
      <c r="D1065" s="1" t="s">
        <v>2</v>
      </c>
      <c r="E1065" s="1" t="str">
        <f>IF(Origen[[#This Row],[Genero Sin Depurar]]="","Desconocido",Origen[[#This Row],[Genero Sin Depurar]])</f>
        <v>Male</v>
      </c>
      <c r="F1065" s="1" t="s">
        <v>44</v>
      </c>
      <c r="G1065" s="1" t="s">
        <v>45</v>
      </c>
      <c r="H1065" s="2">
        <v>47424</v>
      </c>
      <c r="I1065" s="2" t="str">
        <f>TEXT(Origen[[#This Row],[Fecha Compra]],"dddd")</f>
        <v>viernes</v>
      </c>
      <c r="J1065" s="7" t="str">
        <f>TEXT(MONTH(Origen[[#This Row],[Fecha Compra]]),"MM")</f>
        <v>01</v>
      </c>
      <c r="K1065" s="7">
        <f>YEAR(Origen[[#This Row],[Fecha Compra]])</f>
        <v>2029</v>
      </c>
      <c r="L1065">
        <v>11</v>
      </c>
      <c r="M1065">
        <v>96</v>
      </c>
      <c r="N1065">
        <f>Origen[[#This Row],[Unidades]]*Origen[[#This Row],[PVP]]</f>
        <v>1056</v>
      </c>
      <c r="O1065" s="1" t="s">
        <v>73</v>
      </c>
      <c r="P1065" s="1" t="s">
        <v>26</v>
      </c>
      <c r="Q1065" s="1" t="s">
        <v>90</v>
      </c>
      <c r="R1065" s="1" t="s">
        <v>8</v>
      </c>
      <c r="S1065" s="1" t="s">
        <v>56</v>
      </c>
      <c r="T1065" s="1" t="s">
        <v>28</v>
      </c>
      <c r="U1065" s="1" t="s">
        <v>58</v>
      </c>
    </row>
    <row r="1066" spans="1:21" x14ac:dyDescent="0.25">
      <c r="A1066">
        <v>1068</v>
      </c>
      <c r="B1066">
        <f>IF(IFERROR(VLOOKUP(Origen[[#This Row],[Customer ID]],A1067:A4965,1,FALSE),0)&gt;0,1,0)</f>
        <v>0</v>
      </c>
      <c r="C1066">
        <v>18</v>
      </c>
      <c r="D1066" s="1" t="s">
        <v>2</v>
      </c>
      <c r="E1066" s="1" t="str">
        <f>IF(Origen[[#This Row],[Genero Sin Depurar]]="","Desconocido",Origen[[#This Row],[Genero Sin Depurar]])</f>
        <v>Male</v>
      </c>
      <c r="F1066" s="1" t="s">
        <v>63</v>
      </c>
      <c r="G1066" s="1" t="s">
        <v>4</v>
      </c>
      <c r="H1066" s="2">
        <v>47426</v>
      </c>
      <c r="I1066" s="2" t="str">
        <f>TEXT(Origen[[#This Row],[Fecha Compra]],"dddd")</f>
        <v>domingo</v>
      </c>
      <c r="J1066" s="7" t="str">
        <f>TEXT(MONTH(Origen[[#This Row],[Fecha Compra]]),"MM")</f>
        <v>01</v>
      </c>
      <c r="K1066" s="7">
        <f>YEAR(Origen[[#This Row],[Fecha Compra]])</f>
        <v>2029</v>
      </c>
      <c r="L1066">
        <v>22</v>
      </c>
      <c r="M1066">
        <v>43</v>
      </c>
      <c r="N1066">
        <f>Origen[[#This Row],[Unidades]]*Origen[[#This Row],[PVP]]</f>
        <v>946</v>
      </c>
      <c r="O1066" s="1" t="s">
        <v>120</v>
      </c>
      <c r="P1066" s="1" t="s">
        <v>18</v>
      </c>
      <c r="Q1066" s="1" t="s">
        <v>82</v>
      </c>
      <c r="R1066" s="1" t="s">
        <v>35</v>
      </c>
      <c r="S1066" s="1" t="s">
        <v>52</v>
      </c>
      <c r="T1066" s="1" t="s">
        <v>28</v>
      </c>
      <c r="U1066" s="1" t="s">
        <v>40</v>
      </c>
    </row>
    <row r="1067" spans="1:21" x14ac:dyDescent="0.25">
      <c r="A1067">
        <v>1069</v>
      </c>
      <c r="B1067">
        <f>IF(IFERROR(VLOOKUP(Origen[[#This Row],[Customer ID]],A1068:A4966,1,FALSE),0)&gt;0,1,0)</f>
        <v>0</v>
      </c>
      <c r="C1067">
        <v>55</v>
      </c>
      <c r="D1067" s="1" t="s">
        <v>2</v>
      </c>
      <c r="E1067" s="1" t="str">
        <f>IF(Origen[[#This Row],[Genero Sin Depurar]]="","Desconocido",Origen[[#This Row],[Genero Sin Depurar]])</f>
        <v>Male</v>
      </c>
      <c r="F1067" s="1" t="s">
        <v>37</v>
      </c>
      <c r="G1067" s="1" t="s">
        <v>4</v>
      </c>
      <c r="H1067" s="2">
        <v>47428</v>
      </c>
      <c r="I1067" s="2" t="str">
        <f>TEXT(Origen[[#This Row],[Fecha Compra]],"dddd")</f>
        <v>martes</v>
      </c>
      <c r="J1067" s="7" t="str">
        <f>TEXT(MONTH(Origen[[#This Row],[Fecha Compra]]),"MM")</f>
        <v>01</v>
      </c>
      <c r="K1067" s="7">
        <f>YEAR(Origen[[#This Row],[Fecha Compra]])</f>
        <v>2029</v>
      </c>
      <c r="L1067">
        <v>47</v>
      </c>
      <c r="M1067">
        <v>94</v>
      </c>
      <c r="N1067">
        <f>Origen[[#This Row],[Unidades]]*Origen[[#This Row],[PVP]]</f>
        <v>4418</v>
      </c>
      <c r="O1067" s="1" t="s">
        <v>33</v>
      </c>
      <c r="P1067" s="1" t="s">
        <v>26</v>
      </c>
      <c r="Q1067" s="1" t="s">
        <v>60</v>
      </c>
      <c r="R1067" s="1" t="s">
        <v>39</v>
      </c>
      <c r="S1067" s="1" t="s">
        <v>36</v>
      </c>
      <c r="T1067" s="1" t="s">
        <v>21</v>
      </c>
      <c r="U1067" s="1" t="s">
        <v>22</v>
      </c>
    </row>
    <row r="1068" spans="1:21" x14ac:dyDescent="0.25">
      <c r="A1068">
        <v>1070</v>
      </c>
      <c r="B1068">
        <f>IF(IFERROR(VLOOKUP(Origen[[#This Row],[Customer ID]],A1069:A4967,1,FALSE),0)&gt;0,1,0)</f>
        <v>0</v>
      </c>
      <c r="C1068">
        <v>38</v>
      </c>
      <c r="D1068" s="1" t="s">
        <v>2</v>
      </c>
      <c r="E1068" s="1" t="str">
        <f>IF(Origen[[#This Row],[Genero Sin Depurar]]="","Desconocido",Origen[[#This Row],[Genero Sin Depurar]])</f>
        <v>Male</v>
      </c>
      <c r="F1068" s="1" t="s">
        <v>69</v>
      </c>
      <c r="G1068" s="1" t="s">
        <v>4</v>
      </c>
      <c r="H1068" s="2">
        <v>47430</v>
      </c>
      <c r="I1068" s="2" t="str">
        <f>TEXT(Origen[[#This Row],[Fecha Compra]],"dddd")</f>
        <v>jueves</v>
      </c>
      <c r="J1068" s="7" t="str">
        <f>TEXT(MONTH(Origen[[#This Row],[Fecha Compra]]),"MM")</f>
        <v>01</v>
      </c>
      <c r="K1068" s="7">
        <f>YEAR(Origen[[#This Row],[Fecha Compra]])</f>
        <v>2029</v>
      </c>
      <c r="L1068">
        <v>33</v>
      </c>
      <c r="M1068">
        <v>81</v>
      </c>
      <c r="N1068">
        <f>Origen[[#This Row],[Unidades]]*Origen[[#This Row],[PVP]]</f>
        <v>2673</v>
      </c>
      <c r="O1068" s="1" t="s">
        <v>110</v>
      </c>
      <c r="P1068" s="1" t="s">
        <v>74</v>
      </c>
      <c r="Q1068" s="1" t="s">
        <v>34</v>
      </c>
      <c r="R1068" s="1" t="s">
        <v>39</v>
      </c>
      <c r="S1068" s="1" t="s">
        <v>27</v>
      </c>
      <c r="T1068" s="1" t="s">
        <v>10</v>
      </c>
      <c r="U1068" s="1" t="s">
        <v>79</v>
      </c>
    </row>
    <row r="1069" spans="1:21" x14ac:dyDescent="0.25">
      <c r="A1069">
        <v>1071</v>
      </c>
      <c r="B1069">
        <f>IF(IFERROR(VLOOKUP(Origen[[#This Row],[Customer ID]],A1070:A4968,1,FALSE),0)&gt;0,1,0)</f>
        <v>0</v>
      </c>
      <c r="C1069">
        <v>50</v>
      </c>
      <c r="D1069" s="1" t="s">
        <v>2</v>
      </c>
      <c r="E1069" s="1" t="str">
        <f>IF(Origen[[#This Row],[Genero Sin Depurar]]="","Desconocido",Origen[[#This Row],[Genero Sin Depurar]])</f>
        <v>Male</v>
      </c>
      <c r="F1069" s="1" t="s">
        <v>88</v>
      </c>
      <c r="G1069" s="1" t="s">
        <v>49</v>
      </c>
      <c r="H1069" s="2">
        <v>47432</v>
      </c>
      <c r="I1069" s="2" t="str">
        <f>TEXT(Origen[[#This Row],[Fecha Compra]],"dddd")</f>
        <v>sábado</v>
      </c>
      <c r="J1069" s="7" t="str">
        <f>TEXT(MONTH(Origen[[#This Row],[Fecha Compra]]),"MM")</f>
        <v>01</v>
      </c>
      <c r="K1069" s="7">
        <f>YEAR(Origen[[#This Row],[Fecha Compra]])</f>
        <v>2029</v>
      </c>
      <c r="L1069">
        <v>50</v>
      </c>
      <c r="M1069">
        <v>75</v>
      </c>
      <c r="N1069">
        <f>Origen[[#This Row],[Unidades]]*Origen[[#This Row],[PVP]]</f>
        <v>3750</v>
      </c>
      <c r="O1069" s="1" t="s">
        <v>80</v>
      </c>
      <c r="P1069" s="1" t="s">
        <v>26</v>
      </c>
      <c r="Q1069" s="1" t="s">
        <v>118</v>
      </c>
      <c r="R1069" s="1" t="s">
        <v>35</v>
      </c>
      <c r="S1069" s="1" t="s">
        <v>20</v>
      </c>
      <c r="T1069" s="1" t="s">
        <v>68</v>
      </c>
      <c r="U1069" s="1" t="s">
        <v>22</v>
      </c>
    </row>
    <row r="1070" spans="1:21" x14ac:dyDescent="0.25">
      <c r="A1070">
        <v>1072</v>
      </c>
      <c r="B1070">
        <f>IF(IFERROR(VLOOKUP(Origen[[#This Row],[Customer ID]],A1071:A4969,1,FALSE),0)&gt;0,1,0)</f>
        <v>0</v>
      </c>
      <c r="C1070">
        <v>61</v>
      </c>
      <c r="D1070" s="1" t="s">
        <v>2</v>
      </c>
      <c r="E1070" s="1" t="str">
        <f>IF(Origen[[#This Row],[Genero Sin Depurar]]="","Desconocido",Origen[[#This Row],[Genero Sin Depurar]])</f>
        <v>Male</v>
      </c>
      <c r="F1070" s="1" t="s">
        <v>106</v>
      </c>
      <c r="G1070" s="1" t="s">
        <v>49</v>
      </c>
      <c r="H1070" s="2">
        <v>47434</v>
      </c>
      <c r="I1070" s="2" t="str">
        <f>TEXT(Origen[[#This Row],[Fecha Compra]],"dddd")</f>
        <v>lunes</v>
      </c>
      <c r="J1070" s="7" t="str">
        <f>TEXT(MONTH(Origen[[#This Row],[Fecha Compra]]),"MM")</f>
        <v>01</v>
      </c>
      <c r="K1070" s="7">
        <f>YEAR(Origen[[#This Row],[Fecha Compra]])</f>
        <v>2029</v>
      </c>
      <c r="L1070">
        <v>46</v>
      </c>
      <c r="M1070">
        <v>81</v>
      </c>
      <c r="N1070">
        <f>Origen[[#This Row],[Unidades]]*Origen[[#This Row],[PVP]]</f>
        <v>3726</v>
      </c>
      <c r="O1070" s="1" t="s">
        <v>120</v>
      </c>
      <c r="P1070" s="1" t="s">
        <v>26</v>
      </c>
      <c r="Q1070" s="1" t="s">
        <v>100</v>
      </c>
      <c r="R1070" s="1" t="s">
        <v>35</v>
      </c>
      <c r="S1070" s="1" t="s">
        <v>9</v>
      </c>
      <c r="T1070" s="1" t="s">
        <v>21</v>
      </c>
      <c r="U1070" s="1" t="s">
        <v>70</v>
      </c>
    </row>
    <row r="1071" spans="1:21" x14ac:dyDescent="0.25">
      <c r="A1071">
        <v>1073</v>
      </c>
      <c r="B1071">
        <f>IF(IFERROR(VLOOKUP(Origen[[#This Row],[Customer ID]],A1072:A4970,1,FALSE),0)&gt;0,1,0)</f>
        <v>0</v>
      </c>
      <c r="C1071">
        <v>48</v>
      </c>
      <c r="D1071" s="1" t="s">
        <v>2</v>
      </c>
      <c r="E1071" s="1" t="str">
        <f>IF(Origen[[#This Row],[Genero Sin Depurar]]="","Desconocido",Origen[[#This Row],[Genero Sin Depurar]])</f>
        <v>Male</v>
      </c>
      <c r="F1071" s="1" t="s">
        <v>41</v>
      </c>
      <c r="G1071" s="1" t="s">
        <v>4</v>
      </c>
      <c r="H1071" s="2">
        <v>47436</v>
      </c>
      <c r="I1071" s="2" t="str">
        <f>TEXT(Origen[[#This Row],[Fecha Compra]],"dddd")</f>
        <v>miércoles</v>
      </c>
      <c r="J1071" s="7" t="str">
        <f>TEXT(MONTH(Origen[[#This Row],[Fecha Compra]]),"MM")</f>
        <v>01</v>
      </c>
      <c r="K1071" s="7">
        <f>YEAR(Origen[[#This Row],[Fecha Compra]])</f>
        <v>2029</v>
      </c>
      <c r="L1071">
        <v>34</v>
      </c>
      <c r="M1071">
        <v>92</v>
      </c>
      <c r="N1071">
        <f>Origen[[#This Row],[Unidades]]*Origen[[#This Row],[PVP]]</f>
        <v>3128</v>
      </c>
      <c r="O1071" s="1" t="s">
        <v>117</v>
      </c>
      <c r="P1071" s="1" t="s">
        <v>6</v>
      </c>
      <c r="Q1071" s="1" t="s">
        <v>62</v>
      </c>
      <c r="R1071" s="1" t="s">
        <v>39</v>
      </c>
      <c r="S1071" s="1" t="s">
        <v>9</v>
      </c>
      <c r="T1071" s="1" t="s">
        <v>68</v>
      </c>
      <c r="U1071" s="1" t="s">
        <v>11</v>
      </c>
    </row>
    <row r="1072" spans="1:21" x14ac:dyDescent="0.25">
      <c r="A1072">
        <v>1074</v>
      </c>
      <c r="B1072">
        <f>IF(IFERROR(VLOOKUP(Origen[[#This Row],[Customer ID]],A1073:A4971,1,FALSE),0)&gt;0,1,0)</f>
        <v>0</v>
      </c>
      <c r="C1072">
        <v>22</v>
      </c>
      <c r="D1072" s="1" t="s">
        <v>2</v>
      </c>
      <c r="E1072" s="1" t="str">
        <f>IF(Origen[[#This Row],[Genero Sin Depurar]]="","Desconocido",Origen[[#This Row],[Genero Sin Depurar]])</f>
        <v>Male</v>
      </c>
      <c r="F1072" s="1" t="s">
        <v>101</v>
      </c>
      <c r="G1072" s="1" t="s">
        <v>49</v>
      </c>
      <c r="H1072" s="2">
        <v>47438</v>
      </c>
      <c r="I1072" s="2" t="str">
        <f>TEXT(Origen[[#This Row],[Fecha Compra]],"dddd")</f>
        <v>viernes</v>
      </c>
      <c r="J1072" s="7" t="str">
        <f>TEXT(MONTH(Origen[[#This Row],[Fecha Compra]]),"MM")</f>
        <v>01</v>
      </c>
      <c r="K1072" s="7">
        <f>YEAR(Origen[[#This Row],[Fecha Compra]])</f>
        <v>2029</v>
      </c>
      <c r="L1072">
        <v>33</v>
      </c>
      <c r="M1072">
        <v>96</v>
      </c>
      <c r="N1072">
        <f>Origen[[#This Row],[Unidades]]*Origen[[#This Row],[PVP]]</f>
        <v>3168</v>
      </c>
      <c r="O1072" s="1" t="s">
        <v>81</v>
      </c>
      <c r="P1072" s="1" t="s">
        <v>74</v>
      </c>
      <c r="Q1072" s="1" t="s">
        <v>55</v>
      </c>
      <c r="R1072" s="1" t="s">
        <v>19</v>
      </c>
      <c r="S1072" s="1" t="s">
        <v>56</v>
      </c>
      <c r="T1072" s="1" t="s">
        <v>21</v>
      </c>
      <c r="U1072" s="1" t="s">
        <v>70</v>
      </c>
    </row>
    <row r="1073" spans="1:21" x14ac:dyDescent="0.25">
      <c r="A1073">
        <v>1075</v>
      </c>
      <c r="B1073">
        <f>IF(IFERROR(VLOOKUP(Origen[[#This Row],[Customer ID]],A1074:A4972,1,FALSE),0)&gt;0,1,0)</f>
        <v>0</v>
      </c>
      <c r="C1073">
        <v>48</v>
      </c>
      <c r="D1073" s="1" t="s">
        <v>2</v>
      </c>
      <c r="E1073" s="1" t="str">
        <f>IF(Origen[[#This Row],[Genero Sin Depurar]]="","Desconocido",Origen[[#This Row],[Genero Sin Depurar]])</f>
        <v>Male</v>
      </c>
      <c r="F1073" s="1" t="s">
        <v>88</v>
      </c>
      <c r="G1073" s="1" t="s">
        <v>49</v>
      </c>
      <c r="H1073" s="2">
        <v>47440</v>
      </c>
      <c r="I1073" s="2" t="str">
        <f>TEXT(Origen[[#This Row],[Fecha Compra]],"dddd")</f>
        <v>domingo</v>
      </c>
      <c r="J1073" s="7" t="str">
        <f>TEXT(MONTH(Origen[[#This Row],[Fecha Compra]]),"MM")</f>
        <v>01</v>
      </c>
      <c r="K1073" s="7">
        <f>YEAR(Origen[[#This Row],[Fecha Compra]])</f>
        <v>2029</v>
      </c>
      <c r="L1073">
        <v>45</v>
      </c>
      <c r="M1073">
        <v>71</v>
      </c>
      <c r="N1073">
        <f>Origen[[#This Row],[Unidades]]*Origen[[#This Row],[PVP]]</f>
        <v>3195</v>
      </c>
      <c r="O1073" s="1" t="s">
        <v>104</v>
      </c>
      <c r="P1073" s="1" t="s">
        <v>18</v>
      </c>
      <c r="Q1073" s="1" t="s">
        <v>34</v>
      </c>
      <c r="R1073" s="1" t="s">
        <v>39</v>
      </c>
      <c r="S1073" s="1" t="s">
        <v>36</v>
      </c>
      <c r="T1073" s="1" t="s">
        <v>57</v>
      </c>
      <c r="U1073" s="1" t="s">
        <v>11</v>
      </c>
    </row>
    <row r="1074" spans="1:21" x14ac:dyDescent="0.25">
      <c r="A1074">
        <v>1076</v>
      </c>
      <c r="B1074">
        <f>IF(IFERROR(VLOOKUP(Origen[[#This Row],[Customer ID]],A1075:A4973,1,FALSE),0)&gt;0,1,0)</f>
        <v>0</v>
      </c>
      <c r="C1074">
        <v>57</v>
      </c>
      <c r="D1074" s="1" t="s">
        <v>2</v>
      </c>
      <c r="E1074" s="1" t="str">
        <f>IF(Origen[[#This Row],[Genero Sin Depurar]]="","Desconocido",Origen[[#This Row],[Genero Sin Depurar]])</f>
        <v>Male</v>
      </c>
      <c r="F1074" s="1" t="s">
        <v>71</v>
      </c>
      <c r="G1074" s="1" t="s">
        <v>49</v>
      </c>
      <c r="H1074" s="2">
        <v>47442</v>
      </c>
      <c r="I1074" s="2" t="str">
        <f>TEXT(Origen[[#This Row],[Fecha Compra]],"dddd")</f>
        <v>martes</v>
      </c>
      <c r="J1074" s="7" t="str">
        <f>TEXT(MONTH(Origen[[#This Row],[Fecha Compra]]),"MM")</f>
        <v>01</v>
      </c>
      <c r="K1074" s="7">
        <f>YEAR(Origen[[#This Row],[Fecha Compra]])</f>
        <v>2029</v>
      </c>
      <c r="L1074">
        <v>32</v>
      </c>
      <c r="M1074">
        <v>50</v>
      </c>
      <c r="N1074">
        <f>Origen[[#This Row],[Unidades]]*Origen[[#This Row],[PVP]]</f>
        <v>1600</v>
      </c>
      <c r="O1074" s="1" t="s">
        <v>50</v>
      </c>
      <c r="P1074" s="1" t="s">
        <v>6</v>
      </c>
      <c r="Q1074" s="1" t="s">
        <v>108</v>
      </c>
      <c r="R1074" s="1" t="s">
        <v>35</v>
      </c>
      <c r="S1074" s="1" t="s">
        <v>27</v>
      </c>
      <c r="T1074" s="1" t="s">
        <v>68</v>
      </c>
      <c r="U1074" s="1" t="s">
        <v>58</v>
      </c>
    </row>
    <row r="1075" spans="1:21" x14ac:dyDescent="0.25">
      <c r="A1075">
        <v>1077</v>
      </c>
      <c r="B1075">
        <f>IF(IFERROR(VLOOKUP(Origen[[#This Row],[Customer ID]],A1076:A4974,1,FALSE),0)&gt;0,1,0)</f>
        <v>0</v>
      </c>
      <c r="C1075">
        <v>33</v>
      </c>
      <c r="D1075" s="1" t="s">
        <v>2</v>
      </c>
      <c r="E1075" s="1" t="str">
        <f>IF(Origen[[#This Row],[Genero Sin Depurar]]="","Desconocido",Origen[[#This Row],[Genero Sin Depurar]])</f>
        <v>Male</v>
      </c>
      <c r="F1075" s="1" t="s">
        <v>44</v>
      </c>
      <c r="G1075" s="1" t="s">
        <v>45</v>
      </c>
      <c r="H1075" s="2">
        <v>47444</v>
      </c>
      <c r="I1075" s="2" t="str">
        <f>TEXT(Origen[[#This Row],[Fecha Compra]],"dddd")</f>
        <v>jueves</v>
      </c>
      <c r="J1075" s="7" t="str">
        <f>TEXT(MONTH(Origen[[#This Row],[Fecha Compra]]),"MM")</f>
        <v>01</v>
      </c>
      <c r="K1075" s="7">
        <f>YEAR(Origen[[#This Row],[Fecha Compra]])</f>
        <v>2029</v>
      </c>
      <c r="L1075">
        <v>47</v>
      </c>
      <c r="M1075">
        <v>72</v>
      </c>
      <c r="N1075">
        <f>Origen[[#This Row],[Unidades]]*Origen[[#This Row],[PVP]]</f>
        <v>3384</v>
      </c>
      <c r="O1075" s="1" t="s">
        <v>96</v>
      </c>
      <c r="P1075" s="1" t="s">
        <v>6</v>
      </c>
      <c r="Q1075" s="1" t="s">
        <v>43</v>
      </c>
      <c r="R1075" s="1" t="s">
        <v>19</v>
      </c>
      <c r="S1075" s="1" t="s">
        <v>36</v>
      </c>
      <c r="T1075" s="1" t="s">
        <v>10</v>
      </c>
      <c r="U1075" s="1" t="s">
        <v>58</v>
      </c>
    </row>
    <row r="1076" spans="1:21" x14ac:dyDescent="0.25">
      <c r="A1076">
        <v>1078</v>
      </c>
      <c r="B1076">
        <f>IF(IFERROR(VLOOKUP(Origen[[#This Row],[Customer ID]],A1077:A4975,1,FALSE),0)&gt;0,1,0)</f>
        <v>0</v>
      </c>
      <c r="C1076">
        <v>58</v>
      </c>
      <c r="D1076" s="1" t="s">
        <v>2</v>
      </c>
      <c r="E1076" s="1" t="str">
        <f>IF(Origen[[#This Row],[Genero Sin Depurar]]="","Desconocido",Origen[[#This Row],[Genero Sin Depurar]])</f>
        <v>Male</v>
      </c>
      <c r="F1076" s="1" t="s">
        <v>84</v>
      </c>
      <c r="G1076" s="1" t="s">
        <v>45</v>
      </c>
      <c r="H1076" s="2">
        <v>47446</v>
      </c>
      <c r="I1076" s="2" t="str">
        <f>TEXT(Origen[[#This Row],[Fecha Compra]],"dddd")</f>
        <v>sábado</v>
      </c>
      <c r="J1076" s="7" t="str">
        <f>TEXT(MONTH(Origen[[#This Row],[Fecha Compra]]),"MM")</f>
        <v>01</v>
      </c>
      <c r="K1076" s="7">
        <f>YEAR(Origen[[#This Row],[Fecha Compra]])</f>
        <v>2029</v>
      </c>
      <c r="L1076">
        <v>5</v>
      </c>
      <c r="M1076">
        <v>28</v>
      </c>
      <c r="N1076">
        <f>Origen[[#This Row],[Unidades]]*Origen[[#This Row],[PVP]]</f>
        <v>140</v>
      </c>
      <c r="O1076" s="1" t="s">
        <v>46</v>
      </c>
      <c r="P1076" s="1" t="s">
        <v>26</v>
      </c>
      <c r="Q1076" s="1" t="s">
        <v>51</v>
      </c>
      <c r="R1076" s="1" t="s">
        <v>8</v>
      </c>
      <c r="S1076" s="1" t="s">
        <v>36</v>
      </c>
      <c r="T1076" s="1" t="s">
        <v>28</v>
      </c>
      <c r="U1076" s="1" t="s">
        <v>40</v>
      </c>
    </row>
    <row r="1077" spans="1:21" x14ac:dyDescent="0.25">
      <c r="A1077">
        <v>1079</v>
      </c>
      <c r="B1077">
        <f>IF(IFERROR(VLOOKUP(Origen[[#This Row],[Customer ID]],A1078:A4976,1,FALSE),0)&gt;0,1,0)</f>
        <v>0</v>
      </c>
      <c r="C1077">
        <v>37</v>
      </c>
      <c r="D1077" s="1" t="s">
        <v>2</v>
      </c>
      <c r="E1077" s="1" t="str">
        <f>IF(Origen[[#This Row],[Genero Sin Depurar]]="","Desconocido",Origen[[#This Row],[Genero Sin Depurar]])</f>
        <v>Male</v>
      </c>
      <c r="F1077" s="1" t="s">
        <v>12</v>
      </c>
      <c r="G1077" s="1" t="s">
        <v>4</v>
      </c>
      <c r="H1077" s="2">
        <v>47448</v>
      </c>
      <c r="I1077" s="2" t="str">
        <f>TEXT(Origen[[#This Row],[Fecha Compra]],"dddd")</f>
        <v>lunes</v>
      </c>
      <c r="J1077" s="7" t="str">
        <f>TEXT(MONTH(Origen[[#This Row],[Fecha Compra]]),"MM")</f>
        <v>01</v>
      </c>
      <c r="K1077" s="7">
        <f>YEAR(Origen[[#This Row],[Fecha Compra]])</f>
        <v>2029</v>
      </c>
      <c r="L1077">
        <v>49</v>
      </c>
      <c r="M1077">
        <v>59</v>
      </c>
      <c r="N1077">
        <f>Origen[[#This Row],[Unidades]]*Origen[[#This Row],[PVP]]</f>
        <v>2891</v>
      </c>
      <c r="O1077" s="1" t="s">
        <v>99</v>
      </c>
      <c r="P1077" s="1" t="s">
        <v>26</v>
      </c>
      <c r="Q1077" s="1" t="s">
        <v>47</v>
      </c>
      <c r="R1077" s="1" t="s">
        <v>39</v>
      </c>
      <c r="S1077" s="1" t="s">
        <v>9</v>
      </c>
      <c r="T1077" s="1" t="s">
        <v>21</v>
      </c>
      <c r="U1077" s="1" t="s">
        <v>11</v>
      </c>
    </row>
    <row r="1078" spans="1:21" x14ac:dyDescent="0.25">
      <c r="A1078">
        <v>1080</v>
      </c>
      <c r="B1078">
        <f>IF(IFERROR(VLOOKUP(Origen[[#This Row],[Customer ID]],A1079:A4977,1,FALSE),0)&gt;0,1,0)</f>
        <v>0</v>
      </c>
      <c r="C1078">
        <v>18</v>
      </c>
      <c r="D1078" s="1" t="s">
        <v>2</v>
      </c>
      <c r="E1078" s="1" t="str">
        <f>IF(Origen[[#This Row],[Genero Sin Depurar]]="","Desconocido",Origen[[#This Row],[Genero Sin Depurar]])</f>
        <v>Male</v>
      </c>
      <c r="F1078" s="1" t="s">
        <v>44</v>
      </c>
      <c r="G1078" s="1" t="s">
        <v>45</v>
      </c>
      <c r="H1078" s="2">
        <v>47450</v>
      </c>
      <c r="I1078" s="2" t="str">
        <f>TEXT(Origen[[#This Row],[Fecha Compra]],"dddd")</f>
        <v>miércoles</v>
      </c>
      <c r="J1078" s="7" t="str">
        <f>TEXT(MONTH(Origen[[#This Row],[Fecha Compra]]),"MM")</f>
        <v>01</v>
      </c>
      <c r="K1078" s="7">
        <f>YEAR(Origen[[#This Row],[Fecha Compra]])</f>
        <v>2029</v>
      </c>
      <c r="L1078">
        <v>48</v>
      </c>
      <c r="M1078">
        <v>33</v>
      </c>
      <c r="N1078">
        <f>Origen[[#This Row],[Unidades]]*Origen[[#This Row],[PVP]]</f>
        <v>1584</v>
      </c>
      <c r="O1078" s="1" t="s">
        <v>83</v>
      </c>
      <c r="P1078" s="1" t="s">
        <v>18</v>
      </c>
      <c r="Q1078" s="1" t="s">
        <v>126</v>
      </c>
      <c r="R1078" s="1" t="s">
        <v>35</v>
      </c>
      <c r="S1078" s="1" t="s">
        <v>20</v>
      </c>
      <c r="T1078" s="1" t="s">
        <v>57</v>
      </c>
      <c r="U1078" s="1" t="s">
        <v>70</v>
      </c>
    </row>
    <row r="1079" spans="1:21" x14ac:dyDescent="0.25">
      <c r="A1079">
        <v>1081</v>
      </c>
      <c r="B1079">
        <f>IF(IFERROR(VLOOKUP(Origen[[#This Row],[Customer ID]],A1080:A4978,1,FALSE),0)&gt;0,1,0)</f>
        <v>0</v>
      </c>
      <c r="C1079">
        <v>65</v>
      </c>
      <c r="D1079" s="1" t="s">
        <v>2</v>
      </c>
      <c r="E1079" s="1" t="str">
        <f>IF(Origen[[#This Row],[Genero Sin Depurar]]="","Desconocido",Origen[[#This Row],[Genero Sin Depurar]])</f>
        <v>Male</v>
      </c>
      <c r="F1079" s="1" t="s">
        <v>101</v>
      </c>
      <c r="G1079" s="1" t="s">
        <v>49</v>
      </c>
      <c r="H1079" s="2">
        <v>47452</v>
      </c>
      <c r="I1079" s="2" t="str">
        <f>TEXT(Origen[[#This Row],[Fecha Compra]],"dddd")</f>
        <v>viernes</v>
      </c>
      <c r="J1079" s="7" t="str">
        <f>TEXT(MONTH(Origen[[#This Row],[Fecha Compra]]),"MM")</f>
        <v>01</v>
      </c>
      <c r="K1079" s="7">
        <f>YEAR(Origen[[#This Row],[Fecha Compra]])</f>
        <v>2029</v>
      </c>
      <c r="L1079">
        <v>22</v>
      </c>
      <c r="M1079">
        <v>59</v>
      </c>
      <c r="N1079">
        <f>Origen[[#This Row],[Unidades]]*Origen[[#This Row],[PVP]]</f>
        <v>1298</v>
      </c>
      <c r="O1079" s="1" t="s">
        <v>120</v>
      </c>
      <c r="P1079" s="1" t="s">
        <v>6</v>
      </c>
      <c r="Q1079" s="1" t="s">
        <v>126</v>
      </c>
      <c r="R1079" s="1" t="s">
        <v>39</v>
      </c>
      <c r="S1079" s="1" t="s">
        <v>9</v>
      </c>
      <c r="T1079" s="1" t="s">
        <v>15</v>
      </c>
      <c r="U1079" s="1" t="s">
        <v>79</v>
      </c>
    </row>
    <row r="1080" spans="1:21" x14ac:dyDescent="0.25">
      <c r="A1080">
        <v>1082</v>
      </c>
      <c r="B1080">
        <f>IF(IFERROR(VLOOKUP(Origen[[#This Row],[Customer ID]],A1081:A4979,1,FALSE),0)&gt;0,1,0)</f>
        <v>0</v>
      </c>
      <c r="C1080">
        <v>62</v>
      </c>
      <c r="D1080" s="1" t="s">
        <v>2</v>
      </c>
      <c r="E1080" s="1" t="str">
        <f>IF(Origen[[#This Row],[Genero Sin Depurar]]="","Desconocido",Origen[[#This Row],[Genero Sin Depurar]])</f>
        <v>Male</v>
      </c>
      <c r="F1080" s="1" t="s">
        <v>115</v>
      </c>
      <c r="G1080" s="1" t="s">
        <v>49</v>
      </c>
      <c r="H1080" s="2">
        <v>47454</v>
      </c>
      <c r="I1080" s="2" t="str">
        <f>TEXT(Origen[[#This Row],[Fecha Compra]],"dddd")</f>
        <v>domingo</v>
      </c>
      <c r="J1080" s="7" t="str">
        <f>TEXT(MONTH(Origen[[#This Row],[Fecha Compra]]),"MM")</f>
        <v>01</v>
      </c>
      <c r="K1080" s="7">
        <f>YEAR(Origen[[#This Row],[Fecha Compra]])</f>
        <v>2029</v>
      </c>
      <c r="L1080">
        <v>45</v>
      </c>
      <c r="M1080">
        <v>30</v>
      </c>
      <c r="N1080">
        <f>Origen[[#This Row],[Unidades]]*Origen[[#This Row],[PVP]]</f>
        <v>1350</v>
      </c>
      <c r="O1080" s="1" t="s">
        <v>117</v>
      </c>
      <c r="P1080" s="1" t="s">
        <v>74</v>
      </c>
      <c r="Q1080" s="1" t="s">
        <v>92</v>
      </c>
      <c r="R1080" s="1" t="s">
        <v>19</v>
      </c>
      <c r="S1080" s="1" t="s">
        <v>36</v>
      </c>
      <c r="T1080" s="1" t="s">
        <v>21</v>
      </c>
      <c r="U1080" s="1" t="s">
        <v>31</v>
      </c>
    </row>
    <row r="1081" spans="1:21" x14ac:dyDescent="0.25">
      <c r="A1081">
        <v>1083</v>
      </c>
      <c r="B1081">
        <f>IF(IFERROR(VLOOKUP(Origen[[#This Row],[Customer ID]],A1082:A4980,1,FALSE),0)&gt;0,1,0)</f>
        <v>0</v>
      </c>
      <c r="C1081">
        <v>54</v>
      </c>
      <c r="D1081" s="1" t="s">
        <v>2</v>
      </c>
      <c r="E1081" s="1" t="str">
        <f>IF(Origen[[#This Row],[Genero Sin Depurar]]="","Desconocido",Origen[[#This Row],[Genero Sin Depurar]])</f>
        <v>Male</v>
      </c>
      <c r="F1081" s="1" t="s">
        <v>106</v>
      </c>
      <c r="G1081" s="1" t="s">
        <v>49</v>
      </c>
      <c r="H1081" s="2">
        <v>47456</v>
      </c>
      <c r="I1081" s="2" t="str">
        <f>TEXT(Origen[[#This Row],[Fecha Compra]],"dddd")</f>
        <v>martes</v>
      </c>
      <c r="J1081" s="7" t="str">
        <f>TEXT(MONTH(Origen[[#This Row],[Fecha Compra]]),"MM")</f>
        <v>01</v>
      </c>
      <c r="K1081" s="7">
        <f>YEAR(Origen[[#This Row],[Fecha Compra]])</f>
        <v>2029</v>
      </c>
      <c r="L1081">
        <v>30</v>
      </c>
      <c r="M1081">
        <v>85</v>
      </c>
      <c r="N1081">
        <f>Origen[[#This Row],[Unidades]]*Origen[[#This Row],[PVP]]</f>
        <v>2550</v>
      </c>
      <c r="O1081" s="1" t="s">
        <v>113</v>
      </c>
      <c r="P1081" s="1" t="s">
        <v>74</v>
      </c>
      <c r="Q1081" s="1" t="s">
        <v>91</v>
      </c>
      <c r="R1081" s="1" t="s">
        <v>8</v>
      </c>
      <c r="S1081" s="1" t="s">
        <v>27</v>
      </c>
      <c r="T1081" s="1" t="s">
        <v>10</v>
      </c>
      <c r="U1081" s="1" t="s">
        <v>40</v>
      </c>
    </row>
    <row r="1082" spans="1:21" x14ac:dyDescent="0.25">
      <c r="A1082">
        <v>1084</v>
      </c>
      <c r="B1082">
        <f>IF(IFERROR(VLOOKUP(Origen[[#This Row],[Customer ID]],A1083:A4981,1,FALSE),0)&gt;0,1,0)</f>
        <v>0</v>
      </c>
      <c r="C1082">
        <v>35</v>
      </c>
      <c r="D1082" s="1" t="s">
        <v>2</v>
      </c>
      <c r="E1082" s="1" t="str">
        <f>IF(Origen[[#This Row],[Genero Sin Depurar]]="","Desconocido",Origen[[#This Row],[Genero Sin Depurar]])</f>
        <v>Male</v>
      </c>
      <c r="F1082" s="1" t="s">
        <v>114</v>
      </c>
      <c r="G1082" s="1" t="s">
        <v>49</v>
      </c>
      <c r="H1082" s="2">
        <v>47458</v>
      </c>
      <c r="I1082" s="2" t="str">
        <f>TEXT(Origen[[#This Row],[Fecha Compra]],"dddd")</f>
        <v>jueves</v>
      </c>
      <c r="J1082" s="7" t="str">
        <f>TEXT(MONTH(Origen[[#This Row],[Fecha Compra]]),"MM")</f>
        <v>01</v>
      </c>
      <c r="K1082" s="7">
        <f>YEAR(Origen[[#This Row],[Fecha Compra]])</f>
        <v>2029</v>
      </c>
      <c r="L1082">
        <v>43</v>
      </c>
      <c r="M1082">
        <v>97</v>
      </c>
      <c r="N1082">
        <f>Origen[[#This Row],[Unidades]]*Origen[[#This Row],[PVP]]</f>
        <v>4171</v>
      </c>
      <c r="O1082" s="1" t="s">
        <v>131</v>
      </c>
      <c r="P1082" s="1" t="s">
        <v>6</v>
      </c>
      <c r="Q1082" s="1" t="s">
        <v>67</v>
      </c>
      <c r="R1082" s="1" t="s">
        <v>35</v>
      </c>
      <c r="S1082" s="1" t="s">
        <v>56</v>
      </c>
      <c r="T1082" s="1" t="s">
        <v>15</v>
      </c>
      <c r="U1082" s="1" t="s">
        <v>22</v>
      </c>
    </row>
    <row r="1083" spans="1:21" x14ac:dyDescent="0.25">
      <c r="A1083">
        <v>1085</v>
      </c>
      <c r="B1083">
        <f>IF(IFERROR(VLOOKUP(Origen[[#This Row],[Customer ID]],A1084:A4982,1,FALSE),0)&gt;0,1,0)</f>
        <v>0</v>
      </c>
      <c r="C1083">
        <v>34</v>
      </c>
      <c r="D1083" s="1" t="s">
        <v>2</v>
      </c>
      <c r="E1083" s="1" t="str">
        <f>IF(Origen[[#This Row],[Genero Sin Depurar]]="","Desconocido",Origen[[#This Row],[Genero Sin Depurar]])</f>
        <v>Male</v>
      </c>
      <c r="F1083" s="1" t="s">
        <v>95</v>
      </c>
      <c r="G1083" s="1" t="s">
        <v>4</v>
      </c>
      <c r="H1083" s="2">
        <v>47460</v>
      </c>
      <c r="I1083" s="2" t="str">
        <f>TEXT(Origen[[#This Row],[Fecha Compra]],"dddd")</f>
        <v>sábado</v>
      </c>
      <c r="J1083" s="7" t="str">
        <f>TEXT(MONTH(Origen[[#This Row],[Fecha Compra]]),"MM")</f>
        <v>01</v>
      </c>
      <c r="K1083" s="7">
        <f>YEAR(Origen[[#This Row],[Fecha Compra]])</f>
        <v>2029</v>
      </c>
      <c r="L1083">
        <v>48</v>
      </c>
      <c r="M1083">
        <v>36</v>
      </c>
      <c r="N1083">
        <f>Origen[[#This Row],[Unidades]]*Origen[[#This Row],[PVP]]</f>
        <v>1728</v>
      </c>
      <c r="O1083" s="1" t="s">
        <v>54</v>
      </c>
      <c r="P1083" s="1" t="s">
        <v>18</v>
      </c>
      <c r="Q1083" s="1" t="s">
        <v>55</v>
      </c>
      <c r="R1083" s="1" t="s">
        <v>39</v>
      </c>
      <c r="S1083" s="1" t="s">
        <v>27</v>
      </c>
      <c r="T1083" s="1" t="s">
        <v>15</v>
      </c>
      <c r="U1083" s="1" t="s">
        <v>40</v>
      </c>
    </row>
    <row r="1084" spans="1:21" x14ac:dyDescent="0.25">
      <c r="A1084">
        <v>1086</v>
      </c>
      <c r="B1084">
        <f>IF(IFERROR(VLOOKUP(Origen[[#This Row],[Customer ID]],A1085:A4983,1,FALSE),0)&gt;0,1,0)</f>
        <v>0</v>
      </c>
      <c r="C1084">
        <v>25</v>
      </c>
      <c r="D1084" s="1" t="s">
        <v>2</v>
      </c>
      <c r="E1084" s="1" t="str">
        <f>IF(Origen[[#This Row],[Genero Sin Depurar]]="","Desconocido",Origen[[#This Row],[Genero Sin Depurar]])</f>
        <v>Male</v>
      </c>
      <c r="F1084" s="1" t="s">
        <v>88</v>
      </c>
      <c r="G1084" s="1" t="s">
        <v>49</v>
      </c>
      <c r="H1084" s="2">
        <v>47462</v>
      </c>
      <c r="I1084" s="2" t="str">
        <f>TEXT(Origen[[#This Row],[Fecha Compra]],"dddd")</f>
        <v>lunes</v>
      </c>
      <c r="J1084" s="7" t="str">
        <f>TEXT(MONTH(Origen[[#This Row],[Fecha Compra]]),"MM")</f>
        <v>01</v>
      </c>
      <c r="K1084" s="7">
        <f>YEAR(Origen[[#This Row],[Fecha Compra]])</f>
        <v>2029</v>
      </c>
      <c r="L1084">
        <v>23</v>
      </c>
      <c r="M1084">
        <v>85</v>
      </c>
      <c r="N1084">
        <f>Origen[[#This Row],[Unidades]]*Origen[[#This Row],[PVP]]</f>
        <v>1955</v>
      </c>
      <c r="O1084" s="1" t="s">
        <v>122</v>
      </c>
      <c r="P1084" s="1" t="s">
        <v>26</v>
      </c>
      <c r="Q1084" s="1" t="s">
        <v>30</v>
      </c>
      <c r="R1084" s="1" t="s">
        <v>8</v>
      </c>
      <c r="S1084" s="1" t="s">
        <v>56</v>
      </c>
      <c r="T1084" s="1" t="s">
        <v>10</v>
      </c>
      <c r="U1084" s="1" t="s">
        <v>11</v>
      </c>
    </row>
    <row r="1085" spans="1:21" x14ac:dyDescent="0.25">
      <c r="A1085">
        <v>1087</v>
      </c>
      <c r="B1085">
        <f>IF(IFERROR(VLOOKUP(Origen[[#This Row],[Customer ID]],A1086:A4984,1,FALSE),0)&gt;0,1,0)</f>
        <v>0</v>
      </c>
      <c r="C1085">
        <v>53</v>
      </c>
      <c r="D1085" s="1" t="s">
        <v>2</v>
      </c>
      <c r="E1085" s="1" t="str">
        <f>IF(Origen[[#This Row],[Genero Sin Depurar]]="","Desconocido",Origen[[#This Row],[Genero Sin Depurar]])</f>
        <v>Male</v>
      </c>
      <c r="F1085" s="1" t="s">
        <v>71</v>
      </c>
      <c r="G1085" s="1" t="s">
        <v>49</v>
      </c>
      <c r="H1085" s="2">
        <v>47464</v>
      </c>
      <c r="I1085" s="2" t="str">
        <f>TEXT(Origen[[#This Row],[Fecha Compra]],"dddd")</f>
        <v>miércoles</v>
      </c>
      <c r="J1085" s="7" t="str">
        <f>TEXT(MONTH(Origen[[#This Row],[Fecha Compra]]),"MM")</f>
        <v>01</v>
      </c>
      <c r="K1085" s="7">
        <f>YEAR(Origen[[#This Row],[Fecha Compra]])</f>
        <v>2029</v>
      </c>
      <c r="L1085">
        <v>27</v>
      </c>
      <c r="M1085">
        <v>62</v>
      </c>
      <c r="N1085">
        <f>Origen[[#This Row],[Unidades]]*Origen[[#This Row],[PVP]]</f>
        <v>1674</v>
      </c>
      <c r="O1085" s="1" t="s">
        <v>102</v>
      </c>
      <c r="P1085" s="1" t="s">
        <v>26</v>
      </c>
      <c r="Q1085" s="1" t="s">
        <v>60</v>
      </c>
      <c r="R1085" s="1" t="s">
        <v>8</v>
      </c>
      <c r="S1085" s="1" t="s">
        <v>20</v>
      </c>
      <c r="T1085" s="1" t="s">
        <v>28</v>
      </c>
      <c r="U1085" s="1" t="s">
        <v>58</v>
      </c>
    </row>
    <row r="1086" spans="1:21" x14ac:dyDescent="0.25">
      <c r="A1086">
        <v>1088</v>
      </c>
      <c r="B1086">
        <f>IF(IFERROR(VLOOKUP(Origen[[#This Row],[Customer ID]],A1087:A4985,1,FALSE),0)&gt;0,1,0)</f>
        <v>0</v>
      </c>
      <c r="C1086">
        <v>45</v>
      </c>
      <c r="D1086" s="1" t="s">
        <v>2</v>
      </c>
      <c r="E1086" s="1" t="str">
        <f>IF(Origen[[#This Row],[Genero Sin Depurar]]="","Desconocido",Origen[[#This Row],[Genero Sin Depurar]])</f>
        <v>Male</v>
      </c>
      <c r="F1086" s="1" t="s">
        <v>16</v>
      </c>
      <c r="G1086" s="1" t="s">
        <v>4</v>
      </c>
      <c r="H1086" s="2">
        <v>47466</v>
      </c>
      <c r="I1086" s="2" t="str">
        <f>TEXT(Origen[[#This Row],[Fecha Compra]],"dddd")</f>
        <v>viernes</v>
      </c>
      <c r="J1086" s="7" t="str">
        <f>TEXT(MONTH(Origen[[#This Row],[Fecha Compra]]),"MM")</f>
        <v>01</v>
      </c>
      <c r="K1086" s="7">
        <f>YEAR(Origen[[#This Row],[Fecha Compra]])</f>
        <v>2029</v>
      </c>
      <c r="L1086">
        <v>7</v>
      </c>
      <c r="M1086">
        <v>71</v>
      </c>
      <c r="N1086">
        <f>Origen[[#This Row],[Unidades]]*Origen[[#This Row],[PVP]]</f>
        <v>497</v>
      </c>
      <c r="O1086" s="1" t="s">
        <v>46</v>
      </c>
      <c r="P1086" s="1" t="s">
        <v>18</v>
      </c>
      <c r="Q1086" s="1" t="s">
        <v>34</v>
      </c>
      <c r="R1086" s="1" t="s">
        <v>8</v>
      </c>
      <c r="S1086" s="1" t="s">
        <v>27</v>
      </c>
      <c r="T1086" s="1" t="s">
        <v>57</v>
      </c>
      <c r="U1086" s="1" t="s">
        <v>70</v>
      </c>
    </row>
    <row r="1087" spans="1:21" x14ac:dyDescent="0.25">
      <c r="A1087">
        <v>1089</v>
      </c>
      <c r="B1087">
        <f>IF(IFERROR(VLOOKUP(Origen[[#This Row],[Customer ID]],A1088:A4986,1,FALSE),0)&gt;0,1,0)</f>
        <v>0</v>
      </c>
      <c r="C1087">
        <v>49</v>
      </c>
      <c r="D1087" s="1" t="s">
        <v>2</v>
      </c>
      <c r="E1087" s="1" t="str">
        <f>IF(Origen[[#This Row],[Genero Sin Depurar]]="","Desconocido",Origen[[#This Row],[Genero Sin Depurar]])</f>
        <v>Male</v>
      </c>
      <c r="F1087" s="1" t="s">
        <v>77</v>
      </c>
      <c r="G1087" s="1" t="s">
        <v>4</v>
      </c>
      <c r="H1087" s="2">
        <v>47468</v>
      </c>
      <c r="I1087" s="2" t="str">
        <f>TEXT(Origen[[#This Row],[Fecha Compra]],"dddd")</f>
        <v>domingo</v>
      </c>
      <c r="J1087" s="7" t="str">
        <f>TEXT(MONTH(Origen[[#This Row],[Fecha Compra]]),"MM")</f>
        <v>01</v>
      </c>
      <c r="K1087" s="7">
        <f>YEAR(Origen[[#This Row],[Fecha Compra]])</f>
        <v>2029</v>
      </c>
      <c r="L1087">
        <v>2</v>
      </c>
      <c r="M1087">
        <v>21</v>
      </c>
      <c r="N1087">
        <f>Origen[[#This Row],[Unidades]]*Origen[[#This Row],[PVP]]</f>
        <v>42</v>
      </c>
      <c r="O1087" s="1" t="s">
        <v>42</v>
      </c>
      <c r="P1087" s="1" t="s">
        <v>26</v>
      </c>
      <c r="Q1087" s="1" t="s">
        <v>30</v>
      </c>
      <c r="R1087" s="1" t="s">
        <v>8</v>
      </c>
      <c r="S1087" s="1" t="s">
        <v>20</v>
      </c>
      <c r="T1087" s="1" t="s">
        <v>28</v>
      </c>
      <c r="U1087" s="1" t="s">
        <v>22</v>
      </c>
    </row>
    <row r="1088" spans="1:21" x14ac:dyDescent="0.25">
      <c r="A1088">
        <v>1090</v>
      </c>
      <c r="B1088">
        <f>IF(IFERROR(VLOOKUP(Origen[[#This Row],[Customer ID]],A1089:A4987,1,FALSE),0)&gt;0,1,0)</f>
        <v>0</v>
      </c>
      <c r="C1088">
        <v>40</v>
      </c>
      <c r="D1088" s="1" t="s">
        <v>2</v>
      </c>
      <c r="E1088" s="1" t="str">
        <f>IF(Origen[[#This Row],[Genero Sin Depurar]]="","Desconocido",Origen[[#This Row],[Genero Sin Depurar]])</f>
        <v>Male</v>
      </c>
      <c r="F1088" s="1" t="s">
        <v>114</v>
      </c>
      <c r="G1088" s="1" t="s">
        <v>49</v>
      </c>
      <c r="H1088" s="2">
        <v>47470</v>
      </c>
      <c r="I1088" s="2" t="str">
        <f>TEXT(Origen[[#This Row],[Fecha Compra]],"dddd")</f>
        <v>martes</v>
      </c>
      <c r="J1088" s="7" t="str">
        <f>TEXT(MONTH(Origen[[#This Row],[Fecha Compra]]),"MM")</f>
        <v>01</v>
      </c>
      <c r="K1088" s="7">
        <f>YEAR(Origen[[#This Row],[Fecha Compra]])</f>
        <v>2029</v>
      </c>
      <c r="L1088">
        <v>33</v>
      </c>
      <c r="M1088">
        <v>61</v>
      </c>
      <c r="N1088">
        <f>Origen[[#This Row],[Unidades]]*Origen[[#This Row],[PVP]]</f>
        <v>2013</v>
      </c>
      <c r="O1088" s="1" t="s">
        <v>99</v>
      </c>
      <c r="P1088" s="1" t="s">
        <v>26</v>
      </c>
      <c r="Q1088" s="1" t="s">
        <v>47</v>
      </c>
      <c r="R1088" s="1" t="s">
        <v>19</v>
      </c>
      <c r="S1088" s="1" t="s">
        <v>27</v>
      </c>
      <c r="T1088" s="1" t="s">
        <v>28</v>
      </c>
      <c r="U1088" s="1" t="s">
        <v>58</v>
      </c>
    </row>
    <row r="1089" spans="1:21" x14ac:dyDescent="0.25">
      <c r="A1089">
        <v>1091</v>
      </c>
      <c r="B1089">
        <f>IF(IFERROR(VLOOKUP(Origen[[#This Row],[Customer ID]],A1090:A4988,1,FALSE),0)&gt;0,1,0)</f>
        <v>0</v>
      </c>
      <c r="C1089">
        <v>38</v>
      </c>
      <c r="D1089" s="1" t="s">
        <v>2</v>
      </c>
      <c r="E1089" s="1" t="str">
        <f>IF(Origen[[#This Row],[Genero Sin Depurar]]="","Desconocido",Origen[[#This Row],[Genero Sin Depurar]])</f>
        <v>Male</v>
      </c>
      <c r="F1089" s="1" t="s">
        <v>101</v>
      </c>
      <c r="G1089" s="1" t="s">
        <v>49</v>
      </c>
      <c r="H1089" s="2">
        <v>47472</v>
      </c>
      <c r="I1089" s="2" t="str">
        <f>TEXT(Origen[[#This Row],[Fecha Compra]],"dddd")</f>
        <v>jueves</v>
      </c>
      <c r="J1089" s="7" t="str">
        <f>TEXT(MONTH(Origen[[#This Row],[Fecha Compra]]),"MM")</f>
        <v>01</v>
      </c>
      <c r="K1089" s="7">
        <f>YEAR(Origen[[#This Row],[Fecha Compra]])</f>
        <v>2029</v>
      </c>
      <c r="L1089">
        <v>27</v>
      </c>
      <c r="M1089">
        <v>58</v>
      </c>
      <c r="N1089">
        <f>Origen[[#This Row],[Unidades]]*Origen[[#This Row],[PVP]]</f>
        <v>1566</v>
      </c>
      <c r="O1089" s="1" t="s">
        <v>121</v>
      </c>
      <c r="P1089" s="1" t="s">
        <v>26</v>
      </c>
      <c r="Q1089" s="1" t="s">
        <v>65</v>
      </c>
      <c r="R1089" s="1" t="s">
        <v>19</v>
      </c>
      <c r="S1089" s="1" t="s">
        <v>56</v>
      </c>
      <c r="T1089" s="1" t="s">
        <v>15</v>
      </c>
      <c r="U1089" s="1" t="s">
        <v>11</v>
      </c>
    </row>
    <row r="1090" spans="1:21" x14ac:dyDescent="0.25">
      <c r="A1090">
        <v>1092</v>
      </c>
      <c r="B1090">
        <f>IF(IFERROR(VLOOKUP(Origen[[#This Row],[Customer ID]],A1091:A4989,1,FALSE),0)&gt;0,1,0)</f>
        <v>0</v>
      </c>
      <c r="C1090">
        <v>44</v>
      </c>
      <c r="D1090" s="1" t="s">
        <v>2</v>
      </c>
      <c r="E1090" s="1" t="str">
        <f>IF(Origen[[#This Row],[Genero Sin Depurar]]="","Desconocido",Origen[[#This Row],[Genero Sin Depurar]])</f>
        <v>Male</v>
      </c>
      <c r="F1090" s="1" t="s">
        <v>12</v>
      </c>
      <c r="G1090" s="1" t="s">
        <v>4</v>
      </c>
      <c r="H1090" s="2">
        <v>47474</v>
      </c>
      <c r="I1090" s="2" t="str">
        <f>TEXT(Origen[[#This Row],[Fecha Compra]],"dddd")</f>
        <v>sábado</v>
      </c>
      <c r="J1090" s="7" t="str">
        <f>TEXT(MONTH(Origen[[#This Row],[Fecha Compra]]),"MM")</f>
        <v>01</v>
      </c>
      <c r="K1090" s="7">
        <f>YEAR(Origen[[#This Row],[Fecha Compra]])</f>
        <v>2029</v>
      </c>
      <c r="L1090">
        <v>6</v>
      </c>
      <c r="M1090">
        <v>80</v>
      </c>
      <c r="N1090">
        <f>Origen[[#This Row],[Unidades]]*Origen[[#This Row],[PVP]]</f>
        <v>480</v>
      </c>
      <c r="O1090" s="1" t="s">
        <v>80</v>
      </c>
      <c r="P1090" s="1" t="s">
        <v>6</v>
      </c>
      <c r="Q1090" s="1" t="s">
        <v>75</v>
      </c>
      <c r="R1090" s="1" t="s">
        <v>19</v>
      </c>
      <c r="S1090" s="1" t="s">
        <v>56</v>
      </c>
      <c r="T1090" s="1" t="s">
        <v>21</v>
      </c>
      <c r="U1090" s="1" t="s">
        <v>11</v>
      </c>
    </row>
    <row r="1091" spans="1:21" x14ac:dyDescent="0.25">
      <c r="A1091">
        <v>1093</v>
      </c>
      <c r="B1091">
        <f>IF(IFERROR(VLOOKUP(Origen[[#This Row],[Customer ID]],A1092:A4990,1,FALSE),0)&gt;0,1,0)</f>
        <v>0</v>
      </c>
      <c r="C1091">
        <v>68</v>
      </c>
      <c r="D1091" s="1" t="s">
        <v>2</v>
      </c>
      <c r="E1091" s="1" t="str">
        <f>IF(Origen[[#This Row],[Genero Sin Depurar]]="","Desconocido",Origen[[#This Row],[Genero Sin Depurar]])</f>
        <v>Male</v>
      </c>
      <c r="F1091" s="1" t="s">
        <v>88</v>
      </c>
      <c r="G1091" s="1" t="s">
        <v>49</v>
      </c>
      <c r="H1091" s="2">
        <v>47476</v>
      </c>
      <c r="I1091" s="2" t="str">
        <f>TEXT(Origen[[#This Row],[Fecha Compra]],"dddd")</f>
        <v>lunes</v>
      </c>
      <c r="J1091" s="7" t="str">
        <f>TEXT(MONTH(Origen[[#This Row],[Fecha Compra]]),"MM")</f>
        <v>01</v>
      </c>
      <c r="K1091" s="7">
        <f>YEAR(Origen[[#This Row],[Fecha Compra]])</f>
        <v>2029</v>
      </c>
      <c r="L1091">
        <v>20</v>
      </c>
      <c r="M1091">
        <v>50</v>
      </c>
      <c r="N1091">
        <f>Origen[[#This Row],[Unidades]]*Origen[[#This Row],[PVP]]</f>
        <v>1000</v>
      </c>
      <c r="O1091" s="1" t="s">
        <v>129</v>
      </c>
      <c r="P1091" s="1" t="s">
        <v>6</v>
      </c>
      <c r="Q1091" s="1" t="s">
        <v>118</v>
      </c>
      <c r="R1091" s="1" t="s">
        <v>19</v>
      </c>
      <c r="S1091" s="1" t="s">
        <v>52</v>
      </c>
      <c r="T1091" s="1" t="s">
        <v>10</v>
      </c>
      <c r="U1091" s="1" t="s">
        <v>40</v>
      </c>
    </row>
    <row r="1092" spans="1:21" x14ac:dyDescent="0.25">
      <c r="A1092">
        <v>1094</v>
      </c>
      <c r="B1092">
        <f>IF(IFERROR(VLOOKUP(Origen[[#This Row],[Customer ID]],A1093:A4991,1,FALSE),0)&gt;0,1,0)</f>
        <v>0</v>
      </c>
      <c r="C1092">
        <v>60</v>
      </c>
      <c r="D1092" s="1" t="s">
        <v>2</v>
      </c>
      <c r="E1092" s="1" t="str">
        <f>IF(Origen[[#This Row],[Genero Sin Depurar]]="","Desconocido",Origen[[#This Row],[Genero Sin Depurar]])</f>
        <v>Male</v>
      </c>
      <c r="F1092" s="1" t="s">
        <v>32</v>
      </c>
      <c r="G1092" s="1" t="s">
        <v>24</v>
      </c>
      <c r="H1092" s="2">
        <v>47478</v>
      </c>
      <c r="I1092" s="2" t="str">
        <f>TEXT(Origen[[#This Row],[Fecha Compra]],"dddd")</f>
        <v>miércoles</v>
      </c>
      <c r="J1092" s="7" t="str">
        <f>TEXT(MONTH(Origen[[#This Row],[Fecha Compra]]),"MM")</f>
        <v>01</v>
      </c>
      <c r="K1092" s="7">
        <f>YEAR(Origen[[#This Row],[Fecha Compra]])</f>
        <v>2029</v>
      </c>
      <c r="L1092">
        <v>46</v>
      </c>
      <c r="M1092">
        <v>48</v>
      </c>
      <c r="N1092">
        <f>Origen[[#This Row],[Unidades]]*Origen[[#This Row],[PVP]]</f>
        <v>2208</v>
      </c>
      <c r="O1092" s="1" t="s">
        <v>61</v>
      </c>
      <c r="P1092" s="1" t="s">
        <v>18</v>
      </c>
      <c r="Q1092" s="1" t="s">
        <v>108</v>
      </c>
      <c r="R1092" s="1" t="s">
        <v>8</v>
      </c>
      <c r="S1092" s="1" t="s">
        <v>52</v>
      </c>
      <c r="T1092" s="1" t="s">
        <v>10</v>
      </c>
      <c r="U1092" s="1" t="s">
        <v>79</v>
      </c>
    </row>
    <row r="1093" spans="1:21" x14ac:dyDescent="0.25">
      <c r="A1093">
        <v>1095</v>
      </c>
      <c r="B1093">
        <f>IF(IFERROR(VLOOKUP(Origen[[#This Row],[Customer ID]],A1094:A4992,1,FALSE),0)&gt;0,1,0)</f>
        <v>0</v>
      </c>
      <c r="C1093">
        <v>25</v>
      </c>
      <c r="D1093" s="1" t="s">
        <v>2</v>
      </c>
      <c r="E1093" s="1" t="str">
        <f>IF(Origen[[#This Row],[Genero Sin Depurar]]="","Desconocido",Origen[[#This Row],[Genero Sin Depurar]])</f>
        <v>Male</v>
      </c>
      <c r="F1093" s="1" t="s">
        <v>88</v>
      </c>
      <c r="G1093" s="1" t="s">
        <v>49</v>
      </c>
      <c r="H1093" s="2">
        <v>47480</v>
      </c>
      <c r="I1093" s="2" t="str">
        <f>TEXT(Origen[[#This Row],[Fecha Compra]],"dddd")</f>
        <v>viernes</v>
      </c>
      <c r="J1093" s="7" t="str">
        <f>TEXT(MONTH(Origen[[#This Row],[Fecha Compra]]),"MM")</f>
        <v>01</v>
      </c>
      <c r="K1093" s="7">
        <f>YEAR(Origen[[#This Row],[Fecha Compra]])</f>
        <v>2029</v>
      </c>
      <c r="L1093">
        <v>25</v>
      </c>
      <c r="M1093">
        <v>40</v>
      </c>
      <c r="N1093">
        <f>Origen[[#This Row],[Unidades]]*Origen[[#This Row],[PVP]]</f>
        <v>1000</v>
      </c>
      <c r="O1093" s="1" t="s">
        <v>121</v>
      </c>
      <c r="P1093" s="1" t="s">
        <v>26</v>
      </c>
      <c r="Q1093" s="1" t="s">
        <v>76</v>
      </c>
      <c r="R1093" s="1" t="s">
        <v>8</v>
      </c>
      <c r="S1093" s="1" t="s">
        <v>27</v>
      </c>
      <c r="T1093" s="1" t="s">
        <v>15</v>
      </c>
      <c r="U1093" s="1" t="s">
        <v>40</v>
      </c>
    </row>
    <row r="1094" spans="1:21" x14ac:dyDescent="0.25">
      <c r="A1094">
        <v>1096</v>
      </c>
      <c r="B1094">
        <f>IF(IFERROR(VLOOKUP(Origen[[#This Row],[Customer ID]],A1095:A4993,1,FALSE),0)&gt;0,1,0)</f>
        <v>0</v>
      </c>
      <c r="C1094">
        <v>19</v>
      </c>
      <c r="D1094" s="1" t="s">
        <v>2</v>
      </c>
      <c r="E1094" s="1" t="str">
        <f>IF(Origen[[#This Row],[Genero Sin Depurar]]="","Desconocido",Origen[[#This Row],[Genero Sin Depurar]])</f>
        <v>Male</v>
      </c>
      <c r="F1094" s="1" t="s">
        <v>44</v>
      </c>
      <c r="G1094" s="1" t="s">
        <v>45</v>
      </c>
      <c r="H1094" s="2">
        <v>47482</v>
      </c>
      <c r="I1094" s="2" t="str">
        <f>TEXT(Origen[[#This Row],[Fecha Compra]],"dddd")</f>
        <v>domingo</v>
      </c>
      <c r="J1094" s="7" t="str">
        <f>TEXT(MONTH(Origen[[#This Row],[Fecha Compra]]),"MM")</f>
        <v>01</v>
      </c>
      <c r="K1094" s="7">
        <f>YEAR(Origen[[#This Row],[Fecha Compra]])</f>
        <v>2029</v>
      </c>
      <c r="L1094">
        <v>30</v>
      </c>
      <c r="M1094">
        <v>34</v>
      </c>
      <c r="N1094">
        <f>Origen[[#This Row],[Unidades]]*Origen[[#This Row],[PVP]]</f>
        <v>1020</v>
      </c>
      <c r="O1094" s="1" t="s">
        <v>104</v>
      </c>
      <c r="P1094" s="1" t="s">
        <v>18</v>
      </c>
      <c r="Q1094" s="1" t="s">
        <v>82</v>
      </c>
      <c r="R1094" s="1" t="s">
        <v>35</v>
      </c>
      <c r="S1094" s="1" t="s">
        <v>20</v>
      </c>
      <c r="T1094" s="1" t="s">
        <v>57</v>
      </c>
      <c r="U1094" s="1" t="s">
        <v>40</v>
      </c>
    </row>
    <row r="1095" spans="1:21" x14ac:dyDescent="0.25">
      <c r="A1095">
        <v>1097</v>
      </c>
      <c r="B1095">
        <f>IF(IFERROR(VLOOKUP(Origen[[#This Row],[Customer ID]],A1096:A4994,1,FALSE),0)&gt;0,1,0)</f>
        <v>0</v>
      </c>
      <c r="C1095">
        <v>57</v>
      </c>
      <c r="D1095" s="1" t="s">
        <v>2</v>
      </c>
      <c r="E1095" s="1" t="str">
        <f>IF(Origen[[#This Row],[Genero Sin Depurar]]="","Desconocido",Origen[[#This Row],[Genero Sin Depurar]])</f>
        <v>Male</v>
      </c>
      <c r="F1095" s="1" t="s">
        <v>44</v>
      </c>
      <c r="G1095" s="1" t="s">
        <v>45</v>
      </c>
      <c r="H1095" s="2">
        <v>47484</v>
      </c>
      <c r="I1095" s="2" t="str">
        <f>TEXT(Origen[[#This Row],[Fecha Compra]],"dddd")</f>
        <v>martes</v>
      </c>
      <c r="J1095" s="7" t="str">
        <f>TEXT(MONTH(Origen[[#This Row],[Fecha Compra]]),"MM")</f>
        <v>01</v>
      </c>
      <c r="K1095" s="7">
        <f>YEAR(Origen[[#This Row],[Fecha Compra]])</f>
        <v>2030</v>
      </c>
      <c r="L1095">
        <v>48</v>
      </c>
      <c r="M1095">
        <v>46</v>
      </c>
      <c r="N1095">
        <f>Origen[[#This Row],[Unidades]]*Origen[[#This Row],[PVP]]</f>
        <v>2208</v>
      </c>
      <c r="O1095" s="1" t="s">
        <v>64</v>
      </c>
      <c r="P1095" s="1" t="s">
        <v>18</v>
      </c>
      <c r="Q1095" s="1" t="s">
        <v>100</v>
      </c>
      <c r="R1095" s="1" t="s">
        <v>39</v>
      </c>
      <c r="S1095" s="1" t="s">
        <v>36</v>
      </c>
      <c r="T1095" s="1" t="s">
        <v>21</v>
      </c>
      <c r="U1095" s="1" t="s">
        <v>31</v>
      </c>
    </row>
    <row r="1096" spans="1:21" x14ac:dyDescent="0.25">
      <c r="A1096">
        <v>1098</v>
      </c>
      <c r="B1096">
        <f>IF(IFERROR(VLOOKUP(Origen[[#This Row],[Customer ID]],A1097:A4995,1,FALSE),0)&gt;0,1,0)</f>
        <v>0</v>
      </c>
      <c r="C1096">
        <v>58</v>
      </c>
      <c r="D1096" s="1" t="s">
        <v>2</v>
      </c>
      <c r="E1096" s="1" t="str">
        <f>IF(Origen[[#This Row],[Genero Sin Depurar]]="","Desconocido",Origen[[#This Row],[Genero Sin Depurar]])</f>
        <v>Male</v>
      </c>
      <c r="F1096" s="1" t="s">
        <v>71</v>
      </c>
      <c r="G1096" s="1" t="s">
        <v>49</v>
      </c>
      <c r="H1096" s="2">
        <v>47486</v>
      </c>
      <c r="I1096" s="2" t="str">
        <f>TEXT(Origen[[#This Row],[Fecha Compra]],"dddd")</f>
        <v>jueves</v>
      </c>
      <c r="J1096" s="7" t="str">
        <f>TEXT(MONTH(Origen[[#This Row],[Fecha Compra]]),"MM")</f>
        <v>01</v>
      </c>
      <c r="K1096" s="7">
        <f>YEAR(Origen[[#This Row],[Fecha Compra]])</f>
        <v>2030</v>
      </c>
      <c r="L1096">
        <v>47</v>
      </c>
      <c r="M1096">
        <v>27</v>
      </c>
      <c r="N1096">
        <f>Origen[[#This Row],[Unidades]]*Origen[[#This Row],[PVP]]</f>
        <v>1269</v>
      </c>
      <c r="O1096" s="1" t="s">
        <v>111</v>
      </c>
      <c r="P1096" s="1" t="s">
        <v>26</v>
      </c>
      <c r="Q1096" s="1" t="s">
        <v>76</v>
      </c>
      <c r="R1096" s="1" t="s">
        <v>35</v>
      </c>
      <c r="S1096" s="1" t="s">
        <v>56</v>
      </c>
      <c r="T1096" s="1" t="s">
        <v>57</v>
      </c>
      <c r="U1096" s="1" t="s">
        <v>22</v>
      </c>
    </row>
    <row r="1097" spans="1:21" x14ac:dyDescent="0.25">
      <c r="A1097">
        <v>1099</v>
      </c>
      <c r="B1097">
        <f>IF(IFERROR(VLOOKUP(Origen[[#This Row],[Customer ID]],A1098:A4996,1,FALSE),0)&gt;0,1,0)</f>
        <v>0</v>
      </c>
      <c r="C1097">
        <v>49</v>
      </c>
      <c r="D1097" s="1" t="s">
        <v>2</v>
      </c>
      <c r="E1097" s="1" t="str">
        <f>IF(Origen[[#This Row],[Genero Sin Depurar]]="","Desconocido",Origen[[#This Row],[Genero Sin Depurar]])</f>
        <v>Male</v>
      </c>
      <c r="F1097" s="1" t="s">
        <v>48</v>
      </c>
      <c r="G1097" s="1" t="s">
        <v>49</v>
      </c>
      <c r="H1097" s="2">
        <v>47488</v>
      </c>
      <c r="I1097" s="2" t="str">
        <f>TEXT(Origen[[#This Row],[Fecha Compra]],"dddd")</f>
        <v>sábado</v>
      </c>
      <c r="J1097" s="7" t="str">
        <f>TEXT(MONTH(Origen[[#This Row],[Fecha Compra]]),"MM")</f>
        <v>01</v>
      </c>
      <c r="K1097" s="7">
        <f>YEAR(Origen[[#This Row],[Fecha Compra]])</f>
        <v>2030</v>
      </c>
      <c r="L1097">
        <v>27</v>
      </c>
      <c r="M1097">
        <v>98</v>
      </c>
      <c r="N1097">
        <f>Origen[[#This Row],[Unidades]]*Origen[[#This Row],[PVP]]</f>
        <v>2646</v>
      </c>
      <c r="O1097" s="1" t="s">
        <v>117</v>
      </c>
      <c r="P1097" s="1" t="s">
        <v>18</v>
      </c>
      <c r="Q1097" s="1" t="s">
        <v>30</v>
      </c>
      <c r="R1097" s="1" t="s">
        <v>19</v>
      </c>
      <c r="S1097" s="1" t="s">
        <v>27</v>
      </c>
      <c r="T1097" s="1" t="s">
        <v>21</v>
      </c>
      <c r="U1097" s="1" t="s">
        <v>22</v>
      </c>
    </row>
    <row r="1098" spans="1:21" x14ac:dyDescent="0.25">
      <c r="A1098">
        <v>1100</v>
      </c>
      <c r="B1098">
        <f>IF(IFERROR(VLOOKUP(Origen[[#This Row],[Customer ID]],A1099:A4997,1,FALSE),0)&gt;0,1,0)</f>
        <v>0</v>
      </c>
      <c r="C1098">
        <v>19</v>
      </c>
      <c r="D1098" s="1" t="s">
        <v>2</v>
      </c>
      <c r="E1098" s="1" t="str">
        <f>IF(Origen[[#This Row],[Genero Sin Depurar]]="","Desconocido",Origen[[#This Row],[Genero Sin Depurar]])</f>
        <v>Male</v>
      </c>
      <c r="F1098" s="1" t="s">
        <v>12</v>
      </c>
      <c r="G1098" s="1" t="s">
        <v>4</v>
      </c>
      <c r="H1098" s="2">
        <v>47490</v>
      </c>
      <c r="I1098" s="2" t="str">
        <f>TEXT(Origen[[#This Row],[Fecha Compra]],"dddd")</f>
        <v>lunes</v>
      </c>
      <c r="J1098" s="7" t="str">
        <f>TEXT(MONTH(Origen[[#This Row],[Fecha Compra]]),"MM")</f>
        <v>01</v>
      </c>
      <c r="K1098" s="7">
        <f>YEAR(Origen[[#This Row],[Fecha Compra]])</f>
        <v>2030</v>
      </c>
      <c r="L1098">
        <v>45</v>
      </c>
      <c r="M1098">
        <v>73</v>
      </c>
      <c r="N1098">
        <f>Origen[[#This Row],[Unidades]]*Origen[[#This Row],[PVP]]</f>
        <v>3285</v>
      </c>
      <c r="O1098" s="1" t="s">
        <v>80</v>
      </c>
      <c r="P1098" s="1" t="s">
        <v>26</v>
      </c>
      <c r="Q1098" s="1" t="s">
        <v>82</v>
      </c>
      <c r="R1098" s="1" t="s">
        <v>39</v>
      </c>
      <c r="S1098" s="1" t="s">
        <v>27</v>
      </c>
      <c r="T1098" s="1" t="s">
        <v>57</v>
      </c>
      <c r="U1098" s="1" t="s">
        <v>11</v>
      </c>
    </row>
    <row r="1099" spans="1:21" x14ac:dyDescent="0.25">
      <c r="A1099">
        <v>1101</v>
      </c>
      <c r="B1099">
        <f>IF(IFERROR(VLOOKUP(Origen[[#This Row],[Customer ID]],A1100:A4998,1,FALSE),0)&gt;0,1,0)</f>
        <v>0</v>
      </c>
      <c r="C1099">
        <v>50</v>
      </c>
      <c r="D1099" s="1" t="s">
        <v>2</v>
      </c>
      <c r="E1099" s="1" t="str">
        <f>IF(Origen[[#This Row],[Genero Sin Depurar]]="","Desconocido",Origen[[#This Row],[Genero Sin Depurar]])</f>
        <v>Male</v>
      </c>
      <c r="F1099" s="1" t="s">
        <v>77</v>
      </c>
      <c r="G1099" s="1" t="s">
        <v>4</v>
      </c>
      <c r="H1099" s="2">
        <v>47492</v>
      </c>
      <c r="I1099" s="2" t="str">
        <f>TEXT(Origen[[#This Row],[Fecha Compra]],"dddd")</f>
        <v>miércoles</v>
      </c>
      <c r="J1099" s="7" t="str">
        <f>TEXT(MONTH(Origen[[#This Row],[Fecha Compra]]),"MM")</f>
        <v>01</v>
      </c>
      <c r="K1099" s="7">
        <f>YEAR(Origen[[#This Row],[Fecha Compra]])</f>
        <v>2030</v>
      </c>
      <c r="L1099">
        <v>2</v>
      </c>
      <c r="M1099">
        <v>28</v>
      </c>
      <c r="N1099">
        <f>Origen[[#This Row],[Unidades]]*Origen[[#This Row],[PVP]]</f>
        <v>56</v>
      </c>
      <c r="O1099" s="1" t="s">
        <v>89</v>
      </c>
      <c r="P1099" s="1" t="s">
        <v>6</v>
      </c>
      <c r="Q1099" s="1" t="s">
        <v>62</v>
      </c>
      <c r="R1099" s="1" t="s">
        <v>19</v>
      </c>
      <c r="S1099" s="1" t="s">
        <v>9</v>
      </c>
      <c r="T1099" s="1" t="s">
        <v>21</v>
      </c>
      <c r="U1099" s="1" t="s">
        <v>22</v>
      </c>
    </row>
    <row r="1100" spans="1:21" x14ac:dyDescent="0.25">
      <c r="A1100">
        <v>1102</v>
      </c>
      <c r="B1100">
        <f>IF(IFERROR(VLOOKUP(Origen[[#This Row],[Customer ID]],A1101:A4999,1,FALSE),0)&gt;0,1,0)</f>
        <v>0</v>
      </c>
      <c r="C1100">
        <v>30</v>
      </c>
      <c r="D1100" s="1" t="s">
        <v>2</v>
      </c>
      <c r="E1100" s="1" t="str">
        <f>IF(Origen[[#This Row],[Genero Sin Depurar]]="","Desconocido",Origen[[#This Row],[Genero Sin Depurar]])</f>
        <v>Male</v>
      </c>
      <c r="F1100" s="1" t="s">
        <v>125</v>
      </c>
      <c r="G1100" s="1" t="s">
        <v>49</v>
      </c>
      <c r="H1100" s="2">
        <v>47494</v>
      </c>
      <c r="I1100" s="2" t="str">
        <f>TEXT(Origen[[#This Row],[Fecha Compra]],"dddd")</f>
        <v>viernes</v>
      </c>
      <c r="J1100" s="7" t="str">
        <f>TEXT(MONTH(Origen[[#This Row],[Fecha Compra]]),"MM")</f>
        <v>01</v>
      </c>
      <c r="K1100" s="7">
        <f>YEAR(Origen[[#This Row],[Fecha Compra]])</f>
        <v>2030</v>
      </c>
      <c r="L1100">
        <v>39</v>
      </c>
      <c r="M1100">
        <v>76</v>
      </c>
      <c r="N1100">
        <f>Origen[[#This Row],[Unidades]]*Origen[[#This Row],[PVP]]</f>
        <v>2964</v>
      </c>
      <c r="O1100" s="1" t="s">
        <v>61</v>
      </c>
      <c r="P1100" s="1" t="s">
        <v>74</v>
      </c>
      <c r="Q1100" s="1" t="s">
        <v>47</v>
      </c>
      <c r="R1100" s="1" t="s">
        <v>39</v>
      </c>
      <c r="S1100" s="1" t="s">
        <v>20</v>
      </c>
      <c r="T1100" s="1" t="s">
        <v>15</v>
      </c>
      <c r="U1100" s="1" t="s">
        <v>11</v>
      </c>
    </row>
    <row r="1101" spans="1:21" x14ac:dyDescent="0.25">
      <c r="A1101">
        <v>1103</v>
      </c>
      <c r="B1101">
        <f>IF(IFERROR(VLOOKUP(Origen[[#This Row],[Customer ID]],A1102:A5000,1,FALSE),0)&gt;0,1,0)</f>
        <v>0</v>
      </c>
      <c r="C1101">
        <v>52</v>
      </c>
      <c r="D1101" s="1" t="s">
        <v>2</v>
      </c>
      <c r="E1101" s="1" t="str">
        <f>IF(Origen[[#This Row],[Genero Sin Depurar]]="","Desconocido",Origen[[#This Row],[Genero Sin Depurar]])</f>
        <v>Male</v>
      </c>
      <c r="F1101" s="1" t="s">
        <v>12</v>
      </c>
      <c r="G1101" s="1" t="s">
        <v>4</v>
      </c>
      <c r="H1101" s="2">
        <v>47496</v>
      </c>
      <c r="I1101" s="2" t="str">
        <f>TEXT(Origen[[#This Row],[Fecha Compra]],"dddd")</f>
        <v>domingo</v>
      </c>
      <c r="J1101" s="7" t="str">
        <f>TEXT(MONTH(Origen[[#This Row],[Fecha Compra]]),"MM")</f>
        <v>01</v>
      </c>
      <c r="K1101" s="7">
        <f>YEAR(Origen[[#This Row],[Fecha Compra]])</f>
        <v>2030</v>
      </c>
      <c r="L1101">
        <v>24</v>
      </c>
      <c r="M1101">
        <v>83</v>
      </c>
      <c r="N1101">
        <f>Origen[[#This Row],[Unidades]]*Origen[[#This Row],[PVP]]</f>
        <v>1992</v>
      </c>
      <c r="O1101" s="1" t="s">
        <v>87</v>
      </c>
      <c r="P1101" s="1" t="s">
        <v>26</v>
      </c>
      <c r="Q1101" s="1" t="s">
        <v>82</v>
      </c>
      <c r="R1101" s="1" t="s">
        <v>39</v>
      </c>
      <c r="S1101" s="1" t="s">
        <v>9</v>
      </c>
      <c r="T1101" s="1" t="s">
        <v>15</v>
      </c>
      <c r="U1101" s="1" t="s">
        <v>11</v>
      </c>
    </row>
    <row r="1102" spans="1:21" x14ac:dyDescent="0.25">
      <c r="A1102">
        <v>1104</v>
      </c>
      <c r="B1102">
        <f>IF(IFERROR(VLOOKUP(Origen[[#This Row],[Customer ID]],A1103:A5001,1,FALSE),0)&gt;0,1,0)</f>
        <v>0</v>
      </c>
      <c r="C1102">
        <v>35</v>
      </c>
      <c r="D1102" s="1" t="s">
        <v>2</v>
      </c>
      <c r="E1102" s="1" t="str">
        <f>IF(Origen[[#This Row],[Genero Sin Depurar]]="","Desconocido",Origen[[#This Row],[Genero Sin Depurar]])</f>
        <v>Male</v>
      </c>
      <c r="F1102" s="1" t="s">
        <v>86</v>
      </c>
      <c r="G1102" s="1" t="s">
        <v>4</v>
      </c>
      <c r="H1102" s="2">
        <v>47498</v>
      </c>
      <c r="I1102" s="2" t="str">
        <f>TEXT(Origen[[#This Row],[Fecha Compra]],"dddd")</f>
        <v>martes</v>
      </c>
      <c r="J1102" s="7" t="str">
        <f>TEXT(MONTH(Origen[[#This Row],[Fecha Compra]]),"MM")</f>
        <v>01</v>
      </c>
      <c r="K1102" s="7">
        <f>YEAR(Origen[[#This Row],[Fecha Compra]])</f>
        <v>2030</v>
      </c>
      <c r="L1102">
        <v>8</v>
      </c>
      <c r="M1102">
        <v>23</v>
      </c>
      <c r="N1102">
        <f>Origen[[#This Row],[Unidades]]*Origen[[#This Row],[PVP]]</f>
        <v>184</v>
      </c>
      <c r="O1102" s="1" t="s">
        <v>104</v>
      </c>
      <c r="P1102" s="1" t="s">
        <v>18</v>
      </c>
      <c r="Q1102" s="1" t="s">
        <v>43</v>
      </c>
      <c r="R1102" s="1" t="s">
        <v>19</v>
      </c>
      <c r="S1102" s="1" t="s">
        <v>20</v>
      </c>
      <c r="T1102" s="1" t="s">
        <v>68</v>
      </c>
      <c r="U1102" s="1" t="s">
        <v>58</v>
      </c>
    </row>
    <row r="1103" spans="1:21" x14ac:dyDescent="0.25">
      <c r="A1103">
        <v>1105</v>
      </c>
      <c r="B1103">
        <f>IF(IFERROR(VLOOKUP(Origen[[#This Row],[Customer ID]],A1104:A5002,1,FALSE),0)&gt;0,1,0)</f>
        <v>0</v>
      </c>
      <c r="C1103">
        <v>35</v>
      </c>
      <c r="D1103" s="1" t="s">
        <v>2</v>
      </c>
      <c r="E1103" s="1" t="str">
        <f>IF(Origen[[#This Row],[Genero Sin Depurar]]="","Desconocido",Origen[[#This Row],[Genero Sin Depurar]])</f>
        <v>Male</v>
      </c>
      <c r="F1103" s="1" t="s">
        <v>106</v>
      </c>
      <c r="G1103" s="1" t="s">
        <v>49</v>
      </c>
      <c r="H1103" s="2">
        <v>47500</v>
      </c>
      <c r="I1103" s="2" t="str">
        <f>TEXT(Origen[[#This Row],[Fecha Compra]],"dddd")</f>
        <v>jueves</v>
      </c>
      <c r="J1103" s="7" t="str">
        <f>TEXT(MONTH(Origen[[#This Row],[Fecha Compra]]),"MM")</f>
        <v>01</v>
      </c>
      <c r="K1103" s="7">
        <f>YEAR(Origen[[#This Row],[Fecha Compra]])</f>
        <v>2030</v>
      </c>
      <c r="L1103">
        <v>8</v>
      </c>
      <c r="M1103">
        <v>28</v>
      </c>
      <c r="N1103">
        <f>Origen[[#This Row],[Unidades]]*Origen[[#This Row],[PVP]]</f>
        <v>224</v>
      </c>
      <c r="O1103" s="1" t="s">
        <v>61</v>
      </c>
      <c r="P1103" s="1" t="s">
        <v>26</v>
      </c>
      <c r="Q1103" s="1" t="s">
        <v>100</v>
      </c>
      <c r="R1103" s="1" t="s">
        <v>39</v>
      </c>
      <c r="S1103" s="1" t="s">
        <v>9</v>
      </c>
      <c r="T1103" s="1" t="s">
        <v>57</v>
      </c>
      <c r="U1103" s="1" t="s">
        <v>40</v>
      </c>
    </row>
    <row r="1104" spans="1:21" x14ac:dyDescent="0.25">
      <c r="A1104">
        <v>1106</v>
      </c>
      <c r="B1104">
        <f>IF(IFERROR(VLOOKUP(Origen[[#This Row],[Customer ID]],A1105:A5003,1,FALSE),0)&gt;0,1,0)</f>
        <v>0</v>
      </c>
      <c r="C1104">
        <v>33</v>
      </c>
      <c r="D1104" s="1" t="s">
        <v>2</v>
      </c>
      <c r="E1104" s="1" t="str">
        <f>IF(Origen[[#This Row],[Genero Sin Depurar]]="","Desconocido",Origen[[#This Row],[Genero Sin Depurar]])</f>
        <v>Male</v>
      </c>
      <c r="F1104" s="1" t="s">
        <v>95</v>
      </c>
      <c r="G1104" s="1" t="s">
        <v>4</v>
      </c>
      <c r="H1104" s="2">
        <v>47502</v>
      </c>
      <c r="I1104" s="2" t="str">
        <f>TEXT(Origen[[#This Row],[Fecha Compra]],"dddd")</f>
        <v>sábado</v>
      </c>
      <c r="J1104" s="7" t="str">
        <f>TEXT(MONTH(Origen[[#This Row],[Fecha Compra]]),"MM")</f>
        <v>01</v>
      </c>
      <c r="K1104" s="7">
        <f>YEAR(Origen[[#This Row],[Fecha Compra]])</f>
        <v>2030</v>
      </c>
      <c r="L1104">
        <v>6</v>
      </c>
      <c r="M1104">
        <v>83</v>
      </c>
      <c r="N1104">
        <f>Origen[[#This Row],[Unidades]]*Origen[[#This Row],[PVP]]</f>
        <v>498</v>
      </c>
      <c r="O1104" s="1" t="s">
        <v>17</v>
      </c>
      <c r="P1104" s="1" t="s">
        <v>18</v>
      </c>
      <c r="Q1104" s="1" t="s">
        <v>60</v>
      </c>
      <c r="R1104" s="1" t="s">
        <v>19</v>
      </c>
      <c r="S1104" s="1" t="s">
        <v>27</v>
      </c>
      <c r="T1104" s="1" t="s">
        <v>10</v>
      </c>
      <c r="U1104" s="1" t="s">
        <v>79</v>
      </c>
    </row>
    <row r="1105" spans="1:21" x14ac:dyDescent="0.25">
      <c r="A1105">
        <v>1107</v>
      </c>
      <c r="B1105">
        <f>IF(IFERROR(VLOOKUP(Origen[[#This Row],[Customer ID]],A1106:A5004,1,FALSE),0)&gt;0,1,0)</f>
        <v>0</v>
      </c>
      <c r="C1105">
        <v>52</v>
      </c>
      <c r="D1105" s="1" t="s">
        <v>2</v>
      </c>
      <c r="E1105" s="1" t="str">
        <f>IF(Origen[[#This Row],[Genero Sin Depurar]]="","Desconocido",Origen[[#This Row],[Genero Sin Depurar]])</f>
        <v>Male</v>
      </c>
      <c r="F1105" s="1" t="s">
        <v>69</v>
      </c>
      <c r="G1105" s="1" t="s">
        <v>4</v>
      </c>
      <c r="H1105" s="2">
        <v>47504</v>
      </c>
      <c r="I1105" s="2" t="str">
        <f>TEXT(Origen[[#This Row],[Fecha Compra]],"dddd")</f>
        <v>lunes</v>
      </c>
      <c r="J1105" s="7" t="str">
        <f>TEXT(MONTH(Origen[[#This Row],[Fecha Compra]]),"MM")</f>
        <v>01</v>
      </c>
      <c r="K1105" s="7">
        <f>YEAR(Origen[[#This Row],[Fecha Compra]])</f>
        <v>2030</v>
      </c>
      <c r="L1105">
        <v>12</v>
      </c>
      <c r="M1105">
        <v>96</v>
      </c>
      <c r="N1105">
        <f>Origen[[#This Row],[Unidades]]*Origen[[#This Row],[PVP]]</f>
        <v>1152</v>
      </c>
      <c r="O1105" s="1" t="s">
        <v>130</v>
      </c>
      <c r="P1105" s="1" t="s">
        <v>6</v>
      </c>
      <c r="Q1105" s="1" t="s">
        <v>65</v>
      </c>
      <c r="R1105" s="1" t="s">
        <v>8</v>
      </c>
      <c r="S1105" s="1" t="s">
        <v>56</v>
      </c>
      <c r="T1105" s="1" t="s">
        <v>10</v>
      </c>
      <c r="U1105" s="1" t="s">
        <v>11</v>
      </c>
    </row>
    <row r="1106" spans="1:21" x14ac:dyDescent="0.25">
      <c r="A1106">
        <v>1108</v>
      </c>
      <c r="B1106">
        <f>IF(IFERROR(VLOOKUP(Origen[[#This Row],[Customer ID]],A1107:A5005,1,FALSE),0)&gt;0,1,0)</f>
        <v>0</v>
      </c>
      <c r="C1106">
        <v>69</v>
      </c>
      <c r="D1106" s="1" t="s">
        <v>2</v>
      </c>
      <c r="E1106" s="1" t="str">
        <f>IF(Origen[[#This Row],[Genero Sin Depurar]]="","Desconocido",Origen[[#This Row],[Genero Sin Depurar]])</f>
        <v>Male</v>
      </c>
      <c r="F1106" s="1" t="s">
        <v>32</v>
      </c>
      <c r="G1106" s="1" t="s">
        <v>24</v>
      </c>
      <c r="H1106" s="2">
        <v>47506</v>
      </c>
      <c r="I1106" s="2" t="str">
        <f>TEXT(Origen[[#This Row],[Fecha Compra]],"dddd")</f>
        <v>miércoles</v>
      </c>
      <c r="J1106" s="7" t="str">
        <f>TEXT(MONTH(Origen[[#This Row],[Fecha Compra]]),"MM")</f>
        <v>01</v>
      </c>
      <c r="K1106" s="7">
        <f>YEAR(Origen[[#This Row],[Fecha Compra]])</f>
        <v>2030</v>
      </c>
      <c r="L1106">
        <v>26</v>
      </c>
      <c r="M1106">
        <v>62</v>
      </c>
      <c r="N1106">
        <f>Origen[[#This Row],[Unidades]]*Origen[[#This Row],[PVP]]</f>
        <v>1612</v>
      </c>
      <c r="O1106" s="1" t="s">
        <v>87</v>
      </c>
      <c r="P1106" s="1" t="s">
        <v>26</v>
      </c>
      <c r="Q1106" s="1" t="s">
        <v>82</v>
      </c>
      <c r="R1106" s="1" t="s">
        <v>39</v>
      </c>
      <c r="S1106" s="1" t="s">
        <v>56</v>
      </c>
      <c r="T1106" s="1" t="s">
        <v>57</v>
      </c>
      <c r="U1106" s="1" t="s">
        <v>22</v>
      </c>
    </row>
    <row r="1107" spans="1:21" x14ac:dyDescent="0.25">
      <c r="A1107">
        <v>1109</v>
      </c>
      <c r="B1107">
        <f>IF(IFERROR(VLOOKUP(Origen[[#This Row],[Customer ID]],A1108:A5006,1,FALSE),0)&gt;0,1,0)</f>
        <v>0</v>
      </c>
      <c r="C1107">
        <v>27</v>
      </c>
      <c r="D1107" s="1" t="s">
        <v>2</v>
      </c>
      <c r="E1107" s="1" t="str">
        <f>IF(Origen[[#This Row],[Genero Sin Depurar]]="","Desconocido",Origen[[#This Row],[Genero Sin Depurar]])</f>
        <v>Male</v>
      </c>
      <c r="F1107" s="1" t="s">
        <v>41</v>
      </c>
      <c r="G1107" s="1" t="s">
        <v>4</v>
      </c>
      <c r="H1107" s="2">
        <v>47508</v>
      </c>
      <c r="I1107" s="2" t="str">
        <f>TEXT(Origen[[#This Row],[Fecha Compra]],"dddd")</f>
        <v>viernes</v>
      </c>
      <c r="J1107" s="7" t="str">
        <f>TEXT(MONTH(Origen[[#This Row],[Fecha Compra]]),"MM")</f>
        <v>01</v>
      </c>
      <c r="K1107" s="7">
        <f>YEAR(Origen[[#This Row],[Fecha Compra]])</f>
        <v>2030</v>
      </c>
      <c r="L1107">
        <v>50</v>
      </c>
      <c r="M1107">
        <v>25</v>
      </c>
      <c r="N1107">
        <f>Origen[[#This Row],[Unidades]]*Origen[[#This Row],[PVP]]</f>
        <v>1250</v>
      </c>
      <c r="O1107" s="1" t="s">
        <v>127</v>
      </c>
      <c r="P1107" s="1" t="s">
        <v>26</v>
      </c>
      <c r="Q1107" s="1" t="s">
        <v>67</v>
      </c>
      <c r="R1107" s="1" t="s">
        <v>39</v>
      </c>
      <c r="S1107" s="1" t="s">
        <v>36</v>
      </c>
      <c r="T1107" s="1" t="s">
        <v>15</v>
      </c>
      <c r="U1107" s="1" t="s">
        <v>11</v>
      </c>
    </row>
    <row r="1108" spans="1:21" x14ac:dyDescent="0.25">
      <c r="A1108">
        <v>1110</v>
      </c>
      <c r="B1108">
        <f>IF(IFERROR(VLOOKUP(Origen[[#This Row],[Customer ID]],A1109:A5007,1,FALSE),0)&gt;0,1,0)</f>
        <v>0</v>
      </c>
      <c r="C1108">
        <v>66</v>
      </c>
      <c r="D1108" s="1" t="s">
        <v>2</v>
      </c>
      <c r="E1108" s="1" t="str">
        <f>IF(Origen[[#This Row],[Genero Sin Depurar]]="","Desconocido",Origen[[#This Row],[Genero Sin Depurar]])</f>
        <v>Male</v>
      </c>
      <c r="F1108" s="1" t="s">
        <v>86</v>
      </c>
      <c r="G1108" s="1" t="s">
        <v>4</v>
      </c>
      <c r="H1108" s="2">
        <v>47510</v>
      </c>
      <c r="I1108" s="2" t="str">
        <f>TEXT(Origen[[#This Row],[Fecha Compra]],"dddd")</f>
        <v>domingo</v>
      </c>
      <c r="J1108" s="7" t="str">
        <f>TEXT(MONTH(Origen[[#This Row],[Fecha Compra]]),"MM")</f>
        <v>01</v>
      </c>
      <c r="K1108" s="7">
        <f>YEAR(Origen[[#This Row],[Fecha Compra]])</f>
        <v>2030</v>
      </c>
      <c r="L1108">
        <v>2</v>
      </c>
      <c r="M1108">
        <v>97</v>
      </c>
      <c r="N1108">
        <f>Origen[[#This Row],[Unidades]]*Origen[[#This Row],[PVP]]</f>
        <v>194</v>
      </c>
      <c r="O1108" s="1" t="s">
        <v>83</v>
      </c>
      <c r="P1108" s="1" t="s">
        <v>6</v>
      </c>
      <c r="Q1108" s="1" t="s">
        <v>65</v>
      </c>
      <c r="R1108" s="1" t="s">
        <v>8</v>
      </c>
      <c r="S1108" s="1" t="s">
        <v>27</v>
      </c>
      <c r="T1108" s="1" t="s">
        <v>10</v>
      </c>
      <c r="U1108" s="1" t="s">
        <v>22</v>
      </c>
    </row>
    <row r="1109" spans="1:21" x14ac:dyDescent="0.25">
      <c r="A1109">
        <v>1111</v>
      </c>
      <c r="B1109">
        <f>IF(IFERROR(VLOOKUP(Origen[[#This Row],[Customer ID]],A1110:A5008,1,FALSE),0)&gt;0,1,0)</f>
        <v>0</v>
      </c>
      <c r="C1109">
        <v>28</v>
      </c>
      <c r="D1109" s="1" t="s">
        <v>2</v>
      </c>
      <c r="E1109" s="1" t="str">
        <f>IF(Origen[[#This Row],[Genero Sin Depurar]]="","Desconocido",Origen[[#This Row],[Genero Sin Depurar]])</f>
        <v>Male</v>
      </c>
      <c r="F1109" s="1" t="s">
        <v>86</v>
      </c>
      <c r="G1109" s="1" t="s">
        <v>4</v>
      </c>
      <c r="H1109" s="2">
        <v>47512</v>
      </c>
      <c r="I1109" s="2" t="str">
        <f>TEXT(Origen[[#This Row],[Fecha Compra]],"dddd")</f>
        <v>martes</v>
      </c>
      <c r="J1109" s="7" t="str">
        <f>TEXT(MONTH(Origen[[#This Row],[Fecha Compra]]),"MM")</f>
        <v>01</v>
      </c>
      <c r="K1109" s="7">
        <f>YEAR(Origen[[#This Row],[Fecha Compra]])</f>
        <v>2030</v>
      </c>
      <c r="L1109">
        <v>31</v>
      </c>
      <c r="M1109">
        <v>61</v>
      </c>
      <c r="N1109">
        <f>Origen[[#This Row],[Unidades]]*Origen[[#This Row],[PVP]]</f>
        <v>1891</v>
      </c>
      <c r="O1109" s="1" t="s">
        <v>87</v>
      </c>
      <c r="P1109" s="1" t="s">
        <v>6</v>
      </c>
      <c r="Q1109" s="1" t="s">
        <v>91</v>
      </c>
      <c r="R1109" s="1" t="s">
        <v>39</v>
      </c>
      <c r="S1109" s="1" t="s">
        <v>36</v>
      </c>
      <c r="T1109" s="1" t="s">
        <v>15</v>
      </c>
      <c r="U1109" s="1" t="s">
        <v>58</v>
      </c>
    </row>
    <row r="1110" spans="1:21" x14ac:dyDescent="0.25">
      <c r="A1110">
        <v>1112</v>
      </c>
      <c r="B1110">
        <f>IF(IFERROR(VLOOKUP(Origen[[#This Row],[Customer ID]],A1111:A5009,1,FALSE),0)&gt;0,1,0)</f>
        <v>0</v>
      </c>
      <c r="C1110">
        <v>22</v>
      </c>
      <c r="D1110" s="1" t="s">
        <v>2</v>
      </c>
      <c r="E1110" s="1" t="str">
        <f>IF(Origen[[#This Row],[Genero Sin Depurar]]="","Desconocido",Origen[[#This Row],[Genero Sin Depurar]])</f>
        <v>Male</v>
      </c>
      <c r="F1110" s="1" t="s">
        <v>53</v>
      </c>
      <c r="G1110" s="1" t="s">
        <v>24</v>
      </c>
      <c r="H1110" s="2">
        <v>47514</v>
      </c>
      <c r="I1110" s="2" t="str">
        <f>TEXT(Origen[[#This Row],[Fecha Compra]],"dddd")</f>
        <v>jueves</v>
      </c>
      <c r="J1110" s="7" t="str">
        <f>TEXT(MONTH(Origen[[#This Row],[Fecha Compra]]),"MM")</f>
        <v>01</v>
      </c>
      <c r="K1110" s="7">
        <f>YEAR(Origen[[#This Row],[Fecha Compra]])</f>
        <v>2030</v>
      </c>
      <c r="L1110">
        <v>4</v>
      </c>
      <c r="M1110">
        <v>66</v>
      </c>
      <c r="N1110">
        <f>Origen[[#This Row],[Unidades]]*Origen[[#This Row],[PVP]]</f>
        <v>264</v>
      </c>
      <c r="O1110" s="1" t="s">
        <v>66</v>
      </c>
      <c r="P1110" s="1" t="s">
        <v>18</v>
      </c>
      <c r="Q1110" s="1" t="s">
        <v>60</v>
      </c>
      <c r="R1110" s="1" t="s">
        <v>35</v>
      </c>
      <c r="S1110" s="1" t="s">
        <v>27</v>
      </c>
      <c r="T1110" s="1" t="s">
        <v>21</v>
      </c>
      <c r="U1110" s="1" t="s">
        <v>58</v>
      </c>
    </row>
    <row r="1111" spans="1:21" x14ac:dyDescent="0.25">
      <c r="A1111">
        <v>1113</v>
      </c>
      <c r="B1111">
        <f>IF(IFERROR(VLOOKUP(Origen[[#This Row],[Customer ID]],A1112:A5010,1,FALSE),0)&gt;0,1,0)</f>
        <v>0</v>
      </c>
      <c r="C1111">
        <v>69</v>
      </c>
      <c r="D1111" s="1" t="s">
        <v>2</v>
      </c>
      <c r="E1111" s="1" t="str">
        <f>IF(Origen[[#This Row],[Genero Sin Depurar]]="","Desconocido",Origen[[#This Row],[Genero Sin Depurar]])</f>
        <v>Male</v>
      </c>
      <c r="F1111" s="1" t="s">
        <v>86</v>
      </c>
      <c r="G1111" s="1" t="s">
        <v>4</v>
      </c>
      <c r="H1111" s="2">
        <v>47516</v>
      </c>
      <c r="I1111" s="2" t="str">
        <f>TEXT(Origen[[#This Row],[Fecha Compra]],"dddd")</f>
        <v>sábado</v>
      </c>
      <c r="J1111" s="7" t="str">
        <f>TEXT(MONTH(Origen[[#This Row],[Fecha Compra]]),"MM")</f>
        <v>01</v>
      </c>
      <c r="K1111" s="7">
        <f>YEAR(Origen[[#This Row],[Fecha Compra]])</f>
        <v>2030</v>
      </c>
      <c r="L1111">
        <v>32</v>
      </c>
      <c r="M1111">
        <v>67</v>
      </c>
      <c r="N1111">
        <f>Origen[[#This Row],[Unidades]]*Origen[[#This Row],[PVP]]</f>
        <v>2144</v>
      </c>
      <c r="O1111" s="1" t="s">
        <v>131</v>
      </c>
      <c r="P1111" s="1" t="s">
        <v>74</v>
      </c>
      <c r="Q1111" s="1" t="s">
        <v>51</v>
      </c>
      <c r="R1111" s="1" t="s">
        <v>19</v>
      </c>
      <c r="S1111" s="1" t="s">
        <v>20</v>
      </c>
      <c r="T1111" s="1" t="s">
        <v>28</v>
      </c>
      <c r="U1111" s="1" t="s">
        <v>40</v>
      </c>
    </row>
    <row r="1112" spans="1:21" x14ac:dyDescent="0.25">
      <c r="A1112">
        <v>1114</v>
      </c>
      <c r="B1112">
        <f>IF(IFERROR(VLOOKUP(Origen[[#This Row],[Customer ID]],A1113:A5011,1,FALSE),0)&gt;0,1,0)</f>
        <v>0</v>
      </c>
      <c r="C1112">
        <v>28</v>
      </c>
      <c r="D1112" s="1" t="s">
        <v>2</v>
      </c>
      <c r="E1112" s="1" t="str">
        <f>IF(Origen[[#This Row],[Genero Sin Depurar]]="","Desconocido",Origen[[#This Row],[Genero Sin Depurar]])</f>
        <v>Male</v>
      </c>
      <c r="F1112" s="1" t="s">
        <v>71</v>
      </c>
      <c r="G1112" s="1" t="s">
        <v>49</v>
      </c>
      <c r="H1112" s="2">
        <v>47518</v>
      </c>
      <c r="I1112" s="2" t="str">
        <f>TEXT(Origen[[#This Row],[Fecha Compra]],"dddd")</f>
        <v>lunes</v>
      </c>
      <c r="J1112" s="7" t="str">
        <f>TEXT(MONTH(Origen[[#This Row],[Fecha Compra]]),"MM")</f>
        <v>01</v>
      </c>
      <c r="K1112" s="7">
        <f>YEAR(Origen[[#This Row],[Fecha Compra]])</f>
        <v>2030</v>
      </c>
      <c r="L1112">
        <v>11</v>
      </c>
      <c r="M1112">
        <v>80</v>
      </c>
      <c r="N1112">
        <f>Origen[[#This Row],[Unidades]]*Origen[[#This Row],[PVP]]</f>
        <v>880</v>
      </c>
      <c r="O1112" s="1" t="s">
        <v>110</v>
      </c>
      <c r="P1112" s="1" t="s">
        <v>26</v>
      </c>
      <c r="Q1112" s="1" t="s">
        <v>55</v>
      </c>
      <c r="R1112" s="1" t="s">
        <v>35</v>
      </c>
      <c r="S1112" s="1" t="s">
        <v>27</v>
      </c>
      <c r="T1112" s="1" t="s">
        <v>28</v>
      </c>
      <c r="U1112" s="1" t="s">
        <v>58</v>
      </c>
    </row>
    <row r="1113" spans="1:21" x14ac:dyDescent="0.25">
      <c r="A1113">
        <v>1115</v>
      </c>
      <c r="B1113">
        <f>IF(IFERROR(VLOOKUP(Origen[[#This Row],[Customer ID]],A1114:A5012,1,FALSE),0)&gt;0,1,0)</f>
        <v>0</v>
      </c>
      <c r="C1113">
        <v>55</v>
      </c>
      <c r="D1113" s="1" t="s">
        <v>2</v>
      </c>
      <c r="E1113" s="1" t="str">
        <f>IF(Origen[[#This Row],[Genero Sin Depurar]]="","Desconocido",Origen[[#This Row],[Genero Sin Depurar]])</f>
        <v>Male</v>
      </c>
      <c r="F1113" s="1" t="s">
        <v>69</v>
      </c>
      <c r="G1113" s="1" t="s">
        <v>4</v>
      </c>
      <c r="H1113" s="2">
        <v>47520</v>
      </c>
      <c r="I1113" s="2" t="str">
        <f>TEXT(Origen[[#This Row],[Fecha Compra]],"dddd")</f>
        <v>miércoles</v>
      </c>
      <c r="J1113" s="7" t="str">
        <f>TEXT(MONTH(Origen[[#This Row],[Fecha Compra]]),"MM")</f>
        <v>01</v>
      </c>
      <c r="K1113" s="7">
        <f>YEAR(Origen[[#This Row],[Fecha Compra]])</f>
        <v>2030</v>
      </c>
      <c r="L1113">
        <v>47</v>
      </c>
      <c r="M1113">
        <v>25</v>
      </c>
      <c r="N1113">
        <f>Origen[[#This Row],[Unidades]]*Origen[[#This Row],[PVP]]</f>
        <v>1175</v>
      </c>
      <c r="O1113" s="1" t="s">
        <v>64</v>
      </c>
      <c r="P1113" s="1" t="s">
        <v>6</v>
      </c>
      <c r="Q1113" s="1" t="s">
        <v>65</v>
      </c>
      <c r="R1113" s="1" t="s">
        <v>39</v>
      </c>
      <c r="S1113" s="1" t="s">
        <v>27</v>
      </c>
      <c r="T1113" s="1" t="s">
        <v>57</v>
      </c>
      <c r="U1113" s="1" t="s">
        <v>79</v>
      </c>
    </row>
    <row r="1114" spans="1:21" x14ac:dyDescent="0.25">
      <c r="A1114">
        <v>1116</v>
      </c>
      <c r="B1114">
        <f>IF(IFERROR(VLOOKUP(Origen[[#This Row],[Customer ID]],A1115:A5013,1,FALSE),0)&gt;0,1,0)</f>
        <v>0</v>
      </c>
      <c r="C1114">
        <v>30</v>
      </c>
      <c r="D1114" s="1" t="s">
        <v>2</v>
      </c>
      <c r="E1114" s="1" t="str">
        <f>IF(Origen[[#This Row],[Genero Sin Depurar]]="","Desconocido",Origen[[#This Row],[Genero Sin Depurar]])</f>
        <v>Male</v>
      </c>
      <c r="F1114" s="1" t="s">
        <v>106</v>
      </c>
      <c r="G1114" s="1" t="s">
        <v>49</v>
      </c>
      <c r="H1114" s="2">
        <v>47522</v>
      </c>
      <c r="I1114" s="2" t="str">
        <f>TEXT(Origen[[#This Row],[Fecha Compra]],"dddd")</f>
        <v>viernes</v>
      </c>
      <c r="J1114" s="7" t="str">
        <f>TEXT(MONTH(Origen[[#This Row],[Fecha Compra]]),"MM")</f>
        <v>01</v>
      </c>
      <c r="K1114" s="7">
        <f>YEAR(Origen[[#This Row],[Fecha Compra]])</f>
        <v>2030</v>
      </c>
      <c r="L1114">
        <v>37</v>
      </c>
      <c r="M1114">
        <v>58</v>
      </c>
      <c r="N1114">
        <f>Origen[[#This Row],[Unidades]]*Origen[[#This Row],[PVP]]</f>
        <v>2146</v>
      </c>
      <c r="O1114" s="1" t="s">
        <v>66</v>
      </c>
      <c r="P1114" s="1" t="s">
        <v>18</v>
      </c>
      <c r="Q1114" s="1" t="s">
        <v>82</v>
      </c>
      <c r="R1114" s="1" t="s">
        <v>39</v>
      </c>
      <c r="S1114" s="1" t="s">
        <v>52</v>
      </c>
      <c r="T1114" s="1" t="s">
        <v>15</v>
      </c>
      <c r="U1114" s="1" t="s">
        <v>22</v>
      </c>
    </row>
    <row r="1115" spans="1:21" x14ac:dyDescent="0.25">
      <c r="A1115">
        <v>1117</v>
      </c>
      <c r="B1115">
        <f>IF(IFERROR(VLOOKUP(Origen[[#This Row],[Customer ID]],A1116:A5014,1,FALSE),0)&gt;0,1,0)</f>
        <v>0</v>
      </c>
      <c r="C1115">
        <v>67</v>
      </c>
      <c r="D1115" s="1" t="s">
        <v>2</v>
      </c>
      <c r="E1115" s="1" t="str">
        <f>IF(Origen[[#This Row],[Genero Sin Depurar]]="","Desconocido",Origen[[#This Row],[Genero Sin Depurar]])</f>
        <v>Male</v>
      </c>
      <c r="F1115" s="1" t="s">
        <v>114</v>
      </c>
      <c r="G1115" s="1" t="s">
        <v>49</v>
      </c>
      <c r="H1115" s="2">
        <v>47524</v>
      </c>
      <c r="I1115" s="2" t="str">
        <f>TEXT(Origen[[#This Row],[Fecha Compra]],"dddd")</f>
        <v>domingo</v>
      </c>
      <c r="J1115" s="7" t="str">
        <f>TEXT(MONTH(Origen[[#This Row],[Fecha Compra]]),"MM")</f>
        <v>01</v>
      </c>
      <c r="K1115" s="7">
        <f>YEAR(Origen[[#This Row],[Fecha Compra]])</f>
        <v>2030</v>
      </c>
      <c r="L1115">
        <v>39</v>
      </c>
      <c r="M1115">
        <v>96</v>
      </c>
      <c r="N1115">
        <f>Origen[[#This Row],[Unidades]]*Origen[[#This Row],[PVP]]</f>
        <v>3744</v>
      </c>
      <c r="O1115" s="1" t="s">
        <v>59</v>
      </c>
      <c r="P1115" s="1" t="s">
        <v>26</v>
      </c>
      <c r="Q1115" s="1" t="s">
        <v>43</v>
      </c>
      <c r="R1115" s="1" t="s">
        <v>8</v>
      </c>
      <c r="S1115" s="1" t="s">
        <v>9</v>
      </c>
      <c r="T1115" s="1" t="s">
        <v>28</v>
      </c>
      <c r="U1115" s="1" t="s">
        <v>11</v>
      </c>
    </row>
    <row r="1116" spans="1:21" x14ac:dyDescent="0.25">
      <c r="A1116">
        <v>1118</v>
      </c>
      <c r="B1116">
        <f>IF(IFERROR(VLOOKUP(Origen[[#This Row],[Customer ID]],A1117:A5015,1,FALSE),0)&gt;0,1,0)</f>
        <v>0</v>
      </c>
      <c r="C1116">
        <v>25</v>
      </c>
      <c r="D1116" s="1" t="s">
        <v>2</v>
      </c>
      <c r="E1116" s="1" t="str">
        <f>IF(Origen[[#This Row],[Genero Sin Depurar]]="","Desconocido",Origen[[#This Row],[Genero Sin Depurar]])</f>
        <v>Male</v>
      </c>
      <c r="F1116" s="1" t="s">
        <v>71</v>
      </c>
      <c r="G1116" s="1" t="s">
        <v>49</v>
      </c>
      <c r="H1116" s="2">
        <v>47526</v>
      </c>
      <c r="I1116" s="2" t="str">
        <f>TEXT(Origen[[#This Row],[Fecha Compra]],"dddd")</f>
        <v>martes</v>
      </c>
      <c r="J1116" s="7" t="str">
        <f>TEXT(MONTH(Origen[[#This Row],[Fecha Compra]]),"MM")</f>
        <v>01</v>
      </c>
      <c r="K1116" s="7">
        <f>YEAR(Origen[[#This Row],[Fecha Compra]])</f>
        <v>2030</v>
      </c>
      <c r="L1116">
        <v>24</v>
      </c>
      <c r="M1116">
        <v>77</v>
      </c>
      <c r="N1116">
        <f>Origen[[#This Row],[Unidades]]*Origen[[#This Row],[PVP]]</f>
        <v>1848</v>
      </c>
      <c r="O1116" s="1" t="s">
        <v>81</v>
      </c>
      <c r="P1116" s="1" t="s">
        <v>6</v>
      </c>
      <c r="Q1116" s="1" t="s">
        <v>75</v>
      </c>
      <c r="R1116" s="1" t="s">
        <v>19</v>
      </c>
      <c r="S1116" s="1" t="s">
        <v>56</v>
      </c>
      <c r="T1116" s="1" t="s">
        <v>21</v>
      </c>
      <c r="U1116" s="1" t="s">
        <v>70</v>
      </c>
    </row>
    <row r="1117" spans="1:21" x14ac:dyDescent="0.25">
      <c r="A1117">
        <v>1119</v>
      </c>
      <c r="B1117">
        <f>IF(IFERROR(VLOOKUP(Origen[[#This Row],[Customer ID]],A1118:A5016,1,FALSE),0)&gt;0,1,0)</f>
        <v>0</v>
      </c>
      <c r="C1117">
        <v>49</v>
      </c>
      <c r="D1117" s="1" t="s">
        <v>2</v>
      </c>
      <c r="E1117" s="1" t="str">
        <f>IF(Origen[[#This Row],[Genero Sin Depurar]]="","Desconocido",Origen[[#This Row],[Genero Sin Depurar]])</f>
        <v>Male</v>
      </c>
      <c r="F1117" s="1" t="s">
        <v>115</v>
      </c>
      <c r="G1117" s="1" t="s">
        <v>49</v>
      </c>
      <c r="H1117" s="2">
        <v>47528</v>
      </c>
      <c r="I1117" s="2" t="str">
        <f>TEXT(Origen[[#This Row],[Fecha Compra]],"dddd")</f>
        <v>jueves</v>
      </c>
      <c r="J1117" s="7" t="str">
        <f>TEXT(MONTH(Origen[[#This Row],[Fecha Compra]]),"MM")</f>
        <v>01</v>
      </c>
      <c r="K1117" s="7">
        <f>YEAR(Origen[[#This Row],[Fecha Compra]])</f>
        <v>2030</v>
      </c>
      <c r="L1117">
        <v>11</v>
      </c>
      <c r="M1117">
        <v>65</v>
      </c>
      <c r="N1117">
        <f>Origen[[#This Row],[Unidades]]*Origen[[#This Row],[PVP]]</f>
        <v>715</v>
      </c>
      <c r="O1117" s="1" t="s">
        <v>98</v>
      </c>
      <c r="P1117" s="1" t="s">
        <v>26</v>
      </c>
      <c r="Q1117" s="1" t="s">
        <v>55</v>
      </c>
      <c r="R1117" s="1" t="s">
        <v>35</v>
      </c>
      <c r="S1117" s="1" t="s">
        <v>36</v>
      </c>
      <c r="T1117" s="1" t="s">
        <v>28</v>
      </c>
      <c r="U1117" s="1" t="s">
        <v>79</v>
      </c>
    </row>
    <row r="1118" spans="1:21" x14ac:dyDescent="0.25">
      <c r="A1118">
        <v>1120</v>
      </c>
      <c r="B1118">
        <f>IF(IFERROR(VLOOKUP(Origen[[#This Row],[Customer ID]],A1119:A5017,1,FALSE),0)&gt;0,1,0)</f>
        <v>0</v>
      </c>
      <c r="C1118">
        <v>34</v>
      </c>
      <c r="D1118" s="1" t="s">
        <v>2</v>
      </c>
      <c r="E1118" s="1" t="str">
        <f>IF(Origen[[#This Row],[Genero Sin Depurar]]="","Desconocido",Origen[[#This Row],[Genero Sin Depurar]])</f>
        <v>Male</v>
      </c>
      <c r="F1118" s="1" t="s">
        <v>88</v>
      </c>
      <c r="G1118" s="1" t="s">
        <v>49</v>
      </c>
      <c r="H1118" s="2">
        <v>47530</v>
      </c>
      <c r="I1118" s="2" t="str">
        <f>TEXT(Origen[[#This Row],[Fecha Compra]],"dddd")</f>
        <v>sábado</v>
      </c>
      <c r="J1118" s="7" t="str">
        <f>TEXT(MONTH(Origen[[#This Row],[Fecha Compra]]),"MM")</f>
        <v>01</v>
      </c>
      <c r="K1118" s="7">
        <f>YEAR(Origen[[#This Row],[Fecha Compra]])</f>
        <v>2030</v>
      </c>
      <c r="L1118">
        <v>36</v>
      </c>
      <c r="M1118">
        <v>36</v>
      </c>
      <c r="N1118">
        <f>Origen[[#This Row],[Unidades]]*Origen[[#This Row],[PVP]]</f>
        <v>1296</v>
      </c>
      <c r="O1118" s="1" t="s">
        <v>42</v>
      </c>
      <c r="P1118" s="1" t="s">
        <v>26</v>
      </c>
      <c r="Q1118" s="1" t="s">
        <v>108</v>
      </c>
      <c r="R1118" s="1" t="s">
        <v>19</v>
      </c>
      <c r="S1118" s="1" t="s">
        <v>36</v>
      </c>
      <c r="T1118" s="1" t="s">
        <v>21</v>
      </c>
      <c r="U1118" s="1" t="s">
        <v>22</v>
      </c>
    </row>
    <row r="1119" spans="1:21" x14ac:dyDescent="0.25">
      <c r="A1119">
        <v>1121</v>
      </c>
      <c r="B1119">
        <f>IF(IFERROR(VLOOKUP(Origen[[#This Row],[Customer ID]],A1120:A5018,1,FALSE),0)&gt;0,1,0)</f>
        <v>0</v>
      </c>
      <c r="C1119">
        <v>22</v>
      </c>
      <c r="D1119" s="1" t="s">
        <v>2</v>
      </c>
      <c r="E1119" s="1" t="str">
        <f>IF(Origen[[#This Row],[Genero Sin Depurar]]="","Desconocido",Origen[[#This Row],[Genero Sin Depurar]])</f>
        <v>Male</v>
      </c>
      <c r="F1119" s="1" t="s">
        <v>32</v>
      </c>
      <c r="G1119" s="1" t="s">
        <v>24</v>
      </c>
      <c r="H1119" s="2">
        <v>47532</v>
      </c>
      <c r="I1119" s="2" t="str">
        <f>TEXT(Origen[[#This Row],[Fecha Compra]],"dddd")</f>
        <v>lunes</v>
      </c>
      <c r="J1119" s="7" t="str">
        <f>TEXT(MONTH(Origen[[#This Row],[Fecha Compra]]),"MM")</f>
        <v>01</v>
      </c>
      <c r="K1119" s="7">
        <f>YEAR(Origen[[#This Row],[Fecha Compra]])</f>
        <v>2030</v>
      </c>
      <c r="L1119">
        <v>40</v>
      </c>
      <c r="M1119">
        <v>84</v>
      </c>
      <c r="N1119">
        <f>Origen[[#This Row],[Unidades]]*Origen[[#This Row],[PVP]]</f>
        <v>3360</v>
      </c>
      <c r="O1119" s="1" t="s">
        <v>120</v>
      </c>
      <c r="P1119" s="1" t="s">
        <v>26</v>
      </c>
      <c r="Q1119" s="1" t="s">
        <v>118</v>
      </c>
      <c r="R1119" s="1" t="s">
        <v>8</v>
      </c>
      <c r="S1119" s="1" t="s">
        <v>27</v>
      </c>
      <c r="T1119" s="1" t="s">
        <v>68</v>
      </c>
      <c r="U1119" s="1" t="s">
        <v>70</v>
      </c>
    </row>
    <row r="1120" spans="1:21" x14ac:dyDescent="0.25">
      <c r="A1120">
        <v>1122</v>
      </c>
      <c r="B1120">
        <f>IF(IFERROR(VLOOKUP(Origen[[#This Row],[Customer ID]],A1121:A5019,1,FALSE),0)&gt;0,1,0)</f>
        <v>0</v>
      </c>
      <c r="C1120">
        <v>63</v>
      </c>
      <c r="D1120" s="1" t="s">
        <v>2</v>
      </c>
      <c r="E1120" s="1" t="str">
        <f>IF(Origen[[#This Row],[Genero Sin Depurar]]="","Desconocido",Origen[[#This Row],[Genero Sin Depurar]])</f>
        <v>Male</v>
      </c>
      <c r="F1120" s="1" t="s">
        <v>95</v>
      </c>
      <c r="G1120" s="1" t="s">
        <v>4</v>
      </c>
      <c r="H1120" s="2">
        <v>47534</v>
      </c>
      <c r="I1120" s="2" t="str">
        <f>TEXT(Origen[[#This Row],[Fecha Compra]],"dddd")</f>
        <v>miércoles</v>
      </c>
      <c r="J1120" s="7" t="str">
        <f>TEXT(MONTH(Origen[[#This Row],[Fecha Compra]]),"MM")</f>
        <v>01</v>
      </c>
      <c r="K1120" s="7">
        <f>YEAR(Origen[[#This Row],[Fecha Compra]])</f>
        <v>2030</v>
      </c>
      <c r="L1120">
        <v>25</v>
      </c>
      <c r="M1120">
        <v>58</v>
      </c>
      <c r="N1120">
        <f>Origen[[#This Row],[Unidades]]*Origen[[#This Row],[PVP]]</f>
        <v>1450</v>
      </c>
      <c r="O1120" s="1" t="s">
        <v>85</v>
      </c>
      <c r="P1120" s="1" t="s">
        <v>74</v>
      </c>
      <c r="Q1120" s="1" t="s">
        <v>82</v>
      </c>
      <c r="R1120" s="1" t="s">
        <v>39</v>
      </c>
      <c r="S1120" s="1" t="s">
        <v>9</v>
      </c>
      <c r="T1120" s="1" t="s">
        <v>15</v>
      </c>
      <c r="U1120" s="1" t="s">
        <v>40</v>
      </c>
    </row>
    <row r="1121" spans="1:21" x14ac:dyDescent="0.25">
      <c r="A1121">
        <v>1123</v>
      </c>
      <c r="B1121">
        <f>IF(IFERROR(VLOOKUP(Origen[[#This Row],[Customer ID]],A1122:A5020,1,FALSE),0)&gt;0,1,0)</f>
        <v>0</v>
      </c>
      <c r="C1121">
        <v>70</v>
      </c>
      <c r="D1121" s="1" t="s">
        <v>2</v>
      </c>
      <c r="E1121" s="1" t="str">
        <f>IF(Origen[[#This Row],[Genero Sin Depurar]]="","Desconocido",Origen[[#This Row],[Genero Sin Depurar]])</f>
        <v>Male</v>
      </c>
      <c r="F1121" s="1" t="s">
        <v>48</v>
      </c>
      <c r="G1121" s="1" t="s">
        <v>49</v>
      </c>
      <c r="H1121" s="2">
        <v>47536</v>
      </c>
      <c r="I1121" s="2" t="str">
        <f>TEXT(Origen[[#This Row],[Fecha Compra]],"dddd")</f>
        <v>viernes</v>
      </c>
      <c r="J1121" s="7" t="str">
        <f>TEXT(MONTH(Origen[[#This Row],[Fecha Compra]]),"MM")</f>
        <v>01</v>
      </c>
      <c r="K1121" s="7">
        <f>YEAR(Origen[[#This Row],[Fecha Compra]])</f>
        <v>2030</v>
      </c>
      <c r="L1121">
        <v>12</v>
      </c>
      <c r="M1121">
        <v>62</v>
      </c>
      <c r="N1121">
        <f>Origen[[#This Row],[Unidades]]*Origen[[#This Row],[PVP]]</f>
        <v>744</v>
      </c>
      <c r="O1121" s="1" t="s">
        <v>80</v>
      </c>
      <c r="P1121" s="1" t="s">
        <v>18</v>
      </c>
      <c r="Q1121" s="1" t="s">
        <v>43</v>
      </c>
      <c r="R1121" s="1" t="s">
        <v>19</v>
      </c>
      <c r="S1121" s="1" t="s">
        <v>52</v>
      </c>
      <c r="T1121" s="1" t="s">
        <v>21</v>
      </c>
      <c r="U1121" s="1" t="s">
        <v>31</v>
      </c>
    </row>
    <row r="1122" spans="1:21" x14ac:dyDescent="0.25">
      <c r="A1122">
        <v>1124</v>
      </c>
      <c r="B1122">
        <f>IF(IFERROR(VLOOKUP(Origen[[#This Row],[Customer ID]],A1123:A5021,1,FALSE),0)&gt;0,1,0)</f>
        <v>0</v>
      </c>
      <c r="C1122">
        <v>36</v>
      </c>
      <c r="D1122" s="1" t="s">
        <v>2</v>
      </c>
      <c r="E1122" s="1" t="str">
        <f>IF(Origen[[#This Row],[Genero Sin Depurar]]="","Desconocido",Origen[[#This Row],[Genero Sin Depurar]])</f>
        <v>Male</v>
      </c>
      <c r="F1122" s="1" t="s">
        <v>106</v>
      </c>
      <c r="G1122" s="1" t="s">
        <v>49</v>
      </c>
      <c r="H1122" s="2">
        <v>47538</v>
      </c>
      <c r="I1122" s="2" t="str">
        <f>TEXT(Origen[[#This Row],[Fecha Compra]],"dddd")</f>
        <v>domingo</v>
      </c>
      <c r="J1122" s="7" t="str">
        <f>TEXT(MONTH(Origen[[#This Row],[Fecha Compra]]),"MM")</f>
        <v>01</v>
      </c>
      <c r="K1122" s="7">
        <f>YEAR(Origen[[#This Row],[Fecha Compra]])</f>
        <v>2030</v>
      </c>
      <c r="L1122">
        <v>38</v>
      </c>
      <c r="M1122">
        <v>67</v>
      </c>
      <c r="N1122">
        <f>Origen[[#This Row],[Unidades]]*Origen[[#This Row],[PVP]]</f>
        <v>2546</v>
      </c>
      <c r="O1122" s="1" t="s">
        <v>17</v>
      </c>
      <c r="P1122" s="1" t="s">
        <v>18</v>
      </c>
      <c r="Q1122" s="1" t="s">
        <v>55</v>
      </c>
      <c r="R1122" s="1" t="s">
        <v>39</v>
      </c>
      <c r="S1122" s="1" t="s">
        <v>56</v>
      </c>
      <c r="T1122" s="1" t="s">
        <v>15</v>
      </c>
      <c r="U1122" s="1" t="s">
        <v>70</v>
      </c>
    </row>
    <row r="1123" spans="1:21" x14ac:dyDescent="0.25">
      <c r="A1123">
        <v>1125</v>
      </c>
      <c r="B1123">
        <f>IF(IFERROR(VLOOKUP(Origen[[#This Row],[Customer ID]],A1124:A5022,1,FALSE),0)&gt;0,1,0)</f>
        <v>0</v>
      </c>
      <c r="C1123">
        <v>42</v>
      </c>
      <c r="D1123" s="1" t="s">
        <v>2</v>
      </c>
      <c r="E1123" s="1" t="str">
        <f>IF(Origen[[#This Row],[Genero Sin Depurar]]="","Desconocido",Origen[[#This Row],[Genero Sin Depurar]])</f>
        <v>Male</v>
      </c>
      <c r="F1123" s="1" t="s">
        <v>12</v>
      </c>
      <c r="G1123" s="1" t="s">
        <v>4</v>
      </c>
      <c r="H1123" s="2">
        <v>47540</v>
      </c>
      <c r="I1123" s="2" t="str">
        <f>TEXT(Origen[[#This Row],[Fecha Compra]],"dddd")</f>
        <v>martes</v>
      </c>
      <c r="J1123" s="7" t="str">
        <f>TEXT(MONTH(Origen[[#This Row],[Fecha Compra]]),"MM")</f>
        <v>01</v>
      </c>
      <c r="K1123" s="7">
        <f>YEAR(Origen[[#This Row],[Fecha Compra]])</f>
        <v>2030</v>
      </c>
      <c r="L1123">
        <v>40</v>
      </c>
      <c r="M1123">
        <v>20</v>
      </c>
      <c r="N1123">
        <f>Origen[[#This Row],[Unidades]]*Origen[[#This Row],[PVP]]</f>
        <v>800</v>
      </c>
      <c r="O1123" s="1" t="s">
        <v>128</v>
      </c>
      <c r="P1123" s="1" t="s">
        <v>26</v>
      </c>
      <c r="Q1123" s="1" t="s">
        <v>103</v>
      </c>
      <c r="R1123" s="1" t="s">
        <v>19</v>
      </c>
      <c r="S1123" s="1" t="s">
        <v>9</v>
      </c>
      <c r="T1123" s="1" t="s">
        <v>15</v>
      </c>
      <c r="U1123" s="1" t="s">
        <v>40</v>
      </c>
    </row>
    <row r="1124" spans="1:21" x14ac:dyDescent="0.25">
      <c r="A1124">
        <v>1126</v>
      </c>
      <c r="B1124">
        <f>IF(IFERROR(VLOOKUP(Origen[[#This Row],[Customer ID]],A1125:A5023,1,FALSE),0)&gt;0,1,0)</f>
        <v>0</v>
      </c>
      <c r="C1124">
        <v>27</v>
      </c>
      <c r="D1124" s="1" t="s">
        <v>2</v>
      </c>
      <c r="E1124" s="1" t="str">
        <f>IF(Origen[[#This Row],[Genero Sin Depurar]]="","Desconocido",Origen[[#This Row],[Genero Sin Depurar]])</f>
        <v>Male</v>
      </c>
      <c r="F1124" s="1" t="s">
        <v>23</v>
      </c>
      <c r="G1124" s="1" t="s">
        <v>24</v>
      </c>
      <c r="H1124" s="2">
        <v>47542</v>
      </c>
      <c r="I1124" s="2" t="str">
        <f>TEXT(Origen[[#This Row],[Fecha Compra]],"dddd")</f>
        <v>jueves</v>
      </c>
      <c r="J1124" s="7" t="str">
        <f>TEXT(MONTH(Origen[[#This Row],[Fecha Compra]]),"MM")</f>
        <v>01</v>
      </c>
      <c r="K1124" s="7">
        <f>YEAR(Origen[[#This Row],[Fecha Compra]])</f>
        <v>2030</v>
      </c>
      <c r="L1124">
        <v>10</v>
      </c>
      <c r="M1124">
        <v>90</v>
      </c>
      <c r="N1124">
        <f>Origen[[#This Row],[Unidades]]*Origen[[#This Row],[PVP]]</f>
        <v>900</v>
      </c>
      <c r="O1124" s="1" t="s">
        <v>96</v>
      </c>
      <c r="P1124" s="1" t="s">
        <v>26</v>
      </c>
      <c r="Q1124" s="1" t="s">
        <v>75</v>
      </c>
      <c r="R1124" s="1" t="s">
        <v>35</v>
      </c>
      <c r="S1124" s="1" t="s">
        <v>52</v>
      </c>
      <c r="T1124" s="1" t="s">
        <v>57</v>
      </c>
      <c r="U1124" s="1" t="s">
        <v>22</v>
      </c>
    </row>
    <row r="1125" spans="1:21" x14ac:dyDescent="0.25">
      <c r="A1125">
        <v>1127</v>
      </c>
      <c r="B1125">
        <f>IF(IFERROR(VLOOKUP(Origen[[#This Row],[Customer ID]],A1126:A5024,1,FALSE),0)&gt;0,1,0)</f>
        <v>0</v>
      </c>
      <c r="C1125">
        <v>23</v>
      </c>
      <c r="D1125" s="1" t="s">
        <v>2</v>
      </c>
      <c r="E1125" s="1" t="str">
        <f>IF(Origen[[#This Row],[Genero Sin Depurar]]="","Desconocido",Origen[[#This Row],[Genero Sin Depurar]])</f>
        <v>Male</v>
      </c>
      <c r="F1125" s="1" t="s">
        <v>101</v>
      </c>
      <c r="G1125" s="1" t="s">
        <v>49</v>
      </c>
      <c r="H1125" s="2">
        <v>47544</v>
      </c>
      <c r="I1125" s="2" t="str">
        <f>TEXT(Origen[[#This Row],[Fecha Compra]],"dddd")</f>
        <v>sábado</v>
      </c>
      <c r="J1125" s="7" t="str">
        <f>TEXT(MONTH(Origen[[#This Row],[Fecha Compra]]),"MM")</f>
        <v>01</v>
      </c>
      <c r="K1125" s="7">
        <f>YEAR(Origen[[#This Row],[Fecha Compra]])</f>
        <v>2030</v>
      </c>
      <c r="L1125">
        <v>47</v>
      </c>
      <c r="M1125">
        <v>58</v>
      </c>
      <c r="N1125">
        <f>Origen[[#This Row],[Unidades]]*Origen[[#This Row],[PVP]]</f>
        <v>2726</v>
      </c>
      <c r="O1125" s="1" t="s">
        <v>128</v>
      </c>
      <c r="P1125" s="1" t="s">
        <v>6</v>
      </c>
      <c r="Q1125" s="1" t="s">
        <v>100</v>
      </c>
      <c r="R1125" s="1" t="s">
        <v>8</v>
      </c>
      <c r="S1125" s="1" t="s">
        <v>36</v>
      </c>
      <c r="T1125" s="1" t="s">
        <v>10</v>
      </c>
      <c r="U1125" s="1" t="s">
        <v>11</v>
      </c>
    </row>
    <row r="1126" spans="1:21" x14ac:dyDescent="0.25">
      <c r="A1126">
        <v>1128</v>
      </c>
      <c r="B1126">
        <f>IF(IFERROR(VLOOKUP(Origen[[#This Row],[Customer ID]],A1127:A5025,1,FALSE),0)&gt;0,1,0)</f>
        <v>0</v>
      </c>
      <c r="C1126">
        <v>50</v>
      </c>
      <c r="D1126" s="1" t="s">
        <v>2</v>
      </c>
      <c r="E1126" s="1" t="str">
        <f>IF(Origen[[#This Row],[Genero Sin Depurar]]="","Desconocido",Origen[[#This Row],[Genero Sin Depurar]])</f>
        <v>Male</v>
      </c>
      <c r="F1126" s="1" t="s">
        <v>37</v>
      </c>
      <c r="G1126" s="1" t="s">
        <v>4</v>
      </c>
      <c r="H1126" s="2">
        <v>47546</v>
      </c>
      <c r="I1126" s="2" t="str">
        <f>TEXT(Origen[[#This Row],[Fecha Compra]],"dddd")</f>
        <v>lunes</v>
      </c>
      <c r="J1126" s="7" t="str">
        <f>TEXT(MONTH(Origen[[#This Row],[Fecha Compra]]),"MM")</f>
        <v>01</v>
      </c>
      <c r="K1126" s="7">
        <f>YEAR(Origen[[#This Row],[Fecha Compra]])</f>
        <v>2030</v>
      </c>
      <c r="L1126">
        <v>22</v>
      </c>
      <c r="M1126">
        <v>53</v>
      </c>
      <c r="N1126">
        <f>Origen[[#This Row],[Unidades]]*Origen[[#This Row],[PVP]]</f>
        <v>1166</v>
      </c>
      <c r="O1126" s="1" t="s">
        <v>61</v>
      </c>
      <c r="P1126" s="1" t="s">
        <v>74</v>
      </c>
      <c r="Q1126" s="1" t="s">
        <v>14</v>
      </c>
      <c r="R1126" s="1" t="s">
        <v>19</v>
      </c>
      <c r="S1126" s="1" t="s">
        <v>56</v>
      </c>
      <c r="T1126" s="1" t="s">
        <v>68</v>
      </c>
      <c r="U1126" s="1" t="s">
        <v>70</v>
      </c>
    </row>
    <row r="1127" spans="1:21" x14ac:dyDescent="0.25">
      <c r="A1127">
        <v>1129</v>
      </c>
      <c r="B1127">
        <f>IF(IFERROR(VLOOKUP(Origen[[#This Row],[Customer ID]],A1128:A5026,1,FALSE),0)&gt;0,1,0)</f>
        <v>0</v>
      </c>
      <c r="C1127">
        <v>56</v>
      </c>
      <c r="D1127" s="1" t="s">
        <v>2</v>
      </c>
      <c r="E1127" s="1" t="str">
        <f>IF(Origen[[#This Row],[Genero Sin Depurar]]="","Desconocido",Origen[[#This Row],[Genero Sin Depurar]])</f>
        <v>Male</v>
      </c>
      <c r="F1127" s="1" t="s">
        <v>125</v>
      </c>
      <c r="G1127" s="1" t="s">
        <v>49</v>
      </c>
      <c r="H1127" s="2">
        <v>47548</v>
      </c>
      <c r="I1127" s="2" t="str">
        <f>TEXT(Origen[[#This Row],[Fecha Compra]],"dddd")</f>
        <v>miércoles</v>
      </c>
      <c r="J1127" s="7" t="str">
        <f>TEXT(MONTH(Origen[[#This Row],[Fecha Compra]]),"MM")</f>
        <v>01</v>
      </c>
      <c r="K1127" s="7">
        <f>YEAR(Origen[[#This Row],[Fecha Compra]])</f>
        <v>2030</v>
      </c>
      <c r="L1127">
        <v>35</v>
      </c>
      <c r="M1127">
        <v>30</v>
      </c>
      <c r="N1127">
        <f>Origen[[#This Row],[Unidades]]*Origen[[#This Row],[PVP]]</f>
        <v>1050</v>
      </c>
      <c r="O1127" s="1" t="s">
        <v>66</v>
      </c>
      <c r="P1127" s="1" t="s">
        <v>6</v>
      </c>
      <c r="Q1127" s="1" t="s">
        <v>43</v>
      </c>
      <c r="R1127" s="1" t="s">
        <v>8</v>
      </c>
      <c r="S1127" s="1" t="s">
        <v>27</v>
      </c>
      <c r="T1127" s="1" t="s">
        <v>68</v>
      </c>
      <c r="U1127" s="1" t="s">
        <v>70</v>
      </c>
    </row>
    <row r="1128" spans="1:21" x14ac:dyDescent="0.25">
      <c r="A1128">
        <v>1130</v>
      </c>
      <c r="B1128">
        <f>IF(IFERROR(VLOOKUP(Origen[[#This Row],[Customer ID]],A1129:A5027,1,FALSE),0)&gt;0,1,0)</f>
        <v>0</v>
      </c>
      <c r="C1128">
        <v>37</v>
      </c>
      <c r="D1128" s="1" t="s">
        <v>2</v>
      </c>
      <c r="E1128" s="1" t="str">
        <f>IF(Origen[[#This Row],[Genero Sin Depurar]]="","Desconocido",Origen[[#This Row],[Genero Sin Depurar]])</f>
        <v>Male</v>
      </c>
      <c r="F1128" s="1" t="s">
        <v>86</v>
      </c>
      <c r="G1128" s="1" t="s">
        <v>4</v>
      </c>
      <c r="H1128" s="2">
        <v>47550</v>
      </c>
      <c r="I1128" s="2" t="str">
        <f>TEXT(Origen[[#This Row],[Fecha Compra]],"dddd")</f>
        <v>viernes</v>
      </c>
      <c r="J1128" s="7" t="str">
        <f>TEXT(MONTH(Origen[[#This Row],[Fecha Compra]]),"MM")</f>
        <v>01</v>
      </c>
      <c r="K1128" s="7">
        <f>YEAR(Origen[[#This Row],[Fecha Compra]])</f>
        <v>2030</v>
      </c>
      <c r="L1128">
        <v>46</v>
      </c>
      <c r="M1128">
        <v>65</v>
      </c>
      <c r="N1128">
        <f>Origen[[#This Row],[Unidades]]*Origen[[#This Row],[PVP]]</f>
        <v>2990</v>
      </c>
      <c r="O1128" s="1" t="s">
        <v>64</v>
      </c>
      <c r="P1128" s="1" t="s">
        <v>74</v>
      </c>
      <c r="Q1128" s="1" t="s">
        <v>34</v>
      </c>
      <c r="R1128" s="1" t="s">
        <v>8</v>
      </c>
      <c r="S1128" s="1" t="s">
        <v>9</v>
      </c>
      <c r="T1128" s="1" t="s">
        <v>10</v>
      </c>
      <c r="U1128" s="1" t="s">
        <v>11</v>
      </c>
    </row>
    <row r="1129" spans="1:21" x14ac:dyDescent="0.25">
      <c r="A1129">
        <v>1131</v>
      </c>
      <c r="B1129">
        <f>IF(IFERROR(VLOOKUP(Origen[[#This Row],[Customer ID]],A1130:A5028,1,FALSE),0)&gt;0,1,0)</f>
        <v>0</v>
      </c>
      <c r="C1129">
        <v>67</v>
      </c>
      <c r="D1129" s="1" t="s">
        <v>2</v>
      </c>
      <c r="E1129" s="1" t="str">
        <f>IF(Origen[[#This Row],[Genero Sin Depurar]]="","Desconocido",Origen[[#This Row],[Genero Sin Depurar]])</f>
        <v>Male</v>
      </c>
      <c r="F1129" s="1" t="s">
        <v>88</v>
      </c>
      <c r="G1129" s="1" t="s">
        <v>49</v>
      </c>
      <c r="H1129" s="2">
        <v>47552</v>
      </c>
      <c r="I1129" s="2" t="str">
        <f>TEXT(Origen[[#This Row],[Fecha Compra]],"dddd")</f>
        <v>domingo</v>
      </c>
      <c r="J1129" s="7" t="str">
        <f>TEXT(MONTH(Origen[[#This Row],[Fecha Compra]]),"MM")</f>
        <v>01</v>
      </c>
      <c r="K1129" s="7">
        <f>YEAR(Origen[[#This Row],[Fecha Compra]])</f>
        <v>2030</v>
      </c>
      <c r="L1129">
        <v>30</v>
      </c>
      <c r="M1129">
        <v>41</v>
      </c>
      <c r="N1129">
        <f>Origen[[#This Row],[Unidades]]*Origen[[#This Row],[PVP]]</f>
        <v>1230</v>
      </c>
      <c r="O1129" s="1" t="s">
        <v>5</v>
      </c>
      <c r="P1129" s="1" t="s">
        <v>26</v>
      </c>
      <c r="Q1129" s="1" t="s">
        <v>75</v>
      </c>
      <c r="R1129" s="1" t="s">
        <v>35</v>
      </c>
      <c r="S1129" s="1" t="s">
        <v>36</v>
      </c>
      <c r="T1129" s="1" t="s">
        <v>28</v>
      </c>
      <c r="U1129" s="1" t="s">
        <v>58</v>
      </c>
    </row>
    <row r="1130" spans="1:21" x14ac:dyDescent="0.25">
      <c r="A1130">
        <v>1132</v>
      </c>
      <c r="B1130">
        <f>IF(IFERROR(VLOOKUP(Origen[[#This Row],[Customer ID]],A1131:A5029,1,FALSE),0)&gt;0,1,0)</f>
        <v>0</v>
      </c>
      <c r="C1130">
        <v>67</v>
      </c>
      <c r="D1130" s="1" t="s">
        <v>2</v>
      </c>
      <c r="E1130" s="1" t="str">
        <f>IF(Origen[[#This Row],[Genero Sin Depurar]]="","Desconocido",Origen[[#This Row],[Genero Sin Depurar]])</f>
        <v>Male</v>
      </c>
      <c r="F1130" s="1" t="s">
        <v>37</v>
      </c>
      <c r="G1130" s="1" t="s">
        <v>4</v>
      </c>
      <c r="H1130" s="2">
        <v>47554</v>
      </c>
      <c r="I1130" s="2" t="str">
        <f>TEXT(Origen[[#This Row],[Fecha Compra]],"dddd")</f>
        <v>martes</v>
      </c>
      <c r="J1130" s="7" t="str">
        <f>TEXT(MONTH(Origen[[#This Row],[Fecha Compra]]),"MM")</f>
        <v>01</v>
      </c>
      <c r="K1130" s="7">
        <f>YEAR(Origen[[#This Row],[Fecha Compra]])</f>
        <v>2030</v>
      </c>
      <c r="L1130">
        <v>20</v>
      </c>
      <c r="M1130">
        <v>73</v>
      </c>
      <c r="N1130">
        <f>Origen[[#This Row],[Unidades]]*Origen[[#This Row],[PVP]]</f>
        <v>1460</v>
      </c>
      <c r="O1130" s="1" t="s">
        <v>97</v>
      </c>
      <c r="P1130" s="1" t="s">
        <v>26</v>
      </c>
      <c r="Q1130" s="1" t="s">
        <v>76</v>
      </c>
      <c r="R1130" s="1" t="s">
        <v>19</v>
      </c>
      <c r="S1130" s="1" t="s">
        <v>9</v>
      </c>
      <c r="T1130" s="1" t="s">
        <v>57</v>
      </c>
      <c r="U1130" s="1" t="s">
        <v>70</v>
      </c>
    </row>
    <row r="1131" spans="1:21" x14ac:dyDescent="0.25">
      <c r="A1131">
        <v>1133</v>
      </c>
      <c r="B1131">
        <f>IF(IFERROR(VLOOKUP(Origen[[#This Row],[Customer ID]],A1132:A5030,1,FALSE),0)&gt;0,1,0)</f>
        <v>0</v>
      </c>
      <c r="C1131">
        <v>50</v>
      </c>
      <c r="D1131" s="1" t="s">
        <v>2</v>
      </c>
      <c r="E1131" s="1" t="str">
        <f>IF(Origen[[#This Row],[Genero Sin Depurar]]="","Desconocido",Origen[[#This Row],[Genero Sin Depurar]])</f>
        <v>Male</v>
      </c>
      <c r="F1131" s="1" t="s">
        <v>86</v>
      </c>
      <c r="G1131" s="1" t="s">
        <v>4</v>
      </c>
      <c r="H1131" s="2">
        <v>47556</v>
      </c>
      <c r="I1131" s="2" t="str">
        <f>TEXT(Origen[[#This Row],[Fecha Compra]],"dddd")</f>
        <v>jueves</v>
      </c>
      <c r="J1131" s="7" t="str">
        <f>TEXT(MONTH(Origen[[#This Row],[Fecha Compra]]),"MM")</f>
        <v>01</v>
      </c>
      <c r="K1131" s="7">
        <f>YEAR(Origen[[#This Row],[Fecha Compra]])</f>
        <v>2030</v>
      </c>
      <c r="L1131">
        <v>25</v>
      </c>
      <c r="M1131">
        <v>98</v>
      </c>
      <c r="N1131">
        <f>Origen[[#This Row],[Unidades]]*Origen[[#This Row],[PVP]]</f>
        <v>2450</v>
      </c>
      <c r="O1131" s="1" t="s">
        <v>80</v>
      </c>
      <c r="P1131" s="1" t="s">
        <v>18</v>
      </c>
      <c r="Q1131" s="1" t="s">
        <v>67</v>
      </c>
      <c r="R1131" s="1" t="s">
        <v>19</v>
      </c>
      <c r="S1131" s="1" t="s">
        <v>56</v>
      </c>
      <c r="T1131" s="1" t="s">
        <v>15</v>
      </c>
      <c r="U1131" s="1" t="s">
        <v>11</v>
      </c>
    </row>
    <row r="1132" spans="1:21" x14ac:dyDescent="0.25">
      <c r="A1132">
        <v>1134</v>
      </c>
      <c r="B1132">
        <f>IF(IFERROR(VLOOKUP(Origen[[#This Row],[Customer ID]],A1133:A5031,1,FALSE),0)&gt;0,1,0)</f>
        <v>0</v>
      </c>
      <c r="C1132">
        <v>36</v>
      </c>
      <c r="D1132" s="1" t="s">
        <v>2</v>
      </c>
      <c r="E1132" s="1" t="str">
        <f>IF(Origen[[#This Row],[Genero Sin Depurar]]="","Desconocido",Origen[[#This Row],[Genero Sin Depurar]])</f>
        <v>Male</v>
      </c>
      <c r="F1132" s="1" t="s">
        <v>53</v>
      </c>
      <c r="G1132" s="1" t="s">
        <v>24</v>
      </c>
      <c r="H1132" s="2">
        <v>47558</v>
      </c>
      <c r="I1132" s="2" t="str">
        <f>TEXT(Origen[[#This Row],[Fecha Compra]],"dddd")</f>
        <v>sábado</v>
      </c>
      <c r="J1132" s="7" t="str">
        <f>TEXT(MONTH(Origen[[#This Row],[Fecha Compra]]),"MM")</f>
        <v>01</v>
      </c>
      <c r="K1132" s="7">
        <f>YEAR(Origen[[#This Row],[Fecha Compra]])</f>
        <v>2030</v>
      </c>
      <c r="L1132">
        <v>29</v>
      </c>
      <c r="M1132">
        <v>36</v>
      </c>
      <c r="N1132">
        <f>Origen[[#This Row],[Unidades]]*Origen[[#This Row],[PVP]]</f>
        <v>1044</v>
      </c>
      <c r="O1132" s="1" t="s">
        <v>121</v>
      </c>
      <c r="P1132" s="1" t="s">
        <v>74</v>
      </c>
      <c r="Q1132" s="1" t="s">
        <v>118</v>
      </c>
      <c r="R1132" s="1" t="s">
        <v>8</v>
      </c>
      <c r="S1132" s="1" t="s">
        <v>52</v>
      </c>
      <c r="T1132" s="1" t="s">
        <v>15</v>
      </c>
      <c r="U1132" s="1" t="s">
        <v>22</v>
      </c>
    </row>
    <row r="1133" spans="1:21" x14ac:dyDescent="0.25">
      <c r="A1133">
        <v>1135</v>
      </c>
      <c r="B1133">
        <f>IF(IFERROR(VLOOKUP(Origen[[#This Row],[Customer ID]],A1134:A5032,1,FALSE),0)&gt;0,1,0)</f>
        <v>0</v>
      </c>
      <c r="C1133">
        <v>62</v>
      </c>
      <c r="D1133" s="1" t="s">
        <v>2</v>
      </c>
      <c r="E1133" s="1" t="str">
        <f>IF(Origen[[#This Row],[Genero Sin Depurar]]="","Desconocido",Origen[[#This Row],[Genero Sin Depurar]])</f>
        <v>Male</v>
      </c>
      <c r="F1133" s="1" t="s">
        <v>95</v>
      </c>
      <c r="G1133" s="1" t="s">
        <v>4</v>
      </c>
      <c r="H1133" s="2">
        <v>47560</v>
      </c>
      <c r="I1133" s="2" t="str">
        <f>TEXT(Origen[[#This Row],[Fecha Compra]],"dddd")</f>
        <v>lunes</v>
      </c>
      <c r="J1133" s="7" t="str">
        <f>TEXT(MONTH(Origen[[#This Row],[Fecha Compra]]),"MM")</f>
        <v>01</v>
      </c>
      <c r="K1133" s="7">
        <f>YEAR(Origen[[#This Row],[Fecha Compra]])</f>
        <v>2030</v>
      </c>
      <c r="L1133">
        <v>2</v>
      </c>
      <c r="M1133">
        <v>81</v>
      </c>
      <c r="N1133">
        <f>Origen[[#This Row],[Unidades]]*Origen[[#This Row],[PVP]]</f>
        <v>162</v>
      </c>
      <c r="O1133" s="1" t="s">
        <v>132</v>
      </c>
      <c r="P1133" s="1" t="s">
        <v>26</v>
      </c>
      <c r="Q1133" s="1" t="s">
        <v>92</v>
      </c>
      <c r="R1133" s="1" t="s">
        <v>35</v>
      </c>
      <c r="S1133" s="1" t="s">
        <v>9</v>
      </c>
      <c r="T1133" s="1" t="s">
        <v>10</v>
      </c>
      <c r="U1133" s="1" t="s">
        <v>79</v>
      </c>
    </row>
    <row r="1134" spans="1:21" x14ac:dyDescent="0.25">
      <c r="A1134">
        <v>1136</v>
      </c>
      <c r="B1134">
        <f>IF(IFERROR(VLOOKUP(Origen[[#This Row],[Customer ID]],A1135:A5033,1,FALSE),0)&gt;0,1,0)</f>
        <v>0</v>
      </c>
      <c r="C1134">
        <v>65</v>
      </c>
      <c r="D1134" s="1" t="s">
        <v>2</v>
      </c>
      <c r="E1134" s="1" t="str">
        <f>IF(Origen[[#This Row],[Genero Sin Depurar]]="","Desconocido",Origen[[#This Row],[Genero Sin Depurar]])</f>
        <v>Male</v>
      </c>
      <c r="F1134" s="1" t="s">
        <v>69</v>
      </c>
      <c r="G1134" s="1" t="s">
        <v>4</v>
      </c>
      <c r="H1134" s="2">
        <v>47562</v>
      </c>
      <c r="I1134" s="2" t="str">
        <f>TEXT(Origen[[#This Row],[Fecha Compra]],"dddd")</f>
        <v>miércoles</v>
      </c>
      <c r="J1134" s="7" t="str">
        <f>TEXT(MONTH(Origen[[#This Row],[Fecha Compra]]),"MM")</f>
        <v>01</v>
      </c>
      <c r="K1134" s="7">
        <f>YEAR(Origen[[#This Row],[Fecha Compra]])</f>
        <v>2030</v>
      </c>
      <c r="L1134">
        <v>32</v>
      </c>
      <c r="M1134">
        <v>90</v>
      </c>
      <c r="N1134">
        <f>Origen[[#This Row],[Unidades]]*Origen[[#This Row],[PVP]]</f>
        <v>2880</v>
      </c>
      <c r="O1134" s="1" t="s">
        <v>17</v>
      </c>
      <c r="P1134" s="1" t="s">
        <v>6</v>
      </c>
      <c r="Q1134" s="1" t="s">
        <v>82</v>
      </c>
      <c r="R1134" s="1" t="s">
        <v>8</v>
      </c>
      <c r="S1134" s="1" t="s">
        <v>52</v>
      </c>
      <c r="T1134" s="1" t="s">
        <v>57</v>
      </c>
      <c r="U1134" s="1" t="s">
        <v>40</v>
      </c>
    </row>
    <row r="1135" spans="1:21" x14ac:dyDescent="0.25">
      <c r="A1135">
        <v>1137</v>
      </c>
      <c r="B1135">
        <f>IF(IFERROR(VLOOKUP(Origen[[#This Row],[Customer ID]],A1136:A5034,1,FALSE),0)&gt;0,1,0)</f>
        <v>0</v>
      </c>
      <c r="C1135">
        <v>23</v>
      </c>
      <c r="D1135" s="1" t="s">
        <v>2</v>
      </c>
      <c r="E1135" s="1" t="str">
        <f>IF(Origen[[#This Row],[Genero Sin Depurar]]="","Desconocido",Origen[[#This Row],[Genero Sin Depurar]])</f>
        <v>Male</v>
      </c>
      <c r="F1135" s="1" t="s">
        <v>48</v>
      </c>
      <c r="G1135" s="1" t="s">
        <v>49</v>
      </c>
      <c r="H1135" s="2">
        <v>47564</v>
      </c>
      <c r="I1135" s="2" t="str">
        <f>TEXT(Origen[[#This Row],[Fecha Compra]],"dddd")</f>
        <v>viernes</v>
      </c>
      <c r="J1135" s="7" t="str">
        <f>TEXT(MONTH(Origen[[#This Row],[Fecha Compra]]),"MM")</f>
        <v>01</v>
      </c>
      <c r="K1135" s="7">
        <f>YEAR(Origen[[#This Row],[Fecha Compra]])</f>
        <v>2030</v>
      </c>
      <c r="L1135">
        <v>37</v>
      </c>
      <c r="M1135">
        <v>83</v>
      </c>
      <c r="N1135">
        <f>Origen[[#This Row],[Unidades]]*Origen[[#This Row],[PVP]]</f>
        <v>3071</v>
      </c>
      <c r="O1135" s="1" t="s">
        <v>97</v>
      </c>
      <c r="P1135" s="1" t="s">
        <v>18</v>
      </c>
      <c r="Q1135" s="1" t="s">
        <v>91</v>
      </c>
      <c r="R1135" s="1" t="s">
        <v>35</v>
      </c>
      <c r="S1135" s="1" t="s">
        <v>20</v>
      </c>
      <c r="T1135" s="1" t="s">
        <v>15</v>
      </c>
      <c r="U1135" s="1" t="s">
        <v>70</v>
      </c>
    </row>
    <row r="1136" spans="1:21" x14ac:dyDescent="0.25">
      <c r="A1136">
        <v>1138</v>
      </c>
      <c r="B1136">
        <f>IF(IFERROR(VLOOKUP(Origen[[#This Row],[Customer ID]],A1137:A5035,1,FALSE),0)&gt;0,1,0)</f>
        <v>0</v>
      </c>
      <c r="C1136">
        <v>46</v>
      </c>
      <c r="D1136" s="1" t="s">
        <v>2</v>
      </c>
      <c r="E1136" s="1" t="str">
        <f>IF(Origen[[#This Row],[Genero Sin Depurar]]="","Desconocido",Origen[[#This Row],[Genero Sin Depurar]])</f>
        <v>Male</v>
      </c>
      <c r="F1136" s="1" t="s">
        <v>37</v>
      </c>
      <c r="G1136" s="1" t="s">
        <v>4</v>
      </c>
      <c r="H1136" s="2">
        <v>47566</v>
      </c>
      <c r="I1136" s="2" t="str">
        <f>TEXT(Origen[[#This Row],[Fecha Compra]],"dddd")</f>
        <v>domingo</v>
      </c>
      <c r="J1136" s="7" t="str">
        <f>TEXT(MONTH(Origen[[#This Row],[Fecha Compra]]),"MM")</f>
        <v>01</v>
      </c>
      <c r="K1136" s="7">
        <f>YEAR(Origen[[#This Row],[Fecha Compra]])</f>
        <v>2030</v>
      </c>
      <c r="L1136">
        <v>16</v>
      </c>
      <c r="M1136">
        <v>91</v>
      </c>
      <c r="N1136">
        <f>Origen[[#This Row],[Unidades]]*Origen[[#This Row],[PVP]]</f>
        <v>1456</v>
      </c>
      <c r="O1136" s="1" t="s">
        <v>112</v>
      </c>
      <c r="P1136" s="1" t="s">
        <v>74</v>
      </c>
      <c r="Q1136" s="1" t="s">
        <v>51</v>
      </c>
      <c r="R1136" s="1" t="s">
        <v>8</v>
      </c>
      <c r="S1136" s="1" t="s">
        <v>52</v>
      </c>
      <c r="T1136" s="1" t="s">
        <v>57</v>
      </c>
      <c r="U1136" s="1" t="s">
        <v>79</v>
      </c>
    </row>
    <row r="1137" spans="1:21" x14ac:dyDescent="0.25">
      <c r="A1137">
        <v>1139</v>
      </c>
      <c r="B1137">
        <f>IF(IFERROR(VLOOKUP(Origen[[#This Row],[Customer ID]],A1138:A5036,1,FALSE),0)&gt;0,1,0)</f>
        <v>0</v>
      </c>
      <c r="C1137">
        <v>18</v>
      </c>
      <c r="D1137" s="1" t="s">
        <v>2</v>
      </c>
      <c r="E1137" s="1" t="str">
        <f>IF(Origen[[#This Row],[Genero Sin Depurar]]="","Desconocido",Origen[[#This Row],[Genero Sin Depurar]])</f>
        <v>Male</v>
      </c>
      <c r="F1137" s="1" t="s">
        <v>77</v>
      </c>
      <c r="G1137" s="1" t="s">
        <v>4</v>
      </c>
      <c r="H1137" s="2">
        <v>47568</v>
      </c>
      <c r="I1137" s="2" t="str">
        <f>TEXT(Origen[[#This Row],[Fecha Compra]],"dddd")</f>
        <v>martes</v>
      </c>
      <c r="J1137" s="7" t="str">
        <f>TEXT(MONTH(Origen[[#This Row],[Fecha Compra]]),"MM")</f>
        <v>01</v>
      </c>
      <c r="K1137" s="7">
        <f>YEAR(Origen[[#This Row],[Fecha Compra]])</f>
        <v>2030</v>
      </c>
      <c r="L1137">
        <v>32</v>
      </c>
      <c r="M1137">
        <v>36</v>
      </c>
      <c r="N1137">
        <f>Origen[[#This Row],[Unidades]]*Origen[[#This Row],[PVP]]</f>
        <v>1152</v>
      </c>
      <c r="O1137" s="1" t="s">
        <v>128</v>
      </c>
      <c r="P1137" s="1" t="s">
        <v>26</v>
      </c>
      <c r="Q1137" s="1" t="s">
        <v>55</v>
      </c>
      <c r="R1137" s="1" t="s">
        <v>35</v>
      </c>
      <c r="S1137" s="1" t="s">
        <v>9</v>
      </c>
      <c r="T1137" s="1" t="s">
        <v>10</v>
      </c>
      <c r="U1137" s="1" t="s">
        <v>11</v>
      </c>
    </row>
    <row r="1138" spans="1:21" x14ac:dyDescent="0.25">
      <c r="A1138">
        <v>1140</v>
      </c>
      <c r="B1138">
        <f>IF(IFERROR(VLOOKUP(Origen[[#This Row],[Customer ID]],A1139:A5037,1,FALSE),0)&gt;0,1,0)</f>
        <v>0</v>
      </c>
      <c r="C1138">
        <v>58</v>
      </c>
      <c r="D1138" s="1" t="s">
        <v>2</v>
      </c>
      <c r="E1138" s="1" t="str">
        <f>IF(Origen[[#This Row],[Genero Sin Depurar]]="","Desconocido",Origen[[#This Row],[Genero Sin Depurar]])</f>
        <v>Male</v>
      </c>
      <c r="F1138" s="1" t="s">
        <v>44</v>
      </c>
      <c r="G1138" s="1" t="s">
        <v>45</v>
      </c>
      <c r="H1138" s="2">
        <v>47570</v>
      </c>
      <c r="I1138" s="2" t="str">
        <f>TEXT(Origen[[#This Row],[Fecha Compra]],"dddd")</f>
        <v>jueves</v>
      </c>
      <c r="J1138" s="7" t="str">
        <f>TEXT(MONTH(Origen[[#This Row],[Fecha Compra]]),"MM")</f>
        <v>01</v>
      </c>
      <c r="K1138" s="7">
        <f>YEAR(Origen[[#This Row],[Fecha Compra]])</f>
        <v>2030</v>
      </c>
      <c r="L1138">
        <v>42</v>
      </c>
      <c r="M1138">
        <v>53</v>
      </c>
      <c r="N1138">
        <f>Origen[[#This Row],[Unidades]]*Origen[[#This Row],[PVP]]</f>
        <v>2226</v>
      </c>
      <c r="O1138" s="1" t="s">
        <v>72</v>
      </c>
      <c r="P1138" s="1" t="s">
        <v>6</v>
      </c>
      <c r="Q1138" s="1" t="s">
        <v>55</v>
      </c>
      <c r="R1138" s="1" t="s">
        <v>19</v>
      </c>
      <c r="S1138" s="1" t="s">
        <v>36</v>
      </c>
      <c r="T1138" s="1" t="s">
        <v>68</v>
      </c>
      <c r="U1138" s="1" t="s">
        <v>58</v>
      </c>
    </row>
    <row r="1139" spans="1:21" x14ac:dyDescent="0.25">
      <c r="A1139">
        <v>1141</v>
      </c>
      <c r="B1139">
        <f>IF(IFERROR(VLOOKUP(Origen[[#This Row],[Customer ID]],A1140:A5038,1,FALSE),0)&gt;0,1,0)</f>
        <v>0</v>
      </c>
      <c r="C1139">
        <v>31</v>
      </c>
      <c r="D1139" s="1" t="s">
        <v>2</v>
      </c>
      <c r="E1139" s="1" t="str">
        <f>IF(Origen[[#This Row],[Genero Sin Depurar]]="","Desconocido",Origen[[#This Row],[Genero Sin Depurar]])</f>
        <v>Male</v>
      </c>
      <c r="F1139" s="1" t="s">
        <v>16</v>
      </c>
      <c r="G1139" s="1" t="s">
        <v>4</v>
      </c>
      <c r="H1139" s="2">
        <v>47572</v>
      </c>
      <c r="I1139" s="2" t="str">
        <f>TEXT(Origen[[#This Row],[Fecha Compra]],"dddd")</f>
        <v>sábado</v>
      </c>
      <c r="J1139" s="7" t="str">
        <f>TEXT(MONTH(Origen[[#This Row],[Fecha Compra]]),"MM")</f>
        <v>01</v>
      </c>
      <c r="K1139" s="7">
        <f>YEAR(Origen[[#This Row],[Fecha Compra]])</f>
        <v>2030</v>
      </c>
      <c r="L1139">
        <v>6</v>
      </c>
      <c r="M1139">
        <v>39</v>
      </c>
      <c r="N1139">
        <f>Origen[[#This Row],[Unidades]]*Origen[[#This Row],[PVP]]</f>
        <v>234</v>
      </c>
      <c r="O1139" s="1" t="s">
        <v>110</v>
      </c>
      <c r="P1139" s="1" t="s">
        <v>26</v>
      </c>
      <c r="Q1139" s="1" t="s">
        <v>34</v>
      </c>
      <c r="R1139" s="1" t="s">
        <v>8</v>
      </c>
      <c r="S1139" s="1" t="s">
        <v>56</v>
      </c>
      <c r="T1139" s="1" t="s">
        <v>21</v>
      </c>
      <c r="U1139" s="1" t="s">
        <v>79</v>
      </c>
    </row>
    <row r="1140" spans="1:21" x14ac:dyDescent="0.25">
      <c r="A1140">
        <v>1142</v>
      </c>
      <c r="B1140">
        <f>IF(IFERROR(VLOOKUP(Origen[[#This Row],[Customer ID]],A1141:A5039,1,FALSE),0)&gt;0,1,0)</f>
        <v>0</v>
      </c>
      <c r="C1140">
        <v>39</v>
      </c>
      <c r="D1140" s="1" t="s">
        <v>2</v>
      </c>
      <c r="E1140" s="1" t="str">
        <f>IF(Origen[[#This Row],[Genero Sin Depurar]]="","Desconocido",Origen[[#This Row],[Genero Sin Depurar]])</f>
        <v>Male</v>
      </c>
      <c r="F1140" s="1" t="s">
        <v>125</v>
      </c>
      <c r="G1140" s="1" t="s">
        <v>49</v>
      </c>
      <c r="H1140" s="2">
        <v>47574</v>
      </c>
      <c r="I1140" s="2" t="str">
        <f>TEXT(Origen[[#This Row],[Fecha Compra]],"dddd")</f>
        <v>lunes</v>
      </c>
      <c r="J1140" s="7" t="str">
        <f>TEXT(MONTH(Origen[[#This Row],[Fecha Compra]]),"MM")</f>
        <v>01</v>
      </c>
      <c r="K1140" s="7">
        <f>YEAR(Origen[[#This Row],[Fecha Compra]])</f>
        <v>2030</v>
      </c>
      <c r="L1140">
        <v>23</v>
      </c>
      <c r="M1140">
        <v>33</v>
      </c>
      <c r="N1140">
        <f>Origen[[#This Row],[Unidades]]*Origen[[#This Row],[PVP]]</f>
        <v>759</v>
      </c>
      <c r="O1140" s="1" t="s">
        <v>105</v>
      </c>
      <c r="P1140" s="1" t="s">
        <v>18</v>
      </c>
      <c r="Q1140" s="1" t="s">
        <v>47</v>
      </c>
      <c r="R1140" s="1" t="s">
        <v>8</v>
      </c>
      <c r="S1140" s="1" t="s">
        <v>27</v>
      </c>
      <c r="T1140" s="1" t="s">
        <v>28</v>
      </c>
      <c r="U1140" s="1" t="s">
        <v>11</v>
      </c>
    </row>
    <row r="1141" spans="1:21" x14ac:dyDescent="0.25">
      <c r="A1141">
        <v>1143</v>
      </c>
      <c r="B1141">
        <f>IF(IFERROR(VLOOKUP(Origen[[#This Row],[Customer ID]],A1142:A5040,1,FALSE),0)&gt;0,1,0)</f>
        <v>0</v>
      </c>
      <c r="C1141">
        <v>69</v>
      </c>
      <c r="D1141" s="1" t="s">
        <v>2</v>
      </c>
      <c r="E1141" s="1" t="str">
        <f>IF(Origen[[#This Row],[Genero Sin Depurar]]="","Desconocido",Origen[[#This Row],[Genero Sin Depurar]])</f>
        <v>Male</v>
      </c>
      <c r="F1141" s="1" t="s">
        <v>95</v>
      </c>
      <c r="G1141" s="1" t="s">
        <v>4</v>
      </c>
      <c r="H1141" s="2">
        <v>47576</v>
      </c>
      <c r="I1141" s="2" t="str">
        <f>TEXT(Origen[[#This Row],[Fecha Compra]],"dddd")</f>
        <v>miércoles</v>
      </c>
      <c r="J1141" s="7" t="str">
        <f>TEXT(MONTH(Origen[[#This Row],[Fecha Compra]]),"MM")</f>
        <v>01</v>
      </c>
      <c r="K1141" s="7">
        <f>YEAR(Origen[[#This Row],[Fecha Compra]])</f>
        <v>2030</v>
      </c>
      <c r="L1141">
        <v>27</v>
      </c>
      <c r="M1141">
        <v>76</v>
      </c>
      <c r="N1141">
        <f>Origen[[#This Row],[Unidades]]*Origen[[#This Row],[PVP]]</f>
        <v>2052</v>
      </c>
      <c r="O1141" s="1" t="s">
        <v>105</v>
      </c>
      <c r="P1141" s="1" t="s">
        <v>6</v>
      </c>
      <c r="Q1141" s="1" t="s">
        <v>78</v>
      </c>
      <c r="R1141" s="1" t="s">
        <v>19</v>
      </c>
      <c r="S1141" s="1" t="s">
        <v>56</v>
      </c>
      <c r="T1141" s="1" t="s">
        <v>10</v>
      </c>
      <c r="U1141" s="1" t="s">
        <v>58</v>
      </c>
    </row>
    <row r="1142" spans="1:21" x14ac:dyDescent="0.25">
      <c r="A1142">
        <v>1144</v>
      </c>
      <c r="B1142">
        <f>IF(IFERROR(VLOOKUP(Origen[[#This Row],[Customer ID]],A1143:A5041,1,FALSE),0)&gt;0,1,0)</f>
        <v>0</v>
      </c>
      <c r="C1142">
        <v>68</v>
      </c>
      <c r="D1142" s="1" t="s">
        <v>2</v>
      </c>
      <c r="E1142" s="1" t="str">
        <f>IF(Origen[[#This Row],[Genero Sin Depurar]]="","Desconocido",Origen[[#This Row],[Genero Sin Depurar]])</f>
        <v>Male</v>
      </c>
      <c r="F1142" s="1" t="s">
        <v>119</v>
      </c>
      <c r="G1142" s="1" t="s">
        <v>24</v>
      </c>
      <c r="H1142" s="2">
        <v>47578</v>
      </c>
      <c r="I1142" s="2" t="str">
        <f>TEXT(Origen[[#This Row],[Fecha Compra]],"dddd")</f>
        <v>viernes</v>
      </c>
      <c r="J1142" s="7" t="str">
        <f>TEXT(MONTH(Origen[[#This Row],[Fecha Compra]]),"MM")</f>
        <v>01</v>
      </c>
      <c r="K1142" s="7">
        <f>YEAR(Origen[[#This Row],[Fecha Compra]])</f>
        <v>2030</v>
      </c>
      <c r="L1142">
        <v>43</v>
      </c>
      <c r="M1142">
        <v>23</v>
      </c>
      <c r="N1142">
        <f>Origen[[#This Row],[Unidades]]*Origen[[#This Row],[PVP]]</f>
        <v>989</v>
      </c>
      <c r="O1142" s="1" t="s">
        <v>89</v>
      </c>
      <c r="P1142" s="1" t="s">
        <v>6</v>
      </c>
      <c r="Q1142" s="1" t="s">
        <v>67</v>
      </c>
      <c r="R1142" s="1" t="s">
        <v>8</v>
      </c>
      <c r="S1142" s="1" t="s">
        <v>36</v>
      </c>
      <c r="T1142" s="1" t="s">
        <v>28</v>
      </c>
      <c r="U1142" s="1" t="s">
        <v>40</v>
      </c>
    </row>
    <row r="1143" spans="1:21" x14ac:dyDescent="0.25">
      <c r="A1143">
        <v>1145</v>
      </c>
      <c r="B1143">
        <f>IF(IFERROR(VLOOKUP(Origen[[#This Row],[Customer ID]],A1144:A5042,1,FALSE),0)&gt;0,1,0)</f>
        <v>0</v>
      </c>
      <c r="C1143">
        <v>41</v>
      </c>
      <c r="D1143" s="1" t="s">
        <v>2</v>
      </c>
      <c r="E1143" s="1" t="str">
        <f>IF(Origen[[#This Row],[Genero Sin Depurar]]="","Desconocido",Origen[[#This Row],[Genero Sin Depurar]])</f>
        <v>Male</v>
      </c>
      <c r="F1143" s="1" t="s">
        <v>16</v>
      </c>
      <c r="G1143" s="1" t="s">
        <v>4</v>
      </c>
      <c r="H1143" s="2">
        <v>47580</v>
      </c>
      <c r="I1143" s="2" t="str">
        <f>TEXT(Origen[[#This Row],[Fecha Compra]],"dddd")</f>
        <v>domingo</v>
      </c>
      <c r="J1143" s="7" t="str">
        <f>TEXT(MONTH(Origen[[#This Row],[Fecha Compra]]),"MM")</f>
        <v>01</v>
      </c>
      <c r="K1143" s="7">
        <f>YEAR(Origen[[#This Row],[Fecha Compra]])</f>
        <v>2030</v>
      </c>
      <c r="L1143">
        <v>25</v>
      </c>
      <c r="M1143">
        <v>54</v>
      </c>
      <c r="N1143">
        <f>Origen[[#This Row],[Unidades]]*Origen[[#This Row],[PVP]]</f>
        <v>1350</v>
      </c>
      <c r="O1143" s="1" t="s">
        <v>113</v>
      </c>
      <c r="P1143" s="1" t="s">
        <v>18</v>
      </c>
      <c r="Q1143" s="1" t="s">
        <v>108</v>
      </c>
      <c r="R1143" s="1" t="s">
        <v>39</v>
      </c>
      <c r="S1143" s="1" t="s">
        <v>52</v>
      </c>
      <c r="T1143" s="1" t="s">
        <v>57</v>
      </c>
      <c r="U1143" s="1" t="s">
        <v>11</v>
      </c>
    </row>
    <row r="1144" spans="1:21" x14ac:dyDescent="0.25">
      <c r="A1144">
        <v>1146</v>
      </c>
      <c r="B1144">
        <f>IF(IFERROR(VLOOKUP(Origen[[#This Row],[Customer ID]],A1145:A5043,1,FALSE),0)&gt;0,1,0)</f>
        <v>0</v>
      </c>
      <c r="C1144">
        <v>31</v>
      </c>
      <c r="D1144" s="1" t="s">
        <v>2</v>
      </c>
      <c r="E1144" s="1" t="str">
        <f>IF(Origen[[#This Row],[Genero Sin Depurar]]="","Desconocido",Origen[[#This Row],[Genero Sin Depurar]])</f>
        <v>Male</v>
      </c>
      <c r="F1144" s="1" t="s">
        <v>32</v>
      </c>
      <c r="G1144" s="1" t="s">
        <v>24</v>
      </c>
      <c r="H1144" s="2">
        <v>47582</v>
      </c>
      <c r="I1144" s="2" t="str">
        <f>TEXT(Origen[[#This Row],[Fecha Compra]],"dddd")</f>
        <v>martes</v>
      </c>
      <c r="J1144" s="7" t="str">
        <f>TEXT(MONTH(Origen[[#This Row],[Fecha Compra]]),"MM")</f>
        <v>01</v>
      </c>
      <c r="K1144" s="7">
        <f>YEAR(Origen[[#This Row],[Fecha Compra]])</f>
        <v>2030</v>
      </c>
      <c r="L1144">
        <v>30</v>
      </c>
      <c r="M1144">
        <v>89</v>
      </c>
      <c r="N1144">
        <f>Origen[[#This Row],[Unidades]]*Origen[[#This Row],[PVP]]</f>
        <v>2670</v>
      </c>
      <c r="O1144" s="1" t="s">
        <v>89</v>
      </c>
      <c r="P1144" s="1" t="s">
        <v>6</v>
      </c>
      <c r="Q1144" s="1" t="s">
        <v>51</v>
      </c>
      <c r="R1144" s="1" t="s">
        <v>35</v>
      </c>
      <c r="S1144" s="1" t="s">
        <v>9</v>
      </c>
      <c r="T1144" s="1" t="s">
        <v>15</v>
      </c>
      <c r="U1144" s="1" t="s">
        <v>79</v>
      </c>
    </row>
    <row r="1145" spans="1:21" x14ac:dyDescent="0.25">
      <c r="A1145">
        <v>1147</v>
      </c>
      <c r="B1145">
        <f>IF(IFERROR(VLOOKUP(Origen[[#This Row],[Customer ID]],A1146:A5044,1,FALSE),0)&gt;0,1,0)</f>
        <v>0</v>
      </c>
      <c r="C1145">
        <v>48</v>
      </c>
      <c r="D1145" s="1" t="s">
        <v>2</v>
      </c>
      <c r="E1145" s="1" t="str">
        <f>IF(Origen[[#This Row],[Genero Sin Depurar]]="","Desconocido",Origen[[#This Row],[Genero Sin Depurar]])</f>
        <v>Male</v>
      </c>
      <c r="F1145" s="1" t="s">
        <v>32</v>
      </c>
      <c r="G1145" s="1" t="s">
        <v>24</v>
      </c>
      <c r="H1145" s="2">
        <v>47584</v>
      </c>
      <c r="I1145" s="2" t="str">
        <f>TEXT(Origen[[#This Row],[Fecha Compra]],"dddd")</f>
        <v>jueves</v>
      </c>
      <c r="J1145" s="7" t="str">
        <f>TEXT(MONTH(Origen[[#This Row],[Fecha Compra]]),"MM")</f>
        <v>01</v>
      </c>
      <c r="K1145" s="7">
        <f>YEAR(Origen[[#This Row],[Fecha Compra]])</f>
        <v>2030</v>
      </c>
      <c r="L1145">
        <v>7</v>
      </c>
      <c r="M1145">
        <v>38</v>
      </c>
      <c r="N1145">
        <f>Origen[[#This Row],[Unidades]]*Origen[[#This Row],[PVP]]</f>
        <v>266</v>
      </c>
      <c r="O1145" s="1" t="s">
        <v>132</v>
      </c>
      <c r="P1145" s="1" t="s">
        <v>26</v>
      </c>
      <c r="Q1145" s="1" t="s">
        <v>108</v>
      </c>
      <c r="R1145" s="1" t="s">
        <v>35</v>
      </c>
      <c r="S1145" s="1" t="s">
        <v>36</v>
      </c>
      <c r="T1145" s="1" t="s">
        <v>57</v>
      </c>
      <c r="U1145" s="1" t="s">
        <v>79</v>
      </c>
    </row>
    <row r="1146" spans="1:21" x14ac:dyDescent="0.25">
      <c r="A1146">
        <v>1148</v>
      </c>
      <c r="B1146">
        <f>IF(IFERROR(VLOOKUP(Origen[[#This Row],[Customer ID]],A1147:A5045,1,FALSE),0)&gt;0,1,0)</f>
        <v>0</v>
      </c>
      <c r="C1146">
        <v>59</v>
      </c>
      <c r="D1146" s="1" t="s">
        <v>2</v>
      </c>
      <c r="E1146" s="1" t="str">
        <f>IF(Origen[[#This Row],[Genero Sin Depurar]]="","Desconocido",Origen[[#This Row],[Genero Sin Depurar]])</f>
        <v>Male</v>
      </c>
      <c r="F1146" s="1" t="s">
        <v>106</v>
      </c>
      <c r="G1146" s="1" t="s">
        <v>49</v>
      </c>
      <c r="H1146" s="2">
        <v>47586</v>
      </c>
      <c r="I1146" s="2" t="str">
        <f>TEXT(Origen[[#This Row],[Fecha Compra]],"dddd")</f>
        <v>sábado</v>
      </c>
      <c r="J1146" s="7" t="str">
        <f>TEXT(MONTH(Origen[[#This Row],[Fecha Compra]]),"MM")</f>
        <v>01</v>
      </c>
      <c r="K1146" s="7">
        <f>YEAR(Origen[[#This Row],[Fecha Compra]])</f>
        <v>2030</v>
      </c>
      <c r="L1146">
        <v>17</v>
      </c>
      <c r="M1146">
        <v>36</v>
      </c>
      <c r="N1146">
        <f>Origen[[#This Row],[Unidades]]*Origen[[#This Row],[PVP]]</f>
        <v>612</v>
      </c>
      <c r="O1146" s="1" t="s">
        <v>104</v>
      </c>
      <c r="P1146" s="1" t="s">
        <v>74</v>
      </c>
      <c r="Q1146" s="1" t="s">
        <v>90</v>
      </c>
      <c r="R1146" s="1" t="s">
        <v>8</v>
      </c>
      <c r="S1146" s="1" t="s">
        <v>27</v>
      </c>
      <c r="T1146" s="1" t="s">
        <v>68</v>
      </c>
      <c r="U1146" s="1" t="s">
        <v>31</v>
      </c>
    </row>
    <row r="1147" spans="1:21" x14ac:dyDescent="0.25">
      <c r="A1147">
        <v>1149</v>
      </c>
      <c r="B1147">
        <f>IF(IFERROR(VLOOKUP(Origen[[#This Row],[Customer ID]],A1148:A5046,1,FALSE),0)&gt;0,1,0)</f>
        <v>0</v>
      </c>
      <c r="C1147">
        <v>34</v>
      </c>
      <c r="D1147" s="1" t="s">
        <v>2</v>
      </c>
      <c r="E1147" s="1" t="str">
        <f>IF(Origen[[#This Row],[Genero Sin Depurar]]="","Desconocido",Origen[[#This Row],[Genero Sin Depurar]])</f>
        <v>Male</v>
      </c>
      <c r="F1147" s="1" t="s">
        <v>77</v>
      </c>
      <c r="G1147" s="1" t="s">
        <v>4</v>
      </c>
      <c r="H1147" s="2">
        <v>47588</v>
      </c>
      <c r="I1147" s="2" t="str">
        <f>TEXT(Origen[[#This Row],[Fecha Compra]],"dddd")</f>
        <v>lunes</v>
      </c>
      <c r="J1147" s="7" t="str">
        <f>TEXT(MONTH(Origen[[#This Row],[Fecha Compra]]),"MM")</f>
        <v>01</v>
      </c>
      <c r="K1147" s="7">
        <f>YEAR(Origen[[#This Row],[Fecha Compra]])</f>
        <v>2030</v>
      </c>
      <c r="L1147">
        <v>10</v>
      </c>
      <c r="M1147">
        <v>66</v>
      </c>
      <c r="N1147">
        <f>Origen[[#This Row],[Unidades]]*Origen[[#This Row],[PVP]]</f>
        <v>660</v>
      </c>
      <c r="O1147" s="1" t="s">
        <v>85</v>
      </c>
      <c r="P1147" s="1" t="s">
        <v>26</v>
      </c>
      <c r="Q1147" s="1" t="s">
        <v>65</v>
      </c>
      <c r="R1147" s="1" t="s">
        <v>19</v>
      </c>
      <c r="S1147" s="1" t="s">
        <v>56</v>
      </c>
      <c r="T1147" s="1" t="s">
        <v>28</v>
      </c>
      <c r="U1147" s="1" t="s">
        <v>11</v>
      </c>
    </row>
    <row r="1148" spans="1:21" x14ac:dyDescent="0.25">
      <c r="A1148">
        <v>1150</v>
      </c>
      <c r="B1148">
        <f>IF(IFERROR(VLOOKUP(Origen[[#This Row],[Customer ID]],A1149:A5047,1,FALSE),0)&gt;0,1,0)</f>
        <v>0</v>
      </c>
      <c r="C1148">
        <v>21</v>
      </c>
      <c r="D1148" s="1" t="s">
        <v>2</v>
      </c>
      <c r="E1148" s="1" t="str">
        <f>IF(Origen[[#This Row],[Genero Sin Depurar]]="","Desconocido",Origen[[#This Row],[Genero Sin Depurar]])</f>
        <v>Male</v>
      </c>
      <c r="F1148" s="1" t="s">
        <v>88</v>
      </c>
      <c r="G1148" s="1" t="s">
        <v>49</v>
      </c>
      <c r="H1148" s="2">
        <v>47590</v>
      </c>
      <c r="I1148" s="2" t="str">
        <f>TEXT(Origen[[#This Row],[Fecha Compra]],"dddd")</f>
        <v>miércoles</v>
      </c>
      <c r="J1148" s="7" t="str">
        <f>TEXT(MONTH(Origen[[#This Row],[Fecha Compra]]),"MM")</f>
        <v>01</v>
      </c>
      <c r="K1148" s="7">
        <f>YEAR(Origen[[#This Row],[Fecha Compra]])</f>
        <v>2030</v>
      </c>
      <c r="L1148">
        <v>40</v>
      </c>
      <c r="M1148">
        <v>42</v>
      </c>
      <c r="N1148">
        <f>Origen[[#This Row],[Unidades]]*Origen[[#This Row],[PVP]]</f>
        <v>1680</v>
      </c>
      <c r="O1148" s="1" t="s">
        <v>124</v>
      </c>
      <c r="P1148" s="1" t="s">
        <v>6</v>
      </c>
      <c r="Q1148" s="1" t="s">
        <v>91</v>
      </c>
      <c r="R1148" s="1" t="s">
        <v>19</v>
      </c>
      <c r="S1148" s="1" t="s">
        <v>56</v>
      </c>
      <c r="T1148" s="1" t="s">
        <v>10</v>
      </c>
      <c r="U1148" s="1" t="s">
        <v>31</v>
      </c>
    </row>
    <row r="1149" spans="1:21" x14ac:dyDescent="0.25">
      <c r="A1149">
        <v>1151</v>
      </c>
      <c r="B1149">
        <f>IF(IFERROR(VLOOKUP(Origen[[#This Row],[Customer ID]],A1150:A5048,1,FALSE),0)&gt;0,1,0)</f>
        <v>0</v>
      </c>
      <c r="C1149">
        <v>29</v>
      </c>
      <c r="D1149" s="1" t="s">
        <v>2</v>
      </c>
      <c r="E1149" s="1" t="str">
        <f>IF(Origen[[#This Row],[Genero Sin Depurar]]="","Desconocido",Origen[[#This Row],[Genero Sin Depurar]])</f>
        <v>Male</v>
      </c>
      <c r="F1149" s="1" t="s">
        <v>88</v>
      </c>
      <c r="G1149" s="1" t="s">
        <v>49</v>
      </c>
      <c r="H1149" s="2">
        <v>47592</v>
      </c>
      <c r="I1149" s="2" t="str">
        <f>TEXT(Origen[[#This Row],[Fecha Compra]],"dddd")</f>
        <v>viernes</v>
      </c>
      <c r="J1149" s="7" t="str">
        <f>TEXT(MONTH(Origen[[#This Row],[Fecha Compra]]),"MM")</f>
        <v>01</v>
      </c>
      <c r="K1149" s="7">
        <f>YEAR(Origen[[#This Row],[Fecha Compra]])</f>
        <v>2030</v>
      </c>
      <c r="L1149">
        <v>50</v>
      </c>
      <c r="M1149">
        <v>36</v>
      </c>
      <c r="N1149">
        <f>Origen[[#This Row],[Unidades]]*Origen[[#This Row],[PVP]]</f>
        <v>1800</v>
      </c>
      <c r="O1149" s="1" t="s">
        <v>5</v>
      </c>
      <c r="P1149" s="1" t="s">
        <v>18</v>
      </c>
      <c r="Q1149" s="1" t="s">
        <v>90</v>
      </c>
      <c r="R1149" s="1" t="s">
        <v>8</v>
      </c>
      <c r="S1149" s="1" t="s">
        <v>27</v>
      </c>
      <c r="T1149" s="1" t="s">
        <v>10</v>
      </c>
      <c r="U1149" s="1" t="s">
        <v>58</v>
      </c>
    </row>
    <row r="1150" spans="1:21" x14ac:dyDescent="0.25">
      <c r="A1150">
        <v>1152</v>
      </c>
      <c r="B1150">
        <f>IF(IFERROR(VLOOKUP(Origen[[#This Row],[Customer ID]],A1151:A5049,1,FALSE),0)&gt;0,1,0)</f>
        <v>0</v>
      </c>
      <c r="C1150">
        <v>41</v>
      </c>
      <c r="D1150" s="1" t="s">
        <v>2</v>
      </c>
      <c r="E1150" s="1" t="str">
        <f>IF(Origen[[#This Row],[Genero Sin Depurar]]="","Desconocido",Origen[[#This Row],[Genero Sin Depurar]])</f>
        <v>Male</v>
      </c>
      <c r="F1150" s="1" t="s">
        <v>3</v>
      </c>
      <c r="G1150" s="1" t="s">
        <v>4</v>
      </c>
      <c r="H1150" s="2">
        <v>47594</v>
      </c>
      <c r="I1150" s="2" t="str">
        <f>TEXT(Origen[[#This Row],[Fecha Compra]],"dddd")</f>
        <v>domingo</v>
      </c>
      <c r="J1150" s="7" t="str">
        <f>TEXT(MONTH(Origen[[#This Row],[Fecha Compra]]),"MM")</f>
        <v>01</v>
      </c>
      <c r="K1150" s="7">
        <f>YEAR(Origen[[#This Row],[Fecha Compra]])</f>
        <v>2030</v>
      </c>
      <c r="L1150">
        <v>24</v>
      </c>
      <c r="M1150">
        <v>86</v>
      </c>
      <c r="N1150">
        <f>Origen[[#This Row],[Unidades]]*Origen[[#This Row],[PVP]]</f>
        <v>2064</v>
      </c>
      <c r="O1150" s="1" t="s">
        <v>105</v>
      </c>
      <c r="P1150" s="1" t="s">
        <v>26</v>
      </c>
      <c r="Q1150" s="1" t="s">
        <v>7</v>
      </c>
      <c r="R1150" s="1" t="s">
        <v>19</v>
      </c>
      <c r="S1150" s="1" t="s">
        <v>9</v>
      </c>
      <c r="T1150" s="1" t="s">
        <v>21</v>
      </c>
      <c r="U1150" s="1" t="s">
        <v>22</v>
      </c>
    </row>
    <row r="1151" spans="1:21" x14ac:dyDescent="0.25">
      <c r="A1151">
        <v>1153</v>
      </c>
      <c r="B1151">
        <f>IF(IFERROR(VLOOKUP(Origen[[#This Row],[Customer ID]],A1152:A5050,1,FALSE),0)&gt;0,1,0)</f>
        <v>0</v>
      </c>
      <c r="C1151">
        <v>62</v>
      </c>
      <c r="D1151" s="1" t="s">
        <v>2</v>
      </c>
      <c r="E1151" s="1" t="str">
        <f>IF(Origen[[#This Row],[Genero Sin Depurar]]="","Desconocido",Origen[[#This Row],[Genero Sin Depurar]])</f>
        <v>Male</v>
      </c>
      <c r="F1151" s="1" t="s">
        <v>48</v>
      </c>
      <c r="G1151" s="1" t="s">
        <v>49</v>
      </c>
      <c r="H1151" s="2">
        <v>47596</v>
      </c>
      <c r="I1151" s="2" t="str">
        <f>TEXT(Origen[[#This Row],[Fecha Compra]],"dddd")</f>
        <v>martes</v>
      </c>
      <c r="J1151" s="7" t="str">
        <f>TEXT(MONTH(Origen[[#This Row],[Fecha Compra]]),"MM")</f>
        <v>01</v>
      </c>
      <c r="K1151" s="7">
        <f>YEAR(Origen[[#This Row],[Fecha Compra]])</f>
        <v>2030</v>
      </c>
      <c r="L1151">
        <v>8</v>
      </c>
      <c r="M1151">
        <v>49</v>
      </c>
      <c r="N1151">
        <f>Origen[[#This Row],[Unidades]]*Origen[[#This Row],[PVP]]</f>
        <v>392</v>
      </c>
      <c r="O1151" s="1" t="s">
        <v>121</v>
      </c>
      <c r="P1151" s="1" t="s">
        <v>26</v>
      </c>
      <c r="Q1151" s="1" t="s">
        <v>62</v>
      </c>
      <c r="R1151" s="1" t="s">
        <v>39</v>
      </c>
      <c r="S1151" s="1" t="s">
        <v>36</v>
      </c>
      <c r="T1151" s="1" t="s">
        <v>28</v>
      </c>
      <c r="U1151" s="1" t="s">
        <v>79</v>
      </c>
    </row>
    <row r="1152" spans="1:21" x14ac:dyDescent="0.25">
      <c r="A1152">
        <v>1154</v>
      </c>
      <c r="B1152">
        <f>IF(IFERROR(VLOOKUP(Origen[[#This Row],[Customer ID]],A1153:A5051,1,FALSE),0)&gt;0,1,0)</f>
        <v>0</v>
      </c>
      <c r="C1152">
        <v>27</v>
      </c>
      <c r="D1152" s="1" t="s">
        <v>2</v>
      </c>
      <c r="E1152" s="1" t="str">
        <f>IF(Origen[[#This Row],[Genero Sin Depurar]]="","Desconocido",Origen[[#This Row],[Genero Sin Depurar]])</f>
        <v>Male</v>
      </c>
      <c r="F1152" s="1" t="s">
        <v>37</v>
      </c>
      <c r="G1152" s="1" t="s">
        <v>4</v>
      </c>
      <c r="H1152" s="2">
        <v>47598</v>
      </c>
      <c r="I1152" s="2" t="str">
        <f>TEXT(Origen[[#This Row],[Fecha Compra]],"dddd")</f>
        <v>jueves</v>
      </c>
      <c r="J1152" s="7" t="str">
        <f>TEXT(MONTH(Origen[[#This Row],[Fecha Compra]]),"MM")</f>
        <v>01</v>
      </c>
      <c r="K1152" s="7">
        <f>YEAR(Origen[[#This Row],[Fecha Compra]])</f>
        <v>2030</v>
      </c>
      <c r="L1152">
        <v>6</v>
      </c>
      <c r="M1152">
        <v>41</v>
      </c>
      <c r="N1152">
        <f>Origen[[#This Row],[Unidades]]*Origen[[#This Row],[PVP]]</f>
        <v>246</v>
      </c>
      <c r="O1152" s="1" t="s">
        <v>117</v>
      </c>
      <c r="P1152" s="1" t="s">
        <v>26</v>
      </c>
      <c r="Q1152" s="1" t="s">
        <v>51</v>
      </c>
      <c r="R1152" s="1" t="s">
        <v>35</v>
      </c>
      <c r="S1152" s="1" t="s">
        <v>20</v>
      </c>
      <c r="T1152" s="1" t="s">
        <v>57</v>
      </c>
      <c r="U1152" s="1" t="s">
        <v>40</v>
      </c>
    </row>
    <row r="1153" spans="1:21" x14ac:dyDescent="0.25">
      <c r="A1153">
        <v>1155</v>
      </c>
      <c r="B1153">
        <f>IF(IFERROR(VLOOKUP(Origen[[#This Row],[Customer ID]],A1154:A5052,1,FALSE),0)&gt;0,1,0)</f>
        <v>0</v>
      </c>
      <c r="C1153">
        <v>49</v>
      </c>
      <c r="D1153" s="1" t="s">
        <v>2</v>
      </c>
      <c r="E1153" s="1" t="str">
        <f>IF(Origen[[#This Row],[Genero Sin Depurar]]="","Desconocido",Origen[[#This Row],[Genero Sin Depurar]])</f>
        <v>Male</v>
      </c>
      <c r="F1153" s="1" t="s">
        <v>63</v>
      </c>
      <c r="G1153" s="1" t="s">
        <v>4</v>
      </c>
      <c r="H1153" s="2">
        <v>47600</v>
      </c>
      <c r="I1153" s="2" t="str">
        <f>TEXT(Origen[[#This Row],[Fecha Compra]],"dddd")</f>
        <v>sábado</v>
      </c>
      <c r="J1153" s="7" t="str">
        <f>TEXT(MONTH(Origen[[#This Row],[Fecha Compra]]),"MM")</f>
        <v>01</v>
      </c>
      <c r="K1153" s="7">
        <f>YEAR(Origen[[#This Row],[Fecha Compra]])</f>
        <v>2030</v>
      </c>
      <c r="L1153">
        <v>44</v>
      </c>
      <c r="M1153">
        <v>82</v>
      </c>
      <c r="N1153">
        <f>Origen[[#This Row],[Unidades]]*Origen[[#This Row],[PVP]]</f>
        <v>3608</v>
      </c>
      <c r="O1153" s="1" t="s">
        <v>124</v>
      </c>
      <c r="P1153" s="1" t="s">
        <v>6</v>
      </c>
      <c r="Q1153" s="1" t="s">
        <v>91</v>
      </c>
      <c r="R1153" s="1" t="s">
        <v>19</v>
      </c>
      <c r="S1153" s="1" t="s">
        <v>52</v>
      </c>
      <c r="T1153" s="1" t="s">
        <v>21</v>
      </c>
      <c r="U1153" s="1" t="s">
        <v>58</v>
      </c>
    </row>
    <row r="1154" spans="1:21" x14ac:dyDescent="0.25">
      <c r="A1154">
        <v>1156</v>
      </c>
      <c r="B1154">
        <f>IF(IFERROR(VLOOKUP(Origen[[#This Row],[Customer ID]],A1155:A5053,1,FALSE),0)&gt;0,1,0)</f>
        <v>0</v>
      </c>
      <c r="C1154">
        <v>67</v>
      </c>
      <c r="D1154" s="1" t="s">
        <v>2</v>
      </c>
      <c r="E1154" s="1" t="str">
        <f>IF(Origen[[#This Row],[Genero Sin Depurar]]="","Desconocido",Origen[[#This Row],[Genero Sin Depurar]])</f>
        <v>Male</v>
      </c>
      <c r="F1154" s="1" t="s">
        <v>95</v>
      </c>
      <c r="G1154" s="1" t="s">
        <v>4</v>
      </c>
      <c r="H1154" s="2">
        <v>47602</v>
      </c>
      <c r="I1154" s="2" t="str">
        <f>TEXT(Origen[[#This Row],[Fecha Compra]],"dddd")</f>
        <v>lunes</v>
      </c>
      <c r="J1154" s="7" t="str">
        <f>TEXT(MONTH(Origen[[#This Row],[Fecha Compra]]),"MM")</f>
        <v>01</v>
      </c>
      <c r="K1154" s="7">
        <f>YEAR(Origen[[#This Row],[Fecha Compra]])</f>
        <v>2030</v>
      </c>
      <c r="L1154">
        <v>47</v>
      </c>
      <c r="M1154">
        <v>53</v>
      </c>
      <c r="N1154">
        <f>Origen[[#This Row],[Unidades]]*Origen[[#This Row],[PVP]]</f>
        <v>2491</v>
      </c>
      <c r="O1154" s="1" t="s">
        <v>104</v>
      </c>
      <c r="P1154" s="1" t="s">
        <v>18</v>
      </c>
      <c r="Q1154" s="1" t="s">
        <v>90</v>
      </c>
      <c r="R1154" s="1" t="s">
        <v>39</v>
      </c>
      <c r="S1154" s="1" t="s">
        <v>9</v>
      </c>
      <c r="T1154" s="1" t="s">
        <v>28</v>
      </c>
      <c r="U1154" s="1" t="s">
        <v>40</v>
      </c>
    </row>
    <row r="1155" spans="1:21" x14ac:dyDescent="0.25">
      <c r="A1155">
        <v>1157</v>
      </c>
      <c r="B1155">
        <f>IF(IFERROR(VLOOKUP(Origen[[#This Row],[Customer ID]],A1156:A5054,1,FALSE),0)&gt;0,1,0)</f>
        <v>0</v>
      </c>
      <c r="C1155">
        <v>20</v>
      </c>
      <c r="D1155" s="1" t="s">
        <v>2</v>
      </c>
      <c r="E1155" s="1" t="str">
        <f>IF(Origen[[#This Row],[Genero Sin Depurar]]="","Desconocido",Origen[[#This Row],[Genero Sin Depurar]])</f>
        <v>Male</v>
      </c>
      <c r="F1155" s="1" t="s">
        <v>53</v>
      </c>
      <c r="G1155" s="1" t="s">
        <v>24</v>
      </c>
      <c r="H1155" s="2">
        <v>47604</v>
      </c>
      <c r="I1155" s="2" t="str">
        <f>TEXT(Origen[[#This Row],[Fecha Compra]],"dddd")</f>
        <v>miércoles</v>
      </c>
      <c r="J1155" s="7" t="str">
        <f>TEXT(MONTH(Origen[[#This Row],[Fecha Compra]]),"MM")</f>
        <v>01</v>
      </c>
      <c r="K1155" s="7">
        <f>YEAR(Origen[[#This Row],[Fecha Compra]])</f>
        <v>2030</v>
      </c>
      <c r="L1155">
        <v>6</v>
      </c>
      <c r="M1155">
        <v>21</v>
      </c>
      <c r="N1155">
        <f>Origen[[#This Row],[Unidades]]*Origen[[#This Row],[PVP]]</f>
        <v>126</v>
      </c>
      <c r="O1155" s="1" t="s">
        <v>59</v>
      </c>
      <c r="P1155" s="1" t="s">
        <v>26</v>
      </c>
      <c r="Q1155" s="1" t="s">
        <v>62</v>
      </c>
      <c r="R1155" s="1" t="s">
        <v>35</v>
      </c>
      <c r="S1155" s="1" t="s">
        <v>9</v>
      </c>
      <c r="T1155" s="1" t="s">
        <v>10</v>
      </c>
      <c r="U1155" s="1" t="s">
        <v>79</v>
      </c>
    </row>
    <row r="1156" spans="1:21" x14ac:dyDescent="0.25">
      <c r="A1156">
        <v>1158</v>
      </c>
      <c r="B1156">
        <f>IF(IFERROR(VLOOKUP(Origen[[#This Row],[Customer ID]],A1157:A5055,1,FALSE),0)&gt;0,1,0)</f>
        <v>0</v>
      </c>
      <c r="C1156">
        <v>37</v>
      </c>
      <c r="D1156" s="1" t="s">
        <v>2</v>
      </c>
      <c r="E1156" s="1" t="str">
        <f>IF(Origen[[#This Row],[Genero Sin Depurar]]="","Desconocido",Origen[[#This Row],[Genero Sin Depurar]])</f>
        <v>Male</v>
      </c>
      <c r="F1156" s="1" t="s">
        <v>115</v>
      </c>
      <c r="G1156" s="1" t="s">
        <v>49</v>
      </c>
      <c r="H1156" s="2">
        <v>47606</v>
      </c>
      <c r="I1156" s="2" t="str">
        <f>TEXT(Origen[[#This Row],[Fecha Compra]],"dddd")</f>
        <v>viernes</v>
      </c>
      <c r="J1156" s="7" t="str">
        <f>TEXT(MONTH(Origen[[#This Row],[Fecha Compra]]),"MM")</f>
        <v>01</v>
      </c>
      <c r="K1156" s="7">
        <f>YEAR(Origen[[#This Row],[Fecha Compra]])</f>
        <v>2030</v>
      </c>
      <c r="L1156">
        <v>11</v>
      </c>
      <c r="M1156">
        <v>66</v>
      </c>
      <c r="N1156">
        <f>Origen[[#This Row],[Unidades]]*Origen[[#This Row],[PVP]]</f>
        <v>726</v>
      </c>
      <c r="O1156" s="1" t="s">
        <v>110</v>
      </c>
      <c r="P1156" s="1" t="s">
        <v>26</v>
      </c>
      <c r="Q1156" s="1" t="s">
        <v>43</v>
      </c>
      <c r="R1156" s="1" t="s">
        <v>39</v>
      </c>
      <c r="S1156" s="1" t="s">
        <v>36</v>
      </c>
      <c r="T1156" s="1" t="s">
        <v>15</v>
      </c>
      <c r="U1156" s="1" t="s">
        <v>40</v>
      </c>
    </row>
    <row r="1157" spans="1:21" x14ac:dyDescent="0.25">
      <c r="A1157">
        <v>1159</v>
      </c>
      <c r="B1157">
        <f>IF(IFERROR(VLOOKUP(Origen[[#This Row],[Customer ID]],A1158:A5056,1,FALSE),0)&gt;0,1,0)</f>
        <v>0</v>
      </c>
      <c r="C1157">
        <v>69</v>
      </c>
      <c r="D1157" s="1" t="s">
        <v>2</v>
      </c>
      <c r="E1157" s="1" t="str">
        <f>IF(Origen[[#This Row],[Genero Sin Depurar]]="","Desconocido",Origen[[#This Row],[Genero Sin Depurar]])</f>
        <v>Male</v>
      </c>
      <c r="F1157" s="1" t="s">
        <v>115</v>
      </c>
      <c r="G1157" s="1" t="s">
        <v>49</v>
      </c>
      <c r="H1157" s="2">
        <v>47608</v>
      </c>
      <c r="I1157" s="2" t="str">
        <f>TEXT(Origen[[#This Row],[Fecha Compra]],"dddd")</f>
        <v>domingo</v>
      </c>
      <c r="J1157" s="7" t="str">
        <f>TEXT(MONTH(Origen[[#This Row],[Fecha Compra]]),"MM")</f>
        <v>01</v>
      </c>
      <c r="K1157" s="7">
        <f>YEAR(Origen[[#This Row],[Fecha Compra]])</f>
        <v>2030</v>
      </c>
      <c r="L1157">
        <v>41</v>
      </c>
      <c r="M1157">
        <v>89</v>
      </c>
      <c r="N1157">
        <f>Origen[[#This Row],[Unidades]]*Origen[[#This Row],[PVP]]</f>
        <v>3649</v>
      </c>
      <c r="O1157" s="1" t="s">
        <v>89</v>
      </c>
      <c r="P1157" s="1" t="s">
        <v>6</v>
      </c>
      <c r="Q1157" s="1" t="s">
        <v>103</v>
      </c>
      <c r="R1157" s="1" t="s">
        <v>35</v>
      </c>
      <c r="S1157" s="1" t="s">
        <v>52</v>
      </c>
      <c r="T1157" s="1" t="s">
        <v>57</v>
      </c>
      <c r="U1157" s="1" t="s">
        <v>31</v>
      </c>
    </row>
    <row r="1158" spans="1:21" x14ac:dyDescent="0.25">
      <c r="A1158">
        <v>1160</v>
      </c>
      <c r="B1158">
        <f>IF(IFERROR(VLOOKUP(Origen[[#This Row],[Customer ID]],A1159:A5057,1,FALSE),0)&gt;0,1,0)</f>
        <v>0</v>
      </c>
      <c r="C1158">
        <v>66</v>
      </c>
      <c r="D1158" s="1" t="s">
        <v>2</v>
      </c>
      <c r="E1158" s="1" t="str">
        <f>IF(Origen[[#This Row],[Genero Sin Depurar]]="","Desconocido",Origen[[#This Row],[Genero Sin Depurar]])</f>
        <v>Male</v>
      </c>
      <c r="F1158" s="1" t="s">
        <v>48</v>
      </c>
      <c r="G1158" s="1" t="s">
        <v>49</v>
      </c>
      <c r="H1158" s="2">
        <v>47610</v>
      </c>
      <c r="I1158" s="2" t="str">
        <f>TEXT(Origen[[#This Row],[Fecha Compra]],"dddd")</f>
        <v>martes</v>
      </c>
      <c r="J1158" s="7" t="str">
        <f>TEXT(MONTH(Origen[[#This Row],[Fecha Compra]]),"MM")</f>
        <v>01</v>
      </c>
      <c r="K1158" s="7">
        <f>YEAR(Origen[[#This Row],[Fecha Compra]])</f>
        <v>2030</v>
      </c>
      <c r="L1158">
        <v>46</v>
      </c>
      <c r="M1158">
        <v>55</v>
      </c>
      <c r="N1158">
        <f>Origen[[#This Row],[Unidades]]*Origen[[#This Row],[PVP]]</f>
        <v>2530</v>
      </c>
      <c r="O1158" s="1" t="s">
        <v>64</v>
      </c>
      <c r="P1158" s="1" t="s">
        <v>6</v>
      </c>
      <c r="Q1158" s="1" t="s">
        <v>126</v>
      </c>
      <c r="R1158" s="1" t="s">
        <v>39</v>
      </c>
      <c r="S1158" s="1" t="s">
        <v>52</v>
      </c>
      <c r="T1158" s="1" t="s">
        <v>10</v>
      </c>
      <c r="U1158" s="1" t="s">
        <v>79</v>
      </c>
    </row>
    <row r="1159" spans="1:21" x14ac:dyDescent="0.25">
      <c r="A1159">
        <v>1161</v>
      </c>
      <c r="B1159">
        <f>IF(IFERROR(VLOOKUP(Origen[[#This Row],[Customer ID]],A1160:A5058,1,FALSE),0)&gt;0,1,0)</f>
        <v>0</v>
      </c>
      <c r="C1159">
        <v>37</v>
      </c>
      <c r="D1159" s="1" t="s">
        <v>2</v>
      </c>
      <c r="E1159" s="1" t="str">
        <f>IF(Origen[[#This Row],[Genero Sin Depurar]]="","Desconocido",Origen[[#This Row],[Genero Sin Depurar]])</f>
        <v>Male</v>
      </c>
      <c r="F1159" s="1" t="s">
        <v>101</v>
      </c>
      <c r="G1159" s="1" t="s">
        <v>49</v>
      </c>
      <c r="H1159" s="2">
        <v>47612</v>
      </c>
      <c r="I1159" s="2" t="str">
        <f>TEXT(Origen[[#This Row],[Fecha Compra]],"dddd")</f>
        <v>jueves</v>
      </c>
      <c r="J1159" s="7" t="str">
        <f>TEXT(MONTH(Origen[[#This Row],[Fecha Compra]]),"MM")</f>
        <v>01</v>
      </c>
      <c r="K1159" s="7">
        <f>YEAR(Origen[[#This Row],[Fecha Compra]])</f>
        <v>2030</v>
      </c>
      <c r="L1159">
        <v>9</v>
      </c>
      <c r="M1159">
        <v>42</v>
      </c>
      <c r="N1159">
        <f>Origen[[#This Row],[Unidades]]*Origen[[#This Row],[PVP]]</f>
        <v>378</v>
      </c>
      <c r="O1159" s="1" t="s">
        <v>96</v>
      </c>
      <c r="P1159" s="1" t="s">
        <v>18</v>
      </c>
      <c r="Q1159" s="1" t="s">
        <v>126</v>
      </c>
      <c r="R1159" s="1" t="s">
        <v>35</v>
      </c>
      <c r="S1159" s="1" t="s">
        <v>27</v>
      </c>
      <c r="T1159" s="1" t="s">
        <v>10</v>
      </c>
      <c r="U1159" s="1" t="s">
        <v>58</v>
      </c>
    </row>
    <row r="1160" spans="1:21" x14ac:dyDescent="0.25">
      <c r="A1160">
        <v>1162</v>
      </c>
      <c r="B1160">
        <f>IF(IFERROR(VLOOKUP(Origen[[#This Row],[Customer ID]],A1161:A5059,1,FALSE),0)&gt;0,1,0)</f>
        <v>0</v>
      </c>
      <c r="C1160">
        <v>63</v>
      </c>
      <c r="D1160" s="1" t="s">
        <v>2</v>
      </c>
      <c r="E1160" s="1" t="str">
        <f>IF(Origen[[#This Row],[Genero Sin Depurar]]="","Desconocido",Origen[[#This Row],[Genero Sin Depurar]])</f>
        <v>Male</v>
      </c>
      <c r="F1160" s="1" t="s">
        <v>41</v>
      </c>
      <c r="G1160" s="1" t="s">
        <v>4</v>
      </c>
      <c r="H1160" s="2">
        <v>47614</v>
      </c>
      <c r="I1160" s="2" t="str">
        <f>TEXT(Origen[[#This Row],[Fecha Compra]],"dddd")</f>
        <v>sábado</v>
      </c>
      <c r="J1160" s="7" t="str">
        <f>TEXT(MONTH(Origen[[#This Row],[Fecha Compra]]),"MM")</f>
        <v>01</v>
      </c>
      <c r="K1160" s="7">
        <f>YEAR(Origen[[#This Row],[Fecha Compra]])</f>
        <v>2030</v>
      </c>
      <c r="L1160">
        <v>37</v>
      </c>
      <c r="M1160">
        <v>52</v>
      </c>
      <c r="N1160">
        <f>Origen[[#This Row],[Unidades]]*Origen[[#This Row],[PVP]]</f>
        <v>1924</v>
      </c>
      <c r="O1160" s="1" t="s">
        <v>83</v>
      </c>
      <c r="P1160" s="1" t="s">
        <v>18</v>
      </c>
      <c r="Q1160" s="1" t="s">
        <v>103</v>
      </c>
      <c r="R1160" s="1" t="s">
        <v>39</v>
      </c>
      <c r="S1160" s="1" t="s">
        <v>52</v>
      </c>
      <c r="T1160" s="1" t="s">
        <v>28</v>
      </c>
      <c r="U1160" s="1" t="s">
        <v>70</v>
      </c>
    </row>
    <row r="1161" spans="1:21" x14ac:dyDescent="0.25">
      <c r="A1161">
        <v>1163</v>
      </c>
      <c r="B1161">
        <f>IF(IFERROR(VLOOKUP(Origen[[#This Row],[Customer ID]],A1162:A5060,1,FALSE),0)&gt;0,1,0)</f>
        <v>0</v>
      </c>
      <c r="C1161">
        <v>47</v>
      </c>
      <c r="D1161" s="1" t="s">
        <v>2</v>
      </c>
      <c r="E1161" s="1" t="str">
        <f>IF(Origen[[#This Row],[Genero Sin Depurar]]="","Desconocido",Origen[[#This Row],[Genero Sin Depurar]])</f>
        <v>Male</v>
      </c>
      <c r="F1161" s="1" t="s">
        <v>23</v>
      </c>
      <c r="G1161" s="1" t="s">
        <v>24</v>
      </c>
      <c r="H1161" s="2">
        <v>47616</v>
      </c>
      <c r="I1161" s="2" t="str">
        <f>TEXT(Origen[[#This Row],[Fecha Compra]],"dddd")</f>
        <v>lunes</v>
      </c>
      <c r="J1161" s="7" t="str">
        <f>TEXT(MONTH(Origen[[#This Row],[Fecha Compra]]),"MM")</f>
        <v>01</v>
      </c>
      <c r="K1161" s="7">
        <f>YEAR(Origen[[#This Row],[Fecha Compra]])</f>
        <v>2030</v>
      </c>
      <c r="L1161">
        <v>13</v>
      </c>
      <c r="M1161">
        <v>92</v>
      </c>
      <c r="N1161">
        <f>Origen[[#This Row],[Unidades]]*Origen[[#This Row],[PVP]]</f>
        <v>1196</v>
      </c>
      <c r="O1161" s="1" t="s">
        <v>80</v>
      </c>
      <c r="P1161" s="1" t="s">
        <v>26</v>
      </c>
      <c r="Q1161" s="1" t="s">
        <v>126</v>
      </c>
      <c r="R1161" s="1" t="s">
        <v>8</v>
      </c>
      <c r="S1161" s="1" t="s">
        <v>9</v>
      </c>
      <c r="T1161" s="1" t="s">
        <v>28</v>
      </c>
      <c r="U1161" s="1" t="s">
        <v>22</v>
      </c>
    </row>
    <row r="1162" spans="1:21" x14ac:dyDescent="0.25">
      <c r="A1162">
        <v>1164</v>
      </c>
      <c r="B1162">
        <f>IF(IFERROR(VLOOKUP(Origen[[#This Row],[Customer ID]],A1163:A5061,1,FALSE),0)&gt;0,1,0)</f>
        <v>0</v>
      </c>
      <c r="C1162">
        <v>26</v>
      </c>
      <c r="D1162" s="1" t="s">
        <v>2</v>
      </c>
      <c r="E1162" s="1" t="str">
        <f>IF(Origen[[#This Row],[Genero Sin Depurar]]="","Desconocido",Origen[[#This Row],[Genero Sin Depurar]])</f>
        <v>Male</v>
      </c>
      <c r="F1162" s="1" t="s">
        <v>77</v>
      </c>
      <c r="G1162" s="1" t="s">
        <v>4</v>
      </c>
      <c r="H1162" s="2">
        <v>47618</v>
      </c>
      <c r="I1162" s="2" t="str">
        <f>TEXT(Origen[[#This Row],[Fecha Compra]],"dddd")</f>
        <v>miércoles</v>
      </c>
      <c r="J1162" s="7" t="str">
        <f>TEXT(MONTH(Origen[[#This Row],[Fecha Compra]]),"MM")</f>
        <v>01</v>
      </c>
      <c r="K1162" s="7">
        <f>YEAR(Origen[[#This Row],[Fecha Compra]])</f>
        <v>2030</v>
      </c>
      <c r="L1162">
        <v>24</v>
      </c>
      <c r="M1162">
        <v>56</v>
      </c>
      <c r="N1162">
        <f>Origen[[#This Row],[Unidades]]*Origen[[#This Row],[PVP]]</f>
        <v>1344</v>
      </c>
      <c r="O1162" s="1" t="s">
        <v>104</v>
      </c>
      <c r="P1162" s="1" t="s">
        <v>6</v>
      </c>
      <c r="Q1162" s="1" t="s">
        <v>34</v>
      </c>
      <c r="R1162" s="1" t="s">
        <v>35</v>
      </c>
      <c r="S1162" s="1" t="s">
        <v>52</v>
      </c>
      <c r="T1162" s="1" t="s">
        <v>68</v>
      </c>
      <c r="U1162" s="1" t="s">
        <v>70</v>
      </c>
    </row>
    <row r="1163" spans="1:21" x14ac:dyDescent="0.25">
      <c r="A1163">
        <v>1165</v>
      </c>
      <c r="B1163">
        <f>IF(IFERROR(VLOOKUP(Origen[[#This Row],[Customer ID]],A1164:A5062,1,FALSE),0)&gt;0,1,0)</f>
        <v>0</v>
      </c>
      <c r="C1163">
        <v>68</v>
      </c>
      <c r="D1163" s="1" t="s">
        <v>2</v>
      </c>
      <c r="E1163" s="1" t="str">
        <f>IF(Origen[[#This Row],[Genero Sin Depurar]]="","Desconocido",Origen[[#This Row],[Genero Sin Depurar]])</f>
        <v>Male</v>
      </c>
      <c r="F1163" s="1" t="s">
        <v>63</v>
      </c>
      <c r="G1163" s="1" t="s">
        <v>4</v>
      </c>
      <c r="H1163" s="2">
        <v>47620</v>
      </c>
      <c r="I1163" s="2" t="str">
        <f>TEXT(Origen[[#This Row],[Fecha Compra]],"dddd")</f>
        <v>viernes</v>
      </c>
      <c r="J1163" s="7" t="str">
        <f>TEXT(MONTH(Origen[[#This Row],[Fecha Compra]]),"MM")</f>
        <v>01</v>
      </c>
      <c r="K1163" s="7">
        <f>YEAR(Origen[[#This Row],[Fecha Compra]])</f>
        <v>2030</v>
      </c>
      <c r="L1163">
        <v>47</v>
      </c>
      <c r="M1163">
        <v>96</v>
      </c>
      <c r="N1163">
        <f>Origen[[#This Row],[Unidades]]*Origen[[#This Row],[PVP]]</f>
        <v>4512</v>
      </c>
      <c r="O1163" s="1" t="s">
        <v>38</v>
      </c>
      <c r="P1163" s="1" t="s">
        <v>26</v>
      </c>
      <c r="Q1163" s="1" t="s">
        <v>78</v>
      </c>
      <c r="R1163" s="1" t="s">
        <v>8</v>
      </c>
      <c r="S1163" s="1" t="s">
        <v>36</v>
      </c>
      <c r="T1163" s="1" t="s">
        <v>28</v>
      </c>
      <c r="U1163" s="1" t="s">
        <v>40</v>
      </c>
    </row>
    <row r="1164" spans="1:21" x14ac:dyDescent="0.25">
      <c r="A1164">
        <v>1166</v>
      </c>
      <c r="B1164">
        <f>IF(IFERROR(VLOOKUP(Origen[[#This Row],[Customer ID]],A1165:A5063,1,FALSE),0)&gt;0,1,0)</f>
        <v>0</v>
      </c>
      <c r="C1164">
        <v>51</v>
      </c>
      <c r="D1164" s="1" t="s">
        <v>2</v>
      </c>
      <c r="E1164" s="1" t="str">
        <f>IF(Origen[[#This Row],[Genero Sin Depurar]]="","Desconocido",Origen[[#This Row],[Genero Sin Depurar]])</f>
        <v>Male</v>
      </c>
      <c r="F1164" s="1" t="s">
        <v>95</v>
      </c>
      <c r="G1164" s="1" t="s">
        <v>4</v>
      </c>
      <c r="H1164" s="2">
        <v>47622</v>
      </c>
      <c r="I1164" s="2" t="str">
        <f>TEXT(Origen[[#This Row],[Fecha Compra]],"dddd")</f>
        <v>domingo</v>
      </c>
      <c r="J1164" s="7" t="str">
        <f>TEXT(MONTH(Origen[[#This Row],[Fecha Compra]]),"MM")</f>
        <v>01</v>
      </c>
      <c r="K1164" s="7">
        <f>YEAR(Origen[[#This Row],[Fecha Compra]])</f>
        <v>2030</v>
      </c>
      <c r="L1164">
        <v>21</v>
      </c>
      <c r="M1164">
        <v>64</v>
      </c>
      <c r="N1164">
        <f>Origen[[#This Row],[Unidades]]*Origen[[#This Row],[PVP]]</f>
        <v>1344</v>
      </c>
      <c r="O1164" s="1" t="s">
        <v>132</v>
      </c>
      <c r="P1164" s="1" t="s">
        <v>26</v>
      </c>
      <c r="Q1164" s="1" t="s">
        <v>47</v>
      </c>
      <c r="R1164" s="1" t="s">
        <v>8</v>
      </c>
      <c r="S1164" s="1" t="s">
        <v>27</v>
      </c>
      <c r="T1164" s="1" t="s">
        <v>10</v>
      </c>
      <c r="U1164" s="1" t="s">
        <v>79</v>
      </c>
    </row>
    <row r="1165" spans="1:21" x14ac:dyDescent="0.25">
      <c r="A1165">
        <v>1167</v>
      </c>
      <c r="B1165">
        <f>IF(IFERROR(VLOOKUP(Origen[[#This Row],[Customer ID]],A1166:A5064,1,FALSE),0)&gt;0,1,0)</f>
        <v>0</v>
      </c>
      <c r="C1165">
        <v>48</v>
      </c>
      <c r="D1165" s="1" t="s">
        <v>2</v>
      </c>
      <c r="E1165" s="1" t="str">
        <f>IF(Origen[[#This Row],[Genero Sin Depurar]]="","Desconocido",Origen[[#This Row],[Genero Sin Depurar]])</f>
        <v>Male</v>
      </c>
      <c r="F1165" s="1" t="s">
        <v>63</v>
      </c>
      <c r="G1165" s="1" t="s">
        <v>4</v>
      </c>
      <c r="H1165" s="2">
        <v>47624</v>
      </c>
      <c r="I1165" s="2" t="str">
        <f>TEXT(Origen[[#This Row],[Fecha Compra]],"dddd")</f>
        <v>martes</v>
      </c>
      <c r="J1165" s="7" t="str">
        <f>TEXT(MONTH(Origen[[#This Row],[Fecha Compra]]),"MM")</f>
        <v>01</v>
      </c>
      <c r="K1165" s="7">
        <f>YEAR(Origen[[#This Row],[Fecha Compra]])</f>
        <v>2030</v>
      </c>
      <c r="L1165">
        <v>22</v>
      </c>
      <c r="M1165">
        <v>48</v>
      </c>
      <c r="N1165">
        <f>Origen[[#This Row],[Unidades]]*Origen[[#This Row],[PVP]]</f>
        <v>1056</v>
      </c>
      <c r="O1165" s="1" t="s">
        <v>121</v>
      </c>
      <c r="P1165" s="1" t="s">
        <v>18</v>
      </c>
      <c r="Q1165" s="1" t="s">
        <v>75</v>
      </c>
      <c r="R1165" s="1" t="s">
        <v>8</v>
      </c>
      <c r="S1165" s="1" t="s">
        <v>56</v>
      </c>
      <c r="T1165" s="1" t="s">
        <v>10</v>
      </c>
      <c r="U1165" s="1" t="s">
        <v>11</v>
      </c>
    </row>
    <row r="1166" spans="1:21" x14ac:dyDescent="0.25">
      <c r="A1166">
        <v>1168</v>
      </c>
      <c r="B1166">
        <f>IF(IFERROR(VLOOKUP(Origen[[#This Row],[Customer ID]],A1167:A5065,1,FALSE),0)&gt;0,1,0)</f>
        <v>0</v>
      </c>
      <c r="C1166">
        <v>60</v>
      </c>
      <c r="D1166" s="1" t="s">
        <v>2</v>
      </c>
      <c r="E1166" s="1" t="str">
        <f>IF(Origen[[#This Row],[Genero Sin Depurar]]="","Desconocido",Origen[[#This Row],[Genero Sin Depurar]])</f>
        <v>Male</v>
      </c>
      <c r="F1166" s="1" t="s">
        <v>107</v>
      </c>
      <c r="G1166" s="1" t="s">
        <v>4</v>
      </c>
      <c r="H1166" s="2">
        <v>47626</v>
      </c>
      <c r="I1166" s="2" t="str">
        <f>TEXT(Origen[[#This Row],[Fecha Compra]],"dddd")</f>
        <v>jueves</v>
      </c>
      <c r="J1166" s="7" t="str">
        <f>TEXT(MONTH(Origen[[#This Row],[Fecha Compra]]),"MM")</f>
        <v>01</v>
      </c>
      <c r="K1166" s="7">
        <f>YEAR(Origen[[#This Row],[Fecha Compra]])</f>
        <v>2030</v>
      </c>
      <c r="L1166">
        <v>16</v>
      </c>
      <c r="M1166">
        <v>83</v>
      </c>
      <c r="N1166">
        <f>Origen[[#This Row],[Unidades]]*Origen[[#This Row],[PVP]]</f>
        <v>1328</v>
      </c>
      <c r="O1166" s="1" t="s">
        <v>109</v>
      </c>
      <c r="P1166" s="1" t="s">
        <v>74</v>
      </c>
      <c r="Q1166" s="1" t="s">
        <v>100</v>
      </c>
      <c r="R1166" s="1" t="s">
        <v>35</v>
      </c>
      <c r="S1166" s="1" t="s">
        <v>20</v>
      </c>
      <c r="T1166" s="1" t="s">
        <v>28</v>
      </c>
      <c r="U1166" s="1" t="s">
        <v>40</v>
      </c>
    </row>
    <row r="1167" spans="1:21" x14ac:dyDescent="0.25">
      <c r="A1167">
        <v>1169</v>
      </c>
      <c r="B1167">
        <f>IF(IFERROR(VLOOKUP(Origen[[#This Row],[Customer ID]],A1168:A5066,1,FALSE),0)&gt;0,1,0)</f>
        <v>0</v>
      </c>
      <c r="C1167">
        <v>68</v>
      </c>
      <c r="D1167" s="1" t="s">
        <v>2</v>
      </c>
      <c r="E1167" s="1" t="str">
        <f>IF(Origen[[#This Row],[Genero Sin Depurar]]="","Desconocido",Origen[[#This Row],[Genero Sin Depurar]])</f>
        <v>Male</v>
      </c>
      <c r="F1167" s="1" t="s">
        <v>101</v>
      </c>
      <c r="G1167" s="1" t="s">
        <v>49</v>
      </c>
      <c r="H1167" s="2">
        <v>47628</v>
      </c>
      <c r="I1167" s="2" t="str">
        <f>TEXT(Origen[[#This Row],[Fecha Compra]],"dddd")</f>
        <v>sábado</v>
      </c>
      <c r="J1167" s="7" t="str">
        <f>TEXT(MONTH(Origen[[#This Row],[Fecha Compra]]),"MM")</f>
        <v>01</v>
      </c>
      <c r="K1167" s="7">
        <f>YEAR(Origen[[#This Row],[Fecha Compra]])</f>
        <v>2030</v>
      </c>
      <c r="L1167">
        <v>37</v>
      </c>
      <c r="M1167">
        <v>91</v>
      </c>
      <c r="N1167">
        <f>Origen[[#This Row],[Unidades]]*Origen[[#This Row],[PVP]]</f>
        <v>3367</v>
      </c>
      <c r="O1167" s="1" t="s">
        <v>73</v>
      </c>
      <c r="P1167" s="1" t="s">
        <v>6</v>
      </c>
      <c r="Q1167" s="1" t="s">
        <v>65</v>
      </c>
      <c r="R1167" s="1" t="s">
        <v>35</v>
      </c>
      <c r="S1167" s="1" t="s">
        <v>36</v>
      </c>
      <c r="T1167" s="1" t="s">
        <v>68</v>
      </c>
      <c r="U1167" s="1" t="s">
        <v>11</v>
      </c>
    </row>
    <row r="1168" spans="1:21" x14ac:dyDescent="0.25">
      <c r="A1168">
        <v>1170</v>
      </c>
      <c r="B1168">
        <f>IF(IFERROR(VLOOKUP(Origen[[#This Row],[Customer ID]],A1169:A5067,1,FALSE),0)&gt;0,1,0)</f>
        <v>0</v>
      </c>
      <c r="C1168">
        <v>25</v>
      </c>
      <c r="D1168" s="1" t="s">
        <v>2</v>
      </c>
      <c r="E1168" s="1" t="str">
        <f>IF(Origen[[#This Row],[Genero Sin Depurar]]="","Desconocido",Origen[[#This Row],[Genero Sin Depurar]])</f>
        <v>Male</v>
      </c>
      <c r="F1168" s="1" t="s">
        <v>114</v>
      </c>
      <c r="G1168" s="1" t="s">
        <v>49</v>
      </c>
      <c r="H1168" s="2">
        <v>47630</v>
      </c>
      <c r="I1168" s="2" t="str">
        <f>TEXT(Origen[[#This Row],[Fecha Compra]],"dddd")</f>
        <v>lunes</v>
      </c>
      <c r="J1168" s="7" t="str">
        <f>TEXT(MONTH(Origen[[#This Row],[Fecha Compra]]),"MM")</f>
        <v>01</v>
      </c>
      <c r="K1168" s="7">
        <f>YEAR(Origen[[#This Row],[Fecha Compra]])</f>
        <v>2030</v>
      </c>
      <c r="L1168">
        <v>3</v>
      </c>
      <c r="M1168">
        <v>94</v>
      </c>
      <c r="N1168">
        <f>Origen[[#This Row],[Unidades]]*Origen[[#This Row],[PVP]]</f>
        <v>282</v>
      </c>
      <c r="O1168" s="1" t="s">
        <v>33</v>
      </c>
      <c r="P1168" s="1" t="s">
        <v>18</v>
      </c>
      <c r="Q1168" s="1" t="s">
        <v>7</v>
      </c>
      <c r="R1168" s="1" t="s">
        <v>39</v>
      </c>
      <c r="S1168" s="1" t="s">
        <v>52</v>
      </c>
      <c r="T1168" s="1" t="s">
        <v>15</v>
      </c>
      <c r="U1168" s="1" t="s">
        <v>31</v>
      </c>
    </row>
    <row r="1169" spans="1:21" x14ac:dyDescent="0.25">
      <c r="A1169">
        <v>1171</v>
      </c>
      <c r="B1169">
        <f>IF(IFERROR(VLOOKUP(Origen[[#This Row],[Customer ID]],A1170:A5068,1,FALSE),0)&gt;0,1,0)</f>
        <v>0</v>
      </c>
      <c r="C1169">
        <v>57</v>
      </c>
      <c r="D1169" s="1" t="s">
        <v>2</v>
      </c>
      <c r="E1169" s="1" t="str">
        <f>IF(Origen[[#This Row],[Genero Sin Depurar]]="","Desconocido",Origen[[#This Row],[Genero Sin Depurar]])</f>
        <v>Male</v>
      </c>
      <c r="F1169" s="1" t="s">
        <v>69</v>
      </c>
      <c r="G1169" s="1" t="s">
        <v>4</v>
      </c>
      <c r="H1169" s="2">
        <v>47632</v>
      </c>
      <c r="I1169" s="2" t="str">
        <f>TEXT(Origen[[#This Row],[Fecha Compra]],"dddd")</f>
        <v>miércoles</v>
      </c>
      <c r="J1169" s="7" t="str">
        <f>TEXT(MONTH(Origen[[#This Row],[Fecha Compra]]),"MM")</f>
        <v>01</v>
      </c>
      <c r="K1169" s="7">
        <f>YEAR(Origen[[#This Row],[Fecha Compra]])</f>
        <v>2030</v>
      </c>
      <c r="L1169">
        <v>33</v>
      </c>
      <c r="M1169">
        <v>62</v>
      </c>
      <c r="N1169">
        <f>Origen[[#This Row],[Unidades]]*Origen[[#This Row],[PVP]]</f>
        <v>2046</v>
      </c>
      <c r="O1169" s="1" t="s">
        <v>97</v>
      </c>
      <c r="P1169" s="1" t="s">
        <v>18</v>
      </c>
      <c r="Q1169" s="1" t="s">
        <v>90</v>
      </c>
      <c r="R1169" s="1" t="s">
        <v>19</v>
      </c>
      <c r="S1169" s="1" t="s">
        <v>9</v>
      </c>
      <c r="T1169" s="1" t="s">
        <v>15</v>
      </c>
      <c r="U1169" s="1" t="s">
        <v>58</v>
      </c>
    </row>
    <row r="1170" spans="1:21" x14ac:dyDescent="0.25">
      <c r="A1170">
        <v>1172</v>
      </c>
      <c r="B1170">
        <f>IF(IFERROR(VLOOKUP(Origen[[#This Row],[Customer ID]],A1171:A5069,1,FALSE),0)&gt;0,1,0)</f>
        <v>0</v>
      </c>
      <c r="C1170">
        <v>41</v>
      </c>
      <c r="D1170" s="1" t="s">
        <v>2</v>
      </c>
      <c r="E1170" s="1" t="str">
        <f>IF(Origen[[#This Row],[Genero Sin Depurar]]="","Desconocido",Origen[[#This Row],[Genero Sin Depurar]])</f>
        <v>Male</v>
      </c>
      <c r="F1170" s="1" t="s">
        <v>107</v>
      </c>
      <c r="G1170" s="1" t="s">
        <v>4</v>
      </c>
      <c r="H1170" s="2">
        <v>47634</v>
      </c>
      <c r="I1170" s="2" t="str">
        <f>TEXT(Origen[[#This Row],[Fecha Compra]],"dddd")</f>
        <v>viernes</v>
      </c>
      <c r="J1170" s="7" t="str">
        <f>TEXT(MONTH(Origen[[#This Row],[Fecha Compra]]),"MM")</f>
        <v>01</v>
      </c>
      <c r="K1170" s="7">
        <f>YEAR(Origen[[#This Row],[Fecha Compra]])</f>
        <v>2030</v>
      </c>
      <c r="L1170">
        <v>15</v>
      </c>
      <c r="M1170">
        <v>55</v>
      </c>
      <c r="N1170">
        <f>Origen[[#This Row],[Unidades]]*Origen[[#This Row],[PVP]]</f>
        <v>825</v>
      </c>
      <c r="O1170" s="1" t="s">
        <v>42</v>
      </c>
      <c r="P1170" s="1" t="s">
        <v>26</v>
      </c>
      <c r="Q1170" s="1" t="s">
        <v>75</v>
      </c>
      <c r="R1170" s="1" t="s">
        <v>19</v>
      </c>
      <c r="S1170" s="1" t="s">
        <v>27</v>
      </c>
      <c r="T1170" s="1" t="s">
        <v>68</v>
      </c>
      <c r="U1170" s="1" t="s">
        <v>31</v>
      </c>
    </row>
    <row r="1171" spans="1:21" x14ac:dyDescent="0.25">
      <c r="A1171">
        <v>1173</v>
      </c>
      <c r="B1171">
        <f>IF(IFERROR(VLOOKUP(Origen[[#This Row],[Customer ID]],A1172:A5070,1,FALSE),0)&gt;0,1,0)</f>
        <v>0</v>
      </c>
      <c r="C1171">
        <v>59</v>
      </c>
      <c r="D1171" s="1" t="s">
        <v>2</v>
      </c>
      <c r="E1171" s="1" t="str">
        <f>IF(Origen[[#This Row],[Genero Sin Depurar]]="","Desconocido",Origen[[#This Row],[Genero Sin Depurar]])</f>
        <v>Male</v>
      </c>
      <c r="F1171" s="1" t="s">
        <v>44</v>
      </c>
      <c r="G1171" s="1" t="s">
        <v>45</v>
      </c>
      <c r="H1171" s="2">
        <v>47636</v>
      </c>
      <c r="I1171" s="2" t="str">
        <f>TEXT(Origen[[#This Row],[Fecha Compra]],"dddd")</f>
        <v>domingo</v>
      </c>
      <c r="J1171" s="7" t="str">
        <f>TEXT(MONTH(Origen[[#This Row],[Fecha Compra]]),"MM")</f>
        <v>01</v>
      </c>
      <c r="K1171" s="7">
        <f>YEAR(Origen[[#This Row],[Fecha Compra]])</f>
        <v>2030</v>
      </c>
      <c r="L1171">
        <v>42</v>
      </c>
      <c r="M1171">
        <v>68</v>
      </c>
      <c r="N1171">
        <f>Origen[[#This Row],[Unidades]]*Origen[[#This Row],[PVP]]</f>
        <v>2856</v>
      </c>
      <c r="O1171" s="1" t="s">
        <v>29</v>
      </c>
      <c r="P1171" s="1" t="s">
        <v>6</v>
      </c>
      <c r="Q1171" s="1" t="s">
        <v>82</v>
      </c>
      <c r="R1171" s="1" t="s">
        <v>19</v>
      </c>
      <c r="S1171" s="1" t="s">
        <v>56</v>
      </c>
      <c r="T1171" s="1" t="s">
        <v>57</v>
      </c>
      <c r="U1171" s="1" t="s">
        <v>58</v>
      </c>
    </row>
    <row r="1172" spans="1:21" x14ac:dyDescent="0.25">
      <c r="A1172">
        <v>1174</v>
      </c>
      <c r="B1172">
        <f>IF(IFERROR(VLOOKUP(Origen[[#This Row],[Customer ID]],A1173:A5071,1,FALSE),0)&gt;0,1,0)</f>
        <v>0</v>
      </c>
      <c r="C1172">
        <v>44</v>
      </c>
      <c r="D1172" s="1" t="s">
        <v>2</v>
      </c>
      <c r="E1172" s="1" t="str">
        <f>IF(Origen[[#This Row],[Genero Sin Depurar]]="","Desconocido",Origen[[#This Row],[Genero Sin Depurar]])</f>
        <v>Male</v>
      </c>
      <c r="F1172" s="1" t="s">
        <v>88</v>
      </c>
      <c r="G1172" s="1" t="s">
        <v>49</v>
      </c>
      <c r="H1172" s="2">
        <v>47638</v>
      </c>
      <c r="I1172" s="2" t="str">
        <f>TEXT(Origen[[#This Row],[Fecha Compra]],"dddd")</f>
        <v>martes</v>
      </c>
      <c r="J1172" s="7" t="str">
        <f>TEXT(MONTH(Origen[[#This Row],[Fecha Compra]]),"MM")</f>
        <v>01</v>
      </c>
      <c r="K1172" s="7">
        <f>YEAR(Origen[[#This Row],[Fecha Compra]])</f>
        <v>2030</v>
      </c>
      <c r="L1172">
        <v>42</v>
      </c>
      <c r="M1172">
        <v>76</v>
      </c>
      <c r="N1172">
        <f>Origen[[#This Row],[Unidades]]*Origen[[#This Row],[PVP]]</f>
        <v>3192</v>
      </c>
      <c r="O1172" s="1" t="s">
        <v>129</v>
      </c>
      <c r="P1172" s="1" t="s">
        <v>26</v>
      </c>
      <c r="Q1172" s="1" t="s">
        <v>108</v>
      </c>
      <c r="R1172" s="1" t="s">
        <v>8</v>
      </c>
      <c r="S1172" s="1" t="s">
        <v>9</v>
      </c>
      <c r="T1172" s="1" t="s">
        <v>15</v>
      </c>
      <c r="U1172" s="1" t="s">
        <v>58</v>
      </c>
    </row>
    <row r="1173" spans="1:21" x14ac:dyDescent="0.25">
      <c r="A1173">
        <v>1175</v>
      </c>
      <c r="B1173">
        <f>IF(IFERROR(VLOOKUP(Origen[[#This Row],[Customer ID]],A1174:A5072,1,FALSE),0)&gt;0,1,0)</f>
        <v>0</v>
      </c>
      <c r="C1173">
        <v>42</v>
      </c>
      <c r="D1173" s="1" t="s">
        <v>2</v>
      </c>
      <c r="E1173" s="1" t="str">
        <f>IF(Origen[[#This Row],[Genero Sin Depurar]]="","Desconocido",Origen[[#This Row],[Genero Sin Depurar]])</f>
        <v>Male</v>
      </c>
      <c r="F1173" s="1" t="s">
        <v>114</v>
      </c>
      <c r="G1173" s="1" t="s">
        <v>49</v>
      </c>
      <c r="H1173" s="2">
        <v>47640</v>
      </c>
      <c r="I1173" s="2" t="str">
        <f>TEXT(Origen[[#This Row],[Fecha Compra]],"dddd")</f>
        <v>jueves</v>
      </c>
      <c r="J1173" s="7" t="str">
        <f>TEXT(MONTH(Origen[[#This Row],[Fecha Compra]]),"MM")</f>
        <v>01</v>
      </c>
      <c r="K1173" s="7">
        <f>YEAR(Origen[[#This Row],[Fecha Compra]])</f>
        <v>2030</v>
      </c>
      <c r="L1173">
        <v>19</v>
      </c>
      <c r="M1173">
        <v>31</v>
      </c>
      <c r="N1173">
        <f>Origen[[#This Row],[Unidades]]*Origen[[#This Row],[PVP]]</f>
        <v>589</v>
      </c>
      <c r="O1173" s="1" t="s">
        <v>133</v>
      </c>
      <c r="P1173" s="1" t="s">
        <v>26</v>
      </c>
      <c r="Q1173" s="1" t="s">
        <v>76</v>
      </c>
      <c r="R1173" s="1" t="s">
        <v>8</v>
      </c>
      <c r="S1173" s="1" t="s">
        <v>9</v>
      </c>
      <c r="T1173" s="1" t="s">
        <v>57</v>
      </c>
      <c r="U1173" s="1" t="s">
        <v>58</v>
      </c>
    </row>
    <row r="1174" spans="1:21" x14ac:dyDescent="0.25">
      <c r="A1174">
        <v>1176</v>
      </c>
      <c r="B1174">
        <f>IF(IFERROR(VLOOKUP(Origen[[#This Row],[Customer ID]],A1175:A5073,1,FALSE),0)&gt;0,1,0)</f>
        <v>0</v>
      </c>
      <c r="C1174">
        <v>35</v>
      </c>
      <c r="D1174" s="1" t="s">
        <v>2</v>
      </c>
      <c r="E1174" s="1" t="str">
        <f>IF(Origen[[#This Row],[Genero Sin Depurar]]="","Desconocido",Origen[[#This Row],[Genero Sin Depurar]])</f>
        <v>Male</v>
      </c>
      <c r="F1174" s="1" t="s">
        <v>115</v>
      </c>
      <c r="G1174" s="1" t="s">
        <v>49</v>
      </c>
      <c r="H1174" s="2">
        <v>47642</v>
      </c>
      <c r="I1174" s="2" t="str">
        <f>TEXT(Origen[[#This Row],[Fecha Compra]],"dddd")</f>
        <v>sábado</v>
      </c>
      <c r="J1174" s="7" t="str">
        <f>TEXT(MONTH(Origen[[#This Row],[Fecha Compra]]),"MM")</f>
        <v>01</v>
      </c>
      <c r="K1174" s="7">
        <f>YEAR(Origen[[#This Row],[Fecha Compra]])</f>
        <v>2030</v>
      </c>
      <c r="L1174">
        <v>26</v>
      </c>
      <c r="M1174">
        <v>81</v>
      </c>
      <c r="N1174">
        <f>Origen[[#This Row],[Unidades]]*Origen[[#This Row],[PVP]]</f>
        <v>2106</v>
      </c>
      <c r="O1174" s="1" t="s">
        <v>109</v>
      </c>
      <c r="P1174" s="1" t="s">
        <v>26</v>
      </c>
      <c r="Q1174" s="1" t="s">
        <v>100</v>
      </c>
      <c r="R1174" s="1" t="s">
        <v>19</v>
      </c>
      <c r="S1174" s="1" t="s">
        <v>56</v>
      </c>
      <c r="T1174" s="1" t="s">
        <v>28</v>
      </c>
      <c r="U1174" s="1" t="s">
        <v>40</v>
      </c>
    </row>
    <row r="1175" spans="1:21" x14ac:dyDescent="0.25">
      <c r="A1175">
        <v>1177</v>
      </c>
      <c r="B1175">
        <f>IF(IFERROR(VLOOKUP(Origen[[#This Row],[Customer ID]],A1176:A5074,1,FALSE),0)&gt;0,1,0)</f>
        <v>0</v>
      </c>
      <c r="C1175">
        <v>36</v>
      </c>
      <c r="D1175" s="1" t="s">
        <v>2</v>
      </c>
      <c r="E1175" s="1" t="str">
        <f>IF(Origen[[#This Row],[Genero Sin Depurar]]="","Desconocido",Origen[[#This Row],[Genero Sin Depurar]])</f>
        <v>Male</v>
      </c>
      <c r="F1175" s="1" t="s">
        <v>63</v>
      </c>
      <c r="G1175" s="1" t="s">
        <v>4</v>
      </c>
      <c r="H1175" s="2">
        <v>47644</v>
      </c>
      <c r="I1175" s="2" t="str">
        <f>TEXT(Origen[[#This Row],[Fecha Compra]],"dddd")</f>
        <v>lunes</v>
      </c>
      <c r="J1175" s="7" t="str">
        <f>TEXT(MONTH(Origen[[#This Row],[Fecha Compra]]),"MM")</f>
        <v>01</v>
      </c>
      <c r="K1175" s="7">
        <f>YEAR(Origen[[#This Row],[Fecha Compra]])</f>
        <v>2030</v>
      </c>
      <c r="L1175">
        <v>39</v>
      </c>
      <c r="M1175">
        <v>83</v>
      </c>
      <c r="N1175">
        <f>Origen[[#This Row],[Unidades]]*Origen[[#This Row],[PVP]]</f>
        <v>3237</v>
      </c>
      <c r="O1175" s="1" t="s">
        <v>29</v>
      </c>
      <c r="P1175" s="1" t="s">
        <v>26</v>
      </c>
      <c r="Q1175" s="1" t="s">
        <v>90</v>
      </c>
      <c r="R1175" s="1" t="s">
        <v>8</v>
      </c>
      <c r="S1175" s="1" t="s">
        <v>20</v>
      </c>
      <c r="T1175" s="1" t="s">
        <v>28</v>
      </c>
      <c r="U1175" s="1" t="s">
        <v>40</v>
      </c>
    </row>
    <row r="1176" spans="1:21" x14ac:dyDescent="0.25">
      <c r="A1176">
        <v>1178</v>
      </c>
      <c r="B1176">
        <f>IF(IFERROR(VLOOKUP(Origen[[#This Row],[Customer ID]],A1177:A5075,1,FALSE),0)&gt;0,1,0)</f>
        <v>0</v>
      </c>
      <c r="C1176">
        <v>54</v>
      </c>
      <c r="D1176" s="1" t="s">
        <v>2</v>
      </c>
      <c r="E1176" s="1" t="str">
        <f>IF(Origen[[#This Row],[Genero Sin Depurar]]="","Desconocido",Origen[[#This Row],[Genero Sin Depurar]])</f>
        <v>Male</v>
      </c>
      <c r="F1176" s="1" t="s">
        <v>69</v>
      </c>
      <c r="G1176" s="1" t="s">
        <v>4</v>
      </c>
      <c r="H1176" s="2">
        <v>47646</v>
      </c>
      <c r="I1176" s="2" t="str">
        <f>TEXT(Origen[[#This Row],[Fecha Compra]],"dddd")</f>
        <v>miércoles</v>
      </c>
      <c r="J1176" s="7" t="str">
        <f>TEXT(MONTH(Origen[[#This Row],[Fecha Compra]]),"MM")</f>
        <v>01</v>
      </c>
      <c r="K1176" s="7">
        <f>YEAR(Origen[[#This Row],[Fecha Compra]])</f>
        <v>2030</v>
      </c>
      <c r="L1176">
        <v>24</v>
      </c>
      <c r="M1176">
        <v>21</v>
      </c>
      <c r="N1176">
        <f>Origen[[#This Row],[Unidades]]*Origen[[#This Row],[PVP]]</f>
        <v>504</v>
      </c>
      <c r="O1176" s="1" t="s">
        <v>128</v>
      </c>
      <c r="P1176" s="1" t="s">
        <v>26</v>
      </c>
      <c r="Q1176" s="1" t="s">
        <v>76</v>
      </c>
      <c r="R1176" s="1" t="s">
        <v>19</v>
      </c>
      <c r="S1176" s="1" t="s">
        <v>36</v>
      </c>
      <c r="T1176" s="1" t="s">
        <v>68</v>
      </c>
      <c r="U1176" s="1" t="s">
        <v>70</v>
      </c>
    </row>
    <row r="1177" spans="1:21" x14ac:dyDescent="0.25">
      <c r="A1177">
        <v>1179</v>
      </c>
      <c r="B1177">
        <f>IF(IFERROR(VLOOKUP(Origen[[#This Row],[Customer ID]],A1178:A5076,1,FALSE),0)&gt;0,1,0)</f>
        <v>0</v>
      </c>
      <c r="C1177">
        <v>37</v>
      </c>
      <c r="D1177" s="1" t="s">
        <v>2</v>
      </c>
      <c r="E1177" s="1" t="str">
        <f>IF(Origen[[#This Row],[Genero Sin Depurar]]="","Desconocido",Origen[[#This Row],[Genero Sin Depurar]])</f>
        <v>Male</v>
      </c>
      <c r="F1177" s="1" t="s">
        <v>63</v>
      </c>
      <c r="G1177" s="1" t="s">
        <v>4</v>
      </c>
      <c r="H1177" s="2">
        <v>47648</v>
      </c>
      <c r="I1177" s="2" t="str">
        <f>TEXT(Origen[[#This Row],[Fecha Compra]],"dddd")</f>
        <v>viernes</v>
      </c>
      <c r="J1177" s="7" t="str">
        <f>TEXT(MONTH(Origen[[#This Row],[Fecha Compra]]),"MM")</f>
        <v>01</v>
      </c>
      <c r="K1177" s="7">
        <f>YEAR(Origen[[#This Row],[Fecha Compra]])</f>
        <v>2030</v>
      </c>
      <c r="L1177">
        <v>23</v>
      </c>
      <c r="M1177">
        <v>22</v>
      </c>
      <c r="N1177">
        <f>Origen[[#This Row],[Unidades]]*Origen[[#This Row],[PVP]]</f>
        <v>506</v>
      </c>
      <c r="O1177" s="1" t="s">
        <v>113</v>
      </c>
      <c r="P1177" s="1" t="s">
        <v>26</v>
      </c>
      <c r="Q1177" s="1" t="s">
        <v>67</v>
      </c>
      <c r="R1177" s="1" t="s">
        <v>19</v>
      </c>
      <c r="S1177" s="1" t="s">
        <v>9</v>
      </c>
      <c r="T1177" s="1" t="s">
        <v>68</v>
      </c>
      <c r="U1177" s="1" t="s">
        <v>31</v>
      </c>
    </row>
    <row r="1178" spans="1:21" x14ac:dyDescent="0.25">
      <c r="A1178">
        <v>1180</v>
      </c>
      <c r="B1178">
        <f>IF(IFERROR(VLOOKUP(Origen[[#This Row],[Customer ID]],A1179:A5077,1,FALSE),0)&gt;0,1,0)</f>
        <v>0</v>
      </c>
      <c r="C1178">
        <v>20</v>
      </c>
      <c r="D1178" s="1" t="s">
        <v>2</v>
      </c>
      <c r="E1178" s="1" t="str">
        <f>IF(Origen[[#This Row],[Genero Sin Depurar]]="","Desconocido",Origen[[#This Row],[Genero Sin Depurar]])</f>
        <v>Male</v>
      </c>
      <c r="F1178" s="1" t="s">
        <v>95</v>
      </c>
      <c r="G1178" s="1" t="s">
        <v>4</v>
      </c>
      <c r="H1178" s="2">
        <v>47650</v>
      </c>
      <c r="I1178" s="2" t="str">
        <f>TEXT(Origen[[#This Row],[Fecha Compra]],"dddd")</f>
        <v>domingo</v>
      </c>
      <c r="J1178" s="7" t="str">
        <f>TEXT(MONTH(Origen[[#This Row],[Fecha Compra]]),"MM")</f>
        <v>01</v>
      </c>
      <c r="K1178" s="7">
        <f>YEAR(Origen[[#This Row],[Fecha Compra]])</f>
        <v>2030</v>
      </c>
      <c r="L1178">
        <v>44</v>
      </c>
      <c r="M1178">
        <v>33</v>
      </c>
      <c r="N1178">
        <f>Origen[[#This Row],[Unidades]]*Origen[[#This Row],[PVP]]</f>
        <v>1452</v>
      </c>
      <c r="O1178" s="1" t="s">
        <v>98</v>
      </c>
      <c r="P1178" s="1" t="s">
        <v>26</v>
      </c>
      <c r="Q1178" s="1" t="s">
        <v>126</v>
      </c>
      <c r="R1178" s="1" t="s">
        <v>35</v>
      </c>
      <c r="S1178" s="1" t="s">
        <v>20</v>
      </c>
      <c r="T1178" s="1" t="s">
        <v>57</v>
      </c>
      <c r="U1178" s="1" t="s">
        <v>31</v>
      </c>
    </row>
    <row r="1179" spans="1:21" x14ac:dyDescent="0.25">
      <c r="A1179">
        <v>1181</v>
      </c>
      <c r="B1179">
        <f>IF(IFERROR(VLOOKUP(Origen[[#This Row],[Customer ID]],A1180:A5078,1,FALSE),0)&gt;0,1,0)</f>
        <v>0</v>
      </c>
      <c r="C1179">
        <v>23</v>
      </c>
      <c r="D1179" s="1" t="s">
        <v>2</v>
      </c>
      <c r="E1179" s="1" t="str">
        <f>IF(Origen[[#This Row],[Genero Sin Depurar]]="","Desconocido",Origen[[#This Row],[Genero Sin Depurar]])</f>
        <v>Male</v>
      </c>
      <c r="F1179" s="1" t="s">
        <v>69</v>
      </c>
      <c r="G1179" s="1" t="s">
        <v>4</v>
      </c>
      <c r="H1179" s="2">
        <v>47652</v>
      </c>
      <c r="I1179" s="2" t="str">
        <f>TEXT(Origen[[#This Row],[Fecha Compra]],"dddd")</f>
        <v>martes</v>
      </c>
      <c r="J1179" s="7" t="str">
        <f>TEXT(MONTH(Origen[[#This Row],[Fecha Compra]]),"MM")</f>
        <v>01</v>
      </c>
      <c r="K1179" s="7">
        <f>YEAR(Origen[[#This Row],[Fecha Compra]])</f>
        <v>2030</v>
      </c>
      <c r="L1179">
        <v>34</v>
      </c>
      <c r="M1179">
        <v>23</v>
      </c>
      <c r="N1179">
        <f>Origen[[#This Row],[Unidades]]*Origen[[#This Row],[PVP]]</f>
        <v>782</v>
      </c>
      <c r="O1179" s="1" t="s">
        <v>29</v>
      </c>
      <c r="P1179" s="1" t="s">
        <v>18</v>
      </c>
      <c r="Q1179" s="1" t="s">
        <v>100</v>
      </c>
      <c r="R1179" s="1" t="s">
        <v>19</v>
      </c>
      <c r="S1179" s="1" t="s">
        <v>36</v>
      </c>
      <c r="T1179" s="1" t="s">
        <v>15</v>
      </c>
      <c r="U1179" s="1" t="s">
        <v>70</v>
      </c>
    </row>
    <row r="1180" spans="1:21" x14ac:dyDescent="0.25">
      <c r="A1180">
        <v>1182</v>
      </c>
      <c r="B1180">
        <f>IF(IFERROR(VLOOKUP(Origen[[#This Row],[Customer ID]],A1181:A5079,1,FALSE),0)&gt;0,1,0)</f>
        <v>0</v>
      </c>
      <c r="C1180">
        <v>61</v>
      </c>
      <c r="D1180" s="1" t="s">
        <v>2</v>
      </c>
      <c r="E1180" s="1" t="str">
        <f>IF(Origen[[#This Row],[Genero Sin Depurar]]="","Desconocido",Origen[[#This Row],[Genero Sin Depurar]])</f>
        <v>Male</v>
      </c>
      <c r="F1180" s="1" t="s">
        <v>41</v>
      </c>
      <c r="G1180" s="1" t="s">
        <v>4</v>
      </c>
      <c r="H1180" s="2">
        <v>47654</v>
      </c>
      <c r="I1180" s="2" t="str">
        <f>TEXT(Origen[[#This Row],[Fecha Compra]],"dddd")</f>
        <v>jueves</v>
      </c>
      <c r="J1180" s="7" t="str">
        <f>TEXT(MONTH(Origen[[#This Row],[Fecha Compra]]),"MM")</f>
        <v>01</v>
      </c>
      <c r="K1180" s="7">
        <f>YEAR(Origen[[#This Row],[Fecha Compra]])</f>
        <v>2030</v>
      </c>
      <c r="L1180">
        <v>43</v>
      </c>
      <c r="M1180">
        <v>96</v>
      </c>
      <c r="N1180">
        <f>Origen[[#This Row],[Unidades]]*Origen[[#This Row],[PVP]]</f>
        <v>4128</v>
      </c>
      <c r="O1180" s="1" t="s">
        <v>66</v>
      </c>
      <c r="P1180" s="1" t="s">
        <v>6</v>
      </c>
      <c r="Q1180" s="1" t="s">
        <v>67</v>
      </c>
      <c r="R1180" s="1" t="s">
        <v>35</v>
      </c>
      <c r="S1180" s="1" t="s">
        <v>20</v>
      </c>
      <c r="T1180" s="1" t="s">
        <v>57</v>
      </c>
      <c r="U1180" s="1" t="s">
        <v>40</v>
      </c>
    </row>
    <row r="1181" spans="1:21" x14ac:dyDescent="0.25">
      <c r="A1181">
        <v>1183</v>
      </c>
      <c r="B1181">
        <f>IF(IFERROR(VLOOKUP(Origen[[#This Row],[Customer ID]],A1182:A5080,1,FALSE),0)&gt;0,1,0)</f>
        <v>0</v>
      </c>
      <c r="C1181">
        <v>37</v>
      </c>
      <c r="D1181" s="1" t="s">
        <v>2</v>
      </c>
      <c r="E1181" s="1" t="str">
        <f>IF(Origen[[#This Row],[Genero Sin Depurar]]="","Desconocido",Origen[[#This Row],[Genero Sin Depurar]])</f>
        <v>Male</v>
      </c>
      <c r="F1181" s="1" t="s">
        <v>88</v>
      </c>
      <c r="G1181" s="1" t="s">
        <v>49</v>
      </c>
      <c r="H1181" s="2">
        <v>47656</v>
      </c>
      <c r="I1181" s="2" t="str">
        <f>TEXT(Origen[[#This Row],[Fecha Compra]],"dddd")</f>
        <v>sábado</v>
      </c>
      <c r="J1181" s="7" t="str">
        <f>TEXT(MONTH(Origen[[#This Row],[Fecha Compra]]),"MM")</f>
        <v>01</v>
      </c>
      <c r="K1181" s="7">
        <f>YEAR(Origen[[#This Row],[Fecha Compra]])</f>
        <v>2030</v>
      </c>
      <c r="L1181">
        <v>45</v>
      </c>
      <c r="M1181">
        <v>21</v>
      </c>
      <c r="N1181">
        <f>Origen[[#This Row],[Unidades]]*Origen[[#This Row],[PVP]]</f>
        <v>945</v>
      </c>
      <c r="O1181" s="1" t="s">
        <v>112</v>
      </c>
      <c r="P1181" s="1" t="s">
        <v>26</v>
      </c>
      <c r="Q1181" s="1" t="s">
        <v>14</v>
      </c>
      <c r="R1181" s="1" t="s">
        <v>19</v>
      </c>
      <c r="S1181" s="1" t="s">
        <v>9</v>
      </c>
      <c r="T1181" s="1" t="s">
        <v>28</v>
      </c>
      <c r="U1181" s="1" t="s">
        <v>40</v>
      </c>
    </row>
    <row r="1182" spans="1:21" x14ac:dyDescent="0.25">
      <c r="A1182">
        <v>1184</v>
      </c>
      <c r="B1182">
        <f>IF(IFERROR(VLOOKUP(Origen[[#This Row],[Customer ID]],A1183:A5081,1,FALSE),0)&gt;0,1,0)</f>
        <v>0</v>
      </c>
      <c r="C1182">
        <v>23</v>
      </c>
      <c r="D1182" s="1" t="s">
        <v>2</v>
      </c>
      <c r="E1182" s="1" t="str">
        <f>IF(Origen[[#This Row],[Genero Sin Depurar]]="","Desconocido",Origen[[#This Row],[Genero Sin Depurar]])</f>
        <v>Male</v>
      </c>
      <c r="F1182" s="1" t="s">
        <v>77</v>
      </c>
      <c r="G1182" s="1" t="s">
        <v>4</v>
      </c>
      <c r="H1182" s="2">
        <v>47658</v>
      </c>
      <c r="I1182" s="2" t="str">
        <f>TEXT(Origen[[#This Row],[Fecha Compra]],"dddd")</f>
        <v>lunes</v>
      </c>
      <c r="J1182" s="7" t="str">
        <f>TEXT(MONTH(Origen[[#This Row],[Fecha Compra]]),"MM")</f>
        <v>01</v>
      </c>
      <c r="K1182" s="7">
        <f>YEAR(Origen[[#This Row],[Fecha Compra]])</f>
        <v>2030</v>
      </c>
      <c r="L1182">
        <v>4</v>
      </c>
      <c r="M1182">
        <v>39</v>
      </c>
      <c r="N1182">
        <f>Origen[[#This Row],[Unidades]]*Origen[[#This Row],[PVP]]</f>
        <v>156</v>
      </c>
      <c r="O1182" s="1" t="s">
        <v>42</v>
      </c>
      <c r="P1182" s="1" t="s">
        <v>26</v>
      </c>
      <c r="Q1182" s="1" t="s">
        <v>116</v>
      </c>
      <c r="R1182" s="1" t="s">
        <v>19</v>
      </c>
      <c r="S1182" s="1" t="s">
        <v>52</v>
      </c>
      <c r="T1182" s="1" t="s">
        <v>21</v>
      </c>
      <c r="U1182" s="1" t="s">
        <v>22</v>
      </c>
    </row>
    <row r="1183" spans="1:21" x14ac:dyDescent="0.25">
      <c r="A1183">
        <v>1185</v>
      </c>
      <c r="B1183">
        <f>IF(IFERROR(VLOOKUP(Origen[[#This Row],[Customer ID]],A1184:A5082,1,FALSE),0)&gt;0,1,0)</f>
        <v>0</v>
      </c>
      <c r="C1183">
        <v>63</v>
      </c>
      <c r="D1183" s="1" t="s">
        <v>2</v>
      </c>
      <c r="E1183" s="1" t="str">
        <f>IF(Origen[[#This Row],[Genero Sin Depurar]]="","Desconocido",Origen[[#This Row],[Genero Sin Depurar]])</f>
        <v>Male</v>
      </c>
      <c r="F1183" s="1" t="s">
        <v>115</v>
      </c>
      <c r="G1183" s="1" t="s">
        <v>49</v>
      </c>
      <c r="H1183" s="2">
        <v>47660</v>
      </c>
      <c r="I1183" s="2" t="str">
        <f>TEXT(Origen[[#This Row],[Fecha Compra]],"dddd")</f>
        <v>miércoles</v>
      </c>
      <c r="J1183" s="7" t="str">
        <f>TEXT(MONTH(Origen[[#This Row],[Fecha Compra]]),"MM")</f>
        <v>01</v>
      </c>
      <c r="K1183" s="7">
        <f>YEAR(Origen[[#This Row],[Fecha Compra]])</f>
        <v>2030</v>
      </c>
      <c r="L1183">
        <v>19</v>
      </c>
      <c r="M1183">
        <v>73</v>
      </c>
      <c r="N1183">
        <f>Origen[[#This Row],[Unidades]]*Origen[[#This Row],[PVP]]</f>
        <v>1387</v>
      </c>
      <c r="O1183" s="1" t="s">
        <v>113</v>
      </c>
      <c r="P1183" s="1" t="s">
        <v>18</v>
      </c>
      <c r="Q1183" s="1" t="s">
        <v>108</v>
      </c>
      <c r="R1183" s="1" t="s">
        <v>39</v>
      </c>
      <c r="S1183" s="1" t="s">
        <v>9</v>
      </c>
      <c r="T1183" s="1" t="s">
        <v>21</v>
      </c>
      <c r="U1183" s="1" t="s">
        <v>31</v>
      </c>
    </row>
    <row r="1184" spans="1:21" x14ac:dyDescent="0.25">
      <c r="A1184">
        <v>1186</v>
      </c>
      <c r="B1184">
        <f>IF(IFERROR(VLOOKUP(Origen[[#This Row],[Customer ID]],A1185:A5083,1,FALSE),0)&gt;0,1,0)</f>
        <v>0</v>
      </c>
      <c r="C1184">
        <v>47</v>
      </c>
      <c r="D1184" s="1" t="s">
        <v>2</v>
      </c>
      <c r="E1184" s="1" t="str">
        <f>IF(Origen[[#This Row],[Genero Sin Depurar]]="","Desconocido",Origen[[#This Row],[Genero Sin Depurar]])</f>
        <v>Male</v>
      </c>
      <c r="F1184" s="1" t="s">
        <v>16</v>
      </c>
      <c r="G1184" s="1" t="s">
        <v>4</v>
      </c>
      <c r="H1184" s="2">
        <v>47662</v>
      </c>
      <c r="I1184" s="2" t="str">
        <f>TEXT(Origen[[#This Row],[Fecha Compra]],"dddd")</f>
        <v>viernes</v>
      </c>
      <c r="J1184" s="7" t="str">
        <f>TEXT(MONTH(Origen[[#This Row],[Fecha Compra]]),"MM")</f>
        <v>01</v>
      </c>
      <c r="K1184" s="7">
        <f>YEAR(Origen[[#This Row],[Fecha Compra]])</f>
        <v>2030</v>
      </c>
      <c r="L1184">
        <v>29</v>
      </c>
      <c r="M1184">
        <v>64</v>
      </c>
      <c r="N1184">
        <f>Origen[[#This Row],[Unidades]]*Origen[[#This Row],[PVP]]</f>
        <v>1856</v>
      </c>
      <c r="O1184" s="1" t="s">
        <v>13</v>
      </c>
      <c r="P1184" s="1" t="s">
        <v>26</v>
      </c>
      <c r="Q1184" s="1" t="s">
        <v>118</v>
      </c>
      <c r="R1184" s="1" t="s">
        <v>19</v>
      </c>
      <c r="S1184" s="1" t="s">
        <v>36</v>
      </c>
      <c r="T1184" s="1" t="s">
        <v>21</v>
      </c>
      <c r="U1184" s="1" t="s">
        <v>70</v>
      </c>
    </row>
    <row r="1185" spans="1:21" x14ac:dyDescent="0.25">
      <c r="A1185">
        <v>1187</v>
      </c>
      <c r="B1185">
        <f>IF(IFERROR(VLOOKUP(Origen[[#This Row],[Customer ID]],A1186:A5084,1,FALSE),0)&gt;0,1,0)</f>
        <v>0</v>
      </c>
      <c r="C1185">
        <v>63</v>
      </c>
      <c r="D1185" s="1" t="s">
        <v>2</v>
      </c>
      <c r="E1185" s="1" t="str">
        <f>IF(Origen[[#This Row],[Genero Sin Depurar]]="","Desconocido",Origen[[#This Row],[Genero Sin Depurar]])</f>
        <v>Male</v>
      </c>
      <c r="F1185" s="1" t="s">
        <v>16</v>
      </c>
      <c r="G1185" s="1" t="s">
        <v>4</v>
      </c>
      <c r="H1185" s="2">
        <v>47664</v>
      </c>
      <c r="I1185" s="2" t="str">
        <f>TEXT(Origen[[#This Row],[Fecha Compra]],"dddd")</f>
        <v>domingo</v>
      </c>
      <c r="J1185" s="7" t="str">
        <f>TEXT(MONTH(Origen[[#This Row],[Fecha Compra]]),"MM")</f>
        <v>01</v>
      </c>
      <c r="K1185" s="7">
        <f>YEAR(Origen[[#This Row],[Fecha Compra]])</f>
        <v>2030</v>
      </c>
      <c r="L1185">
        <v>27</v>
      </c>
      <c r="M1185">
        <v>68</v>
      </c>
      <c r="N1185">
        <f>Origen[[#This Row],[Unidades]]*Origen[[#This Row],[PVP]]</f>
        <v>1836</v>
      </c>
      <c r="O1185" s="1" t="s">
        <v>98</v>
      </c>
      <c r="P1185" s="1" t="s">
        <v>26</v>
      </c>
      <c r="Q1185" s="1" t="s">
        <v>100</v>
      </c>
      <c r="R1185" s="1" t="s">
        <v>35</v>
      </c>
      <c r="S1185" s="1" t="s">
        <v>52</v>
      </c>
      <c r="T1185" s="1" t="s">
        <v>21</v>
      </c>
      <c r="U1185" s="1" t="s">
        <v>31</v>
      </c>
    </row>
    <row r="1186" spans="1:21" x14ac:dyDescent="0.25">
      <c r="A1186">
        <v>1188</v>
      </c>
      <c r="B1186">
        <f>IF(IFERROR(VLOOKUP(Origen[[#This Row],[Customer ID]],A1187:A5085,1,FALSE),0)&gt;0,1,0)</f>
        <v>0</v>
      </c>
      <c r="C1186">
        <v>56</v>
      </c>
      <c r="D1186" s="1" t="s">
        <v>2</v>
      </c>
      <c r="E1186" s="1" t="str">
        <f>IF(Origen[[#This Row],[Genero Sin Depurar]]="","Desconocido",Origen[[#This Row],[Genero Sin Depurar]])</f>
        <v>Male</v>
      </c>
      <c r="F1186" s="1" t="s">
        <v>106</v>
      </c>
      <c r="G1186" s="1" t="s">
        <v>49</v>
      </c>
      <c r="H1186" s="2">
        <v>47666</v>
      </c>
      <c r="I1186" s="2" t="str">
        <f>TEXT(Origen[[#This Row],[Fecha Compra]],"dddd")</f>
        <v>martes</v>
      </c>
      <c r="J1186" s="7" t="str">
        <f>TEXT(MONTH(Origen[[#This Row],[Fecha Compra]]),"MM")</f>
        <v>01</v>
      </c>
      <c r="K1186" s="7">
        <f>YEAR(Origen[[#This Row],[Fecha Compra]])</f>
        <v>2030</v>
      </c>
      <c r="L1186">
        <v>37</v>
      </c>
      <c r="M1186">
        <v>89</v>
      </c>
      <c r="N1186">
        <f>Origen[[#This Row],[Unidades]]*Origen[[#This Row],[PVP]]</f>
        <v>3293</v>
      </c>
      <c r="O1186" s="1" t="s">
        <v>128</v>
      </c>
      <c r="P1186" s="1" t="s">
        <v>6</v>
      </c>
      <c r="Q1186" s="1" t="s">
        <v>14</v>
      </c>
      <c r="R1186" s="1" t="s">
        <v>39</v>
      </c>
      <c r="S1186" s="1" t="s">
        <v>9</v>
      </c>
      <c r="T1186" s="1" t="s">
        <v>21</v>
      </c>
      <c r="U1186" s="1" t="s">
        <v>79</v>
      </c>
    </row>
    <row r="1187" spans="1:21" x14ac:dyDescent="0.25">
      <c r="A1187">
        <v>1189</v>
      </c>
      <c r="B1187">
        <f>IF(IFERROR(VLOOKUP(Origen[[#This Row],[Customer ID]],A1188:A5086,1,FALSE),0)&gt;0,1,0)</f>
        <v>0</v>
      </c>
      <c r="C1187">
        <v>68</v>
      </c>
      <c r="D1187" s="1" t="s">
        <v>2</v>
      </c>
      <c r="E1187" s="1" t="str">
        <f>IF(Origen[[#This Row],[Genero Sin Depurar]]="","Desconocido",Origen[[#This Row],[Genero Sin Depurar]])</f>
        <v>Male</v>
      </c>
      <c r="F1187" s="1" t="s">
        <v>3</v>
      </c>
      <c r="G1187" s="1" t="s">
        <v>4</v>
      </c>
      <c r="H1187" s="2">
        <v>47668</v>
      </c>
      <c r="I1187" s="2" t="str">
        <f>TEXT(Origen[[#This Row],[Fecha Compra]],"dddd")</f>
        <v>jueves</v>
      </c>
      <c r="J1187" s="7" t="str">
        <f>TEXT(MONTH(Origen[[#This Row],[Fecha Compra]]),"MM")</f>
        <v>01</v>
      </c>
      <c r="K1187" s="7">
        <f>YEAR(Origen[[#This Row],[Fecha Compra]])</f>
        <v>2030</v>
      </c>
      <c r="L1187">
        <v>11</v>
      </c>
      <c r="M1187">
        <v>29</v>
      </c>
      <c r="N1187">
        <f>Origen[[#This Row],[Unidades]]*Origen[[#This Row],[PVP]]</f>
        <v>319</v>
      </c>
      <c r="O1187" s="1" t="s">
        <v>73</v>
      </c>
      <c r="P1187" s="1" t="s">
        <v>26</v>
      </c>
      <c r="Q1187" s="1" t="s">
        <v>118</v>
      </c>
      <c r="R1187" s="1" t="s">
        <v>35</v>
      </c>
      <c r="S1187" s="1" t="s">
        <v>27</v>
      </c>
      <c r="T1187" s="1" t="s">
        <v>21</v>
      </c>
      <c r="U1187" s="1" t="s">
        <v>22</v>
      </c>
    </row>
    <row r="1188" spans="1:21" x14ac:dyDescent="0.25">
      <c r="A1188">
        <v>1190</v>
      </c>
      <c r="B1188">
        <f>IF(IFERROR(VLOOKUP(Origen[[#This Row],[Customer ID]],A1189:A5087,1,FALSE),0)&gt;0,1,0)</f>
        <v>0</v>
      </c>
      <c r="C1188">
        <v>64</v>
      </c>
      <c r="D1188" s="1" t="s">
        <v>2</v>
      </c>
      <c r="E1188" s="1" t="str">
        <f>IF(Origen[[#This Row],[Genero Sin Depurar]]="","Desconocido",Origen[[#This Row],[Genero Sin Depurar]])</f>
        <v>Male</v>
      </c>
      <c r="F1188" s="1" t="s">
        <v>37</v>
      </c>
      <c r="G1188" s="1" t="s">
        <v>4</v>
      </c>
      <c r="H1188" s="2">
        <v>47670</v>
      </c>
      <c r="I1188" s="2" t="str">
        <f>TEXT(Origen[[#This Row],[Fecha Compra]],"dddd")</f>
        <v>sábado</v>
      </c>
      <c r="J1188" s="7" t="str">
        <f>TEXT(MONTH(Origen[[#This Row],[Fecha Compra]]),"MM")</f>
        <v>01</v>
      </c>
      <c r="K1188" s="7">
        <f>YEAR(Origen[[#This Row],[Fecha Compra]])</f>
        <v>2030</v>
      </c>
      <c r="L1188">
        <v>28</v>
      </c>
      <c r="M1188">
        <v>97</v>
      </c>
      <c r="N1188">
        <f>Origen[[#This Row],[Unidades]]*Origen[[#This Row],[PVP]]</f>
        <v>2716</v>
      </c>
      <c r="O1188" s="1" t="s">
        <v>54</v>
      </c>
      <c r="P1188" s="1" t="s">
        <v>74</v>
      </c>
      <c r="Q1188" s="1" t="s">
        <v>67</v>
      </c>
      <c r="R1188" s="1" t="s">
        <v>35</v>
      </c>
      <c r="S1188" s="1" t="s">
        <v>20</v>
      </c>
      <c r="T1188" s="1" t="s">
        <v>68</v>
      </c>
      <c r="U1188" s="1" t="s">
        <v>31</v>
      </c>
    </row>
    <row r="1189" spans="1:21" x14ac:dyDescent="0.25">
      <c r="A1189">
        <v>1191</v>
      </c>
      <c r="B1189">
        <f>IF(IFERROR(VLOOKUP(Origen[[#This Row],[Customer ID]],A1190:A5088,1,FALSE),0)&gt;0,1,0)</f>
        <v>0</v>
      </c>
      <c r="C1189">
        <v>62</v>
      </c>
      <c r="D1189" s="1" t="s">
        <v>2</v>
      </c>
      <c r="E1189" s="1" t="str">
        <f>IF(Origen[[#This Row],[Genero Sin Depurar]]="","Desconocido",Origen[[#This Row],[Genero Sin Depurar]])</f>
        <v>Male</v>
      </c>
      <c r="F1189" s="1" t="s">
        <v>37</v>
      </c>
      <c r="G1189" s="1" t="s">
        <v>4</v>
      </c>
      <c r="H1189" s="2">
        <v>47672</v>
      </c>
      <c r="I1189" s="2" t="str">
        <f>TEXT(Origen[[#This Row],[Fecha Compra]],"dddd")</f>
        <v>lunes</v>
      </c>
      <c r="J1189" s="7" t="str">
        <f>TEXT(MONTH(Origen[[#This Row],[Fecha Compra]]),"MM")</f>
        <v>01</v>
      </c>
      <c r="K1189" s="7">
        <f>YEAR(Origen[[#This Row],[Fecha Compra]])</f>
        <v>2030</v>
      </c>
      <c r="L1189">
        <v>31</v>
      </c>
      <c r="M1189">
        <v>45</v>
      </c>
      <c r="N1189">
        <f>Origen[[#This Row],[Unidades]]*Origen[[#This Row],[PVP]]</f>
        <v>1395</v>
      </c>
      <c r="O1189" s="1" t="s">
        <v>113</v>
      </c>
      <c r="P1189" s="1" t="s">
        <v>26</v>
      </c>
      <c r="Q1189" s="1" t="s">
        <v>103</v>
      </c>
      <c r="R1189" s="1" t="s">
        <v>8</v>
      </c>
      <c r="S1189" s="1" t="s">
        <v>27</v>
      </c>
      <c r="T1189" s="1" t="s">
        <v>21</v>
      </c>
      <c r="U1189" s="1" t="s">
        <v>22</v>
      </c>
    </row>
    <row r="1190" spans="1:21" x14ac:dyDescent="0.25">
      <c r="A1190">
        <v>1192</v>
      </c>
      <c r="B1190">
        <f>IF(IFERROR(VLOOKUP(Origen[[#This Row],[Customer ID]],A1191:A5089,1,FALSE),0)&gt;0,1,0)</f>
        <v>0</v>
      </c>
      <c r="C1190">
        <v>34</v>
      </c>
      <c r="D1190" s="1" t="s">
        <v>2</v>
      </c>
      <c r="E1190" s="1" t="str">
        <f>IF(Origen[[#This Row],[Genero Sin Depurar]]="","Desconocido",Origen[[#This Row],[Genero Sin Depurar]])</f>
        <v>Male</v>
      </c>
      <c r="F1190" s="1" t="s">
        <v>95</v>
      </c>
      <c r="G1190" s="1" t="s">
        <v>4</v>
      </c>
      <c r="H1190" s="2">
        <v>47674</v>
      </c>
      <c r="I1190" s="2" t="str">
        <f>TEXT(Origen[[#This Row],[Fecha Compra]],"dddd")</f>
        <v>miércoles</v>
      </c>
      <c r="J1190" s="7" t="str">
        <f>TEXT(MONTH(Origen[[#This Row],[Fecha Compra]]),"MM")</f>
        <v>01</v>
      </c>
      <c r="K1190" s="7">
        <f>YEAR(Origen[[#This Row],[Fecha Compra]])</f>
        <v>2030</v>
      </c>
      <c r="L1190">
        <v>50</v>
      </c>
      <c r="M1190">
        <v>70</v>
      </c>
      <c r="N1190">
        <f>Origen[[#This Row],[Unidades]]*Origen[[#This Row],[PVP]]</f>
        <v>3500</v>
      </c>
      <c r="O1190" s="1" t="s">
        <v>98</v>
      </c>
      <c r="P1190" s="1" t="s">
        <v>6</v>
      </c>
      <c r="Q1190" s="1" t="s">
        <v>43</v>
      </c>
      <c r="R1190" s="1" t="s">
        <v>8</v>
      </c>
      <c r="S1190" s="1" t="s">
        <v>20</v>
      </c>
      <c r="T1190" s="1" t="s">
        <v>10</v>
      </c>
      <c r="U1190" s="1" t="s">
        <v>40</v>
      </c>
    </row>
    <row r="1191" spans="1:21" x14ac:dyDescent="0.25">
      <c r="A1191">
        <v>1193</v>
      </c>
      <c r="B1191">
        <f>IF(IFERROR(VLOOKUP(Origen[[#This Row],[Customer ID]],A1192:A5090,1,FALSE),0)&gt;0,1,0)</f>
        <v>0</v>
      </c>
      <c r="C1191">
        <v>49</v>
      </c>
      <c r="D1191" s="1" t="s">
        <v>2</v>
      </c>
      <c r="E1191" s="1" t="str">
        <f>IF(Origen[[#This Row],[Genero Sin Depurar]]="","Desconocido",Origen[[#This Row],[Genero Sin Depurar]])</f>
        <v>Male</v>
      </c>
      <c r="F1191" s="1" t="s">
        <v>44</v>
      </c>
      <c r="G1191" s="1" t="s">
        <v>45</v>
      </c>
      <c r="H1191" s="2">
        <v>47676</v>
      </c>
      <c r="I1191" s="2" t="str">
        <f>TEXT(Origen[[#This Row],[Fecha Compra]],"dddd")</f>
        <v>viernes</v>
      </c>
      <c r="J1191" s="7" t="str">
        <f>TEXT(MONTH(Origen[[#This Row],[Fecha Compra]]),"MM")</f>
        <v>01</v>
      </c>
      <c r="K1191" s="7">
        <f>YEAR(Origen[[#This Row],[Fecha Compra]])</f>
        <v>2030</v>
      </c>
      <c r="L1191">
        <v>42</v>
      </c>
      <c r="M1191">
        <v>56</v>
      </c>
      <c r="N1191">
        <f>Origen[[#This Row],[Unidades]]*Origen[[#This Row],[PVP]]</f>
        <v>2352</v>
      </c>
      <c r="O1191" s="1" t="s">
        <v>85</v>
      </c>
      <c r="P1191" s="1" t="s">
        <v>26</v>
      </c>
      <c r="Q1191" s="1" t="s">
        <v>30</v>
      </c>
      <c r="R1191" s="1" t="s">
        <v>35</v>
      </c>
      <c r="S1191" s="1" t="s">
        <v>52</v>
      </c>
      <c r="T1191" s="1" t="s">
        <v>10</v>
      </c>
      <c r="U1191" s="1" t="s">
        <v>40</v>
      </c>
    </row>
    <row r="1192" spans="1:21" x14ac:dyDescent="0.25">
      <c r="A1192">
        <v>1194</v>
      </c>
      <c r="B1192">
        <f>IF(IFERROR(VLOOKUP(Origen[[#This Row],[Customer ID]],A1193:A5091,1,FALSE),0)&gt;0,1,0)</f>
        <v>0</v>
      </c>
      <c r="C1192">
        <v>40</v>
      </c>
      <c r="D1192" s="1" t="s">
        <v>2</v>
      </c>
      <c r="E1192" s="1" t="str">
        <f>IF(Origen[[#This Row],[Genero Sin Depurar]]="","Desconocido",Origen[[#This Row],[Genero Sin Depurar]])</f>
        <v>Male</v>
      </c>
      <c r="F1192" s="1" t="s">
        <v>84</v>
      </c>
      <c r="G1192" s="1" t="s">
        <v>45</v>
      </c>
      <c r="H1192" s="2">
        <v>47678</v>
      </c>
      <c r="I1192" s="2" t="str">
        <f>TEXT(Origen[[#This Row],[Fecha Compra]],"dddd")</f>
        <v>domingo</v>
      </c>
      <c r="J1192" s="7" t="str">
        <f>TEXT(MONTH(Origen[[#This Row],[Fecha Compra]]),"MM")</f>
        <v>01</v>
      </c>
      <c r="K1192" s="7">
        <f>YEAR(Origen[[#This Row],[Fecha Compra]])</f>
        <v>2030</v>
      </c>
      <c r="L1192">
        <v>18</v>
      </c>
      <c r="M1192">
        <v>55</v>
      </c>
      <c r="N1192">
        <f>Origen[[#This Row],[Unidades]]*Origen[[#This Row],[PVP]]</f>
        <v>990</v>
      </c>
      <c r="O1192" s="1" t="s">
        <v>102</v>
      </c>
      <c r="P1192" s="1" t="s">
        <v>6</v>
      </c>
      <c r="Q1192" s="1" t="s">
        <v>51</v>
      </c>
      <c r="R1192" s="1" t="s">
        <v>39</v>
      </c>
      <c r="S1192" s="1" t="s">
        <v>52</v>
      </c>
      <c r="T1192" s="1" t="s">
        <v>21</v>
      </c>
      <c r="U1192" s="1" t="s">
        <v>11</v>
      </c>
    </row>
    <row r="1193" spans="1:21" x14ac:dyDescent="0.25">
      <c r="A1193">
        <v>1195</v>
      </c>
      <c r="B1193">
        <f>IF(IFERROR(VLOOKUP(Origen[[#This Row],[Customer ID]],A1194:A5092,1,FALSE),0)&gt;0,1,0)</f>
        <v>0</v>
      </c>
      <c r="C1193">
        <v>50</v>
      </c>
      <c r="D1193" s="1" t="s">
        <v>2</v>
      </c>
      <c r="E1193" s="1" t="str">
        <f>IF(Origen[[#This Row],[Genero Sin Depurar]]="","Desconocido",Origen[[#This Row],[Genero Sin Depurar]])</f>
        <v>Male</v>
      </c>
      <c r="F1193" s="1" t="s">
        <v>86</v>
      </c>
      <c r="G1193" s="1" t="s">
        <v>4</v>
      </c>
      <c r="H1193" s="2">
        <v>47680</v>
      </c>
      <c r="I1193" s="2" t="str">
        <f>TEXT(Origen[[#This Row],[Fecha Compra]],"dddd")</f>
        <v>martes</v>
      </c>
      <c r="J1193" s="7" t="str">
        <f>TEXT(MONTH(Origen[[#This Row],[Fecha Compra]]),"MM")</f>
        <v>01</v>
      </c>
      <c r="K1193" s="7">
        <f>YEAR(Origen[[#This Row],[Fecha Compra]])</f>
        <v>2030</v>
      </c>
      <c r="L1193">
        <v>6</v>
      </c>
      <c r="M1193">
        <v>46</v>
      </c>
      <c r="N1193">
        <f>Origen[[#This Row],[Unidades]]*Origen[[#This Row],[PVP]]</f>
        <v>276</v>
      </c>
      <c r="O1193" s="1" t="s">
        <v>66</v>
      </c>
      <c r="P1193" s="1" t="s">
        <v>18</v>
      </c>
      <c r="Q1193" s="1" t="s">
        <v>67</v>
      </c>
      <c r="R1193" s="1" t="s">
        <v>8</v>
      </c>
      <c r="S1193" s="1" t="s">
        <v>52</v>
      </c>
      <c r="T1193" s="1" t="s">
        <v>21</v>
      </c>
      <c r="U1193" s="1" t="s">
        <v>11</v>
      </c>
    </row>
    <row r="1194" spans="1:21" x14ac:dyDescent="0.25">
      <c r="A1194">
        <v>1196</v>
      </c>
      <c r="B1194">
        <f>IF(IFERROR(VLOOKUP(Origen[[#This Row],[Customer ID]],A1195:A5093,1,FALSE),0)&gt;0,1,0)</f>
        <v>0</v>
      </c>
      <c r="C1194">
        <v>25</v>
      </c>
      <c r="D1194" s="1" t="s">
        <v>2</v>
      </c>
      <c r="E1194" s="1" t="str">
        <f>IF(Origen[[#This Row],[Genero Sin Depurar]]="","Desconocido",Origen[[#This Row],[Genero Sin Depurar]])</f>
        <v>Male</v>
      </c>
      <c r="F1194" s="1" t="s">
        <v>101</v>
      </c>
      <c r="G1194" s="1" t="s">
        <v>49</v>
      </c>
      <c r="H1194" s="2">
        <v>47682</v>
      </c>
      <c r="I1194" s="2" t="str">
        <f>TEXT(Origen[[#This Row],[Fecha Compra]],"dddd")</f>
        <v>jueves</v>
      </c>
      <c r="J1194" s="7" t="str">
        <f>TEXT(MONTH(Origen[[#This Row],[Fecha Compra]]),"MM")</f>
        <v>01</v>
      </c>
      <c r="K1194" s="7">
        <f>YEAR(Origen[[#This Row],[Fecha Compra]])</f>
        <v>2030</v>
      </c>
      <c r="L1194">
        <v>33</v>
      </c>
      <c r="M1194">
        <v>95</v>
      </c>
      <c r="N1194">
        <f>Origen[[#This Row],[Unidades]]*Origen[[#This Row],[PVP]]</f>
        <v>3135</v>
      </c>
      <c r="O1194" s="1" t="s">
        <v>87</v>
      </c>
      <c r="P1194" s="1" t="s">
        <v>26</v>
      </c>
      <c r="Q1194" s="1" t="s">
        <v>34</v>
      </c>
      <c r="R1194" s="1" t="s">
        <v>8</v>
      </c>
      <c r="S1194" s="1" t="s">
        <v>52</v>
      </c>
      <c r="T1194" s="1" t="s">
        <v>10</v>
      </c>
      <c r="U1194" s="1" t="s">
        <v>70</v>
      </c>
    </row>
    <row r="1195" spans="1:21" x14ac:dyDescent="0.25">
      <c r="A1195">
        <v>1197</v>
      </c>
      <c r="B1195">
        <f>IF(IFERROR(VLOOKUP(Origen[[#This Row],[Customer ID]],A1196:A5094,1,FALSE),0)&gt;0,1,0)</f>
        <v>0</v>
      </c>
      <c r="C1195">
        <v>30</v>
      </c>
      <c r="D1195" s="1" t="s">
        <v>2</v>
      </c>
      <c r="E1195" s="1" t="str">
        <f>IF(Origen[[#This Row],[Genero Sin Depurar]]="","Desconocido",Origen[[#This Row],[Genero Sin Depurar]])</f>
        <v>Male</v>
      </c>
      <c r="F1195" s="1" t="s">
        <v>115</v>
      </c>
      <c r="G1195" s="1" t="s">
        <v>49</v>
      </c>
      <c r="H1195" s="2">
        <v>47684</v>
      </c>
      <c r="I1195" s="2" t="str">
        <f>TEXT(Origen[[#This Row],[Fecha Compra]],"dddd")</f>
        <v>sábado</v>
      </c>
      <c r="J1195" s="7" t="str">
        <f>TEXT(MONTH(Origen[[#This Row],[Fecha Compra]]),"MM")</f>
        <v>01</v>
      </c>
      <c r="K1195" s="7">
        <f>YEAR(Origen[[#This Row],[Fecha Compra]])</f>
        <v>2030</v>
      </c>
      <c r="L1195">
        <v>13</v>
      </c>
      <c r="M1195">
        <v>88</v>
      </c>
      <c r="N1195">
        <f>Origen[[#This Row],[Unidades]]*Origen[[#This Row],[PVP]]</f>
        <v>1144</v>
      </c>
      <c r="O1195" s="1" t="s">
        <v>96</v>
      </c>
      <c r="P1195" s="1" t="s">
        <v>26</v>
      </c>
      <c r="Q1195" s="1" t="s">
        <v>14</v>
      </c>
      <c r="R1195" s="1" t="s">
        <v>8</v>
      </c>
      <c r="S1195" s="1" t="s">
        <v>52</v>
      </c>
      <c r="T1195" s="1" t="s">
        <v>57</v>
      </c>
      <c r="U1195" s="1" t="s">
        <v>58</v>
      </c>
    </row>
    <row r="1196" spans="1:21" x14ac:dyDescent="0.25">
      <c r="A1196">
        <v>1198</v>
      </c>
      <c r="B1196">
        <f>IF(IFERROR(VLOOKUP(Origen[[#This Row],[Customer ID]],A1197:A5095,1,FALSE),0)&gt;0,1,0)</f>
        <v>0</v>
      </c>
      <c r="C1196">
        <v>54</v>
      </c>
      <c r="D1196" s="1" t="s">
        <v>2</v>
      </c>
      <c r="E1196" s="1" t="str">
        <f>IF(Origen[[#This Row],[Genero Sin Depurar]]="","Desconocido",Origen[[#This Row],[Genero Sin Depurar]])</f>
        <v>Male</v>
      </c>
      <c r="F1196" s="1" t="s">
        <v>32</v>
      </c>
      <c r="G1196" s="1" t="s">
        <v>24</v>
      </c>
      <c r="H1196" s="2">
        <v>47686</v>
      </c>
      <c r="I1196" s="2" t="str">
        <f>TEXT(Origen[[#This Row],[Fecha Compra]],"dddd")</f>
        <v>lunes</v>
      </c>
      <c r="J1196" s="7" t="str">
        <f>TEXT(MONTH(Origen[[#This Row],[Fecha Compra]]),"MM")</f>
        <v>01</v>
      </c>
      <c r="K1196" s="7">
        <f>YEAR(Origen[[#This Row],[Fecha Compra]])</f>
        <v>2030</v>
      </c>
      <c r="L1196">
        <v>26</v>
      </c>
      <c r="M1196">
        <v>92</v>
      </c>
      <c r="N1196">
        <f>Origen[[#This Row],[Unidades]]*Origen[[#This Row],[PVP]]</f>
        <v>2392</v>
      </c>
      <c r="O1196" s="1" t="s">
        <v>111</v>
      </c>
      <c r="P1196" s="1" t="s">
        <v>6</v>
      </c>
      <c r="Q1196" s="1" t="s">
        <v>65</v>
      </c>
      <c r="R1196" s="1" t="s">
        <v>39</v>
      </c>
      <c r="S1196" s="1" t="s">
        <v>36</v>
      </c>
      <c r="T1196" s="1" t="s">
        <v>28</v>
      </c>
      <c r="U1196" s="1" t="s">
        <v>31</v>
      </c>
    </row>
    <row r="1197" spans="1:21" x14ac:dyDescent="0.25">
      <c r="A1197">
        <v>1199</v>
      </c>
      <c r="B1197">
        <f>IF(IFERROR(VLOOKUP(Origen[[#This Row],[Customer ID]],A1198:A5096,1,FALSE),0)&gt;0,1,0)</f>
        <v>0</v>
      </c>
      <c r="C1197">
        <v>40</v>
      </c>
      <c r="D1197" s="1" t="s">
        <v>2</v>
      </c>
      <c r="E1197" s="1" t="str">
        <f>IF(Origen[[#This Row],[Genero Sin Depurar]]="","Desconocido",Origen[[#This Row],[Genero Sin Depurar]])</f>
        <v>Male</v>
      </c>
      <c r="F1197" s="1" t="s">
        <v>107</v>
      </c>
      <c r="G1197" s="1" t="s">
        <v>4</v>
      </c>
      <c r="H1197" s="2">
        <v>47688</v>
      </c>
      <c r="I1197" s="2" t="str">
        <f>TEXT(Origen[[#This Row],[Fecha Compra]],"dddd")</f>
        <v>miércoles</v>
      </c>
      <c r="J1197" s="7" t="str">
        <f>TEXT(MONTH(Origen[[#This Row],[Fecha Compra]]),"MM")</f>
        <v>01</v>
      </c>
      <c r="K1197" s="7">
        <f>YEAR(Origen[[#This Row],[Fecha Compra]])</f>
        <v>2030</v>
      </c>
      <c r="L1197">
        <v>17</v>
      </c>
      <c r="M1197">
        <v>49</v>
      </c>
      <c r="N1197">
        <f>Origen[[#This Row],[Unidades]]*Origen[[#This Row],[PVP]]</f>
        <v>833</v>
      </c>
      <c r="O1197" s="1" t="s">
        <v>109</v>
      </c>
      <c r="P1197" s="1" t="s">
        <v>26</v>
      </c>
      <c r="Q1197" s="1" t="s">
        <v>92</v>
      </c>
      <c r="R1197" s="1" t="s">
        <v>35</v>
      </c>
      <c r="S1197" s="1" t="s">
        <v>52</v>
      </c>
      <c r="T1197" s="1" t="s">
        <v>15</v>
      </c>
      <c r="U1197" s="1" t="s">
        <v>31</v>
      </c>
    </row>
    <row r="1198" spans="1:21" x14ac:dyDescent="0.25">
      <c r="A1198">
        <v>1200</v>
      </c>
      <c r="B1198">
        <f>IF(IFERROR(VLOOKUP(Origen[[#This Row],[Customer ID]],A1199:A5097,1,FALSE),0)&gt;0,1,0)</f>
        <v>0</v>
      </c>
      <c r="C1198">
        <v>49</v>
      </c>
      <c r="D1198" s="1" t="s">
        <v>2</v>
      </c>
      <c r="E1198" s="1" t="str">
        <f>IF(Origen[[#This Row],[Genero Sin Depurar]]="","Desconocido",Origen[[#This Row],[Genero Sin Depurar]])</f>
        <v>Male</v>
      </c>
      <c r="F1198" s="1" t="s">
        <v>23</v>
      </c>
      <c r="G1198" s="1" t="s">
        <v>24</v>
      </c>
      <c r="H1198" s="2">
        <v>47690</v>
      </c>
      <c r="I1198" s="2" t="str">
        <f>TEXT(Origen[[#This Row],[Fecha Compra]],"dddd")</f>
        <v>viernes</v>
      </c>
      <c r="J1198" s="7" t="str">
        <f>TEXT(MONTH(Origen[[#This Row],[Fecha Compra]]),"MM")</f>
        <v>01</v>
      </c>
      <c r="K1198" s="7">
        <f>YEAR(Origen[[#This Row],[Fecha Compra]])</f>
        <v>2030</v>
      </c>
      <c r="L1198">
        <v>3</v>
      </c>
      <c r="M1198">
        <v>89</v>
      </c>
      <c r="N1198">
        <f>Origen[[#This Row],[Unidades]]*Origen[[#This Row],[PVP]]</f>
        <v>267</v>
      </c>
      <c r="O1198" s="1" t="s">
        <v>110</v>
      </c>
      <c r="P1198" s="1" t="s">
        <v>26</v>
      </c>
      <c r="Q1198" s="1" t="s">
        <v>108</v>
      </c>
      <c r="R1198" s="1" t="s">
        <v>39</v>
      </c>
      <c r="S1198" s="1" t="s">
        <v>20</v>
      </c>
      <c r="T1198" s="1" t="s">
        <v>68</v>
      </c>
      <c r="U1198" s="1" t="s">
        <v>22</v>
      </c>
    </row>
    <row r="1199" spans="1:21" x14ac:dyDescent="0.25">
      <c r="A1199">
        <v>1201</v>
      </c>
      <c r="B1199">
        <f>IF(IFERROR(VLOOKUP(Origen[[#This Row],[Customer ID]],A1200:A5098,1,FALSE),0)&gt;0,1,0)</f>
        <v>0</v>
      </c>
      <c r="C1199">
        <v>27</v>
      </c>
      <c r="D1199" s="1" t="s">
        <v>2</v>
      </c>
      <c r="E1199" s="1" t="str">
        <f>IF(Origen[[#This Row],[Genero Sin Depurar]]="","Desconocido",Origen[[#This Row],[Genero Sin Depurar]])</f>
        <v>Male</v>
      </c>
      <c r="F1199" s="1" t="s">
        <v>44</v>
      </c>
      <c r="G1199" s="1" t="s">
        <v>45</v>
      </c>
      <c r="H1199" s="2">
        <v>47692</v>
      </c>
      <c r="I1199" s="2" t="str">
        <f>TEXT(Origen[[#This Row],[Fecha Compra]],"dddd")</f>
        <v>domingo</v>
      </c>
      <c r="J1199" s="7" t="str">
        <f>TEXT(MONTH(Origen[[#This Row],[Fecha Compra]]),"MM")</f>
        <v>01</v>
      </c>
      <c r="K1199" s="7">
        <f>YEAR(Origen[[#This Row],[Fecha Compra]])</f>
        <v>2030</v>
      </c>
      <c r="L1199">
        <v>7</v>
      </c>
      <c r="M1199">
        <v>22</v>
      </c>
      <c r="N1199">
        <f>Origen[[#This Row],[Unidades]]*Origen[[#This Row],[PVP]]</f>
        <v>154</v>
      </c>
      <c r="O1199" s="1" t="s">
        <v>121</v>
      </c>
      <c r="P1199" s="1" t="s">
        <v>74</v>
      </c>
      <c r="Q1199" s="1" t="s">
        <v>76</v>
      </c>
      <c r="R1199" s="1" t="s">
        <v>8</v>
      </c>
      <c r="S1199" s="1" t="s">
        <v>56</v>
      </c>
      <c r="T1199" s="1" t="s">
        <v>28</v>
      </c>
      <c r="U1199" s="1" t="s">
        <v>22</v>
      </c>
    </row>
    <row r="1200" spans="1:21" x14ac:dyDescent="0.25">
      <c r="A1200">
        <v>1202</v>
      </c>
      <c r="B1200">
        <f>IF(IFERROR(VLOOKUP(Origen[[#This Row],[Customer ID]],A1201:A5099,1,FALSE),0)&gt;0,1,0)</f>
        <v>0</v>
      </c>
      <c r="C1200">
        <v>27</v>
      </c>
      <c r="D1200" s="1" t="s">
        <v>2</v>
      </c>
      <c r="E1200" s="1" t="str">
        <f>IF(Origen[[#This Row],[Genero Sin Depurar]]="","Desconocido",Origen[[#This Row],[Genero Sin Depurar]])</f>
        <v>Male</v>
      </c>
      <c r="F1200" s="1" t="s">
        <v>53</v>
      </c>
      <c r="G1200" s="1" t="s">
        <v>24</v>
      </c>
      <c r="H1200" s="2">
        <v>47694</v>
      </c>
      <c r="I1200" s="2" t="str">
        <f>TEXT(Origen[[#This Row],[Fecha Compra]],"dddd")</f>
        <v>martes</v>
      </c>
      <c r="J1200" s="7" t="str">
        <f>TEXT(MONTH(Origen[[#This Row],[Fecha Compra]]),"MM")</f>
        <v>01</v>
      </c>
      <c r="K1200" s="7">
        <f>YEAR(Origen[[#This Row],[Fecha Compra]])</f>
        <v>2030</v>
      </c>
      <c r="L1200">
        <v>46</v>
      </c>
      <c r="M1200">
        <v>61</v>
      </c>
      <c r="N1200">
        <f>Origen[[#This Row],[Unidades]]*Origen[[#This Row],[PVP]]</f>
        <v>2806</v>
      </c>
      <c r="O1200" s="1" t="s">
        <v>97</v>
      </c>
      <c r="P1200" s="1" t="s">
        <v>74</v>
      </c>
      <c r="Q1200" s="1" t="s">
        <v>76</v>
      </c>
      <c r="R1200" s="1" t="s">
        <v>35</v>
      </c>
      <c r="S1200" s="1" t="s">
        <v>52</v>
      </c>
      <c r="T1200" s="1" t="s">
        <v>10</v>
      </c>
      <c r="U1200" s="1" t="s">
        <v>11</v>
      </c>
    </row>
    <row r="1201" spans="1:21" x14ac:dyDescent="0.25">
      <c r="A1201">
        <v>1203</v>
      </c>
      <c r="B1201">
        <f>IF(IFERROR(VLOOKUP(Origen[[#This Row],[Customer ID]],A1202:A5100,1,FALSE),0)&gt;0,1,0)</f>
        <v>0</v>
      </c>
      <c r="C1201">
        <v>48</v>
      </c>
      <c r="D1201" s="1" t="s">
        <v>2</v>
      </c>
      <c r="E1201" s="1" t="str">
        <f>IF(Origen[[#This Row],[Genero Sin Depurar]]="","Desconocido",Origen[[#This Row],[Genero Sin Depurar]])</f>
        <v>Male</v>
      </c>
      <c r="F1201" s="1" t="s">
        <v>101</v>
      </c>
      <c r="G1201" s="1" t="s">
        <v>49</v>
      </c>
      <c r="H1201" s="2">
        <v>47696</v>
      </c>
      <c r="I1201" s="2" t="str">
        <f>TEXT(Origen[[#This Row],[Fecha Compra]],"dddd")</f>
        <v>jueves</v>
      </c>
      <c r="J1201" s="7" t="str">
        <f>TEXT(MONTH(Origen[[#This Row],[Fecha Compra]]),"MM")</f>
        <v>01</v>
      </c>
      <c r="K1201" s="7">
        <f>YEAR(Origen[[#This Row],[Fecha Compra]])</f>
        <v>2030</v>
      </c>
      <c r="L1201">
        <v>14</v>
      </c>
      <c r="M1201">
        <v>29</v>
      </c>
      <c r="N1201">
        <f>Origen[[#This Row],[Unidades]]*Origen[[#This Row],[PVP]]</f>
        <v>406</v>
      </c>
      <c r="O1201" s="1" t="s">
        <v>110</v>
      </c>
      <c r="P1201" s="1" t="s">
        <v>18</v>
      </c>
      <c r="Q1201" s="1" t="s">
        <v>60</v>
      </c>
      <c r="R1201" s="1" t="s">
        <v>19</v>
      </c>
      <c r="S1201" s="1" t="s">
        <v>36</v>
      </c>
      <c r="T1201" s="1" t="s">
        <v>10</v>
      </c>
      <c r="U1201" s="1" t="s">
        <v>79</v>
      </c>
    </row>
    <row r="1202" spans="1:21" x14ac:dyDescent="0.25">
      <c r="A1202">
        <v>1204</v>
      </c>
      <c r="B1202">
        <f>IF(IFERROR(VLOOKUP(Origen[[#This Row],[Customer ID]],A1203:A5101,1,FALSE),0)&gt;0,1,0)</f>
        <v>0</v>
      </c>
      <c r="C1202">
        <v>40</v>
      </c>
      <c r="D1202" s="1" t="s">
        <v>2</v>
      </c>
      <c r="E1202" s="1" t="str">
        <f>IF(Origen[[#This Row],[Genero Sin Depurar]]="","Desconocido",Origen[[#This Row],[Genero Sin Depurar]])</f>
        <v>Male</v>
      </c>
      <c r="F1202" s="1" t="s">
        <v>32</v>
      </c>
      <c r="G1202" s="1" t="s">
        <v>24</v>
      </c>
      <c r="H1202" s="2">
        <v>47698</v>
      </c>
      <c r="I1202" s="2" t="str">
        <f>TEXT(Origen[[#This Row],[Fecha Compra]],"dddd")</f>
        <v>sábado</v>
      </c>
      <c r="J1202" s="7" t="str">
        <f>TEXT(MONTH(Origen[[#This Row],[Fecha Compra]]),"MM")</f>
        <v>01</v>
      </c>
      <c r="K1202" s="7">
        <f>YEAR(Origen[[#This Row],[Fecha Compra]])</f>
        <v>2030</v>
      </c>
      <c r="L1202">
        <v>23</v>
      </c>
      <c r="M1202">
        <v>82</v>
      </c>
      <c r="N1202">
        <f>Origen[[#This Row],[Unidades]]*Origen[[#This Row],[PVP]]</f>
        <v>1886</v>
      </c>
      <c r="O1202" s="1" t="s">
        <v>130</v>
      </c>
      <c r="P1202" s="1" t="s">
        <v>26</v>
      </c>
      <c r="Q1202" s="1" t="s">
        <v>103</v>
      </c>
      <c r="R1202" s="1" t="s">
        <v>8</v>
      </c>
      <c r="S1202" s="1" t="s">
        <v>20</v>
      </c>
      <c r="T1202" s="1" t="s">
        <v>57</v>
      </c>
      <c r="U1202" s="1" t="s">
        <v>31</v>
      </c>
    </row>
    <row r="1203" spans="1:21" x14ac:dyDescent="0.25">
      <c r="A1203">
        <v>1205</v>
      </c>
      <c r="B1203">
        <f>IF(IFERROR(VLOOKUP(Origen[[#This Row],[Customer ID]],A1204:A5102,1,FALSE),0)&gt;0,1,0)</f>
        <v>0</v>
      </c>
      <c r="C1203">
        <v>67</v>
      </c>
      <c r="D1203" s="1" t="s">
        <v>2</v>
      </c>
      <c r="E1203" s="1" t="str">
        <f>IF(Origen[[#This Row],[Genero Sin Depurar]]="","Desconocido",Origen[[#This Row],[Genero Sin Depurar]])</f>
        <v>Male</v>
      </c>
      <c r="F1203" s="1" t="s">
        <v>115</v>
      </c>
      <c r="G1203" s="1" t="s">
        <v>49</v>
      </c>
      <c r="H1203" s="2">
        <v>47700</v>
      </c>
      <c r="I1203" s="2" t="str">
        <f>TEXT(Origen[[#This Row],[Fecha Compra]],"dddd")</f>
        <v>lunes</v>
      </c>
      <c r="J1203" s="7" t="str">
        <f>TEXT(MONTH(Origen[[#This Row],[Fecha Compra]]),"MM")</f>
        <v>01</v>
      </c>
      <c r="K1203" s="7">
        <f>YEAR(Origen[[#This Row],[Fecha Compra]])</f>
        <v>2030</v>
      </c>
      <c r="L1203">
        <v>20</v>
      </c>
      <c r="M1203">
        <v>94</v>
      </c>
      <c r="N1203">
        <f>Origen[[#This Row],[Unidades]]*Origen[[#This Row],[PVP]]</f>
        <v>1880</v>
      </c>
      <c r="O1203" s="1" t="s">
        <v>85</v>
      </c>
      <c r="P1203" s="1" t="s">
        <v>26</v>
      </c>
      <c r="Q1203" s="1" t="s">
        <v>51</v>
      </c>
      <c r="R1203" s="1" t="s">
        <v>19</v>
      </c>
      <c r="S1203" s="1" t="s">
        <v>52</v>
      </c>
      <c r="T1203" s="1" t="s">
        <v>21</v>
      </c>
      <c r="U1203" s="1" t="s">
        <v>79</v>
      </c>
    </row>
    <row r="1204" spans="1:21" x14ac:dyDescent="0.25">
      <c r="A1204">
        <v>1206</v>
      </c>
      <c r="B1204">
        <f>IF(IFERROR(VLOOKUP(Origen[[#This Row],[Customer ID]],A1205:A5103,1,FALSE),0)&gt;0,1,0)</f>
        <v>0</v>
      </c>
      <c r="C1204">
        <v>52</v>
      </c>
      <c r="D1204" s="1" t="s">
        <v>2</v>
      </c>
      <c r="E1204" s="1" t="str">
        <f>IF(Origen[[#This Row],[Genero Sin Depurar]]="","Desconocido",Origen[[#This Row],[Genero Sin Depurar]])</f>
        <v>Male</v>
      </c>
      <c r="F1204" s="1" t="s">
        <v>48</v>
      </c>
      <c r="G1204" s="1" t="s">
        <v>49</v>
      </c>
      <c r="H1204" s="2">
        <v>47702</v>
      </c>
      <c r="I1204" s="2" t="str">
        <f>TEXT(Origen[[#This Row],[Fecha Compra]],"dddd")</f>
        <v>miércoles</v>
      </c>
      <c r="J1204" s="7" t="str">
        <f>TEXT(MONTH(Origen[[#This Row],[Fecha Compra]]),"MM")</f>
        <v>01</v>
      </c>
      <c r="K1204" s="7">
        <f>YEAR(Origen[[#This Row],[Fecha Compra]])</f>
        <v>2030</v>
      </c>
      <c r="L1204">
        <v>38</v>
      </c>
      <c r="M1204">
        <v>99</v>
      </c>
      <c r="N1204">
        <f>Origen[[#This Row],[Unidades]]*Origen[[#This Row],[PVP]]</f>
        <v>3762</v>
      </c>
      <c r="O1204" s="1" t="s">
        <v>81</v>
      </c>
      <c r="P1204" s="1" t="s">
        <v>26</v>
      </c>
      <c r="Q1204" s="1" t="s">
        <v>60</v>
      </c>
      <c r="R1204" s="1" t="s">
        <v>19</v>
      </c>
      <c r="S1204" s="1" t="s">
        <v>36</v>
      </c>
      <c r="T1204" s="1" t="s">
        <v>57</v>
      </c>
      <c r="U1204" s="1" t="s">
        <v>11</v>
      </c>
    </row>
    <row r="1205" spans="1:21" x14ac:dyDescent="0.25">
      <c r="A1205">
        <v>1207</v>
      </c>
      <c r="B1205">
        <f>IF(IFERROR(VLOOKUP(Origen[[#This Row],[Customer ID]],A1206:A5104,1,FALSE),0)&gt;0,1,0)</f>
        <v>0</v>
      </c>
      <c r="C1205">
        <v>22</v>
      </c>
      <c r="D1205" s="1" t="s">
        <v>2</v>
      </c>
      <c r="E1205" s="1" t="str">
        <f>IF(Origen[[#This Row],[Genero Sin Depurar]]="","Desconocido",Origen[[#This Row],[Genero Sin Depurar]])</f>
        <v>Male</v>
      </c>
      <c r="F1205" s="1" t="s">
        <v>48</v>
      </c>
      <c r="G1205" s="1" t="s">
        <v>49</v>
      </c>
      <c r="H1205" s="2">
        <v>47704</v>
      </c>
      <c r="I1205" s="2" t="str">
        <f>TEXT(Origen[[#This Row],[Fecha Compra]],"dddd")</f>
        <v>viernes</v>
      </c>
      <c r="J1205" s="7" t="str">
        <f>TEXT(MONTH(Origen[[#This Row],[Fecha Compra]]),"MM")</f>
        <v>01</v>
      </c>
      <c r="K1205" s="7">
        <f>YEAR(Origen[[#This Row],[Fecha Compra]])</f>
        <v>2030</v>
      </c>
      <c r="L1205">
        <v>16</v>
      </c>
      <c r="M1205">
        <v>59</v>
      </c>
      <c r="N1205">
        <f>Origen[[#This Row],[Unidades]]*Origen[[#This Row],[PVP]]</f>
        <v>944</v>
      </c>
      <c r="O1205" s="1" t="s">
        <v>73</v>
      </c>
      <c r="P1205" s="1" t="s">
        <v>18</v>
      </c>
      <c r="Q1205" s="1" t="s">
        <v>91</v>
      </c>
      <c r="R1205" s="1" t="s">
        <v>39</v>
      </c>
      <c r="S1205" s="1" t="s">
        <v>20</v>
      </c>
      <c r="T1205" s="1" t="s">
        <v>10</v>
      </c>
      <c r="U1205" s="1" t="s">
        <v>79</v>
      </c>
    </row>
    <row r="1206" spans="1:21" x14ac:dyDescent="0.25">
      <c r="A1206">
        <v>1208</v>
      </c>
      <c r="B1206">
        <f>IF(IFERROR(VLOOKUP(Origen[[#This Row],[Customer ID]],A1207:A5105,1,FALSE),0)&gt;0,1,0)</f>
        <v>0</v>
      </c>
      <c r="C1206">
        <v>62</v>
      </c>
      <c r="D1206" s="1" t="s">
        <v>2</v>
      </c>
      <c r="E1206" s="1" t="str">
        <f>IF(Origen[[#This Row],[Genero Sin Depurar]]="","Desconocido",Origen[[#This Row],[Genero Sin Depurar]])</f>
        <v>Male</v>
      </c>
      <c r="F1206" s="1" t="s">
        <v>119</v>
      </c>
      <c r="G1206" s="1" t="s">
        <v>24</v>
      </c>
      <c r="H1206" s="2">
        <v>47706</v>
      </c>
      <c r="I1206" s="2" t="str">
        <f>TEXT(Origen[[#This Row],[Fecha Compra]],"dddd")</f>
        <v>domingo</v>
      </c>
      <c r="J1206" s="7" t="str">
        <f>TEXT(MONTH(Origen[[#This Row],[Fecha Compra]]),"MM")</f>
        <v>01</v>
      </c>
      <c r="K1206" s="7">
        <f>YEAR(Origen[[#This Row],[Fecha Compra]])</f>
        <v>2030</v>
      </c>
      <c r="L1206">
        <v>48</v>
      </c>
      <c r="M1206">
        <v>90</v>
      </c>
      <c r="N1206">
        <f>Origen[[#This Row],[Unidades]]*Origen[[#This Row],[PVP]]</f>
        <v>4320</v>
      </c>
      <c r="O1206" s="1" t="s">
        <v>131</v>
      </c>
      <c r="P1206" s="1" t="s">
        <v>26</v>
      </c>
      <c r="Q1206" s="1" t="s">
        <v>34</v>
      </c>
      <c r="R1206" s="1" t="s">
        <v>35</v>
      </c>
      <c r="S1206" s="1" t="s">
        <v>27</v>
      </c>
      <c r="T1206" s="1" t="s">
        <v>21</v>
      </c>
      <c r="U1206" s="1" t="s">
        <v>79</v>
      </c>
    </row>
    <row r="1207" spans="1:21" x14ac:dyDescent="0.25">
      <c r="A1207">
        <v>1209</v>
      </c>
      <c r="B1207">
        <f>IF(IFERROR(VLOOKUP(Origen[[#This Row],[Customer ID]],A1208:A5106,1,FALSE),0)&gt;0,1,0)</f>
        <v>0</v>
      </c>
      <c r="C1207">
        <v>20</v>
      </c>
      <c r="D1207" s="1" t="s">
        <v>2</v>
      </c>
      <c r="E1207" s="1" t="str">
        <f>IF(Origen[[#This Row],[Genero Sin Depurar]]="","Desconocido",Origen[[#This Row],[Genero Sin Depurar]])</f>
        <v>Male</v>
      </c>
      <c r="F1207" s="1" t="s">
        <v>119</v>
      </c>
      <c r="G1207" s="1" t="s">
        <v>24</v>
      </c>
      <c r="H1207" s="2">
        <v>47708</v>
      </c>
      <c r="I1207" s="2" t="str">
        <f>TEXT(Origen[[#This Row],[Fecha Compra]],"dddd")</f>
        <v>martes</v>
      </c>
      <c r="J1207" s="7" t="str">
        <f>TEXT(MONTH(Origen[[#This Row],[Fecha Compra]]),"MM")</f>
        <v>01</v>
      </c>
      <c r="K1207" s="7">
        <f>YEAR(Origen[[#This Row],[Fecha Compra]])</f>
        <v>2030</v>
      </c>
      <c r="L1207">
        <v>8</v>
      </c>
      <c r="M1207">
        <v>100</v>
      </c>
      <c r="N1207">
        <f>Origen[[#This Row],[Unidades]]*Origen[[#This Row],[PVP]]</f>
        <v>800</v>
      </c>
      <c r="O1207" s="1" t="s">
        <v>132</v>
      </c>
      <c r="P1207" s="1" t="s">
        <v>18</v>
      </c>
      <c r="Q1207" s="1" t="s">
        <v>90</v>
      </c>
      <c r="R1207" s="1" t="s">
        <v>8</v>
      </c>
      <c r="S1207" s="1" t="s">
        <v>52</v>
      </c>
      <c r="T1207" s="1" t="s">
        <v>68</v>
      </c>
      <c r="U1207" s="1" t="s">
        <v>31</v>
      </c>
    </row>
    <row r="1208" spans="1:21" x14ac:dyDescent="0.25">
      <c r="A1208">
        <v>1210</v>
      </c>
      <c r="B1208">
        <f>IF(IFERROR(VLOOKUP(Origen[[#This Row],[Customer ID]],A1209:A5107,1,FALSE),0)&gt;0,1,0)</f>
        <v>0</v>
      </c>
      <c r="C1208">
        <v>41</v>
      </c>
      <c r="D1208" s="1" t="s">
        <v>2</v>
      </c>
      <c r="E1208" s="1" t="str">
        <f>IF(Origen[[#This Row],[Genero Sin Depurar]]="","Desconocido",Origen[[#This Row],[Genero Sin Depurar]])</f>
        <v>Male</v>
      </c>
      <c r="F1208" s="1" t="s">
        <v>77</v>
      </c>
      <c r="G1208" s="1" t="s">
        <v>4</v>
      </c>
      <c r="H1208" s="2">
        <v>47710</v>
      </c>
      <c r="I1208" s="2" t="str">
        <f>TEXT(Origen[[#This Row],[Fecha Compra]],"dddd")</f>
        <v>jueves</v>
      </c>
      <c r="J1208" s="7" t="str">
        <f>TEXT(MONTH(Origen[[#This Row],[Fecha Compra]]),"MM")</f>
        <v>01</v>
      </c>
      <c r="K1208" s="7">
        <f>YEAR(Origen[[#This Row],[Fecha Compra]])</f>
        <v>2030</v>
      </c>
      <c r="L1208">
        <v>16</v>
      </c>
      <c r="M1208">
        <v>62</v>
      </c>
      <c r="N1208">
        <f>Origen[[#This Row],[Unidades]]*Origen[[#This Row],[PVP]]</f>
        <v>992</v>
      </c>
      <c r="O1208" s="1" t="s">
        <v>120</v>
      </c>
      <c r="P1208" s="1" t="s">
        <v>26</v>
      </c>
      <c r="Q1208" s="1" t="s">
        <v>126</v>
      </c>
      <c r="R1208" s="1" t="s">
        <v>8</v>
      </c>
      <c r="S1208" s="1" t="s">
        <v>27</v>
      </c>
      <c r="T1208" s="1" t="s">
        <v>57</v>
      </c>
      <c r="U1208" s="1" t="s">
        <v>70</v>
      </c>
    </row>
    <row r="1209" spans="1:21" x14ac:dyDescent="0.25">
      <c r="A1209">
        <v>1211</v>
      </c>
      <c r="B1209">
        <f>IF(IFERROR(VLOOKUP(Origen[[#This Row],[Customer ID]],A1210:A5108,1,FALSE),0)&gt;0,1,0)</f>
        <v>0</v>
      </c>
      <c r="C1209">
        <v>34</v>
      </c>
      <c r="D1209" s="1" t="s">
        <v>2</v>
      </c>
      <c r="E1209" s="1" t="str">
        <f>IF(Origen[[#This Row],[Genero Sin Depurar]]="","Desconocido",Origen[[#This Row],[Genero Sin Depurar]])</f>
        <v>Male</v>
      </c>
      <c r="F1209" s="1" t="s">
        <v>71</v>
      </c>
      <c r="G1209" s="1" t="s">
        <v>49</v>
      </c>
      <c r="H1209" s="2">
        <v>47712</v>
      </c>
      <c r="I1209" s="2" t="str">
        <f>TEXT(Origen[[#This Row],[Fecha Compra]],"dddd")</f>
        <v>sábado</v>
      </c>
      <c r="J1209" s="7" t="str">
        <f>TEXT(MONTH(Origen[[#This Row],[Fecha Compra]]),"MM")</f>
        <v>01</v>
      </c>
      <c r="K1209" s="7">
        <f>YEAR(Origen[[#This Row],[Fecha Compra]])</f>
        <v>2030</v>
      </c>
      <c r="L1209">
        <v>5</v>
      </c>
      <c r="M1209">
        <v>78</v>
      </c>
      <c r="N1209">
        <f>Origen[[#This Row],[Unidades]]*Origen[[#This Row],[PVP]]</f>
        <v>390</v>
      </c>
      <c r="O1209" s="1" t="s">
        <v>50</v>
      </c>
      <c r="P1209" s="1" t="s">
        <v>26</v>
      </c>
      <c r="Q1209" s="1" t="s">
        <v>60</v>
      </c>
      <c r="R1209" s="1" t="s">
        <v>39</v>
      </c>
      <c r="S1209" s="1" t="s">
        <v>27</v>
      </c>
      <c r="T1209" s="1" t="s">
        <v>15</v>
      </c>
      <c r="U1209" s="1" t="s">
        <v>40</v>
      </c>
    </row>
    <row r="1210" spans="1:21" x14ac:dyDescent="0.25">
      <c r="A1210">
        <v>1212</v>
      </c>
      <c r="B1210">
        <f>IF(IFERROR(VLOOKUP(Origen[[#This Row],[Customer ID]],A1211:A5109,1,FALSE),0)&gt;0,1,0)</f>
        <v>0</v>
      </c>
      <c r="C1210">
        <v>23</v>
      </c>
      <c r="D1210" s="1" t="s">
        <v>2</v>
      </c>
      <c r="E1210" s="1" t="str">
        <f>IF(Origen[[#This Row],[Genero Sin Depurar]]="","Desconocido",Origen[[#This Row],[Genero Sin Depurar]])</f>
        <v>Male</v>
      </c>
      <c r="F1210" s="1" t="s">
        <v>86</v>
      </c>
      <c r="G1210" s="1" t="s">
        <v>4</v>
      </c>
      <c r="H1210" s="2">
        <v>47714</v>
      </c>
      <c r="I1210" s="2" t="str">
        <f>TEXT(Origen[[#This Row],[Fecha Compra]],"dddd")</f>
        <v>lunes</v>
      </c>
      <c r="J1210" s="7" t="str">
        <f>TEXT(MONTH(Origen[[#This Row],[Fecha Compra]]),"MM")</f>
        <v>01</v>
      </c>
      <c r="K1210" s="7">
        <f>YEAR(Origen[[#This Row],[Fecha Compra]])</f>
        <v>2030</v>
      </c>
      <c r="L1210">
        <v>14</v>
      </c>
      <c r="M1210">
        <v>94</v>
      </c>
      <c r="N1210">
        <f>Origen[[#This Row],[Unidades]]*Origen[[#This Row],[PVP]]</f>
        <v>1316</v>
      </c>
      <c r="O1210" s="1" t="s">
        <v>83</v>
      </c>
      <c r="P1210" s="1" t="s">
        <v>26</v>
      </c>
      <c r="Q1210" s="1" t="s">
        <v>78</v>
      </c>
      <c r="R1210" s="1" t="s">
        <v>19</v>
      </c>
      <c r="S1210" s="1" t="s">
        <v>56</v>
      </c>
      <c r="T1210" s="1" t="s">
        <v>10</v>
      </c>
      <c r="U1210" s="1" t="s">
        <v>79</v>
      </c>
    </row>
    <row r="1211" spans="1:21" x14ac:dyDescent="0.25">
      <c r="A1211">
        <v>1213</v>
      </c>
      <c r="B1211">
        <f>IF(IFERROR(VLOOKUP(Origen[[#This Row],[Customer ID]],A1212:A5110,1,FALSE),0)&gt;0,1,0)</f>
        <v>0</v>
      </c>
      <c r="C1211">
        <v>32</v>
      </c>
      <c r="D1211" s="1" t="s">
        <v>2</v>
      </c>
      <c r="E1211" s="1" t="str">
        <f>IF(Origen[[#This Row],[Genero Sin Depurar]]="","Desconocido",Origen[[#This Row],[Genero Sin Depurar]])</f>
        <v>Male</v>
      </c>
      <c r="F1211" s="1" t="s">
        <v>53</v>
      </c>
      <c r="G1211" s="1" t="s">
        <v>24</v>
      </c>
      <c r="H1211" s="2">
        <v>47716</v>
      </c>
      <c r="I1211" s="2" t="str">
        <f>TEXT(Origen[[#This Row],[Fecha Compra]],"dddd")</f>
        <v>miércoles</v>
      </c>
      <c r="J1211" s="7" t="str">
        <f>TEXT(MONTH(Origen[[#This Row],[Fecha Compra]]),"MM")</f>
        <v>01</v>
      </c>
      <c r="K1211" s="7">
        <f>YEAR(Origen[[#This Row],[Fecha Compra]])</f>
        <v>2030</v>
      </c>
      <c r="L1211">
        <v>18</v>
      </c>
      <c r="M1211">
        <v>74</v>
      </c>
      <c r="N1211">
        <f>Origen[[#This Row],[Unidades]]*Origen[[#This Row],[PVP]]</f>
        <v>1332</v>
      </c>
      <c r="O1211" s="1" t="s">
        <v>120</v>
      </c>
      <c r="P1211" s="1" t="s">
        <v>26</v>
      </c>
      <c r="Q1211" s="1" t="s">
        <v>116</v>
      </c>
      <c r="R1211" s="1" t="s">
        <v>35</v>
      </c>
      <c r="S1211" s="1" t="s">
        <v>20</v>
      </c>
      <c r="T1211" s="1" t="s">
        <v>21</v>
      </c>
      <c r="U1211" s="1" t="s">
        <v>22</v>
      </c>
    </row>
    <row r="1212" spans="1:21" x14ac:dyDescent="0.25">
      <c r="A1212">
        <v>1214</v>
      </c>
      <c r="B1212">
        <f>IF(IFERROR(VLOOKUP(Origen[[#This Row],[Customer ID]],A1213:A5111,1,FALSE),0)&gt;0,1,0)</f>
        <v>0</v>
      </c>
      <c r="C1212">
        <v>68</v>
      </c>
      <c r="D1212" s="1" t="s">
        <v>2</v>
      </c>
      <c r="E1212" s="1" t="str">
        <f>IF(Origen[[#This Row],[Genero Sin Depurar]]="","Desconocido",Origen[[#This Row],[Genero Sin Depurar]])</f>
        <v>Male</v>
      </c>
      <c r="F1212" s="1" t="s">
        <v>48</v>
      </c>
      <c r="G1212" s="1" t="s">
        <v>49</v>
      </c>
      <c r="H1212" s="2">
        <v>47718</v>
      </c>
      <c r="I1212" s="2" t="str">
        <f>TEXT(Origen[[#This Row],[Fecha Compra]],"dddd")</f>
        <v>viernes</v>
      </c>
      <c r="J1212" s="7" t="str">
        <f>TEXT(MONTH(Origen[[#This Row],[Fecha Compra]]),"MM")</f>
        <v>01</v>
      </c>
      <c r="K1212" s="7">
        <f>YEAR(Origen[[#This Row],[Fecha Compra]])</f>
        <v>2030</v>
      </c>
      <c r="L1212">
        <v>14</v>
      </c>
      <c r="M1212">
        <v>52</v>
      </c>
      <c r="N1212">
        <f>Origen[[#This Row],[Unidades]]*Origen[[#This Row],[PVP]]</f>
        <v>728</v>
      </c>
      <c r="O1212" s="1" t="s">
        <v>5</v>
      </c>
      <c r="P1212" s="1" t="s">
        <v>74</v>
      </c>
      <c r="Q1212" s="1" t="s">
        <v>76</v>
      </c>
      <c r="R1212" s="1" t="s">
        <v>19</v>
      </c>
      <c r="S1212" s="1" t="s">
        <v>9</v>
      </c>
      <c r="T1212" s="1" t="s">
        <v>68</v>
      </c>
      <c r="U1212" s="1" t="s">
        <v>79</v>
      </c>
    </row>
    <row r="1213" spans="1:21" x14ac:dyDescent="0.25">
      <c r="A1213">
        <v>1215</v>
      </c>
      <c r="B1213">
        <f>IF(IFERROR(VLOOKUP(Origen[[#This Row],[Customer ID]],A1214:A5112,1,FALSE),0)&gt;0,1,0)</f>
        <v>0</v>
      </c>
      <c r="C1213">
        <v>30</v>
      </c>
      <c r="D1213" s="1" t="s">
        <v>2</v>
      </c>
      <c r="E1213" s="1" t="str">
        <f>IF(Origen[[#This Row],[Genero Sin Depurar]]="","Desconocido",Origen[[#This Row],[Genero Sin Depurar]])</f>
        <v>Male</v>
      </c>
      <c r="F1213" s="1" t="s">
        <v>84</v>
      </c>
      <c r="G1213" s="1" t="s">
        <v>45</v>
      </c>
      <c r="H1213" s="2">
        <v>47720</v>
      </c>
      <c r="I1213" s="2" t="str">
        <f>TEXT(Origen[[#This Row],[Fecha Compra]],"dddd")</f>
        <v>domingo</v>
      </c>
      <c r="J1213" s="7" t="str">
        <f>TEXT(MONTH(Origen[[#This Row],[Fecha Compra]]),"MM")</f>
        <v>01</v>
      </c>
      <c r="K1213" s="7">
        <f>YEAR(Origen[[#This Row],[Fecha Compra]])</f>
        <v>2030</v>
      </c>
      <c r="L1213">
        <v>5</v>
      </c>
      <c r="M1213">
        <v>81</v>
      </c>
      <c r="N1213">
        <f>Origen[[#This Row],[Unidades]]*Origen[[#This Row],[PVP]]</f>
        <v>405</v>
      </c>
      <c r="O1213" s="1" t="s">
        <v>111</v>
      </c>
      <c r="P1213" s="1" t="s">
        <v>26</v>
      </c>
      <c r="Q1213" s="1" t="s">
        <v>126</v>
      </c>
      <c r="R1213" s="1" t="s">
        <v>39</v>
      </c>
      <c r="S1213" s="1" t="s">
        <v>20</v>
      </c>
      <c r="T1213" s="1" t="s">
        <v>15</v>
      </c>
      <c r="U1213" s="1" t="s">
        <v>79</v>
      </c>
    </row>
    <row r="1214" spans="1:21" x14ac:dyDescent="0.25">
      <c r="A1214">
        <v>1216</v>
      </c>
      <c r="B1214">
        <f>IF(IFERROR(VLOOKUP(Origen[[#This Row],[Customer ID]],A1215:A5113,1,FALSE),0)&gt;0,1,0)</f>
        <v>0</v>
      </c>
      <c r="C1214">
        <v>66</v>
      </c>
      <c r="D1214" s="1" t="s">
        <v>2</v>
      </c>
      <c r="E1214" s="1" t="str">
        <f>IF(Origen[[#This Row],[Genero Sin Depurar]]="","Desconocido",Origen[[#This Row],[Genero Sin Depurar]])</f>
        <v>Male</v>
      </c>
      <c r="F1214" s="1" t="s">
        <v>3</v>
      </c>
      <c r="G1214" s="1" t="s">
        <v>4</v>
      </c>
      <c r="H1214" s="2">
        <v>47722</v>
      </c>
      <c r="I1214" s="2" t="str">
        <f>TEXT(Origen[[#This Row],[Fecha Compra]],"dddd")</f>
        <v>martes</v>
      </c>
      <c r="J1214" s="7" t="str">
        <f>TEXT(MONTH(Origen[[#This Row],[Fecha Compra]]),"MM")</f>
        <v>01</v>
      </c>
      <c r="K1214" s="7">
        <f>YEAR(Origen[[#This Row],[Fecha Compra]])</f>
        <v>2030</v>
      </c>
      <c r="L1214">
        <v>15</v>
      </c>
      <c r="M1214">
        <v>20</v>
      </c>
      <c r="N1214">
        <f>Origen[[#This Row],[Unidades]]*Origen[[#This Row],[PVP]]</f>
        <v>300</v>
      </c>
      <c r="O1214" s="1" t="s">
        <v>29</v>
      </c>
      <c r="P1214" s="1" t="s">
        <v>6</v>
      </c>
      <c r="Q1214" s="1" t="s">
        <v>51</v>
      </c>
      <c r="R1214" s="1" t="s">
        <v>8</v>
      </c>
      <c r="S1214" s="1" t="s">
        <v>52</v>
      </c>
      <c r="T1214" s="1" t="s">
        <v>21</v>
      </c>
      <c r="U1214" s="1" t="s">
        <v>79</v>
      </c>
    </row>
    <row r="1215" spans="1:21" x14ac:dyDescent="0.25">
      <c r="A1215">
        <v>1217</v>
      </c>
      <c r="B1215">
        <f>IF(IFERROR(VLOOKUP(Origen[[#This Row],[Customer ID]],A1216:A5114,1,FALSE),0)&gt;0,1,0)</f>
        <v>0</v>
      </c>
      <c r="C1215">
        <v>62</v>
      </c>
      <c r="D1215" s="1" t="s">
        <v>2</v>
      </c>
      <c r="E1215" s="1" t="str">
        <f>IF(Origen[[#This Row],[Genero Sin Depurar]]="","Desconocido",Origen[[#This Row],[Genero Sin Depurar]])</f>
        <v>Male</v>
      </c>
      <c r="F1215" s="1" t="s">
        <v>77</v>
      </c>
      <c r="G1215" s="1" t="s">
        <v>4</v>
      </c>
      <c r="H1215" s="2">
        <v>47724</v>
      </c>
      <c r="I1215" s="2" t="str">
        <f>TEXT(Origen[[#This Row],[Fecha Compra]],"dddd")</f>
        <v>jueves</v>
      </c>
      <c r="J1215" s="7" t="str">
        <f>TEXT(MONTH(Origen[[#This Row],[Fecha Compra]]),"MM")</f>
        <v>01</v>
      </c>
      <c r="K1215" s="7">
        <f>YEAR(Origen[[#This Row],[Fecha Compra]])</f>
        <v>2030</v>
      </c>
      <c r="L1215">
        <v>3</v>
      </c>
      <c r="M1215">
        <v>32</v>
      </c>
      <c r="N1215">
        <f>Origen[[#This Row],[Unidades]]*Origen[[#This Row],[PVP]]</f>
        <v>96</v>
      </c>
      <c r="O1215" s="1" t="s">
        <v>122</v>
      </c>
      <c r="P1215" s="1" t="s">
        <v>74</v>
      </c>
      <c r="Q1215" s="1" t="s">
        <v>75</v>
      </c>
      <c r="R1215" s="1" t="s">
        <v>35</v>
      </c>
      <c r="S1215" s="1" t="s">
        <v>20</v>
      </c>
      <c r="T1215" s="1" t="s">
        <v>10</v>
      </c>
      <c r="U1215" s="1" t="s">
        <v>79</v>
      </c>
    </row>
    <row r="1216" spans="1:21" x14ac:dyDescent="0.25">
      <c r="A1216">
        <v>1218</v>
      </c>
      <c r="B1216">
        <f>IF(IFERROR(VLOOKUP(Origen[[#This Row],[Customer ID]],A1217:A5115,1,FALSE),0)&gt;0,1,0)</f>
        <v>0</v>
      </c>
      <c r="C1216">
        <v>50</v>
      </c>
      <c r="D1216" s="1" t="s">
        <v>2</v>
      </c>
      <c r="E1216" s="1" t="str">
        <f>IF(Origen[[#This Row],[Genero Sin Depurar]]="","Desconocido",Origen[[#This Row],[Genero Sin Depurar]])</f>
        <v>Male</v>
      </c>
      <c r="F1216" s="1" t="s">
        <v>119</v>
      </c>
      <c r="G1216" s="1" t="s">
        <v>24</v>
      </c>
      <c r="H1216" s="2">
        <v>47726</v>
      </c>
      <c r="I1216" s="2" t="str">
        <f>TEXT(Origen[[#This Row],[Fecha Compra]],"dddd")</f>
        <v>sábado</v>
      </c>
      <c r="J1216" s="7" t="str">
        <f>TEXT(MONTH(Origen[[#This Row],[Fecha Compra]]),"MM")</f>
        <v>01</v>
      </c>
      <c r="K1216" s="7">
        <f>YEAR(Origen[[#This Row],[Fecha Compra]])</f>
        <v>2030</v>
      </c>
      <c r="L1216">
        <v>12</v>
      </c>
      <c r="M1216">
        <v>63</v>
      </c>
      <c r="N1216">
        <f>Origen[[#This Row],[Unidades]]*Origen[[#This Row],[PVP]]</f>
        <v>756</v>
      </c>
      <c r="O1216" s="1" t="s">
        <v>127</v>
      </c>
      <c r="P1216" s="1" t="s">
        <v>74</v>
      </c>
      <c r="Q1216" s="1" t="s">
        <v>91</v>
      </c>
      <c r="R1216" s="1" t="s">
        <v>39</v>
      </c>
      <c r="S1216" s="1" t="s">
        <v>20</v>
      </c>
      <c r="T1216" s="1" t="s">
        <v>15</v>
      </c>
      <c r="U1216" s="1" t="s">
        <v>79</v>
      </c>
    </row>
    <row r="1217" spans="1:21" x14ac:dyDescent="0.25">
      <c r="A1217">
        <v>1219</v>
      </c>
      <c r="B1217">
        <f>IF(IFERROR(VLOOKUP(Origen[[#This Row],[Customer ID]],A1218:A5116,1,FALSE),0)&gt;0,1,0)</f>
        <v>0</v>
      </c>
      <c r="C1217">
        <v>55</v>
      </c>
      <c r="D1217" s="1" t="s">
        <v>2</v>
      </c>
      <c r="E1217" s="1" t="str">
        <f>IF(Origen[[#This Row],[Genero Sin Depurar]]="","Desconocido",Origen[[#This Row],[Genero Sin Depurar]])</f>
        <v>Male</v>
      </c>
      <c r="F1217" s="1" t="s">
        <v>119</v>
      </c>
      <c r="G1217" s="1" t="s">
        <v>24</v>
      </c>
      <c r="H1217" s="2">
        <v>47728</v>
      </c>
      <c r="I1217" s="2" t="str">
        <f>TEXT(Origen[[#This Row],[Fecha Compra]],"dddd")</f>
        <v>lunes</v>
      </c>
      <c r="J1217" s="7" t="str">
        <f>TEXT(MONTH(Origen[[#This Row],[Fecha Compra]]),"MM")</f>
        <v>01</v>
      </c>
      <c r="K1217" s="7">
        <f>YEAR(Origen[[#This Row],[Fecha Compra]])</f>
        <v>2030</v>
      </c>
      <c r="L1217">
        <v>43</v>
      </c>
      <c r="M1217">
        <v>79</v>
      </c>
      <c r="N1217">
        <f>Origen[[#This Row],[Unidades]]*Origen[[#This Row],[PVP]]</f>
        <v>3397</v>
      </c>
      <c r="O1217" s="1" t="s">
        <v>120</v>
      </c>
      <c r="P1217" s="1" t="s">
        <v>26</v>
      </c>
      <c r="Q1217" s="1" t="s">
        <v>91</v>
      </c>
      <c r="R1217" s="1" t="s">
        <v>19</v>
      </c>
      <c r="S1217" s="1" t="s">
        <v>56</v>
      </c>
      <c r="T1217" s="1" t="s">
        <v>15</v>
      </c>
      <c r="U1217" s="1" t="s">
        <v>79</v>
      </c>
    </row>
    <row r="1218" spans="1:21" x14ac:dyDescent="0.25">
      <c r="A1218">
        <v>1220</v>
      </c>
      <c r="B1218">
        <f>IF(IFERROR(VLOOKUP(Origen[[#This Row],[Customer ID]],A1219:A5117,1,FALSE),0)&gt;0,1,0)</f>
        <v>0</v>
      </c>
      <c r="C1218">
        <v>19</v>
      </c>
      <c r="D1218" s="1" t="s">
        <v>2</v>
      </c>
      <c r="E1218" s="1" t="str">
        <f>IF(Origen[[#This Row],[Genero Sin Depurar]]="","Desconocido",Origen[[#This Row],[Genero Sin Depurar]])</f>
        <v>Male</v>
      </c>
      <c r="F1218" s="1" t="s">
        <v>12</v>
      </c>
      <c r="G1218" s="1" t="s">
        <v>4</v>
      </c>
      <c r="H1218" s="2">
        <v>47730</v>
      </c>
      <c r="I1218" s="2" t="str">
        <f>TEXT(Origen[[#This Row],[Fecha Compra]],"dddd")</f>
        <v>miércoles</v>
      </c>
      <c r="J1218" s="7" t="str">
        <f>TEXT(MONTH(Origen[[#This Row],[Fecha Compra]]),"MM")</f>
        <v>01</v>
      </c>
      <c r="K1218" s="7">
        <f>YEAR(Origen[[#This Row],[Fecha Compra]])</f>
        <v>2030</v>
      </c>
      <c r="L1218">
        <v>35</v>
      </c>
      <c r="M1218">
        <v>23</v>
      </c>
      <c r="N1218">
        <f>Origen[[#This Row],[Unidades]]*Origen[[#This Row],[PVP]]</f>
        <v>805</v>
      </c>
      <c r="O1218" s="1" t="s">
        <v>111</v>
      </c>
      <c r="P1218" s="1" t="s">
        <v>26</v>
      </c>
      <c r="Q1218" s="1" t="s">
        <v>62</v>
      </c>
      <c r="R1218" s="1" t="s">
        <v>8</v>
      </c>
      <c r="S1218" s="1" t="s">
        <v>27</v>
      </c>
      <c r="T1218" s="1" t="s">
        <v>21</v>
      </c>
      <c r="U1218" s="1" t="s">
        <v>58</v>
      </c>
    </row>
    <row r="1219" spans="1:21" x14ac:dyDescent="0.25">
      <c r="A1219">
        <v>1221</v>
      </c>
      <c r="B1219">
        <f>IF(IFERROR(VLOOKUP(Origen[[#This Row],[Customer ID]],A1220:A5118,1,FALSE),0)&gt;0,1,0)</f>
        <v>0</v>
      </c>
      <c r="C1219">
        <v>67</v>
      </c>
      <c r="D1219" s="1" t="s">
        <v>2</v>
      </c>
      <c r="E1219" s="1" t="str">
        <f>IF(Origen[[#This Row],[Genero Sin Depurar]]="","Desconocido",Origen[[#This Row],[Genero Sin Depurar]])</f>
        <v>Male</v>
      </c>
      <c r="F1219" s="1" t="s">
        <v>125</v>
      </c>
      <c r="G1219" s="1" t="s">
        <v>49</v>
      </c>
      <c r="H1219" s="2">
        <v>47732</v>
      </c>
      <c r="I1219" s="2" t="str">
        <f>TEXT(Origen[[#This Row],[Fecha Compra]],"dddd")</f>
        <v>viernes</v>
      </c>
      <c r="J1219" s="7" t="str">
        <f>TEXT(MONTH(Origen[[#This Row],[Fecha Compra]]),"MM")</f>
        <v>01</v>
      </c>
      <c r="K1219" s="7">
        <f>YEAR(Origen[[#This Row],[Fecha Compra]])</f>
        <v>2030</v>
      </c>
      <c r="L1219">
        <v>36</v>
      </c>
      <c r="M1219">
        <v>64</v>
      </c>
      <c r="N1219">
        <f>Origen[[#This Row],[Unidades]]*Origen[[#This Row],[PVP]]</f>
        <v>2304</v>
      </c>
      <c r="O1219" s="1" t="s">
        <v>5</v>
      </c>
      <c r="P1219" s="1" t="s">
        <v>26</v>
      </c>
      <c r="Q1219" s="1" t="s">
        <v>78</v>
      </c>
      <c r="R1219" s="1" t="s">
        <v>8</v>
      </c>
      <c r="S1219" s="1" t="s">
        <v>9</v>
      </c>
      <c r="T1219" s="1" t="s">
        <v>57</v>
      </c>
      <c r="U1219" s="1" t="s">
        <v>40</v>
      </c>
    </row>
    <row r="1220" spans="1:21" x14ac:dyDescent="0.25">
      <c r="A1220">
        <v>1222</v>
      </c>
      <c r="B1220">
        <f>IF(IFERROR(VLOOKUP(Origen[[#This Row],[Customer ID]],A1221:A5119,1,FALSE),0)&gt;0,1,0)</f>
        <v>0</v>
      </c>
      <c r="C1220">
        <v>18</v>
      </c>
      <c r="D1220" s="1" t="s">
        <v>2</v>
      </c>
      <c r="E1220" s="1" t="str">
        <f>IF(Origen[[#This Row],[Genero Sin Depurar]]="","Desconocido",Origen[[#This Row],[Genero Sin Depurar]])</f>
        <v>Male</v>
      </c>
      <c r="F1220" s="1" t="s">
        <v>107</v>
      </c>
      <c r="G1220" s="1" t="s">
        <v>4</v>
      </c>
      <c r="H1220" s="2">
        <v>47734</v>
      </c>
      <c r="I1220" s="2" t="str">
        <f>TEXT(Origen[[#This Row],[Fecha Compra]],"dddd")</f>
        <v>domingo</v>
      </c>
      <c r="J1220" s="7" t="str">
        <f>TEXT(MONTH(Origen[[#This Row],[Fecha Compra]]),"MM")</f>
        <v>01</v>
      </c>
      <c r="K1220" s="7">
        <f>YEAR(Origen[[#This Row],[Fecha Compra]])</f>
        <v>2030</v>
      </c>
      <c r="L1220">
        <v>3</v>
      </c>
      <c r="M1220">
        <v>69</v>
      </c>
      <c r="N1220">
        <f>Origen[[#This Row],[Unidades]]*Origen[[#This Row],[PVP]]</f>
        <v>207</v>
      </c>
      <c r="O1220" s="1" t="s">
        <v>128</v>
      </c>
      <c r="P1220" s="1" t="s">
        <v>26</v>
      </c>
      <c r="Q1220" s="1" t="s">
        <v>90</v>
      </c>
      <c r="R1220" s="1" t="s">
        <v>8</v>
      </c>
      <c r="S1220" s="1" t="s">
        <v>36</v>
      </c>
      <c r="T1220" s="1" t="s">
        <v>15</v>
      </c>
      <c r="U1220" s="1" t="s">
        <v>40</v>
      </c>
    </row>
    <row r="1221" spans="1:21" x14ac:dyDescent="0.25">
      <c r="A1221">
        <v>1223</v>
      </c>
      <c r="B1221">
        <f>IF(IFERROR(VLOOKUP(Origen[[#This Row],[Customer ID]],A1222:A5120,1,FALSE),0)&gt;0,1,0)</f>
        <v>0</v>
      </c>
      <c r="C1221">
        <v>58</v>
      </c>
      <c r="D1221" s="1" t="s">
        <v>2</v>
      </c>
      <c r="E1221" s="1" t="str">
        <f>IF(Origen[[#This Row],[Genero Sin Depurar]]="","Desconocido",Origen[[#This Row],[Genero Sin Depurar]])</f>
        <v>Male</v>
      </c>
      <c r="F1221" s="1" t="s">
        <v>16</v>
      </c>
      <c r="G1221" s="1" t="s">
        <v>4</v>
      </c>
      <c r="H1221" s="2">
        <v>47736</v>
      </c>
      <c r="I1221" s="2" t="str">
        <f>TEXT(Origen[[#This Row],[Fecha Compra]],"dddd")</f>
        <v>martes</v>
      </c>
      <c r="J1221" s="7" t="str">
        <f>TEXT(MONTH(Origen[[#This Row],[Fecha Compra]]),"MM")</f>
        <v>01</v>
      </c>
      <c r="K1221" s="7">
        <f>YEAR(Origen[[#This Row],[Fecha Compra]])</f>
        <v>2030</v>
      </c>
      <c r="L1221">
        <v>27</v>
      </c>
      <c r="M1221">
        <v>69</v>
      </c>
      <c r="N1221">
        <f>Origen[[#This Row],[Unidades]]*Origen[[#This Row],[PVP]]</f>
        <v>1863</v>
      </c>
      <c r="O1221" s="1" t="s">
        <v>98</v>
      </c>
      <c r="P1221" s="1" t="s">
        <v>6</v>
      </c>
      <c r="Q1221" s="1" t="s">
        <v>118</v>
      </c>
      <c r="R1221" s="1" t="s">
        <v>39</v>
      </c>
      <c r="S1221" s="1" t="s">
        <v>56</v>
      </c>
      <c r="T1221" s="1" t="s">
        <v>57</v>
      </c>
      <c r="U1221" s="1" t="s">
        <v>31</v>
      </c>
    </row>
    <row r="1222" spans="1:21" x14ac:dyDescent="0.25">
      <c r="A1222">
        <v>1224</v>
      </c>
      <c r="B1222">
        <f>IF(IFERROR(VLOOKUP(Origen[[#This Row],[Customer ID]],A1223:A5121,1,FALSE),0)&gt;0,1,0)</f>
        <v>0</v>
      </c>
      <c r="C1222">
        <v>69</v>
      </c>
      <c r="D1222" s="1" t="s">
        <v>2</v>
      </c>
      <c r="E1222" s="1" t="str">
        <f>IF(Origen[[#This Row],[Genero Sin Depurar]]="","Desconocido",Origen[[#This Row],[Genero Sin Depurar]])</f>
        <v>Male</v>
      </c>
      <c r="F1222" s="1" t="s">
        <v>77</v>
      </c>
      <c r="G1222" s="1" t="s">
        <v>4</v>
      </c>
      <c r="H1222" s="2">
        <v>47738</v>
      </c>
      <c r="I1222" s="2" t="str">
        <f>TEXT(Origen[[#This Row],[Fecha Compra]],"dddd")</f>
        <v>jueves</v>
      </c>
      <c r="J1222" s="7" t="str">
        <f>TEXT(MONTH(Origen[[#This Row],[Fecha Compra]]),"MM")</f>
        <v>01</v>
      </c>
      <c r="K1222" s="7">
        <f>YEAR(Origen[[#This Row],[Fecha Compra]])</f>
        <v>2030</v>
      </c>
      <c r="L1222">
        <v>21</v>
      </c>
      <c r="M1222">
        <v>24</v>
      </c>
      <c r="N1222">
        <f>Origen[[#This Row],[Unidades]]*Origen[[#This Row],[PVP]]</f>
        <v>504</v>
      </c>
      <c r="O1222" s="1" t="s">
        <v>93</v>
      </c>
      <c r="P1222" s="1" t="s">
        <v>6</v>
      </c>
      <c r="Q1222" s="1" t="s">
        <v>90</v>
      </c>
      <c r="R1222" s="1" t="s">
        <v>8</v>
      </c>
      <c r="S1222" s="1" t="s">
        <v>20</v>
      </c>
      <c r="T1222" s="1" t="s">
        <v>57</v>
      </c>
      <c r="U1222" s="1" t="s">
        <v>22</v>
      </c>
    </row>
    <row r="1223" spans="1:21" x14ac:dyDescent="0.25">
      <c r="A1223">
        <v>1225</v>
      </c>
      <c r="B1223">
        <f>IF(IFERROR(VLOOKUP(Origen[[#This Row],[Customer ID]],A1224:A5122,1,FALSE),0)&gt;0,1,0)</f>
        <v>0</v>
      </c>
      <c r="C1223">
        <v>62</v>
      </c>
      <c r="D1223" s="1" t="s">
        <v>2</v>
      </c>
      <c r="E1223" s="1" t="str">
        <f>IF(Origen[[#This Row],[Genero Sin Depurar]]="","Desconocido",Origen[[#This Row],[Genero Sin Depurar]])</f>
        <v>Male</v>
      </c>
      <c r="F1223" s="1" t="s">
        <v>41</v>
      </c>
      <c r="G1223" s="1" t="s">
        <v>4</v>
      </c>
      <c r="H1223" s="2">
        <v>47740</v>
      </c>
      <c r="I1223" s="2" t="str">
        <f>TEXT(Origen[[#This Row],[Fecha Compra]],"dddd")</f>
        <v>sábado</v>
      </c>
      <c r="J1223" s="7" t="str">
        <f>TEXT(MONTH(Origen[[#This Row],[Fecha Compra]]),"MM")</f>
        <v>01</v>
      </c>
      <c r="K1223" s="7">
        <f>YEAR(Origen[[#This Row],[Fecha Compra]])</f>
        <v>2030</v>
      </c>
      <c r="L1223">
        <v>18</v>
      </c>
      <c r="M1223">
        <v>50</v>
      </c>
      <c r="N1223">
        <f>Origen[[#This Row],[Unidades]]*Origen[[#This Row],[PVP]]</f>
        <v>900</v>
      </c>
      <c r="O1223" s="1" t="s">
        <v>97</v>
      </c>
      <c r="P1223" s="1" t="s">
        <v>26</v>
      </c>
      <c r="Q1223" s="1" t="s">
        <v>116</v>
      </c>
      <c r="R1223" s="1" t="s">
        <v>35</v>
      </c>
      <c r="S1223" s="1" t="s">
        <v>56</v>
      </c>
      <c r="T1223" s="1" t="s">
        <v>10</v>
      </c>
      <c r="U1223" s="1" t="s">
        <v>22</v>
      </c>
    </row>
    <row r="1224" spans="1:21" x14ac:dyDescent="0.25">
      <c r="A1224">
        <v>1226</v>
      </c>
      <c r="B1224">
        <f>IF(IFERROR(VLOOKUP(Origen[[#This Row],[Customer ID]],A1225:A5123,1,FALSE),0)&gt;0,1,0)</f>
        <v>0</v>
      </c>
      <c r="C1224">
        <v>28</v>
      </c>
      <c r="D1224" s="1" t="s">
        <v>2</v>
      </c>
      <c r="E1224" s="1" t="str">
        <f>IF(Origen[[#This Row],[Genero Sin Depurar]]="","Desconocido",Origen[[#This Row],[Genero Sin Depurar]])</f>
        <v>Male</v>
      </c>
      <c r="F1224" s="1" t="s">
        <v>125</v>
      </c>
      <c r="G1224" s="1" t="s">
        <v>49</v>
      </c>
      <c r="H1224" s="2">
        <v>47742</v>
      </c>
      <c r="I1224" s="2" t="str">
        <f>TEXT(Origen[[#This Row],[Fecha Compra]],"dddd")</f>
        <v>lunes</v>
      </c>
      <c r="J1224" s="7" t="str">
        <f>TEXT(MONTH(Origen[[#This Row],[Fecha Compra]]),"MM")</f>
        <v>01</v>
      </c>
      <c r="K1224" s="7">
        <f>YEAR(Origen[[#This Row],[Fecha Compra]])</f>
        <v>2030</v>
      </c>
      <c r="L1224">
        <v>16</v>
      </c>
      <c r="M1224">
        <v>97</v>
      </c>
      <c r="N1224">
        <f>Origen[[#This Row],[Unidades]]*Origen[[#This Row],[PVP]]</f>
        <v>1552</v>
      </c>
      <c r="O1224" s="1" t="s">
        <v>80</v>
      </c>
      <c r="P1224" s="1" t="s">
        <v>18</v>
      </c>
      <c r="Q1224" s="1" t="s">
        <v>30</v>
      </c>
      <c r="R1224" s="1" t="s">
        <v>39</v>
      </c>
      <c r="S1224" s="1" t="s">
        <v>20</v>
      </c>
      <c r="T1224" s="1" t="s">
        <v>68</v>
      </c>
      <c r="U1224" s="1" t="s">
        <v>22</v>
      </c>
    </row>
    <row r="1225" spans="1:21" x14ac:dyDescent="0.25">
      <c r="A1225">
        <v>1227</v>
      </c>
      <c r="B1225">
        <f>IF(IFERROR(VLOOKUP(Origen[[#This Row],[Customer ID]],A1226:A5124,1,FALSE),0)&gt;0,1,0)</f>
        <v>0</v>
      </c>
      <c r="C1225">
        <v>53</v>
      </c>
      <c r="D1225" s="1" t="s">
        <v>2</v>
      </c>
      <c r="E1225" s="1" t="str">
        <f>IF(Origen[[#This Row],[Genero Sin Depurar]]="","Desconocido",Origen[[#This Row],[Genero Sin Depurar]])</f>
        <v>Male</v>
      </c>
      <c r="F1225" s="1" t="s">
        <v>23</v>
      </c>
      <c r="G1225" s="1" t="s">
        <v>24</v>
      </c>
      <c r="H1225" s="2">
        <v>47744</v>
      </c>
      <c r="I1225" s="2" t="str">
        <f>TEXT(Origen[[#This Row],[Fecha Compra]],"dddd")</f>
        <v>miércoles</v>
      </c>
      <c r="J1225" s="7" t="str">
        <f>TEXT(MONTH(Origen[[#This Row],[Fecha Compra]]),"MM")</f>
        <v>01</v>
      </c>
      <c r="K1225" s="7">
        <f>YEAR(Origen[[#This Row],[Fecha Compra]])</f>
        <v>2030</v>
      </c>
      <c r="L1225">
        <v>18</v>
      </c>
      <c r="M1225">
        <v>91</v>
      </c>
      <c r="N1225">
        <f>Origen[[#This Row],[Unidades]]*Origen[[#This Row],[PVP]]</f>
        <v>1638</v>
      </c>
      <c r="O1225" s="1" t="s">
        <v>105</v>
      </c>
      <c r="P1225" s="1" t="s">
        <v>18</v>
      </c>
      <c r="Q1225" s="1" t="s">
        <v>91</v>
      </c>
      <c r="R1225" s="1" t="s">
        <v>39</v>
      </c>
      <c r="S1225" s="1" t="s">
        <v>56</v>
      </c>
      <c r="T1225" s="1" t="s">
        <v>10</v>
      </c>
      <c r="U1225" s="1" t="s">
        <v>58</v>
      </c>
    </row>
    <row r="1226" spans="1:21" x14ac:dyDescent="0.25">
      <c r="A1226">
        <v>1228</v>
      </c>
      <c r="B1226">
        <f>IF(IFERROR(VLOOKUP(Origen[[#This Row],[Customer ID]],A1227:A5125,1,FALSE),0)&gt;0,1,0)</f>
        <v>0</v>
      </c>
      <c r="C1226">
        <v>27</v>
      </c>
      <c r="D1226" s="1" t="s">
        <v>2</v>
      </c>
      <c r="E1226" s="1" t="str">
        <f>IF(Origen[[#This Row],[Genero Sin Depurar]]="","Desconocido",Origen[[#This Row],[Genero Sin Depurar]])</f>
        <v>Male</v>
      </c>
      <c r="F1226" s="1" t="s">
        <v>3</v>
      </c>
      <c r="G1226" s="1" t="s">
        <v>4</v>
      </c>
      <c r="H1226" s="2">
        <v>47746</v>
      </c>
      <c r="I1226" s="2" t="str">
        <f>TEXT(Origen[[#This Row],[Fecha Compra]],"dddd")</f>
        <v>viernes</v>
      </c>
      <c r="J1226" s="7" t="str">
        <f>TEXT(MONTH(Origen[[#This Row],[Fecha Compra]]),"MM")</f>
        <v>01</v>
      </c>
      <c r="K1226" s="7">
        <f>YEAR(Origen[[#This Row],[Fecha Compra]])</f>
        <v>2030</v>
      </c>
      <c r="L1226">
        <v>19</v>
      </c>
      <c r="M1226">
        <v>37</v>
      </c>
      <c r="N1226">
        <f>Origen[[#This Row],[Unidades]]*Origen[[#This Row],[PVP]]</f>
        <v>703</v>
      </c>
      <c r="O1226" s="1" t="s">
        <v>97</v>
      </c>
      <c r="P1226" s="1" t="s">
        <v>6</v>
      </c>
      <c r="Q1226" s="1" t="s">
        <v>116</v>
      </c>
      <c r="R1226" s="1" t="s">
        <v>19</v>
      </c>
      <c r="S1226" s="1" t="s">
        <v>56</v>
      </c>
      <c r="T1226" s="1" t="s">
        <v>57</v>
      </c>
      <c r="U1226" s="1" t="s">
        <v>58</v>
      </c>
    </row>
    <row r="1227" spans="1:21" x14ac:dyDescent="0.25">
      <c r="A1227">
        <v>1229</v>
      </c>
      <c r="B1227">
        <f>IF(IFERROR(VLOOKUP(Origen[[#This Row],[Customer ID]],A1228:A5126,1,FALSE),0)&gt;0,1,0)</f>
        <v>0</v>
      </c>
      <c r="C1227">
        <v>55</v>
      </c>
      <c r="D1227" s="1" t="s">
        <v>2</v>
      </c>
      <c r="E1227" s="1" t="str">
        <f>IF(Origen[[#This Row],[Genero Sin Depurar]]="","Desconocido",Origen[[#This Row],[Genero Sin Depurar]])</f>
        <v>Male</v>
      </c>
      <c r="F1227" s="1" t="s">
        <v>84</v>
      </c>
      <c r="G1227" s="1" t="s">
        <v>45</v>
      </c>
      <c r="H1227" s="2">
        <v>47748</v>
      </c>
      <c r="I1227" s="2" t="str">
        <f>TEXT(Origen[[#This Row],[Fecha Compra]],"dddd")</f>
        <v>domingo</v>
      </c>
      <c r="J1227" s="7" t="str">
        <f>TEXT(MONTH(Origen[[#This Row],[Fecha Compra]]),"MM")</f>
        <v>01</v>
      </c>
      <c r="K1227" s="7">
        <f>YEAR(Origen[[#This Row],[Fecha Compra]])</f>
        <v>2030</v>
      </c>
      <c r="L1227">
        <v>1</v>
      </c>
      <c r="M1227">
        <v>55</v>
      </c>
      <c r="N1227">
        <f>Origen[[#This Row],[Unidades]]*Origen[[#This Row],[PVP]]</f>
        <v>55</v>
      </c>
      <c r="O1227" s="1" t="s">
        <v>98</v>
      </c>
      <c r="P1227" s="1" t="s">
        <v>18</v>
      </c>
      <c r="Q1227" s="1" t="s">
        <v>116</v>
      </c>
      <c r="R1227" s="1" t="s">
        <v>8</v>
      </c>
      <c r="S1227" s="1" t="s">
        <v>9</v>
      </c>
      <c r="T1227" s="1" t="s">
        <v>15</v>
      </c>
      <c r="U1227" s="1" t="s">
        <v>31</v>
      </c>
    </row>
    <row r="1228" spans="1:21" x14ac:dyDescent="0.25">
      <c r="A1228">
        <v>1230</v>
      </c>
      <c r="B1228">
        <f>IF(IFERROR(VLOOKUP(Origen[[#This Row],[Customer ID]],A1229:A5127,1,FALSE),0)&gt;0,1,0)</f>
        <v>0</v>
      </c>
      <c r="C1228">
        <v>34</v>
      </c>
      <c r="D1228" s="1" t="s">
        <v>2</v>
      </c>
      <c r="E1228" s="1" t="str">
        <f>IF(Origen[[#This Row],[Genero Sin Depurar]]="","Desconocido",Origen[[#This Row],[Genero Sin Depurar]])</f>
        <v>Male</v>
      </c>
      <c r="F1228" s="1" t="s">
        <v>88</v>
      </c>
      <c r="G1228" s="1" t="s">
        <v>49</v>
      </c>
      <c r="H1228" s="2">
        <v>47750</v>
      </c>
      <c r="I1228" s="2" t="str">
        <f>TEXT(Origen[[#This Row],[Fecha Compra]],"dddd")</f>
        <v>martes</v>
      </c>
      <c r="J1228" s="7" t="str">
        <f>TEXT(MONTH(Origen[[#This Row],[Fecha Compra]]),"MM")</f>
        <v>01</v>
      </c>
      <c r="K1228" s="7">
        <f>YEAR(Origen[[#This Row],[Fecha Compra]])</f>
        <v>2030</v>
      </c>
      <c r="L1228">
        <v>39</v>
      </c>
      <c r="M1228">
        <v>52</v>
      </c>
      <c r="N1228">
        <f>Origen[[#This Row],[Unidades]]*Origen[[#This Row],[PVP]]</f>
        <v>2028</v>
      </c>
      <c r="O1228" s="1" t="s">
        <v>93</v>
      </c>
      <c r="P1228" s="1" t="s">
        <v>74</v>
      </c>
      <c r="Q1228" s="1" t="s">
        <v>14</v>
      </c>
      <c r="R1228" s="1" t="s">
        <v>8</v>
      </c>
      <c r="S1228" s="1" t="s">
        <v>9</v>
      </c>
      <c r="T1228" s="1" t="s">
        <v>57</v>
      </c>
      <c r="U1228" s="1" t="s">
        <v>31</v>
      </c>
    </row>
    <row r="1229" spans="1:21" x14ac:dyDescent="0.25">
      <c r="A1229">
        <v>1231</v>
      </c>
      <c r="B1229">
        <f>IF(IFERROR(VLOOKUP(Origen[[#This Row],[Customer ID]],A1230:A5128,1,FALSE),0)&gt;0,1,0)</f>
        <v>0</v>
      </c>
      <c r="C1229">
        <v>25</v>
      </c>
      <c r="D1229" s="1" t="s">
        <v>2</v>
      </c>
      <c r="E1229" s="1" t="str">
        <f>IF(Origen[[#This Row],[Genero Sin Depurar]]="","Desconocido",Origen[[#This Row],[Genero Sin Depurar]])</f>
        <v>Male</v>
      </c>
      <c r="F1229" s="1" t="s">
        <v>106</v>
      </c>
      <c r="G1229" s="1" t="s">
        <v>49</v>
      </c>
      <c r="H1229" s="2">
        <v>47752</v>
      </c>
      <c r="I1229" s="2" t="str">
        <f>TEXT(Origen[[#This Row],[Fecha Compra]],"dddd")</f>
        <v>jueves</v>
      </c>
      <c r="J1229" s="7" t="str">
        <f>TEXT(MONTH(Origen[[#This Row],[Fecha Compra]]),"MM")</f>
        <v>01</v>
      </c>
      <c r="K1229" s="7">
        <f>YEAR(Origen[[#This Row],[Fecha Compra]])</f>
        <v>2030</v>
      </c>
      <c r="L1229">
        <v>49</v>
      </c>
      <c r="M1229">
        <v>80</v>
      </c>
      <c r="N1229">
        <f>Origen[[#This Row],[Unidades]]*Origen[[#This Row],[PVP]]</f>
        <v>3920</v>
      </c>
      <c r="O1229" s="1" t="s">
        <v>97</v>
      </c>
      <c r="P1229" s="1" t="s">
        <v>6</v>
      </c>
      <c r="Q1229" s="1" t="s">
        <v>92</v>
      </c>
      <c r="R1229" s="1" t="s">
        <v>19</v>
      </c>
      <c r="S1229" s="1" t="s">
        <v>36</v>
      </c>
      <c r="T1229" s="1" t="s">
        <v>10</v>
      </c>
      <c r="U1229" s="1" t="s">
        <v>70</v>
      </c>
    </row>
    <row r="1230" spans="1:21" x14ac:dyDescent="0.25">
      <c r="A1230">
        <v>1232</v>
      </c>
      <c r="B1230">
        <f>IF(IFERROR(VLOOKUP(Origen[[#This Row],[Customer ID]],A1231:A5129,1,FALSE),0)&gt;0,1,0)</f>
        <v>0</v>
      </c>
      <c r="C1230">
        <v>66</v>
      </c>
      <c r="D1230" s="1" t="s">
        <v>2</v>
      </c>
      <c r="E1230" s="1" t="str">
        <f>IF(Origen[[#This Row],[Genero Sin Depurar]]="","Desconocido",Origen[[#This Row],[Genero Sin Depurar]])</f>
        <v>Male</v>
      </c>
      <c r="F1230" s="1" t="s">
        <v>107</v>
      </c>
      <c r="G1230" s="1" t="s">
        <v>4</v>
      </c>
      <c r="H1230" s="2">
        <v>47754</v>
      </c>
      <c r="I1230" s="2" t="str">
        <f>TEXT(Origen[[#This Row],[Fecha Compra]],"dddd")</f>
        <v>sábado</v>
      </c>
      <c r="J1230" s="7" t="str">
        <f>TEXT(MONTH(Origen[[#This Row],[Fecha Compra]]),"MM")</f>
        <v>01</v>
      </c>
      <c r="K1230" s="7">
        <f>YEAR(Origen[[#This Row],[Fecha Compra]])</f>
        <v>2030</v>
      </c>
      <c r="L1230">
        <v>43</v>
      </c>
      <c r="M1230">
        <v>79</v>
      </c>
      <c r="N1230">
        <f>Origen[[#This Row],[Unidades]]*Origen[[#This Row],[PVP]]</f>
        <v>3397</v>
      </c>
      <c r="O1230" s="1" t="s">
        <v>120</v>
      </c>
      <c r="P1230" s="1" t="s">
        <v>26</v>
      </c>
      <c r="Q1230" s="1" t="s">
        <v>62</v>
      </c>
      <c r="R1230" s="1" t="s">
        <v>19</v>
      </c>
      <c r="S1230" s="1" t="s">
        <v>52</v>
      </c>
      <c r="T1230" s="1" t="s">
        <v>21</v>
      </c>
      <c r="U1230" s="1" t="s">
        <v>11</v>
      </c>
    </row>
    <row r="1231" spans="1:21" x14ac:dyDescent="0.25">
      <c r="A1231">
        <v>1233</v>
      </c>
      <c r="B1231">
        <f>IF(IFERROR(VLOOKUP(Origen[[#This Row],[Customer ID]],A1232:A5130,1,FALSE),0)&gt;0,1,0)</f>
        <v>0</v>
      </c>
      <c r="C1231">
        <v>57</v>
      </c>
      <c r="D1231" s="1" t="s">
        <v>2</v>
      </c>
      <c r="E1231" s="1" t="str">
        <f>IF(Origen[[#This Row],[Genero Sin Depurar]]="","Desconocido",Origen[[#This Row],[Genero Sin Depurar]])</f>
        <v>Male</v>
      </c>
      <c r="F1231" s="1" t="s">
        <v>48</v>
      </c>
      <c r="G1231" s="1" t="s">
        <v>49</v>
      </c>
      <c r="H1231" s="2">
        <v>47756</v>
      </c>
      <c r="I1231" s="2" t="str">
        <f>TEXT(Origen[[#This Row],[Fecha Compra]],"dddd")</f>
        <v>lunes</v>
      </c>
      <c r="J1231" s="7" t="str">
        <f>TEXT(MONTH(Origen[[#This Row],[Fecha Compra]]),"MM")</f>
        <v>01</v>
      </c>
      <c r="K1231" s="7">
        <f>YEAR(Origen[[#This Row],[Fecha Compra]])</f>
        <v>2030</v>
      </c>
      <c r="L1231">
        <v>31</v>
      </c>
      <c r="M1231">
        <v>23</v>
      </c>
      <c r="N1231">
        <f>Origen[[#This Row],[Unidades]]*Origen[[#This Row],[PVP]]</f>
        <v>713</v>
      </c>
      <c r="O1231" s="1" t="s">
        <v>66</v>
      </c>
      <c r="P1231" s="1" t="s">
        <v>26</v>
      </c>
      <c r="Q1231" s="1" t="s">
        <v>43</v>
      </c>
      <c r="R1231" s="1" t="s">
        <v>35</v>
      </c>
      <c r="S1231" s="1" t="s">
        <v>20</v>
      </c>
      <c r="T1231" s="1" t="s">
        <v>68</v>
      </c>
      <c r="U1231" s="1" t="s">
        <v>79</v>
      </c>
    </row>
    <row r="1232" spans="1:21" x14ac:dyDescent="0.25">
      <c r="A1232">
        <v>1234</v>
      </c>
      <c r="B1232">
        <f>IF(IFERROR(VLOOKUP(Origen[[#This Row],[Customer ID]],A1233:A5131,1,FALSE),0)&gt;0,1,0)</f>
        <v>0</v>
      </c>
      <c r="C1232">
        <v>46</v>
      </c>
      <c r="D1232" s="1" t="s">
        <v>2</v>
      </c>
      <c r="E1232" s="1" t="str">
        <f>IF(Origen[[#This Row],[Genero Sin Depurar]]="","Desconocido",Origen[[#This Row],[Genero Sin Depurar]])</f>
        <v>Male</v>
      </c>
      <c r="F1232" s="1" t="s">
        <v>77</v>
      </c>
      <c r="G1232" s="1" t="s">
        <v>4</v>
      </c>
      <c r="H1232" s="2">
        <v>47758</v>
      </c>
      <c r="I1232" s="2" t="str">
        <f>TEXT(Origen[[#This Row],[Fecha Compra]],"dddd")</f>
        <v>miércoles</v>
      </c>
      <c r="J1232" s="7" t="str">
        <f>TEXT(MONTH(Origen[[#This Row],[Fecha Compra]]),"MM")</f>
        <v>01</v>
      </c>
      <c r="K1232" s="7">
        <f>YEAR(Origen[[#This Row],[Fecha Compra]])</f>
        <v>2030</v>
      </c>
      <c r="L1232">
        <v>40</v>
      </c>
      <c r="M1232">
        <v>73</v>
      </c>
      <c r="N1232">
        <f>Origen[[#This Row],[Unidades]]*Origen[[#This Row],[PVP]]</f>
        <v>2920</v>
      </c>
      <c r="O1232" s="1" t="s">
        <v>122</v>
      </c>
      <c r="P1232" s="1" t="s">
        <v>6</v>
      </c>
      <c r="Q1232" s="1" t="s">
        <v>100</v>
      </c>
      <c r="R1232" s="1" t="s">
        <v>8</v>
      </c>
      <c r="S1232" s="1" t="s">
        <v>27</v>
      </c>
      <c r="T1232" s="1" t="s">
        <v>10</v>
      </c>
      <c r="U1232" s="1" t="s">
        <v>79</v>
      </c>
    </row>
    <row r="1233" spans="1:21" x14ac:dyDescent="0.25">
      <c r="A1233">
        <v>1235</v>
      </c>
      <c r="B1233">
        <f>IF(IFERROR(VLOOKUP(Origen[[#This Row],[Customer ID]],A1234:A5132,1,FALSE),0)&gt;0,1,0)</f>
        <v>0</v>
      </c>
      <c r="C1233">
        <v>38</v>
      </c>
      <c r="D1233" s="1" t="s">
        <v>2</v>
      </c>
      <c r="E1233" s="1" t="str">
        <f>IF(Origen[[#This Row],[Genero Sin Depurar]]="","Desconocido",Origen[[#This Row],[Genero Sin Depurar]])</f>
        <v>Male</v>
      </c>
      <c r="F1233" s="1" t="s">
        <v>125</v>
      </c>
      <c r="G1233" s="1" t="s">
        <v>49</v>
      </c>
      <c r="H1233" s="2">
        <v>47760</v>
      </c>
      <c r="I1233" s="2" t="str">
        <f>TEXT(Origen[[#This Row],[Fecha Compra]],"dddd")</f>
        <v>viernes</v>
      </c>
      <c r="J1233" s="7" t="str">
        <f>TEXT(MONTH(Origen[[#This Row],[Fecha Compra]]),"MM")</f>
        <v>01</v>
      </c>
      <c r="K1233" s="7">
        <f>YEAR(Origen[[#This Row],[Fecha Compra]])</f>
        <v>2030</v>
      </c>
      <c r="L1233">
        <v>2</v>
      </c>
      <c r="M1233">
        <v>99</v>
      </c>
      <c r="N1233">
        <f>Origen[[#This Row],[Unidades]]*Origen[[#This Row],[PVP]]</f>
        <v>198</v>
      </c>
      <c r="O1233" s="1" t="s">
        <v>109</v>
      </c>
      <c r="P1233" s="1" t="s">
        <v>26</v>
      </c>
      <c r="Q1233" s="1" t="s">
        <v>108</v>
      </c>
      <c r="R1233" s="1" t="s">
        <v>39</v>
      </c>
      <c r="S1233" s="1" t="s">
        <v>56</v>
      </c>
      <c r="T1233" s="1" t="s">
        <v>57</v>
      </c>
      <c r="U1233" s="1" t="s">
        <v>58</v>
      </c>
    </row>
    <row r="1234" spans="1:21" x14ac:dyDescent="0.25">
      <c r="A1234">
        <v>1236</v>
      </c>
      <c r="B1234">
        <f>IF(IFERROR(VLOOKUP(Origen[[#This Row],[Customer ID]],A1235:A5133,1,FALSE),0)&gt;0,1,0)</f>
        <v>0</v>
      </c>
      <c r="C1234">
        <v>23</v>
      </c>
      <c r="D1234" s="1" t="s">
        <v>2</v>
      </c>
      <c r="E1234" s="1" t="str">
        <f>IF(Origen[[#This Row],[Genero Sin Depurar]]="","Desconocido",Origen[[#This Row],[Genero Sin Depurar]])</f>
        <v>Male</v>
      </c>
      <c r="F1234" s="1" t="s">
        <v>12</v>
      </c>
      <c r="G1234" s="1" t="s">
        <v>4</v>
      </c>
      <c r="H1234" s="2">
        <v>47762</v>
      </c>
      <c r="I1234" s="2" t="str">
        <f>TEXT(Origen[[#This Row],[Fecha Compra]],"dddd")</f>
        <v>domingo</v>
      </c>
      <c r="J1234" s="7" t="str">
        <f>TEXT(MONTH(Origen[[#This Row],[Fecha Compra]]),"MM")</f>
        <v>01</v>
      </c>
      <c r="K1234" s="7">
        <f>YEAR(Origen[[#This Row],[Fecha Compra]])</f>
        <v>2030</v>
      </c>
      <c r="L1234">
        <v>46</v>
      </c>
      <c r="M1234">
        <v>22</v>
      </c>
      <c r="N1234">
        <f>Origen[[#This Row],[Unidades]]*Origen[[#This Row],[PVP]]</f>
        <v>1012</v>
      </c>
      <c r="O1234" s="1" t="s">
        <v>117</v>
      </c>
      <c r="P1234" s="1" t="s">
        <v>26</v>
      </c>
      <c r="Q1234" s="1" t="s">
        <v>90</v>
      </c>
      <c r="R1234" s="1" t="s">
        <v>19</v>
      </c>
      <c r="S1234" s="1" t="s">
        <v>56</v>
      </c>
      <c r="T1234" s="1" t="s">
        <v>28</v>
      </c>
      <c r="U1234" s="1" t="s">
        <v>79</v>
      </c>
    </row>
    <row r="1235" spans="1:21" x14ac:dyDescent="0.25">
      <c r="A1235">
        <v>1237</v>
      </c>
      <c r="B1235">
        <f>IF(IFERROR(VLOOKUP(Origen[[#This Row],[Customer ID]],A1236:A5134,1,FALSE),0)&gt;0,1,0)</f>
        <v>0</v>
      </c>
      <c r="C1235">
        <v>42</v>
      </c>
      <c r="D1235" s="1" t="s">
        <v>2</v>
      </c>
      <c r="E1235" s="1" t="str">
        <f>IF(Origen[[#This Row],[Genero Sin Depurar]]="","Desconocido",Origen[[#This Row],[Genero Sin Depurar]])</f>
        <v>Male</v>
      </c>
      <c r="F1235" s="1" t="s">
        <v>106</v>
      </c>
      <c r="G1235" s="1" t="s">
        <v>49</v>
      </c>
      <c r="H1235" s="2">
        <v>47764</v>
      </c>
      <c r="I1235" s="2" t="str">
        <f>TEXT(Origen[[#This Row],[Fecha Compra]],"dddd")</f>
        <v>martes</v>
      </c>
      <c r="J1235" s="7" t="str">
        <f>TEXT(MONTH(Origen[[#This Row],[Fecha Compra]]),"MM")</f>
        <v>01</v>
      </c>
      <c r="K1235" s="7">
        <f>YEAR(Origen[[#This Row],[Fecha Compra]])</f>
        <v>2030</v>
      </c>
      <c r="L1235">
        <v>35</v>
      </c>
      <c r="M1235">
        <v>68</v>
      </c>
      <c r="N1235">
        <f>Origen[[#This Row],[Unidades]]*Origen[[#This Row],[PVP]]</f>
        <v>2380</v>
      </c>
      <c r="O1235" s="1" t="s">
        <v>112</v>
      </c>
      <c r="P1235" s="1" t="s">
        <v>26</v>
      </c>
      <c r="Q1235" s="1" t="s">
        <v>34</v>
      </c>
      <c r="R1235" s="1" t="s">
        <v>35</v>
      </c>
      <c r="S1235" s="1" t="s">
        <v>56</v>
      </c>
      <c r="T1235" s="1" t="s">
        <v>68</v>
      </c>
      <c r="U1235" s="1" t="s">
        <v>79</v>
      </c>
    </row>
    <row r="1236" spans="1:21" x14ac:dyDescent="0.25">
      <c r="A1236">
        <v>1238</v>
      </c>
      <c r="B1236">
        <f>IF(IFERROR(VLOOKUP(Origen[[#This Row],[Customer ID]],A1237:A5135,1,FALSE),0)&gt;0,1,0)</f>
        <v>0</v>
      </c>
      <c r="C1236">
        <v>25</v>
      </c>
      <c r="D1236" s="1" t="s">
        <v>2</v>
      </c>
      <c r="E1236" s="1" t="str">
        <f>IF(Origen[[#This Row],[Genero Sin Depurar]]="","Desconocido",Origen[[#This Row],[Genero Sin Depurar]])</f>
        <v>Male</v>
      </c>
      <c r="F1236" s="1" t="s">
        <v>63</v>
      </c>
      <c r="G1236" s="1" t="s">
        <v>4</v>
      </c>
      <c r="H1236" s="2">
        <v>47766</v>
      </c>
      <c r="I1236" s="2" t="str">
        <f>TEXT(Origen[[#This Row],[Fecha Compra]],"dddd")</f>
        <v>jueves</v>
      </c>
      <c r="J1236" s="7" t="str">
        <f>TEXT(MONTH(Origen[[#This Row],[Fecha Compra]]),"MM")</f>
        <v>01</v>
      </c>
      <c r="K1236" s="7">
        <f>YEAR(Origen[[#This Row],[Fecha Compra]])</f>
        <v>2030</v>
      </c>
      <c r="L1236">
        <v>42</v>
      </c>
      <c r="M1236">
        <v>92</v>
      </c>
      <c r="N1236">
        <f>Origen[[#This Row],[Unidades]]*Origen[[#This Row],[PVP]]</f>
        <v>3864</v>
      </c>
      <c r="O1236" s="1" t="s">
        <v>133</v>
      </c>
      <c r="P1236" s="1" t="s">
        <v>18</v>
      </c>
      <c r="Q1236" s="1" t="s">
        <v>43</v>
      </c>
      <c r="R1236" s="1" t="s">
        <v>19</v>
      </c>
      <c r="S1236" s="1" t="s">
        <v>52</v>
      </c>
      <c r="T1236" s="1" t="s">
        <v>21</v>
      </c>
      <c r="U1236" s="1" t="s">
        <v>40</v>
      </c>
    </row>
    <row r="1237" spans="1:21" x14ac:dyDescent="0.25">
      <c r="A1237">
        <v>1239</v>
      </c>
      <c r="B1237">
        <f>IF(IFERROR(VLOOKUP(Origen[[#This Row],[Customer ID]],A1238:A5136,1,FALSE),0)&gt;0,1,0)</f>
        <v>0</v>
      </c>
      <c r="C1237">
        <v>55</v>
      </c>
      <c r="D1237" s="1" t="s">
        <v>2</v>
      </c>
      <c r="E1237" s="1" t="str">
        <f>IF(Origen[[#This Row],[Genero Sin Depurar]]="","Desconocido",Origen[[#This Row],[Genero Sin Depurar]])</f>
        <v>Male</v>
      </c>
      <c r="F1237" s="1" t="s">
        <v>77</v>
      </c>
      <c r="G1237" s="1" t="s">
        <v>4</v>
      </c>
      <c r="H1237" s="2">
        <v>47768</v>
      </c>
      <c r="I1237" s="2" t="str">
        <f>TEXT(Origen[[#This Row],[Fecha Compra]],"dddd")</f>
        <v>sábado</v>
      </c>
      <c r="J1237" s="7" t="str">
        <f>TEXT(MONTH(Origen[[#This Row],[Fecha Compra]]),"MM")</f>
        <v>01</v>
      </c>
      <c r="K1237" s="7">
        <f>YEAR(Origen[[#This Row],[Fecha Compra]])</f>
        <v>2030</v>
      </c>
      <c r="L1237">
        <v>3</v>
      </c>
      <c r="M1237">
        <v>77</v>
      </c>
      <c r="N1237">
        <f>Origen[[#This Row],[Unidades]]*Origen[[#This Row],[PVP]]</f>
        <v>231</v>
      </c>
      <c r="O1237" s="1" t="s">
        <v>33</v>
      </c>
      <c r="P1237" s="1" t="s">
        <v>26</v>
      </c>
      <c r="Q1237" s="1" t="s">
        <v>65</v>
      </c>
      <c r="R1237" s="1" t="s">
        <v>8</v>
      </c>
      <c r="S1237" s="1" t="s">
        <v>9</v>
      </c>
      <c r="T1237" s="1" t="s">
        <v>10</v>
      </c>
      <c r="U1237" s="1" t="s">
        <v>11</v>
      </c>
    </row>
    <row r="1238" spans="1:21" x14ac:dyDescent="0.25">
      <c r="A1238">
        <v>1240</v>
      </c>
      <c r="B1238">
        <f>IF(IFERROR(VLOOKUP(Origen[[#This Row],[Customer ID]],A1239:A5137,1,FALSE),0)&gt;0,1,0)</f>
        <v>0</v>
      </c>
      <c r="C1238">
        <v>62</v>
      </c>
      <c r="D1238" s="1" t="s">
        <v>2</v>
      </c>
      <c r="E1238" s="1" t="str">
        <f>IF(Origen[[#This Row],[Genero Sin Depurar]]="","Desconocido",Origen[[#This Row],[Genero Sin Depurar]])</f>
        <v>Male</v>
      </c>
      <c r="F1238" s="1" t="s">
        <v>44</v>
      </c>
      <c r="G1238" s="1" t="s">
        <v>45</v>
      </c>
      <c r="H1238" s="2">
        <v>47770</v>
      </c>
      <c r="I1238" s="2" t="str">
        <f>TEXT(Origen[[#This Row],[Fecha Compra]],"dddd")</f>
        <v>lunes</v>
      </c>
      <c r="J1238" s="7" t="str">
        <f>TEXT(MONTH(Origen[[#This Row],[Fecha Compra]]),"MM")</f>
        <v>01</v>
      </c>
      <c r="K1238" s="7">
        <f>YEAR(Origen[[#This Row],[Fecha Compra]])</f>
        <v>2030</v>
      </c>
      <c r="L1238">
        <v>32</v>
      </c>
      <c r="M1238">
        <v>37</v>
      </c>
      <c r="N1238">
        <f>Origen[[#This Row],[Unidades]]*Origen[[#This Row],[PVP]]</f>
        <v>1184</v>
      </c>
      <c r="O1238" s="1" t="s">
        <v>109</v>
      </c>
      <c r="P1238" s="1" t="s">
        <v>74</v>
      </c>
      <c r="Q1238" s="1" t="s">
        <v>118</v>
      </c>
      <c r="R1238" s="1" t="s">
        <v>19</v>
      </c>
      <c r="S1238" s="1" t="s">
        <v>36</v>
      </c>
      <c r="T1238" s="1" t="s">
        <v>68</v>
      </c>
      <c r="U1238" s="1" t="s">
        <v>79</v>
      </c>
    </row>
    <row r="1239" spans="1:21" x14ac:dyDescent="0.25">
      <c r="A1239">
        <v>1241</v>
      </c>
      <c r="B1239">
        <f>IF(IFERROR(VLOOKUP(Origen[[#This Row],[Customer ID]],A1240:A5138,1,FALSE),0)&gt;0,1,0)</f>
        <v>0</v>
      </c>
      <c r="C1239">
        <v>41</v>
      </c>
      <c r="D1239" s="1" t="s">
        <v>2</v>
      </c>
      <c r="E1239" s="1" t="str">
        <f>IF(Origen[[#This Row],[Genero Sin Depurar]]="","Desconocido",Origen[[#This Row],[Genero Sin Depurar]])</f>
        <v>Male</v>
      </c>
      <c r="F1239" s="1" t="s">
        <v>101</v>
      </c>
      <c r="G1239" s="1" t="s">
        <v>49</v>
      </c>
      <c r="H1239" s="2">
        <v>47772</v>
      </c>
      <c r="I1239" s="2" t="str">
        <f>TEXT(Origen[[#This Row],[Fecha Compra]],"dddd")</f>
        <v>miércoles</v>
      </c>
      <c r="J1239" s="7" t="str">
        <f>TEXT(MONTH(Origen[[#This Row],[Fecha Compra]]),"MM")</f>
        <v>01</v>
      </c>
      <c r="K1239" s="7">
        <f>YEAR(Origen[[#This Row],[Fecha Compra]])</f>
        <v>2030</v>
      </c>
      <c r="L1239">
        <v>48</v>
      </c>
      <c r="M1239">
        <v>79</v>
      </c>
      <c r="N1239">
        <f>Origen[[#This Row],[Unidades]]*Origen[[#This Row],[PVP]]</f>
        <v>3792</v>
      </c>
      <c r="O1239" s="1" t="s">
        <v>109</v>
      </c>
      <c r="P1239" s="1" t="s">
        <v>6</v>
      </c>
      <c r="Q1239" s="1" t="s">
        <v>34</v>
      </c>
      <c r="R1239" s="1" t="s">
        <v>8</v>
      </c>
      <c r="S1239" s="1" t="s">
        <v>56</v>
      </c>
      <c r="T1239" s="1" t="s">
        <v>68</v>
      </c>
      <c r="U1239" s="1" t="s">
        <v>31</v>
      </c>
    </row>
    <row r="1240" spans="1:21" x14ac:dyDescent="0.25">
      <c r="A1240">
        <v>1242</v>
      </c>
      <c r="B1240">
        <f>IF(IFERROR(VLOOKUP(Origen[[#This Row],[Customer ID]],A1241:A5139,1,FALSE),0)&gt;0,1,0)</f>
        <v>0</v>
      </c>
      <c r="C1240">
        <v>58</v>
      </c>
      <c r="D1240" s="1" t="s">
        <v>2</v>
      </c>
      <c r="E1240" s="1" t="str">
        <f>IF(Origen[[#This Row],[Genero Sin Depurar]]="","Desconocido",Origen[[#This Row],[Genero Sin Depurar]])</f>
        <v>Male</v>
      </c>
      <c r="F1240" s="1" t="s">
        <v>86</v>
      </c>
      <c r="G1240" s="1" t="s">
        <v>4</v>
      </c>
      <c r="H1240" s="2">
        <v>47774</v>
      </c>
      <c r="I1240" s="2" t="str">
        <f>TEXT(Origen[[#This Row],[Fecha Compra]],"dddd")</f>
        <v>viernes</v>
      </c>
      <c r="J1240" s="7" t="str">
        <f>TEXT(MONTH(Origen[[#This Row],[Fecha Compra]]),"MM")</f>
        <v>01</v>
      </c>
      <c r="K1240" s="7">
        <f>YEAR(Origen[[#This Row],[Fecha Compra]])</f>
        <v>2030</v>
      </c>
      <c r="L1240">
        <v>34</v>
      </c>
      <c r="M1240">
        <v>51</v>
      </c>
      <c r="N1240">
        <f>Origen[[#This Row],[Unidades]]*Origen[[#This Row],[PVP]]</f>
        <v>1734</v>
      </c>
      <c r="O1240" s="1" t="s">
        <v>59</v>
      </c>
      <c r="P1240" s="1" t="s">
        <v>74</v>
      </c>
      <c r="Q1240" s="1" t="s">
        <v>51</v>
      </c>
      <c r="R1240" s="1" t="s">
        <v>8</v>
      </c>
      <c r="S1240" s="1" t="s">
        <v>9</v>
      </c>
      <c r="T1240" s="1" t="s">
        <v>21</v>
      </c>
      <c r="U1240" s="1" t="s">
        <v>22</v>
      </c>
    </row>
    <row r="1241" spans="1:21" x14ac:dyDescent="0.25">
      <c r="A1241">
        <v>1243</v>
      </c>
      <c r="B1241">
        <f>IF(IFERROR(VLOOKUP(Origen[[#This Row],[Customer ID]],A1242:A5140,1,FALSE),0)&gt;0,1,0)</f>
        <v>0</v>
      </c>
      <c r="C1241">
        <v>56</v>
      </c>
      <c r="D1241" s="1" t="s">
        <v>2</v>
      </c>
      <c r="E1241" s="1" t="str">
        <f>IF(Origen[[#This Row],[Genero Sin Depurar]]="","Desconocido",Origen[[#This Row],[Genero Sin Depurar]])</f>
        <v>Male</v>
      </c>
      <c r="F1241" s="1" t="s">
        <v>107</v>
      </c>
      <c r="G1241" s="1" t="s">
        <v>4</v>
      </c>
      <c r="H1241" s="2">
        <v>47776</v>
      </c>
      <c r="I1241" s="2" t="str">
        <f>TEXT(Origen[[#This Row],[Fecha Compra]],"dddd")</f>
        <v>domingo</v>
      </c>
      <c r="J1241" s="7" t="str">
        <f>TEXT(MONTH(Origen[[#This Row],[Fecha Compra]]),"MM")</f>
        <v>01</v>
      </c>
      <c r="K1241" s="7">
        <f>YEAR(Origen[[#This Row],[Fecha Compra]])</f>
        <v>2030</v>
      </c>
      <c r="L1241">
        <v>15</v>
      </c>
      <c r="M1241">
        <v>27</v>
      </c>
      <c r="N1241">
        <f>Origen[[#This Row],[Unidades]]*Origen[[#This Row],[PVP]]</f>
        <v>405</v>
      </c>
      <c r="O1241" s="1" t="s">
        <v>89</v>
      </c>
      <c r="P1241" s="1" t="s">
        <v>26</v>
      </c>
      <c r="Q1241" s="1" t="s">
        <v>75</v>
      </c>
      <c r="R1241" s="1" t="s">
        <v>35</v>
      </c>
      <c r="S1241" s="1" t="s">
        <v>27</v>
      </c>
      <c r="T1241" s="1" t="s">
        <v>57</v>
      </c>
      <c r="U1241" s="1" t="s">
        <v>40</v>
      </c>
    </row>
    <row r="1242" spans="1:21" x14ac:dyDescent="0.25">
      <c r="A1242">
        <v>1244</v>
      </c>
      <c r="B1242">
        <f>IF(IFERROR(VLOOKUP(Origen[[#This Row],[Customer ID]],A1243:A5141,1,FALSE),0)&gt;0,1,0)</f>
        <v>0</v>
      </c>
      <c r="C1242">
        <v>25</v>
      </c>
      <c r="D1242" s="1" t="s">
        <v>2</v>
      </c>
      <c r="E1242" s="1" t="str">
        <f>IF(Origen[[#This Row],[Genero Sin Depurar]]="","Desconocido",Origen[[#This Row],[Genero Sin Depurar]])</f>
        <v>Male</v>
      </c>
      <c r="F1242" s="1" t="s">
        <v>3</v>
      </c>
      <c r="G1242" s="1" t="s">
        <v>4</v>
      </c>
      <c r="H1242" s="2">
        <v>47778</v>
      </c>
      <c r="I1242" s="2" t="str">
        <f>TEXT(Origen[[#This Row],[Fecha Compra]],"dddd")</f>
        <v>martes</v>
      </c>
      <c r="J1242" s="7" t="str">
        <f>TEXT(MONTH(Origen[[#This Row],[Fecha Compra]]),"MM")</f>
        <v>01</v>
      </c>
      <c r="K1242" s="7">
        <f>YEAR(Origen[[#This Row],[Fecha Compra]])</f>
        <v>2030</v>
      </c>
      <c r="L1242">
        <v>22</v>
      </c>
      <c r="M1242">
        <v>23</v>
      </c>
      <c r="N1242">
        <f>Origen[[#This Row],[Unidades]]*Origen[[#This Row],[PVP]]</f>
        <v>506</v>
      </c>
      <c r="O1242" s="1" t="s">
        <v>64</v>
      </c>
      <c r="P1242" s="1" t="s">
        <v>18</v>
      </c>
      <c r="Q1242" s="1" t="s">
        <v>51</v>
      </c>
      <c r="R1242" s="1" t="s">
        <v>19</v>
      </c>
      <c r="S1242" s="1" t="s">
        <v>56</v>
      </c>
      <c r="T1242" s="1" t="s">
        <v>68</v>
      </c>
      <c r="U1242" s="1" t="s">
        <v>31</v>
      </c>
    </row>
    <row r="1243" spans="1:21" x14ac:dyDescent="0.25">
      <c r="A1243">
        <v>1245</v>
      </c>
      <c r="B1243">
        <f>IF(IFERROR(VLOOKUP(Origen[[#This Row],[Customer ID]],A1244:A5142,1,FALSE),0)&gt;0,1,0)</f>
        <v>0</v>
      </c>
      <c r="C1243">
        <v>70</v>
      </c>
      <c r="D1243" s="1" t="s">
        <v>2</v>
      </c>
      <c r="E1243" s="1" t="str">
        <f>IF(Origen[[#This Row],[Genero Sin Depurar]]="","Desconocido",Origen[[#This Row],[Genero Sin Depurar]])</f>
        <v>Male</v>
      </c>
      <c r="F1243" s="1" t="s">
        <v>107</v>
      </c>
      <c r="G1243" s="1" t="s">
        <v>4</v>
      </c>
      <c r="H1243" s="2">
        <v>47780</v>
      </c>
      <c r="I1243" s="2" t="str">
        <f>TEXT(Origen[[#This Row],[Fecha Compra]],"dddd")</f>
        <v>jueves</v>
      </c>
      <c r="J1243" s="7" t="str">
        <f>TEXT(MONTH(Origen[[#This Row],[Fecha Compra]]),"MM")</f>
        <v>01</v>
      </c>
      <c r="K1243" s="7">
        <f>YEAR(Origen[[#This Row],[Fecha Compra]])</f>
        <v>2030</v>
      </c>
      <c r="L1243">
        <v>2</v>
      </c>
      <c r="M1243">
        <v>76</v>
      </c>
      <c r="N1243">
        <f>Origen[[#This Row],[Unidades]]*Origen[[#This Row],[PVP]]</f>
        <v>152</v>
      </c>
      <c r="O1243" s="1" t="s">
        <v>98</v>
      </c>
      <c r="P1243" s="1" t="s">
        <v>18</v>
      </c>
      <c r="Q1243" s="1" t="s">
        <v>47</v>
      </c>
      <c r="R1243" s="1" t="s">
        <v>35</v>
      </c>
      <c r="S1243" s="1" t="s">
        <v>52</v>
      </c>
      <c r="T1243" s="1" t="s">
        <v>15</v>
      </c>
      <c r="U1243" s="1" t="s">
        <v>70</v>
      </c>
    </row>
    <row r="1244" spans="1:21" x14ac:dyDescent="0.25">
      <c r="A1244">
        <v>1246</v>
      </c>
      <c r="B1244">
        <f>IF(IFERROR(VLOOKUP(Origen[[#This Row],[Customer ID]],A1245:A5143,1,FALSE),0)&gt;0,1,0)</f>
        <v>0</v>
      </c>
      <c r="C1244">
        <v>42</v>
      </c>
      <c r="D1244" s="1" t="s">
        <v>2</v>
      </c>
      <c r="E1244" s="1" t="str">
        <f>IF(Origen[[#This Row],[Genero Sin Depurar]]="","Desconocido",Origen[[#This Row],[Genero Sin Depurar]])</f>
        <v>Male</v>
      </c>
      <c r="F1244" s="1" t="s">
        <v>63</v>
      </c>
      <c r="G1244" s="1" t="s">
        <v>4</v>
      </c>
      <c r="H1244" s="2">
        <v>47782</v>
      </c>
      <c r="I1244" s="2" t="str">
        <f>TEXT(Origen[[#This Row],[Fecha Compra]],"dddd")</f>
        <v>sábado</v>
      </c>
      <c r="J1244" s="7" t="str">
        <f>TEXT(MONTH(Origen[[#This Row],[Fecha Compra]]),"MM")</f>
        <v>01</v>
      </c>
      <c r="K1244" s="7">
        <f>YEAR(Origen[[#This Row],[Fecha Compra]])</f>
        <v>2030</v>
      </c>
      <c r="L1244">
        <v>30</v>
      </c>
      <c r="M1244">
        <v>31</v>
      </c>
      <c r="N1244">
        <f>Origen[[#This Row],[Unidades]]*Origen[[#This Row],[PVP]]</f>
        <v>930</v>
      </c>
      <c r="O1244" s="1" t="s">
        <v>66</v>
      </c>
      <c r="P1244" s="1" t="s">
        <v>26</v>
      </c>
      <c r="Q1244" s="1" t="s">
        <v>65</v>
      </c>
      <c r="R1244" s="1" t="s">
        <v>39</v>
      </c>
      <c r="S1244" s="1" t="s">
        <v>36</v>
      </c>
      <c r="T1244" s="1" t="s">
        <v>57</v>
      </c>
      <c r="U1244" s="1" t="s">
        <v>22</v>
      </c>
    </row>
    <row r="1245" spans="1:21" x14ac:dyDescent="0.25">
      <c r="A1245">
        <v>1247</v>
      </c>
      <c r="B1245">
        <f>IF(IFERROR(VLOOKUP(Origen[[#This Row],[Customer ID]],A1246:A5144,1,FALSE),0)&gt;0,1,0)</f>
        <v>0</v>
      </c>
      <c r="C1245">
        <v>27</v>
      </c>
      <c r="D1245" s="1" t="s">
        <v>2</v>
      </c>
      <c r="E1245" s="1" t="str">
        <f>IF(Origen[[#This Row],[Genero Sin Depurar]]="","Desconocido",Origen[[#This Row],[Genero Sin Depurar]])</f>
        <v>Male</v>
      </c>
      <c r="F1245" s="1" t="s">
        <v>86</v>
      </c>
      <c r="G1245" s="1" t="s">
        <v>4</v>
      </c>
      <c r="H1245" s="2">
        <v>47784</v>
      </c>
      <c r="I1245" s="2" t="str">
        <f>TEXT(Origen[[#This Row],[Fecha Compra]],"dddd")</f>
        <v>lunes</v>
      </c>
      <c r="J1245" s="7" t="str">
        <f>TEXT(MONTH(Origen[[#This Row],[Fecha Compra]]),"MM")</f>
        <v>01</v>
      </c>
      <c r="K1245" s="7">
        <f>YEAR(Origen[[#This Row],[Fecha Compra]])</f>
        <v>2030</v>
      </c>
      <c r="L1245">
        <v>27</v>
      </c>
      <c r="M1245">
        <v>60</v>
      </c>
      <c r="N1245">
        <f>Origen[[#This Row],[Unidades]]*Origen[[#This Row],[PVP]]</f>
        <v>1620</v>
      </c>
      <c r="O1245" s="1" t="s">
        <v>42</v>
      </c>
      <c r="P1245" s="1" t="s">
        <v>26</v>
      </c>
      <c r="Q1245" s="1" t="s">
        <v>43</v>
      </c>
      <c r="R1245" s="1" t="s">
        <v>8</v>
      </c>
      <c r="S1245" s="1" t="s">
        <v>36</v>
      </c>
      <c r="T1245" s="1" t="s">
        <v>15</v>
      </c>
      <c r="U1245" s="1" t="s">
        <v>70</v>
      </c>
    </row>
    <row r="1246" spans="1:21" x14ac:dyDescent="0.25">
      <c r="A1246">
        <v>1248</v>
      </c>
      <c r="B1246">
        <f>IF(IFERROR(VLOOKUP(Origen[[#This Row],[Customer ID]],A1247:A5145,1,FALSE),0)&gt;0,1,0)</f>
        <v>0</v>
      </c>
      <c r="C1246">
        <v>65</v>
      </c>
      <c r="D1246" s="1" t="s">
        <v>2</v>
      </c>
      <c r="E1246" s="1" t="str">
        <f>IF(Origen[[#This Row],[Genero Sin Depurar]]="","Desconocido",Origen[[#This Row],[Genero Sin Depurar]])</f>
        <v>Male</v>
      </c>
      <c r="F1246" s="1" t="s">
        <v>95</v>
      </c>
      <c r="G1246" s="1" t="s">
        <v>4</v>
      </c>
      <c r="H1246" s="2">
        <v>47786</v>
      </c>
      <c r="I1246" s="2" t="str">
        <f>TEXT(Origen[[#This Row],[Fecha Compra]],"dddd")</f>
        <v>miércoles</v>
      </c>
      <c r="J1246" s="7" t="str">
        <f>TEXT(MONTH(Origen[[#This Row],[Fecha Compra]]),"MM")</f>
        <v>01</v>
      </c>
      <c r="K1246" s="7">
        <f>YEAR(Origen[[#This Row],[Fecha Compra]])</f>
        <v>2030</v>
      </c>
      <c r="L1246">
        <v>18</v>
      </c>
      <c r="M1246">
        <v>99</v>
      </c>
      <c r="N1246">
        <f>Origen[[#This Row],[Unidades]]*Origen[[#This Row],[PVP]]</f>
        <v>1782</v>
      </c>
      <c r="O1246" s="1" t="s">
        <v>123</v>
      </c>
      <c r="P1246" s="1" t="s">
        <v>26</v>
      </c>
      <c r="Q1246" s="1" t="s">
        <v>43</v>
      </c>
      <c r="R1246" s="1" t="s">
        <v>19</v>
      </c>
      <c r="S1246" s="1" t="s">
        <v>9</v>
      </c>
      <c r="T1246" s="1" t="s">
        <v>10</v>
      </c>
      <c r="U1246" s="1" t="s">
        <v>58</v>
      </c>
    </row>
    <row r="1247" spans="1:21" x14ac:dyDescent="0.25">
      <c r="A1247">
        <v>1249</v>
      </c>
      <c r="B1247">
        <f>IF(IFERROR(VLOOKUP(Origen[[#This Row],[Customer ID]],A1248:A5146,1,FALSE),0)&gt;0,1,0)</f>
        <v>0</v>
      </c>
      <c r="C1247">
        <v>62</v>
      </c>
      <c r="D1247" s="1" t="s">
        <v>2</v>
      </c>
      <c r="E1247" s="1" t="str">
        <f>IF(Origen[[#This Row],[Genero Sin Depurar]]="","Desconocido",Origen[[#This Row],[Genero Sin Depurar]])</f>
        <v>Male</v>
      </c>
      <c r="F1247" s="1" t="s">
        <v>106</v>
      </c>
      <c r="G1247" s="1" t="s">
        <v>49</v>
      </c>
      <c r="H1247" s="2">
        <v>47788</v>
      </c>
      <c r="I1247" s="2" t="str">
        <f>TEXT(Origen[[#This Row],[Fecha Compra]],"dddd")</f>
        <v>viernes</v>
      </c>
      <c r="J1247" s="7" t="str">
        <f>TEXT(MONTH(Origen[[#This Row],[Fecha Compra]]),"MM")</f>
        <v>01</v>
      </c>
      <c r="K1247" s="7">
        <f>YEAR(Origen[[#This Row],[Fecha Compra]])</f>
        <v>2030</v>
      </c>
      <c r="L1247">
        <v>8</v>
      </c>
      <c r="M1247">
        <v>37</v>
      </c>
      <c r="N1247">
        <f>Origen[[#This Row],[Unidades]]*Origen[[#This Row],[PVP]]</f>
        <v>296</v>
      </c>
      <c r="O1247" s="1" t="s">
        <v>132</v>
      </c>
      <c r="P1247" s="1" t="s">
        <v>74</v>
      </c>
      <c r="Q1247" s="1" t="s">
        <v>90</v>
      </c>
      <c r="R1247" s="1" t="s">
        <v>8</v>
      </c>
      <c r="S1247" s="1" t="s">
        <v>20</v>
      </c>
      <c r="T1247" s="1" t="s">
        <v>21</v>
      </c>
      <c r="U1247" s="1" t="s">
        <v>31</v>
      </c>
    </row>
    <row r="1248" spans="1:21" x14ac:dyDescent="0.25">
      <c r="A1248">
        <v>1250</v>
      </c>
      <c r="B1248">
        <f>IF(IFERROR(VLOOKUP(Origen[[#This Row],[Customer ID]],A1249:A5147,1,FALSE),0)&gt;0,1,0)</f>
        <v>0</v>
      </c>
      <c r="C1248">
        <v>62</v>
      </c>
      <c r="D1248" s="1" t="s">
        <v>2</v>
      </c>
      <c r="E1248" s="1" t="str">
        <f>IF(Origen[[#This Row],[Genero Sin Depurar]]="","Desconocido",Origen[[#This Row],[Genero Sin Depurar]])</f>
        <v>Male</v>
      </c>
      <c r="F1248" s="1" t="s">
        <v>119</v>
      </c>
      <c r="G1248" s="1" t="s">
        <v>24</v>
      </c>
      <c r="H1248" s="2">
        <v>47790</v>
      </c>
      <c r="I1248" s="2" t="str">
        <f>TEXT(Origen[[#This Row],[Fecha Compra]],"dddd")</f>
        <v>domingo</v>
      </c>
      <c r="J1248" s="7" t="str">
        <f>TEXT(MONTH(Origen[[#This Row],[Fecha Compra]]),"MM")</f>
        <v>01</v>
      </c>
      <c r="K1248" s="7">
        <f>YEAR(Origen[[#This Row],[Fecha Compra]])</f>
        <v>2030</v>
      </c>
      <c r="L1248">
        <v>48</v>
      </c>
      <c r="M1248">
        <v>50</v>
      </c>
      <c r="N1248">
        <f>Origen[[#This Row],[Unidades]]*Origen[[#This Row],[PVP]]</f>
        <v>2400</v>
      </c>
      <c r="O1248" s="1" t="s">
        <v>29</v>
      </c>
      <c r="P1248" s="1" t="s">
        <v>26</v>
      </c>
      <c r="Q1248" s="1" t="s">
        <v>82</v>
      </c>
      <c r="R1248" s="1" t="s">
        <v>8</v>
      </c>
      <c r="S1248" s="1" t="s">
        <v>9</v>
      </c>
      <c r="T1248" s="1" t="s">
        <v>10</v>
      </c>
      <c r="U1248" s="1" t="s">
        <v>11</v>
      </c>
    </row>
    <row r="1249" spans="1:21" x14ac:dyDescent="0.25">
      <c r="A1249">
        <v>1251</v>
      </c>
      <c r="B1249">
        <f>IF(IFERROR(VLOOKUP(Origen[[#This Row],[Customer ID]],A1250:A5148,1,FALSE),0)&gt;0,1,0)</f>
        <v>0</v>
      </c>
      <c r="C1249">
        <v>52</v>
      </c>
      <c r="D1249" s="1" t="s">
        <v>2</v>
      </c>
      <c r="E1249" s="1" t="str">
        <f>IF(Origen[[#This Row],[Genero Sin Depurar]]="","Desconocido",Origen[[#This Row],[Genero Sin Depurar]])</f>
        <v>Male</v>
      </c>
      <c r="F1249" s="1" t="s">
        <v>16</v>
      </c>
      <c r="G1249" s="1" t="s">
        <v>4</v>
      </c>
      <c r="H1249" s="2">
        <v>47792</v>
      </c>
      <c r="I1249" s="2" t="str">
        <f>TEXT(Origen[[#This Row],[Fecha Compra]],"dddd")</f>
        <v>martes</v>
      </c>
      <c r="J1249" s="7" t="str">
        <f>TEXT(MONTH(Origen[[#This Row],[Fecha Compra]]),"MM")</f>
        <v>01</v>
      </c>
      <c r="K1249" s="7">
        <f>YEAR(Origen[[#This Row],[Fecha Compra]])</f>
        <v>2030</v>
      </c>
      <c r="L1249">
        <v>24</v>
      </c>
      <c r="M1249">
        <v>26</v>
      </c>
      <c r="N1249">
        <f>Origen[[#This Row],[Unidades]]*Origen[[#This Row],[PVP]]</f>
        <v>624</v>
      </c>
      <c r="O1249" s="1" t="s">
        <v>64</v>
      </c>
      <c r="P1249" s="1" t="s">
        <v>74</v>
      </c>
      <c r="Q1249" s="1" t="s">
        <v>55</v>
      </c>
      <c r="R1249" s="1" t="s">
        <v>8</v>
      </c>
      <c r="S1249" s="1" t="s">
        <v>20</v>
      </c>
      <c r="T1249" s="1" t="s">
        <v>15</v>
      </c>
      <c r="U1249" s="1" t="s">
        <v>70</v>
      </c>
    </row>
    <row r="1250" spans="1:21" x14ac:dyDescent="0.25">
      <c r="A1250">
        <v>1252</v>
      </c>
      <c r="B1250">
        <f>IF(IFERROR(VLOOKUP(Origen[[#This Row],[Customer ID]],A1251:A5149,1,FALSE),0)&gt;0,1,0)</f>
        <v>0</v>
      </c>
      <c r="C1250">
        <v>56</v>
      </c>
      <c r="D1250" s="1" t="s">
        <v>2</v>
      </c>
      <c r="E1250" s="1" t="str">
        <f>IF(Origen[[#This Row],[Genero Sin Depurar]]="","Desconocido",Origen[[#This Row],[Genero Sin Depurar]])</f>
        <v>Male</v>
      </c>
      <c r="F1250" s="1" t="s">
        <v>41</v>
      </c>
      <c r="G1250" s="1" t="s">
        <v>4</v>
      </c>
      <c r="H1250" s="2">
        <v>47794</v>
      </c>
      <c r="I1250" s="2" t="str">
        <f>TEXT(Origen[[#This Row],[Fecha Compra]],"dddd")</f>
        <v>jueves</v>
      </c>
      <c r="J1250" s="7" t="str">
        <f>TEXT(MONTH(Origen[[#This Row],[Fecha Compra]]),"MM")</f>
        <v>01</v>
      </c>
      <c r="K1250" s="7">
        <f>YEAR(Origen[[#This Row],[Fecha Compra]])</f>
        <v>2030</v>
      </c>
      <c r="L1250">
        <v>43</v>
      </c>
      <c r="M1250">
        <v>86</v>
      </c>
      <c r="N1250">
        <f>Origen[[#This Row],[Unidades]]*Origen[[#This Row],[PVP]]</f>
        <v>3698</v>
      </c>
      <c r="O1250" s="1" t="s">
        <v>98</v>
      </c>
      <c r="P1250" s="1" t="s">
        <v>74</v>
      </c>
      <c r="Q1250" s="1" t="s">
        <v>103</v>
      </c>
      <c r="R1250" s="1" t="s">
        <v>19</v>
      </c>
      <c r="S1250" s="1" t="s">
        <v>27</v>
      </c>
      <c r="T1250" s="1" t="s">
        <v>21</v>
      </c>
      <c r="U1250" s="1" t="s">
        <v>70</v>
      </c>
    </row>
    <row r="1251" spans="1:21" x14ac:dyDescent="0.25">
      <c r="A1251">
        <v>1253</v>
      </c>
      <c r="B1251">
        <f>IF(IFERROR(VLOOKUP(Origen[[#This Row],[Customer ID]],A1252:A5150,1,FALSE),0)&gt;0,1,0)</f>
        <v>0</v>
      </c>
      <c r="C1251">
        <v>28</v>
      </c>
      <c r="D1251" s="1" t="s">
        <v>2</v>
      </c>
      <c r="E1251" s="1" t="str">
        <f>IF(Origen[[#This Row],[Genero Sin Depurar]]="","Desconocido",Origen[[#This Row],[Genero Sin Depurar]])</f>
        <v>Male</v>
      </c>
      <c r="F1251" s="1" t="s">
        <v>23</v>
      </c>
      <c r="G1251" s="1" t="s">
        <v>24</v>
      </c>
      <c r="H1251" s="2">
        <v>47796</v>
      </c>
      <c r="I1251" s="2" t="str">
        <f>TEXT(Origen[[#This Row],[Fecha Compra]],"dddd")</f>
        <v>sábado</v>
      </c>
      <c r="J1251" s="7" t="str">
        <f>TEXT(MONTH(Origen[[#This Row],[Fecha Compra]]),"MM")</f>
        <v>01</v>
      </c>
      <c r="K1251" s="7">
        <f>YEAR(Origen[[#This Row],[Fecha Compra]])</f>
        <v>2030</v>
      </c>
      <c r="L1251">
        <v>8</v>
      </c>
      <c r="M1251">
        <v>41</v>
      </c>
      <c r="N1251">
        <f>Origen[[#This Row],[Unidades]]*Origen[[#This Row],[PVP]]</f>
        <v>328</v>
      </c>
      <c r="O1251" s="1" t="s">
        <v>17</v>
      </c>
      <c r="P1251" s="1" t="s">
        <v>6</v>
      </c>
      <c r="Q1251" s="1" t="s">
        <v>118</v>
      </c>
      <c r="R1251" s="1" t="s">
        <v>39</v>
      </c>
      <c r="S1251" s="1" t="s">
        <v>36</v>
      </c>
      <c r="T1251" s="1" t="s">
        <v>15</v>
      </c>
      <c r="U1251" s="1" t="s">
        <v>40</v>
      </c>
    </row>
    <row r="1252" spans="1:21" x14ac:dyDescent="0.25">
      <c r="A1252">
        <v>1254</v>
      </c>
      <c r="B1252">
        <f>IF(IFERROR(VLOOKUP(Origen[[#This Row],[Customer ID]],A1253:A5151,1,FALSE),0)&gt;0,1,0)</f>
        <v>0</v>
      </c>
      <c r="C1252">
        <v>39</v>
      </c>
      <c r="D1252" s="1" t="s">
        <v>2</v>
      </c>
      <c r="E1252" s="1" t="str">
        <f>IF(Origen[[#This Row],[Genero Sin Depurar]]="","Desconocido",Origen[[#This Row],[Genero Sin Depurar]])</f>
        <v>Male</v>
      </c>
      <c r="F1252" s="1" t="s">
        <v>23</v>
      </c>
      <c r="G1252" s="1" t="s">
        <v>24</v>
      </c>
      <c r="H1252" s="2">
        <v>47798</v>
      </c>
      <c r="I1252" s="2" t="str">
        <f>TEXT(Origen[[#This Row],[Fecha Compra]],"dddd")</f>
        <v>lunes</v>
      </c>
      <c r="J1252" s="7" t="str">
        <f>TEXT(MONTH(Origen[[#This Row],[Fecha Compra]]),"MM")</f>
        <v>01</v>
      </c>
      <c r="K1252" s="7">
        <f>YEAR(Origen[[#This Row],[Fecha Compra]])</f>
        <v>2030</v>
      </c>
      <c r="L1252">
        <v>49</v>
      </c>
      <c r="M1252">
        <v>23</v>
      </c>
      <c r="N1252">
        <f>Origen[[#This Row],[Unidades]]*Origen[[#This Row],[PVP]]</f>
        <v>1127</v>
      </c>
      <c r="O1252" s="1" t="s">
        <v>38</v>
      </c>
      <c r="P1252" s="1" t="s">
        <v>74</v>
      </c>
      <c r="Q1252" s="1" t="s">
        <v>90</v>
      </c>
      <c r="R1252" s="1" t="s">
        <v>8</v>
      </c>
      <c r="S1252" s="1" t="s">
        <v>9</v>
      </c>
      <c r="T1252" s="1" t="s">
        <v>28</v>
      </c>
      <c r="U1252" s="1" t="s">
        <v>31</v>
      </c>
    </row>
    <row r="1253" spans="1:21" x14ac:dyDescent="0.25">
      <c r="A1253">
        <v>1255</v>
      </c>
      <c r="B1253">
        <f>IF(IFERROR(VLOOKUP(Origen[[#This Row],[Customer ID]],A1254:A5152,1,FALSE),0)&gt;0,1,0)</f>
        <v>0</v>
      </c>
      <c r="C1253">
        <v>54</v>
      </c>
      <c r="D1253" s="1" t="s">
        <v>2</v>
      </c>
      <c r="E1253" s="1" t="str">
        <f>IF(Origen[[#This Row],[Genero Sin Depurar]]="","Desconocido",Origen[[#This Row],[Genero Sin Depurar]])</f>
        <v>Male</v>
      </c>
      <c r="F1253" s="1" t="s">
        <v>32</v>
      </c>
      <c r="G1253" s="1" t="s">
        <v>24</v>
      </c>
      <c r="H1253" s="2">
        <v>47800</v>
      </c>
      <c r="I1253" s="2" t="str">
        <f>TEXT(Origen[[#This Row],[Fecha Compra]],"dddd")</f>
        <v>miércoles</v>
      </c>
      <c r="J1253" s="7" t="str">
        <f>TEXT(MONTH(Origen[[#This Row],[Fecha Compra]]),"MM")</f>
        <v>01</v>
      </c>
      <c r="K1253" s="7">
        <f>YEAR(Origen[[#This Row],[Fecha Compra]])</f>
        <v>2030</v>
      </c>
      <c r="L1253">
        <v>2</v>
      </c>
      <c r="M1253">
        <v>56</v>
      </c>
      <c r="N1253">
        <f>Origen[[#This Row],[Unidades]]*Origen[[#This Row],[PVP]]</f>
        <v>112</v>
      </c>
      <c r="O1253" s="1" t="s">
        <v>81</v>
      </c>
      <c r="P1253" s="1" t="s">
        <v>74</v>
      </c>
      <c r="Q1253" s="1" t="s">
        <v>76</v>
      </c>
      <c r="R1253" s="1" t="s">
        <v>19</v>
      </c>
      <c r="S1253" s="1" t="s">
        <v>52</v>
      </c>
      <c r="T1253" s="1" t="s">
        <v>21</v>
      </c>
      <c r="U1253" s="1" t="s">
        <v>58</v>
      </c>
    </row>
    <row r="1254" spans="1:21" x14ac:dyDescent="0.25">
      <c r="A1254">
        <v>1256</v>
      </c>
      <c r="B1254">
        <f>IF(IFERROR(VLOOKUP(Origen[[#This Row],[Customer ID]],A1255:A5153,1,FALSE),0)&gt;0,1,0)</f>
        <v>0</v>
      </c>
      <c r="C1254">
        <v>30</v>
      </c>
      <c r="D1254" s="1" t="s">
        <v>2</v>
      </c>
      <c r="E1254" s="1" t="str">
        <f>IF(Origen[[#This Row],[Genero Sin Depurar]]="","Desconocido",Origen[[#This Row],[Genero Sin Depurar]])</f>
        <v>Male</v>
      </c>
      <c r="F1254" s="1" t="s">
        <v>106</v>
      </c>
      <c r="G1254" s="1" t="s">
        <v>49</v>
      </c>
      <c r="H1254" s="2">
        <v>47802</v>
      </c>
      <c r="I1254" s="2" t="str">
        <f>TEXT(Origen[[#This Row],[Fecha Compra]],"dddd")</f>
        <v>viernes</v>
      </c>
      <c r="J1254" s="7" t="str">
        <f>TEXT(MONTH(Origen[[#This Row],[Fecha Compra]]),"MM")</f>
        <v>01</v>
      </c>
      <c r="K1254" s="7">
        <f>YEAR(Origen[[#This Row],[Fecha Compra]])</f>
        <v>2030</v>
      </c>
      <c r="L1254">
        <v>38</v>
      </c>
      <c r="M1254">
        <v>68</v>
      </c>
      <c r="N1254">
        <f>Origen[[#This Row],[Unidades]]*Origen[[#This Row],[PVP]]</f>
        <v>2584</v>
      </c>
      <c r="O1254" s="1" t="s">
        <v>98</v>
      </c>
      <c r="P1254" s="1" t="s">
        <v>26</v>
      </c>
      <c r="Q1254" s="1" t="s">
        <v>82</v>
      </c>
      <c r="R1254" s="1" t="s">
        <v>39</v>
      </c>
      <c r="S1254" s="1" t="s">
        <v>36</v>
      </c>
      <c r="T1254" s="1" t="s">
        <v>15</v>
      </c>
      <c r="U1254" s="1" t="s">
        <v>11</v>
      </c>
    </row>
    <row r="1255" spans="1:21" x14ac:dyDescent="0.25">
      <c r="A1255">
        <v>1257</v>
      </c>
      <c r="B1255">
        <f>IF(IFERROR(VLOOKUP(Origen[[#This Row],[Customer ID]],A1256:A5154,1,FALSE),0)&gt;0,1,0)</f>
        <v>0</v>
      </c>
      <c r="C1255">
        <v>45</v>
      </c>
      <c r="D1255" s="1" t="s">
        <v>2</v>
      </c>
      <c r="E1255" s="1" t="str">
        <f>IF(Origen[[#This Row],[Genero Sin Depurar]]="","Desconocido",Origen[[#This Row],[Genero Sin Depurar]])</f>
        <v>Male</v>
      </c>
      <c r="F1255" s="1" t="s">
        <v>44</v>
      </c>
      <c r="G1255" s="1" t="s">
        <v>45</v>
      </c>
      <c r="H1255" s="2">
        <v>47804</v>
      </c>
      <c r="I1255" s="2" t="str">
        <f>TEXT(Origen[[#This Row],[Fecha Compra]],"dddd")</f>
        <v>domingo</v>
      </c>
      <c r="J1255" s="7" t="str">
        <f>TEXT(MONTH(Origen[[#This Row],[Fecha Compra]]),"MM")</f>
        <v>01</v>
      </c>
      <c r="K1255" s="7">
        <f>YEAR(Origen[[#This Row],[Fecha Compra]])</f>
        <v>2030</v>
      </c>
      <c r="L1255">
        <v>4</v>
      </c>
      <c r="M1255">
        <v>48</v>
      </c>
      <c r="N1255">
        <f>Origen[[#This Row],[Unidades]]*Origen[[#This Row],[PVP]]</f>
        <v>192</v>
      </c>
      <c r="O1255" s="1" t="s">
        <v>46</v>
      </c>
      <c r="P1255" s="1" t="s">
        <v>18</v>
      </c>
      <c r="Q1255" s="1" t="s">
        <v>60</v>
      </c>
      <c r="R1255" s="1" t="s">
        <v>8</v>
      </c>
      <c r="S1255" s="1" t="s">
        <v>9</v>
      </c>
      <c r="T1255" s="1" t="s">
        <v>15</v>
      </c>
      <c r="U1255" s="1" t="s">
        <v>11</v>
      </c>
    </row>
    <row r="1256" spans="1:21" x14ac:dyDescent="0.25">
      <c r="A1256">
        <v>1258</v>
      </c>
      <c r="B1256">
        <f>IF(IFERROR(VLOOKUP(Origen[[#This Row],[Customer ID]],A1257:A5155,1,FALSE),0)&gt;0,1,0)</f>
        <v>0</v>
      </c>
      <c r="C1256">
        <v>68</v>
      </c>
      <c r="D1256" s="1" t="s">
        <v>2</v>
      </c>
      <c r="E1256" s="1" t="str">
        <f>IF(Origen[[#This Row],[Genero Sin Depurar]]="","Desconocido",Origen[[#This Row],[Genero Sin Depurar]])</f>
        <v>Male</v>
      </c>
      <c r="F1256" s="1" t="s">
        <v>63</v>
      </c>
      <c r="G1256" s="1" t="s">
        <v>4</v>
      </c>
      <c r="H1256" s="2">
        <v>47806</v>
      </c>
      <c r="I1256" s="2" t="str">
        <f>TEXT(Origen[[#This Row],[Fecha Compra]],"dddd")</f>
        <v>martes</v>
      </c>
      <c r="J1256" s="7" t="str">
        <f>TEXT(MONTH(Origen[[#This Row],[Fecha Compra]]),"MM")</f>
        <v>01</v>
      </c>
      <c r="K1256" s="7">
        <f>YEAR(Origen[[#This Row],[Fecha Compra]])</f>
        <v>2030</v>
      </c>
      <c r="L1256">
        <v>31</v>
      </c>
      <c r="M1256">
        <v>67</v>
      </c>
      <c r="N1256">
        <f>Origen[[#This Row],[Unidades]]*Origen[[#This Row],[PVP]]</f>
        <v>2077</v>
      </c>
      <c r="O1256" s="1" t="s">
        <v>130</v>
      </c>
      <c r="P1256" s="1" t="s">
        <v>6</v>
      </c>
      <c r="Q1256" s="1" t="s">
        <v>62</v>
      </c>
      <c r="R1256" s="1" t="s">
        <v>19</v>
      </c>
      <c r="S1256" s="1" t="s">
        <v>20</v>
      </c>
      <c r="T1256" s="1" t="s">
        <v>15</v>
      </c>
      <c r="U1256" s="1" t="s">
        <v>79</v>
      </c>
    </row>
    <row r="1257" spans="1:21" x14ac:dyDescent="0.25">
      <c r="A1257">
        <v>1259</v>
      </c>
      <c r="B1257">
        <f>IF(IFERROR(VLOOKUP(Origen[[#This Row],[Customer ID]],A1258:A5156,1,FALSE),0)&gt;0,1,0)</f>
        <v>0</v>
      </c>
      <c r="C1257">
        <v>47</v>
      </c>
      <c r="D1257" s="1" t="s">
        <v>2</v>
      </c>
      <c r="E1257" s="1" t="str">
        <f>IF(Origen[[#This Row],[Genero Sin Depurar]]="","Desconocido",Origen[[#This Row],[Genero Sin Depurar]])</f>
        <v>Male</v>
      </c>
      <c r="F1257" s="1" t="s">
        <v>119</v>
      </c>
      <c r="G1257" s="1" t="s">
        <v>24</v>
      </c>
      <c r="H1257" s="2">
        <v>47808</v>
      </c>
      <c r="I1257" s="2" t="str">
        <f>TEXT(Origen[[#This Row],[Fecha Compra]],"dddd")</f>
        <v>jueves</v>
      </c>
      <c r="J1257" s="7" t="str">
        <f>TEXT(MONTH(Origen[[#This Row],[Fecha Compra]]),"MM")</f>
        <v>01</v>
      </c>
      <c r="K1257" s="7">
        <f>YEAR(Origen[[#This Row],[Fecha Compra]])</f>
        <v>2030</v>
      </c>
      <c r="L1257">
        <v>34</v>
      </c>
      <c r="M1257">
        <v>87</v>
      </c>
      <c r="N1257">
        <f>Origen[[#This Row],[Unidades]]*Origen[[#This Row],[PVP]]</f>
        <v>2958</v>
      </c>
      <c r="O1257" s="1" t="s">
        <v>105</v>
      </c>
      <c r="P1257" s="1" t="s">
        <v>74</v>
      </c>
      <c r="Q1257" s="1" t="s">
        <v>62</v>
      </c>
      <c r="R1257" s="1" t="s">
        <v>19</v>
      </c>
      <c r="S1257" s="1" t="s">
        <v>52</v>
      </c>
      <c r="T1257" s="1" t="s">
        <v>68</v>
      </c>
      <c r="U1257" s="1" t="s">
        <v>79</v>
      </c>
    </row>
    <row r="1258" spans="1:21" x14ac:dyDescent="0.25">
      <c r="A1258">
        <v>1260</v>
      </c>
      <c r="B1258">
        <f>IF(IFERROR(VLOOKUP(Origen[[#This Row],[Customer ID]],A1259:A5157,1,FALSE),0)&gt;0,1,0)</f>
        <v>0</v>
      </c>
      <c r="C1258">
        <v>68</v>
      </c>
      <c r="D1258" s="1" t="s">
        <v>2</v>
      </c>
      <c r="E1258" s="1" t="str">
        <f>IF(Origen[[#This Row],[Genero Sin Depurar]]="","Desconocido",Origen[[#This Row],[Genero Sin Depurar]])</f>
        <v>Male</v>
      </c>
      <c r="F1258" s="1" t="s">
        <v>69</v>
      </c>
      <c r="G1258" s="1" t="s">
        <v>4</v>
      </c>
      <c r="H1258" s="2">
        <v>47810</v>
      </c>
      <c r="I1258" s="2" t="str">
        <f>TEXT(Origen[[#This Row],[Fecha Compra]],"dddd")</f>
        <v>sábado</v>
      </c>
      <c r="J1258" s="7" t="str">
        <f>TEXT(MONTH(Origen[[#This Row],[Fecha Compra]]),"MM")</f>
        <v>01</v>
      </c>
      <c r="K1258" s="7">
        <f>YEAR(Origen[[#This Row],[Fecha Compra]])</f>
        <v>2030</v>
      </c>
      <c r="L1258">
        <v>45</v>
      </c>
      <c r="M1258">
        <v>64</v>
      </c>
      <c r="N1258">
        <f>Origen[[#This Row],[Unidades]]*Origen[[#This Row],[PVP]]</f>
        <v>2880</v>
      </c>
      <c r="O1258" s="1" t="s">
        <v>130</v>
      </c>
      <c r="P1258" s="1" t="s">
        <v>26</v>
      </c>
      <c r="Q1258" s="1" t="s">
        <v>30</v>
      </c>
      <c r="R1258" s="1" t="s">
        <v>39</v>
      </c>
      <c r="S1258" s="1" t="s">
        <v>36</v>
      </c>
      <c r="T1258" s="1" t="s">
        <v>21</v>
      </c>
      <c r="U1258" s="1" t="s">
        <v>70</v>
      </c>
    </row>
    <row r="1259" spans="1:21" x14ac:dyDescent="0.25">
      <c r="A1259">
        <v>1261</v>
      </c>
      <c r="B1259">
        <f>IF(IFERROR(VLOOKUP(Origen[[#This Row],[Customer ID]],A1260:A5158,1,FALSE),0)&gt;0,1,0)</f>
        <v>0</v>
      </c>
      <c r="C1259">
        <v>63</v>
      </c>
      <c r="D1259" s="1" t="s">
        <v>2</v>
      </c>
      <c r="E1259" s="1" t="str">
        <f>IF(Origen[[#This Row],[Genero Sin Depurar]]="","Desconocido",Origen[[#This Row],[Genero Sin Depurar]])</f>
        <v>Male</v>
      </c>
      <c r="F1259" s="1" t="s">
        <v>37</v>
      </c>
      <c r="G1259" s="1" t="s">
        <v>4</v>
      </c>
      <c r="H1259" s="2">
        <v>47812</v>
      </c>
      <c r="I1259" s="2" t="str">
        <f>TEXT(Origen[[#This Row],[Fecha Compra]],"dddd")</f>
        <v>lunes</v>
      </c>
      <c r="J1259" s="7" t="str">
        <f>TEXT(MONTH(Origen[[#This Row],[Fecha Compra]]),"MM")</f>
        <v>01</v>
      </c>
      <c r="K1259" s="7">
        <f>YEAR(Origen[[#This Row],[Fecha Compra]])</f>
        <v>2030</v>
      </c>
      <c r="L1259">
        <v>30</v>
      </c>
      <c r="M1259">
        <v>93</v>
      </c>
      <c r="N1259">
        <f>Origen[[#This Row],[Unidades]]*Origen[[#This Row],[PVP]]</f>
        <v>2790</v>
      </c>
      <c r="O1259" s="1" t="s">
        <v>123</v>
      </c>
      <c r="P1259" s="1" t="s">
        <v>74</v>
      </c>
      <c r="Q1259" s="1" t="s">
        <v>78</v>
      </c>
      <c r="R1259" s="1" t="s">
        <v>19</v>
      </c>
      <c r="S1259" s="1" t="s">
        <v>56</v>
      </c>
      <c r="T1259" s="1" t="s">
        <v>68</v>
      </c>
      <c r="U1259" s="1" t="s">
        <v>40</v>
      </c>
    </row>
    <row r="1260" spans="1:21" x14ac:dyDescent="0.25">
      <c r="A1260">
        <v>1262</v>
      </c>
      <c r="B1260">
        <f>IF(IFERROR(VLOOKUP(Origen[[#This Row],[Customer ID]],A1261:A5159,1,FALSE),0)&gt;0,1,0)</f>
        <v>0</v>
      </c>
      <c r="C1260">
        <v>20</v>
      </c>
      <c r="D1260" s="1" t="s">
        <v>2</v>
      </c>
      <c r="E1260" s="1" t="str">
        <f>IF(Origen[[#This Row],[Genero Sin Depurar]]="","Desconocido",Origen[[#This Row],[Genero Sin Depurar]])</f>
        <v>Male</v>
      </c>
      <c r="F1260" s="1" t="s">
        <v>37</v>
      </c>
      <c r="G1260" s="1" t="s">
        <v>4</v>
      </c>
      <c r="H1260" s="2">
        <v>47814</v>
      </c>
      <c r="I1260" s="2" t="str">
        <f>TEXT(Origen[[#This Row],[Fecha Compra]],"dddd")</f>
        <v>miércoles</v>
      </c>
      <c r="J1260" s="7" t="str">
        <f>TEXT(MONTH(Origen[[#This Row],[Fecha Compra]]),"MM")</f>
        <v>01</v>
      </c>
      <c r="K1260" s="7">
        <f>YEAR(Origen[[#This Row],[Fecha Compra]])</f>
        <v>2030</v>
      </c>
      <c r="L1260">
        <v>2</v>
      </c>
      <c r="M1260">
        <v>29</v>
      </c>
      <c r="N1260">
        <f>Origen[[#This Row],[Unidades]]*Origen[[#This Row],[PVP]]</f>
        <v>58</v>
      </c>
      <c r="O1260" s="1" t="s">
        <v>121</v>
      </c>
      <c r="P1260" s="1" t="s">
        <v>6</v>
      </c>
      <c r="Q1260" s="1" t="s">
        <v>14</v>
      </c>
      <c r="R1260" s="1" t="s">
        <v>35</v>
      </c>
      <c r="S1260" s="1" t="s">
        <v>27</v>
      </c>
      <c r="T1260" s="1" t="s">
        <v>21</v>
      </c>
      <c r="U1260" s="1" t="s">
        <v>11</v>
      </c>
    </row>
    <row r="1261" spans="1:21" x14ac:dyDescent="0.25">
      <c r="A1261">
        <v>1263</v>
      </c>
      <c r="B1261">
        <f>IF(IFERROR(VLOOKUP(Origen[[#This Row],[Customer ID]],A1262:A5160,1,FALSE),0)&gt;0,1,0)</f>
        <v>0</v>
      </c>
      <c r="C1261">
        <v>29</v>
      </c>
      <c r="D1261" s="1" t="s">
        <v>2</v>
      </c>
      <c r="E1261" s="1" t="str">
        <f>IF(Origen[[#This Row],[Genero Sin Depurar]]="","Desconocido",Origen[[#This Row],[Genero Sin Depurar]])</f>
        <v>Male</v>
      </c>
      <c r="F1261" s="1" t="s">
        <v>119</v>
      </c>
      <c r="G1261" s="1" t="s">
        <v>24</v>
      </c>
      <c r="H1261" s="2">
        <v>47816</v>
      </c>
      <c r="I1261" s="2" t="str">
        <f>TEXT(Origen[[#This Row],[Fecha Compra]],"dddd")</f>
        <v>viernes</v>
      </c>
      <c r="J1261" s="7" t="str">
        <f>TEXT(MONTH(Origen[[#This Row],[Fecha Compra]]),"MM")</f>
        <v>01</v>
      </c>
      <c r="K1261" s="7">
        <f>YEAR(Origen[[#This Row],[Fecha Compra]])</f>
        <v>2030</v>
      </c>
      <c r="L1261">
        <v>44</v>
      </c>
      <c r="M1261">
        <v>62</v>
      </c>
      <c r="N1261">
        <f>Origen[[#This Row],[Unidades]]*Origen[[#This Row],[PVP]]</f>
        <v>2728</v>
      </c>
      <c r="O1261" s="1" t="s">
        <v>104</v>
      </c>
      <c r="P1261" s="1" t="s">
        <v>6</v>
      </c>
      <c r="Q1261" s="1" t="s">
        <v>92</v>
      </c>
      <c r="R1261" s="1" t="s">
        <v>8</v>
      </c>
      <c r="S1261" s="1" t="s">
        <v>56</v>
      </c>
      <c r="T1261" s="1" t="s">
        <v>10</v>
      </c>
      <c r="U1261" s="1" t="s">
        <v>70</v>
      </c>
    </row>
    <row r="1262" spans="1:21" x14ac:dyDescent="0.25">
      <c r="A1262">
        <v>1264</v>
      </c>
      <c r="B1262">
        <f>IF(IFERROR(VLOOKUP(Origen[[#This Row],[Customer ID]],A1263:A5161,1,FALSE),0)&gt;0,1,0)</f>
        <v>0</v>
      </c>
      <c r="C1262">
        <v>41</v>
      </c>
      <c r="D1262" s="1" t="s">
        <v>2</v>
      </c>
      <c r="E1262" s="1" t="str">
        <f>IF(Origen[[#This Row],[Genero Sin Depurar]]="","Desconocido",Origen[[#This Row],[Genero Sin Depurar]])</f>
        <v>Male</v>
      </c>
      <c r="F1262" s="1" t="s">
        <v>86</v>
      </c>
      <c r="G1262" s="1" t="s">
        <v>4</v>
      </c>
      <c r="H1262" s="2">
        <v>47818</v>
      </c>
      <c r="I1262" s="2" t="str">
        <f>TEXT(Origen[[#This Row],[Fecha Compra]],"dddd")</f>
        <v>domingo</v>
      </c>
      <c r="J1262" s="7" t="str">
        <f>TEXT(MONTH(Origen[[#This Row],[Fecha Compra]]),"MM")</f>
        <v>01</v>
      </c>
      <c r="K1262" s="7">
        <f>YEAR(Origen[[#This Row],[Fecha Compra]])</f>
        <v>2030</v>
      </c>
      <c r="L1262">
        <v>1</v>
      </c>
      <c r="M1262">
        <v>70</v>
      </c>
      <c r="N1262">
        <f>Origen[[#This Row],[Unidades]]*Origen[[#This Row],[PVP]]</f>
        <v>70</v>
      </c>
      <c r="O1262" s="1" t="s">
        <v>61</v>
      </c>
      <c r="P1262" s="1" t="s">
        <v>6</v>
      </c>
      <c r="Q1262" s="1" t="s">
        <v>92</v>
      </c>
      <c r="R1262" s="1" t="s">
        <v>8</v>
      </c>
      <c r="S1262" s="1" t="s">
        <v>52</v>
      </c>
      <c r="T1262" s="1" t="s">
        <v>21</v>
      </c>
      <c r="U1262" s="1" t="s">
        <v>58</v>
      </c>
    </row>
    <row r="1263" spans="1:21" x14ac:dyDescent="0.25">
      <c r="A1263">
        <v>1265</v>
      </c>
      <c r="B1263">
        <f>IF(IFERROR(VLOOKUP(Origen[[#This Row],[Customer ID]],A1264:A5162,1,FALSE),0)&gt;0,1,0)</f>
        <v>0</v>
      </c>
      <c r="C1263">
        <v>52</v>
      </c>
      <c r="D1263" s="1" t="s">
        <v>2</v>
      </c>
      <c r="E1263" s="1" t="str">
        <f>IF(Origen[[#This Row],[Genero Sin Depurar]]="","Desconocido",Origen[[#This Row],[Genero Sin Depurar]])</f>
        <v>Male</v>
      </c>
      <c r="F1263" s="1" t="s">
        <v>12</v>
      </c>
      <c r="G1263" s="1" t="s">
        <v>4</v>
      </c>
      <c r="H1263" s="2">
        <v>47820</v>
      </c>
      <c r="I1263" s="2" t="str">
        <f>TEXT(Origen[[#This Row],[Fecha Compra]],"dddd")</f>
        <v>martes</v>
      </c>
      <c r="J1263" s="7" t="str">
        <f>TEXT(MONTH(Origen[[#This Row],[Fecha Compra]]),"MM")</f>
        <v>01</v>
      </c>
      <c r="K1263" s="7">
        <f>YEAR(Origen[[#This Row],[Fecha Compra]])</f>
        <v>2030</v>
      </c>
      <c r="L1263">
        <v>1</v>
      </c>
      <c r="M1263">
        <v>92</v>
      </c>
      <c r="N1263">
        <f>Origen[[#This Row],[Unidades]]*Origen[[#This Row],[PVP]]</f>
        <v>92</v>
      </c>
      <c r="O1263" s="1" t="s">
        <v>111</v>
      </c>
      <c r="P1263" s="1" t="s">
        <v>18</v>
      </c>
      <c r="Q1263" s="1" t="s">
        <v>126</v>
      </c>
      <c r="R1263" s="1" t="s">
        <v>8</v>
      </c>
      <c r="S1263" s="1" t="s">
        <v>27</v>
      </c>
      <c r="T1263" s="1" t="s">
        <v>10</v>
      </c>
      <c r="U1263" s="1" t="s">
        <v>58</v>
      </c>
    </row>
    <row r="1264" spans="1:21" x14ac:dyDescent="0.25">
      <c r="A1264">
        <v>1266</v>
      </c>
      <c r="B1264">
        <f>IF(IFERROR(VLOOKUP(Origen[[#This Row],[Customer ID]],A1265:A5163,1,FALSE),0)&gt;0,1,0)</f>
        <v>0</v>
      </c>
      <c r="C1264">
        <v>32</v>
      </c>
      <c r="D1264" s="1" t="s">
        <v>2</v>
      </c>
      <c r="E1264" s="1" t="str">
        <f>IF(Origen[[#This Row],[Genero Sin Depurar]]="","Desconocido",Origen[[#This Row],[Genero Sin Depurar]])</f>
        <v>Male</v>
      </c>
      <c r="F1264" s="1" t="s">
        <v>37</v>
      </c>
      <c r="G1264" s="1" t="s">
        <v>4</v>
      </c>
      <c r="H1264" s="2">
        <v>47822</v>
      </c>
      <c r="I1264" s="2" t="str">
        <f>TEXT(Origen[[#This Row],[Fecha Compra]],"dddd")</f>
        <v>jueves</v>
      </c>
      <c r="J1264" s="7" t="str">
        <f>TEXT(MONTH(Origen[[#This Row],[Fecha Compra]]),"MM")</f>
        <v>01</v>
      </c>
      <c r="K1264" s="7">
        <f>YEAR(Origen[[#This Row],[Fecha Compra]])</f>
        <v>2030</v>
      </c>
      <c r="L1264">
        <v>27</v>
      </c>
      <c r="M1264">
        <v>79</v>
      </c>
      <c r="N1264">
        <f>Origen[[#This Row],[Unidades]]*Origen[[#This Row],[PVP]]</f>
        <v>2133</v>
      </c>
      <c r="O1264" s="1" t="s">
        <v>42</v>
      </c>
      <c r="P1264" s="1" t="s">
        <v>26</v>
      </c>
      <c r="Q1264" s="1" t="s">
        <v>75</v>
      </c>
      <c r="R1264" s="1" t="s">
        <v>19</v>
      </c>
      <c r="S1264" s="1" t="s">
        <v>27</v>
      </c>
      <c r="T1264" s="1" t="s">
        <v>57</v>
      </c>
      <c r="U1264" s="1" t="s">
        <v>22</v>
      </c>
    </row>
    <row r="1265" spans="1:21" x14ac:dyDescent="0.25">
      <c r="A1265">
        <v>1267</v>
      </c>
      <c r="B1265">
        <f>IF(IFERROR(VLOOKUP(Origen[[#This Row],[Customer ID]],A1266:A5164,1,FALSE),0)&gt;0,1,0)</f>
        <v>0</v>
      </c>
      <c r="C1265">
        <v>20</v>
      </c>
      <c r="D1265" s="1" t="s">
        <v>2</v>
      </c>
      <c r="E1265" s="1" t="str">
        <f>IF(Origen[[#This Row],[Genero Sin Depurar]]="","Desconocido",Origen[[#This Row],[Genero Sin Depurar]])</f>
        <v>Male</v>
      </c>
      <c r="F1265" s="1" t="s">
        <v>3</v>
      </c>
      <c r="G1265" s="1" t="s">
        <v>4</v>
      </c>
      <c r="H1265" s="2">
        <v>47824</v>
      </c>
      <c r="I1265" s="2" t="str">
        <f>TEXT(Origen[[#This Row],[Fecha Compra]],"dddd")</f>
        <v>sábado</v>
      </c>
      <c r="J1265" s="7" t="str">
        <f>TEXT(MONTH(Origen[[#This Row],[Fecha Compra]]),"MM")</f>
        <v>01</v>
      </c>
      <c r="K1265" s="7">
        <f>YEAR(Origen[[#This Row],[Fecha Compra]])</f>
        <v>2030</v>
      </c>
      <c r="L1265">
        <v>14</v>
      </c>
      <c r="M1265">
        <v>31</v>
      </c>
      <c r="N1265">
        <f>Origen[[#This Row],[Unidades]]*Origen[[#This Row],[PVP]]</f>
        <v>434</v>
      </c>
      <c r="O1265" s="1" t="s">
        <v>96</v>
      </c>
      <c r="P1265" s="1" t="s">
        <v>26</v>
      </c>
      <c r="Q1265" s="1" t="s">
        <v>82</v>
      </c>
      <c r="R1265" s="1" t="s">
        <v>39</v>
      </c>
      <c r="S1265" s="1" t="s">
        <v>36</v>
      </c>
      <c r="T1265" s="1" t="s">
        <v>68</v>
      </c>
      <c r="U1265" s="1" t="s">
        <v>79</v>
      </c>
    </row>
    <row r="1266" spans="1:21" x14ac:dyDescent="0.25">
      <c r="A1266">
        <v>1268</v>
      </c>
      <c r="B1266">
        <f>IF(IFERROR(VLOOKUP(Origen[[#This Row],[Customer ID]],A1267:A5165,1,FALSE),0)&gt;0,1,0)</f>
        <v>0</v>
      </c>
      <c r="C1266">
        <v>47</v>
      </c>
      <c r="D1266" s="1" t="s">
        <v>2</v>
      </c>
      <c r="E1266" s="1" t="str">
        <f>IF(Origen[[#This Row],[Genero Sin Depurar]]="","Desconocido",Origen[[#This Row],[Genero Sin Depurar]])</f>
        <v>Male</v>
      </c>
      <c r="F1266" s="1" t="s">
        <v>95</v>
      </c>
      <c r="G1266" s="1" t="s">
        <v>4</v>
      </c>
      <c r="H1266" s="2">
        <v>47826</v>
      </c>
      <c r="I1266" s="2" t="str">
        <f>TEXT(Origen[[#This Row],[Fecha Compra]],"dddd")</f>
        <v>lunes</v>
      </c>
      <c r="J1266" s="7" t="str">
        <f>TEXT(MONTH(Origen[[#This Row],[Fecha Compra]]),"MM")</f>
        <v>01</v>
      </c>
      <c r="K1266" s="7">
        <f>YEAR(Origen[[#This Row],[Fecha Compra]])</f>
        <v>2030</v>
      </c>
      <c r="L1266">
        <v>41</v>
      </c>
      <c r="M1266">
        <v>83</v>
      </c>
      <c r="N1266">
        <f>Origen[[#This Row],[Unidades]]*Origen[[#This Row],[PVP]]</f>
        <v>3403</v>
      </c>
      <c r="O1266" s="1" t="s">
        <v>29</v>
      </c>
      <c r="P1266" s="1" t="s">
        <v>18</v>
      </c>
      <c r="Q1266" s="1" t="s">
        <v>7</v>
      </c>
      <c r="R1266" s="1" t="s">
        <v>19</v>
      </c>
      <c r="S1266" s="1" t="s">
        <v>36</v>
      </c>
      <c r="T1266" s="1" t="s">
        <v>15</v>
      </c>
      <c r="U1266" s="1" t="s">
        <v>22</v>
      </c>
    </row>
    <row r="1267" spans="1:21" x14ac:dyDescent="0.25">
      <c r="A1267">
        <v>1269</v>
      </c>
      <c r="B1267">
        <f>IF(IFERROR(VLOOKUP(Origen[[#This Row],[Customer ID]],A1268:A5166,1,FALSE),0)&gt;0,1,0)</f>
        <v>0</v>
      </c>
      <c r="C1267">
        <v>23</v>
      </c>
      <c r="D1267" s="1" t="s">
        <v>2</v>
      </c>
      <c r="E1267" s="1" t="str">
        <f>IF(Origen[[#This Row],[Genero Sin Depurar]]="","Desconocido",Origen[[#This Row],[Genero Sin Depurar]])</f>
        <v>Male</v>
      </c>
      <c r="F1267" s="1" t="s">
        <v>84</v>
      </c>
      <c r="G1267" s="1" t="s">
        <v>45</v>
      </c>
      <c r="H1267" s="2">
        <v>47828</v>
      </c>
      <c r="I1267" s="2" t="str">
        <f>TEXT(Origen[[#This Row],[Fecha Compra]],"dddd")</f>
        <v>miércoles</v>
      </c>
      <c r="J1267" s="7" t="str">
        <f>TEXT(MONTH(Origen[[#This Row],[Fecha Compra]]),"MM")</f>
        <v>01</v>
      </c>
      <c r="K1267" s="7">
        <f>YEAR(Origen[[#This Row],[Fecha Compra]])</f>
        <v>2030</v>
      </c>
      <c r="L1267">
        <v>25</v>
      </c>
      <c r="M1267">
        <v>88</v>
      </c>
      <c r="N1267">
        <f>Origen[[#This Row],[Unidades]]*Origen[[#This Row],[PVP]]</f>
        <v>2200</v>
      </c>
      <c r="O1267" s="1" t="s">
        <v>117</v>
      </c>
      <c r="P1267" s="1" t="s">
        <v>74</v>
      </c>
      <c r="Q1267" s="1" t="s">
        <v>43</v>
      </c>
      <c r="R1267" s="1" t="s">
        <v>8</v>
      </c>
      <c r="S1267" s="1" t="s">
        <v>27</v>
      </c>
      <c r="T1267" s="1" t="s">
        <v>68</v>
      </c>
      <c r="U1267" s="1" t="s">
        <v>58</v>
      </c>
    </row>
    <row r="1268" spans="1:21" x14ac:dyDescent="0.25">
      <c r="A1268">
        <v>1270</v>
      </c>
      <c r="B1268">
        <f>IF(IFERROR(VLOOKUP(Origen[[#This Row],[Customer ID]],A1269:A5167,1,FALSE),0)&gt;0,1,0)</f>
        <v>0</v>
      </c>
      <c r="C1268">
        <v>43</v>
      </c>
      <c r="D1268" s="1" t="s">
        <v>2</v>
      </c>
      <c r="E1268" s="1" t="str">
        <f>IF(Origen[[#This Row],[Genero Sin Depurar]]="","Desconocido",Origen[[#This Row],[Genero Sin Depurar]])</f>
        <v>Male</v>
      </c>
      <c r="F1268" s="1" t="s">
        <v>88</v>
      </c>
      <c r="G1268" s="1" t="s">
        <v>49</v>
      </c>
      <c r="H1268" s="2">
        <v>47830</v>
      </c>
      <c r="I1268" s="2" t="str">
        <f>TEXT(Origen[[#This Row],[Fecha Compra]],"dddd")</f>
        <v>viernes</v>
      </c>
      <c r="J1268" s="7" t="str">
        <f>TEXT(MONTH(Origen[[#This Row],[Fecha Compra]]),"MM")</f>
        <v>01</v>
      </c>
      <c r="K1268" s="7">
        <f>YEAR(Origen[[#This Row],[Fecha Compra]])</f>
        <v>2030</v>
      </c>
      <c r="L1268">
        <v>47</v>
      </c>
      <c r="M1268">
        <v>53</v>
      </c>
      <c r="N1268">
        <f>Origen[[#This Row],[Unidades]]*Origen[[#This Row],[PVP]]</f>
        <v>2491</v>
      </c>
      <c r="O1268" s="1" t="s">
        <v>111</v>
      </c>
      <c r="P1268" s="1" t="s">
        <v>26</v>
      </c>
      <c r="Q1268" s="1" t="s">
        <v>75</v>
      </c>
      <c r="R1268" s="1" t="s">
        <v>19</v>
      </c>
      <c r="S1268" s="1" t="s">
        <v>36</v>
      </c>
      <c r="T1268" s="1" t="s">
        <v>28</v>
      </c>
      <c r="U1268" s="1" t="s">
        <v>40</v>
      </c>
    </row>
    <row r="1269" spans="1:21" x14ac:dyDescent="0.25">
      <c r="A1269">
        <v>1271</v>
      </c>
      <c r="B1269">
        <f>IF(IFERROR(VLOOKUP(Origen[[#This Row],[Customer ID]],A1270:A5168,1,FALSE),0)&gt;0,1,0)</f>
        <v>0</v>
      </c>
      <c r="C1269">
        <v>67</v>
      </c>
      <c r="D1269" s="1" t="s">
        <v>2</v>
      </c>
      <c r="E1269" s="1" t="str">
        <f>IF(Origen[[#This Row],[Genero Sin Depurar]]="","Desconocido",Origen[[#This Row],[Genero Sin Depurar]])</f>
        <v>Male</v>
      </c>
      <c r="F1269" s="1" t="s">
        <v>86</v>
      </c>
      <c r="G1269" s="1" t="s">
        <v>4</v>
      </c>
      <c r="H1269" s="2">
        <v>47832</v>
      </c>
      <c r="I1269" s="2" t="str">
        <f>TEXT(Origen[[#This Row],[Fecha Compra]],"dddd")</f>
        <v>domingo</v>
      </c>
      <c r="J1269" s="7" t="str">
        <f>TEXT(MONTH(Origen[[#This Row],[Fecha Compra]]),"MM")</f>
        <v>01</v>
      </c>
      <c r="K1269" s="7">
        <f>YEAR(Origen[[#This Row],[Fecha Compra]])</f>
        <v>2030</v>
      </c>
      <c r="L1269">
        <v>20</v>
      </c>
      <c r="M1269">
        <v>98</v>
      </c>
      <c r="N1269">
        <f>Origen[[#This Row],[Unidades]]*Origen[[#This Row],[PVP]]</f>
        <v>1960</v>
      </c>
      <c r="O1269" s="1" t="s">
        <v>46</v>
      </c>
      <c r="P1269" s="1" t="s">
        <v>26</v>
      </c>
      <c r="Q1269" s="1" t="s">
        <v>78</v>
      </c>
      <c r="R1269" s="1" t="s">
        <v>39</v>
      </c>
      <c r="S1269" s="1" t="s">
        <v>36</v>
      </c>
      <c r="T1269" s="1" t="s">
        <v>15</v>
      </c>
      <c r="U1269" s="1" t="s">
        <v>31</v>
      </c>
    </row>
    <row r="1270" spans="1:21" x14ac:dyDescent="0.25">
      <c r="A1270">
        <v>1272</v>
      </c>
      <c r="B1270">
        <f>IF(IFERROR(VLOOKUP(Origen[[#This Row],[Customer ID]],A1271:A5169,1,FALSE),0)&gt;0,1,0)</f>
        <v>0</v>
      </c>
      <c r="C1270">
        <v>70</v>
      </c>
      <c r="D1270" s="1" t="s">
        <v>2</v>
      </c>
      <c r="E1270" s="1" t="str">
        <f>IF(Origen[[#This Row],[Genero Sin Depurar]]="","Desconocido",Origen[[#This Row],[Genero Sin Depurar]])</f>
        <v>Male</v>
      </c>
      <c r="F1270" s="1" t="s">
        <v>88</v>
      </c>
      <c r="G1270" s="1" t="s">
        <v>49</v>
      </c>
      <c r="H1270" s="2">
        <v>47834</v>
      </c>
      <c r="I1270" s="2" t="str">
        <f>TEXT(Origen[[#This Row],[Fecha Compra]],"dddd")</f>
        <v>martes</v>
      </c>
      <c r="J1270" s="7" t="str">
        <f>TEXT(MONTH(Origen[[#This Row],[Fecha Compra]]),"MM")</f>
        <v>01</v>
      </c>
      <c r="K1270" s="7">
        <f>YEAR(Origen[[#This Row],[Fecha Compra]])</f>
        <v>2030</v>
      </c>
      <c r="L1270">
        <v>42</v>
      </c>
      <c r="M1270">
        <v>57</v>
      </c>
      <c r="N1270">
        <f>Origen[[#This Row],[Unidades]]*Origen[[#This Row],[PVP]]</f>
        <v>2394</v>
      </c>
      <c r="O1270" s="1" t="s">
        <v>5</v>
      </c>
      <c r="P1270" s="1" t="s">
        <v>18</v>
      </c>
      <c r="Q1270" s="1" t="s">
        <v>7</v>
      </c>
      <c r="R1270" s="1" t="s">
        <v>19</v>
      </c>
      <c r="S1270" s="1" t="s">
        <v>56</v>
      </c>
      <c r="T1270" s="1" t="s">
        <v>28</v>
      </c>
      <c r="U1270" s="1" t="s">
        <v>31</v>
      </c>
    </row>
    <row r="1271" spans="1:21" x14ac:dyDescent="0.25">
      <c r="A1271">
        <v>1273</v>
      </c>
      <c r="B1271">
        <f>IF(IFERROR(VLOOKUP(Origen[[#This Row],[Customer ID]],A1272:A5170,1,FALSE),0)&gt;0,1,0)</f>
        <v>0</v>
      </c>
      <c r="C1271">
        <v>35</v>
      </c>
      <c r="D1271" s="1" t="s">
        <v>2</v>
      </c>
      <c r="E1271" s="1" t="str">
        <f>IF(Origen[[#This Row],[Genero Sin Depurar]]="","Desconocido",Origen[[#This Row],[Genero Sin Depurar]])</f>
        <v>Male</v>
      </c>
      <c r="F1271" s="1" t="s">
        <v>23</v>
      </c>
      <c r="G1271" s="1" t="s">
        <v>24</v>
      </c>
      <c r="H1271" s="2">
        <v>47836</v>
      </c>
      <c r="I1271" s="2" t="str">
        <f>TEXT(Origen[[#This Row],[Fecha Compra]],"dddd")</f>
        <v>jueves</v>
      </c>
      <c r="J1271" s="7" t="str">
        <f>TEXT(MONTH(Origen[[#This Row],[Fecha Compra]]),"MM")</f>
        <v>01</v>
      </c>
      <c r="K1271" s="7">
        <f>YEAR(Origen[[#This Row],[Fecha Compra]])</f>
        <v>2030</v>
      </c>
      <c r="L1271">
        <v>16</v>
      </c>
      <c r="M1271">
        <v>80</v>
      </c>
      <c r="N1271">
        <f>Origen[[#This Row],[Unidades]]*Origen[[#This Row],[PVP]]</f>
        <v>1280</v>
      </c>
      <c r="O1271" s="1" t="s">
        <v>132</v>
      </c>
      <c r="P1271" s="1" t="s">
        <v>26</v>
      </c>
      <c r="Q1271" s="1" t="s">
        <v>103</v>
      </c>
      <c r="R1271" s="1" t="s">
        <v>8</v>
      </c>
      <c r="S1271" s="1" t="s">
        <v>9</v>
      </c>
      <c r="T1271" s="1" t="s">
        <v>57</v>
      </c>
      <c r="U1271" s="1" t="s">
        <v>70</v>
      </c>
    </row>
    <row r="1272" spans="1:21" x14ac:dyDescent="0.25">
      <c r="A1272">
        <v>1274</v>
      </c>
      <c r="B1272">
        <f>IF(IFERROR(VLOOKUP(Origen[[#This Row],[Customer ID]],A1273:A5171,1,FALSE),0)&gt;0,1,0)</f>
        <v>0</v>
      </c>
      <c r="C1272">
        <v>41</v>
      </c>
      <c r="D1272" s="1" t="s">
        <v>2</v>
      </c>
      <c r="E1272" s="1" t="str">
        <f>IF(Origen[[#This Row],[Genero Sin Depurar]]="","Desconocido",Origen[[#This Row],[Genero Sin Depurar]])</f>
        <v>Male</v>
      </c>
      <c r="F1272" s="1" t="s">
        <v>16</v>
      </c>
      <c r="G1272" s="1" t="s">
        <v>4</v>
      </c>
      <c r="H1272" s="2">
        <v>47838</v>
      </c>
      <c r="I1272" s="2" t="str">
        <f>TEXT(Origen[[#This Row],[Fecha Compra]],"dddd")</f>
        <v>sábado</v>
      </c>
      <c r="J1272" s="7" t="str">
        <f>TEXT(MONTH(Origen[[#This Row],[Fecha Compra]]),"MM")</f>
        <v>01</v>
      </c>
      <c r="K1272" s="7">
        <f>YEAR(Origen[[#This Row],[Fecha Compra]])</f>
        <v>2030</v>
      </c>
      <c r="L1272">
        <v>32</v>
      </c>
      <c r="M1272">
        <v>29</v>
      </c>
      <c r="N1272">
        <f>Origen[[#This Row],[Unidades]]*Origen[[#This Row],[PVP]]</f>
        <v>928</v>
      </c>
      <c r="O1272" s="1" t="s">
        <v>73</v>
      </c>
      <c r="P1272" s="1" t="s">
        <v>6</v>
      </c>
      <c r="Q1272" s="1" t="s">
        <v>47</v>
      </c>
      <c r="R1272" s="1" t="s">
        <v>19</v>
      </c>
      <c r="S1272" s="1" t="s">
        <v>27</v>
      </c>
      <c r="T1272" s="1" t="s">
        <v>21</v>
      </c>
      <c r="U1272" s="1" t="s">
        <v>79</v>
      </c>
    </row>
    <row r="1273" spans="1:21" x14ac:dyDescent="0.25">
      <c r="A1273">
        <v>1275</v>
      </c>
      <c r="B1273">
        <f>IF(IFERROR(VLOOKUP(Origen[[#This Row],[Customer ID]],A1274:A5172,1,FALSE),0)&gt;0,1,0)</f>
        <v>0</v>
      </c>
      <c r="C1273">
        <v>54</v>
      </c>
      <c r="D1273" s="1" t="s">
        <v>2</v>
      </c>
      <c r="E1273" s="1" t="str">
        <f>IF(Origen[[#This Row],[Genero Sin Depurar]]="","Desconocido",Origen[[#This Row],[Genero Sin Depurar]])</f>
        <v>Male</v>
      </c>
      <c r="F1273" s="1" t="s">
        <v>106</v>
      </c>
      <c r="G1273" s="1" t="s">
        <v>49</v>
      </c>
      <c r="H1273" s="2">
        <v>47840</v>
      </c>
      <c r="I1273" s="2" t="str">
        <f>TEXT(Origen[[#This Row],[Fecha Compra]],"dddd")</f>
        <v>lunes</v>
      </c>
      <c r="J1273" s="7" t="str">
        <f>TEXT(MONTH(Origen[[#This Row],[Fecha Compra]]),"MM")</f>
        <v>01</v>
      </c>
      <c r="K1273" s="7">
        <f>YEAR(Origen[[#This Row],[Fecha Compra]])</f>
        <v>2030</v>
      </c>
      <c r="L1273">
        <v>37</v>
      </c>
      <c r="M1273">
        <v>73</v>
      </c>
      <c r="N1273">
        <f>Origen[[#This Row],[Unidades]]*Origen[[#This Row],[PVP]]</f>
        <v>2701</v>
      </c>
      <c r="O1273" s="1" t="s">
        <v>50</v>
      </c>
      <c r="P1273" s="1" t="s">
        <v>26</v>
      </c>
      <c r="Q1273" s="1" t="s">
        <v>60</v>
      </c>
      <c r="R1273" s="1" t="s">
        <v>19</v>
      </c>
      <c r="S1273" s="1" t="s">
        <v>52</v>
      </c>
      <c r="T1273" s="1" t="s">
        <v>28</v>
      </c>
      <c r="U1273" s="1" t="s">
        <v>40</v>
      </c>
    </row>
    <row r="1274" spans="1:21" x14ac:dyDescent="0.25">
      <c r="A1274">
        <v>1276</v>
      </c>
      <c r="B1274">
        <f>IF(IFERROR(VLOOKUP(Origen[[#This Row],[Customer ID]],A1275:A5173,1,FALSE),0)&gt;0,1,0)</f>
        <v>0</v>
      </c>
      <c r="C1274">
        <v>55</v>
      </c>
      <c r="D1274" s="1" t="s">
        <v>2</v>
      </c>
      <c r="E1274" s="1" t="str">
        <f>IF(Origen[[#This Row],[Genero Sin Depurar]]="","Desconocido",Origen[[#This Row],[Genero Sin Depurar]])</f>
        <v>Male</v>
      </c>
      <c r="F1274" s="1" t="s">
        <v>12</v>
      </c>
      <c r="G1274" s="1" t="s">
        <v>4</v>
      </c>
      <c r="H1274" s="2">
        <v>47842</v>
      </c>
      <c r="I1274" s="2" t="str">
        <f>TEXT(Origen[[#This Row],[Fecha Compra]],"dddd")</f>
        <v>miércoles</v>
      </c>
      <c r="J1274" s="7" t="str">
        <f>TEXT(MONTH(Origen[[#This Row],[Fecha Compra]]),"MM")</f>
        <v>01</v>
      </c>
      <c r="K1274" s="7">
        <f>YEAR(Origen[[#This Row],[Fecha Compra]])</f>
        <v>2030</v>
      </c>
      <c r="L1274">
        <v>1</v>
      </c>
      <c r="M1274">
        <v>32</v>
      </c>
      <c r="N1274">
        <f>Origen[[#This Row],[Unidades]]*Origen[[#This Row],[PVP]]</f>
        <v>32</v>
      </c>
      <c r="O1274" s="1" t="s">
        <v>54</v>
      </c>
      <c r="P1274" s="1" t="s">
        <v>18</v>
      </c>
      <c r="Q1274" s="1" t="s">
        <v>30</v>
      </c>
      <c r="R1274" s="1" t="s">
        <v>39</v>
      </c>
      <c r="S1274" s="1" t="s">
        <v>36</v>
      </c>
      <c r="T1274" s="1" t="s">
        <v>28</v>
      </c>
      <c r="U1274" s="1" t="s">
        <v>70</v>
      </c>
    </row>
    <row r="1275" spans="1:21" x14ac:dyDescent="0.25">
      <c r="A1275">
        <v>1277</v>
      </c>
      <c r="B1275">
        <f>IF(IFERROR(VLOOKUP(Origen[[#This Row],[Customer ID]],A1276:A5174,1,FALSE),0)&gt;0,1,0)</f>
        <v>0</v>
      </c>
      <c r="C1275">
        <v>51</v>
      </c>
      <c r="D1275" s="1" t="s">
        <v>2</v>
      </c>
      <c r="E1275" s="1" t="str">
        <f>IF(Origen[[#This Row],[Genero Sin Depurar]]="","Desconocido",Origen[[#This Row],[Genero Sin Depurar]])</f>
        <v>Male</v>
      </c>
      <c r="F1275" s="1" t="s">
        <v>119</v>
      </c>
      <c r="G1275" s="1" t="s">
        <v>24</v>
      </c>
      <c r="H1275" s="2">
        <v>47844</v>
      </c>
      <c r="I1275" s="2" t="str">
        <f>TEXT(Origen[[#This Row],[Fecha Compra]],"dddd")</f>
        <v>viernes</v>
      </c>
      <c r="J1275" s="7" t="str">
        <f>TEXT(MONTH(Origen[[#This Row],[Fecha Compra]]),"MM")</f>
        <v>01</v>
      </c>
      <c r="K1275" s="7">
        <f>YEAR(Origen[[#This Row],[Fecha Compra]])</f>
        <v>2030</v>
      </c>
      <c r="L1275">
        <v>37</v>
      </c>
      <c r="M1275">
        <v>68</v>
      </c>
      <c r="N1275">
        <f>Origen[[#This Row],[Unidades]]*Origen[[#This Row],[PVP]]</f>
        <v>2516</v>
      </c>
      <c r="O1275" s="1" t="s">
        <v>33</v>
      </c>
      <c r="P1275" s="1" t="s">
        <v>6</v>
      </c>
      <c r="Q1275" s="1" t="s">
        <v>30</v>
      </c>
      <c r="R1275" s="1" t="s">
        <v>19</v>
      </c>
      <c r="S1275" s="1" t="s">
        <v>27</v>
      </c>
      <c r="T1275" s="1" t="s">
        <v>57</v>
      </c>
      <c r="U1275" s="1" t="s">
        <v>22</v>
      </c>
    </row>
    <row r="1276" spans="1:21" x14ac:dyDescent="0.25">
      <c r="A1276">
        <v>1278</v>
      </c>
      <c r="B1276">
        <f>IF(IFERROR(VLOOKUP(Origen[[#This Row],[Customer ID]],A1277:A5175,1,FALSE),0)&gt;0,1,0)</f>
        <v>0</v>
      </c>
      <c r="C1276">
        <v>19</v>
      </c>
      <c r="D1276" s="1" t="s">
        <v>2</v>
      </c>
      <c r="E1276" s="1" t="str">
        <f>IF(Origen[[#This Row],[Genero Sin Depurar]]="","Desconocido",Origen[[#This Row],[Genero Sin Depurar]])</f>
        <v>Male</v>
      </c>
      <c r="F1276" s="1" t="s">
        <v>3</v>
      </c>
      <c r="G1276" s="1" t="s">
        <v>4</v>
      </c>
      <c r="H1276" s="2">
        <v>47846</v>
      </c>
      <c r="I1276" s="2" t="str">
        <f>TEXT(Origen[[#This Row],[Fecha Compra]],"dddd")</f>
        <v>domingo</v>
      </c>
      <c r="J1276" s="7" t="str">
        <f>TEXT(MONTH(Origen[[#This Row],[Fecha Compra]]),"MM")</f>
        <v>01</v>
      </c>
      <c r="K1276" s="7">
        <f>YEAR(Origen[[#This Row],[Fecha Compra]])</f>
        <v>2030</v>
      </c>
      <c r="L1276">
        <v>5</v>
      </c>
      <c r="M1276">
        <v>97</v>
      </c>
      <c r="N1276">
        <f>Origen[[#This Row],[Unidades]]*Origen[[#This Row],[PVP]]</f>
        <v>485</v>
      </c>
      <c r="O1276" s="1" t="s">
        <v>25</v>
      </c>
      <c r="P1276" s="1" t="s">
        <v>6</v>
      </c>
      <c r="Q1276" s="1" t="s">
        <v>78</v>
      </c>
      <c r="R1276" s="1" t="s">
        <v>19</v>
      </c>
      <c r="S1276" s="1" t="s">
        <v>9</v>
      </c>
      <c r="T1276" s="1" t="s">
        <v>10</v>
      </c>
      <c r="U1276" s="1" t="s">
        <v>40</v>
      </c>
    </row>
    <row r="1277" spans="1:21" x14ac:dyDescent="0.25">
      <c r="A1277">
        <v>1279</v>
      </c>
      <c r="B1277">
        <f>IF(IFERROR(VLOOKUP(Origen[[#This Row],[Customer ID]],A1278:A5176,1,FALSE),0)&gt;0,1,0)</f>
        <v>0</v>
      </c>
      <c r="C1277">
        <v>28</v>
      </c>
      <c r="D1277" s="1" t="s">
        <v>2</v>
      </c>
      <c r="E1277" s="1" t="str">
        <f>IF(Origen[[#This Row],[Genero Sin Depurar]]="","Desconocido",Origen[[#This Row],[Genero Sin Depurar]])</f>
        <v>Male</v>
      </c>
      <c r="F1277" s="1" t="s">
        <v>41</v>
      </c>
      <c r="G1277" s="1" t="s">
        <v>4</v>
      </c>
      <c r="H1277" s="2">
        <v>47848</v>
      </c>
      <c r="I1277" s="2" t="str">
        <f>TEXT(Origen[[#This Row],[Fecha Compra]],"dddd")</f>
        <v>martes</v>
      </c>
      <c r="J1277" s="7" t="str">
        <f>TEXT(MONTH(Origen[[#This Row],[Fecha Compra]]),"MM")</f>
        <v>01</v>
      </c>
      <c r="K1277" s="7">
        <f>YEAR(Origen[[#This Row],[Fecha Compra]])</f>
        <v>2030</v>
      </c>
      <c r="L1277">
        <v>31</v>
      </c>
      <c r="M1277">
        <v>98</v>
      </c>
      <c r="N1277">
        <f>Origen[[#This Row],[Unidades]]*Origen[[#This Row],[PVP]]</f>
        <v>3038</v>
      </c>
      <c r="O1277" s="1" t="s">
        <v>122</v>
      </c>
      <c r="P1277" s="1" t="s">
        <v>26</v>
      </c>
      <c r="Q1277" s="1" t="s">
        <v>65</v>
      </c>
      <c r="R1277" s="1" t="s">
        <v>39</v>
      </c>
      <c r="S1277" s="1" t="s">
        <v>27</v>
      </c>
      <c r="T1277" s="1" t="s">
        <v>10</v>
      </c>
      <c r="U1277" s="1" t="s">
        <v>11</v>
      </c>
    </row>
    <row r="1278" spans="1:21" x14ac:dyDescent="0.25">
      <c r="A1278">
        <v>1280</v>
      </c>
      <c r="B1278">
        <f>IF(IFERROR(VLOOKUP(Origen[[#This Row],[Customer ID]],A1279:A5177,1,FALSE),0)&gt;0,1,0)</f>
        <v>0</v>
      </c>
      <c r="C1278">
        <v>63</v>
      </c>
      <c r="D1278" s="1" t="s">
        <v>2</v>
      </c>
      <c r="E1278" s="1" t="str">
        <f>IF(Origen[[#This Row],[Genero Sin Depurar]]="","Desconocido",Origen[[#This Row],[Genero Sin Depurar]])</f>
        <v>Male</v>
      </c>
      <c r="F1278" s="1" t="s">
        <v>86</v>
      </c>
      <c r="G1278" s="1" t="s">
        <v>4</v>
      </c>
      <c r="H1278" s="2">
        <v>47850</v>
      </c>
      <c r="I1278" s="2" t="str">
        <f>TEXT(Origen[[#This Row],[Fecha Compra]],"dddd")</f>
        <v>jueves</v>
      </c>
      <c r="J1278" s="7" t="str">
        <f>TEXT(MONTH(Origen[[#This Row],[Fecha Compra]]),"MM")</f>
        <v>01</v>
      </c>
      <c r="K1278" s="7">
        <f>YEAR(Origen[[#This Row],[Fecha Compra]])</f>
        <v>2031</v>
      </c>
      <c r="L1278">
        <v>18</v>
      </c>
      <c r="M1278">
        <v>56</v>
      </c>
      <c r="N1278">
        <f>Origen[[#This Row],[Unidades]]*Origen[[#This Row],[PVP]]</f>
        <v>1008</v>
      </c>
      <c r="O1278" s="1" t="s">
        <v>110</v>
      </c>
      <c r="P1278" s="1" t="s">
        <v>6</v>
      </c>
      <c r="Q1278" s="1" t="s">
        <v>43</v>
      </c>
      <c r="R1278" s="1" t="s">
        <v>39</v>
      </c>
      <c r="S1278" s="1" t="s">
        <v>9</v>
      </c>
      <c r="T1278" s="1" t="s">
        <v>68</v>
      </c>
      <c r="U1278" s="1" t="s">
        <v>31</v>
      </c>
    </row>
    <row r="1279" spans="1:21" x14ac:dyDescent="0.25">
      <c r="A1279">
        <v>1281</v>
      </c>
      <c r="B1279">
        <f>IF(IFERROR(VLOOKUP(Origen[[#This Row],[Customer ID]],A1280:A5178,1,FALSE),0)&gt;0,1,0)</f>
        <v>0</v>
      </c>
      <c r="C1279">
        <v>30</v>
      </c>
      <c r="D1279" s="1" t="s">
        <v>2</v>
      </c>
      <c r="E1279" s="1" t="str">
        <f>IF(Origen[[#This Row],[Genero Sin Depurar]]="","Desconocido",Origen[[#This Row],[Genero Sin Depurar]])</f>
        <v>Male</v>
      </c>
      <c r="F1279" s="1" t="s">
        <v>77</v>
      </c>
      <c r="G1279" s="1" t="s">
        <v>4</v>
      </c>
      <c r="H1279" s="2">
        <v>47852</v>
      </c>
      <c r="I1279" s="2" t="str">
        <f>TEXT(Origen[[#This Row],[Fecha Compra]],"dddd")</f>
        <v>sábado</v>
      </c>
      <c r="J1279" s="7" t="str">
        <f>TEXT(MONTH(Origen[[#This Row],[Fecha Compra]]),"MM")</f>
        <v>01</v>
      </c>
      <c r="K1279" s="7">
        <f>YEAR(Origen[[#This Row],[Fecha Compra]])</f>
        <v>2031</v>
      </c>
      <c r="L1279">
        <v>39</v>
      </c>
      <c r="M1279">
        <v>78</v>
      </c>
      <c r="N1279">
        <f>Origen[[#This Row],[Unidades]]*Origen[[#This Row],[PVP]]</f>
        <v>3042</v>
      </c>
      <c r="O1279" s="1" t="s">
        <v>124</v>
      </c>
      <c r="P1279" s="1" t="s">
        <v>6</v>
      </c>
      <c r="Q1279" s="1" t="s">
        <v>34</v>
      </c>
      <c r="R1279" s="1" t="s">
        <v>8</v>
      </c>
      <c r="S1279" s="1" t="s">
        <v>52</v>
      </c>
      <c r="T1279" s="1" t="s">
        <v>10</v>
      </c>
      <c r="U1279" s="1" t="s">
        <v>79</v>
      </c>
    </row>
    <row r="1280" spans="1:21" x14ac:dyDescent="0.25">
      <c r="A1280">
        <v>1282</v>
      </c>
      <c r="B1280">
        <f>IF(IFERROR(VLOOKUP(Origen[[#This Row],[Customer ID]],A1281:A5179,1,FALSE),0)&gt;0,1,0)</f>
        <v>0</v>
      </c>
      <c r="C1280">
        <v>29</v>
      </c>
      <c r="D1280" s="1" t="s">
        <v>2</v>
      </c>
      <c r="E1280" s="1" t="str">
        <f>IF(Origen[[#This Row],[Genero Sin Depurar]]="","Desconocido",Origen[[#This Row],[Genero Sin Depurar]])</f>
        <v>Male</v>
      </c>
      <c r="F1280" s="1" t="s">
        <v>115</v>
      </c>
      <c r="G1280" s="1" t="s">
        <v>49</v>
      </c>
      <c r="H1280" s="2">
        <v>47854</v>
      </c>
      <c r="I1280" s="2" t="str">
        <f>TEXT(Origen[[#This Row],[Fecha Compra]],"dddd")</f>
        <v>lunes</v>
      </c>
      <c r="J1280" s="7" t="str">
        <f>TEXT(MONTH(Origen[[#This Row],[Fecha Compra]]),"MM")</f>
        <v>01</v>
      </c>
      <c r="K1280" s="7">
        <f>YEAR(Origen[[#This Row],[Fecha Compra]])</f>
        <v>2031</v>
      </c>
      <c r="L1280">
        <v>8</v>
      </c>
      <c r="M1280">
        <v>81</v>
      </c>
      <c r="N1280">
        <f>Origen[[#This Row],[Unidades]]*Origen[[#This Row],[PVP]]</f>
        <v>648</v>
      </c>
      <c r="O1280" s="1" t="s">
        <v>109</v>
      </c>
      <c r="P1280" s="1" t="s">
        <v>26</v>
      </c>
      <c r="Q1280" s="1" t="s">
        <v>60</v>
      </c>
      <c r="R1280" s="1" t="s">
        <v>19</v>
      </c>
      <c r="S1280" s="1" t="s">
        <v>56</v>
      </c>
      <c r="T1280" s="1" t="s">
        <v>10</v>
      </c>
      <c r="U1280" s="1" t="s">
        <v>58</v>
      </c>
    </row>
    <row r="1281" spans="1:21" x14ac:dyDescent="0.25">
      <c r="A1281">
        <v>1283</v>
      </c>
      <c r="B1281">
        <f>IF(IFERROR(VLOOKUP(Origen[[#This Row],[Customer ID]],A1282:A5180,1,FALSE),0)&gt;0,1,0)</f>
        <v>0</v>
      </c>
      <c r="C1281">
        <v>24</v>
      </c>
      <c r="D1281" s="1" t="s">
        <v>2</v>
      </c>
      <c r="E1281" s="1" t="str">
        <f>IF(Origen[[#This Row],[Genero Sin Depurar]]="","Desconocido",Origen[[#This Row],[Genero Sin Depurar]])</f>
        <v>Male</v>
      </c>
      <c r="F1281" s="1" t="s">
        <v>37</v>
      </c>
      <c r="G1281" s="1" t="s">
        <v>4</v>
      </c>
      <c r="H1281" s="2">
        <v>47856</v>
      </c>
      <c r="I1281" s="2" t="str">
        <f>TEXT(Origen[[#This Row],[Fecha Compra]],"dddd")</f>
        <v>miércoles</v>
      </c>
      <c r="J1281" s="7" t="str">
        <f>TEXT(MONTH(Origen[[#This Row],[Fecha Compra]]),"MM")</f>
        <v>01</v>
      </c>
      <c r="K1281" s="7">
        <f>YEAR(Origen[[#This Row],[Fecha Compra]])</f>
        <v>2031</v>
      </c>
      <c r="L1281">
        <v>20</v>
      </c>
      <c r="M1281">
        <v>68</v>
      </c>
      <c r="N1281">
        <f>Origen[[#This Row],[Unidades]]*Origen[[#This Row],[PVP]]</f>
        <v>1360</v>
      </c>
      <c r="O1281" s="1" t="s">
        <v>64</v>
      </c>
      <c r="P1281" s="1" t="s">
        <v>6</v>
      </c>
      <c r="Q1281" s="1" t="s">
        <v>65</v>
      </c>
      <c r="R1281" s="1" t="s">
        <v>8</v>
      </c>
      <c r="S1281" s="1" t="s">
        <v>20</v>
      </c>
      <c r="T1281" s="1" t="s">
        <v>10</v>
      </c>
      <c r="U1281" s="1" t="s">
        <v>70</v>
      </c>
    </row>
    <row r="1282" spans="1:21" x14ac:dyDescent="0.25">
      <c r="A1282">
        <v>1284</v>
      </c>
      <c r="B1282">
        <f>IF(IFERROR(VLOOKUP(Origen[[#This Row],[Customer ID]],A1283:A5181,1,FALSE),0)&gt;0,1,0)</f>
        <v>0</v>
      </c>
      <c r="C1282">
        <v>69</v>
      </c>
      <c r="D1282" s="1" t="s">
        <v>2</v>
      </c>
      <c r="E1282" s="1" t="str">
        <f>IF(Origen[[#This Row],[Genero Sin Depurar]]="","Desconocido",Origen[[#This Row],[Genero Sin Depurar]])</f>
        <v>Male</v>
      </c>
      <c r="F1282" s="1" t="s">
        <v>37</v>
      </c>
      <c r="G1282" s="1" t="s">
        <v>4</v>
      </c>
      <c r="H1282" s="2">
        <v>47858</v>
      </c>
      <c r="I1282" s="2" t="str">
        <f>TEXT(Origen[[#This Row],[Fecha Compra]],"dddd")</f>
        <v>viernes</v>
      </c>
      <c r="J1282" s="7" t="str">
        <f>TEXT(MONTH(Origen[[#This Row],[Fecha Compra]]),"MM")</f>
        <v>01</v>
      </c>
      <c r="K1282" s="7">
        <f>YEAR(Origen[[#This Row],[Fecha Compra]])</f>
        <v>2031</v>
      </c>
      <c r="L1282">
        <v>23</v>
      </c>
      <c r="M1282">
        <v>94</v>
      </c>
      <c r="N1282">
        <f>Origen[[#This Row],[Unidades]]*Origen[[#This Row],[PVP]]</f>
        <v>2162</v>
      </c>
      <c r="O1282" s="1" t="s">
        <v>29</v>
      </c>
      <c r="P1282" s="1" t="s">
        <v>26</v>
      </c>
      <c r="Q1282" s="1" t="s">
        <v>65</v>
      </c>
      <c r="R1282" s="1" t="s">
        <v>8</v>
      </c>
      <c r="S1282" s="1" t="s">
        <v>52</v>
      </c>
      <c r="T1282" s="1" t="s">
        <v>68</v>
      </c>
      <c r="U1282" s="1" t="s">
        <v>79</v>
      </c>
    </row>
    <row r="1283" spans="1:21" x14ac:dyDescent="0.25">
      <c r="A1283">
        <v>1285</v>
      </c>
      <c r="B1283">
        <f>IF(IFERROR(VLOOKUP(Origen[[#This Row],[Customer ID]],A1284:A5182,1,FALSE),0)&gt;0,1,0)</f>
        <v>0</v>
      </c>
      <c r="C1283">
        <v>65</v>
      </c>
      <c r="D1283" s="1" t="s">
        <v>2</v>
      </c>
      <c r="E1283" s="1" t="str">
        <f>IF(Origen[[#This Row],[Genero Sin Depurar]]="","Desconocido",Origen[[#This Row],[Genero Sin Depurar]])</f>
        <v>Male</v>
      </c>
      <c r="F1283" s="1" t="s">
        <v>63</v>
      </c>
      <c r="G1283" s="1" t="s">
        <v>4</v>
      </c>
      <c r="H1283" s="2">
        <v>47860</v>
      </c>
      <c r="I1283" s="2" t="str">
        <f>TEXT(Origen[[#This Row],[Fecha Compra]],"dddd")</f>
        <v>domingo</v>
      </c>
      <c r="J1283" s="7" t="str">
        <f>TEXT(MONTH(Origen[[#This Row],[Fecha Compra]]),"MM")</f>
        <v>01</v>
      </c>
      <c r="K1283" s="7">
        <f>YEAR(Origen[[#This Row],[Fecha Compra]])</f>
        <v>2031</v>
      </c>
      <c r="L1283">
        <v>38</v>
      </c>
      <c r="M1283">
        <v>93</v>
      </c>
      <c r="N1283">
        <f>Origen[[#This Row],[Unidades]]*Origen[[#This Row],[PVP]]</f>
        <v>3534</v>
      </c>
      <c r="O1283" s="1" t="s">
        <v>54</v>
      </c>
      <c r="P1283" s="1" t="s">
        <v>26</v>
      </c>
      <c r="Q1283" s="1" t="s">
        <v>76</v>
      </c>
      <c r="R1283" s="1" t="s">
        <v>19</v>
      </c>
      <c r="S1283" s="1" t="s">
        <v>9</v>
      </c>
      <c r="T1283" s="1" t="s">
        <v>28</v>
      </c>
      <c r="U1283" s="1" t="s">
        <v>11</v>
      </c>
    </row>
    <row r="1284" spans="1:21" x14ac:dyDescent="0.25">
      <c r="A1284">
        <v>1286</v>
      </c>
      <c r="B1284">
        <f>IF(IFERROR(VLOOKUP(Origen[[#This Row],[Customer ID]],A1285:A5183,1,FALSE),0)&gt;0,1,0)</f>
        <v>0</v>
      </c>
      <c r="C1284">
        <v>64</v>
      </c>
      <c r="D1284" s="1" t="s">
        <v>2</v>
      </c>
      <c r="E1284" s="1" t="str">
        <f>IF(Origen[[#This Row],[Genero Sin Depurar]]="","Desconocido",Origen[[#This Row],[Genero Sin Depurar]])</f>
        <v>Male</v>
      </c>
      <c r="F1284" s="1" t="s">
        <v>125</v>
      </c>
      <c r="G1284" s="1" t="s">
        <v>49</v>
      </c>
      <c r="H1284" s="2">
        <v>47862</v>
      </c>
      <c r="I1284" s="2" t="str">
        <f>TEXT(Origen[[#This Row],[Fecha Compra]],"dddd")</f>
        <v>martes</v>
      </c>
      <c r="J1284" s="7" t="str">
        <f>TEXT(MONTH(Origen[[#This Row],[Fecha Compra]]),"MM")</f>
        <v>01</v>
      </c>
      <c r="K1284" s="7">
        <f>YEAR(Origen[[#This Row],[Fecha Compra]])</f>
        <v>2031</v>
      </c>
      <c r="L1284">
        <v>45</v>
      </c>
      <c r="M1284">
        <v>99</v>
      </c>
      <c r="N1284">
        <f>Origen[[#This Row],[Unidades]]*Origen[[#This Row],[PVP]]</f>
        <v>4455</v>
      </c>
      <c r="O1284" s="1" t="s">
        <v>80</v>
      </c>
      <c r="P1284" s="1" t="s">
        <v>26</v>
      </c>
      <c r="Q1284" s="1" t="s">
        <v>43</v>
      </c>
      <c r="R1284" s="1" t="s">
        <v>39</v>
      </c>
      <c r="S1284" s="1" t="s">
        <v>27</v>
      </c>
      <c r="T1284" s="1" t="s">
        <v>57</v>
      </c>
      <c r="U1284" s="1" t="s">
        <v>11</v>
      </c>
    </row>
    <row r="1285" spans="1:21" x14ac:dyDescent="0.25">
      <c r="A1285">
        <v>1287</v>
      </c>
      <c r="B1285">
        <f>IF(IFERROR(VLOOKUP(Origen[[#This Row],[Customer ID]],A1286:A5184,1,FALSE),0)&gt;0,1,0)</f>
        <v>0</v>
      </c>
      <c r="C1285">
        <v>40</v>
      </c>
      <c r="D1285" s="1" t="s">
        <v>2</v>
      </c>
      <c r="E1285" s="1" t="str">
        <f>IF(Origen[[#This Row],[Genero Sin Depurar]]="","Desconocido",Origen[[#This Row],[Genero Sin Depurar]])</f>
        <v>Male</v>
      </c>
      <c r="F1285" s="1" t="s">
        <v>125</v>
      </c>
      <c r="G1285" s="1" t="s">
        <v>49</v>
      </c>
      <c r="H1285" s="2">
        <v>47864</v>
      </c>
      <c r="I1285" s="2" t="str">
        <f>TEXT(Origen[[#This Row],[Fecha Compra]],"dddd")</f>
        <v>jueves</v>
      </c>
      <c r="J1285" s="7" t="str">
        <f>TEXT(MONTH(Origen[[#This Row],[Fecha Compra]]),"MM")</f>
        <v>01</v>
      </c>
      <c r="K1285" s="7">
        <f>YEAR(Origen[[#This Row],[Fecha Compra]])</f>
        <v>2031</v>
      </c>
      <c r="L1285">
        <v>44</v>
      </c>
      <c r="M1285">
        <v>49</v>
      </c>
      <c r="N1285">
        <f>Origen[[#This Row],[Unidades]]*Origen[[#This Row],[PVP]]</f>
        <v>2156</v>
      </c>
      <c r="O1285" s="1" t="s">
        <v>46</v>
      </c>
      <c r="P1285" s="1" t="s">
        <v>6</v>
      </c>
      <c r="Q1285" s="1" t="s">
        <v>116</v>
      </c>
      <c r="R1285" s="1" t="s">
        <v>8</v>
      </c>
      <c r="S1285" s="1" t="s">
        <v>27</v>
      </c>
      <c r="T1285" s="1" t="s">
        <v>68</v>
      </c>
      <c r="U1285" s="1" t="s">
        <v>11</v>
      </c>
    </row>
    <row r="1286" spans="1:21" x14ac:dyDescent="0.25">
      <c r="A1286">
        <v>1288</v>
      </c>
      <c r="B1286">
        <f>IF(IFERROR(VLOOKUP(Origen[[#This Row],[Customer ID]],A1287:A5185,1,FALSE),0)&gt;0,1,0)</f>
        <v>0</v>
      </c>
      <c r="C1286">
        <v>24</v>
      </c>
      <c r="D1286" s="1" t="s">
        <v>2</v>
      </c>
      <c r="E1286" s="1" t="str">
        <f>IF(Origen[[#This Row],[Genero Sin Depurar]]="","Desconocido",Origen[[#This Row],[Genero Sin Depurar]])</f>
        <v>Male</v>
      </c>
      <c r="F1286" s="1" t="s">
        <v>16</v>
      </c>
      <c r="G1286" s="1" t="s">
        <v>4</v>
      </c>
      <c r="H1286" s="2">
        <v>47866</v>
      </c>
      <c r="I1286" s="2" t="str">
        <f>TEXT(Origen[[#This Row],[Fecha Compra]],"dddd")</f>
        <v>sábado</v>
      </c>
      <c r="J1286" s="7" t="str">
        <f>TEXT(MONTH(Origen[[#This Row],[Fecha Compra]]),"MM")</f>
        <v>01</v>
      </c>
      <c r="K1286" s="7">
        <f>YEAR(Origen[[#This Row],[Fecha Compra]])</f>
        <v>2031</v>
      </c>
      <c r="L1286">
        <v>20</v>
      </c>
      <c r="M1286">
        <v>28</v>
      </c>
      <c r="N1286">
        <f>Origen[[#This Row],[Unidades]]*Origen[[#This Row],[PVP]]</f>
        <v>560</v>
      </c>
      <c r="O1286" s="1" t="s">
        <v>122</v>
      </c>
      <c r="P1286" s="1" t="s">
        <v>74</v>
      </c>
      <c r="Q1286" s="1" t="s">
        <v>126</v>
      </c>
      <c r="R1286" s="1" t="s">
        <v>8</v>
      </c>
      <c r="S1286" s="1" t="s">
        <v>36</v>
      </c>
      <c r="T1286" s="1" t="s">
        <v>28</v>
      </c>
      <c r="U1286" s="1" t="s">
        <v>70</v>
      </c>
    </row>
    <row r="1287" spans="1:21" x14ac:dyDescent="0.25">
      <c r="A1287">
        <v>1289</v>
      </c>
      <c r="B1287">
        <f>IF(IFERROR(VLOOKUP(Origen[[#This Row],[Customer ID]],A1288:A5186,1,FALSE),0)&gt;0,1,0)</f>
        <v>0</v>
      </c>
      <c r="C1287">
        <v>66</v>
      </c>
      <c r="D1287" s="1" t="s">
        <v>2</v>
      </c>
      <c r="E1287" s="1" t="str">
        <f>IF(Origen[[#This Row],[Genero Sin Depurar]]="","Desconocido",Origen[[#This Row],[Genero Sin Depurar]])</f>
        <v>Male</v>
      </c>
      <c r="F1287" s="1" t="s">
        <v>115</v>
      </c>
      <c r="G1287" s="1" t="s">
        <v>49</v>
      </c>
      <c r="H1287" s="2">
        <v>47868</v>
      </c>
      <c r="I1287" s="2" t="str">
        <f>TEXT(Origen[[#This Row],[Fecha Compra]],"dddd")</f>
        <v>lunes</v>
      </c>
      <c r="J1287" s="7" t="str">
        <f>TEXT(MONTH(Origen[[#This Row],[Fecha Compra]]),"MM")</f>
        <v>01</v>
      </c>
      <c r="K1287" s="7">
        <f>YEAR(Origen[[#This Row],[Fecha Compra]])</f>
        <v>2031</v>
      </c>
      <c r="L1287">
        <v>34</v>
      </c>
      <c r="M1287">
        <v>93</v>
      </c>
      <c r="N1287">
        <f>Origen[[#This Row],[Unidades]]*Origen[[#This Row],[PVP]]</f>
        <v>3162</v>
      </c>
      <c r="O1287" s="1" t="s">
        <v>129</v>
      </c>
      <c r="P1287" s="1" t="s">
        <v>74</v>
      </c>
      <c r="Q1287" s="1" t="s">
        <v>43</v>
      </c>
      <c r="R1287" s="1" t="s">
        <v>8</v>
      </c>
      <c r="S1287" s="1" t="s">
        <v>36</v>
      </c>
      <c r="T1287" s="1" t="s">
        <v>28</v>
      </c>
      <c r="U1287" s="1" t="s">
        <v>58</v>
      </c>
    </row>
    <row r="1288" spans="1:21" x14ac:dyDescent="0.25">
      <c r="A1288">
        <v>1290</v>
      </c>
      <c r="B1288">
        <f>IF(IFERROR(VLOOKUP(Origen[[#This Row],[Customer ID]],A1289:A5187,1,FALSE),0)&gt;0,1,0)</f>
        <v>0</v>
      </c>
      <c r="C1288">
        <v>35</v>
      </c>
      <c r="D1288" s="1" t="s">
        <v>2</v>
      </c>
      <c r="E1288" s="1" t="str">
        <f>IF(Origen[[#This Row],[Genero Sin Depurar]]="","Desconocido",Origen[[#This Row],[Genero Sin Depurar]])</f>
        <v>Male</v>
      </c>
      <c r="F1288" s="1" t="s">
        <v>84</v>
      </c>
      <c r="G1288" s="1" t="s">
        <v>45</v>
      </c>
      <c r="H1288" s="2">
        <v>47870</v>
      </c>
      <c r="I1288" s="2" t="str">
        <f>TEXT(Origen[[#This Row],[Fecha Compra]],"dddd")</f>
        <v>miércoles</v>
      </c>
      <c r="J1288" s="7" t="str">
        <f>TEXT(MONTH(Origen[[#This Row],[Fecha Compra]]),"MM")</f>
        <v>01</v>
      </c>
      <c r="K1288" s="7">
        <f>YEAR(Origen[[#This Row],[Fecha Compra]])</f>
        <v>2031</v>
      </c>
      <c r="L1288">
        <v>10</v>
      </c>
      <c r="M1288">
        <v>24</v>
      </c>
      <c r="N1288">
        <f>Origen[[#This Row],[Unidades]]*Origen[[#This Row],[PVP]]</f>
        <v>240</v>
      </c>
      <c r="O1288" s="1" t="s">
        <v>64</v>
      </c>
      <c r="P1288" s="1" t="s">
        <v>26</v>
      </c>
      <c r="Q1288" s="1" t="s">
        <v>90</v>
      </c>
      <c r="R1288" s="1" t="s">
        <v>39</v>
      </c>
      <c r="S1288" s="1" t="s">
        <v>27</v>
      </c>
      <c r="T1288" s="1" t="s">
        <v>28</v>
      </c>
      <c r="U1288" s="1" t="s">
        <v>22</v>
      </c>
    </row>
    <row r="1289" spans="1:21" x14ac:dyDescent="0.25">
      <c r="A1289">
        <v>1291</v>
      </c>
      <c r="B1289">
        <f>IF(IFERROR(VLOOKUP(Origen[[#This Row],[Customer ID]],A1290:A5188,1,FALSE),0)&gt;0,1,0)</f>
        <v>0</v>
      </c>
      <c r="C1289">
        <v>67</v>
      </c>
      <c r="D1289" s="1" t="s">
        <v>2</v>
      </c>
      <c r="E1289" s="1" t="str">
        <f>IF(Origen[[#This Row],[Genero Sin Depurar]]="","Desconocido",Origen[[#This Row],[Genero Sin Depurar]])</f>
        <v>Male</v>
      </c>
      <c r="F1289" s="1" t="s">
        <v>69</v>
      </c>
      <c r="G1289" s="1" t="s">
        <v>4</v>
      </c>
      <c r="H1289" s="2">
        <v>47872</v>
      </c>
      <c r="I1289" s="2" t="str">
        <f>TEXT(Origen[[#This Row],[Fecha Compra]],"dddd")</f>
        <v>viernes</v>
      </c>
      <c r="J1289" s="7" t="str">
        <f>TEXT(MONTH(Origen[[#This Row],[Fecha Compra]]),"MM")</f>
        <v>01</v>
      </c>
      <c r="K1289" s="7">
        <f>YEAR(Origen[[#This Row],[Fecha Compra]])</f>
        <v>2031</v>
      </c>
      <c r="L1289">
        <v>3</v>
      </c>
      <c r="M1289">
        <v>35</v>
      </c>
      <c r="N1289">
        <f>Origen[[#This Row],[Unidades]]*Origen[[#This Row],[PVP]]</f>
        <v>105</v>
      </c>
      <c r="O1289" s="1" t="s">
        <v>110</v>
      </c>
      <c r="P1289" s="1" t="s">
        <v>26</v>
      </c>
      <c r="Q1289" s="1" t="s">
        <v>108</v>
      </c>
      <c r="R1289" s="1" t="s">
        <v>19</v>
      </c>
      <c r="S1289" s="1" t="s">
        <v>20</v>
      </c>
      <c r="T1289" s="1" t="s">
        <v>28</v>
      </c>
      <c r="U1289" s="1" t="s">
        <v>31</v>
      </c>
    </row>
    <row r="1290" spans="1:21" x14ac:dyDescent="0.25">
      <c r="A1290">
        <v>1292</v>
      </c>
      <c r="B1290">
        <f>IF(IFERROR(VLOOKUP(Origen[[#This Row],[Customer ID]],A1291:A5189,1,FALSE),0)&gt;0,1,0)</f>
        <v>0</v>
      </c>
      <c r="C1290">
        <v>69</v>
      </c>
      <c r="D1290" s="1" t="s">
        <v>2</v>
      </c>
      <c r="E1290" s="1" t="str">
        <f>IF(Origen[[#This Row],[Genero Sin Depurar]]="","Desconocido",Origen[[#This Row],[Genero Sin Depurar]])</f>
        <v>Male</v>
      </c>
      <c r="F1290" s="1" t="s">
        <v>23</v>
      </c>
      <c r="G1290" s="1" t="s">
        <v>24</v>
      </c>
      <c r="H1290" s="2">
        <v>47874</v>
      </c>
      <c r="I1290" s="2" t="str">
        <f>TEXT(Origen[[#This Row],[Fecha Compra]],"dddd")</f>
        <v>domingo</v>
      </c>
      <c r="J1290" s="7" t="str">
        <f>TEXT(MONTH(Origen[[#This Row],[Fecha Compra]]),"MM")</f>
        <v>01</v>
      </c>
      <c r="K1290" s="7">
        <f>YEAR(Origen[[#This Row],[Fecha Compra]])</f>
        <v>2031</v>
      </c>
      <c r="L1290">
        <v>23</v>
      </c>
      <c r="M1290">
        <v>68</v>
      </c>
      <c r="N1290">
        <f>Origen[[#This Row],[Unidades]]*Origen[[#This Row],[PVP]]</f>
        <v>1564</v>
      </c>
      <c r="O1290" s="1" t="s">
        <v>129</v>
      </c>
      <c r="P1290" s="1" t="s">
        <v>18</v>
      </c>
      <c r="Q1290" s="1" t="s">
        <v>100</v>
      </c>
      <c r="R1290" s="1" t="s">
        <v>19</v>
      </c>
      <c r="S1290" s="1" t="s">
        <v>52</v>
      </c>
      <c r="T1290" s="1" t="s">
        <v>68</v>
      </c>
      <c r="U1290" s="1" t="s">
        <v>11</v>
      </c>
    </row>
    <row r="1291" spans="1:21" x14ac:dyDescent="0.25">
      <c r="A1291">
        <v>1293</v>
      </c>
      <c r="B1291">
        <f>IF(IFERROR(VLOOKUP(Origen[[#This Row],[Customer ID]],A1292:A5190,1,FALSE),0)&gt;0,1,0)</f>
        <v>0</v>
      </c>
      <c r="C1291">
        <v>26</v>
      </c>
      <c r="D1291" s="1" t="s">
        <v>2</v>
      </c>
      <c r="E1291" s="1" t="str">
        <f>IF(Origen[[#This Row],[Genero Sin Depurar]]="","Desconocido",Origen[[#This Row],[Genero Sin Depurar]])</f>
        <v>Male</v>
      </c>
      <c r="F1291" s="1" t="s">
        <v>115</v>
      </c>
      <c r="G1291" s="1" t="s">
        <v>49</v>
      </c>
      <c r="H1291" s="2">
        <v>47876</v>
      </c>
      <c r="I1291" s="2" t="str">
        <f>TEXT(Origen[[#This Row],[Fecha Compra]],"dddd")</f>
        <v>martes</v>
      </c>
      <c r="J1291" s="7" t="str">
        <f>TEXT(MONTH(Origen[[#This Row],[Fecha Compra]]),"MM")</f>
        <v>01</v>
      </c>
      <c r="K1291" s="7">
        <f>YEAR(Origen[[#This Row],[Fecha Compra]])</f>
        <v>2031</v>
      </c>
      <c r="L1291">
        <v>42</v>
      </c>
      <c r="M1291">
        <v>61</v>
      </c>
      <c r="N1291">
        <f>Origen[[#This Row],[Unidades]]*Origen[[#This Row],[PVP]]</f>
        <v>2562</v>
      </c>
      <c r="O1291" s="1" t="s">
        <v>5</v>
      </c>
      <c r="P1291" s="1" t="s">
        <v>26</v>
      </c>
      <c r="Q1291" s="1" t="s">
        <v>14</v>
      </c>
      <c r="R1291" s="1" t="s">
        <v>35</v>
      </c>
      <c r="S1291" s="1" t="s">
        <v>20</v>
      </c>
      <c r="T1291" s="1" t="s">
        <v>57</v>
      </c>
      <c r="U1291" s="1" t="s">
        <v>31</v>
      </c>
    </row>
    <row r="1292" spans="1:21" x14ac:dyDescent="0.25">
      <c r="A1292">
        <v>1294</v>
      </c>
      <c r="B1292">
        <f>IF(IFERROR(VLOOKUP(Origen[[#This Row],[Customer ID]],A1293:A5191,1,FALSE),0)&gt;0,1,0)</f>
        <v>0</v>
      </c>
      <c r="C1292">
        <v>23</v>
      </c>
      <c r="D1292" s="1" t="s">
        <v>2</v>
      </c>
      <c r="E1292" s="1" t="str">
        <f>IF(Origen[[#This Row],[Genero Sin Depurar]]="","Desconocido",Origen[[#This Row],[Genero Sin Depurar]])</f>
        <v>Male</v>
      </c>
      <c r="F1292" s="1" t="s">
        <v>12</v>
      </c>
      <c r="G1292" s="1" t="s">
        <v>4</v>
      </c>
      <c r="H1292" s="2">
        <v>47878</v>
      </c>
      <c r="I1292" s="2" t="str">
        <f>TEXT(Origen[[#This Row],[Fecha Compra]],"dddd")</f>
        <v>jueves</v>
      </c>
      <c r="J1292" s="7" t="str">
        <f>TEXT(MONTH(Origen[[#This Row],[Fecha Compra]]),"MM")</f>
        <v>01</v>
      </c>
      <c r="K1292" s="7">
        <f>YEAR(Origen[[#This Row],[Fecha Compra]])</f>
        <v>2031</v>
      </c>
      <c r="L1292">
        <v>30</v>
      </c>
      <c r="M1292">
        <v>74</v>
      </c>
      <c r="N1292">
        <f>Origen[[#This Row],[Unidades]]*Origen[[#This Row],[PVP]]</f>
        <v>2220</v>
      </c>
      <c r="O1292" s="1" t="s">
        <v>85</v>
      </c>
      <c r="P1292" s="1" t="s">
        <v>74</v>
      </c>
      <c r="Q1292" s="1" t="s">
        <v>116</v>
      </c>
      <c r="R1292" s="1" t="s">
        <v>39</v>
      </c>
      <c r="S1292" s="1" t="s">
        <v>36</v>
      </c>
      <c r="T1292" s="1" t="s">
        <v>68</v>
      </c>
      <c r="U1292" s="1" t="s">
        <v>31</v>
      </c>
    </row>
    <row r="1293" spans="1:21" x14ac:dyDescent="0.25">
      <c r="A1293">
        <v>1295</v>
      </c>
      <c r="B1293">
        <f>IF(IFERROR(VLOOKUP(Origen[[#This Row],[Customer ID]],A1294:A5192,1,FALSE),0)&gt;0,1,0)</f>
        <v>0</v>
      </c>
      <c r="C1293">
        <v>27</v>
      </c>
      <c r="D1293" s="1" t="s">
        <v>2</v>
      </c>
      <c r="E1293" s="1" t="str">
        <f>IF(Origen[[#This Row],[Genero Sin Depurar]]="","Desconocido",Origen[[#This Row],[Genero Sin Depurar]])</f>
        <v>Male</v>
      </c>
      <c r="F1293" s="1" t="s">
        <v>37</v>
      </c>
      <c r="G1293" s="1" t="s">
        <v>4</v>
      </c>
      <c r="H1293" s="2">
        <v>47880</v>
      </c>
      <c r="I1293" s="2" t="str">
        <f>TEXT(Origen[[#This Row],[Fecha Compra]],"dddd")</f>
        <v>sábado</v>
      </c>
      <c r="J1293" s="7" t="str">
        <f>TEXT(MONTH(Origen[[#This Row],[Fecha Compra]]),"MM")</f>
        <v>01</v>
      </c>
      <c r="K1293" s="7">
        <f>YEAR(Origen[[#This Row],[Fecha Compra]])</f>
        <v>2031</v>
      </c>
      <c r="L1293">
        <v>21</v>
      </c>
      <c r="M1293">
        <v>64</v>
      </c>
      <c r="N1293">
        <f>Origen[[#This Row],[Unidades]]*Origen[[#This Row],[PVP]]</f>
        <v>1344</v>
      </c>
      <c r="O1293" s="1" t="s">
        <v>87</v>
      </c>
      <c r="P1293" s="1" t="s">
        <v>26</v>
      </c>
      <c r="Q1293" s="1" t="s">
        <v>47</v>
      </c>
      <c r="R1293" s="1" t="s">
        <v>35</v>
      </c>
      <c r="S1293" s="1" t="s">
        <v>36</v>
      </c>
      <c r="T1293" s="1" t="s">
        <v>15</v>
      </c>
      <c r="U1293" s="1" t="s">
        <v>79</v>
      </c>
    </row>
    <row r="1294" spans="1:21" x14ac:dyDescent="0.25">
      <c r="A1294">
        <v>1296</v>
      </c>
      <c r="B1294">
        <f>IF(IFERROR(VLOOKUP(Origen[[#This Row],[Customer ID]],A1295:A5193,1,FALSE),0)&gt;0,1,0)</f>
        <v>0</v>
      </c>
      <c r="C1294">
        <v>30</v>
      </c>
      <c r="D1294" s="1" t="s">
        <v>2</v>
      </c>
      <c r="E1294" s="1" t="str">
        <f>IF(Origen[[#This Row],[Genero Sin Depurar]]="","Desconocido",Origen[[#This Row],[Genero Sin Depurar]])</f>
        <v>Male</v>
      </c>
      <c r="F1294" s="1" t="s">
        <v>32</v>
      </c>
      <c r="G1294" s="1" t="s">
        <v>24</v>
      </c>
      <c r="H1294" s="2">
        <v>47882</v>
      </c>
      <c r="I1294" s="2" t="str">
        <f>TEXT(Origen[[#This Row],[Fecha Compra]],"dddd")</f>
        <v>lunes</v>
      </c>
      <c r="J1294" s="7" t="str">
        <f>TEXT(MONTH(Origen[[#This Row],[Fecha Compra]]),"MM")</f>
        <v>01</v>
      </c>
      <c r="K1294" s="7">
        <f>YEAR(Origen[[#This Row],[Fecha Compra]])</f>
        <v>2031</v>
      </c>
      <c r="L1294">
        <v>50</v>
      </c>
      <c r="M1294">
        <v>60</v>
      </c>
      <c r="N1294">
        <f>Origen[[#This Row],[Unidades]]*Origen[[#This Row],[PVP]]</f>
        <v>3000</v>
      </c>
      <c r="O1294" s="1" t="s">
        <v>112</v>
      </c>
      <c r="P1294" s="1" t="s">
        <v>26</v>
      </c>
      <c r="Q1294" s="1" t="s">
        <v>60</v>
      </c>
      <c r="R1294" s="1" t="s">
        <v>39</v>
      </c>
      <c r="S1294" s="1" t="s">
        <v>36</v>
      </c>
      <c r="T1294" s="1" t="s">
        <v>28</v>
      </c>
      <c r="U1294" s="1" t="s">
        <v>22</v>
      </c>
    </row>
    <row r="1295" spans="1:21" x14ac:dyDescent="0.25">
      <c r="A1295">
        <v>1297</v>
      </c>
      <c r="B1295">
        <f>IF(IFERROR(VLOOKUP(Origen[[#This Row],[Customer ID]],A1296:A5194,1,FALSE),0)&gt;0,1,0)</f>
        <v>0</v>
      </c>
      <c r="C1295">
        <v>48</v>
      </c>
      <c r="D1295" s="1" t="s">
        <v>2</v>
      </c>
      <c r="E1295" s="1" t="str">
        <f>IF(Origen[[#This Row],[Genero Sin Depurar]]="","Desconocido",Origen[[#This Row],[Genero Sin Depurar]])</f>
        <v>Male</v>
      </c>
      <c r="F1295" s="1" t="s">
        <v>16</v>
      </c>
      <c r="G1295" s="1" t="s">
        <v>4</v>
      </c>
      <c r="H1295" s="2">
        <v>47884</v>
      </c>
      <c r="I1295" s="2" t="str">
        <f>TEXT(Origen[[#This Row],[Fecha Compra]],"dddd")</f>
        <v>miércoles</v>
      </c>
      <c r="J1295" s="7" t="str">
        <f>TEXT(MONTH(Origen[[#This Row],[Fecha Compra]]),"MM")</f>
        <v>01</v>
      </c>
      <c r="K1295" s="7">
        <f>YEAR(Origen[[#This Row],[Fecha Compra]])</f>
        <v>2031</v>
      </c>
      <c r="L1295">
        <v>16</v>
      </c>
      <c r="M1295">
        <v>29</v>
      </c>
      <c r="N1295">
        <f>Origen[[#This Row],[Unidades]]*Origen[[#This Row],[PVP]]</f>
        <v>464</v>
      </c>
      <c r="O1295" s="1" t="s">
        <v>129</v>
      </c>
      <c r="P1295" s="1" t="s">
        <v>18</v>
      </c>
      <c r="Q1295" s="1" t="s">
        <v>67</v>
      </c>
      <c r="R1295" s="1" t="s">
        <v>19</v>
      </c>
      <c r="S1295" s="1" t="s">
        <v>9</v>
      </c>
      <c r="T1295" s="1" t="s">
        <v>15</v>
      </c>
      <c r="U1295" s="1" t="s">
        <v>58</v>
      </c>
    </row>
    <row r="1296" spans="1:21" x14ac:dyDescent="0.25">
      <c r="A1296">
        <v>1298</v>
      </c>
      <c r="B1296">
        <f>IF(IFERROR(VLOOKUP(Origen[[#This Row],[Customer ID]],A1297:A5195,1,FALSE),0)&gt;0,1,0)</f>
        <v>0</v>
      </c>
      <c r="C1296">
        <v>44</v>
      </c>
      <c r="D1296" s="1" t="s">
        <v>2</v>
      </c>
      <c r="E1296" s="1" t="str">
        <f>IF(Origen[[#This Row],[Genero Sin Depurar]]="","Desconocido",Origen[[#This Row],[Genero Sin Depurar]])</f>
        <v>Male</v>
      </c>
      <c r="F1296" s="1" t="s">
        <v>23</v>
      </c>
      <c r="G1296" s="1" t="s">
        <v>24</v>
      </c>
      <c r="H1296" s="2">
        <v>47886</v>
      </c>
      <c r="I1296" s="2" t="str">
        <f>TEXT(Origen[[#This Row],[Fecha Compra]],"dddd")</f>
        <v>viernes</v>
      </c>
      <c r="J1296" s="7" t="str">
        <f>TEXT(MONTH(Origen[[#This Row],[Fecha Compra]]),"MM")</f>
        <v>01</v>
      </c>
      <c r="K1296" s="7">
        <f>YEAR(Origen[[#This Row],[Fecha Compra]])</f>
        <v>2031</v>
      </c>
      <c r="L1296">
        <v>32</v>
      </c>
      <c r="M1296">
        <v>85</v>
      </c>
      <c r="N1296">
        <f>Origen[[#This Row],[Unidades]]*Origen[[#This Row],[PVP]]</f>
        <v>2720</v>
      </c>
      <c r="O1296" s="1" t="s">
        <v>109</v>
      </c>
      <c r="P1296" s="1" t="s">
        <v>26</v>
      </c>
      <c r="Q1296" s="1" t="s">
        <v>47</v>
      </c>
      <c r="R1296" s="1" t="s">
        <v>35</v>
      </c>
      <c r="S1296" s="1" t="s">
        <v>36</v>
      </c>
      <c r="T1296" s="1" t="s">
        <v>10</v>
      </c>
      <c r="U1296" s="1" t="s">
        <v>31</v>
      </c>
    </row>
    <row r="1297" spans="1:21" x14ac:dyDescent="0.25">
      <c r="A1297">
        <v>1299</v>
      </c>
      <c r="B1297">
        <f>IF(IFERROR(VLOOKUP(Origen[[#This Row],[Customer ID]],A1298:A5196,1,FALSE),0)&gt;0,1,0)</f>
        <v>0</v>
      </c>
      <c r="C1297">
        <v>29</v>
      </c>
      <c r="D1297" s="1" t="s">
        <v>2</v>
      </c>
      <c r="E1297" s="1" t="str">
        <f>IF(Origen[[#This Row],[Genero Sin Depurar]]="","Desconocido",Origen[[#This Row],[Genero Sin Depurar]])</f>
        <v>Male</v>
      </c>
      <c r="F1297" s="1" t="s">
        <v>77</v>
      </c>
      <c r="G1297" s="1" t="s">
        <v>4</v>
      </c>
      <c r="H1297" s="2">
        <v>47888</v>
      </c>
      <c r="I1297" s="2" t="str">
        <f>TEXT(Origen[[#This Row],[Fecha Compra]],"dddd")</f>
        <v>domingo</v>
      </c>
      <c r="J1297" s="7" t="str">
        <f>TEXT(MONTH(Origen[[#This Row],[Fecha Compra]]),"MM")</f>
        <v>01</v>
      </c>
      <c r="K1297" s="7">
        <f>YEAR(Origen[[#This Row],[Fecha Compra]])</f>
        <v>2031</v>
      </c>
      <c r="L1297">
        <v>14</v>
      </c>
      <c r="M1297">
        <v>81</v>
      </c>
      <c r="N1297">
        <f>Origen[[#This Row],[Unidades]]*Origen[[#This Row],[PVP]]</f>
        <v>1134</v>
      </c>
      <c r="O1297" s="1" t="s">
        <v>98</v>
      </c>
      <c r="P1297" s="1" t="s">
        <v>18</v>
      </c>
      <c r="Q1297" s="1" t="s">
        <v>108</v>
      </c>
      <c r="R1297" s="1" t="s">
        <v>35</v>
      </c>
      <c r="S1297" s="1" t="s">
        <v>20</v>
      </c>
      <c r="T1297" s="1" t="s">
        <v>57</v>
      </c>
      <c r="U1297" s="1" t="s">
        <v>11</v>
      </c>
    </row>
    <row r="1298" spans="1:21" x14ac:dyDescent="0.25">
      <c r="A1298">
        <v>1300</v>
      </c>
      <c r="B1298">
        <f>IF(IFERROR(VLOOKUP(Origen[[#This Row],[Customer ID]],A1299:A5197,1,FALSE),0)&gt;0,1,0)</f>
        <v>0</v>
      </c>
      <c r="C1298">
        <v>29</v>
      </c>
      <c r="D1298" s="1" t="s">
        <v>2</v>
      </c>
      <c r="E1298" s="1" t="str">
        <f>IF(Origen[[#This Row],[Genero Sin Depurar]]="","Desconocido",Origen[[#This Row],[Genero Sin Depurar]])</f>
        <v>Male</v>
      </c>
      <c r="F1298" s="1" t="s">
        <v>115</v>
      </c>
      <c r="G1298" s="1" t="s">
        <v>49</v>
      </c>
      <c r="H1298" s="2">
        <v>47890</v>
      </c>
      <c r="I1298" s="2" t="str">
        <f>TEXT(Origen[[#This Row],[Fecha Compra]],"dddd")</f>
        <v>martes</v>
      </c>
      <c r="J1298" s="7" t="str">
        <f>TEXT(MONTH(Origen[[#This Row],[Fecha Compra]]),"MM")</f>
        <v>01</v>
      </c>
      <c r="K1298" s="7">
        <f>YEAR(Origen[[#This Row],[Fecha Compra]])</f>
        <v>2031</v>
      </c>
      <c r="L1298">
        <v>42</v>
      </c>
      <c r="M1298">
        <v>23</v>
      </c>
      <c r="N1298">
        <f>Origen[[#This Row],[Unidades]]*Origen[[#This Row],[PVP]]</f>
        <v>966</v>
      </c>
      <c r="O1298" s="1" t="s">
        <v>42</v>
      </c>
      <c r="P1298" s="1" t="s">
        <v>6</v>
      </c>
      <c r="Q1298" s="1" t="s">
        <v>67</v>
      </c>
      <c r="R1298" s="1" t="s">
        <v>39</v>
      </c>
      <c r="S1298" s="1" t="s">
        <v>52</v>
      </c>
      <c r="T1298" s="1" t="s">
        <v>10</v>
      </c>
      <c r="U1298" s="1" t="s">
        <v>58</v>
      </c>
    </row>
    <row r="1299" spans="1:21" x14ac:dyDescent="0.25">
      <c r="A1299">
        <v>1301</v>
      </c>
      <c r="B1299">
        <f>IF(IFERROR(VLOOKUP(Origen[[#This Row],[Customer ID]],A1300:A5198,1,FALSE),0)&gt;0,1,0)</f>
        <v>0</v>
      </c>
      <c r="C1299">
        <v>67</v>
      </c>
      <c r="D1299" s="1" t="s">
        <v>2</v>
      </c>
      <c r="E1299" s="1" t="str">
        <f>IF(Origen[[#This Row],[Genero Sin Depurar]]="","Desconocido",Origen[[#This Row],[Genero Sin Depurar]])</f>
        <v>Male</v>
      </c>
      <c r="F1299" s="1" t="s">
        <v>95</v>
      </c>
      <c r="G1299" s="1" t="s">
        <v>4</v>
      </c>
      <c r="H1299" s="2">
        <v>47892</v>
      </c>
      <c r="I1299" s="2" t="str">
        <f>TEXT(Origen[[#This Row],[Fecha Compra]],"dddd")</f>
        <v>jueves</v>
      </c>
      <c r="J1299" s="7" t="str">
        <f>TEXT(MONTH(Origen[[#This Row],[Fecha Compra]]),"MM")</f>
        <v>01</v>
      </c>
      <c r="K1299" s="7">
        <f>YEAR(Origen[[#This Row],[Fecha Compra]])</f>
        <v>2031</v>
      </c>
      <c r="L1299">
        <v>47</v>
      </c>
      <c r="M1299">
        <v>100</v>
      </c>
      <c r="N1299">
        <f>Origen[[#This Row],[Unidades]]*Origen[[#This Row],[PVP]]</f>
        <v>4700</v>
      </c>
      <c r="O1299" s="1" t="s">
        <v>46</v>
      </c>
      <c r="P1299" s="1" t="s">
        <v>26</v>
      </c>
      <c r="Q1299" s="1" t="s">
        <v>43</v>
      </c>
      <c r="R1299" s="1" t="s">
        <v>19</v>
      </c>
      <c r="S1299" s="1" t="s">
        <v>27</v>
      </c>
      <c r="T1299" s="1" t="s">
        <v>21</v>
      </c>
      <c r="U1299" s="1" t="s">
        <v>79</v>
      </c>
    </row>
    <row r="1300" spans="1:21" x14ac:dyDescent="0.25">
      <c r="A1300">
        <v>1302</v>
      </c>
      <c r="B1300">
        <f>IF(IFERROR(VLOOKUP(Origen[[#This Row],[Customer ID]],A1301:A5199,1,FALSE),0)&gt;0,1,0)</f>
        <v>0</v>
      </c>
      <c r="C1300">
        <v>42</v>
      </c>
      <c r="D1300" s="1" t="s">
        <v>2</v>
      </c>
      <c r="E1300" s="1" t="str">
        <f>IF(Origen[[#This Row],[Genero Sin Depurar]]="","Desconocido",Origen[[#This Row],[Genero Sin Depurar]])</f>
        <v>Male</v>
      </c>
      <c r="F1300" s="1" t="s">
        <v>37</v>
      </c>
      <c r="G1300" s="1" t="s">
        <v>4</v>
      </c>
      <c r="H1300" s="2">
        <v>47894</v>
      </c>
      <c r="I1300" s="2" t="str">
        <f>TEXT(Origen[[#This Row],[Fecha Compra]],"dddd")</f>
        <v>sábado</v>
      </c>
      <c r="J1300" s="7" t="str">
        <f>TEXT(MONTH(Origen[[#This Row],[Fecha Compra]]),"MM")</f>
        <v>01</v>
      </c>
      <c r="K1300" s="7">
        <f>YEAR(Origen[[#This Row],[Fecha Compra]])</f>
        <v>2031</v>
      </c>
      <c r="L1300">
        <v>21</v>
      </c>
      <c r="M1300">
        <v>54</v>
      </c>
      <c r="N1300">
        <f>Origen[[#This Row],[Unidades]]*Origen[[#This Row],[PVP]]</f>
        <v>1134</v>
      </c>
      <c r="O1300" s="1" t="s">
        <v>13</v>
      </c>
      <c r="P1300" s="1" t="s">
        <v>26</v>
      </c>
      <c r="Q1300" s="1" t="s">
        <v>103</v>
      </c>
      <c r="R1300" s="1" t="s">
        <v>39</v>
      </c>
      <c r="S1300" s="1" t="s">
        <v>9</v>
      </c>
      <c r="T1300" s="1" t="s">
        <v>68</v>
      </c>
      <c r="U1300" s="1" t="s">
        <v>22</v>
      </c>
    </row>
    <row r="1301" spans="1:21" x14ac:dyDescent="0.25">
      <c r="A1301">
        <v>1303</v>
      </c>
      <c r="B1301">
        <f>IF(IFERROR(VLOOKUP(Origen[[#This Row],[Customer ID]],A1302:A5200,1,FALSE),0)&gt;0,1,0)</f>
        <v>0</v>
      </c>
      <c r="C1301">
        <v>23</v>
      </c>
      <c r="D1301" s="1" t="s">
        <v>2</v>
      </c>
      <c r="E1301" s="1" t="str">
        <f>IF(Origen[[#This Row],[Genero Sin Depurar]]="","Desconocido",Origen[[#This Row],[Genero Sin Depurar]])</f>
        <v>Male</v>
      </c>
      <c r="F1301" s="1" t="s">
        <v>32</v>
      </c>
      <c r="G1301" s="1" t="s">
        <v>24</v>
      </c>
      <c r="H1301" s="2">
        <v>47896</v>
      </c>
      <c r="I1301" s="2" t="str">
        <f>TEXT(Origen[[#This Row],[Fecha Compra]],"dddd")</f>
        <v>lunes</v>
      </c>
      <c r="J1301" s="7" t="str">
        <f>TEXT(MONTH(Origen[[#This Row],[Fecha Compra]]),"MM")</f>
        <v>01</v>
      </c>
      <c r="K1301" s="7">
        <f>YEAR(Origen[[#This Row],[Fecha Compra]])</f>
        <v>2031</v>
      </c>
      <c r="L1301">
        <v>37</v>
      </c>
      <c r="M1301">
        <v>25</v>
      </c>
      <c r="N1301">
        <f>Origen[[#This Row],[Unidades]]*Origen[[#This Row],[PVP]]</f>
        <v>925</v>
      </c>
      <c r="O1301" s="1" t="s">
        <v>117</v>
      </c>
      <c r="P1301" s="1" t="s">
        <v>26</v>
      </c>
      <c r="Q1301" s="1" t="s">
        <v>62</v>
      </c>
      <c r="R1301" s="1" t="s">
        <v>39</v>
      </c>
      <c r="S1301" s="1" t="s">
        <v>27</v>
      </c>
      <c r="T1301" s="1" t="s">
        <v>21</v>
      </c>
      <c r="U1301" s="1" t="s">
        <v>70</v>
      </c>
    </row>
    <row r="1302" spans="1:21" x14ac:dyDescent="0.25">
      <c r="A1302">
        <v>1304</v>
      </c>
      <c r="B1302">
        <f>IF(IFERROR(VLOOKUP(Origen[[#This Row],[Customer ID]],A1303:A5201,1,FALSE),0)&gt;0,1,0)</f>
        <v>0</v>
      </c>
      <c r="C1302">
        <v>34</v>
      </c>
      <c r="D1302" s="1" t="s">
        <v>2</v>
      </c>
      <c r="E1302" s="1" t="str">
        <f>IF(Origen[[#This Row],[Genero Sin Depurar]]="","Desconocido",Origen[[#This Row],[Genero Sin Depurar]])</f>
        <v>Male</v>
      </c>
      <c r="F1302" s="1" t="s">
        <v>3</v>
      </c>
      <c r="G1302" s="1" t="s">
        <v>4</v>
      </c>
      <c r="H1302" s="2">
        <v>47898</v>
      </c>
      <c r="I1302" s="2" t="str">
        <f>TEXT(Origen[[#This Row],[Fecha Compra]],"dddd")</f>
        <v>miércoles</v>
      </c>
      <c r="J1302" s="7" t="str">
        <f>TEXT(MONTH(Origen[[#This Row],[Fecha Compra]]),"MM")</f>
        <v>01</v>
      </c>
      <c r="K1302" s="7">
        <f>YEAR(Origen[[#This Row],[Fecha Compra]])</f>
        <v>2031</v>
      </c>
      <c r="L1302">
        <v>10</v>
      </c>
      <c r="M1302">
        <v>32</v>
      </c>
      <c r="N1302">
        <f>Origen[[#This Row],[Unidades]]*Origen[[#This Row],[PVP]]</f>
        <v>320</v>
      </c>
      <c r="O1302" s="1" t="s">
        <v>66</v>
      </c>
      <c r="P1302" s="1" t="s">
        <v>6</v>
      </c>
      <c r="Q1302" s="1" t="s">
        <v>47</v>
      </c>
      <c r="R1302" s="1" t="s">
        <v>35</v>
      </c>
      <c r="S1302" s="1" t="s">
        <v>27</v>
      </c>
      <c r="T1302" s="1" t="s">
        <v>21</v>
      </c>
      <c r="U1302" s="1" t="s">
        <v>31</v>
      </c>
    </row>
    <row r="1303" spans="1:21" x14ac:dyDescent="0.25">
      <c r="A1303">
        <v>1305</v>
      </c>
      <c r="B1303">
        <f>IF(IFERROR(VLOOKUP(Origen[[#This Row],[Customer ID]],A1304:A5202,1,FALSE),0)&gt;0,1,0)</f>
        <v>0</v>
      </c>
      <c r="C1303">
        <v>64</v>
      </c>
      <c r="D1303" s="1" t="s">
        <v>2</v>
      </c>
      <c r="E1303" s="1" t="str">
        <f>IF(Origen[[#This Row],[Genero Sin Depurar]]="","Desconocido",Origen[[#This Row],[Genero Sin Depurar]])</f>
        <v>Male</v>
      </c>
      <c r="F1303" s="1" t="s">
        <v>114</v>
      </c>
      <c r="G1303" s="1" t="s">
        <v>49</v>
      </c>
      <c r="H1303" s="2">
        <v>47900</v>
      </c>
      <c r="I1303" s="2" t="str">
        <f>TEXT(Origen[[#This Row],[Fecha Compra]],"dddd")</f>
        <v>viernes</v>
      </c>
      <c r="J1303" s="7" t="str">
        <f>TEXT(MONTH(Origen[[#This Row],[Fecha Compra]]),"MM")</f>
        <v>01</v>
      </c>
      <c r="K1303" s="7">
        <f>YEAR(Origen[[#This Row],[Fecha Compra]])</f>
        <v>2031</v>
      </c>
      <c r="L1303">
        <v>18</v>
      </c>
      <c r="M1303">
        <v>63</v>
      </c>
      <c r="N1303">
        <f>Origen[[#This Row],[Unidades]]*Origen[[#This Row],[PVP]]</f>
        <v>1134</v>
      </c>
      <c r="O1303" s="1" t="s">
        <v>38</v>
      </c>
      <c r="P1303" s="1" t="s">
        <v>18</v>
      </c>
      <c r="Q1303" s="1" t="s">
        <v>103</v>
      </c>
      <c r="R1303" s="1" t="s">
        <v>19</v>
      </c>
      <c r="S1303" s="1" t="s">
        <v>52</v>
      </c>
      <c r="T1303" s="1" t="s">
        <v>28</v>
      </c>
      <c r="U1303" s="1" t="s">
        <v>79</v>
      </c>
    </row>
    <row r="1304" spans="1:21" x14ac:dyDescent="0.25">
      <c r="A1304">
        <v>1306</v>
      </c>
      <c r="B1304">
        <f>IF(IFERROR(VLOOKUP(Origen[[#This Row],[Customer ID]],A1305:A5203,1,FALSE),0)&gt;0,1,0)</f>
        <v>0</v>
      </c>
      <c r="C1304">
        <v>31</v>
      </c>
      <c r="D1304" s="1" t="s">
        <v>2</v>
      </c>
      <c r="E1304" s="1" t="str">
        <f>IF(Origen[[#This Row],[Genero Sin Depurar]]="","Desconocido",Origen[[#This Row],[Genero Sin Depurar]])</f>
        <v>Male</v>
      </c>
      <c r="F1304" s="1" t="s">
        <v>77</v>
      </c>
      <c r="G1304" s="1" t="s">
        <v>4</v>
      </c>
      <c r="H1304" s="2">
        <v>47902</v>
      </c>
      <c r="I1304" s="2" t="str">
        <f>TEXT(Origen[[#This Row],[Fecha Compra]],"dddd")</f>
        <v>domingo</v>
      </c>
      <c r="J1304" s="7" t="str">
        <f>TEXT(MONTH(Origen[[#This Row],[Fecha Compra]]),"MM")</f>
        <v>01</v>
      </c>
      <c r="K1304" s="7">
        <f>YEAR(Origen[[#This Row],[Fecha Compra]])</f>
        <v>2031</v>
      </c>
      <c r="L1304">
        <v>2</v>
      </c>
      <c r="M1304">
        <v>56</v>
      </c>
      <c r="N1304">
        <f>Origen[[#This Row],[Unidades]]*Origen[[#This Row],[PVP]]</f>
        <v>112</v>
      </c>
      <c r="O1304" s="1" t="s">
        <v>73</v>
      </c>
      <c r="P1304" s="1" t="s">
        <v>74</v>
      </c>
      <c r="Q1304" s="1" t="s">
        <v>82</v>
      </c>
      <c r="R1304" s="1" t="s">
        <v>19</v>
      </c>
      <c r="S1304" s="1" t="s">
        <v>9</v>
      </c>
      <c r="T1304" s="1" t="s">
        <v>28</v>
      </c>
      <c r="U1304" s="1" t="s">
        <v>79</v>
      </c>
    </row>
    <row r="1305" spans="1:21" x14ac:dyDescent="0.25">
      <c r="A1305">
        <v>1307</v>
      </c>
      <c r="B1305">
        <f>IF(IFERROR(VLOOKUP(Origen[[#This Row],[Customer ID]],A1306:A5204,1,FALSE),0)&gt;0,1,0)</f>
        <v>0</v>
      </c>
      <c r="C1305">
        <v>54</v>
      </c>
      <c r="D1305" s="1" t="s">
        <v>2</v>
      </c>
      <c r="E1305" s="1" t="str">
        <f>IF(Origen[[#This Row],[Genero Sin Depurar]]="","Desconocido",Origen[[#This Row],[Genero Sin Depurar]])</f>
        <v>Male</v>
      </c>
      <c r="F1305" s="1" t="s">
        <v>12</v>
      </c>
      <c r="G1305" s="1" t="s">
        <v>4</v>
      </c>
      <c r="H1305" s="2">
        <v>47904</v>
      </c>
      <c r="I1305" s="2" t="str">
        <f>TEXT(Origen[[#This Row],[Fecha Compra]],"dddd")</f>
        <v>martes</v>
      </c>
      <c r="J1305" s="7" t="str">
        <f>TEXT(MONTH(Origen[[#This Row],[Fecha Compra]]),"MM")</f>
        <v>01</v>
      </c>
      <c r="K1305" s="7">
        <f>YEAR(Origen[[#This Row],[Fecha Compra]])</f>
        <v>2031</v>
      </c>
      <c r="L1305">
        <v>40</v>
      </c>
      <c r="M1305">
        <v>33</v>
      </c>
      <c r="N1305">
        <f>Origen[[#This Row],[Unidades]]*Origen[[#This Row],[PVP]]</f>
        <v>1320</v>
      </c>
      <c r="O1305" s="1" t="s">
        <v>102</v>
      </c>
      <c r="P1305" s="1" t="s">
        <v>6</v>
      </c>
      <c r="Q1305" s="1" t="s">
        <v>92</v>
      </c>
      <c r="R1305" s="1" t="s">
        <v>8</v>
      </c>
      <c r="S1305" s="1" t="s">
        <v>27</v>
      </c>
      <c r="T1305" s="1" t="s">
        <v>28</v>
      </c>
      <c r="U1305" s="1" t="s">
        <v>31</v>
      </c>
    </row>
    <row r="1306" spans="1:21" x14ac:dyDescent="0.25">
      <c r="A1306">
        <v>1308</v>
      </c>
      <c r="B1306">
        <f>IF(IFERROR(VLOOKUP(Origen[[#This Row],[Customer ID]],A1307:A5205,1,FALSE),0)&gt;0,1,0)</f>
        <v>0</v>
      </c>
      <c r="C1306">
        <v>23</v>
      </c>
      <c r="D1306" s="1" t="s">
        <v>2</v>
      </c>
      <c r="E1306" s="1" t="str">
        <f>IF(Origen[[#This Row],[Genero Sin Depurar]]="","Desconocido",Origen[[#This Row],[Genero Sin Depurar]])</f>
        <v>Male</v>
      </c>
      <c r="F1306" s="1" t="s">
        <v>44</v>
      </c>
      <c r="G1306" s="1" t="s">
        <v>45</v>
      </c>
      <c r="H1306" s="2">
        <v>47906</v>
      </c>
      <c r="I1306" s="2" t="str">
        <f>TEXT(Origen[[#This Row],[Fecha Compra]],"dddd")</f>
        <v>jueves</v>
      </c>
      <c r="J1306" s="7" t="str">
        <f>TEXT(MONTH(Origen[[#This Row],[Fecha Compra]]),"MM")</f>
        <v>01</v>
      </c>
      <c r="K1306" s="7">
        <f>YEAR(Origen[[#This Row],[Fecha Compra]])</f>
        <v>2031</v>
      </c>
      <c r="L1306">
        <v>43</v>
      </c>
      <c r="M1306">
        <v>32</v>
      </c>
      <c r="N1306">
        <f>Origen[[#This Row],[Unidades]]*Origen[[#This Row],[PVP]]</f>
        <v>1376</v>
      </c>
      <c r="O1306" s="1" t="s">
        <v>50</v>
      </c>
      <c r="P1306" s="1" t="s">
        <v>6</v>
      </c>
      <c r="Q1306" s="1" t="s">
        <v>76</v>
      </c>
      <c r="R1306" s="1" t="s">
        <v>35</v>
      </c>
      <c r="S1306" s="1" t="s">
        <v>9</v>
      </c>
      <c r="T1306" s="1" t="s">
        <v>28</v>
      </c>
      <c r="U1306" s="1" t="s">
        <v>31</v>
      </c>
    </row>
    <row r="1307" spans="1:21" x14ac:dyDescent="0.25">
      <c r="A1307">
        <v>1309</v>
      </c>
      <c r="B1307">
        <f>IF(IFERROR(VLOOKUP(Origen[[#This Row],[Customer ID]],A1308:A5206,1,FALSE),0)&gt;0,1,0)</f>
        <v>0</v>
      </c>
      <c r="C1307">
        <v>59</v>
      </c>
      <c r="D1307" s="1" t="s">
        <v>2</v>
      </c>
      <c r="E1307" s="1" t="str">
        <f>IF(Origen[[#This Row],[Genero Sin Depurar]]="","Desconocido",Origen[[#This Row],[Genero Sin Depurar]])</f>
        <v>Male</v>
      </c>
      <c r="F1307" s="1" t="s">
        <v>63</v>
      </c>
      <c r="G1307" s="1" t="s">
        <v>4</v>
      </c>
      <c r="H1307" s="2">
        <v>47908</v>
      </c>
      <c r="I1307" s="2" t="str">
        <f>TEXT(Origen[[#This Row],[Fecha Compra]],"dddd")</f>
        <v>sábado</v>
      </c>
      <c r="J1307" s="7" t="str">
        <f>TEXT(MONTH(Origen[[#This Row],[Fecha Compra]]),"MM")</f>
        <v>01</v>
      </c>
      <c r="K1307" s="7">
        <f>YEAR(Origen[[#This Row],[Fecha Compra]])</f>
        <v>2031</v>
      </c>
      <c r="L1307">
        <v>14</v>
      </c>
      <c r="M1307">
        <v>38</v>
      </c>
      <c r="N1307">
        <f>Origen[[#This Row],[Unidades]]*Origen[[#This Row],[PVP]]</f>
        <v>532</v>
      </c>
      <c r="O1307" s="1" t="s">
        <v>25</v>
      </c>
      <c r="P1307" s="1" t="s">
        <v>6</v>
      </c>
      <c r="Q1307" s="1" t="s">
        <v>90</v>
      </c>
      <c r="R1307" s="1" t="s">
        <v>35</v>
      </c>
      <c r="S1307" s="1" t="s">
        <v>27</v>
      </c>
      <c r="T1307" s="1" t="s">
        <v>21</v>
      </c>
      <c r="U1307" s="1" t="s">
        <v>79</v>
      </c>
    </row>
    <row r="1308" spans="1:21" x14ac:dyDescent="0.25">
      <c r="A1308">
        <v>1310</v>
      </c>
      <c r="B1308">
        <f>IF(IFERROR(VLOOKUP(Origen[[#This Row],[Customer ID]],A1309:A5207,1,FALSE),0)&gt;0,1,0)</f>
        <v>0</v>
      </c>
      <c r="C1308">
        <v>32</v>
      </c>
      <c r="D1308" s="1" t="s">
        <v>2</v>
      </c>
      <c r="E1308" s="1" t="str">
        <f>IF(Origen[[#This Row],[Genero Sin Depurar]]="","Desconocido",Origen[[#This Row],[Genero Sin Depurar]])</f>
        <v>Male</v>
      </c>
      <c r="F1308" s="1" t="s">
        <v>3</v>
      </c>
      <c r="G1308" s="1" t="s">
        <v>4</v>
      </c>
      <c r="H1308" s="2">
        <v>47910</v>
      </c>
      <c r="I1308" s="2" t="str">
        <f>TEXT(Origen[[#This Row],[Fecha Compra]],"dddd")</f>
        <v>lunes</v>
      </c>
      <c r="J1308" s="7" t="str">
        <f>TEXT(MONTH(Origen[[#This Row],[Fecha Compra]]),"MM")</f>
        <v>01</v>
      </c>
      <c r="K1308" s="7">
        <f>YEAR(Origen[[#This Row],[Fecha Compra]])</f>
        <v>2031</v>
      </c>
      <c r="L1308">
        <v>41</v>
      </c>
      <c r="M1308">
        <v>21</v>
      </c>
      <c r="N1308">
        <f>Origen[[#This Row],[Unidades]]*Origen[[#This Row],[PVP]]</f>
        <v>861</v>
      </c>
      <c r="O1308" s="1" t="s">
        <v>59</v>
      </c>
      <c r="P1308" s="1" t="s">
        <v>6</v>
      </c>
      <c r="Q1308" s="1" t="s">
        <v>75</v>
      </c>
      <c r="R1308" s="1" t="s">
        <v>35</v>
      </c>
      <c r="S1308" s="1" t="s">
        <v>56</v>
      </c>
      <c r="T1308" s="1" t="s">
        <v>15</v>
      </c>
      <c r="U1308" s="1" t="s">
        <v>40</v>
      </c>
    </row>
    <row r="1309" spans="1:21" x14ac:dyDescent="0.25">
      <c r="A1309">
        <v>1311</v>
      </c>
      <c r="B1309">
        <f>IF(IFERROR(VLOOKUP(Origen[[#This Row],[Customer ID]],A1310:A5208,1,FALSE),0)&gt;0,1,0)</f>
        <v>0</v>
      </c>
      <c r="C1309">
        <v>43</v>
      </c>
      <c r="D1309" s="1" t="s">
        <v>2</v>
      </c>
      <c r="E1309" s="1" t="str">
        <f>IF(Origen[[#This Row],[Genero Sin Depurar]]="","Desconocido",Origen[[#This Row],[Genero Sin Depurar]])</f>
        <v>Male</v>
      </c>
      <c r="F1309" s="1" t="s">
        <v>86</v>
      </c>
      <c r="G1309" s="1" t="s">
        <v>4</v>
      </c>
      <c r="H1309" s="2">
        <v>47912</v>
      </c>
      <c r="I1309" s="2" t="str">
        <f>TEXT(Origen[[#This Row],[Fecha Compra]],"dddd")</f>
        <v>miércoles</v>
      </c>
      <c r="J1309" s="7" t="str">
        <f>TEXT(MONTH(Origen[[#This Row],[Fecha Compra]]),"MM")</f>
        <v>01</v>
      </c>
      <c r="K1309" s="7">
        <f>YEAR(Origen[[#This Row],[Fecha Compra]])</f>
        <v>2031</v>
      </c>
      <c r="L1309">
        <v>38</v>
      </c>
      <c r="M1309">
        <v>59</v>
      </c>
      <c r="N1309">
        <f>Origen[[#This Row],[Unidades]]*Origen[[#This Row],[PVP]]</f>
        <v>2242</v>
      </c>
      <c r="O1309" s="1" t="s">
        <v>113</v>
      </c>
      <c r="P1309" s="1" t="s">
        <v>6</v>
      </c>
      <c r="Q1309" s="1" t="s">
        <v>92</v>
      </c>
      <c r="R1309" s="1" t="s">
        <v>8</v>
      </c>
      <c r="S1309" s="1" t="s">
        <v>56</v>
      </c>
      <c r="T1309" s="1" t="s">
        <v>21</v>
      </c>
      <c r="U1309" s="1" t="s">
        <v>79</v>
      </c>
    </row>
    <row r="1310" spans="1:21" x14ac:dyDescent="0.25">
      <c r="A1310">
        <v>1312</v>
      </c>
      <c r="B1310">
        <f>IF(IFERROR(VLOOKUP(Origen[[#This Row],[Customer ID]],A1311:A5209,1,FALSE),0)&gt;0,1,0)</f>
        <v>0</v>
      </c>
      <c r="C1310">
        <v>32</v>
      </c>
      <c r="D1310" s="1" t="s">
        <v>2</v>
      </c>
      <c r="E1310" s="1" t="str">
        <f>IF(Origen[[#This Row],[Genero Sin Depurar]]="","Desconocido",Origen[[#This Row],[Genero Sin Depurar]])</f>
        <v>Male</v>
      </c>
      <c r="F1310" s="1" t="s">
        <v>53</v>
      </c>
      <c r="G1310" s="1" t="s">
        <v>24</v>
      </c>
      <c r="H1310" s="2">
        <v>47914</v>
      </c>
      <c r="I1310" s="2" t="str">
        <f>TEXT(Origen[[#This Row],[Fecha Compra]],"dddd")</f>
        <v>viernes</v>
      </c>
      <c r="J1310" s="7" t="str">
        <f>TEXT(MONTH(Origen[[#This Row],[Fecha Compra]]),"MM")</f>
        <v>01</v>
      </c>
      <c r="K1310" s="7">
        <f>YEAR(Origen[[#This Row],[Fecha Compra]])</f>
        <v>2031</v>
      </c>
      <c r="L1310">
        <v>12</v>
      </c>
      <c r="M1310">
        <v>87</v>
      </c>
      <c r="N1310">
        <f>Origen[[#This Row],[Unidades]]*Origen[[#This Row],[PVP]]</f>
        <v>1044</v>
      </c>
      <c r="O1310" s="1" t="s">
        <v>104</v>
      </c>
      <c r="P1310" s="1" t="s">
        <v>26</v>
      </c>
      <c r="Q1310" s="1" t="s">
        <v>14</v>
      </c>
      <c r="R1310" s="1" t="s">
        <v>39</v>
      </c>
      <c r="S1310" s="1" t="s">
        <v>9</v>
      </c>
      <c r="T1310" s="1" t="s">
        <v>10</v>
      </c>
      <c r="U1310" s="1" t="s">
        <v>31</v>
      </c>
    </row>
    <row r="1311" spans="1:21" x14ac:dyDescent="0.25">
      <c r="A1311">
        <v>1313</v>
      </c>
      <c r="B1311">
        <f>IF(IFERROR(VLOOKUP(Origen[[#This Row],[Customer ID]],A1312:A5210,1,FALSE),0)&gt;0,1,0)</f>
        <v>0</v>
      </c>
      <c r="C1311">
        <v>66</v>
      </c>
      <c r="D1311" s="1" t="s">
        <v>2</v>
      </c>
      <c r="E1311" s="1" t="str">
        <f>IF(Origen[[#This Row],[Genero Sin Depurar]]="","Desconocido",Origen[[#This Row],[Genero Sin Depurar]])</f>
        <v>Male</v>
      </c>
      <c r="F1311" s="1" t="s">
        <v>95</v>
      </c>
      <c r="G1311" s="1" t="s">
        <v>4</v>
      </c>
      <c r="H1311" s="2">
        <v>47916</v>
      </c>
      <c r="I1311" s="2" t="str">
        <f>TEXT(Origen[[#This Row],[Fecha Compra]],"dddd")</f>
        <v>domingo</v>
      </c>
      <c r="J1311" s="7" t="str">
        <f>TEXT(MONTH(Origen[[#This Row],[Fecha Compra]]),"MM")</f>
        <v>01</v>
      </c>
      <c r="K1311" s="7">
        <f>YEAR(Origen[[#This Row],[Fecha Compra]])</f>
        <v>2031</v>
      </c>
      <c r="L1311">
        <v>19</v>
      </c>
      <c r="M1311">
        <v>79</v>
      </c>
      <c r="N1311">
        <f>Origen[[#This Row],[Unidades]]*Origen[[#This Row],[PVP]]</f>
        <v>1501</v>
      </c>
      <c r="O1311" s="1" t="s">
        <v>50</v>
      </c>
      <c r="P1311" s="1" t="s">
        <v>26</v>
      </c>
      <c r="Q1311" s="1" t="s">
        <v>65</v>
      </c>
      <c r="R1311" s="1" t="s">
        <v>8</v>
      </c>
      <c r="S1311" s="1" t="s">
        <v>56</v>
      </c>
      <c r="T1311" s="1" t="s">
        <v>57</v>
      </c>
      <c r="U1311" s="1" t="s">
        <v>70</v>
      </c>
    </row>
    <row r="1312" spans="1:21" x14ac:dyDescent="0.25">
      <c r="A1312">
        <v>1314</v>
      </c>
      <c r="B1312">
        <f>IF(IFERROR(VLOOKUP(Origen[[#This Row],[Customer ID]],A1313:A5211,1,FALSE),0)&gt;0,1,0)</f>
        <v>0</v>
      </c>
      <c r="C1312">
        <v>70</v>
      </c>
      <c r="D1312" s="1" t="s">
        <v>2</v>
      </c>
      <c r="E1312" s="1" t="str">
        <f>IF(Origen[[#This Row],[Genero Sin Depurar]]="","Desconocido",Origen[[#This Row],[Genero Sin Depurar]])</f>
        <v>Male</v>
      </c>
      <c r="F1312" s="1" t="s">
        <v>53</v>
      </c>
      <c r="G1312" s="1" t="s">
        <v>24</v>
      </c>
      <c r="H1312" s="2">
        <v>47918</v>
      </c>
      <c r="I1312" s="2" t="str">
        <f>TEXT(Origen[[#This Row],[Fecha Compra]],"dddd")</f>
        <v>martes</v>
      </c>
      <c r="J1312" s="7" t="str">
        <f>TEXT(MONTH(Origen[[#This Row],[Fecha Compra]]),"MM")</f>
        <v>01</v>
      </c>
      <c r="K1312" s="7">
        <f>YEAR(Origen[[#This Row],[Fecha Compra]])</f>
        <v>2031</v>
      </c>
      <c r="L1312">
        <v>23</v>
      </c>
      <c r="M1312">
        <v>28</v>
      </c>
      <c r="N1312">
        <f>Origen[[#This Row],[Unidades]]*Origen[[#This Row],[PVP]]</f>
        <v>644</v>
      </c>
      <c r="O1312" s="1" t="s">
        <v>50</v>
      </c>
      <c r="P1312" s="1" t="s">
        <v>26</v>
      </c>
      <c r="Q1312" s="1" t="s">
        <v>75</v>
      </c>
      <c r="R1312" s="1" t="s">
        <v>35</v>
      </c>
      <c r="S1312" s="1" t="s">
        <v>20</v>
      </c>
      <c r="T1312" s="1" t="s">
        <v>21</v>
      </c>
      <c r="U1312" s="1" t="s">
        <v>58</v>
      </c>
    </row>
    <row r="1313" spans="1:21" x14ac:dyDescent="0.25">
      <c r="A1313">
        <v>1315</v>
      </c>
      <c r="B1313">
        <f>IF(IFERROR(VLOOKUP(Origen[[#This Row],[Customer ID]],A1314:A5212,1,FALSE),0)&gt;0,1,0)</f>
        <v>0</v>
      </c>
      <c r="C1313">
        <v>42</v>
      </c>
      <c r="D1313" s="1" t="s">
        <v>2</v>
      </c>
      <c r="E1313" s="1" t="str">
        <f>IF(Origen[[#This Row],[Genero Sin Depurar]]="","Desconocido",Origen[[#This Row],[Genero Sin Depurar]])</f>
        <v>Male</v>
      </c>
      <c r="F1313" s="1" t="s">
        <v>119</v>
      </c>
      <c r="G1313" s="1" t="s">
        <v>24</v>
      </c>
      <c r="H1313" s="2">
        <v>47920</v>
      </c>
      <c r="I1313" s="2" t="str">
        <f>TEXT(Origen[[#This Row],[Fecha Compra]],"dddd")</f>
        <v>jueves</v>
      </c>
      <c r="J1313" s="7" t="str">
        <f>TEXT(MONTH(Origen[[#This Row],[Fecha Compra]]),"MM")</f>
        <v>01</v>
      </c>
      <c r="K1313" s="7">
        <f>YEAR(Origen[[#This Row],[Fecha Compra]])</f>
        <v>2031</v>
      </c>
      <c r="L1313">
        <v>49</v>
      </c>
      <c r="M1313">
        <v>67</v>
      </c>
      <c r="N1313">
        <f>Origen[[#This Row],[Unidades]]*Origen[[#This Row],[PVP]]</f>
        <v>3283</v>
      </c>
      <c r="O1313" s="1" t="s">
        <v>50</v>
      </c>
      <c r="P1313" s="1" t="s">
        <v>18</v>
      </c>
      <c r="Q1313" s="1" t="s">
        <v>118</v>
      </c>
      <c r="R1313" s="1" t="s">
        <v>35</v>
      </c>
      <c r="S1313" s="1" t="s">
        <v>20</v>
      </c>
      <c r="T1313" s="1" t="s">
        <v>68</v>
      </c>
      <c r="U1313" s="1" t="s">
        <v>31</v>
      </c>
    </row>
    <row r="1314" spans="1:21" x14ac:dyDescent="0.25">
      <c r="A1314">
        <v>1316</v>
      </c>
      <c r="B1314">
        <f>IF(IFERROR(VLOOKUP(Origen[[#This Row],[Customer ID]],A1315:A5213,1,FALSE),0)&gt;0,1,0)</f>
        <v>0</v>
      </c>
      <c r="C1314">
        <v>56</v>
      </c>
      <c r="D1314" s="1" t="s">
        <v>2</v>
      </c>
      <c r="E1314" s="1" t="str">
        <f>IF(Origen[[#This Row],[Genero Sin Depurar]]="","Desconocido",Origen[[#This Row],[Genero Sin Depurar]])</f>
        <v>Male</v>
      </c>
      <c r="F1314" s="1" t="s">
        <v>41</v>
      </c>
      <c r="G1314" s="1" t="s">
        <v>4</v>
      </c>
      <c r="H1314" s="2">
        <v>47922</v>
      </c>
      <c r="I1314" s="2" t="str">
        <f>TEXT(Origen[[#This Row],[Fecha Compra]],"dddd")</f>
        <v>sábado</v>
      </c>
      <c r="J1314" s="7" t="str">
        <f>TEXT(MONTH(Origen[[#This Row],[Fecha Compra]]),"MM")</f>
        <v>01</v>
      </c>
      <c r="K1314" s="7">
        <f>YEAR(Origen[[#This Row],[Fecha Compra]])</f>
        <v>2031</v>
      </c>
      <c r="L1314">
        <v>29</v>
      </c>
      <c r="M1314">
        <v>75</v>
      </c>
      <c r="N1314">
        <f>Origen[[#This Row],[Unidades]]*Origen[[#This Row],[PVP]]</f>
        <v>2175</v>
      </c>
      <c r="O1314" s="1" t="s">
        <v>73</v>
      </c>
      <c r="P1314" s="1" t="s">
        <v>6</v>
      </c>
      <c r="Q1314" s="1" t="s">
        <v>78</v>
      </c>
      <c r="R1314" s="1" t="s">
        <v>19</v>
      </c>
      <c r="S1314" s="1" t="s">
        <v>52</v>
      </c>
      <c r="T1314" s="1" t="s">
        <v>68</v>
      </c>
      <c r="U1314" s="1" t="s">
        <v>40</v>
      </c>
    </row>
    <row r="1315" spans="1:21" x14ac:dyDescent="0.25">
      <c r="A1315">
        <v>1317</v>
      </c>
      <c r="B1315">
        <f>IF(IFERROR(VLOOKUP(Origen[[#This Row],[Customer ID]],A1316:A5214,1,FALSE),0)&gt;0,1,0)</f>
        <v>0</v>
      </c>
      <c r="C1315">
        <v>28</v>
      </c>
      <c r="D1315" s="1" t="s">
        <v>2</v>
      </c>
      <c r="E1315" s="1" t="str">
        <f>IF(Origen[[#This Row],[Genero Sin Depurar]]="","Desconocido",Origen[[#This Row],[Genero Sin Depurar]])</f>
        <v>Male</v>
      </c>
      <c r="F1315" s="1" t="s">
        <v>115</v>
      </c>
      <c r="G1315" s="1" t="s">
        <v>49</v>
      </c>
      <c r="H1315" s="2">
        <v>47924</v>
      </c>
      <c r="I1315" s="2" t="str">
        <f>TEXT(Origen[[#This Row],[Fecha Compra]],"dddd")</f>
        <v>lunes</v>
      </c>
      <c r="J1315" s="7" t="str">
        <f>TEXT(MONTH(Origen[[#This Row],[Fecha Compra]]),"MM")</f>
        <v>01</v>
      </c>
      <c r="K1315" s="7">
        <f>YEAR(Origen[[#This Row],[Fecha Compra]])</f>
        <v>2031</v>
      </c>
      <c r="L1315">
        <v>14</v>
      </c>
      <c r="M1315">
        <v>32</v>
      </c>
      <c r="N1315">
        <f>Origen[[#This Row],[Unidades]]*Origen[[#This Row],[PVP]]</f>
        <v>448</v>
      </c>
      <c r="O1315" s="1" t="s">
        <v>54</v>
      </c>
      <c r="P1315" s="1" t="s">
        <v>18</v>
      </c>
      <c r="Q1315" s="1" t="s">
        <v>75</v>
      </c>
      <c r="R1315" s="1" t="s">
        <v>19</v>
      </c>
      <c r="S1315" s="1" t="s">
        <v>36</v>
      </c>
      <c r="T1315" s="1" t="s">
        <v>68</v>
      </c>
      <c r="U1315" s="1" t="s">
        <v>58</v>
      </c>
    </row>
    <row r="1316" spans="1:21" x14ac:dyDescent="0.25">
      <c r="A1316">
        <v>1318</v>
      </c>
      <c r="B1316">
        <f>IF(IFERROR(VLOOKUP(Origen[[#This Row],[Customer ID]],A1317:A5215,1,FALSE),0)&gt;0,1,0)</f>
        <v>0</v>
      </c>
      <c r="C1316">
        <v>28</v>
      </c>
      <c r="D1316" s="1" t="s">
        <v>2</v>
      </c>
      <c r="E1316" s="1" t="str">
        <f>IF(Origen[[#This Row],[Genero Sin Depurar]]="","Desconocido",Origen[[#This Row],[Genero Sin Depurar]])</f>
        <v>Male</v>
      </c>
      <c r="F1316" s="1" t="s">
        <v>77</v>
      </c>
      <c r="G1316" s="1" t="s">
        <v>4</v>
      </c>
      <c r="H1316" s="2">
        <v>47926</v>
      </c>
      <c r="I1316" s="2" t="str">
        <f>TEXT(Origen[[#This Row],[Fecha Compra]],"dddd")</f>
        <v>miércoles</v>
      </c>
      <c r="J1316" s="7" t="str">
        <f>TEXT(MONTH(Origen[[#This Row],[Fecha Compra]]),"MM")</f>
        <v>01</v>
      </c>
      <c r="K1316" s="7">
        <f>YEAR(Origen[[#This Row],[Fecha Compra]])</f>
        <v>2031</v>
      </c>
      <c r="L1316">
        <v>19</v>
      </c>
      <c r="M1316">
        <v>43</v>
      </c>
      <c r="N1316">
        <f>Origen[[#This Row],[Unidades]]*Origen[[#This Row],[PVP]]</f>
        <v>817</v>
      </c>
      <c r="O1316" s="1" t="s">
        <v>5</v>
      </c>
      <c r="P1316" s="1" t="s">
        <v>26</v>
      </c>
      <c r="Q1316" s="1" t="s">
        <v>78</v>
      </c>
      <c r="R1316" s="1" t="s">
        <v>19</v>
      </c>
      <c r="S1316" s="1" t="s">
        <v>20</v>
      </c>
      <c r="T1316" s="1" t="s">
        <v>15</v>
      </c>
      <c r="U1316" s="1" t="s">
        <v>70</v>
      </c>
    </row>
    <row r="1317" spans="1:21" x14ac:dyDescent="0.25">
      <c r="A1317">
        <v>1319</v>
      </c>
      <c r="B1317">
        <f>IF(IFERROR(VLOOKUP(Origen[[#This Row],[Customer ID]],A1318:A5216,1,FALSE),0)&gt;0,1,0)</f>
        <v>0</v>
      </c>
      <c r="C1317">
        <v>52</v>
      </c>
      <c r="D1317" s="1" t="s">
        <v>2</v>
      </c>
      <c r="E1317" s="1" t="str">
        <f>IF(Origen[[#This Row],[Genero Sin Depurar]]="","Desconocido",Origen[[#This Row],[Genero Sin Depurar]])</f>
        <v>Male</v>
      </c>
      <c r="F1317" s="1" t="s">
        <v>41</v>
      </c>
      <c r="G1317" s="1" t="s">
        <v>4</v>
      </c>
      <c r="H1317" s="2">
        <v>47928</v>
      </c>
      <c r="I1317" s="2" t="str">
        <f>TEXT(Origen[[#This Row],[Fecha Compra]],"dddd")</f>
        <v>viernes</v>
      </c>
      <c r="J1317" s="7" t="str">
        <f>TEXT(MONTH(Origen[[#This Row],[Fecha Compra]]),"MM")</f>
        <v>01</v>
      </c>
      <c r="K1317" s="7">
        <f>YEAR(Origen[[#This Row],[Fecha Compra]])</f>
        <v>2031</v>
      </c>
      <c r="L1317">
        <v>19</v>
      </c>
      <c r="M1317">
        <v>93</v>
      </c>
      <c r="N1317">
        <f>Origen[[#This Row],[Unidades]]*Origen[[#This Row],[PVP]]</f>
        <v>1767</v>
      </c>
      <c r="O1317" s="1" t="s">
        <v>121</v>
      </c>
      <c r="P1317" s="1" t="s">
        <v>26</v>
      </c>
      <c r="Q1317" s="1" t="s">
        <v>14</v>
      </c>
      <c r="R1317" s="1" t="s">
        <v>19</v>
      </c>
      <c r="S1317" s="1" t="s">
        <v>9</v>
      </c>
      <c r="T1317" s="1" t="s">
        <v>21</v>
      </c>
      <c r="U1317" s="1" t="s">
        <v>58</v>
      </c>
    </row>
    <row r="1318" spans="1:21" x14ac:dyDescent="0.25">
      <c r="A1318">
        <v>1320</v>
      </c>
      <c r="B1318">
        <f>IF(IFERROR(VLOOKUP(Origen[[#This Row],[Customer ID]],A1319:A5217,1,FALSE),0)&gt;0,1,0)</f>
        <v>0</v>
      </c>
      <c r="C1318">
        <v>65</v>
      </c>
      <c r="D1318" s="1" t="s">
        <v>2</v>
      </c>
      <c r="E1318" s="1" t="str">
        <f>IF(Origen[[#This Row],[Genero Sin Depurar]]="","Desconocido",Origen[[#This Row],[Genero Sin Depurar]])</f>
        <v>Male</v>
      </c>
      <c r="F1318" s="1" t="s">
        <v>71</v>
      </c>
      <c r="G1318" s="1" t="s">
        <v>49</v>
      </c>
      <c r="H1318" s="2">
        <v>47930</v>
      </c>
      <c r="I1318" s="2" t="str">
        <f>TEXT(Origen[[#This Row],[Fecha Compra]],"dddd")</f>
        <v>domingo</v>
      </c>
      <c r="J1318" s="7" t="str">
        <f>TEXT(MONTH(Origen[[#This Row],[Fecha Compra]]),"MM")</f>
        <v>01</v>
      </c>
      <c r="K1318" s="7">
        <f>YEAR(Origen[[#This Row],[Fecha Compra]])</f>
        <v>2031</v>
      </c>
      <c r="L1318">
        <v>48</v>
      </c>
      <c r="M1318">
        <v>24</v>
      </c>
      <c r="N1318">
        <f>Origen[[#This Row],[Unidades]]*Origen[[#This Row],[PVP]]</f>
        <v>1152</v>
      </c>
      <c r="O1318" s="1" t="s">
        <v>83</v>
      </c>
      <c r="P1318" s="1" t="s">
        <v>26</v>
      </c>
      <c r="Q1318" s="1" t="s">
        <v>118</v>
      </c>
      <c r="R1318" s="1" t="s">
        <v>19</v>
      </c>
      <c r="S1318" s="1" t="s">
        <v>36</v>
      </c>
      <c r="T1318" s="1" t="s">
        <v>57</v>
      </c>
      <c r="U1318" s="1" t="s">
        <v>22</v>
      </c>
    </row>
    <row r="1319" spans="1:21" x14ac:dyDescent="0.25">
      <c r="A1319">
        <v>1321</v>
      </c>
      <c r="B1319">
        <f>IF(IFERROR(VLOOKUP(Origen[[#This Row],[Customer ID]],A1320:A5218,1,FALSE),0)&gt;0,1,0)</f>
        <v>0</v>
      </c>
      <c r="C1319">
        <v>56</v>
      </c>
      <c r="D1319" s="1" t="s">
        <v>2</v>
      </c>
      <c r="E1319" s="1" t="str">
        <f>IF(Origen[[#This Row],[Genero Sin Depurar]]="","Desconocido",Origen[[#This Row],[Genero Sin Depurar]])</f>
        <v>Male</v>
      </c>
      <c r="F1319" s="1" t="s">
        <v>106</v>
      </c>
      <c r="G1319" s="1" t="s">
        <v>49</v>
      </c>
      <c r="H1319" s="2">
        <v>47932</v>
      </c>
      <c r="I1319" s="2" t="str">
        <f>TEXT(Origen[[#This Row],[Fecha Compra]],"dddd")</f>
        <v>martes</v>
      </c>
      <c r="J1319" s="7" t="str">
        <f>TEXT(MONTH(Origen[[#This Row],[Fecha Compra]]),"MM")</f>
        <v>01</v>
      </c>
      <c r="K1319" s="7">
        <f>YEAR(Origen[[#This Row],[Fecha Compra]])</f>
        <v>2031</v>
      </c>
      <c r="L1319">
        <v>19</v>
      </c>
      <c r="M1319">
        <v>31</v>
      </c>
      <c r="N1319">
        <f>Origen[[#This Row],[Unidades]]*Origen[[#This Row],[PVP]]</f>
        <v>589</v>
      </c>
      <c r="O1319" s="1" t="s">
        <v>81</v>
      </c>
      <c r="P1319" s="1" t="s">
        <v>74</v>
      </c>
      <c r="Q1319" s="1" t="s">
        <v>67</v>
      </c>
      <c r="R1319" s="1" t="s">
        <v>39</v>
      </c>
      <c r="S1319" s="1" t="s">
        <v>20</v>
      </c>
      <c r="T1319" s="1" t="s">
        <v>68</v>
      </c>
      <c r="U1319" s="1" t="s">
        <v>31</v>
      </c>
    </row>
    <row r="1320" spans="1:21" x14ac:dyDescent="0.25">
      <c r="A1320">
        <v>1322</v>
      </c>
      <c r="B1320">
        <f>IF(IFERROR(VLOOKUP(Origen[[#This Row],[Customer ID]],A1321:A5219,1,FALSE),0)&gt;0,1,0)</f>
        <v>0</v>
      </c>
      <c r="C1320">
        <v>59</v>
      </c>
      <c r="D1320" s="1" t="s">
        <v>2</v>
      </c>
      <c r="E1320" s="1" t="str">
        <f>IF(Origen[[#This Row],[Genero Sin Depurar]]="","Desconocido",Origen[[#This Row],[Genero Sin Depurar]])</f>
        <v>Male</v>
      </c>
      <c r="F1320" s="1" t="s">
        <v>95</v>
      </c>
      <c r="G1320" s="1" t="s">
        <v>4</v>
      </c>
      <c r="H1320" s="2">
        <v>47934</v>
      </c>
      <c r="I1320" s="2" t="str">
        <f>TEXT(Origen[[#This Row],[Fecha Compra]],"dddd")</f>
        <v>jueves</v>
      </c>
      <c r="J1320" s="7" t="str">
        <f>TEXT(MONTH(Origen[[#This Row],[Fecha Compra]]),"MM")</f>
        <v>01</v>
      </c>
      <c r="K1320" s="7">
        <f>YEAR(Origen[[#This Row],[Fecha Compra]])</f>
        <v>2031</v>
      </c>
      <c r="L1320">
        <v>45</v>
      </c>
      <c r="M1320">
        <v>84</v>
      </c>
      <c r="N1320">
        <f>Origen[[#This Row],[Unidades]]*Origen[[#This Row],[PVP]]</f>
        <v>3780</v>
      </c>
      <c r="O1320" s="1" t="s">
        <v>50</v>
      </c>
      <c r="P1320" s="1" t="s">
        <v>6</v>
      </c>
      <c r="Q1320" s="1" t="s">
        <v>103</v>
      </c>
      <c r="R1320" s="1" t="s">
        <v>8</v>
      </c>
      <c r="S1320" s="1" t="s">
        <v>9</v>
      </c>
      <c r="T1320" s="1" t="s">
        <v>57</v>
      </c>
      <c r="U1320" s="1" t="s">
        <v>79</v>
      </c>
    </row>
    <row r="1321" spans="1:21" x14ac:dyDescent="0.25">
      <c r="A1321">
        <v>1323</v>
      </c>
      <c r="B1321">
        <f>IF(IFERROR(VLOOKUP(Origen[[#This Row],[Customer ID]],A1322:A5220,1,FALSE),0)&gt;0,1,0)</f>
        <v>0</v>
      </c>
      <c r="C1321">
        <v>23</v>
      </c>
      <c r="D1321" s="1" t="s">
        <v>2</v>
      </c>
      <c r="E1321" s="1" t="str">
        <f>IF(Origen[[#This Row],[Genero Sin Depurar]]="","Desconocido",Origen[[#This Row],[Genero Sin Depurar]])</f>
        <v>Male</v>
      </c>
      <c r="F1321" s="1" t="s">
        <v>77</v>
      </c>
      <c r="G1321" s="1" t="s">
        <v>4</v>
      </c>
      <c r="H1321" s="2">
        <v>47936</v>
      </c>
      <c r="I1321" s="2" t="str">
        <f>TEXT(Origen[[#This Row],[Fecha Compra]],"dddd")</f>
        <v>sábado</v>
      </c>
      <c r="J1321" s="7" t="str">
        <f>TEXT(MONTH(Origen[[#This Row],[Fecha Compra]]),"MM")</f>
        <v>01</v>
      </c>
      <c r="K1321" s="7">
        <f>YEAR(Origen[[#This Row],[Fecha Compra]])</f>
        <v>2031</v>
      </c>
      <c r="L1321">
        <v>17</v>
      </c>
      <c r="M1321">
        <v>74</v>
      </c>
      <c r="N1321">
        <f>Origen[[#This Row],[Unidades]]*Origen[[#This Row],[PVP]]</f>
        <v>1258</v>
      </c>
      <c r="O1321" s="1" t="s">
        <v>131</v>
      </c>
      <c r="P1321" s="1" t="s">
        <v>26</v>
      </c>
      <c r="Q1321" s="1" t="s">
        <v>65</v>
      </c>
      <c r="R1321" s="1" t="s">
        <v>8</v>
      </c>
      <c r="S1321" s="1" t="s">
        <v>27</v>
      </c>
      <c r="T1321" s="1" t="s">
        <v>57</v>
      </c>
      <c r="U1321" s="1" t="s">
        <v>40</v>
      </c>
    </row>
    <row r="1322" spans="1:21" x14ac:dyDescent="0.25">
      <c r="A1322">
        <v>1324</v>
      </c>
      <c r="B1322">
        <f>IF(IFERROR(VLOOKUP(Origen[[#This Row],[Customer ID]],A1323:A5221,1,FALSE),0)&gt;0,1,0)</f>
        <v>0</v>
      </c>
      <c r="C1322">
        <v>58</v>
      </c>
      <c r="D1322" s="1" t="s">
        <v>2</v>
      </c>
      <c r="E1322" s="1" t="str">
        <f>IF(Origen[[#This Row],[Genero Sin Depurar]]="","Desconocido",Origen[[#This Row],[Genero Sin Depurar]])</f>
        <v>Male</v>
      </c>
      <c r="F1322" s="1" t="s">
        <v>41</v>
      </c>
      <c r="G1322" s="1" t="s">
        <v>4</v>
      </c>
      <c r="H1322" s="2">
        <v>47938</v>
      </c>
      <c r="I1322" s="2" t="str">
        <f>TEXT(Origen[[#This Row],[Fecha Compra]],"dddd")</f>
        <v>lunes</v>
      </c>
      <c r="J1322" s="7" t="str">
        <f>TEXT(MONTH(Origen[[#This Row],[Fecha Compra]]),"MM")</f>
        <v>01</v>
      </c>
      <c r="K1322" s="7">
        <f>YEAR(Origen[[#This Row],[Fecha Compra]])</f>
        <v>2031</v>
      </c>
      <c r="L1322">
        <v>15</v>
      </c>
      <c r="M1322">
        <v>62</v>
      </c>
      <c r="N1322">
        <f>Origen[[#This Row],[Unidades]]*Origen[[#This Row],[PVP]]</f>
        <v>930</v>
      </c>
      <c r="O1322" s="1" t="s">
        <v>66</v>
      </c>
      <c r="P1322" s="1" t="s">
        <v>26</v>
      </c>
      <c r="Q1322" s="1" t="s">
        <v>116</v>
      </c>
      <c r="R1322" s="1" t="s">
        <v>19</v>
      </c>
      <c r="S1322" s="1" t="s">
        <v>36</v>
      </c>
      <c r="T1322" s="1" t="s">
        <v>68</v>
      </c>
      <c r="U1322" s="1" t="s">
        <v>79</v>
      </c>
    </row>
    <row r="1323" spans="1:21" x14ac:dyDescent="0.25">
      <c r="A1323">
        <v>1325</v>
      </c>
      <c r="B1323">
        <f>IF(IFERROR(VLOOKUP(Origen[[#This Row],[Customer ID]],A1324:A5222,1,FALSE),0)&gt;0,1,0)</f>
        <v>0</v>
      </c>
      <c r="C1323">
        <v>39</v>
      </c>
      <c r="D1323" s="1" t="s">
        <v>2</v>
      </c>
      <c r="E1323" s="1" t="str">
        <f>IF(Origen[[#This Row],[Genero Sin Depurar]]="","Desconocido",Origen[[#This Row],[Genero Sin Depurar]])</f>
        <v>Male</v>
      </c>
      <c r="F1323" s="1" t="s">
        <v>88</v>
      </c>
      <c r="G1323" s="1" t="s">
        <v>49</v>
      </c>
      <c r="H1323" s="2">
        <v>47940</v>
      </c>
      <c r="I1323" s="2" t="str">
        <f>TEXT(Origen[[#This Row],[Fecha Compra]],"dddd")</f>
        <v>miércoles</v>
      </c>
      <c r="J1323" s="7" t="str">
        <f>TEXT(MONTH(Origen[[#This Row],[Fecha Compra]]),"MM")</f>
        <v>01</v>
      </c>
      <c r="K1323" s="7">
        <f>YEAR(Origen[[#This Row],[Fecha Compra]])</f>
        <v>2031</v>
      </c>
      <c r="L1323">
        <v>11</v>
      </c>
      <c r="M1323">
        <v>77</v>
      </c>
      <c r="N1323">
        <f>Origen[[#This Row],[Unidades]]*Origen[[#This Row],[PVP]]</f>
        <v>847</v>
      </c>
      <c r="O1323" s="1" t="s">
        <v>98</v>
      </c>
      <c r="P1323" s="1" t="s">
        <v>18</v>
      </c>
      <c r="Q1323" s="1" t="s">
        <v>103</v>
      </c>
      <c r="R1323" s="1" t="s">
        <v>35</v>
      </c>
      <c r="S1323" s="1" t="s">
        <v>20</v>
      </c>
      <c r="T1323" s="1" t="s">
        <v>21</v>
      </c>
      <c r="U1323" s="1" t="s">
        <v>11</v>
      </c>
    </row>
    <row r="1324" spans="1:21" x14ac:dyDescent="0.25">
      <c r="A1324">
        <v>1326</v>
      </c>
      <c r="B1324">
        <f>IF(IFERROR(VLOOKUP(Origen[[#This Row],[Customer ID]],A1325:A5223,1,FALSE),0)&gt;0,1,0)</f>
        <v>0</v>
      </c>
      <c r="C1324">
        <v>28</v>
      </c>
      <c r="D1324" s="1" t="s">
        <v>2</v>
      </c>
      <c r="E1324" s="1" t="str">
        <f>IF(Origen[[#This Row],[Genero Sin Depurar]]="","Desconocido",Origen[[#This Row],[Genero Sin Depurar]])</f>
        <v>Male</v>
      </c>
      <c r="F1324" s="1" t="s">
        <v>114</v>
      </c>
      <c r="G1324" s="1" t="s">
        <v>49</v>
      </c>
      <c r="H1324" s="2">
        <v>47942</v>
      </c>
      <c r="I1324" s="2" t="str">
        <f>TEXT(Origen[[#This Row],[Fecha Compra]],"dddd")</f>
        <v>viernes</v>
      </c>
      <c r="J1324" s="7" t="str">
        <f>TEXT(MONTH(Origen[[#This Row],[Fecha Compra]]),"MM")</f>
        <v>01</v>
      </c>
      <c r="K1324" s="7">
        <f>YEAR(Origen[[#This Row],[Fecha Compra]])</f>
        <v>2031</v>
      </c>
      <c r="L1324">
        <v>1</v>
      </c>
      <c r="M1324">
        <v>73</v>
      </c>
      <c r="N1324">
        <f>Origen[[#This Row],[Unidades]]*Origen[[#This Row],[PVP]]</f>
        <v>73</v>
      </c>
      <c r="O1324" s="1" t="s">
        <v>29</v>
      </c>
      <c r="P1324" s="1" t="s">
        <v>6</v>
      </c>
      <c r="Q1324" s="1" t="s">
        <v>62</v>
      </c>
      <c r="R1324" s="1" t="s">
        <v>35</v>
      </c>
      <c r="S1324" s="1" t="s">
        <v>9</v>
      </c>
      <c r="T1324" s="1" t="s">
        <v>15</v>
      </c>
      <c r="U1324" s="1" t="s">
        <v>70</v>
      </c>
    </row>
    <row r="1325" spans="1:21" x14ac:dyDescent="0.25">
      <c r="A1325">
        <v>1327</v>
      </c>
      <c r="B1325">
        <f>IF(IFERROR(VLOOKUP(Origen[[#This Row],[Customer ID]],A1326:A5224,1,FALSE),0)&gt;0,1,0)</f>
        <v>0</v>
      </c>
      <c r="C1325">
        <v>40</v>
      </c>
      <c r="D1325" s="1" t="s">
        <v>2</v>
      </c>
      <c r="E1325" s="1" t="str">
        <f>IF(Origen[[#This Row],[Genero Sin Depurar]]="","Desconocido",Origen[[#This Row],[Genero Sin Depurar]])</f>
        <v>Male</v>
      </c>
      <c r="F1325" s="1" t="s">
        <v>53</v>
      </c>
      <c r="G1325" s="1" t="s">
        <v>24</v>
      </c>
      <c r="H1325" s="2">
        <v>47944</v>
      </c>
      <c r="I1325" s="2" t="str">
        <f>TEXT(Origen[[#This Row],[Fecha Compra]],"dddd")</f>
        <v>domingo</v>
      </c>
      <c r="J1325" s="7" t="str">
        <f>TEXT(MONTH(Origen[[#This Row],[Fecha Compra]]),"MM")</f>
        <v>01</v>
      </c>
      <c r="K1325" s="7">
        <f>YEAR(Origen[[#This Row],[Fecha Compra]])</f>
        <v>2031</v>
      </c>
      <c r="L1325">
        <v>17</v>
      </c>
      <c r="M1325">
        <v>50</v>
      </c>
      <c r="N1325">
        <f>Origen[[#This Row],[Unidades]]*Origen[[#This Row],[PVP]]</f>
        <v>850</v>
      </c>
      <c r="O1325" s="1" t="s">
        <v>87</v>
      </c>
      <c r="P1325" s="1" t="s">
        <v>26</v>
      </c>
      <c r="Q1325" s="1" t="s">
        <v>108</v>
      </c>
      <c r="R1325" s="1" t="s">
        <v>19</v>
      </c>
      <c r="S1325" s="1" t="s">
        <v>20</v>
      </c>
      <c r="T1325" s="1" t="s">
        <v>15</v>
      </c>
      <c r="U1325" s="1" t="s">
        <v>70</v>
      </c>
    </row>
    <row r="1326" spans="1:21" x14ac:dyDescent="0.25">
      <c r="A1326">
        <v>1328</v>
      </c>
      <c r="B1326">
        <f>IF(IFERROR(VLOOKUP(Origen[[#This Row],[Customer ID]],A1327:A5225,1,FALSE),0)&gt;0,1,0)</f>
        <v>0</v>
      </c>
      <c r="C1326">
        <v>52</v>
      </c>
      <c r="D1326" s="1" t="s">
        <v>2</v>
      </c>
      <c r="E1326" s="1" t="str">
        <f>IF(Origen[[#This Row],[Genero Sin Depurar]]="","Desconocido",Origen[[#This Row],[Genero Sin Depurar]])</f>
        <v>Male</v>
      </c>
      <c r="F1326" s="1" t="s">
        <v>44</v>
      </c>
      <c r="G1326" s="1" t="s">
        <v>45</v>
      </c>
      <c r="H1326" s="2">
        <v>47946</v>
      </c>
      <c r="I1326" s="2" t="str">
        <f>TEXT(Origen[[#This Row],[Fecha Compra]],"dddd")</f>
        <v>martes</v>
      </c>
      <c r="J1326" s="7" t="str">
        <f>TEXT(MONTH(Origen[[#This Row],[Fecha Compra]]),"MM")</f>
        <v>01</v>
      </c>
      <c r="K1326" s="7">
        <f>YEAR(Origen[[#This Row],[Fecha Compra]])</f>
        <v>2031</v>
      </c>
      <c r="L1326">
        <v>37</v>
      </c>
      <c r="M1326">
        <v>40</v>
      </c>
      <c r="N1326">
        <f>Origen[[#This Row],[Unidades]]*Origen[[#This Row],[PVP]]</f>
        <v>1480</v>
      </c>
      <c r="O1326" s="1" t="s">
        <v>85</v>
      </c>
      <c r="P1326" s="1" t="s">
        <v>26</v>
      </c>
      <c r="Q1326" s="1" t="s">
        <v>30</v>
      </c>
      <c r="R1326" s="1" t="s">
        <v>8</v>
      </c>
      <c r="S1326" s="1" t="s">
        <v>36</v>
      </c>
      <c r="T1326" s="1" t="s">
        <v>15</v>
      </c>
      <c r="U1326" s="1" t="s">
        <v>22</v>
      </c>
    </row>
    <row r="1327" spans="1:21" x14ac:dyDescent="0.25">
      <c r="A1327">
        <v>1329</v>
      </c>
      <c r="B1327">
        <f>IF(IFERROR(VLOOKUP(Origen[[#This Row],[Customer ID]],A1328:A5226,1,FALSE),0)&gt;0,1,0)</f>
        <v>0</v>
      </c>
      <c r="C1327">
        <v>37</v>
      </c>
      <c r="D1327" s="1" t="s">
        <v>2</v>
      </c>
      <c r="E1327" s="1" t="str">
        <f>IF(Origen[[#This Row],[Genero Sin Depurar]]="","Desconocido",Origen[[#This Row],[Genero Sin Depurar]])</f>
        <v>Male</v>
      </c>
      <c r="F1327" s="1" t="s">
        <v>12</v>
      </c>
      <c r="G1327" s="1" t="s">
        <v>4</v>
      </c>
      <c r="H1327" s="2">
        <v>47948</v>
      </c>
      <c r="I1327" s="2" t="str">
        <f>TEXT(Origen[[#This Row],[Fecha Compra]],"dddd")</f>
        <v>jueves</v>
      </c>
      <c r="J1327" s="7" t="str">
        <f>TEXT(MONTH(Origen[[#This Row],[Fecha Compra]]),"MM")</f>
        <v>01</v>
      </c>
      <c r="K1327" s="7">
        <f>YEAR(Origen[[#This Row],[Fecha Compra]])</f>
        <v>2031</v>
      </c>
      <c r="L1327">
        <v>40</v>
      </c>
      <c r="M1327">
        <v>97</v>
      </c>
      <c r="N1327">
        <f>Origen[[#This Row],[Unidades]]*Origen[[#This Row],[PVP]]</f>
        <v>3880</v>
      </c>
      <c r="O1327" s="1" t="s">
        <v>25</v>
      </c>
      <c r="P1327" s="1" t="s">
        <v>26</v>
      </c>
      <c r="Q1327" s="1" t="s">
        <v>103</v>
      </c>
      <c r="R1327" s="1" t="s">
        <v>8</v>
      </c>
      <c r="S1327" s="1" t="s">
        <v>36</v>
      </c>
      <c r="T1327" s="1" t="s">
        <v>57</v>
      </c>
      <c r="U1327" s="1" t="s">
        <v>22</v>
      </c>
    </row>
    <row r="1328" spans="1:21" x14ac:dyDescent="0.25">
      <c r="A1328">
        <v>1330</v>
      </c>
      <c r="B1328">
        <f>IF(IFERROR(VLOOKUP(Origen[[#This Row],[Customer ID]],A1329:A5227,1,FALSE),0)&gt;0,1,0)</f>
        <v>0</v>
      </c>
      <c r="C1328">
        <v>70</v>
      </c>
      <c r="D1328" s="1" t="s">
        <v>2</v>
      </c>
      <c r="E1328" s="1" t="str">
        <f>IF(Origen[[#This Row],[Genero Sin Depurar]]="","Desconocido",Origen[[#This Row],[Genero Sin Depurar]])</f>
        <v>Male</v>
      </c>
      <c r="F1328" s="1" t="s">
        <v>125</v>
      </c>
      <c r="G1328" s="1" t="s">
        <v>49</v>
      </c>
      <c r="H1328" s="2">
        <v>47950</v>
      </c>
      <c r="I1328" s="2" t="str">
        <f>TEXT(Origen[[#This Row],[Fecha Compra]],"dddd")</f>
        <v>sábado</v>
      </c>
      <c r="J1328" s="7" t="str">
        <f>TEXT(MONTH(Origen[[#This Row],[Fecha Compra]]),"MM")</f>
        <v>01</v>
      </c>
      <c r="K1328" s="7">
        <f>YEAR(Origen[[#This Row],[Fecha Compra]])</f>
        <v>2031</v>
      </c>
      <c r="L1328">
        <v>50</v>
      </c>
      <c r="M1328">
        <v>63</v>
      </c>
      <c r="N1328">
        <f>Origen[[#This Row],[Unidades]]*Origen[[#This Row],[PVP]]</f>
        <v>3150</v>
      </c>
      <c r="O1328" s="1" t="s">
        <v>87</v>
      </c>
      <c r="P1328" s="1" t="s">
        <v>26</v>
      </c>
      <c r="Q1328" s="1" t="s">
        <v>108</v>
      </c>
      <c r="R1328" s="1" t="s">
        <v>39</v>
      </c>
      <c r="S1328" s="1" t="s">
        <v>9</v>
      </c>
      <c r="T1328" s="1" t="s">
        <v>28</v>
      </c>
      <c r="U1328" s="1" t="s">
        <v>79</v>
      </c>
    </row>
    <row r="1329" spans="1:21" x14ac:dyDescent="0.25">
      <c r="A1329">
        <v>1331</v>
      </c>
      <c r="B1329">
        <f>IF(IFERROR(VLOOKUP(Origen[[#This Row],[Customer ID]],A1330:A5228,1,FALSE),0)&gt;0,1,0)</f>
        <v>0</v>
      </c>
      <c r="C1329">
        <v>30</v>
      </c>
      <c r="D1329" s="1" t="s">
        <v>2</v>
      </c>
      <c r="E1329" s="1" t="str">
        <f>IF(Origen[[#This Row],[Genero Sin Depurar]]="","Desconocido",Origen[[#This Row],[Genero Sin Depurar]])</f>
        <v>Male</v>
      </c>
      <c r="F1329" s="1" t="s">
        <v>48</v>
      </c>
      <c r="G1329" s="1" t="s">
        <v>49</v>
      </c>
      <c r="H1329" s="2">
        <v>47952</v>
      </c>
      <c r="I1329" s="2" t="str">
        <f>TEXT(Origen[[#This Row],[Fecha Compra]],"dddd")</f>
        <v>lunes</v>
      </c>
      <c r="J1329" s="7" t="str">
        <f>TEXT(MONTH(Origen[[#This Row],[Fecha Compra]]),"MM")</f>
        <v>01</v>
      </c>
      <c r="K1329" s="7">
        <f>YEAR(Origen[[#This Row],[Fecha Compra]])</f>
        <v>2031</v>
      </c>
      <c r="L1329">
        <v>20</v>
      </c>
      <c r="M1329">
        <v>65</v>
      </c>
      <c r="N1329">
        <f>Origen[[#This Row],[Unidades]]*Origen[[#This Row],[PVP]]</f>
        <v>1300</v>
      </c>
      <c r="O1329" s="1" t="s">
        <v>111</v>
      </c>
      <c r="P1329" s="1" t="s">
        <v>26</v>
      </c>
      <c r="Q1329" s="1" t="s">
        <v>43</v>
      </c>
      <c r="R1329" s="1" t="s">
        <v>39</v>
      </c>
      <c r="S1329" s="1" t="s">
        <v>36</v>
      </c>
      <c r="T1329" s="1" t="s">
        <v>28</v>
      </c>
      <c r="U1329" s="1" t="s">
        <v>58</v>
      </c>
    </row>
    <row r="1330" spans="1:21" x14ac:dyDescent="0.25">
      <c r="A1330">
        <v>1332</v>
      </c>
      <c r="B1330">
        <f>IF(IFERROR(VLOOKUP(Origen[[#This Row],[Customer ID]],A1331:A5229,1,FALSE),0)&gt;0,1,0)</f>
        <v>0</v>
      </c>
      <c r="C1330">
        <v>38</v>
      </c>
      <c r="D1330" s="1" t="s">
        <v>2</v>
      </c>
      <c r="E1330" s="1" t="str">
        <f>IF(Origen[[#This Row],[Genero Sin Depurar]]="","Desconocido",Origen[[#This Row],[Genero Sin Depurar]])</f>
        <v>Male</v>
      </c>
      <c r="F1330" s="1" t="s">
        <v>107</v>
      </c>
      <c r="G1330" s="1" t="s">
        <v>4</v>
      </c>
      <c r="H1330" s="2">
        <v>47954</v>
      </c>
      <c r="I1330" s="2" t="str">
        <f>TEXT(Origen[[#This Row],[Fecha Compra]],"dddd")</f>
        <v>miércoles</v>
      </c>
      <c r="J1330" s="7" t="str">
        <f>TEXT(MONTH(Origen[[#This Row],[Fecha Compra]]),"MM")</f>
        <v>01</v>
      </c>
      <c r="K1330" s="7">
        <f>YEAR(Origen[[#This Row],[Fecha Compra]])</f>
        <v>2031</v>
      </c>
      <c r="L1330">
        <v>8</v>
      </c>
      <c r="M1330">
        <v>91</v>
      </c>
      <c r="N1330">
        <f>Origen[[#This Row],[Unidades]]*Origen[[#This Row],[PVP]]</f>
        <v>728</v>
      </c>
      <c r="O1330" s="1" t="s">
        <v>110</v>
      </c>
      <c r="P1330" s="1" t="s">
        <v>26</v>
      </c>
      <c r="Q1330" s="1" t="s">
        <v>75</v>
      </c>
      <c r="R1330" s="1" t="s">
        <v>19</v>
      </c>
      <c r="S1330" s="1" t="s">
        <v>36</v>
      </c>
      <c r="T1330" s="1" t="s">
        <v>28</v>
      </c>
      <c r="U1330" s="1" t="s">
        <v>58</v>
      </c>
    </row>
    <row r="1331" spans="1:21" x14ac:dyDescent="0.25">
      <c r="A1331">
        <v>1333</v>
      </c>
      <c r="B1331">
        <f>IF(IFERROR(VLOOKUP(Origen[[#This Row],[Customer ID]],A1332:A5230,1,FALSE),0)&gt;0,1,0)</f>
        <v>0</v>
      </c>
      <c r="C1331">
        <v>66</v>
      </c>
      <c r="D1331" s="1" t="s">
        <v>2</v>
      </c>
      <c r="E1331" s="1" t="str">
        <f>IF(Origen[[#This Row],[Genero Sin Depurar]]="","Desconocido",Origen[[#This Row],[Genero Sin Depurar]])</f>
        <v>Male</v>
      </c>
      <c r="F1331" s="1" t="s">
        <v>86</v>
      </c>
      <c r="G1331" s="1" t="s">
        <v>4</v>
      </c>
      <c r="H1331" s="2">
        <v>47956</v>
      </c>
      <c r="I1331" s="2" t="str">
        <f>TEXT(Origen[[#This Row],[Fecha Compra]],"dddd")</f>
        <v>viernes</v>
      </c>
      <c r="J1331" s="7" t="str">
        <f>TEXT(MONTH(Origen[[#This Row],[Fecha Compra]]),"MM")</f>
        <v>01</v>
      </c>
      <c r="K1331" s="7">
        <f>YEAR(Origen[[#This Row],[Fecha Compra]])</f>
        <v>2031</v>
      </c>
      <c r="L1331">
        <v>16</v>
      </c>
      <c r="M1331">
        <v>60</v>
      </c>
      <c r="N1331">
        <f>Origen[[#This Row],[Unidades]]*Origen[[#This Row],[PVP]]</f>
        <v>960</v>
      </c>
      <c r="O1331" s="1" t="s">
        <v>102</v>
      </c>
      <c r="P1331" s="1" t="s">
        <v>18</v>
      </c>
      <c r="Q1331" s="1" t="s">
        <v>62</v>
      </c>
      <c r="R1331" s="1" t="s">
        <v>19</v>
      </c>
      <c r="S1331" s="1" t="s">
        <v>56</v>
      </c>
      <c r="T1331" s="1" t="s">
        <v>57</v>
      </c>
      <c r="U1331" s="1" t="s">
        <v>40</v>
      </c>
    </row>
    <row r="1332" spans="1:21" x14ac:dyDescent="0.25">
      <c r="A1332">
        <v>1334</v>
      </c>
      <c r="B1332">
        <f>IF(IFERROR(VLOOKUP(Origen[[#This Row],[Customer ID]],A1333:A5231,1,FALSE),0)&gt;0,1,0)</f>
        <v>0</v>
      </c>
      <c r="C1332">
        <v>29</v>
      </c>
      <c r="D1332" s="1" t="s">
        <v>2</v>
      </c>
      <c r="E1332" s="1" t="str">
        <f>IF(Origen[[#This Row],[Genero Sin Depurar]]="","Desconocido",Origen[[#This Row],[Genero Sin Depurar]])</f>
        <v>Male</v>
      </c>
      <c r="F1332" s="1" t="s">
        <v>77</v>
      </c>
      <c r="G1332" s="1" t="s">
        <v>4</v>
      </c>
      <c r="H1332" s="2">
        <v>47958</v>
      </c>
      <c r="I1332" s="2" t="str">
        <f>TEXT(Origen[[#This Row],[Fecha Compra]],"dddd")</f>
        <v>domingo</v>
      </c>
      <c r="J1332" s="7" t="str">
        <f>TEXT(MONTH(Origen[[#This Row],[Fecha Compra]]),"MM")</f>
        <v>01</v>
      </c>
      <c r="K1332" s="7">
        <f>YEAR(Origen[[#This Row],[Fecha Compra]])</f>
        <v>2031</v>
      </c>
      <c r="L1332">
        <v>9</v>
      </c>
      <c r="M1332">
        <v>69</v>
      </c>
      <c r="N1332">
        <f>Origen[[#This Row],[Unidades]]*Origen[[#This Row],[PVP]]</f>
        <v>621</v>
      </c>
      <c r="O1332" s="1" t="s">
        <v>117</v>
      </c>
      <c r="P1332" s="1" t="s">
        <v>26</v>
      </c>
      <c r="Q1332" s="1" t="s">
        <v>75</v>
      </c>
      <c r="R1332" s="1" t="s">
        <v>8</v>
      </c>
      <c r="S1332" s="1" t="s">
        <v>27</v>
      </c>
      <c r="T1332" s="1" t="s">
        <v>57</v>
      </c>
      <c r="U1332" s="1" t="s">
        <v>40</v>
      </c>
    </row>
    <row r="1333" spans="1:21" x14ac:dyDescent="0.25">
      <c r="A1333">
        <v>1335</v>
      </c>
      <c r="B1333">
        <f>IF(IFERROR(VLOOKUP(Origen[[#This Row],[Customer ID]],A1334:A5232,1,FALSE),0)&gt;0,1,0)</f>
        <v>0</v>
      </c>
      <c r="C1333">
        <v>46</v>
      </c>
      <c r="D1333" s="1" t="s">
        <v>2</v>
      </c>
      <c r="E1333" s="1" t="str">
        <f>IF(Origen[[#This Row],[Genero Sin Depurar]]="","Desconocido",Origen[[#This Row],[Genero Sin Depurar]])</f>
        <v>Male</v>
      </c>
      <c r="F1333" s="1" t="s">
        <v>44</v>
      </c>
      <c r="G1333" s="1" t="s">
        <v>45</v>
      </c>
      <c r="H1333" s="2">
        <v>47960</v>
      </c>
      <c r="I1333" s="2" t="str">
        <f>TEXT(Origen[[#This Row],[Fecha Compra]],"dddd")</f>
        <v>martes</v>
      </c>
      <c r="J1333" s="7" t="str">
        <f>TEXT(MONTH(Origen[[#This Row],[Fecha Compra]]),"MM")</f>
        <v>01</v>
      </c>
      <c r="K1333" s="7">
        <f>YEAR(Origen[[#This Row],[Fecha Compra]])</f>
        <v>2031</v>
      </c>
      <c r="L1333">
        <v>12</v>
      </c>
      <c r="M1333">
        <v>52</v>
      </c>
      <c r="N1333">
        <f>Origen[[#This Row],[Unidades]]*Origen[[#This Row],[PVP]]</f>
        <v>624</v>
      </c>
      <c r="O1333" s="1" t="s">
        <v>46</v>
      </c>
      <c r="P1333" s="1" t="s">
        <v>18</v>
      </c>
      <c r="Q1333" s="1" t="s">
        <v>34</v>
      </c>
      <c r="R1333" s="1" t="s">
        <v>19</v>
      </c>
      <c r="S1333" s="1" t="s">
        <v>56</v>
      </c>
      <c r="T1333" s="1" t="s">
        <v>10</v>
      </c>
      <c r="U1333" s="1" t="s">
        <v>70</v>
      </c>
    </row>
    <row r="1334" spans="1:21" x14ac:dyDescent="0.25">
      <c r="A1334">
        <v>1336</v>
      </c>
      <c r="B1334">
        <f>IF(IFERROR(VLOOKUP(Origen[[#This Row],[Customer ID]],A1335:A5233,1,FALSE),0)&gt;0,1,0)</f>
        <v>0</v>
      </c>
      <c r="C1334">
        <v>56</v>
      </c>
      <c r="D1334" s="1" t="s">
        <v>2</v>
      </c>
      <c r="E1334" s="1" t="str">
        <f>IF(Origen[[#This Row],[Genero Sin Depurar]]="","Desconocido",Origen[[#This Row],[Genero Sin Depurar]])</f>
        <v>Male</v>
      </c>
      <c r="F1334" s="1" t="s">
        <v>119</v>
      </c>
      <c r="G1334" s="1" t="s">
        <v>24</v>
      </c>
      <c r="H1334" s="2">
        <v>47962</v>
      </c>
      <c r="I1334" s="2" t="str">
        <f>TEXT(Origen[[#This Row],[Fecha Compra]],"dddd")</f>
        <v>jueves</v>
      </c>
      <c r="J1334" s="7" t="str">
        <f>TEXT(MONTH(Origen[[#This Row],[Fecha Compra]]),"MM")</f>
        <v>01</v>
      </c>
      <c r="K1334" s="7">
        <f>YEAR(Origen[[#This Row],[Fecha Compra]])</f>
        <v>2031</v>
      </c>
      <c r="L1334">
        <v>26</v>
      </c>
      <c r="M1334">
        <v>49</v>
      </c>
      <c r="N1334">
        <f>Origen[[#This Row],[Unidades]]*Origen[[#This Row],[PVP]]</f>
        <v>1274</v>
      </c>
      <c r="O1334" s="1" t="s">
        <v>89</v>
      </c>
      <c r="P1334" s="1" t="s">
        <v>26</v>
      </c>
      <c r="Q1334" s="1" t="s">
        <v>75</v>
      </c>
      <c r="R1334" s="1" t="s">
        <v>39</v>
      </c>
      <c r="S1334" s="1" t="s">
        <v>52</v>
      </c>
      <c r="T1334" s="1" t="s">
        <v>21</v>
      </c>
      <c r="U1334" s="1" t="s">
        <v>22</v>
      </c>
    </row>
    <row r="1335" spans="1:21" x14ac:dyDescent="0.25">
      <c r="A1335">
        <v>1337</v>
      </c>
      <c r="B1335">
        <f>IF(IFERROR(VLOOKUP(Origen[[#This Row],[Customer ID]],A1336:A5234,1,FALSE),0)&gt;0,1,0)</f>
        <v>0</v>
      </c>
      <c r="C1335">
        <v>23</v>
      </c>
      <c r="D1335" s="1" t="s">
        <v>2</v>
      </c>
      <c r="E1335" s="1" t="str">
        <f>IF(Origen[[#This Row],[Genero Sin Depurar]]="","Desconocido",Origen[[#This Row],[Genero Sin Depurar]])</f>
        <v>Male</v>
      </c>
      <c r="F1335" s="1" t="s">
        <v>32</v>
      </c>
      <c r="G1335" s="1" t="s">
        <v>24</v>
      </c>
      <c r="H1335" s="2">
        <v>47964</v>
      </c>
      <c r="I1335" s="2" t="str">
        <f>TEXT(Origen[[#This Row],[Fecha Compra]],"dddd")</f>
        <v>sábado</v>
      </c>
      <c r="J1335" s="7" t="str">
        <f>TEXT(MONTH(Origen[[#This Row],[Fecha Compra]]),"MM")</f>
        <v>01</v>
      </c>
      <c r="K1335" s="7">
        <f>YEAR(Origen[[#This Row],[Fecha Compra]])</f>
        <v>2031</v>
      </c>
      <c r="L1335">
        <v>44</v>
      </c>
      <c r="M1335">
        <v>85</v>
      </c>
      <c r="N1335">
        <f>Origen[[#This Row],[Unidades]]*Origen[[#This Row],[PVP]]</f>
        <v>3740</v>
      </c>
      <c r="O1335" s="1" t="s">
        <v>29</v>
      </c>
      <c r="P1335" s="1" t="s">
        <v>26</v>
      </c>
      <c r="Q1335" s="1" t="s">
        <v>43</v>
      </c>
      <c r="R1335" s="1" t="s">
        <v>19</v>
      </c>
      <c r="S1335" s="1" t="s">
        <v>56</v>
      </c>
      <c r="T1335" s="1" t="s">
        <v>68</v>
      </c>
      <c r="U1335" s="1" t="s">
        <v>11</v>
      </c>
    </row>
    <row r="1336" spans="1:21" x14ac:dyDescent="0.25">
      <c r="A1336">
        <v>1338</v>
      </c>
      <c r="B1336">
        <f>IF(IFERROR(VLOOKUP(Origen[[#This Row],[Customer ID]],A1337:A5235,1,FALSE),0)&gt;0,1,0)</f>
        <v>0</v>
      </c>
      <c r="C1336">
        <v>37</v>
      </c>
      <c r="D1336" s="1" t="s">
        <v>2</v>
      </c>
      <c r="E1336" s="1" t="str">
        <f>IF(Origen[[#This Row],[Genero Sin Depurar]]="","Desconocido",Origen[[#This Row],[Genero Sin Depurar]])</f>
        <v>Male</v>
      </c>
      <c r="F1336" s="1" t="s">
        <v>12</v>
      </c>
      <c r="G1336" s="1" t="s">
        <v>4</v>
      </c>
      <c r="H1336" s="2">
        <v>47966</v>
      </c>
      <c r="I1336" s="2" t="str">
        <f>TEXT(Origen[[#This Row],[Fecha Compra]],"dddd")</f>
        <v>lunes</v>
      </c>
      <c r="J1336" s="7" t="str">
        <f>TEXT(MONTH(Origen[[#This Row],[Fecha Compra]]),"MM")</f>
        <v>01</v>
      </c>
      <c r="K1336" s="7">
        <f>YEAR(Origen[[#This Row],[Fecha Compra]])</f>
        <v>2031</v>
      </c>
      <c r="L1336">
        <v>19</v>
      </c>
      <c r="M1336">
        <v>86</v>
      </c>
      <c r="N1336">
        <f>Origen[[#This Row],[Unidades]]*Origen[[#This Row],[PVP]]</f>
        <v>1634</v>
      </c>
      <c r="O1336" s="1" t="s">
        <v>104</v>
      </c>
      <c r="P1336" s="1" t="s">
        <v>6</v>
      </c>
      <c r="Q1336" s="1" t="s">
        <v>47</v>
      </c>
      <c r="R1336" s="1" t="s">
        <v>19</v>
      </c>
      <c r="S1336" s="1" t="s">
        <v>9</v>
      </c>
      <c r="T1336" s="1" t="s">
        <v>21</v>
      </c>
      <c r="U1336" s="1" t="s">
        <v>58</v>
      </c>
    </row>
    <row r="1337" spans="1:21" x14ac:dyDescent="0.25">
      <c r="A1337">
        <v>1339</v>
      </c>
      <c r="B1337">
        <f>IF(IFERROR(VLOOKUP(Origen[[#This Row],[Customer ID]],A1338:A5236,1,FALSE),0)&gt;0,1,0)</f>
        <v>0</v>
      </c>
      <c r="C1337">
        <v>56</v>
      </c>
      <c r="D1337" s="1" t="s">
        <v>2</v>
      </c>
      <c r="E1337" s="1" t="str">
        <f>IF(Origen[[#This Row],[Genero Sin Depurar]]="","Desconocido",Origen[[#This Row],[Genero Sin Depurar]])</f>
        <v>Male</v>
      </c>
      <c r="F1337" s="1" t="s">
        <v>48</v>
      </c>
      <c r="G1337" s="1" t="s">
        <v>49</v>
      </c>
      <c r="H1337" s="2">
        <v>47968</v>
      </c>
      <c r="I1337" s="2" t="str">
        <f>TEXT(Origen[[#This Row],[Fecha Compra]],"dddd")</f>
        <v>miércoles</v>
      </c>
      <c r="J1337" s="7" t="str">
        <f>TEXT(MONTH(Origen[[#This Row],[Fecha Compra]]),"MM")</f>
        <v>01</v>
      </c>
      <c r="K1337" s="7">
        <f>YEAR(Origen[[#This Row],[Fecha Compra]])</f>
        <v>2031</v>
      </c>
      <c r="L1337">
        <v>43</v>
      </c>
      <c r="M1337">
        <v>51</v>
      </c>
      <c r="N1337">
        <f>Origen[[#This Row],[Unidades]]*Origen[[#This Row],[PVP]]</f>
        <v>2193</v>
      </c>
      <c r="O1337" s="1" t="s">
        <v>72</v>
      </c>
      <c r="P1337" s="1" t="s">
        <v>18</v>
      </c>
      <c r="Q1337" s="1" t="s">
        <v>116</v>
      </c>
      <c r="R1337" s="1" t="s">
        <v>8</v>
      </c>
      <c r="S1337" s="1" t="s">
        <v>36</v>
      </c>
      <c r="T1337" s="1" t="s">
        <v>28</v>
      </c>
      <c r="U1337" s="1" t="s">
        <v>11</v>
      </c>
    </row>
    <row r="1338" spans="1:21" x14ac:dyDescent="0.25">
      <c r="A1338">
        <v>1340</v>
      </c>
      <c r="B1338">
        <f>IF(IFERROR(VLOOKUP(Origen[[#This Row],[Customer ID]],A1339:A5237,1,FALSE),0)&gt;0,1,0)</f>
        <v>0</v>
      </c>
      <c r="C1338">
        <v>36</v>
      </c>
      <c r="D1338" s="1" t="s">
        <v>2</v>
      </c>
      <c r="E1338" s="1" t="str">
        <f>IF(Origen[[#This Row],[Genero Sin Depurar]]="","Desconocido",Origen[[#This Row],[Genero Sin Depurar]])</f>
        <v>Male</v>
      </c>
      <c r="F1338" s="1" t="s">
        <v>115</v>
      </c>
      <c r="G1338" s="1" t="s">
        <v>49</v>
      </c>
      <c r="H1338" s="2">
        <v>47970</v>
      </c>
      <c r="I1338" s="2" t="str">
        <f>TEXT(Origen[[#This Row],[Fecha Compra]],"dddd")</f>
        <v>viernes</v>
      </c>
      <c r="J1338" s="7" t="str">
        <f>TEXT(MONTH(Origen[[#This Row],[Fecha Compra]]),"MM")</f>
        <v>01</v>
      </c>
      <c r="K1338" s="7">
        <f>YEAR(Origen[[#This Row],[Fecha Compra]])</f>
        <v>2031</v>
      </c>
      <c r="L1338">
        <v>5</v>
      </c>
      <c r="M1338">
        <v>56</v>
      </c>
      <c r="N1338">
        <f>Origen[[#This Row],[Unidades]]*Origen[[#This Row],[PVP]]</f>
        <v>280</v>
      </c>
      <c r="O1338" s="1" t="s">
        <v>98</v>
      </c>
      <c r="P1338" s="1" t="s">
        <v>6</v>
      </c>
      <c r="Q1338" s="1" t="s">
        <v>60</v>
      </c>
      <c r="R1338" s="1" t="s">
        <v>8</v>
      </c>
      <c r="S1338" s="1" t="s">
        <v>27</v>
      </c>
      <c r="T1338" s="1" t="s">
        <v>57</v>
      </c>
      <c r="U1338" s="1" t="s">
        <v>79</v>
      </c>
    </row>
    <row r="1339" spans="1:21" x14ac:dyDescent="0.25">
      <c r="A1339">
        <v>1341</v>
      </c>
      <c r="B1339">
        <f>IF(IFERROR(VLOOKUP(Origen[[#This Row],[Customer ID]],A1340:A5238,1,FALSE),0)&gt;0,1,0)</f>
        <v>0</v>
      </c>
      <c r="C1339">
        <v>40</v>
      </c>
      <c r="D1339" s="1" t="s">
        <v>2</v>
      </c>
      <c r="E1339" s="1" t="str">
        <f>IF(Origen[[#This Row],[Genero Sin Depurar]]="","Desconocido",Origen[[#This Row],[Genero Sin Depurar]])</f>
        <v>Male</v>
      </c>
      <c r="F1339" s="1" t="s">
        <v>115</v>
      </c>
      <c r="G1339" s="1" t="s">
        <v>49</v>
      </c>
      <c r="H1339" s="2">
        <v>47972</v>
      </c>
      <c r="I1339" s="2" t="str">
        <f>TEXT(Origen[[#This Row],[Fecha Compra]],"dddd")</f>
        <v>domingo</v>
      </c>
      <c r="J1339" s="7" t="str">
        <f>TEXT(MONTH(Origen[[#This Row],[Fecha Compra]]),"MM")</f>
        <v>01</v>
      </c>
      <c r="K1339" s="7">
        <f>YEAR(Origen[[#This Row],[Fecha Compra]])</f>
        <v>2031</v>
      </c>
      <c r="L1339">
        <v>5</v>
      </c>
      <c r="M1339">
        <v>72</v>
      </c>
      <c r="N1339">
        <f>Origen[[#This Row],[Unidades]]*Origen[[#This Row],[PVP]]</f>
        <v>360</v>
      </c>
      <c r="O1339" s="1" t="s">
        <v>117</v>
      </c>
      <c r="P1339" s="1" t="s">
        <v>26</v>
      </c>
      <c r="Q1339" s="1" t="s">
        <v>82</v>
      </c>
      <c r="R1339" s="1" t="s">
        <v>39</v>
      </c>
      <c r="S1339" s="1" t="s">
        <v>27</v>
      </c>
      <c r="T1339" s="1" t="s">
        <v>68</v>
      </c>
      <c r="U1339" s="1" t="s">
        <v>79</v>
      </c>
    </row>
    <row r="1340" spans="1:21" x14ac:dyDescent="0.25">
      <c r="A1340">
        <v>1342</v>
      </c>
      <c r="B1340">
        <f>IF(IFERROR(VLOOKUP(Origen[[#This Row],[Customer ID]],A1341:A5239,1,FALSE),0)&gt;0,1,0)</f>
        <v>0</v>
      </c>
      <c r="C1340">
        <v>26</v>
      </c>
      <c r="D1340" s="1" t="s">
        <v>2</v>
      </c>
      <c r="E1340" s="1" t="str">
        <f>IF(Origen[[#This Row],[Genero Sin Depurar]]="","Desconocido",Origen[[#This Row],[Genero Sin Depurar]])</f>
        <v>Male</v>
      </c>
      <c r="F1340" s="1" t="s">
        <v>86</v>
      </c>
      <c r="G1340" s="1" t="s">
        <v>4</v>
      </c>
      <c r="H1340" s="2">
        <v>47974</v>
      </c>
      <c r="I1340" s="2" t="str">
        <f>TEXT(Origen[[#This Row],[Fecha Compra]],"dddd")</f>
        <v>martes</v>
      </c>
      <c r="J1340" s="7" t="str">
        <f>TEXT(MONTH(Origen[[#This Row],[Fecha Compra]]),"MM")</f>
        <v>01</v>
      </c>
      <c r="K1340" s="7">
        <f>YEAR(Origen[[#This Row],[Fecha Compra]])</f>
        <v>2031</v>
      </c>
      <c r="L1340">
        <v>31</v>
      </c>
      <c r="M1340">
        <v>27</v>
      </c>
      <c r="N1340">
        <f>Origen[[#This Row],[Unidades]]*Origen[[#This Row],[PVP]]</f>
        <v>837</v>
      </c>
      <c r="O1340" s="1" t="s">
        <v>25</v>
      </c>
      <c r="P1340" s="1" t="s">
        <v>74</v>
      </c>
      <c r="Q1340" s="1" t="s">
        <v>116</v>
      </c>
      <c r="R1340" s="1" t="s">
        <v>39</v>
      </c>
      <c r="S1340" s="1" t="s">
        <v>36</v>
      </c>
      <c r="T1340" s="1" t="s">
        <v>57</v>
      </c>
      <c r="U1340" s="1" t="s">
        <v>40</v>
      </c>
    </row>
    <row r="1341" spans="1:21" x14ac:dyDescent="0.25">
      <c r="A1341">
        <v>1343</v>
      </c>
      <c r="B1341">
        <f>IF(IFERROR(VLOOKUP(Origen[[#This Row],[Customer ID]],A1342:A5240,1,FALSE),0)&gt;0,1,0)</f>
        <v>0</v>
      </c>
      <c r="C1341">
        <v>57</v>
      </c>
      <c r="D1341" s="1" t="s">
        <v>2</v>
      </c>
      <c r="E1341" s="1" t="str">
        <f>IF(Origen[[#This Row],[Genero Sin Depurar]]="","Desconocido",Origen[[#This Row],[Genero Sin Depurar]])</f>
        <v>Male</v>
      </c>
      <c r="F1341" s="1" t="s">
        <v>71</v>
      </c>
      <c r="G1341" s="1" t="s">
        <v>49</v>
      </c>
      <c r="H1341" s="2">
        <v>47976</v>
      </c>
      <c r="I1341" s="2" t="str">
        <f>TEXT(Origen[[#This Row],[Fecha Compra]],"dddd")</f>
        <v>jueves</v>
      </c>
      <c r="J1341" s="7" t="str">
        <f>TEXT(MONTH(Origen[[#This Row],[Fecha Compra]]),"MM")</f>
        <v>01</v>
      </c>
      <c r="K1341" s="7">
        <f>YEAR(Origen[[#This Row],[Fecha Compra]])</f>
        <v>2031</v>
      </c>
      <c r="L1341">
        <v>11</v>
      </c>
      <c r="M1341">
        <v>43</v>
      </c>
      <c r="N1341">
        <f>Origen[[#This Row],[Unidades]]*Origen[[#This Row],[PVP]]</f>
        <v>473</v>
      </c>
      <c r="O1341" s="1" t="s">
        <v>99</v>
      </c>
      <c r="P1341" s="1" t="s">
        <v>74</v>
      </c>
      <c r="Q1341" s="1" t="s">
        <v>116</v>
      </c>
      <c r="R1341" s="1" t="s">
        <v>35</v>
      </c>
      <c r="S1341" s="1" t="s">
        <v>52</v>
      </c>
      <c r="T1341" s="1" t="s">
        <v>57</v>
      </c>
      <c r="U1341" s="1" t="s">
        <v>70</v>
      </c>
    </row>
    <row r="1342" spans="1:21" x14ac:dyDescent="0.25">
      <c r="A1342">
        <v>1344</v>
      </c>
      <c r="B1342">
        <f>IF(IFERROR(VLOOKUP(Origen[[#This Row],[Customer ID]],A1343:A5241,1,FALSE),0)&gt;0,1,0)</f>
        <v>0</v>
      </c>
      <c r="C1342">
        <v>68</v>
      </c>
      <c r="D1342" s="1" t="s">
        <v>2</v>
      </c>
      <c r="E1342" s="1" t="str">
        <f>IF(Origen[[#This Row],[Genero Sin Depurar]]="","Desconocido",Origen[[#This Row],[Genero Sin Depurar]])</f>
        <v>Male</v>
      </c>
      <c r="F1342" s="1" t="s">
        <v>32</v>
      </c>
      <c r="G1342" s="1" t="s">
        <v>24</v>
      </c>
      <c r="H1342" s="2">
        <v>47978</v>
      </c>
      <c r="I1342" s="2" t="str">
        <f>TEXT(Origen[[#This Row],[Fecha Compra]],"dddd")</f>
        <v>sábado</v>
      </c>
      <c r="J1342" s="7" t="str">
        <f>TEXT(MONTH(Origen[[#This Row],[Fecha Compra]]),"MM")</f>
        <v>01</v>
      </c>
      <c r="K1342" s="7">
        <f>YEAR(Origen[[#This Row],[Fecha Compra]])</f>
        <v>2031</v>
      </c>
      <c r="L1342">
        <v>34</v>
      </c>
      <c r="M1342">
        <v>56</v>
      </c>
      <c r="N1342">
        <f>Origen[[#This Row],[Unidades]]*Origen[[#This Row],[PVP]]</f>
        <v>1904</v>
      </c>
      <c r="O1342" s="1" t="s">
        <v>85</v>
      </c>
      <c r="P1342" s="1" t="s">
        <v>26</v>
      </c>
      <c r="Q1342" s="1" t="s">
        <v>108</v>
      </c>
      <c r="R1342" s="1" t="s">
        <v>19</v>
      </c>
      <c r="S1342" s="1" t="s">
        <v>36</v>
      </c>
      <c r="T1342" s="1" t="s">
        <v>57</v>
      </c>
      <c r="U1342" s="1" t="s">
        <v>70</v>
      </c>
    </row>
    <row r="1343" spans="1:21" x14ac:dyDescent="0.25">
      <c r="A1343">
        <v>1345</v>
      </c>
      <c r="B1343">
        <f>IF(IFERROR(VLOOKUP(Origen[[#This Row],[Customer ID]],A1344:A5242,1,FALSE),0)&gt;0,1,0)</f>
        <v>0</v>
      </c>
      <c r="C1343">
        <v>56</v>
      </c>
      <c r="D1343" s="1" t="s">
        <v>2</v>
      </c>
      <c r="E1343" s="1" t="str">
        <f>IF(Origen[[#This Row],[Genero Sin Depurar]]="","Desconocido",Origen[[#This Row],[Genero Sin Depurar]])</f>
        <v>Male</v>
      </c>
      <c r="F1343" s="1" t="s">
        <v>95</v>
      </c>
      <c r="G1343" s="1" t="s">
        <v>4</v>
      </c>
      <c r="H1343" s="2">
        <v>47980</v>
      </c>
      <c r="I1343" s="2" t="str">
        <f>TEXT(Origen[[#This Row],[Fecha Compra]],"dddd")</f>
        <v>lunes</v>
      </c>
      <c r="J1343" s="7" t="str">
        <f>TEXT(MONTH(Origen[[#This Row],[Fecha Compra]]),"MM")</f>
        <v>01</v>
      </c>
      <c r="K1343" s="7">
        <f>YEAR(Origen[[#This Row],[Fecha Compra]])</f>
        <v>2031</v>
      </c>
      <c r="L1343">
        <v>14</v>
      </c>
      <c r="M1343">
        <v>37</v>
      </c>
      <c r="N1343">
        <f>Origen[[#This Row],[Unidades]]*Origen[[#This Row],[PVP]]</f>
        <v>518</v>
      </c>
      <c r="O1343" s="1" t="s">
        <v>66</v>
      </c>
      <c r="P1343" s="1" t="s">
        <v>18</v>
      </c>
      <c r="Q1343" s="1" t="s">
        <v>65</v>
      </c>
      <c r="R1343" s="1" t="s">
        <v>39</v>
      </c>
      <c r="S1343" s="1" t="s">
        <v>27</v>
      </c>
      <c r="T1343" s="1" t="s">
        <v>15</v>
      </c>
      <c r="U1343" s="1" t="s">
        <v>31</v>
      </c>
    </row>
    <row r="1344" spans="1:21" x14ac:dyDescent="0.25">
      <c r="A1344">
        <v>1346</v>
      </c>
      <c r="B1344">
        <f>IF(IFERROR(VLOOKUP(Origen[[#This Row],[Customer ID]],A1345:A5243,1,FALSE),0)&gt;0,1,0)</f>
        <v>0</v>
      </c>
      <c r="C1344">
        <v>40</v>
      </c>
      <c r="D1344" s="1" t="s">
        <v>2</v>
      </c>
      <c r="E1344" s="1" t="str">
        <f>IF(Origen[[#This Row],[Genero Sin Depurar]]="","Desconocido",Origen[[#This Row],[Genero Sin Depurar]])</f>
        <v>Male</v>
      </c>
      <c r="F1344" s="1" t="s">
        <v>63</v>
      </c>
      <c r="G1344" s="1" t="s">
        <v>4</v>
      </c>
      <c r="H1344" s="2">
        <v>47982</v>
      </c>
      <c r="I1344" s="2" t="str">
        <f>TEXT(Origen[[#This Row],[Fecha Compra]],"dddd")</f>
        <v>miércoles</v>
      </c>
      <c r="J1344" s="7" t="str">
        <f>TEXT(MONTH(Origen[[#This Row],[Fecha Compra]]),"MM")</f>
        <v>01</v>
      </c>
      <c r="K1344" s="7">
        <f>YEAR(Origen[[#This Row],[Fecha Compra]])</f>
        <v>2031</v>
      </c>
      <c r="L1344">
        <v>42</v>
      </c>
      <c r="M1344">
        <v>21</v>
      </c>
      <c r="N1344">
        <f>Origen[[#This Row],[Unidades]]*Origen[[#This Row],[PVP]]</f>
        <v>882</v>
      </c>
      <c r="O1344" s="1" t="s">
        <v>127</v>
      </c>
      <c r="P1344" s="1" t="s">
        <v>26</v>
      </c>
      <c r="Q1344" s="1" t="s">
        <v>34</v>
      </c>
      <c r="R1344" s="1" t="s">
        <v>39</v>
      </c>
      <c r="S1344" s="1" t="s">
        <v>36</v>
      </c>
      <c r="T1344" s="1" t="s">
        <v>10</v>
      </c>
      <c r="U1344" s="1" t="s">
        <v>22</v>
      </c>
    </row>
    <row r="1345" spans="1:21" x14ac:dyDescent="0.25">
      <c r="A1345">
        <v>1347</v>
      </c>
      <c r="B1345">
        <f>IF(IFERROR(VLOOKUP(Origen[[#This Row],[Customer ID]],A1346:A5244,1,FALSE),0)&gt;0,1,0)</f>
        <v>0</v>
      </c>
      <c r="C1345">
        <v>44</v>
      </c>
      <c r="D1345" s="1" t="s">
        <v>2</v>
      </c>
      <c r="E1345" s="1" t="str">
        <f>IF(Origen[[#This Row],[Genero Sin Depurar]]="","Desconocido",Origen[[#This Row],[Genero Sin Depurar]])</f>
        <v>Male</v>
      </c>
      <c r="F1345" s="1" t="s">
        <v>86</v>
      </c>
      <c r="G1345" s="1" t="s">
        <v>4</v>
      </c>
      <c r="H1345" s="2">
        <v>47984</v>
      </c>
      <c r="I1345" s="2" t="str">
        <f>TEXT(Origen[[#This Row],[Fecha Compra]],"dddd")</f>
        <v>viernes</v>
      </c>
      <c r="J1345" s="7" t="str">
        <f>TEXT(MONTH(Origen[[#This Row],[Fecha Compra]]),"MM")</f>
        <v>01</v>
      </c>
      <c r="K1345" s="7">
        <f>YEAR(Origen[[#This Row],[Fecha Compra]])</f>
        <v>2031</v>
      </c>
      <c r="L1345">
        <v>15</v>
      </c>
      <c r="M1345">
        <v>91</v>
      </c>
      <c r="N1345">
        <f>Origen[[#This Row],[Unidades]]*Origen[[#This Row],[PVP]]</f>
        <v>1365</v>
      </c>
      <c r="O1345" s="1" t="s">
        <v>73</v>
      </c>
      <c r="P1345" s="1" t="s">
        <v>6</v>
      </c>
      <c r="Q1345" s="1" t="s">
        <v>34</v>
      </c>
      <c r="R1345" s="1" t="s">
        <v>8</v>
      </c>
      <c r="S1345" s="1" t="s">
        <v>20</v>
      </c>
      <c r="T1345" s="1" t="s">
        <v>10</v>
      </c>
      <c r="U1345" s="1" t="s">
        <v>58</v>
      </c>
    </row>
    <row r="1346" spans="1:21" x14ac:dyDescent="0.25">
      <c r="A1346">
        <v>1348</v>
      </c>
      <c r="B1346">
        <f>IF(IFERROR(VLOOKUP(Origen[[#This Row],[Customer ID]],A1347:A5245,1,FALSE),0)&gt;0,1,0)</f>
        <v>0</v>
      </c>
      <c r="C1346">
        <v>44</v>
      </c>
      <c r="D1346" s="1" t="s">
        <v>2</v>
      </c>
      <c r="E1346" s="1" t="str">
        <f>IF(Origen[[#This Row],[Genero Sin Depurar]]="","Desconocido",Origen[[#This Row],[Genero Sin Depurar]])</f>
        <v>Male</v>
      </c>
      <c r="F1346" s="1" t="s">
        <v>12</v>
      </c>
      <c r="G1346" s="1" t="s">
        <v>4</v>
      </c>
      <c r="H1346" s="2">
        <v>47986</v>
      </c>
      <c r="I1346" s="2" t="str">
        <f>TEXT(Origen[[#This Row],[Fecha Compra]],"dddd")</f>
        <v>domingo</v>
      </c>
      <c r="J1346" s="7" t="str">
        <f>TEXT(MONTH(Origen[[#This Row],[Fecha Compra]]),"MM")</f>
        <v>01</v>
      </c>
      <c r="K1346" s="7">
        <f>YEAR(Origen[[#This Row],[Fecha Compra]])</f>
        <v>2031</v>
      </c>
      <c r="L1346">
        <v>47</v>
      </c>
      <c r="M1346">
        <v>95</v>
      </c>
      <c r="N1346">
        <f>Origen[[#This Row],[Unidades]]*Origen[[#This Row],[PVP]]</f>
        <v>4465</v>
      </c>
      <c r="O1346" s="1" t="s">
        <v>111</v>
      </c>
      <c r="P1346" s="1" t="s">
        <v>26</v>
      </c>
      <c r="Q1346" s="1" t="s">
        <v>91</v>
      </c>
      <c r="R1346" s="1" t="s">
        <v>35</v>
      </c>
      <c r="S1346" s="1" t="s">
        <v>52</v>
      </c>
      <c r="T1346" s="1" t="s">
        <v>57</v>
      </c>
      <c r="U1346" s="1" t="s">
        <v>70</v>
      </c>
    </row>
    <row r="1347" spans="1:21" x14ac:dyDescent="0.25">
      <c r="A1347">
        <v>1349</v>
      </c>
      <c r="B1347">
        <f>IF(IFERROR(VLOOKUP(Origen[[#This Row],[Customer ID]],A1348:A5246,1,FALSE),0)&gt;0,1,0)</f>
        <v>0</v>
      </c>
      <c r="C1347">
        <v>19</v>
      </c>
      <c r="D1347" s="1" t="s">
        <v>2</v>
      </c>
      <c r="E1347" s="1" t="str">
        <f>IF(Origen[[#This Row],[Genero Sin Depurar]]="","Desconocido",Origen[[#This Row],[Genero Sin Depurar]])</f>
        <v>Male</v>
      </c>
      <c r="F1347" s="1" t="s">
        <v>115</v>
      </c>
      <c r="G1347" s="1" t="s">
        <v>49</v>
      </c>
      <c r="H1347" s="2">
        <v>47988</v>
      </c>
      <c r="I1347" s="2" t="str">
        <f>TEXT(Origen[[#This Row],[Fecha Compra]],"dddd")</f>
        <v>martes</v>
      </c>
      <c r="J1347" s="7" t="str">
        <f>TEXT(MONTH(Origen[[#This Row],[Fecha Compra]]),"MM")</f>
        <v>01</v>
      </c>
      <c r="K1347" s="7">
        <f>YEAR(Origen[[#This Row],[Fecha Compra]])</f>
        <v>2031</v>
      </c>
      <c r="L1347">
        <v>23</v>
      </c>
      <c r="M1347">
        <v>54</v>
      </c>
      <c r="N1347">
        <f>Origen[[#This Row],[Unidades]]*Origen[[#This Row],[PVP]]</f>
        <v>1242</v>
      </c>
      <c r="O1347" s="1" t="s">
        <v>127</v>
      </c>
      <c r="P1347" s="1" t="s">
        <v>74</v>
      </c>
      <c r="Q1347" s="1" t="s">
        <v>55</v>
      </c>
      <c r="R1347" s="1" t="s">
        <v>19</v>
      </c>
      <c r="S1347" s="1" t="s">
        <v>36</v>
      </c>
      <c r="T1347" s="1" t="s">
        <v>21</v>
      </c>
      <c r="U1347" s="1" t="s">
        <v>11</v>
      </c>
    </row>
    <row r="1348" spans="1:21" x14ac:dyDescent="0.25">
      <c r="A1348">
        <v>1350</v>
      </c>
      <c r="B1348">
        <f>IF(IFERROR(VLOOKUP(Origen[[#This Row],[Customer ID]],A1349:A5247,1,FALSE),0)&gt;0,1,0)</f>
        <v>0</v>
      </c>
      <c r="C1348">
        <v>21</v>
      </c>
      <c r="D1348" s="1" t="s">
        <v>2</v>
      </c>
      <c r="E1348" s="1" t="str">
        <f>IF(Origen[[#This Row],[Genero Sin Depurar]]="","Desconocido",Origen[[#This Row],[Genero Sin Depurar]])</f>
        <v>Male</v>
      </c>
      <c r="F1348" s="1" t="s">
        <v>107</v>
      </c>
      <c r="G1348" s="1" t="s">
        <v>4</v>
      </c>
      <c r="H1348" s="2">
        <v>47990</v>
      </c>
      <c r="I1348" s="2" t="str">
        <f>TEXT(Origen[[#This Row],[Fecha Compra]],"dddd")</f>
        <v>jueves</v>
      </c>
      <c r="J1348" s="7" t="str">
        <f>TEXT(MONTH(Origen[[#This Row],[Fecha Compra]]),"MM")</f>
        <v>01</v>
      </c>
      <c r="K1348" s="7">
        <f>YEAR(Origen[[#This Row],[Fecha Compra]])</f>
        <v>2031</v>
      </c>
      <c r="L1348">
        <v>23</v>
      </c>
      <c r="M1348">
        <v>36</v>
      </c>
      <c r="N1348">
        <f>Origen[[#This Row],[Unidades]]*Origen[[#This Row],[PVP]]</f>
        <v>828</v>
      </c>
      <c r="O1348" s="1" t="s">
        <v>113</v>
      </c>
      <c r="P1348" s="1" t="s">
        <v>74</v>
      </c>
      <c r="Q1348" s="1" t="s">
        <v>76</v>
      </c>
      <c r="R1348" s="1" t="s">
        <v>19</v>
      </c>
      <c r="S1348" s="1" t="s">
        <v>27</v>
      </c>
      <c r="T1348" s="1" t="s">
        <v>15</v>
      </c>
      <c r="U1348" s="1" t="s">
        <v>58</v>
      </c>
    </row>
    <row r="1349" spans="1:21" x14ac:dyDescent="0.25">
      <c r="A1349">
        <v>1351</v>
      </c>
      <c r="B1349">
        <f>IF(IFERROR(VLOOKUP(Origen[[#This Row],[Customer ID]],A1350:A5248,1,FALSE),0)&gt;0,1,0)</f>
        <v>0</v>
      </c>
      <c r="C1349">
        <v>31</v>
      </c>
      <c r="D1349" s="1" t="s">
        <v>2</v>
      </c>
      <c r="E1349" s="1" t="str">
        <f>IF(Origen[[#This Row],[Genero Sin Depurar]]="","Desconocido",Origen[[#This Row],[Genero Sin Depurar]])</f>
        <v>Male</v>
      </c>
      <c r="F1349" s="1" t="s">
        <v>71</v>
      </c>
      <c r="G1349" s="1" t="s">
        <v>49</v>
      </c>
      <c r="H1349" s="2">
        <v>47992</v>
      </c>
      <c r="I1349" s="2" t="str">
        <f>TEXT(Origen[[#This Row],[Fecha Compra]],"dddd")</f>
        <v>sábado</v>
      </c>
      <c r="J1349" s="7" t="str">
        <f>TEXT(MONTH(Origen[[#This Row],[Fecha Compra]]),"MM")</f>
        <v>01</v>
      </c>
      <c r="K1349" s="7">
        <f>YEAR(Origen[[#This Row],[Fecha Compra]])</f>
        <v>2031</v>
      </c>
      <c r="L1349">
        <v>1</v>
      </c>
      <c r="M1349">
        <v>71</v>
      </c>
      <c r="N1349">
        <f>Origen[[#This Row],[Unidades]]*Origen[[#This Row],[PVP]]</f>
        <v>71</v>
      </c>
      <c r="O1349" s="1" t="s">
        <v>61</v>
      </c>
      <c r="P1349" s="1" t="s">
        <v>26</v>
      </c>
      <c r="Q1349" s="1" t="s">
        <v>103</v>
      </c>
      <c r="R1349" s="1" t="s">
        <v>39</v>
      </c>
      <c r="S1349" s="1" t="s">
        <v>27</v>
      </c>
      <c r="T1349" s="1" t="s">
        <v>15</v>
      </c>
      <c r="U1349" s="1" t="s">
        <v>79</v>
      </c>
    </row>
    <row r="1350" spans="1:21" x14ac:dyDescent="0.25">
      <c r="A1350">
        <v>1352</v>
      </c>
      <c r="B1350">
        <f>IF(IFERROR(VLOOKUP(Origen[[#This Row],[Customer ID]],A1351:A5249,1,FALSE),0)&gt;0,1,0)</f>
        <v>0</v>
      </c>
      <c r="C1350">
        <v>30</v>
      </c>
      <c r="D1350" s="1" t="s">
        <v>2</v>
      </c>
      <c r="E1350" s="1" t="str">
        <f>IF(Origen[[#This Row],[Genero Sin Depurar]]="","Desconocido",Origen[[#This Row],[Genero Sin Depurar]])</f>
        <v>Male</v>
      </c>
      <c r="F1350" s="1" t="s">
        <v>44</v>
      </c>
      <c r="G1350" s="1" t="s">
        <v>45</v>
      </c>
      <c r="H1350" s="2">
        <v>47994</v>
      </c>
      <c r="I1350" s="2" t="str">
        <f>TEXT(Origen[[#This Row],[Fecha Compra]],"dddd")</f>
        <v>lunes</v>
      </c>
      <c r="J1350" s="7" t="str">
        <f>TEXT(MONTH(Origen[[#This Row],[Fecha Compra]]),"MM")</f>
        <v>01</v>
      </c>
      <c r="K1350" s="7">
        <f>YEAR(Origen[[#This Row],[Fecha Compra]])</f>
        <v>2031</v>
      </c>
      <c r="L1350">
        <v>28</v>
      </c>
      <c r="M1350">
        <v>31</v>
      </c>
      <c r="N1350">
        <f>Origen[[#This Row],[Unidades]]*Origen[[#This Row],[PVP]]</f>
        <v>868</v>
      </c>
      <c r="O1350" s="1" t="s">
        <v>111</v>
      </c>
      <c r="P1350" s="1" t="s">
        <v>6</v>
      </c>
      <c r="Q1350" s="1" t="s">
        <v>14</v>
      </c>
      <c r="R1350" s="1" t="s">
        <v>35</v>
      </c>
      <c r="S1350" s="1" t="s">
        <v>52</v>
      </c>
      <c r="T1350" s="1" t="s">
        <v>57</v>
      </c>
      <c r="U1350" s="1" t="s">
        <v>40</v>
      </c>
    </row>
    <row r="1351" spans="1:21" x14ac:dyDescent="0.25">
      <c r="A1351">
        <v>1353</v>
      </c>
      <c r="B1351">
        <f>IF(IFERROR(VLOOKUP(Origen[[#This Row],[Customer ID]],A1352:A5250,1,FALSE),0)&gt;0,1,0)</f>
        <v>0</v>
      </c>
      <c r="C1351">
        <v>65</v>
      </c>
      <c r="D1351" s="1" t="s">
        <v>2</v>
      </c>
      <c r="E1351" s="1" t="str">
        <f>IF(Origen[[#This Row],[Genero Sin Depurar]]="","Desconocido",Origen[[#This Row],[Genero Sin Depurar]])</f>
        <v>Male</v>
      </c>
      <c r="F1351" s="1" t="s">
        <v>106</v>
      </c>
      <c r="G1351" s="1" t="s">
        <v>49</v>
      </c>
      <c r="H1351" s="2">
        <v>47996</v>
      </c>
      <c r="I1351" s="2" t="str">
        <f>TEXT(Origen[[#This Row],[Fecha Compra]],"dddd")</f>
        <v>miércoles</v>
      </c>
      <c r="J1351" s="7" t="str">
        <f>TEXT(MONTH(Origen[[#This Row],[Fecha Compra]]),"MM")</f>
        <v>01</v>
      </c>
      <c r="K1351" s="7">
        <f>YEAR(Origen[[#This Row],[Fecha Compra]])</f>
        <v>2031</v>
      </c>
      <c r="L1351">
        <v>37</v>
      </c>
      <c r="M1351">
        <v>89</v>
      </c>
      <c r="N1351">
        <f>Origen[[#This Row],[Unidades]]*Origen[[#This Row],[PVP]]</f>
        <v>3293</v>
      </c>
      <c r="O1351" s="1" t="s">
        <v>98</v>
      </c>
      <c r="P1351" s="1" t="s">
        <v>74</v>
      </c>
      <c r="Q1351" s="1" t="s">
        <v>103</v>
      </c>
      <c r="R1351" s="1" t="s">
        <v>19</v>
      </c>
      <c r="S1351" s="1" t="s">
        <v>27</v>
      </c>
      <c r="T1351" s="1" t="s">
        <v>21</v>
      </c>
      <c r="U1351" s="1" t="s">
        <v>58</v>
      </c>
    </row>
    <row r="1352" spans="1:21" x14ac:dyDescent="0.25">
      <c r="A1352">
        <v>1354</v>
      </c>
      <c r="B1352">
        <f>IF(IFERROR(VLOOKUP(Origen[[#This Row],[Customer ID]],A1353:A5251,1,FALSE),0)&gt;0,1,0)</f>
        <v>0</v>
      </c>
      <c r="C1352">
        <v>39</v>
      </c>
      <c r="D1352" s="1" t="s">
        <v>2</v>
      </c>
      <c r="E1352" s="1" t="str">
        <f>IF(Origen[[#This Row],[Genero Sin Depurar]]="","Desconocido",Origen[[#This Row],[Genero Sin Depurar]])</f>
        <v>Male</v>
      </c>
      <c r="F1352" s="1" t="s">
        <v>77</v>
      </c>
      <c r="G1352" s="1" t="s">
        <v>4</v>
      </c>
      <c r="H1352" s="2">
        <v>47998</v>
      </c>
      <c r="I1352" s="2" t="str">
        <f>TEXT(Origen[[#This Row],[Fecha Compra]],"dddd")</f>
        <v>viernes</v>
      </c>
      <c r="J1352" s="7" t="str">
        <f>TEXT(MONTH(Origen[[#This Row],[Fecha Compra]]),"MM")</f>
        <v>01</v>
      </c>
      <c r="K1352" s="7">
        <f>YEAR(Origen[[#This Row],[Fecha Compra]])</f>
        <v>2031</v>
      </c>
      <c r="L1352">
        <v>4</v>
      </c>
      <c r="M1352">
        <v>83</v>
      </c>
      <c r="N1352">
        <f>Origen[[#This Row],[Unidades]]*Origen[[#This Row],[PVP]]</f>
        <v>332</v>
      </c>
      <c r="O1352" s="1" t="s">
        <v>29</v>
      </c>
      <c r="P1352" s="1" t="s">
        <v>26</v>
      </c>
      <c r="Q1352" s="1" t="s">
        <v>67</v>
      </c>
      <c r="R1352" s="1" t="s">
        <v>8</v>
      </c>
      <c r="S1352" s="1" t="s">
        <v>27</v>
      </c>
      <c r="T1352" s="1" t="s">
        <v>15</v>
      </c>
      <c r="U1352" s="1" t="s">
        <v>79</v>
      </c>
    </row>
    <row r="1353" spans="1:21" x14ac:dyDescent="0.25">
      <c r="A1353">
        <v>1355</v>
      </c>
      <c r="B1353">
        <f>IF(IFERROR(VLOOKUP(Origen[[#This Row],[Customer ID]],A1354:A5252,1,FALSE),0)&gt;0,1,0)</f>
        <v>0</v>
      </c>
      <c r="C1353">
        <v>64</v>
      </c>
      <c r="D1353" s="1" t="s">
        <v>2</v>
      </c>
      <c r="E1353" s="1" t="str">
        <f>IF(Origen[[#This Row],[Genero Sin Depurar]]="","Desconocido",Origen[[#This Row],[Genero Sin Depurar]])</f>
        <v>Male</v>
      </c>
      <c r="F1353" s="1" t="s">
        <v>114</v>
      </c>
      <c r="G1353" s="1" t="s">
        <v>49</v>
      </c>
      <c r="H1353" s="2">
        <v>48000</v>
      </c>
      <c r="I1353" s="2" t="str">
        <f>TEXT(Origen[[#This Row],[Fecha Compra]],"dddd")</f>
        <v>domingo</v>
      </c>
      <c r="J1353" s="7" t="str">
        <f>TEXT(MONTH(Origen[[#This Row],[Fecha Compra]]),"MM")</f>
        <v>01</v>
      </c>
      <c r="K1353" s="7">
        <f>YEAR(Origen[[#This Row],[Fecha Compra]])</f>
        <v>2031</v>
      </c>
      <c r="L1353">
        <v>21</v>
      </c>
      <c r="M1353">
        <v>42</v>
      </c>
      <c r="N1353">
        <f>Origen[[#This Row],[Unidades]]*Origen[[#This Row],[PVP]]</f>
        <v>882</v>
      </c>
      <c r="O1353" s="1" t="s">
        <v>110</v>
      </c>
      <c r="P1353" s="1" t="s">
        <v>26</v>
      </c>
      <c r="Q1353" s="1" t="s">
        <v>7</v>
      </c>
      <c r="R1353" s="1" t="s">
        <v>19</v>
      </c>
      <c r="S1353" s="1" t="s">
        <v>52</v>
      </c>
      <c r="T1353" s="1" t="s">
        <v>57</v>
      </c>
      <c r="U1353" s="1" t="s">
        <v>40</v>
      </c>
    </row>
    <row r="1354" spans="1:21" x14ac:dyDescent="0.25">
      <c r="A1354">
        <v>1356</v>
      </c>
      <c r="B1354">
        <f>IF(IFERROR(VLOOKUP(Origen[[#This Row],[Customer ID]],A1355:A5253,1,FALSE),0)&gt;0,1,0)</f>
        <v>0</v>
      </c>
      <c r="C1354">
        <v>59</v>
      </c>
      <c r="D1354" s="1" t="s">
        <v>2</v>
      </c>
      <c r="E1354" s="1" t="str">
        <f>IF(Origen[[#This Row],[Genero Sin Depurar]]="","Desconocido",Origen[[#This Row],[Genero Sin Depurar]])</f>
        <v>Male</v>
      </c>
      <c r="F1354" s="1" t="s">
        <v>41</v>
      </c>
      <c r="G1354" s="1" t="s">
        <v>4</v>
      </c>
      <c r="H1354" s="2">
        <v>48002</v>
      </c>
      <c r="I1354" s="2" t="str">
        <f>TEXT(Origen[[#This Row],[Fecha Compra]],"dddd")</f>
        <v>martes</v>
      </c>
      <c r="J1354" s="7" t="str">
        <f>TEXT(MONTH(Origen[[#This Row],[Fecha Compra]]),"MM")</f>
        <v>01</v>
      </c>
      <c r="K1354" s="7">
        <f>YEAR(Origen[[#This Row],[Fecha Compra]])</f>
        <v>2031</v>
      </c>
      <c r="L1354">
        <v>50</v>
      </c>
      <c r="M1354">
        <v>91</v>
      </c>
      <c r="N1354">
        <f>Origen[[#This Row],[Unidades]]*Origen[[#This Row],[PVP]]</f>
        <v>4550</v>
      </c>
      <c r="O1354" s="1" t="s">
        <v>85</v>
      </c>
      <c r="P1354" s="1" t="s">
        <v>26</v>
      </c>
      <c r="Q1354" s="1" t="s">
        <v>126</v>
      </c>
      <c r="R1354" s="1" t="s">
        <v>35</v>
      </c>
      <c r="S1354" s="1" t="s">
        <v>52</v>
      </c>
      <c r="T1354" s="1" t="s">
        <v>28</v>
      </c>
      <c r="U1354" s="1" t="s">
        <v>58</v>
      </c>
    </row>
    <row r="1355" spans="1:21" x14ac:dyDescent="0.25">
      <c r="A1355">
        <v>1357</v>
      </c>
      <c r="B1355">
        <f>IF(IFERROR(VLOOKUP(Origen[[#This Row],[Customer ID]],A1356:A5254,1,FALSE),0)&gt;0,1,0)</f>
        <v>0</v>
      </c>
      <c r="C1355">
        <v>49</v>
      </c>
      <c r="D1355" s="1" t="s">
        <v>2</v>
      </c>
      <c r="E1355" s="1" t="str">
        <f>IF(Origen[[#This Row],[Genero Sin Depurar]]="","Desconocido",Origen[[#This Row],[Genero Sin Depurar]])</f>
        <v>Male</v>
      </c>
      <c r="F1355" s="1" t="s">
        <v>84</v>
      </c>
      <c r="G1355" s="1" t="s">
        <v>45</v>
      </c>
      <c r="H1355" s="2">
        <v>48004</v>
      </c>
      <c r="I1355" s="2" t="str">
        <f>TEXT(Origen[[#This Row],[Fecha Compra]],"dddd")</f>
        <v>jueves</v>
      </c>
      <c r="J1355" s="7" t="str">
        <f>TEXT(MONTH(Origen[[#This Row],[Fecha Compra]]),"MM")</f>
        <v>01</v>
      </c>
      <c r="K1355" s="7">
        <f>YEAR(Origen[[#This Row],[Fecha Compra]])</f>
        <v>2031</v>
      </c>
      <c r="L1355">
        <v>34</v>
      </c>
      <c r="M1355">
        <v>61</v>
      </c>
      <c r="N1355">
        <f>Origen[[#This Row],[Unidades]]*Origen[[#This Row],[PVP]]</f>
        <v>2074</v>
      </c>
      <c r="O1355" s="1" t="s">
        <v>98</v>
      </c>
      <c r="P1355" s="1" t="s">
        <v>26</v>
      </c>
      <c r="Q1355" s="1" t="s">
        <v>91</v>
      </c>
      <c r="R1355" s="1" t="s">
        <v>19</v>
      </c>
      <c r="S1355" s="1" t="s">
        <v>20</v>
      </c>
      <c r="T1355" s="1" t="s">
        <v>57</v>
      </c>
      <c r="U1355" s="1" t="s">
        <v>31</v>
      </c>
    </row>
    <row r="1356" spans="1:21" x14ac:dyDescent="0.25">
      <c r="A1356">
        <v>1358</v>
      </c>
      <c r="B1356">
        <f>IF(IFERROR(VLOOKUP(Origen[[#This Row],[Customer ID]],A1357:A5255,1,FALSE),0)&gt;0,1,0)</f>
        <v>0</v>
      </c>
      <c r="C1356">
        <v>24</v>
      </c>
      <c r="D1356" s="1" t="s">
        <v>2</v>
      </c>
      <c r="E1356" s="1" t="str">
        <f>IF(Origen[[#This Row],[Genero Sin Depurar]]="","Desconocido",Origen[[#This Row],[Genero Sin Depurar]])</f>
        <v>Male</v>
      </c>
      <c r="F1356" s="1" t="s">
        <v>114</v>
      </c>
      <c r="G1356" s="1" t="s">
        <v>49</v>
      </c>
      <c r="H1356" s="2">
        <v>48006</v>
      </c>
      <c r="I1356" s="2" t="str">
        <f>TEXT(Origen[[#This Row],[Fecha Compra]],"dddd")</f>
        <v>sábado</v>
      </c>
      <c r="J1356" s="7" t="str">
        <f>TEXT(MONTH(Origen[[#This Row],[Fecha Compra]]),"MM")</f>
        <v>01</v>
      </c>
      <c r="K1356" s="7">
        <f>YEAR(Origen[[#This Row],[Fecha Compra]])</f>
        <v>2031</v>
      </c>
      <c r="L1356">
        <v>20</v>
      </c>
      <c r="M1356">
        <v>66</v>
      </c>
      <c r="N1356">
        <f>Origen[[#This Row],[Unidades]]*Origen[[#This Row],[PVP]]</f>
        <v>1320</v>
      </c>
      <c r="O1356" s="1" t="s">
        <v>87</v>
      </c>
      <c r="P1356" s="1" t="s">
        <v>18</v>
      </c>
      <c r="Q1356" s="1" t="s">
        <v>90</v>
      </c>
      <c r="R1356" s="1" t="s">
        <v>35</v>
      </c>
      <c r="S1356" s="1" t="s">
        <v>27</v>
      </c>
      <c r="T1356" s="1" t="s">
        <v>15</v>
      </c>
      <c r="U1356" s="1" t="s">
        <v>40</v>
      </c>
    </row>
    <row r="1357" spans="1:21" x14ac:dyDescent="0.25">
      <c r="A1357">
        <v>1359</v>
      </c>
      <c r="B1357">
        <f>IF(IFERROR(VLOOKUP(Origen[[#This Row],[Customer ID]],A1358:A5256,1,FALSE),0)&gt;0,1,0)</f>
        <v>0</v>
      </c>
      <c r="C1357">
        <v>19</v>
      </c>
      <c r="D1357" s="1" t="s">
        <v>2</v>
      </c>
      <c r="E1357" s="1" t="str">
        <f>IF(Origen[[#This Row],[Genero Sin Depurar]]="","Desconocido",Origen[[#This Row],[Genero Sin Depurar]])</f>
        <v>Male</v>
      </c>
      <c r="F1357" s="1" t="s">
        <v>101</v>
      </c>
      <c r="G1357" s="1" t="s">
        <v>49</v>
      </c>
      <c r="H1357" s="2">
        <v>48008</v>
      </c>
      <c r="I1357" s="2" t="str">
        <f>TEXT(Origen[[#This Row],[Fecha Compra]],"dddd")</f>
        <v>lunes</v>
      </c>
      <c r="J1357" s="7" t="str">
        <f>TEXT(MONTH(Origen[[#This Row],[Fecha Compra]]),"MM")</f>
        <v>01</v>
      </c>
      <c r="K1357" s="7">
        <f>YEAR(Origen[[#This Row],[Fecha Compra]])</f>
        <v>2031</v>
      </c>
      <c r="L1357">
        <v>25</v>
      </c>
      <c r="M1357">
        <v>22</v>
      </c>
      <c r="N1357">
        <f>Origen[[#This Row],[Unidades]]*Origen[[#This Row],[PVP]]</f>
        <v>550</v>
      </c>
      <c r="O1357" s="1" t="s">
        <v>127</v>
      </c>
      <c r="P1357" s="1" t="s">
        <v>74</v>
      </c>
      <c r="Q1357" s="1" t="s">
        <v>51</v>
      </c>
      <c r="R1357" s="1" t="s">
        <v>19</v>
      </c>
      <c r="S1357" s="1" t="s">
        <v>56</v>
      </c>
      <c r="T1357" s="1" t="s">
        <v>10</v>
      </c>
      <c r="U1357" s="1" t="s">
        <v>79</v>
      </c>
    </row>
    <row r="1358" spans="1:21" x14ac:dyDescent="0.25">
      <c r="A1358">
        <v>1360</v>
      </c>
      <c r="B1358">
        <f>IF(IFERROR(VLOOKUP(Origen[[#This Row],[Customer ID]],A1359:A5257,1,FALSE),0)&gt;0,1,0)</f>
        <v>0</v>
      </c>
      <c r="C1358">
        <v>27</v>
      </c>
      <c r="D1358" s="1" t="s">
        <v>2</v>
      </c>
      <c r="E1358" s="1" t="str">
        <f>IF(Origen[[#This Row],[Genero Sin Depurar]]="","Desconocido",Origen[[#This Row],[Genero Sin Depurar]])</f>
        <v>Male</v>
      </c>
      <c r="F1358" s="1" t="s">
        <v>86</v>
      </c>
      <c r="G1358" s="1" t="s">
        <v>4</v>
      </c>
      <c r="H1358" s="2">
        <v>48010</v>
      </c>
      <c r="I1358" s="2" t="str">
        <f>TEXT(Origen[[#This Row],[Fecha Compra]],"dddd")</f>
        <v>miércoles</v>
      </c>
      <c r="J1358" s="7" t="str">
        <f>TEXT(MONTH(Origen[[#This Row],[Fecha Compra]]),"MM")</f>
        <v>01</v>
      </c>
      <c r="K1358" s="7">
        <f>YEAR(Origen[[#This Row],[Fecha Compra]])</f>
        <v>2031</v>
      </c>
      <c r="L1358">
        <v>26</v>
      </c>
      <c r="M1358">
        <v>68</v>
      </c>
      <c r="N1358">
        <f>Origen[[#This Row],[Unidades]]*Origen[[#This Row],[PVP]]</f>
        <v>1768</v>
      </c>
      <c r="O1358" s="1" t="s">
        <v>80</v>
      </c>
      <c r="P1358" s="1" t="s">
        <v>18</v>
      </c>
      <c r="Q1358" s="1" t="s">
        <v>91</v>
      </c>
      <c r="R1358" s="1" t="s">
        <v>8</v>
      </c>
      <c r="S1358" s="1" t="s">
        <v>56</v>
      </c>
      <c r="T1358" s="1" t="s">
        <v>57</v>
      </c>
      <c r="U1358" s="1" t="s">
        <v>11</v>
      </c>
    </row>
    <row r="1359" spans="1:21" x14ac:dyDescent="0.25">
      <c r="A1359">
        <v>1361</v>
      </c>
      <c r="B1359">
        <f>IF(IFERROR(VLOOKUP(Origen[[#This Row],[Customer ID]],A1360:A5258,1,FALSE),0)&gt;0,1,0)</f>
        <v>0</v>
      </c>
      <c r="C1359">
        <v>56</v>
      </c>
      <c r="D1359" s="1" t="s">
        <v>2</v>
      </c>
      <c r="E1359" s="1" t="str">
        <f>IF(Origen[[#This Row],[Genero Sin Depurar]]="","Desconocido",Origen[[#This Row],[Genero Sin Depurar]])</f>
        <v>Male</v>
      </c>
      <c r="F1359" s="1" t="s">
        <v>69</v>
      </c>
      <c r="G1359" s="1" t="s">
        <v>4</v>
      </c>
      <c r="H1359" s="2">
        <v>48012</v>
      </c>
      <c r="I1359" s="2" t="str">
        <f>TEXT(Origen[[#This Row],[Fecha Compra]],"dddd")</f>
        <v>viernes</v>
      </c>
      <c r="J1359" s="7" t="str">
        <f>TEXT(MONTH(Origen[[#This Row],[Fecha Compra]]),"MM")</f>
        <v>01</v>
      </c>
      <c r="K1359" s="7">
        <f>YEAR(Origen[[#This Row],[Fecha Compra]])</f>
        <v>2031</v>
      </c>
      <c r="L1359">
        <v>4</v>
      </c>
      <c r="M1359">
        <v>43</v>
      </c>
      <c r="N1359">
        <f>Origen[[#This Row],[Unidades]]*Origen[[#This Row],[PVP]]</f>
        <v>172</v>
      </c>
      <c r="O1359" s="1" t="s">
        <v>72</v>
      </c>
      <c r="P1359" s="1" t="s">
        <v>6</v>
      </c>
      <c r="Q1359" s="1" t="s">
        <v>76</v>
      </c>
      <c r="R1359" s="1" t="s">
        <v>39</v>
      </c>
      <c r="S1359" s="1" t="s">
        <v>9</v>
      </c>
      <c r="T1359" s="1" t="s">
        <v>57</v>
      </c>
      <c r="U1359" s="1" t="s">
        <v>31</v>
      </c>
    </row>
    <row r="1360" spans="1:21" x14ac:dyDescent="0.25">
      <c r="A1360">
        <v>1362</v>
      </c>
      <c r="B1360">
        <f>IF(IFERROR(VLOOKUP(Origen[[#This Row],[Customer ID]],A1361:A5259,1,FALSE),0)&gt;0,1,0)</f>
        <v>0</v>
      </c>
      <c r="C1360">
        <v>49</v>
      </c>
      <c r="D1360" s="1" t="s">
        <v>2</v>
      </c>
      <c r="E1360" s="1" t="str">
        <f>IF(Origen[[#This Row],[Genero Sin Depurar]]="","Desconocido",Origen[[#This Row],[Genero Sin Depurar]])</f>
        <v>Male</v>
      </c>
      <c r="F1360" s="1" t="s">
        <v>63</v>
      </c>
      <c r="G1360" s="1" t="s">
        <v>4</v>
      </c>
      <c r="H1360" s="2">
        <v>48014</v>
      </c>
      <c r="I1360" s="2" t="str">
        <f>TEXT(Origen[[#This Row],[Fecha Compra]],"dddd")</f>
        <v>domingo</v>
      </c>
      <c r="J1360" s="7" t="str">
        <f>TEXT(MONTH(Origen[[#This Row],[Fecha Compra]]),"MM")</f>
        <v>01</v>
      </c>
      <c r="K1360" s="7">
        <f>YEAR(Origen[[#This Row],[Fecha Compra]])</f>
        <v>2031</v>
      </c>
      <c r="L1360">
        <v>39</v>
      </c>
      <c r="M1360">
        <v>32</v>
      </c>
      <c r="N1360">
        <f>Origen[[#This Row],[Unidades]]*Origen[[#This Row],[PVP]]</f>
        <v>1248</v>
      </c>
      <c r="O1360" s="1" t="s">
        <v>72</v>
      </c>
      <c r="P1360" s="1" t="s">
        <v>26</v>
      </c>
      <c r="Q1360" s="1" t="s">
        <v>100</v>
      </c>
      <c r="R1360" s="1" t="s">
        <v>39</v>
      </c>
      <c r="S1360" s="1" t="s">
        <v>27</v>
      </c>
      <c r="T1360" s="1" t="s">
        <v>68</v>
      </c>
      <c r="U1360" s="1" t="s">
        <v>70</v>
      </c>
    </row>
    <row r="1361" spans="1:21" x14ac:dyDescent="0.25">
      <c r="A1361">
        <v>1363</v>
      </c>
      <c r="B1361">
        <f>IF(IFERROR(VLOOKUP(Origen[[#This Row],[Customer ID]],A1362:A5260,1,FALSE),0)&gt;0,1,0)</f>
        <v>0</v>
      </c>
      <c r="C1361">
        <v>41</v>
      </c>
      <c r="D1361" s="1" t="s">
        <v>2</v>
      </c>
      <c r="E1361" s="1" t="str">
        <f>IF(Origen[[#This Row],[Genero Sin Depurar]]="","Desconocido",Origen[[#This Row],[Genero Sin Depurar]])</f>
        <v>Male</v>
      </c>
      <c r="F1361" s="1" t="s">
        <v>44</v>
      </c>
      <c r="G1361" s="1" t="s">
        <v>45</v>
      </c>
      <c r="H1361" s="2">
        <v>48016</v>
      </c>
      <c r="I1361" s="2" t="str">
        <f>TEXT(Origen[[#This Row],[Fecha Compra]],"dddd")</f>
        <v>martes</v>
      </c>
      <c r="J1361" s="7" t="str">
        <f>TEXT(MONTH(Origen[[#This Row],[Fecha Compra]]),"MM")</f>
        <v>01</v>
      </c>
      <c r="K1361" s="7">
        <f>YEAR(Origen[[#This Row],[Fecha Compra]])</f>
        <v>2031</v>
      </c>
      <c r="L1361">
        <v>29</v>
      </c>
      <c r="M1361">
        <v>46</v>
      </c>
      <c r="N1361">
        <f>Origen[[#This Row],[Unidades]]*Origen[[#This Row],[PVP]]</f>
        <v>1334</v>
      </c>
      <c r="O1361" s="1" t="s">
        <v>94</v>
      </c>
      <c r="P1361" s="1" t="s">
        <v>26</v>
      </c>
      <c r="Q1361" s="1" t="s">
        <v>7</v>
      </c>
      <c r="R1361" s="1" t="s">
        <v>39</v>
      </c>
      <c r="S1361" s="1" t="s">
        <v>9</v>
      </c>
      <c r="T1361" s="1" t="s">
        <v>15</v>
      </c>
      <c r="U1361" s="1" t="s">
        <v>22</v>
      </c>
    </row>
    <row r="1362" spans="1:21" x14ac:dyDescent="0.25">
      <c r="A1362">
        <v>1364</v>
      </c>
      <c r="B1362">
        <f>IF(IFERROR(VLOOKUP(Origen[[#This Row],[Customer ID]],A1363:A5261,1,FALSE),0)&gt;0,1,0)</f>
        <v>0</v>
      </c>
      <c r="C1362">
        <v>36</v>
      </c>
      <c r="D1362" s="1" t="s">
        <v>2</v>
      </c>
      <c r="E1362" s="1" t="str">
        <f>IF(Origen[[#This Row],[Genero Sin Depurar]]="","Desconocido",Origen[[#This Row],[Genero Sin Depurar]])</f>
        <v>Male</v>
      </c>
      <c r="F1362" s="1" t="s">
        <v>3</v>
      </c>
      <c r="G1362" s="1" t="s">
        <v>4</v>
      </c>
      <c r="H1362" s="2">
        <v>48018</v>
      </c>
      <c r="I1362" s="2" t="str">
        <f>TEXT(Origen[[#This Row],[Fecha Compra]],"dddd")</f>
        <v>jueves</v>
      </c>
      <c r="J1362" s="7" t="str">
        <f>TEXT(MONTH(Origen[[#This Row],[Fecha Compra]]),"MM")</f>
        <v>01</v>
      </c>
      <c r="K1362" s="7">
        <f>YEAR(Origen[[#This Row],[Fecha Compra]])</f>
        <v>2031</v>
      </c>
      <c r="L1362">
        <v>47</v>
      </c>
      <c r="M1362">
        <v>90</v>
      </c>
      <c r="N1362">
        <f>Origen[[#This Row],[Unidades]]*Origen[[#This Row],[PVP]]</f>
        <v>4230</v>
      </c>
      <c r="O1362" s="1" t="s">
        <v>132</v>
      </c>
      <c r="P1362" s="1" t="s">
        <v>6</v>
      </c>
      <c r="Q1362" s="1" t="s">
        <v>90</v>
      </c>
      <c r="R1362" s="1" t="s">
        <v>35</v>
      </c>
      <c r="S1362" s="1" t="s">
        <v>9</v>
      </c>
      <c r="T1362" s="1" t="s">
        <v>28</v>
      </c>
      <c r="U1362" s="1" t="s">
        <v>40</v>
      </c>
    </row>
    <row r="1363" spans="1:21" x14ac:dyDescent="0.25">
      <c r="A1363">
        <v>1365</v>
      </c>
      <c r="B1363">
        <f>IF(IFERROR(VLOOKUP(Origen[[#This Row],[Customer ID]],A1364:A5262,1,FALSE),0)&gt;0,1,0)</f>
        <v>0</v>
      </c>
      <c r="C1363">
        <v>68</v>
      </c>
      <c r="D1363" s="1" t="s">
        <v>2</v>
      </c>
      <c r="E1363" s="1" t="str">
        <f>IF(Origen[[#This Row],[Genero Sin Depurar]]="","Desconocido",Origen[[#This Row],[Genero Sin Depurar]])</f>
        <v>Male</v>
      </c>
      <c r="F1363" s="1" t="s">
        <v>106</v>
      </c>
      <c r="G1363" s="1" t="s">
        <v>49</v>
      </c>
      <c r="H1363" s="2">
        <v>48020</v>
      </c>
      <c r="I1363" s="2" t="str">
        <f>TEXT(Origen[[#This Row],[Fecha Compra]],"dddd")</f>
        <v>sábado</v>
      </c>
      <c r="J1363" s="7" t="str">
        <f>TEXT(MONTH(Origen[[#This Row],[Fecha Compra]]),"MM")</f>
        <v>01</v>
      </c>
      <c r="K1363" s="7">
        <f>YEAR(Origen[[#This Row],[Fecha Compra]])</f>
        <v>2031</v>
      </c>
      <c r="L1363">
        <v>5</v>
      </c>
      <c r="M1363">
        <v>75</v>
      </c>
      <c r="N1363">
        <f>Origen[[#This Row],[Unidades]]*Origen[[#This Row],[PVP]]</f>
        <v>375</v>
      </c>
      <c r="O1363" s="1" t="s">
        <v>61</v>
      </c>
      <c r="P1363" s="1" t="s">
        <v>6</v>
      </c>
      <c r="Q1363" s="1" t="s">
        <v>116</v>
      </c>
      <c r="R1363" s="1" t="s">
        <v>39</v>
      </c>
      <c r="S1363" s="1" t="s">
        <v>9</v>
      </c>
      <c r="T1363" s="1" t="s">
        <v>15</v>
      </c>
      <c r="U1363" s="1" t="s">
        <v>79</v>
      </c>
    </row>
    <row r="1364" spans="1:21" x14ac:dyDescent="0.25">
      <c r="A1364">
        <v>1366</v>
      </c>
      <c r="B1364">
        <f>IF(IFERROR(VLOOKUP(Origen[[#This Row],[Customer ID]],A1365:A5263,1,FALSE),0)&gt;0,1,0)</f>
        <v>0</v>
      </c>
      <c r="C1364">
        <v>28</v>
      </c>
      <c r="D1364" s="1" t="s">
        <v>2</v>
      </c>
      <c r="E1364" s="1" t="str">
        <f>IF(Origen[[#This Row],[Genero Sin Depurar]]="","Desconocido",Origen[[#This Row],[Genero Sin Depurar]])</f>
        <v>Male</v>
      </c>
      <c r="F1364" s="1" t="s">
        <v>48</v>
      </c>
      <c r="G1364" s="1" t="s">
        <v>49</v>
      </c>
      <c r="H1364" s="2">
        <v>48022</v>
      </c>
      <c r="I1364" s="2" t="str">
        <f>TEXT(Origen[[#This Row],[Fecha Compra]],"dddd")</f>
        <v>lunes</v>
      </c>
      <c r="J1364" s="7" t="str">
        <f>TEXT(MONTH(Origen[[#This Row],[Fecha Compra]]),"MM")</f>
        <v>01</v>
      </c>
      <c r="K1364" s="7">
        <f>YEAR(Origen[[#This Row],[Fecha Compra]])</f>
        <v>2031</v>
      </c>
      <c r="L1364">
        <v>18</v>
      </c>
      <c r="M1364">
        <v>69</v>
      </c>
      <c r="N1364">
        <f>Origen[[#This Row],[Unidades]]*Origen[[#This Row],[PVP]]</f>
        <v>1242</v>
      </c>
      <c r="O1364" s="1" t="s">
        <v>98</v>
      </c>
      <c r="P1364" s="1" t="s">
        <v>26</v>
      </c>
      <c r="Q1364" s="1" t="s">
        <v>118</v>
      </c>
      <c r="R1364" s="1" t="s">
        <v>8</v>
      </c>
      <c r="S1364" s="1" t="s">
        <v>56</v>
      </c>
      <c r="T1364" s="1" t="s">
        <v>57</v>
      </c>
      <c r="U1364" s="1" t="s">
        <v>11</v>
      </c>
    </row>
    <row r="1365" spans="1:21" x14ac:dyDescent="0.25">
      <c r="A1365">
        <v>1367</v>
      </c>
      <c r="B1365">
        <f>IF(IFERROR(VLOOKUP(Origen[[#This Row],[Customer ID]],A1366:A5264,1,FALSE),0)&gt;0,1,0)</f>
        <v>0</v>
      </c>
      <c r="C1365">
        <v>45</v>
      </c>
      <c r="D1365" s="1" t="s">
        <v>2</v>
      </c>
      <c r="E1365" s="1" t="str">
        <f>IF(Origen[[#This Row],[Genero Sin Depurar]]="","Desconocido",Origen[[#This Row],[Genero Sin Depurar]])</f>
        <v>Male</v>
      </c>
      <c r="F1365" s="1" t="s">
        <v>115</v>
      </c>
      <c r="G1365" s="1" t="s">
        <v>49</v>
      </c>
      <c r="H1365" s="2">
        <v>48024</v>
      </c>
      <c r="I1365" s="2" t="str">
        <f>TEXT(Origen[[#This Row],[Fecha Compra]],"dddd")</f>
        <v>miércoles</v>
      </c>
      <c r="J1365" s="7" t="str">
        <f>TEXT(MONTH(Origen[[#This Row],[Fecha Compra]]),"MM")</f>
        <v>01</v>
      </c>
      <c r="K1365" s="7">
        <f>YEAR(Origen[[#This Row],[Fecha Compra]])</f>
        <v>2031</v>
      </c>
      <c r="L1365">
        <v>10</v>
      </c>
      <c r="M1365">
        <v>40</v>
      </c>
      <c r="N1365">
        <f>Origen[[#This Row],[Unidades]]*Origen[[#This Row],[PVP]]</f>
        <v>400</v>
      </c>
      <c r="O1365" s="1" t="s">
        <v>128</v>
      </c>
      <c r="P1365" s="1" t="s">
        <v>26</v>
      </c>
      <c r="Q1365" s="1" t="s">
        <v>118</v>
      </c>
      <c r="R1365" s="1" t="s">
        <v>39</v>
      </c>
      <c r="S1365" s="1" t="s">
        <v>20</v>
      </c>
      <c r="T1365" s="1" t="s">
        <v>21</v>
      </c>
      <c r="U1365" s="1" t="s">
        <v>11</v>
      </c>
    </row>
    <row r="1366" spans="1:21" x14ac:dyDescent="0.25">
      <c r="A1366">
        <v>1368</v>
      </c>
      <c r="B1366">
        <f>IF(IFERROR(VLOOKUP(Origen[[#This Row],[Customer ID]],A1367:A5265,1,FALSE),0)&gt;0,1,0)</f>
        <v>0</v>
      </c>
      <c r="C1366">
        <v>60</v>
      </c>
      <c r="D1366" s="1" t="s">
        <v>2</v>
      </c>
      <c r="E1366" s="1" t="str">
        <f>IF(Origen[[#This Row],[Genero Sin Depurar]]="","Desconocido",Origen[[#This Row],[Genero Sin Depurar]])</f>
        <v>Male</v>
      </c>
      <c r="F1366" s="1" t="s">
        <v>115</v>
      </c>
      <c r="G1366" s="1" t="s">
        <v>49</v>
      </c>
      <c r="H1366" s="2">
        <v>48026</v>
      </c>
      <c r="I1366" s="2" t="str">
        <f>TEXT(Origen[[#This Row],[Fecha Compra]],"dddd")</f>
        <v>viernes</v>
      </c>
      <c r="J1366" s="7" t="str">
        <f>TEXT(MONTH(Origen[[#This Row],[Fecha Compra]]),"MM")</f>
        <v>01</v>
      </c>
      <c r="K1366" s="7">
        <f>YEAR(Origen[[#This Row],[Fecha Compra]])</f>
        <v>2031</v>
      </c>
      <c r="L1366">
        <v>25</v>
      </c>
      <c r="M1366">
        <v>63</v>
      </c>
      <c r="N1366">
        <f>Origen[[#This Row],[Unidades]]*Origen[[#This Row],[PVP]]</f>
        <v>1575</v>
      </c>
      <c r="O1366" s="1" t="s">
        <v>128</v>
      </c>
      <c r="P1366" s="1" t="s">
        <v>18</v>
      </c>
      <c r="Q1366" s="1" t="s">
        <v>76</v>
      </c>
      <c r="R1366" s="1" t="s">
        <v>39</v>
      </c>
      <c r="S1366" s="1" t="s">
        <v>9</v>
      </c>
      <c r="T1366" s="1" t="s">
        <v>15</v>
      </c>
      <c r="U1366" s="1" t="s">
        <v>40</v>
      </c>
    </row>
    <row r="1367" spans="1:21" x14ac:dyDescent="0.25">
      <c r="A1367">
        <v>1369</v>
      </c>
      <c r="B1367">
        <f>IF(IFERROR(VLOOKUP(Origen[[#This Row],[Customer ID]],A1368:A5266,1,FALSE),0)&gt;0,1,0)</f>
        <v>0</v>
      </c>
      <c r="C1367">
        <v>21</v>
      </c>
      <c r="D1367" s="1" t="s">
        <v>2</v>
      </c>
      <c r="E1367" s="1" t="str">
        <f>IF(Origen[[#This Row],[Genero Sin Depurar]]="","Desconocido",Origen[[#This Row],[Genero Sin Depurar]])</f>
        <v>Male</v>
      </c>
      <c r="F1367" s="1" t="s">
        <v>37</v>
      </c>
      <c r="G1367" s="1" t="s">
        <v>4</v>
      </c>
      <c r="H1367" s="2">
        <v>48028</v>
      </c>
      <c r="I1367" s="2" t="str">
        <f>TEXT(Origen[[#This Row],[Fecha Compra]],"dddd")</f>
        <v>domingo</v>
      </c>
      <c r="J1367" s="7" t="str">
        <f>TEXT(MONTH(Origen[[#This Row],[Fecha Compra]]),"MM")</f>
        <v>01</v>
      </c>
      <c r="K1367" s="7">
        <f>YEAR(Origen[[#This Row],[Fecha Compra]])</f>
        <v>2031</v>
      </c>
      <c r="L1367">
        <v>2</v>
      </c>
      <c r="M1367">
        <v>36</v>
      </c>
      <c r="N1367">
        <f>Origen[[#This Row],[Unidades]]*Origen[[#This Row],[PVP]]</f>
        <v>72</v>
      </c>
      <c r="O1367" s="1" t="s">
        <v>132</v>
      </c>
      <c r="P1367" s="1" t="s">
        <v>6</v>
      </c>
      <c r="Q1367" s="1" t="s">
        <v>103</v>
      </c>
      <c r="R1367" s="1" t="s">
        <v>35</v>
      </c>
      <c r="S1367" s="1" t="s">
        <v>9</v>
      </c>
      <c r="T1367" s="1" t="s">
        <v>15</v>
      </c>
      <c r="U1367" s="1" t="s">
        <v>22</v>
      </c>
    </row>
    <row r="1368" spans="1:21" x14ac:dyDescent="0.25">
      <c r="A1368">
        <v>1370</v>
      </c>
      <c r="B1368">
        <f>IF(IFERROR(VLOOKUP(Origen[[#This Row],[Customer ID]],A1369:A5267,1,FALSE),0)&gt;0,1,0)</f>
        <v>0</v>
      </c>
      <c r="C1368">
        <v>32</v>
      </c>
      <c r="D1368" s="1" t="s">
        <v>2</v>
      </c>
      <c r="E1368" s="1" t="str">
        <f>IF(Origen[[#This Row],[Genero Sin Depurar]]="","Desconocido",Origen[[#This Row],[Genero Sin Depurar]])</f>
        <v>Male</v>
      </c>
      <c r="F1368" s="1" t="s">
        <v>53</v>
      </c>
      <c r="G1368" s="1" t="s">
        <v>24</v>
      </c>
      <c r="H1368" s="2">
        <v>48030</v>
      </c>
      <c r="I1368" s="2" t="str">
        <f>TEXT(Origen[[#This Row],[Fecha Compra]],"dddd")</f>
        <v>martes</v>
      </c>
      <c r="J1368" s="7" t="str">
        <f>TEXT(MONTH(Origen[[#This Row],[Fecha Compra]]),"MM")</f>
        <v>01</v>
      </c>
      <c r="K1368" s="7">
        <f>YEAR(Origen[[#This Row],[Fecha Compra]])</f>
        <v>2031</v>
      </c>
      <c r="L1368">
        <v>48</v>
      </c>
      <c r="M1368">
        <v>75</v>
      </c>
      <c r="N1368">
        <f>Origen[[#This Row],[Unidades]]*Origen[[#This Row],[PVP]]</f>
        <v>3600</v>
      </c>
      <c r="O1368" s="1" t="s">
        <v>128</v>
      </c>
      <c r="P1368" s="1" t="s">
        <v>26</v>
      </c>
      <c r="Q1368" s="1" t="s">
        <v>78</v>
      </c>
      <c r="R1368" s="1" t="s">
        <v>8</v>
      </c>
      <c r="S1368" s="1" t="s">
        <v>36</v>
      </c>
      <c r="T1368" s="1" t="s">
        <v>10</v>
      </c>
      <c r="U1368" s="1" t="s">
        <v>11</v>
      </c>
    </row>
    <row r="1369" spans="1:21" x14ac:dyDescent="0.25">
      <c r="A1369">
        <v>1371</v>
      </c>
      <c r="B1369">
        <f>IF(IFERROR(VLOOKUP(Origen[[#This Row],[Customer ID]],A1370:A5268,1,FALSE),0)&gt;0,1,0)</f>
        <v>0</v>
      </c>
      <c r="C1369">
        <v>27</v>
      </c>
      <c r="D1369" s="1" t="s">
        <v>2</v>
      </c>
      <c r="E1369" s="1" t="str">
        <f>IF(Origen[[#This Row],[Genero Sin Depurar]]="","Desconocido",Origen[[#This Row],[Genero Sin Depurar]])</f>
        <v>Male</v>
      </c>
      <c r="F1369" s="1" t="s">
        <v>101</v>
      </c>
      <c r="G1369" s="1" t="s">
        <v>49</v>
      </c>
      <c r="H1369" s="2">
        <v>48032</v>
      </c>
      <c r="I1369" s="2" t="str">
        <f>TEXT(Origen[[#This Row],[Fecha Compra]],"dddd")</f>
        <v>jueves</v>
      </c>
      <c r="J1369" s="7" t="str">
        <f>TEXT(MONTH(Origen[[#This Row],[Fecha Compra]]),"MM")</f>
        <v>01</v>
      </c>
      <c r="K1369" s="7">
        <f>YEAR(Origen[[#This Row],[Fecha Compra]])</f>
        <v>2031</v>
      </c>
      <c r="L1369">
        <v>41</v>
      </c>
      <c r="M1369">
        <v>67</v>
      </c>
      <c r="N1369">
        <f>Origen[[#This Row],[Unidades]]*Origen[[#This Row],[PVP]]</f>
        <v>2747</v>
      </c>
      <c r="O1369" s="1" t="s">
        <v>38</v>
      </c>
      <c r="P1369" s="1" t="s">
        <v>6</v>
      </c>
      <c r="Q1369" s="1" t="s">
        <v>82</v>
      </c>
      <c r="R1369" s="1" t="s">
        <v>35</v>
      </c>
      <c r="S1369" s="1" t="s">
        <v>52</v>
      </c>
      <c r="T1369" s="1" t="s">
        <v>57</v>
      </c>
      <c r="U1369" s="1" t="s">
        <v>79</v>
      </c>
    </row>
    <row r="1370" spans="1:21" x14ac:dyDescent="0.25">
      <c r="A1370">
        <v>1372</v>
      </c>
      <c r="B1370">
        <f>IF(IFERROR(VLOOKUP(Origen[[#This Row],[Customer ID]],A1371:A5269,1,FALSE),0)&gt;0,1,0)</f>
        <v>0</v>
      </c>
      <c r="C1370">
        <v>40</v>
      </c>
      <c r="D1370" s="1" t="s">
        <v>2</v>
      </c>
      <c r="E1370" s="1" t="str">
        <f>IF(Origen[[#This Row],[Genero Sin Depurar]]="","Desconocido",Origen[[#This Row],[Genero Sin Depurar]])</f>
        <v>Male</v>
      </c>
      <c r="F1370" s="1" t="s">
        <v>77</v>
      </c>
      <c r="G1370" s="1" t="s">
        <v>4</v>
      </c>
      <c r="H1370" s="2">
        <v>48034</v>
      </c>
      <c r="I1370" s="2" t="str">
        <f>TEXT(Origen[[#This Row],[Fecha Compra]],"dddd")</f>
        <v>sábado</v>
      </c>
      <c r="J1370" s="7" t="str">
        <f>TEXT(MONTH(Origen[[#This Row],[Fecha Compra]]),"MM")</f>
        <v>01</v>
      </c>
      <c r="K1370" s="7">
        <f>YEAR(Origen[[#This Row],[Fecha Compra]])</f>
        <v>2031</v>
      </c>
      <c r="L1370">
        <v>42</v>
      </c>
      <c r="M1370">
        <v>64</v>
      </c>
      <c r="N1370">
        <f>Origen[[#This Row],[Unidades]]*Origen[[#This Row],[PVP]]</f>
        <v>2688</v>
      </c>
      <c r="O1370" s="1" t="s">
        <v>73</v>
      </c>
      <c r="P1370" s="1" t="s">
        <v>26</v>
      </c>
      <c r="Q1370" s="1" t="s">
        <v>43</v>
      </c>
      <c r="R1370" s="1" t="s">
        <v>19</v>
      </c>
      <c r="S1370" s="1" t="s">
        <v>56</v>
      </c>
      <c r="T1370" s="1" t="s">
        <v>21</v>
      </c>
      <c r="U1370" s="1" t="s">
        <v>70</v>
      </c>
    </row>
    <row r="1371" spans="1:21" x14ac:dyDescent="0.25">
      <c r="A1371">
        <v>1373</v>
      </c>
      <c r="B1371">
        <f>IF(IFERROR(VLOOKUP(Origen[[#This Row],[Customer ID]],A1372:A5270,1,FALSE),0)&gt;0,1,0)</f>
        <v>0</v>
      </c>
      <c r="C1371">
        <v>64</v>
      </c>
      <c r="D1371" s="1" t="s">
        <v>2</v>
      </c>
      <c r="E1371" s="1" t="str">
        <f>IF(Origen[[#This Row],[Genero Sin Depurar]]="","Desconocido",Origen[[#This Row],[Genero Sin Depurar]])</f>
        <v>Male</v>
      </c>
      <c r="F1371" s="1" t="s">
        <v>3</v>
      </c>
      <c r="G1371" s="1" t="s">
        <v>4</v>
      </c>
      <c r="H1371" s="2">
        <v>48036</v>
      </c>
      <c r="I1371" s="2" t="str">
        <f>TEXT(Origen[[#This Row],[Fecha Compra]],"dddd")</f>
        <v>lunes</v>
      </c>
      <c r="J1371" s="7" t="str">
        <f>TEXT(MONTH(Origen[[#This Row],[Fecha Compra]]),"MM")</f>
        <v>01</v>
      </c>
      <c r="K1371" s="7">
        <f>YEAR(Origen[[#This Row],[Fecha Compra]])</f>
        <v>2031</v>
      </c>
      <c r="L1371">
        <v>44</v>
      </c>
      <c r="M1371">
        <v>61</v>
      </c>
      <c r="N1371">
        <f>Origen[[#This Row],[Unidades]]*Origen[[#This Row],[PVP]]</f>
        <v>2684</v>
      </c>
      <c r="O1371" s="1" t="s">
        <v>133</v>
      </c>
      <c r="P1371" s="1" t="s">
        <v>26</v>
      </c>
      <c r="Q1371" s="1" t="s">
        <v>7</v>
      </c>
      <c r="R1371" s="1" t="s">
        <v>39</v>
      </c>
      <c r="S1371" s="1" t="s">
        <v>52</v>
      </c>
      <c r="T1371" s="1" t="s">
        <v>28</v>
      </c>
      <c r="U1371" s="1" t="s">
        <v>58</v>
      </c>
    </row>
    <row r="1372" spans="1:21" x14ac:dyDescent="0.25">
      <c r="A1372">
        <v>1374</v>
      </c>
      <c r="B1372">
        <f>IF(IFERROR(VLOOKUP(Origen[[#This Row],[Customer ID]],A1373:A5271,1,FALSE),0)&gt;0,1,0)</f>
        <v>0</v>
      </c>
      <c r="C1372">
        <v>18</v>
      </c>
      <c r="D1372" s="1" t="s">
        <v>2</v>
      </c>
      <c r="E1372" s="1" t="str">
        <f>IF(Origen[[#This Row],[Genero Sin Depurar]]="","Desconocido",Origen[[#This Row],[Genero Sin Depurar]])</f>
        <v>Male</v>
      </c>
      <c r="F1372" s="1" t="s">
        <v>125</v>
      </c>
      <c r="G1372" s="1" t="s">
        <v>49</v>
      </c>
      <c r="H1372" s="2">
        <v>48038</v>
      </c>
      <c r="I1372" s="2" t="str">
        <f>TEXT(Origen[[#This Row],[Fecha Compra]],"dddd")</f>
        <v>miércoles</v>
      </c>
      <c r="J1372" s="7" t="str">
        <f>TEXT(MONTH(Origen[[#This Row],[Fecha Compra]]),"MM")</f>
        <v>01</v>
      </c>
      <c r="K1372" s="7">
        <f>YEAR(Origen[[#This Row],[Fecha Compra]])</f>
        <v>2031</v>
      </c>
      <c r="L1372">
        <v>6</v>
      </c>
      <c r="M1372">
        <v>40</v>
      </c>
      <c r="N1372">
        <f>Origen[[#This Row],[Unidades]]*Origen[[#This Row],[PVP]]</f>
        <v>240</v>
      </c>
      <c r="O1372" s="1" t="s">
        <v>123</v>
      </c>
      <c r="P1372" s="1" t="s">
        <v>6</v>
      </c>
      <c r="Q1372" s="1" t="s">
        <v>30</v>
      </c>
      <c r="R1372" s="1" t="s">
        <v>8</v>
      </c>
      <c r="S1372" s="1" t="s">
        <v>56</v>
      </c>
      <c r="T1372" s="1" t="s">
        <v>15</v>
      </c>
      <c r="U1372" s="1" t="s">
        <v>40</v>
      </c>
    </row>
    <row r="1373" spans="1:21" x14ac:dyDescent="0.25">
      <c r="A1373">
        <v>1375</v>
      </c>
      <c r="B1373">
        <f>IF(IFERROR(VLOOKUP(Origen[[#This Row],[Customer ID]],A1374:A5272,1,FALSE),0)&gt;0,1,0)</f>
        <v>0</v>
      </c>
      <c r="C1373">
        <v>22</v>
      </c>
      <c r="D1373" s="1" t="s">
        <v>2</v>
      </c>
      <c r="E1373" s="1" t="str">
        <f>IF(Origen[[#This Row],[Genero Sin Depurar]]="","Desconocido",Origen[[#This Row],[Genero Sin Depurar]])</f>
        <v>Male</v>
      </c>
      <c r="F1373" s="1" t="s">
        <v>48</v>
      </c>
      <c r="G1373" s="1" t="s">
        <v>49</v>
      </c>
      <c r="H1373" s="2">
        <v>48040</v>
      </c>
      <c r="I1373" s="2" t="str">
        <f>TEXT(Origen[[#This Row],[Fecha Compra]],"dddd")</f>
        <v>viernes</v>
      </c>
      <c r="J1373" s="7" t="str">
        <f>TEXT(MONTH(Origen[[#This Row],[Fecha Compra]]),"MM")</f>
        <v>01</v>
      </c>
      <c r="K1373" s="7">
        <f>YEAR(Origen[[#This Row],[Fecha Compra]])</f>
        <v>2031</v>
      </c>
      <c r="L1373">
        <v>5</v>
      </c>
      <c r="M1373">
        <v>97</v>
      </c>
      <c r="N1373">
        <f>Origen[[#This Row],[Unidades]]*Origen[[#This Row],[PVP]]</f>
        <v>485</v>
      </c>
      <c r="O1373" s="1" t="s">
        <v>66</v>
      </c>
      <c r="P1373" s="1" t="s">
        <v>26</v>
      </c>
      <c r="Q1373" s="1" t="s">
        <v>90</v>
      </c>
      <c r="R1373" s="1" t="s">
        <v>39</v>
      </c>
      <c r="S1373" s="1" t="s">
        <v>20</v>
      </c>
      <c r="T1373" s="1" t="s">
        <v>57</v>
      </c>
      <c r="U1373" s="1" t="s">
        <v>40</v>
      </c>
    </row>
    <row r="1374" spans="1:21" x14ac:dyDescent="0.25">
      <c r="A1374">
        <v>1376</v>
      </c>
      <c r="B1374">
        <f>IF(IFERROR(VLOOKUP(Origen[[#This Row],[Customer ID]],A1375:A5273,1,FALSE),0)&gt;0,1,0)</f>
        <v>0</v>
      </c>
      <c r="C1374">
        <v>42</v>
      </c>
      <c r="D1374" s="1" t="s">
        <v>2</v>
      </c>
      <c r="E1374" s="1" t="str">
        <f>IF(Origen[[#This Row],[Genero Sin Depurar]]="","Desconocido",Origen[[#This Row],[Genero Sin Depurar]])</f>
        <v>Male</v>
      </c>
      <c r="F1374" s="1" t="s">
        <v>32</v>
      </c>
      <c r="G1374" s="1" t="s">
        <v>24</v>
      </c>
      <c r="H1374" s="2">
        <v>48042</v>
      </c>
      <c r="I1374" s="2" t="str">
        <f>TEXT(Origen[[#This Row],[Fecha Compra]],"dddd")</f>
        <v>domingo</v>
      </c>
      <c r="J1374" s="7" t="str">
        <f>TEXT(MONTH(Origen[[#This Row],[Fecha Compra]]),"MM")</f>
        <v>01</v>
      </c>
      <c r="K1374" s="7">
        <f>YEAR(Origen[[#This Row],[Fecha Compra]])</f>
        <v>2031</v>
      </c>
      <c r="L1374">
        <v>8</v>
      </c>
      <c r="M1374">
        <v>31</v>
      </c>
      <c r="N1374">
        <f>Origen[[#This Row],[Unidades]]*Origen[[#This Row],[PVP]]</f>
        <v>248</v>
      </c>
      <c r="O1374" s="1" t="s">
        <v>13</v>
      </c>
      <c r="P1374" s="1" t="s">
        <v>6</v>
      </c>
      <c r="Q1374" s="1" t="s">
        <v>92</v>
      </c>
      <c r="R1374" s="1" t="s">
        <v>19</v>
      </c>
      <c r="S1374" s="1" t="s">
        <v>52</v>
      </c>
      <c r="T1374" s="1" t="s">
        <v>21</v>
      </c>
      <c r="U1374" s="1" t="s">
        <v>31</v>
      </c>
    </row>
    <row r="1375" spans="1:21" x14ac:dyDescent="0.25">
      <c r="A1375">
        <v>1377</v>
      </c>
      <c r="B1375">
        <f>IF(IFERROR(VLOOKUP(Origen[[#This Row],[Customer ID]],A1376:A5274,1,FALSE),0)&gt;0,1,0)</f>
        <v>0</v>
      </c>
      <c r="C1375">
        <v>57</v>
      </c>
      <c r="D1375" s="1" t="s">
        <v>2</v>
      </c>
      <c r="E1375" s="1" t="str">
        <f>IF(Origen[[#This Row],[Genero Sin Depurar]]="","Desconocido",Origen[[#This Row],[Genero Sin Depurar]])</f>
        <v>Male</v>
      </c>
      <c r="F1375" s="1" t="s">
        <v>23</v>
      </c>
      <c r="G1375" s="1" t="s">
        <v>24</v>
      </c>
      <c r="H1375" s="2">
        <v>48044</v>
      </c>
      <c r="I1375" s="2" t="str">
        <f>TEXT(Origen[[#This Row],[Fecha Compra]],"dddd")</f>
        <v>martes</v>
      </c>
      <c r="J1375" s="7" t="str">
        <f>TEXT(MONTH(Origen[[#This Row],[Fecha Compra]]),"MM")</f>
        <v>01</v>
      </c>
      <c r="K1375" s="7">
        <f>YEAR(Origen[[#This Row],[Fecha Compra]])</f>
        <v>2031</v>
      </c>
      <c r="L1375">
        <v>24</v>
      </c>
      <c r="M1375">
        <v>65</v>
      </c>
      <c r="N1375">
        <f>Origen[[#This Row],[Unidades]]*Origen[[#This Row],[PVP]]</f>
        <v>1560</v>
      </c>
      <c r="O1375" s="1" t="s">
        <v>109</v>
      </c>
      <c r="P1375" s="1" t="s">
        <v>6</v>
      </c>
      <c r="Q1375" s="1" t="s">
        <v>51</v>
      </c>
      <c r="R1375" s="1" t="s">
        <v>19</v>
      </c>
      <c r="S1375" s="1" t="s">
        <v>20</v>
      </c>
      <c r="T1375" s="1" t="s">
        <v>28</v>
      </c>
      <c r="U1375" s="1" t="s">
        <v>31</v>
      </c>
    </row>
    <row r="1376" spans="1:21" x14ac:dyDescent="0.25">
      <c r="A1376">
        <v>1378</v>
      </c>
      <c r="B1376">
        <f>IF(IFERROR(VLOOKUP(Origen[[#This Row],[Customer ID]],A1377:A5275,1,FALSE),0)&gt;0,1,0)</f>
        <v>0</v>
      </c>
      <c r="C1376">
        <v>33</v>
      </c>
      <c r="D1376" s="1" t="s">
        <v>2</v>
      </c>
      <c r="E1376" s="1" t="str">
        <f>IF(Origen[[#This Row],[Genero Sin Depurar]]="","Desconocido",Origen[[#This Row],[Genero Sin Depurar]])</f>
        <v>Male</v>
      </c>
      <c r="F1376" s="1" t="s">
        <v>71</v>
      </c>
      <c r="G1376" s="1" t="s">
        <v>49</v>
      </c>
      <c r="H1376" s="2">
        <v>48046</v>
      </c>
      <c r="I1376" s="2" t="str">
        <f>TEXT(Origen[[#This Row],[Fecha Compra]],"dddd")</f>
        <v>jueves</v>
      </c>
      <c r="J1376" s="7" t="str">
        <f>TEXT(MONTH(Origen[[#This Row],[Fecha Compra]]),"MM")</f>
        <v>01</v>
      </c>
      <c r="K1376" s="7">
        <f>YEAR(Origen[[#This Row],[Fecha Compra]])</f>
        <v>2031</v>
      </c>
      <c r="L1376">
        <v>42</v>
      </c>
      <c r="M1376">
        <v>54</v>
      </c>
      <c r="N1376">
        <f>Origen[[#This Row],[Unidades]]*Origen[[#This Row],[PVP]]</f>
        <v>2268</v>
      </c>
      <c r="O1376" s="1" t="s">
        <v>110</v>
      </c>
      <c r="P1376" s="1" t="s">
        <v>6</v>
      </c>
      <c r="Q1376" s="1" t="s">
        <v>60</v>
      </c>
      <c r="R1376" s="1" t="s">
        <v>19</v>
      </c>
      <c r="S1376" s="1" t="s">
        <v>27</v>
      </c>
      <c r="T1376" s="1" t="s">
        <v>10</v>
      </c>
      <c r="U1376" s="1" t="s">
        <v>70</v>
      </c>
    </row>
    <row r="1377" spans="1:21" x14ac:dyDescent="0.25">
      <c r="A1377">
        <v>1379</v>
      </c>
      <c r="B1377">
        <f>IF(IFERROR(VLOOKUP(Origen[[#This Row],[Customer ID]],A1378:A5276,1,FALSE),0)&gt;0,1,0)</f>
        <v>0</v>
      </c>
      <c r="C1377">
        <v>37</v>
      </c>
      <c r="D1377" s="1" t="s">
        <v>2</v>
      </c>
      <c r="E1377" s="1" t="str">
        <f>IF(Origen[[#This Row],[Genero Sin Depurar]]="","Desconocido",Origen[[#This Row],[Genero Sin Depurar]])</f>
        <v>Male</v>
      </c>
      <c r="F1377" s="1" t="s">
        <v>84</v>
      </c>
      <c r="G1377" s="1" t="s">
        <v>45</v>
      </c>
      <c r="H1377" s="2">
        <v>48048</v>
      </c>
      <c r="I1377" s="2" t="str">
        <f>TEXT(Origen[[#This Row],[Fecha Compra]],"dddd")</f>
        <v>sábado</v>
      </c>
      <c r="J1377" s="7" t="str">
        <f>TEXT(MONTH(Origen[[#This Row],[Fecha Compra]]),"MM")</f>
        <v>01</v>
      </c>
      <c r="K1377" s="7">
        <f>YEAR(Origen[[#This Row],[Fecha Compra]])</f>
        <v>2031</v>
      </c>
      <c r="L1377">
        <v>24</v>
      </c>
      <c r="M1377">
        <v>49</v>
      </c>
      <c r="N1377">
        <f>Origen[[#This Row],[Unidades]]*Origen[[#This Row],[PVP]]</f>
        <v>1176</v>
      </c>
      <c r="O1377" s="1" t="s">
        <v>5</v>
      </c>
      <c r="P1377" s="1" t="s">
        <v>74</v>
      </c>
      <c r="Q1377" s="1" t="s">
        <v>75</v>
      </c>
      <c r="R1377" s="1" t="s">
        <v>39</v>
      </c>
      <c r="S1377" s="1" t="s">
        <v>20</v>
      </c>
      <c r="T1377" s="1" t="s">
        <v>10</v>
      </c>
      <c r="U1377" s="1" t="s">
        <v>22</v>
      </c>
    </row>
    <row r="1378" spans="1:21" x14ac:dyDescent="0.25">
      <c r="A1378">
        <v>1380</v>
      </c>
      <c r="B1378">
        <f>IF(IFERROR(VLOOKUP(Origen[[#This Row],[Customer ID]],A1379:A5277,1,FALSE),0)&gt;0,1,0)</f>
        <v>0</v>
      </c>
      <c r="C1378">
        <v>21</v>
      </c>
      <c r="D1378" s="1" t="s">
        <v>2</v>
      </c>
      <c r="E1378" s="1" t="str">
        <f>IF(Origen[[#This Row],[Genero Sin Depurar]]="","Desconocido",Origen[[#This Row],[Genero Sin Depurar]])</f>
        <v>Male</v>
      </c>
      <c r="F1378" s="1" t="s">
        <v>95</v>
      </c>
      <c r="G1378" s="1" t="s">
        <v>4</v>
      </c>
      <c r="H1378" s="2">
        <v>48050</v>
      </c>
      <c r="I1378" s="2" t="str">
        <f>TEXT(Origen[[#This Row],[Fecha Compra]],"dddd")</f>
        <v>lunes</v>
      </c>
      <c r="J1378" s="7" t="str">
        <f>TEXT(MONTH(Origen[[#This Row],[Fecha Compra]]),"MM")</f>
        <v>01</v>
      </c>
      <c r="K1378" s="7">
        <f>YEAR(Origen[[#This Row],[Fecha Compra]])</f>
        <v>2031</v>
      </c>
      <c r="L1378">
        <v>38</v>
      </c>
      <c r="M1378">
        <v>64</v>
      </c>
      <c r="N1378">
        <f>Origen[[#This Row],[Unidades]]*Origen[[#This Row],[PVP]]</f>
        <v>2432</v>
      </c>
      <c r="O1378" s="1" t="s">
        <v>130</v>
      </c>
      <c r="P1378" s="1" t="s">
        <v>6</v>
      </c>
      <c r="Q1378" s="1" t="s">
        <v>55</v>
      </c>
      <c r="R1378" s="1" t="s">
        <v>39</v>
      </c>
      <c r="S1378" s="1" t="s">
        <v>52</v>
      </c>
      <c r="T1378" s="1" t="s">
        <v>10</v>
      </c>
      <c r="U1378" s="1" t="s">
        <v>58</v>
      </c>
    </row>
    <row r="1379" spans="1:21" x14ac:dyDescent="0.25">
      <c r="A1379">
        <v>1381</v>
      </c>
      <c r="B1379">
        <f>IF(IFERROR(VLOOKUP(Origen[[#This Row],[Customer ID]],A1380:A5278,1,FALSE),0)&gt;0,1,0)</f>
        <v>0</v>
      </c>
      <c r="C1379">
        <v>51</v>
      </c>
      <c r="D1379" s="1" t="s">
        <v>2</v>
      </c>
      <c r="E1379" s="1" t="str">
        <f>IF(Origen[[#This Row],[Genero Sin Depurar]]="","Desconocido",Origen[[#This Row],[Genero Sin Depurar]])</f>
        <v>Male</v>
      </c>
      <c r="F1379" s="1" t="s">
        <v>32</v>
      </c>
      <c r="G1379" s="1" t="s">
        <v>24</v>
      </c>
      <c r="H1379" s="2">
        <v>48052</v>
      </c>
      <c r="I1379" s="2" t="str">
        <f>TEXT(Origen[[#This Row],[Fecha Compra]],"dddd")</f>
        <v>miércoles</v>
      </c>
      <c r="J1379" s="7" t="str">
        <f>TEXT(MONTH(Origen[[#This Row],[Fecha Compra]]),"MM")</f>
        <v>01</v>
      </c>
      <c r="K1379" s="7">
        <f>YEAR(Origen[[#This Row],[Fecha Compra]])</f>
        <v>2031</v>
      </c>
      <c r="L1379">
        <v>41</v>
      </c>
      <c r="M1379">
        <v>35</v>
      </c>
      <c r="N1379">
        <f>Origen[[#This Row],[Unidades]]*Origen[[#This Row],[PVP]]</f>
        <v>1435</v>
      </c>
      <c r="O1379" s="1" t="s">
        <v>17</v>
      </c>
      <c r="P1379" s="1" t="s">
        <v>18</v>
      </c>
      <c r="Q1379" s="1" t="s">
        <v>100</v>
      </c>
      <c r="R1379" s="1" t="s">
        <v>8</v>
      </c>
      <c r="S1379" s="1" t="s">
        <v>36</v>
      </c>
      <c r="T1379" s="1" t="s">
        <v>15</v>
      </c>
      <c r="U1379" s="1" t="s">
        <v>11</v>
      </c>
    </row>
    <row r="1380" spans="1:21" x14ac:dyDescent="0.25">
      <c r="A1380">
        <v>1382</v>
      </c>
      <c r="B1380">
        <f>IF(IFERROR(VLOOKUP(Origen[[#This Row],[Customer ID]],A1381:A5279,1,FALSE),0)&gt;0,1,0)</f>
        <v>0</v>
      </c>
      <c r="C1380">
        <v>30</v>
      </c>
      <c r="D1380" s="1" t="s">
        <v>2</v>
      </c>
      <c r="E1380" s="1" t="str">
        <f>IF(Origen[[#This Row],[Genero Sin Depurar]]="","Desconocido",Origen[[#This Row],[Genero Sin Depurar]])</f>
        <v>Male</v>
      </c>
      <c r="F1380" s="1" t="s">
        <v>53</v>
      </c>
      <c r="G1380" s="1" t="s">
        <v>24</v>
      </c>
      <c r="H1380" s="2">
        <v>48054</v>
      </c>
      <c r="I1380" s="2" t="str">
        <f>TEXT(Origen[[#This Row],[Fecha Compra]],"dddd")</f>
        <v>viernes</v>
      </c>
      <c r="J1380" s="7" t="str">
        <f>TEXT(MONTH(Origen[[#This Row],[Fecha Compra]]),"MM")</f>
        <v>01</v>
      </c>
      <c r="K1380" s="7">
        <f>YEAR(Origen[[#This Row],[Fecha Compra]])</f>
        <v>2031</v>
      </c>
      <c r="L1380">
        <v>48</v>
      </c>
      <c r="M1380">
        <v>86</v>
      </c>
      <c r="N1380">
        <f>Origen[[#This Row],[Unidades]]*Origen[[#This Row],[PVP]]</f>
        <v>4128</v>
      </c>
      <c r="O1380" s="1" t="s">
        <v>97</v>
      </c>
      <c r="P1380" s="1" t="s">
        <v>6</v>
      </c>
      <c r="Q1380" s="1" t="s">
        <v>78</v>
      </c>
      <c r="R1380" s="1" t="s">
        <v>8</v>
      </c>
      <c r="S1380" s="1" t="s">
        <v>36</v>
      </c>
      <c r="T1380" s="1" t="s">
        <v>10</v>
      </c>
      <c r="U1380" s="1" t="s">
        <v>40</v>
      </c>
    </row>
    <row r="1381" spans="1:21" x14ac:dyDescent="0.25">
      <c r="A1381">
        <v>1383</v>
      </c>
      <c r="B1381">
        <f>IF(IFERROR(VLOOKUP(Origen[[#This Row],[Customer ID]],A1382:A5280,1,FALSE),0)&gt;0,1,0)</f>
        <v>0</v>
      </c>
      <c r="C1381">
        <v>68</v>
      </c>
      <c r="D1381" s="1" t="s">
        <v>2</v>
      </c>
      <c r="E1381" s="1" t="str">
        <f>IF(Origen[[#This Row],[Genero Sin Depurar]]="","Desconocido",Origen[[#This Row],[Genero Sin Depurar]])</f>
        <v>Male</v>
      </c>
      <c r="F1381" s="1" t="s">
        <v>84</v>
      </c>
      <c r="G1381" s="1" t="s">
        <v>45</v>
      </c>
      <c r="H1381" s="2">
        <v>48056</v>
      </c>
      <c r="I1381" s="2" t="str">
        <f>TEXT(Origen[[#This Row],[Fecha Compra]],"dddd")</f>
        <v>domingo</v>
      </c>
      <c r="J1381" s="7" t="str">
        <f>TEXT(MONTH(Origen[[#This Row],[Fecha Compra]]),"MM")</f>
        <v>01</v>
      </c>
      <c r="K1381" s="7">
        <f>YEAR(Origen[[#This Row],[Fecha Compra]])</f>
        <v>2031</v>
      </c>
      <c r="L1381">
        <v>16</v>
      </c>
      <c r="M1381">
        <v>55</v>
      </c>
      <c r="N1381">
        <f>Origen[[#This Row],[Unidades]]*Origen[[#This Row],[PVP]]</f>
        <v>880</v>
      </c>
      <c r="O1381" s="1" t="s">
        <v>133</v>
      </c>
      <c r="P1381" s="1" t="s">
        <v>6</v>
      </c>
      <c r="Q1381" s="1" t="s">
        <v>92</v>
      </c>
      <c r="R1381" s="1" t="s">
        <v>8</v>
      </c>
      <c r="S1381" s="1" t="s">
        <v>9</v>
      </c>
      <c r="T1381" s="1" t="s">
        <v>57</v>
      </c>
      <c r="U1381" s="1" t="s">
        <v>40</v>
      </c>
    </row>
    <row r="1382" spans="1:21" x14ac:dyDescent="0.25">
      <c r="A1382">
        <v>1384</v>
      </c>
      <c r="B1382">
        <f>IF(IFERROR(VLOOKUP(Origen[[#This Row],[Customer ID]],A1383:A5281,1,FALSE),0)&gt;0,1,0)</f>
        <v>0</v>
      </c>
      <c r="C1382">
        <v>36</v>
      </c>
      <c r="D1382" s="1" t="s">
        <v>2</v>
      </c>
      <c r="E1382" s="1" t="str">
        <f>IF(Origen[[#This Row],[Genero Sin Depurar]]="","Desconocido",Origen[[#This Row],[Genero Sin Depurar]])</f>
        <v>Male</v>
      </c>
      <c r="F1382" s="1" t="s">
        <v>101</v>
      </c>
      <c r="G1382" s="1" t="s">
        <v>49</v>
      </c>
      <c r="H1382" s="2">
        <v>48058</v>
      </c>
      <c r="I1382" s="2" t="str">
        <f>TEXT(Origen[[#This Row],[Fecha Compra]],"dddd")</f>
        <v>martes</v>
      </c>
      <c r="J1382" s="7" t="str">
        <f>TEXT(MONTH(Origen[[#This Row],[Fecha Compra]]),"MM")</f>
        <v>01</v>
      </c>
      <c r="K1382" s="7">
        <f>YEAR(Origen[[#This Row],[Fecha Compra]])</f>
        <v>2031</v>
      </c>
      <c r="L1382">
        <v>4</v>
      </c>
      <c r="M1382">
        <v>58</v>
      </c>
      <c r="N1382">
        <f>Origen[[#This Row],[Unidades]]*Origen[[#This Row],[PVP]]</f>
        <v>232</v>
      </c>
      <c r="O1382" s="1" t="s">
        <v>132</v>
      </c>
      <c r="P1382" s="1" t="s">
        <v>26</v>
      </c>
      <c r="Q1382" s="1" t="s">
        <v>100</v>
      </c>
      <c r="R1382" s="1" t="s">
        <v>19</v>
      </c>
      <c r="S1382" s="1" t="s">
        <v>9</v>
      </c>
      <c r="T1382" s="1" t="s">
        <v>10</v>
      </c>
      <c r="U1382" s="1" t="s">
        <v>70</v>
      </c>
    </row>
    <row r="1383" spans="1:21" x14ac:dyDescent="0.25">
      <c r="A1383">
        <v>1385</v>
      </c>
      <c r="B1383">
        <f>IF(IFERROR(VLOOKUP(Origen[[#This Row],[Customer ID]],A1384:A5282,1,FALSE),0)&gt;0,1,0)</f>
        <v>0</v>
      </c>
      <c r="C1383">
        <v>46</v>
      </c>
      <c r="D1383" s="1" t="s">
        <v>2</v>
      </c>
      <c r="E1383" s="1" t="str">
        <f>IF(Origen[[#This Row],[Genero Sin Depurar]]="","Desconocido",Origen[[#This Row],[Genero Sin Depurar]])</f>
        <v>Male</v>
      </c>
      <c r="F1383" s="1" t="s">
        <v>32</v>
      </c>
      <c r="G1383" s="1" t="s">
        <v>24</v>
      </c>
      <c r="H1383" s="2">
        <v>48060</v>
      </c>
      <c r="I1383" s="2" t="str">
        <f>TEXT(Origen[[#This Row],[Fecha Compra]],"dddd")</f>
        <v>jueves</v>
      </c>
      <c r="J1383" s="7" t="str">
        <f>TEXT(MONTH(Origen[[#This Row],[Fecha Compra]]),"MM")</f>
        <v>01</v>
      </c>
      <c r="K1383" s="7">
        <f>YEAR(Origen[[#This Row],[Fecha Compra]])</f>
        <v>2031</v>
      </c>
      <c r="L1383">
        <v>8</v>
      </c>
      <c r="M1383">
        <v>96</v>
      </c>
      <c r="N1383">
        <f>Origen[[#This Row],[Unidades]]*Origen[[#This Row],[PVP]]</f>
        <v>768</v>
      </c>
      <c r="O1383" s="1" t="s">
        <v>102</v>
      </c>
      <c r="P1383" s="1" t="s">
        <v>26</v>
      </c>
      <c r="Q1383" s="1" t="s">
        <v>100</v>
      </c>
      <c r="R1383" s="1" t="s">
        <v>39</v>
      </c>
      <c r="S1383" s="1" t="s">
        <v>36</v>
      </c>
      <c r="T1383" s="1" t="s">
        <v>57</v>
      </c>
      <c r="U1383" s="1" t="s">
        <v>22</v>
      </c>
    </row>
    <row r="1384" spans="1:21" x14ac:dyDescent="0.25">
      <c r="A1384">
        <v>1386</v>
      </c>
      <c r="B1384">
        <f>IF(IFERROR(VLOOKUP(Origen[[#This Row],[Customer ID]],A1385:A5283,1,FALSE),0)&gt;0,1,0)</f>
        <v>0</v>
      </c>
      <c r="C1384">
        <v>41</v>
      </c>
      <c r="D1384" s="1" t="s">
        <v>2</v>
      </c>
      <c r="E1384" s="1" t="str">
        <f>IF(Origen[[#This Row],[Genero Sin Depurar]]="","Desconocido",Origen[[#This Row],[Genero Sin Depurar]])</f>
        <v>Male</v>
      </c>
      <c r="F1384" s="1" t="s">
        <v>88</v>
      </c>
      <c r="G1384" s="1" t="s">
        <v>49</v>
      </c>
      <c r="H1384" s="2">
        <v>48062</v>
      </c>
      <c r="I1384" s="2" t="str">
        <f>TEXT(Origen[[#This Row],[Fecha Compra]],"dddd")</f>
        <v>sábado</v>
      </c>
      <c r="J1384" s="7" t="str">
        <f>TEXT(MONTH(Origen[[#This Row],[Fecha Compra]]),"MM")</f>
        <v>01</v>
      </c>
      <c r="K1384" s="7">
        <f>YEAR(Origen[[#This Row],[Fecha Compra]])</f>
        <v>2031</v>
      </c>
      <c r="L1384">
        <v>1</v>
      </c>
      <c r="M1384">
        <v>64</v>
      </c>
      <c r="N1384">
        <f>Origen[[#This Row],[Unidades]]*Origen[[#This Row],[PVP]]</f>
        <v>64</v>
      </c>
      <c r="O1384" s="1" t="s">
        <v>73</v>
      </c>
      <c r="P1384" s="1" t="s">
        <v>26</v>
      </c>
      <c r="Q1384" s="1" t="s">
        <v>108</v>
      </c>
      <c r="R1384" s="1" t="s">
        <v>39</v>
      </c>
      <c r="S1384" s="1" t="s">
        <v>56</v>
      </c>
      <c r="T1384" s="1" t="s">
        <v>57</v>
      </c>
      <c r="U1384" s="1" t="s">
        <v>58</v>
      </c>
    </row>
    <row r="1385" spans="1:21" x14ac:dyDescent="0.25">
      <c r="A1385">
        <v>1387</v>
      </c>
      <c r="B1385">
        <f>IF(IFERROR(VLOOKUP(Origen[[#This Row],[Customer ID]],A1386:A5284,1,FALSE),0)&gt;0,1,0)</f>
        <v>0</v>
      </c>
      <c r="C1385">
        <v>68</v>
      </c>
      <c r="D1385" s="1" t="s">
        <v>2</v>
      </c>
      <c r="E1385" s="1" t="str">
        <f>IF(Origen[[#This Row],[Genero Sin Depurar]]="","Desconocido",Origen[[#This Row],[Genero Sin Depurar]])</f>
        <v>Male</v>
      </c>
      <c r="F1385" s="1" t="s">
        <v>84</v>
      </c>
      <c r="G1385" s="1" t="s">
        <v>45</v>
      </c>
      <c r="H1385" s="2">
        <v>48064</v>
      </c>
      <c r="I1385" s="2" t="str">
        <f>TEXT(Origen[[#This Row],[Fecha Compra]],"dddd")</f>
        <v>lunes</v>
      </c>
      <c r="J1385" s="7" t="str">
        <f>TEXT(MONTH(Origen[[#This Row],[Fecha Compra]]),"MM")</f>
        <v>01</v>
      </c>
      <c r="K1385" s="7">
        <f>YEAR(Origen[[#This Row],[Fecha Compra]])</f>
        <v>2031</v>
      </c>
      <c r="L1385">
        <v>4</v>
      </c>
      <c r="M1385">
        <v>56</v>
      </c>
      <c r="N1385">
        <f>Origen[[#This Row],[Unidades]]*Origen[[#This Row],[PVP]]</f>
        <v>224</v>
      </c>
      <c r="O1385" s="1" t="s">
        <v>29</v>
      </c>
      <c r="P1385" s="1" t="s">
        <v>26</v>
      </c>
      <c r="Q1385" s="1" t="s">
        <v>47</v>
      </c>
      <c r="R1385" s="1" t="s">
        <v>39</v>
      </c>
      <c r="S1385" s="1" t="s">
        <v>27</v>
      </c>
      <c r="T1385" s="1" t="s">
        <v>68</v>
      </c>
      <c r="U1385" s="1" t="s">
        <v>40</v>
      </c>
    </row>
    <row r="1386" spans="1:21" x14ac:dyDescent="0.25">
      <c r="A1386">
        <v>1388</v>
      </c>
      <c r="B1386">
        <f>IF(IFERROR(VLOOKUP(Origen[[#This Row],[Customer ID]],A1387:A5285,1,FALSE),0)&gt;0,1,0)</f>
        <v>0</v>
      </c>
      <c r="C1386">
        <v>21</v>
      </c>
      <c r="D1386" s="1" t="s">
        <v>2</v>
      </c>
      <c r="E1386" s="1" t="str">
        <f>IF(Origen[[#This Row],[Genero Sin Depurar]]="","Desconocido",Origen[[#This Row],[Genero Sin Depurar]])</f>
        <v>Male</v>
      </c>
      <c r="F1386" s="1" t="s">
        <v>3</v>
      </c>
      <c r="G1386" s="1" t="s">
        <v>4</v>
      </c>
      <c r="H1386" s="2">
        <v>48066</v>
      </c>
      <c r="I1386" s="2" t="str">
        <f>TEXT(Origen[[#This Row],[Fecha Compra]],"dddd")</f>
        <v>miércoles</v>
      </c>
      <c r="J1386" s="7" t="str">
        <f>TEXT(MONTH(Origen[[#This Row],[Fecha Compra]]),"MM")</f>
        <v>01</v>
      </c>
      <c r="K1386" s="7">
        <f>YEAR(Origen[[#This Row],[Fecha Compra]])</f>
        <v>2031</v>
      </c>
      <c r="L1386">
        <v>20</v>
      </c>
      <c r="M1386">
        <v>85</v>
      </c>
      <c r="N1386">
        <f>Origen[[#This Row],[Unidades]]*Origen[[#This Row],[PVP]]</f>
        <v>1700</v>
      </c>
      <c r="O1386" s="1" t="s">
        <v>110</v>
      </c>
      <c r="P1386" s="1" t="s">
        <v>26</v>
      </c>
      <c r="Q1386" s="1" t="s">
        <v>62</v>
      </c>
      <c r="R1386" s="1" t="s">
        <v>8</v>
      </c>
      <c r="S1386" s="1" t="s">
        <v>36</v>
      </c>
      <c r="T1386" s="1" t="s">
        <v>21</v>
      </c>
      <c r="U1386" s="1" t="s">
        <v>70</v>
      </c>
    </row>
    <row r="1387" spans="1:21" x14ac:dyDescent="0.25">
      <c r="A1387">
        <v>1389</v>
      </c>
      <c r="B1387">
        <f>IF(IFERROR(VLOOKUP(Origen[[#This Row],[Customer ID]],A1388:A5286,1,FALSE),0)&gt;0,1,0)</f>
        <v>0</v>
      </c>
      <c r="C1387">
        <v>62</v>
      </c>
      <c r="D1387" s="1" t="s">
        <v>2</v>
      </c>
      <c r="E1387" s="1" t="str">
        <f>IF(Origen[[#This Row],[Genero Sin Depurar]]="","Desconocido",Origen[[#This Row],[Genero Sin Depurar]])</f>
        <v>Male</v>
      </c>
      <c r="F1387" s="1" t="s">
        <v>63</v>
      </c>
      <c r="G1387" s="1" t="s">
        <v>4</v>
      </c>
      <c r="H1387" s="2">
        <v>48068</v>
      </c>
      <c r="I1387" s="2" t="str">
        <f>TEXT(Origen[[#This Row],[Fecha Compra]],"dddd")</f>
        <v>viernes</v>
      </c>
      <c r="J1387" s="7" t="str">
        <f>TEXT(MONTH(Origen[[#This Row],[Fecha Compra]]),"MM")</f>
        <v>01</v>
      </c>
      <c r="K1387" s="7">
        <f>YEAR(Origen[[#This Row],[Fecha Compra]])</f>
        <v>2031</v>
      </c>
      <c r="L1387">
        <v>40</v>
      </c>
      <c r="M1387">
        <v>23</v>
      </c>
      <c r="N1387">
        <f>Origen[[#This Row],[Unidades]]*Origen[[#This Row],[PVP]]</f>
        <v>920</v>
      </c>
      <c r="O1387" s="1" t="s">
        <v>54</v>
      </c>
      <c r="P1387" s="1" t="s">
        <v>26</v>
      </c>
      <c r="Q1387" s="1" t="s">
        <v>75</v>
      </c>
      <c r="R1387" s="1" t="s">
        <v>19</v>
      </c>
      <c r="S1387" s="1" t="s">
        <v>9</v>
      </c>
      <c r="T1387" s="1" t="s">
        <v>15</v>
      </c>
      <c r="U1387" s="1" t="s">
        <v>40</v>
      </c>
    </row>
    <row r="1388" spans="1:21" x14ac:dyDescent="0.25">
      <c r="A1388">
        <v>1390</v>
      </c>
      <c r="B1388">
        <f>IF(IFERROR(VLOOKUP(Origen[[#This Row],[Customer ID]],A1389:A5287,1,FALSE),0)&gt;0,1,0)</f>
        <v>0</v>
      </c>
      <c r="C1388">
        <v>59</v>
      </c>
      <c r="D1388" s="1" t="s">
        <v>2</v>
      </c>
      <c r="E1388" s="1" t="str">
        <f>IF(Origen[[#This Row],[Genero Sin Depurar]]="","Desconocido",Origen[[#This Row],[Genero Sin Depurar]])</f>
        <v>Male</v>
      </c>
      <c r="F1388" s="1" t="s">
        <v>101</v>
      </c>
      <c r="G1388" s="1" t="s">
        <v>49</v>
      </c>
      <c r="H1388" s="2">
        <v>48070</v>
      </c>
      <c r="I1388" s="2" t="str">
        <f>TEXT(Origen[[#This Row],[Fecha Compra]],"dddd")</f>
        <v>domingo</v>
      </c>
      <c r="J1388" s="7" t="str">
        <f>TEXT(MONTH(Origen[[#This Row],[Fecha Compra]]),"MM")</f>
        <v>01</v>
      </c>
      <c r="K1388" s="7">
        <f>YEAR(Origen[[#This Row],[Fecha Compra]])</f>
        <v>2031</v>
      </c>
      <c r="L1388">
        <v>8</v>
      </c>
      <c r="M1388">
        <v>72</v>
      </c>
      <c r="N1388">
        <f>Origen[[#This Row],[Unidades]]*Origen[[#This Row],[PVP]]</f>
        <v>576</v>
      </c>
      <c r="O1388" s="1" t="s">
        <v>97</v>
      </c>
      <c r="P1388" s="1" t="s">
        <v>6</v>
      </c>
      <c r="Q1388" s="1" t="s">
        <v>103</v>
      </c>
      <c r="R1388" s="1" t="s">
        <v>39</v>
      </c>
      <c r="S1388" s="1" t="s">
        <v>56</v>
      </c>
      <c r="T1388" s="1" t="s">
        <v>68</v>
      </c>
      <c r="U1388" s="1" t="s">
        <v>11</v>
      </c>
    </row>
    <row r="1389" spans="1:21" x14ac:dyDescent="0.25">
      <c r="A1389">
        <v>1391</v>
      </c>
      <c r="B1389">
        <f>IF(IFERROR(VLOOKUP(Origen[[#This Row],[Customer ID]],A1390:A5288,1,FALSE),0)&gt;0,1,0)</f>
        <v>0</v>
      </c>
      <c r="C1389">
        <v>25</v>
      </c>
      <c r="D1389" s="1" t="s">
        <v>2</v>
      </c>
      <c r="E1389" s="1" t="str">
        <f>IF(Origen[[#This Row],[Genero Sin Depurar]]="","Desconocido",Origen[[#This Row],[Genero Sin Depurar]])</f>
        <v>Male</v>
      </c>
      <c r="F1389" s="1" t="s">
        <v>106</v>
      </c>
      <c r="G1389" s="1" t="s">
        <v>49</v>
      </c>
      <c r="H1389" s="2">
        <v>48072</v>
      </c>
      <c r="I1389" s="2" t="str">
        <f>TEXT(Origen[[#This Row],[Fecha Compra]],"dddd")</f>
        <v>martes</v>
      </c>
      <c r="J1389" s="7" t="str">
        <f>TEXT(MONTH(Origen[[#This Row],[Fecha Compra]]),"MM")</f>
        <v>01</v>
      </c>
      <c r="K1389" s="7">
        <f>YEAR(Origen[[#This Row],[Fecha Compra]])</f>
        <v>2031</v>
      </c>
      <c r="L1389">
        <v>42</v>
      </c>
      <c r="M1389">
        <v>38</v>
      </c>
      <c r="N1389">
        <f>Origen[[#This Row],[Unidades]]*Origen[[#This Row],[PVP]]</f>
        <v>1596</v>
      </c>
      <c r="O1389" s="1" t="s">
        <v>54</v>
      </c>
      <c r="P1389" s="1" t="s">
        <v>26</v>
      </c>
      <c r="Q1389" s="1" t="s">
        <v>14</v>
      </c>
      <c r="R1389" s="1" t="s">
        <v>35</v>
      </c>
      <c r="S1389" s="1" t="s">
        <v>36</v>
      </c>
      <c r="T1389" s="1" t="s">
        <v>68</v>
      </c>
      <c r="U1389" s="1" t="s">
        <v>22</v>
      </c>
    </row>
    <row r="1390" spans="1:21" x14ac:dyDescent="0.25">
      <c r="A1390">
        <v>1392</v>
      </c>
      <c r="B1390">
        <f>IF(IFERROR(VLOOKUP(Origen[[#This Row],[Customer ID]],A1391:A5289,1,FALSE),0)&gt;0,1,0)</f>
        <v>0</v>
      </c>
      <c r="C1390">
        <v>53</v>
      </c>
      <c r="D1390" s="1" t="s">
        <v>2</v>
      </c>
      <c r="E1390" s="1" t="str">
        <f>IF(Origen[[#This Row],[Genero Sin Depurar]]="","Desconocido",Origen[[#This Row],[Genero Sin Depurar]])</f>
        <v>Male</v>
      </c>
      <c r="F1390" s="1" t="s">
        <v>3</v>
      </c>
      <c r="G1390" s="1" t="s">
        <v>4</v>
      </c>
      <c r="H1390" s="2">
        <v>48074</v>
      </c>
      <c r="I1390" s="2" t="str">
        <f>TEXT(Origen[[#This Row],[Fecha Compra]],"dddd")</f>
        <v>jueves</v>
      </c>
      <c r="J1390" s="7" t="str">
        <f>TEXT(MONTH(Origen[[#This Row],[Fecha Compra]]),"MM")</f>
        <v>01</v>
      </c>
      <c r="K1390" s="7">
        <f>YEAR(Origen[[#This Row],[Fecha Compra]])</f>
        <v>2031</v>
      </c>
      <c r="L1390">
        <v>38</v>
      </c>
      <c r="M1390">
        <v>29</v>
      </c>
      <c r="N1390">
        <f>Origen[[#This Row],[Unidades]]*Origen[[#This Row],[PVP]]</f>
        <v>1102</v>
      </c>
      <c r="O1390" s="1" t="s">
        <v>73</v>
      </c>
      <c r="P1390" s="1" t="s">
        <v>18</v>
      </c>
      <c r="Q1390" s="1" t="s">
        <v>34</v>
      </c>
      <c r="R1390" s="1" t="s">
        <v>8</v>
      </c>
      <c r="S1390" s="1" t="s">
        <v>9</v>
      </c>
      <c r="T1390" s="1" t="s">
        <v>21</v>
      </c>
      <c r="U1390" s="1" t="s">
        <v>31</v>
      </c>
    </row>
    <row r="1391" spans="1:21" x14ac:dyDescent="0.25">
      <c r="A1391">
        <v>1393</v>
      </c>
      <c r="B1391">
        <f>IF(IFERROR(VLOOKUP(Origen[[#This Row],[Customer ID]],A1392:A5290,1,FALSE),0)&gt;0,1,0)</f>
        <v>0</v>
      </c>
      <c r="C1391">
        <v>31</v>
      </c>
      <c r="D1391" s="1" t="s">
        <v>2</v>
      </c>
      <c r="E1391" s="1" t="str">
        <f>IF(Origen[[#This Row],[Genero Sin Depurar]]="","Desconocido",Origen[[#This Row],[Genero Sin Depurar]])</f>
        <v>Male</v>
      </c>
      <c r="F1391" s="1" t="s">
        <v>125</v>
      </c>
      <c r="G1391" s="1" t="s">
        <v>49</v>
      </c>
      <c r="H1391" s="2">
        <v>48076</v>
      </c>
      <c r="I1391" s="2" t="str">
        <f>TEXT(Origen[[#This Row],[Fecha Compra]],"dddd")</f>
        <v>sábado</v>
      </c>
      <c r="J1391" s="7" t="str">
        <f>TEXT(MONTH(Origen[[#This Row],[Fecha Compra]]),"MM")</f>
        <v>01</v>
      </c>
      <c r="K1391" s="7">
        <f>YEAR(Origen[[#This Row],[Fecha Compra]])</f>
        <v>2031</v>
      </c>
      <c r="L1391">
        <v>34</v>
      </c>
      <c r="M1391">
        <v>46</v>
      </c>
      <c r="N1391">
        <f>Origen[[#This Row],[Unidades]]*Origen[[#This Row],[PVP]]</f>
        <v>1564</v>
      </c>
      <c r="O1391" s="1" t="s">
        <v>54</v>
      </c>
      <c r="P1391" s="1" t="s">
        <v>26</v>
      </c>
      <c r="Q1391" s="1" t="s">
        <v>116</v>
      </c>
      <c r="R1391" s="1" t="s">
        <v>19</v>
      </c>
      <c r="S1391" s="1" t="s">
        <v>9</v>
      </c>
      <c r="T1391" s="1" t="s">
        <v>10</v>
      </c>
      <c r="U1391" s="1" t="s">
        <v>79</v>
      </c>
    </row>
    <row r="1392" spans="1:21" x14ac:dyDescent="0.25">
      <c r="A1392">
        <v>1394</v>
      </c>
      <c r="B1392">
        <f>IF(IFERROR(VLOOKUP(Origen[[#This Row],[Customer ID]],A1393:A5291,1,FALSE),0)&gt;0,1,0)</f>
        <v>0</v>
      </c>
      <c r="C1392">
        <v>46</v>
      </c>
      <c r="D1392" s="1" t="s">
        <v>2</v>
      </c>
      <c r="E1392" s="1" t="str">
        <f>IF(Origen[[#This Row],[Genero Sin Depurar]]="","Desconocido",Origen[[#This Row],[Genero Sin Depurar]])</f>
        <v>Male</v>
      </c>
      <c r="F1392" s="1" t="s">
        <v>125</v>
      </c>
      <c r="G1392" s="1" t="s">
        <v>49</v>
      </c>
      <c r="H1392" s="2">
        <v>48078</v>
      </c>
      <c r="I1392" s="2" t="str">
        <f>TEXT(Origen[[#This Row],[Fecha Compra]],"dddd")</f>
        <v>lunes</v>
      </c>
      <c r="J1392" s="7" t="str">
        <f>TEXT(MONTH(Origen[[#This Row],[Fecha Compra]]),"MM")</f>
        <v>01</v>
      </c>
      <c r="K1392" s="7">
        <f>YEAR(Origen[[#This Row],[Fecha Compra]])</f>
        <v>2031</v>
      </c>
      <c r="L1392">
        <v>14</v>
      </c>
      <c r="M1392">
        <v>58</v>
      </c>
      <c r="N1392">
        <f>Origen[[#This Row],[Unidades]]*Origen[[#This Row],[PVP]]</f>
        <v>812</v>
      </c>
      <c r="O1392" s="1" t="s">
        <v>117</v>
      </c>
      <c r="P1392" s="1" t="s">
        <v>6</v>
      </c>
      <c r="Q1392" s="1" t="s">
        <v>116</v>
      </c>
      <c r="R1392" s="1" t="s">
        <v>19</v>
      </c>
      <c r="S1392" s="1" t="s">
        <v>9</v>
      </c>
      <c r="T1392" s="1" t="s">
        <v>28</v>
      </c>
      <c r="U1392" s="1" t="s">
        <v>11</v>
      </c>
    </row>
    <row r="1393" spans="1:21" x14ac:dyDescent="0.25">
      <c r="A1393">
        <v>1395</v>
      </c>
      <c r="B1393">
        <f>IF(IFERROR(VLOOKUP(Origen[[#This Row],[Customer ID]],A1394:A5292,1,FALSE),0)&gt;0,1,0)</f>
        <v>0</v>
      </c>
      <c r="C1393">
        <v>26</v>
      </c>
      <c r="D1393" s="1" t="s">
        <v>2</v>
      </c>
      <c r="E1393" s="1" t="str">
        <f>IF(Origen[[#This Row],[Genero Sin Depurar]]="","Desconocido",Origen[[#This Row],[Genero Sin Depurar]])</f>
        <v>Male</v>
      </c>
      <c r="F1393" s="1" t="s">
        <v>44</v>
      </c>
      <c r="G1393" s="1" t="s">
        <v>45</v>
      </c>
      <c r="H1393" s="2">
        <v>48080</v>
      </c>
      <c r="I1393" s="2" t="str">
        <f>TEXT(Origen[[#This Row],[Fecha Compra]],"dddd")</f>
        <v>miércoles</v>
      </c>
      <c r="J1393" s="7" t="str">
        <f>TEXT(MONTH(Origen[[#This Row],[Fecha Compra]]),"MM")</f>
        <v>01</v>
      </c>
      <c r="K1393" s="7">
        <f>YEAR(Origen[[#This Row],[Fecha Compra]])</f>
        <v>2031</v>
      </c>
      <c r="L1393">
        <v>39</v>
      </c>
      <c r="M1393">
        <v>43</v>
      </c>
      <c r="N1393">
        <f>Origen[[#This Row],[Unidades]]*Origen[[#This Row],[PVP]]</f>
        <v>1677</v>
      </c>
      <c r="O1393" s="1" t="s">
        <v>128</v>
      </c>
      <c r="P1393" s="1" t="s">
        <v>6</v>
      </c>
      <c r="Q1393" s="1" t="s">
        <v>118</v>
      </c>
      <c r="R1393" s="1" t="s">
        <v>39</v>
      </c>
      <c r="S1393" s="1" t="s">
        <v>27</v>
      </c>
      <c r="T1393" s="1" t="s">
        <v>15</v>
      </c>
      <c r="U1393" s="1" t="s">
        <v>22</v>
      </c>
    </row>
    <row r="1394" spans="1:21" x14ac:dyDescent="0.25">
      <c r="A1394">
        <v>1396</v>
      </c>
      <c r="B1394">
        <f>IF(IFERROR(VLOOKUP(Origen[[#This Row],[Customer ID]],A1395:A5293,1,FALSE),0)&gt;0,1,0)</f>
        <v>0</v>
      </c>
      <c r="C1394">
        <v>47</v>
      </c>
      <c r="D1394" s="1" t="s">
        <v>2</v>
      </c>
      <c r="E1394" s="1" t="str">
        <f>IF(Origen[[#This Row],[Genero Sin Depurar]]="","Desconocido",Origen[[#This Row],[Genero Sin Depurar]])</f>
        <v>Male</v>
      </c>
      <c r="F1394" s="1" t="s">
        <v>101</v>
      </c>
      <c r="G1394" s="1" t="s">
        <v>49</v>
      </c>
      <c r="H1394" s="2">
        <v>48082</v>
      </c>
      <c r="I1394" s="2" t="str">
        <f>TEXT(Origen[[#This Row],[Fecha Compra]],"dddd")</f>
        <v>viernes</v>
      </c>
      <c r="J1394" s="7" t="str">
        <f>TEXT(MONTH(Origen[[#This Row],[Fecha Compra]]),"MM")</f>
        <v>01</v>
      </c>
      <c r="K1394" s="7">
        <f>YEAR(Origen[[#This Row],[Fecha Compra]])</f>
        <v>2031</v>
      </c>
      <c r="L1394">
        <v>40</v>
      </c>
      <c r="M1394">
        <v>32</v>
      </c>
      <c r="N1394">
        <f>Origen[[#This Row],[Unidades]]*Origen[[#This Row],[PVP]]</f>
        <v>1280</v>
      </c>
      <c r="O1394" s="1" t="s">
        <v>46</v>
      </c>
      <c r="P1394" s="1" t="s">
        <v>6</v>
      </c>
      <c r="Q1394" s="1" t="s">
        <v>30</v>
      </c>
      <c r="R1394" s="1" t="s">
        <v>19</v>
      </c>
      <c r="S1394" s="1" t="s">
        <v>27</v>
      </c>
      <c r="T1394" s="1" t="s">
        <v>28</v>
      </c>
      <c r="U1394" s="1" t="s">
        <v>58</v>
      </c>
    </row>
    <row r="1395" spans="1:21" x14ac:dyDescent="0.25">
      <c r="A1395">
        <v>1397</v>
      </c>
      <c r="B1395">
        <f>IF(IFERROR(VLOOKUP(Origen[[#This Row],[Customer ID]],A1396:A5294,1,FALSE),0)&gt;0,1,0)</f>
        <v>0</v>
      </c>
      <c r="C1395">
        <v>37</v>
      </c>
      <c r="D1395" s="1" t="s">
        <v>2</v>
      </c>
      <c r="E1395" s="1" t="str">
        <f>IF(Origen[[#This Row],[Genero Sin Depurar]]="","Desconocido",Origen[[#This Row],[Genero Sin Depurar]])</f>
        <v>Male</v>
      </c>
      <c r="F1395" s="1" t="s">
        <v>77</v>
      </c>
      <c r="G1395" s="1" t="s">
        <v>4</v>
      </c>
      <c r="H1395" s="2">
        <v>48084</v>
      </c>
      <c r="I1395" s="2" t="str">
        <f>TEXT(Origen[[#This Row],[Fecha Compra]],"dddd")</f>
        <v>domingo</v>
      </c>
      <c r="J1395" s="7" t="str">
        <f>TEXT(MONTH(Origen[[#This Row],[Fecha Compra]]),"MM")</f>
        <v>01</v>
      </c>
      <c r="K1395" s="7">
        <f>YEAR(Origen[[#This Row],[Fecha Compra]])</f>
        <v>2031</v>
      </c>
      <c r="L1395">
        <v>49</v>
      </c>
      <c r="M1395">
        <v>30</v>
      </c>
      <c r="N1395">
        <f>Origen[[#This Row],[Unidades]]*Origen[[#This Row],[PVP]]</f>
        <v>1470</v>
      </c>
      <c r="O1395" s="1" t="s">
        <v>132</v>
      </c>
      <c r="P1395" s="1" t="s">
        <v>74</v>
      </c>
      <c r="Q1395" s="1" t="s">
        <v>75</v>
      </c>
      <c r="R1395" s="1" t="s">
        <v>8</v>
      </c>
      <c r="S1395" s="1" t="s">
        <v>27</v>
      </c>
      <c r="T1395" s="1" t="s">
        <v>68</v>
      </c>
      <c r="U1395" s="1" t="s">
        <v>70</v>
      </c>
    </row>
    <row r="1396" spans="1:21" x14ac:dyDescent="0.25">
      <c r="A1396">
        <v>1398</v>
      </c>
      <c r="B1396">
        <f>IF(IFERROR(VLOOKUP(Origen[[#This Row],[Customer ID]],A1397:A5295,1,FALSE),0)&gt;0,1,0)</f>
        <v>0</v>
      </c>
      <c r="C1396">
        <v>55</v>
      </c>
      <c r="D1396" s="1" t="s">
        <v>2</v>
      </c>
      <c r="E1396" s="1" t="str">
        <f>IF(Origen[[#This Row],[Genero Sin Depurar]]="","Desconocido",Origen[[#This Row],[Genero Sin Depurar]])</f>
        <v>Male</v>
      </c>
      <c r="F1396" s="1" t="s">
        <v>71</v>
      </c>
      <c r="G1396" s="1" t="s">
        <v>49</v>
      </c>
      <c r="H1396" s="2">
        <v>48086</v>
      </c>
      <c r="I1396" s="2" t="str">
        <f>TEXT(Origen[[#This Row],[Fecha Compra]],"dddd")</f>
        <v>martes</v>
      </c>
      <c r="J1396" s="7" t="str">
        <f>TEXT(MONTH(Origen[[#This Row],[Fecha Compra]]),"MM")</f>
        <v>01</v>
      </c>
      <c r="K1396" s="7">
        <f>YEAR(Origen[[#This Row],[Fecha Compra]])</f>
        <v>2031</v>
      </c>
      <c r="L1396">
        <v>33</v>
      </c>
      <c r="M1396">
        <v>67</v>
      </c>
      <c r="N1396">
        <f>Origen[[#This Row],[Unidades]]*Origen[[#This Row],[PVP]]</f>
        <v>2211</v>
      </c>
      <c r="O1396" s="1" t="s">
        <v>17</v>
      </c>
      <c r="P1396" s="1" t="s">
        <v>18</v>
      </c>
      <c r="Q1396" s="1" t="s">
        <v>118</v>
      </c>
      <c r="R1396" s="1" t="s">
        <v>35</v>
      </c>
      <c r="S1396" s="1" t="s">
        <v>56</v>
      </c>
      <c r="T1396" s="1" t="s">
        <v>28</v>
      </c>
      <c r="U1396" s="1" t="s">
        <v>31</v>
      </c>
    </row>
    <row r="1397" spans="1:21" x14ac:dyDescent="0.25">
      <c r="A1397">
        <v>1399</v>
      </c>
      <c r="B1397">
        <f>IF(IFERROR(VLOOKUP(Origen[[#This Row],[Customer ID]],A1398:A5296,1,FALSE),0)&gt;0,1,0)</f>
        <v>0</v>
      </c>
      <c r="C1397">
        <v>30</v>
      </c>
      <c r="D1397" s="1" t="s">
        <v>2</v>
      </c>
      <c r="E1397" s="1" t="str">
        <f>IF(Origen[[#This Row],[Genero Sin Depurar]]="","Desconocido",Origen[[#This Row],[Genero Sin Depurar]])</f>
        <v>Male</v>
      </c>
      <c r="F1397" s="1" t="s">
        <v>63</v>
      </c>
      <c r="G1397" s="1" t="s">
        <v>4</v>
      </c>
      <c r="H1397" s="2">
        <v>48088</v>
      </c>
      <c r="I1397" s="2" t="str">
        <f>TEXT(Origen[[#This Row],[Fecha Compra]],"dddd")</f>
        <v>jueves</v>
      </c>
      <c r="J1397" s="7" t="str">
        <f>TEXT(MONTH(Origen[[#This Row],[Fecha Compra]]),"MM")</f>
        <v>01</v>
      </c>
      <c r="K1397" s="7">
        <f>YEAR(Origen[[#This Row],[Fecha Compra]])</f>
        <v>2031</v>
      </c>
      <c r="L1397">
        <v>25</v>
      </c>
      <c r="M1397">
        <v>45</v>
      </c>
      <c r="N1397">
        <f>Origen[[#This Row],[Unidades]]*Origen[[#This Row],[PVP]]</f>
        <v>1125</v>
      </c>
      <c r="O1397" s="1" t="s">
        <v>87</v>
      </c>
      <c r="P1397" s="1" t="s">
        <v>26</v>
      </c>
      <c r="Q1397" s="1" t="s">
        <v>91</v>
      </c>
      <c r="R1397" s="1" t="s">
        <v>35</v>
      </c>
      <c r="S1397" s="1" t="s">
        <v>20</v>
      </c>
      <c r="T1397" s="1" t="s">
        <v>21</v>
      </c>
      <c r="U1397" s="1" t="s">
        <v>22</v>
      </c>
    </row>
    <row r="1398" spans="1:21" x14ac:dyDescent="0.25">
      <c r="A1398">
        <v>1400</v>
      </c>
      <c r="B1398">
        <f>IF(IFERROR(VLOOKUP(Origen[[#This Row],[Customer ID]],A1399:A5297,1,FALSE),0)&gt;0,1,0)</f>
        <v>0</v>
      </c>
      <c r="C1398">
        <v>19</v>
      </c>
      <c r="D1398" s="1" t="s">
        <v>2</v>
      </c>
      <c r="E1398" s="1" t="str">
        <f>IF(Origen[[#This Row],[Genero Sin Depurar]]="","Desconocido",Origen[[#This Row],[Genero Sin Depurar]])</f>
        <v>Male</v>
      </c>
      <c r="F1398" s="1" t="s">
        <v>106</v>
      </c>
      <c r="G1398" s="1" t="s">
        <v>49</v>
      </c>
      <c r="H1398" s="2">
        <v>48090</v>
      </c>
      <c r="I1398" s="2" t="str">
        <f>TEXT(Origen[[#This Row],[Fecha Compra]],"dddd")</f>
        <v>sábado</v>
      </c>
      <c r="J1398" s="7" t="str">
        <f>TEXT(MONTH(Origen[[#This Row],[Fecha Compra]]),"MM")</f>
        <v>01</v>
      </c>
      <c r="K1398" s="7">
        <f>YEAR(Origen[[#This Row],[Fecha Compra]])</f>
        <v>2031</v>
      </c>
      <c r="L1398">
        <v>48</v>
      </c>
      <c r="M1398">
        <v>81</v>
      </c>
      <c r="N1398">
        <f>Origen[[#This Row],[Unidades]]*Origen[[#This Row],[PVP]]</f>
        <v>3888</v>
      </c>
      <c r="O1398" s="1" t="s">
        <v>127</v>
      </c>
      <c r="P1398" s="1" t="s">
        <v>26</v>
      </c>
      <c r="Q1398" s="1" t="s">
        <v>60</v>
      </c>
      <c r="R1398" s="1" t="s">
        <v>8</v>
      </c>
      <c r="S1398" s="1" t="s">
        <v>56</v>
      </c>
      <c r="T1398" s="1" t="s">
        <v>10</v>
      </c>
      <c r="U1398" s="1" t="s">
        <v>31</v>
      </c>
    </row>
    <row r="1399" spans="1:21" x14ac:dyDescent="0.25">
      <c r="A1399">
        <v>1401</v>
      </c>
      <c r="B1399">
        <f>IF(IFERROR(VLOOKUP(Origen[[#This Row],[Customer ID]],A1400:A5298,1,FALSE),0)&gt;0,1,0)</f>
        <v>0</v>
      </c>
      <c r="C1399">
        <v>36</v>
      </c>
      <c r="D1399" s="1" t="s">
        <v>2</v>
      </c>
      <c r="E1399" s="1" t="str">
        <f>IF(Origen[[#This Row],[Genero Sin Depurar]]="","Desconocido",Origen[[#This Row],[Genero Sin Depurar]])</f>
        <v>Male</v>
      </c>
      <c r="F1399" s="1" t="s">
        <v>114</v>
      </c>
      <c r="G1399" s="1" t="s">
        <v>49</v>
      </c>
      <c r="H1399" s="2">
        <v>48092</v>
      </c>
      <c r="I1399" s="2" t="str">
        <f>TEXT(Origen[[#This Row],[Fecha Compra]],"dddd")</f>
        <v>lunes</v>
      </c>
      <c r="J1399" s="7" t="str">
        <f>TEXT(MONTH(Origen[[#This Row],[Fecha Compra]]),"MM")</f>
        <v>01</v>
      </c>
      <c r="K1399" s="7">
        <f>YEAR(Origen[[#This Row],[Fecha Compra]])</f>
        <v>2031</v>
      </c>
      <c r="L1399">
        <v>22</v>
      </c>
      <c r="M1399">
        <v>23</v>
      </c>
      <c r="N1399">
        <f>Origen[[#This Row],[Unidades]]*Origen[[#This Row],[PVP]]</f>
        <v>506</v>
      </c>
      <c r="O1399" s="1" t="s">
        <v>89</v>
      </c>
      <c r="P1399" s="1" t="s">
        <v>26</v>
      </c>
      <c r="Q1399" s="1" t="s">
        <v>90</v>
      </c>
      <c r="R1399" s="1" t="s">
        <v>39</v>
      </c>
      <c r="S1399" s="1" t="s">
        <v>27</v>
      </c>
      <c r="T1399" s="1" t="s">
        <v>21</v>
      </c>
      <c r="U1399" s="1" t="s">
        <v>79</v>
      </c>
    </row>
    <row r="1400" spans="1:21" x14ac:dyDescent="0.25">
      <c r="A1400">
        <v>1402</v>
      </c>
      <c r="B1400">
        <f>IF(IFERROR(VLOOKUP(Origen[[#This Row],[Customer ID]],A1401:A5299,1,FALSE),0)&gt;0,1,0)</f>
        <v>0</v>
      </c>
      <c r="C1400">
        <v>23</v>
      </c>
      <c r="D1400" s="1" t="s">
        <v>2</v>
      </c>
      <c r="E1400" s="1" t="str">
        <f>IF(Origen[[#This Row],[Genero Sin Depurar]]="","Desconocido",Origen[[#This Row],[Genero Sin Depurar]])</f>
        <v>Male</v>
      </c>
      <c r="F1400" s="1" t="s">
        <v>23</v>
      </c>
      <c r="G1400" s="1" t="s">
        <v>24</v>
      </c>
      <c r="H1400" s="2">
        <v>48094</v>
      </c>
      <c r="I1400" s="2" t="str">
        <f>TEXT(Origen[[#This Row],[Fecha Compra]],"dddd")</f>
        <v>miércoles</v>
      </c>
      <c r="J1400" s="7" t="str">
        <f>TEXT(MONTH(Origen[[#This Row],[Fecha Compra]]),"MM")</f>
        <v>01</v>
      </c>
      <c r="K1400" s="7">
        <f>YEAR(Origen[[#This Row],[Fecha Compra]])</f>
        <v>2031</v>
      </c>
      <c r="L1400">
        <v>1</v>
      </c>
      <c r="M1400">
        <v>59</v>
      </c>
      <c r="N1400">
        <f>Origen[[#This Row],[Unidades]]*Origen[[#This Row],[PVP]]</f>
        <v>59</v>
      </c>
      <c r="O1400" s="1" t="s">
        <v>98</v>
      </c>
      <c r="P1400" s="1" t="s">
        <v>26</v>
      </c>
      <c r="Q1400" s="1" t="s">
        <v>126</v>
      </c>
      <c r="R1400" s="1" t="s">
        <v>39</v>
      </c>
      <c r="S1400" s="1" t="s">
        <v>52</v>
      </c>
      <c r="T1400" s="1" t="s">
        <v>28</v>
      </c>
      <c r="U1400" s="1" t="s">
        <v>22</v>
      </c>
    </row>
    <row r="1401" spans="1:21" x14ac:dyDescent="0.25">
      <c r="A1401">
        <v>1403</v>
      </c>
      <c r="B1401">
        <f>IF(IFERROR(VLOOKUP(Origen[[#This Row],[Customer ID]],A1402:A5300,1,FALSE),0)&gt;0,1,0)</f>
        <v>0</v>
      </c>
      <c r="C1401">
        <v>62</v>
      </c>
      <c r="D1401" s="1" t="s">
        <v>2</v>
      </c>
      <c r="E1401" s="1" t="str">
        <f>IF(Origen[[#This Row],[Genero Sin Depurar]]="","Desconocido",Origen[[#This Row],[Genero Sin Depurar]])</f>
        <v>Male</v>
      </c>
      <c r="F1401" s="1" t="s">
        <v>71</v>
      </c>
      <c r="G1401" s="1" t="s">
        <v>49</v>
      </c>
      <c r="H1401" s="2">
        <v>48096</v>
      </c>
      <c r="I1401" s="2" t="str">
        <f>TEXT(Origen[[#This Row],[Fecha Compra]],"dddd")</f>
        <v>viernes</v>
      </c>
      <c r="J1401" s="7" t="str">
        <f>TEXT(MONTH(Origen[[#This Row],[Fecha Compra]]),"MM")</f>
        <v>01</v>
      </c>
      <c r="K1401" s="7">
        <f>YEAR(Origen[[#This Row],[Fecha Compra]])</f>
        <v>2031</v>
      </c>
      <c r="L1401">
        <v>47</v>
      </c>
      <c r="M1401">
        <v>21</v>
      </c>
      <c r="N1401">
        <f>Origen[[#This Row],[Unidades]]*Origen[[#This Row],[PVP]]</f>
        <v>987</v>
      </c>
      <c r="O1401" s="1" t="s">
        <v>96</v>
      </c>
      <c r="P1401" s="1" t="s">
        <v>6</v>
      </c>
      <c r="Q1401" s="1" t="s">
        <v>34</v>
      </c>
      <c r="R1401" s="1" t="s">
        <v>35</v>
      </c>
      <c r="S1401" s="1" t="s">
        <v>9</v>
      </c>
      <c r="T1401" s="1" t="s">
        <v>28</v>
      </c>
      <c r="U1401" s="1" t="s">
        <v>70</v>
      </c>
    </row>
    <row r="1402" spans="1:21" x14ac:dyDescent="0.25">
      <c r="A1402">
        <v>1404</v>
      </c>
      <c r="B1402">
        <f>IF(IFERROR(VLOOKUP(Origen[[#This Row],[Customer ID]],A1403:A5301,1,FALSE),0)&gt;0,1,0)</f>
        <v>0</v>
      </c>
      <c r="C1402">
        <v>26</v>
      </c>
      <c r="D1402" s="1" t="s">
        <v>2</v>
      </c>
      <c r="E1402" s="1" t="str">
        <f>IF(Origen[[#This Row],[Genero Sin Depurar]]="","Desconocido",Origen[[#This Row],[Genero Sin Depurar]])</f>
        <v>Male</v>
      </c>
      <c r="F1402" s="1" t="s">
        <v>114</v>
      </c>
      <c r="G1402" s="1" t="s">
        <v>49</v>
      </c>
      <c r="H1402" s="2">
        <v>48098</v>
      </c>
      <c r="I1402" s="2" t="str">
        <f>TEXT(Origen[[#This Row],[Fecha Compra]],"dddd")</f>
        <v>domingo</v>
      </c>
      <c r="J1402" s="7" t="str">
        <f>TEXT(MONTH(Origen[[#This Row],[Fecha Compra]]),"MM")</f>
        <v>01</v>
      </c>
      <c r="K1402" s="7">
        <f>YEAR(Origen[[#This Row],[Fecha Compra]])</f>
        <v>2031</v>
      </c>
      <c r="L1402">
        <v>20</v>
      </c>
      <c r="M1402">
        <v>20</v>
      </c>
      <c r="N1402">
        <f>Origen[[#This Row],[Unidades]]*Origen[[#This Row],[PVP]]</f>
        <v>400</v>
      </c>
      <c r="O1402" s="1" t="s">
        <v>124</v>
      </c>
      <c r="P1402" s="1" t="s">
        <v>26</v>
      </c>
      <c r="Q1402" s="1" t="s">
        <v>82</v>
      </c>
      <c r="R1402" s="1" t="s">
        <v>19</v>
      </c>
      <c r="S1402" s="1" t="s">
        <v>56</v>
      </c>
      <c r="T1402" s="1" t="s">
        <v>21</v>
      </c>
      <c r="U1402" s="1" t="s">
        <v>58</v>
      </c>
    </row>
    <row r="1403" spans="1:21" x14ac:dyDescent="0.25">
      <c r="A1403">
        <v>1405</v>
      </c>
      <c r="B1403">
        <f>IF(IFERROR(VLOOKUP(Origen[[#This Row],[Customer ID]],A1404:A5302,1,FALSE),0)&gt;0,1,0)</f>
        <v>0</v>
      </c>
      <c r="C1403">
        <v>36</v>
      </c>
      <c r="D1403" s="1" t="s">
        <v>2</v>
      </c>
      <c r="E1403" s="1" t="str">
        <f>IF(Origen[[#This Row],[Genero Sin Depurar]]="","Desconocido",Origen[[#This Row],[Genero Sin Depurar]])</f>
        <v>Male</v>
      </c>
      <c r="F1403" s="1" t="s">
        <v>88</v>
      </c>
      <c r="G1403" s="1" t="s">
        <v>49</v>
      </c>
      <c r="H1403" s="2">
        <v>48100</v>
      </c>
      <c r="I1403" s="2" t="str">
        <f>TEXT(Origen[[#This Row],[Fecha Compra]],"dddd")</f>
        <v>martes</v>
      </c>
      <c r="J1403" s="7" t="str">
        <f>TEXT(MONTH(Origen[[#This Row],[Fecha Compra]]),"MM")</f>
        <v>01</v>
      </c>
      <c r="K1403" s="7">
        <f>YEAR(Origen[[#This Row],[Fecha Compra]])</f>
        <v>2031</v>
      </c>
      <c r="L1403">
        <v>10</v>
      </c>
      <c r="M1403">
        <v>28</v>
      </c>
      <c r="N1403">
        <f>Origen[[#This Row],[Unidades]]*Origen[[#This Row],[PVP]]</f>
        <v>280</v>
      </c>
      <c r="O1403" s="1" t="s">
        <v>112</v>
      </c>
      <c r="P1403" s="1" t="s">
        <v>26</v>
      </c>
      <c r="Q1403" s="1" t="s">
        <v>43</v>
      </c>
      <c r="R1403" s="1" t="s">
        <v>8</v>
      </c>
      <c r="S1403" s="1" t="s">
        <v>27</v>
      </c>
      <c r="T1403" s="1" t="s">
        <v>68</v>
      </c>
      <c r="U1403" s="1" t="s">
        <v>22</v>
      </c>
    </row>
    <row r="1404" spans="1:21" x14ac:dyDescent="0.25">
      <c r="A1404">
        <v>1406</v>
      </c>
      <c r="B1404">
        <f>IF(IFERROR(VLOOKUP(Origen[[#This Row],[Customer ID]],A1405:A5303,1,FALSE),0)&gt;0,1,0)</f>
        <v>0</v>
      </c>
      <c r="C1404">
        <v>33</v>
      </c>
      <c r="D1404" s="1" t="s">
        <v>2</v>
      </c>
      <c r="E1404" s="1" t="str">
        <f>IF(Origen[[#This Row],[Genero Sin Depurar]]="","Desconocido",Origen[[#This Row],[Genero Sin Depurar]])</f>
        <v>Male</v>
      </c>
      <c r="F1404" s="1" t="s">
        <v>107</v>
      </c>
      <c r="G1404" s="1" t="s">
        <v>4</v>
      </c>
      <c r="H1404" s="2">
        <v>48102</v>
      </c>
      <c r="I1404" s="2" t="str">
        <f>TEXT(Origen[[#This Row],[Fecha Compra]],"dddd")</f>
        <v>jueves</v>
      </c>
      <c r="J1404" s="7" t="str">
        <f>TEXT(MONTH(Origen[[#This Row],[Fecha Compra]]),"MM")</f>
        <v>01</v>
      </c>
      <c r="K1404" s="7">
        <f>YEAR(Origen[[#This Row],[Fecha Compra]])</f>
        <v>2031</v>
      </c>
      <c r="L1404">
        <v>39</v>
      </c>
      <c r="M1404">
        <v>100</v>
      </c>
      <c r="N1404">
        <f>Origen[[#This Row],[Unidades]]*Origen[[#This Row],[PVP]]</f>
        <v>3900</v>
      </c>
      <c r="O1404" s="1" t="s">
        <v>64</v>
      </c>
      <c r="P1404" s="1" t="s">
        <v>26</v>
      </c>
      <c r="Q1404" s="1" t="s">
        <v>82</v>
      </c>
      <c r="R1404" s="1" t="s">
        <v>8</v>
      </c>
      <c r="S1404" s="1" t="s">
        <v>56</v>
      </c>
      <c r="T1404" s="1" t="s">
        <v>21</v>
      </c>
      <c r="U1404" s="1" t="s">
        <v>70</v>
      </c>
    </row>
    <row r="1405" spans="1:21" x14ac:dyDescent="0.25">
      <c r="A1405">
        <v>1407</v>
      </c>
      <c r="B1405">
        <f>IF(IFERROR(VLOOKUP(Origen[[#This Row],[Customer ID]],A1406:A5304,1,FALSE),0)&gt;0,1,0)</f>
        <v>0</v>
      </c>
      <c r="C1405">
        <v>32</v>
      </c>
      <c r="D1405" s="1" t="s">
        <v>2</v>
      </c>
      <c r="E1405" s="1" t="str">
        <f>IF(Origen[[#This Row],[Genero Sin Depurar]]="","Desconocido",Origen[[#This Row],[Genero Sin Depurar]])</f>
        <v>Male</v>
      </c>
      <c r="F1405" s="1" t="s">
        <v>37</v>
      </c>
      <c r="G1405" s="1" t="s">
        <v>4</v>
      </c>
      <c r="H1405" s="2">
        <v>48104</v>
      </c>
      <c r="I1405" s="2" t="str">
        <f>TEXT(Origen[[#This Row],[Fecha Compra]],"dddd")</f>
        <v>sábado</v>
      </c>
      <c r="J1405" s="7" t="str">
        <f>TEXT(MONTH(Origen[[#This Row],[Fecha Compra]]),"MM")</f>
        <v>01</v>
      </c>
      <c r="K1405" s="7">
        <f>YEAR(Origen[[#This Row],[Fecha Compra]])</f>
        <v>2031</v>
      </c>
      <c r="L1405">
        <v>15</v>
      </c>
      <c r="M1405">
        <v>46</v>
      </c>
      <c r="N1405">
        <f>Origen[[#This Row],[Unidades]]*Origen[[#This Row],[PVP]]</f>
        <v>690</v>
      </c>
      <c r="O1405" s="1" t="s">
        <v>131</v>
      </c>
      <c r="P1405" s="1" t="s">
        <v>6</v>
      </c>
      <c r="Q1405" s="1" t="s">
        <v>30</v>
      </c>
      <c r="R1405" s="1" t="s">
        <v>19</v>
      </c>
      <c r="S1405" s="1" t="s">
        <v>9</v>
      </c>
      <c r="T1405" s="1" t="s">
        <v>68</v>
      </c>
      <c r="U1405" s="1" t="s">
        <v>70</v>
      </c>
    </row>
    <row r="1406" spans="1:21" x14ac:dyDescent="0.25">
      <c r="A1406">
        <v>1408</v>
      </c>
      <c r="B1406">
        <f>IF(IFERROR(VLOOKUP(Origen[[#This Row],[Customer ID]],A1407:A5305,1,FALSE),0)&gt;0,1,0)</f>
        <v>0</v>
      </c>
      <c r="C1406">
        <v>56</v>
      </c>
      <c r="D1406" s="1" t="s">
        <v>2</v>
      </c>
      <c r="E1406" s="1" t="str">
        <f>IF(Origen[[#This Row],[Genero Sin Depurar]]="","Desconocido",Origen[[#This Row],[Genero Sin Depurar]])</f>
        <v>Male</v>
      </c>
      <c r="F1406" s="1" t="s">
        <v>48</v>
      </c>
      <c r="G1406" s="1" t="s">
        <v>49</v>
      </c>
      <c r="H1406" s="2">
        <v>48106</v>
      </c>
      <c r="I1406" s="2" t="str">
        <f>TEXT(Origen[[#This Row],[Fecha Compra]],"dddd")</f>
        <v>lunes</v>
      </c>
      <c r="J1406" s="7" t="str">
        <f>TEXT(MONTH(Origen[[#This Row],[Fecha Compra]]),"MM")</f>
        <v>01</v>
      </c>
      <c r="K1406" s="7">
        <f>YEAR(Origen[[#This Row],[Fecha Compra]])</f>
        <v>2031</v>
      </c>
      <c r="L1406">
        <v>11</v>
      </c>
      <c r="M1406">
        <v>61</v>
      </c>
      <c r="N1406">
        <f>Origen[[#This Row],[Unidades]]*Origen[[#This Row],[PVP]]</f>
        <v>671</v>
      </c>
      <c r="O1406" s="1" t="s">
        <v>89</v>
      </c>
      <c r="P1406" s="1" t="s">
        <v>74</v>
      </c>
      <c r="Q1406" s="1" t="s">
        <v>43</v>
      </c>
      <c r="R1406" s="1" t="s">
        <v>19</v>
      </c>
      <c r="S1406" s="1" t="s">
        <v>9</v>
      </c>
      <c r="T1406" s="1" t="s">
        <v>21</v>
      </c>
      <c r="U1406" s="1" t="s">
        <v>31</v>
      </c>
    </row>
    <row r="1407" spans="1:21" x14ac:dyDescent="0.25">
      <c r="A1407">
        <v>1409</v>
      </c>
      <c r="B1407">
        <f>IF(IFERROR(VLOOKUP(Origen[[#This Row],[Customer ID]],A1408:A5306,1,FALSE),0)&gt;0,1,0)</f>
        <v>0</v>
      </c>
      <c r="C1407">
        <v>58</v>
      </c>
      <c r="D1407" s="1" t="s">
        <v>2</v>
      </c>
      <c r="E1407" s="1" t="str">
        <f>IF(Origen[[#This Row],[Genero Sin Depurar]]="","Desconocido",Origen[[#This Row],[Genero Sin Depurar]])</f>
        <v>Male</v>
      </c>
      <c r="F1407" s="1" t="s">
        <v>3</v>
      </c>
      <c r="G1407" s="1" t="s">
        <v>4</v>
      </c>
      <c r="H1407" s="2">
        <v>48108</v>
      </c>
      <c r="I1407" s="2" t="str">
        <f>TEXT(Origen[[#This Row],[Fecha Compra]],"dddd")</f>
        <v>miércoles</v>
      </c>
      <c r="J1407" s="7" t="str">
        <f>TEXT(MONTH(Origen[[#This Row],[Fecha Compra]]),"MM")</f>
        <v>01</v>
      </c>
      <c r="K1407" s="7">
        <f>YEAR(Origen[[#This Row],[Fecha Compra]])</f>
        <v>2031</v>
      </c>
      <c r="L1407">
        <v>38</v>
      </c>
      <c r="M1407">
        <v>58</v>
      </c>
      <c r="N1407">
        <f>Origen[[#This Row],[Unidades]]*Origen[[#This Row],[PVP]]</f>
        <v>2204</v>
      </c>
      <c r="O1407" s="1" t="s">
        <v>13</v>
      </c>
      <c r="P1407" s="1" t="s">
        <v>26</v>
      </c>
      <c r="Q1407" s="1" t="s">
        <v>116</v>
      </c>
      <c r="R1407" s="1" t="s">
        <v>8</v>
      </c>
      <c r="S1407" s="1" t="s">
        <v>20</v>
      </c>
      <c r="T1407" s="1" t="s">
        <v>10</v>
      </c>
      <c r="U1407" s="1" t="s">
        <v>22</v>
      </c>
    </row>
    <row r="1408" spans="1:21" x14ac:dyDescent="0.25">
      <c r="A1408">
        <v>1410</v>
      </c>
      <c r="B1408">
        <f>IF(IFERROR(VLOOKUP(Origen[[#This Row],[Customer ID]],A1409:A5307,1,FALSE),0)&gt;0,1,0)</f>
        <v>0</v>
      </c>
      <c r="C1408">
        <v>34</v>
      </c>
      <c r="D1408" s="1" t="s">
        <v>2</v>
      </c>
      <c r="E1408" s="1" t="str">
        <f>IF(Origen[[#This Row],[Genero Sin Depurar]]="","Desconocido",Origen[[#This Row],[Genero Sin Depurar]])</f>
        <v>Male</v>
      </c>
      <c r="F1408" s="1" t="s">
        <v>114</v>
      </c>
      <c r="G1408" s="1" t="s">
        <v>49</v>
      </c>
      <c r="H1408" s="2">
        <v>48110</v>
      </c>
      <c r="I1408" s="2" t="str">
        <f>TEXT(Origen[[#This Row],[Fecha Compra]],"dddd")</f>
        <v>viernes</v>
      </c>
      <c r="J1408" s="7" t="str">
        <f>TEXT(MONTH(Origen[[#This Row],[Fecha Compra]]),"MM")</f>
        <v>01</v>
      </c>
      <c r="K1408" s="7">
        <f>YEAR(Origen[[#This Row],[Fecha Compra]])</f>
        <v>2031</v>
      </c>
      <c r="L1408">
        <v>41</v>
      </c>
      <c r="M1408">
        <v>50</v>
      </c>
      <c r="N1408">
        <f>Origen[[#This Row],[Unidades]]*Origen[[#This Row],[PVP]]</f>
        <v>2050</v>
      </c>
      <c r="O1408" s="1" t="s">
        <v>117</v>
      </c>
      <c r="P1408" s="1" t="s">
        <v>26</v>
      </c>
      <c r="Q1408" s="1" t="s">
        <v>126</v>
      </c>
      <c r="R1408" s="1" t="s">
        <v>19</v>
      </c>
      <c r="S1408" s="1" t="s">
        <v>36</v>
      </c>
      <c r="T1408" s="1" t="s">
        <v>15</v>
      </c>
      <c r="U1408" s="1" t="s">
        <v>11</v>
      </c>
    </row>
    <row r="1409" spans="1:21" x14ac:dyDescent="0.25">
      <c r="A1409">
        <v>1411</v>
      </c>
      <c r="B1409">
        <f>IF(IFERROR(VLOOKUP(Origen[[#This Row],[Customer ID]],A1410:A5308,1,FALSE),0)&gt;0,1,0)</f>
        <v>0</v>
      </c>
      <c r="C1409">
        <v>61</v>
      </c>
      <c r="D1409" s="1" t="s">
        <v>2</v>
      </c>
      <c r="E1409" s="1" t="str">
        <f>IF(Origen[[#This Row],[Genero Sin Depurar]]="","Desconocido",Origen[[#This Row],[Genero Sin Depurar]])</f>
        <v>Male</v>
      </c>
      <c r="F1409" s="1" t="s">
        <v>106</v>
      </c>
      <c r="G1409" s="1" t="s">
        <v>49</v>
      </c>
      <c r="H1409" s="2">
        <v>48112</v>
      </c>
      <c r="I1409" s="2" t="str">
        <f>TEXT(Origen[[#This Row],[Fecha Compra]],"dddd")</f>
        <v>domingo</v>
      </c>
      <c r="J1409" s="7" t="str">
        <f>TEXT(MONTH(Origen[[#This Row],[Fecha Compra]]),"MM")</f>
        <v>01</v>
      </c>
      <c r="K1409" s="7">
        <f>YEAR(Origen[[#This Row],[Fecha Compra]])</f>
        <v>2031</v>
      </c>
      <c r="L1409">
        <v>18</v>
      </c>
      <c r="M1409">
        <v>93</v>
      </c>
      <c r="N1409">
        <f>Origen[[#This Row],[Unidades]]*Origen[[#This Row],[PVP]]</f>
        <v>1674</v>
      </c>
      <c r="O1409" s="1" t="s">
        <v>104</v>
      </c>
      <c r="P1409" s="1" t="s">
        <v>26</v>
      </c>
      <c r="Q1409" s="1" t="s">
        <v>55</v>
      </c>
      <c r="R1409" s="1" t="s">
        <v>35</v>
      </c>
      <c r="S1409" s="1" t="s">
        <v>56</v>
      </c>
      <c r="T1409" s="1" t="s">
        <v>68</v>
      </c>
      <c r="U1409" s="1" t="s">
        <v>31</v>
      </c>
    </row>
    <row r="1410" spans="1:21" x14ac:dyDescent="0.25">
      <c r="A1410">
        <v>1412</v>
      </c>
      <c r="B1410">
        <f>IF(IFERROR(VLOOKUP(Origen[[#This Row],[Customer ID]],A1411:A5309,1,FALSE),0)&gt;0,1,0)</f>
        <v>0</v>
      </c>
      <c r="C1410">
        <v>48</v>
      </c>
      <c r="D1410" s="1" t="s">
        <v>2</v>
      </c>
      <c r="E1410" s="1" t="str">
        <f>IF(Origen[[#This Row],[Genero Sin Depurar]]="","Desconocido",Origen[[#This Row],[Genero Sin Depurar]])</f>
        <v>Male</v>
      </c>
      <c r="F1410" s="1" t="s">
        <v>69</v>
      </c>
      <c r="G1410" s="1" t="s">
        <v>4</v>
      </c>
      <c r="H1410" s="2">
        <v>48114</v>
      </c>
      <c r="I1410" s="2" t="str">
        <f>TEXT(Origen[[#This Row],[Fecha Compra]],"dddd")</f>
        <v>martes</v>
      </c>
      <c r="J1410" s="7" t="str">
        <f>TEXT(MONTH(Origen[[#This Row],[Fecha Compra]]),"MM")</f>
        <v>01</v>
      </c>
      <c r="K1410" s="7">
        <f>YEAR(Origen[[#This Row],[Fecha Compra]])</f>
        <v>2031</v>
      </c>
      <c r="L1410">
        <v>13</v>
      </c>
      <c r="M1410">
        <v>24</v>
      </c>
      <c r="N1410">
        <f>Origen[[#This Row],[Unidades]]*Origen[[#This Row],[PVP]]</f>
        <v>312</v>
      </c>
      <c r="O1410" s="1" t="s">
        <v>42</v>
      </c>
      <c r="P1410" s="1" t="s">
        <v>6</v>
      </c>
      <c r="Q1410" s="1" t="s">
        <v>78</v>
      </c>
      <c r="R1410" s="1" t="s">
        <v>35</v>
      </c>
      <c r="S1410" s="1" t="s">
        <v>56</v>
      </c>
      <c r="T1410" s="1" t="s">
        <v>10</v>
      </c>
      <c r="U1410" s="1" t="s">
        <v>40</v>
      </c>
    </row>
    <row r="1411" spans="1:21" x14ac:dyDescent="0.25">
      <c r="A1411">
        <v>1413</v>
      </c>
      <c r="B1411">
        <f>IF(IFERROR(VLOOKUP(Origen[[#This Row],[Customer ID]],A1412:A5310,1,FALSE),0)&gt;0,1,0)</f>
        <v>0</v>
      </c>
      <c r="C1411">
        <v>25</v>
      </c>
      <c r="D1411" s="1" t="s">
        <v>2</v>
      </c>
      <c r="E1411" s="1" t="str">
        <f>IF(Origen[[#This Row],[Genero Sin Depurar]]="","Desconocido",Origen[[#This Row],[Genero Sin Depurar]])</f>
        <v>Male</v>
      </c>
      <c r="F1411" s="1" t="s">
        <v>41</v>
      </c>
      <c r="G1411" s="1" t="s">
        <v>4</v>
      </c>
      <c r="H1411" s="2">
        <v>48116</v>
      </c>
      <c r="I1411" s="2" t="str">
        <f>TEXT(Origen[[#This Row],[Fecha Compra]],"dddd")</f>
        <v>jueves</v>
      </c>
      <c r="J1411" s="7" t="str">
        <f>TEXT(MONTH(Origen[[#This Row],[Fecha Compra]]),"MM")</f>
        <v>01</v>
      </c>
      <c r="K1411" s="7">
        <f>YEAR(Origen[[#This Row],[Fecha Compra]])</f>
        <v>2031</v>
      </c>
      <c r="L1411">
        <v>43</v>
      </c>
      <c r="M1411">
        <v>100</v>
      </c>
      <c r="N1411">
        <f>Origen[[#This Row],[Unidades]]*Origen[[#This Row],[PVP]]</f>
        <v>4300</v>
      </c>
      <c r="O1411" s="1" t="s">
        <v>133</v>
      </c>
      <c r="P1411" s="1" t="s">
        <v>26</v>
      </c>
      <c r="Q1411" s="1" t="s">
        <v>43</v>
      </c>
      <c r="R1411" s="1" t="s">
        <v>35</v>
      </c>
      <c r="S1411" s="1" t="s">
        <v>52</v>
      </c>
      <c r="T1411" s="1" t="s">
        <v>10</v>
      </c>
      <c r="U1411" s="1" t="s">
        <v>31</v>
      </c>
    </row>
    <row r="1412" spans="1:21" x14ac:dyDescent="0.25">
      <c r="A1412">
        <v>1414</v>
      </c>
      <c r="B1412">
        <f>IF(IFERROR(VLOOKUP(Origen[[#This Row],[Customer ID]],A1413:A5311,1,FALSE),0)&gt;0,1,0)</f>
        <v>0</v>
      </c>
      <c r="C1412">
        <v>51</v>
      </c>
      <c r="D1412" s="1" t="s">
        <v>2</v>
      </c>
      <c r="E1412" s="1" t="str">
        <f>IF(Origen[[#This Row],[Genero Sin Depurar]]="","Desconocido",Origen[[#This Row],[Genero Sin Depurar]])</f>
        <v>Male</v>
      </c>
      <c r="F1412" s="1" t="s">
        <v>3</v>
      </c>
      <c r="G1412" s="1" t="s">
        <v>4</v>
      </c>
      <c r="H1412" s="2">
        <v>48118</v>
      </c>
      <c r="I1412" s="2" t="str">
        <f>TEXT(Origen[[#This Row],[Fecha Compra]],"dddd")</f>
        <v>sábado</v>
      </c>
      <c r="J1412" s="7" t="str">
        <f>TEXT(MONTH(Origen[[#This Row],[Fecha Compra]]),"MM")</f>
        <v>01</v>
      </c>
      <c r="K1412" s="7">
        <f>YEAR(Origen[[#This Row],[Fecha Compra]])</f>
        <v>2031</v>
      </c>
      <c r="L1412">
        <v>12</v>
      </c>
      <c r="M1412">
        <v>79</v>
      </c>
      <c r="N1412">
        <f>Origen[[#This Row],[Unidades]]*Origen[[#This Row],[PVP]]</f>
        <v>948</v>
      </c>
      <c r="O1412" s="1" t="s">
        <v>64</v>
      </c>
      <c r="P1412" s="1" t="s">
        <v>18</v>
      </c>
      <c r="Q1412" s="1" t="s">
        <v>108</v>
      </c>
      <c r="R1412" s="1" t="s">
        <v>39</v>
      </c>
      <c r="S1412" s="1" t="s">
        <v>56</v>
      </c>
      <c r="T1412" s="1" t="s">
        <v>57</v>
      </c>
      <c r="U1412" s="1" t="s">
        <v>40</v>
      </c>
    </row>
    <row r="1413" spans="1:21" x14ac:dyDescent="0.25">
      <c r="A1413">
        <v>1415</v>
      </c>
      <c r="B1413">
        <f>IF(IFERROR(VLOOKUP(Origen[[#This Row],[Customer ID]],A1414:A5312,1,FALSE),0)&gt;0,1,0)</f>
        <v>0</v>
      </c>
      <c r="C1413">
        <v>29</v>
      </c>
      <c r="D1413" s="1" t="s">
        <v>2</v>
      </c>
      <c r="E1413" s="1" t="str">
        <f>IF(Origen[[#This Row],[Genero Sin Depurar]]="","Desconocido",Origen[[#This Row],[Genero Sin Depurar]])</f>
        <v>Male</v>
      </c>
      <c r="F1413" s="1" t="s">
        <v>107</v>
      </c>
      <c r="G1413" s="1" t="s">
        <v>4</v>
      </c>
      <c r="H1413" s="2">
        <v>48120</v>
      </c>
      <c r="I1413" s="2" t="str">
        <f>TEXT(Origen[[#This Row],[Fecha Compra]],"dddd")</f>
        <v>lunes</v>
      </c>
      <c r="J1413" s="7" t="str">
        <f>TEXT(MONTH(Origen[[#This Row],[Fecha Compra]]),"MM")</f>
        <v>01</v>
      </c>
      <c r="K1413" s="7">
        <f>YEAR(Origen[[#This Row],[Fecha Compra]])</f>
        <v>2031</v>
      </c>
      <c r="L1413">
        <v>3</v>
      </c>
      <c r="M1413">
        <v>51</v>
      </c>
      <c r="N1413">
        <f>Origen[[#This Row],[Unidades]]*Origen[[#This Row],[PVP]]</f>
        <v>153</v>
      </c>
      <c r="O1413" s="1" t="s">
        <v>130</v>
      </c>
      <c r="P1413" s="1" t="s">
        <v>26</v>
      </c>
      <c r="Q1413" s="1" t="s">
        <v>76</v>
      </c>
      <c r="R1413" s="1" t="s">
        <v>35</v>
      </c>
      <c r="S1413" s="1" t="s">
        <v>56</v>
      </c>
      <c r="T1413" s="1" t="s">
        <v>21</v>
      </c>
      <c r="U1413" s="1" t="s">
        <v>58</v>
      </c>
    </row>
    <row r="1414" spans="1:21" x14ac:dyDescent="0.25">
      <c r="A1414">
        <v>1416</v>
      </c>
      <c r="B1414">
        <f>IF(IFERROR(VLOOKUP(Origen[[#This Row],[Customer ID]],A1415:A5313,1,FALSE),0)&gt;0,1,0)</f>
        <v>0</v>
      </c>
      <c r="C1414">
        <v>54</v>
      </c>
      <c r="D1414" s="1" t="s">
        <v>2</v>
      </c>
      <c r="E1414" s="1" t="str">
        <f>IF(Origen[[#This Row],[Genero Sin Depurar]]="","Desconocido",Origen[[#This Row],[Genero Sin Depurar]])</f>
        <v>Male</v>
      </c>
      <c r="F1414" s="1" t="s">
        <v>115</v>
      </c>
      <c r="G1414" s="1" t="s">
        <v>49</v>
      </c>
      <c r="H1414" s="2">
        <v>48122</v>
      </c>
      <c r="I1414" s="2" t="str">
        <f>TEXT(Origen[[#This Row],[Fecha Compra]],"dddd")</f>
        <v>miércoles</v>
      </c>
      <c r="J1414" s="7" t="str">
        <f>TEXT(MONTH(Origen[[#This Row],[Fecha Compra]]),"MM")</f>
        <v>01</v>
      </c>
      <c r="K1414" s="7">
        <f>YEAR(Origen[[#This Row],[Fecha Compra]])</f>
        <v>2031</v>
      </c>
      <c r="L1414">
        <v>12</v>
      </c>
      <c r="M1414">
        <v>90</v>
      </c>
      <c r="N1414">
        <f>Origen[[#This Row],[Unidades]]*Origen[[#This Row],[PVP]]</f>
        <v>1080</v>
      </c>
      <c r="O1414" s="1" t="s">
        <v>97</v>
      </c>
      <c r="P1414" s="1" t="s">
        <v>26</v>
      </c>
      <c r="Q1414" s="1" t="s">
        <v>126</v>
      </c>
      <c r="R1414" s="1" t="s">
        <v>8</v>
      </c>
      <c r="S1414" s="1" t="s">
        <v>20</v>
      </c>
      <c r="T1414" s="1" t="s">
        <v>21</v>
      </c>
      <c r="U1414" s="1" t="s">
        <v>79</v>
      </c>
    </row>
    <row r="1415" spans="1:21" x14ac:dyDescent="0.25">
      <c r="A1415">
        <v>1417</v>
      </c>
      <c r="B1415">
        <f>IF(IFERROR(VLOOKUP(Origen[[#This Row],[Customer ID]],A1416:A5314,1,FALSE),0)&gt;0,1,0)</f>
        <v>0</v>
      </c>
      <c r="C1415">
        <v>48</v>
      </c>
      <c r="D1415" s="1" t="s">
        <v>2</v>
      </c>
      <c r="E1415" s="1" t="str">
        <f>IF(Origen[[#This Row],[Genero Sin Depurar]]="","Desconocido",Origen[[#This Row],[Genero Sin Depurar]])</f>
        <v>Male</v>
      </c>
      <c r="F1415" s="1" t="s">
        <v>119</v>
      </c>
      <c r="G1415" s="1" t="s">
        <v>24</v>
      </c>
      <c r="H1415" s="2">
        <v>48124</v>
      </c>
      <c r="I1415" s="2" t="str">
        <f>TEXT(Origen[[#This Row],[Fecha Compra]],"dddd")</f>
        <v>viernes</v>
      </c>
      <c r="J1415" s="7" t="str">
        <f>TEXT(MONTH(Origen[[#This Row],[Fecha Compra]]),"MM")</f>
        <v>01</v>
      </c>
      <c r="K1415" s="7">
        <f>YEAR(Origen[[#This Row],[Fecha Compra]])</f>
        <v>2031</v>
      </c>
      <c r="L1415">
        <v>46</v>
      </c>
      <c r="M1415">
        <v>56</v>
      </c>
      <c r="N1415">
        <f>Origen[[#This Row],[Unidades]]*Origen[[#This Row],[PVP]]</f>
        <v>2576</v>
      </c>
      <c r="O1415" s="1" t="s">
        <v>117</v>
      </c>
      <c r="P1415" s="1" t="s">
        <v>6</v>
      </c>
      <c r="Q1415" s="1" t="s">
        <v>47</v>
      </c>
      <c r="R1415" s="1" t="s">
        <v>35</v>
      </c>
      <c r="S1415" s="1" t="s">
        <v>20</v>
      </c>
      <c r="T1415" s="1" t="s">
        <v>15</v>
      </c>
      <c r="U1415" s="1" t="s">
        <v>40</v>
      </c>
    </row>
    <row r="1416" spans="1:21" x14ac:dyDescent="0.25">
      <c r="A1416">
        <v>1418</v>
      </c>
      <c r="B1416">
        <f>IF(IFERROR(VLOOKUP(Origen[[#This Row],[Customer ID]],A1417:A5315,1,FALSE),0)&gt;0,1,0)</f>
        <v>0</v>
      </c>
      <c r="C1416">
        <v>62</v>
      </c>
      <c r="D1416" s="1" t="s">
        <v>2</v>
      </c>
      <c r="E1416" s="1" t="str">
        <f>IF(Origen[[#This Row],[Genero Sin Depurar]]="","Desconocido",Origen[[#This Row],[Genero Sin Depurar]])</f>
        <v>Male</v>
      </c>
      <c r="F1416" s="1" t="s">
        <v>41</v>
      </c>
      <c r="G1416" s="1" t="s">
        <v>4</v>
      </c>
      <c r="H1416" s="2">
        <v>48126</v>
      </c>
      <c r="I1416" s="2" t="str">
        <f>TEXT(Origen[[#This Row],[Fecha Compra]],"dddd")</f>
        <v>domingo</v>
      </c>
      <c r="J1416" s="7" t="str">
        <f>TEXT(MONTH(Origen[[#This Row],[Fecha Compra]]),"MM")</f>
        <v>01</v>
      </c>
      <c r="K1416" s="7">
        <f>YEAR(Origen[[#This Row],[Fecha Compra]])</f>
        <v>2031</v>
      </c>
      <c r="L1416">
        <v>21</v>
      </c>
      <c r="M1416">
        <v>25</v>
      </c>
      <c r="N1416">
        <f>Origen[[#This Row],[Unidades]]*Origen[[#This Row],[PVP]]</f>
        <v>525</v>
      </c>
      <c r="O1416" s="1" t="s">
        <v>38</v>
      </c>
      <c r="P1416" s="1" t="s">
        <v>18</v>
      </c>
      <c r="Q1416" s="1" t="s">
        <v>92</v>
      </c>
      <c r="R1416" s="1" t="s">
        <v>19</v>
      </c>
      <c r="S1416" s="1" t="s">
        <v>36</v>
      </c>
      <c r="T1416" s="1" t="s">
        <v>68</v>
      </c>
      <c r="U1416" s="1" t="s">
        <v>11</v>
      </c>
    </row>
    <row r="1417" spans="1:21" x14ac:dyDescent="0.25">
      <c r="A1417">
        <v>1419</v>
      </c>
      <c r="B1417">
        <f>IF(IFERROR(VLOOKUP(Origen[[#This Row],[Customer ID]],A1418:A5316,1,FALSE),0)&gt;0,1,0)</f>
        <v>0</v>
      </c>
      <c r="C1417">
        <v>18</v>
      </c>
      <c r="D1417" s="1" t="s">
        <v>2</v>
      </c>
      <c r="E1417" s="1" t="str">
        <f>IF(Origen[[#This Row],[Genero Sin Depurar]]="","Desconocido",Origen[[#This Row],[Genero Sin Depurar]])</f>
        <v>Male</v>
      </c>
      <c r="F1417" s="1" t="s">
        <v>37</v>
      </c>
      <c r="G1417" s="1" t="s">
        <v>4</v>
      </c>
      <c r="H1417" s="2">
        <v>48128</v>
      </c>
      <c r="I1417" s="2" t="str">
        <f>TEXT(Origen[[#This Row],[Fecha Compra]],"dddd")</f>
        <v>martes</v>
      </c>
      <c r="J1417" s="7" t="str">
        <f>TEXT(MONTH(Origen[[#This Row],[Fecha Compra]]),"MM")</f>
        <v>01</v>
      </c>
      <c r="K1417" s="7">
        <f>YEAR(Origen[[#This Row],[Fecha Compra]])</f>
        <v>2031</v>
      </c>
      <c r="L1417">
        <v>23</v>
      </c>
      <c r="M1417">
        <v>75</v>
      </c>
      <c r="N1417">
        <f>Origen[[#This Row],[Unidades]]*Origen[[#This Row],[PVP]]</f>
        <v>1725</v>
      </c>
      <c r="O1417" s="1" t="s">
        <v>72</v>
      </c>
      <c r="P1417" s="1" t="s">
        <v>26</v>
      </c>
      <c r="Q1417" s="1" t="s">
        <v>65</v>
      </c>
      <c r="R1417" s="1" t="s">
        <v>35</v>
      </c>
      <c r="S1417" s="1" t="s">
        <v>52</v>
      </c>
      <c r="T1417" s="1" t="s">
        <v>10</v>
      </c>
      <c r="U1417" s="1" t="s">
        <v>79</v>
      </c>
    </row>
    <row r="1418" spans="1:21" x14ac:dyDescent="0.25">
      <c r="A1418">
        <v>1420</v>
      </c>
      <c r="B1418">
        <f>IF(IFERROR(VLOOKUP(Origen[[#This Row],[Customer ID]],A1419:A5317,1,FALSE),0)&gt;0,1,0)</f>
        <v>0</v>
      </c>
      <c r="C1418">
        <v>43</v>
      </c>
      <c r="D1418" s="1" t="s">
        <v>2</v>
      </c>
      <c r="E1418" s="1" t="str">
        <f>IF(Origen[[#This Row],[Genero Sin Depurar]]="","Desconocido",Origen[[#This Row],[Genero Sin Depurar]])</f>
        <v>Male</v>
      </c>
      <c r="F1418" s="1" t="s">
        <v>48</v>
      </c>
      <c r="G1418" s="1" t="s">
        <v>49</v>
      </c>
      <c r="H1418" s="2">
        <v>48130</v>
      </c>
      <c r="I1418" s="2" t="str">
        <f>TEXT(Origen[[#This Row],[Fecha Compra]],"dddd")</f>
        <v>jueves</v>
      </c>
      <c r="J1418" s="7" t="str">
        <f>TEXT(MONTH(Origen[[#This Row],[Fecha Compra]]),"MM")</f>
        <v>01</v>
      </c>
      <c r="K1418" s="7">
        <f>YEAR(Origen[[#This Row],[Fecha Compra]])</f>
        <v>2031</v>
      </c>
      <c r="L1418">
        <v>4</v>
      </c>
      <c r="M1418">
        <v>75</v>
      </c>
      <c r="N1418">
        <f>Origen[[#This Row],[Unidades]]*Origen[[#This Row],[PVP]]</f>
        <v>300</v>
      </c>
      <c r="O1418" s="1" t="s">
        <v>38</v>
      </c>
      <c r="P1418" s="1" t="s">
        <v>26</v>
      </c>
      <c r="Q1418" s="1" t="s">
        <v>103</v>
      </c>
      <c r="R1418" s="1" t="s">
        <v>35</v>
      </c>
      <c r="S1418" s="1" t="s">
        <v>20</v>
      </c>
      <c r="T1418" s="1" t="s">
        <v>68</v>
      </c>
      <c r="U1418" s="1" t="s">
        <v>40</v>
      </c>
    </row>
    <row r="1419" spans="1:21" x14ac:dyDescent="0.25">
      <c r="A1419">
        <v>1421</v>
      </c>
      <c r="B1419">
        <f>IF(IFERROR(VLOOKUP(Origen[[#This Row],[Customer ID]],A1420:A5318,1,FALSE),0)&gt;0,1,0)</f>
        <v>0</v>
      </c>
      <c r="C1419">
        <v>22</v>
      </c>
      <c r="D1419" s="1" t="s">
        <v>2</v>
      </c>
      <c r="E1419" s="1" t="str">
        <f>IF(Origen[[#This Row],[Genero Sin Depurar]]="","Desconocido",Origen[[#This Row],[Genero Sin Depurar]])</f>
        <v>Male</v>
      </c>
      <c r="F1419" s="1" t="s">
        <v>16</v>
      </c>
      <c r="G1419" s="1" t="s">
        <v>4</v>
      </c>
      <c r="H1419" s="2">
        <v>48132</v>
      </c>
      <c r="I1419" s="2" t="str">
        <f>TEXT(Origen[[#This Row],[Fecha Compra]],"dddd")</f>
        <v>sábado</v>
      </c>
      <c r="J1419" s="7" t="str">
        <f>TEXT(MONTH(Origen[[#This Row],[Fecha Compra]]),"MM")</f>
        <v>01</v>
      </c>
      <c r="K1419" s="7">
        <f>YEAR(Origen[[#This Row],[Fecha Compra]])</f>
        <v>2031</v>
      </c>
      <c r="L1419">
        <v>45</v>
      </c>
      <c r="M1419">
        <v>53</v>
      </c>
      <c r="N1419">
        <f>Origen[[#This Row],[Unidades]]*Origen[[#This Row],[PVP]]</f>
        <v>2385</v>
      </c>
      <c r="O1419" s="1" t="s">
        <v>81</v>
      </c>
      <c r="P1419" s="1" t="s">
        <v>74</v>
      </c>
      <c r="Q1419" s="1" t="s">
        <v>7</v>
      </c>
      <c r="R1419" s="1" t="s">
        <v>35</v>
      </c>
      <c r="S1419" s="1" t="s">
        <v>56</v>
      </c>
      <c r="T1419" s="1" t="s">
        <v>28</v>
      </c>
      <c r="U1419" s="1" t="s">
        <v>79</v>
      </c>
    </row>
    <row r="1420" spans="1:21" x14ac:dyDescent="0.25">
      <c r="A1420">
        <v>1422</v>
      </c>
      <c r="B1420">
        <f>IF(IFERROR(VLOOKUP(Origen[[#This Row],[Customer ID]],A1421:A5319,1,FALSE),0)&gt;0,1,0)</f>
        <v>0</v>
      </c>
      <c r="C1420">
        <v>68</v>
      </c>
      <c r="D1420" s="1" t="s">
        <v>2</v>
      </c>
      <c r="E1420" s="1" t="str">
        <f>IF(Origen[[#This Row],[Genero Sin Depurar]]="","Desconocido",Origen[[#This Row],[Genero Sin Depurar]])</f>
        <v>Male</v>
      </c>
      <c r="F1420" s="1" t="s">
        <v>63</v>
      </c>
      <c r="G1420" s="1" t="s">
        <v>4</v>
      </c>
      <c r="H1420" s="2">
        <v>48134</v>
      </c>
      <c r="I1420" s="2" t="str">
        <f>TEXT(Origen[[#This Row],[Fecha Compra]],"dddd")</f>
        <v>lunes</v>
      </c>
      <c r="J1420" s="7" t="str">
        <f>TEXT(MONTH(Origen[[#This Row],[Fecha Compra]]),"MM")</f>
        <v>01</v>
      </c>
      <c r="K1420" s="7">
        <f>YEAR(Origen[[#This Row],[Fecha Compra]])</f>
        <v>2031</v>
      </c>
      <c r="L1420">
        <v>24</v>
      </c>
      <c r="M1420">
        <v>100</v>
      </c>
      <c r="N1420">
        <f>Origen[[#This Row],[Unidades]]*Origen[[#This Row],[PVP]]</f>
        <v>2400</v>
      </c>
      <c r="O1420" s="1" t="s">
        <v>120</v>
      </c>
      <c r="P1420" s="1" t="s">
        <v>18</v>
      </c>
      <c r="Q1420" s="1" t="s">
        <v>62</v>
      </c>
      <c r="R1420" s="1" t="s">
        <v>19</v>
      </c>
      <c r="S1420" s="1" t="s">
        <v>36</v>
      </c>
      <c r="T1420" s="1" t="s">
        <v>57</v>
      </c>
      <c r="U1420" s="1" t="s">
        <v>11</v>
      </c>
    </row>
    <row r="1421" spans="1:21" x14ac:dyDescent="0.25">
      <c r="A1421">
        <v>1423</v>
      </c>
      <c r="B1421">
        <f>IF(IFERROR(VLOOKUP(Origen[[#This Row],[Customer ID]],A1422:A5320,1,FALSE),0)&gt;0,1,0)</f>
        <v>0</v>
      </c>
      <c r="C1421">
        <v>44</v>
      </c>
      <c r="D1421" s="1" t="s">
        <v>2</v>
      </c>
      <c r="E1421" s="1" t="str">
        <f>IF(Origen[[#This Row],[Genero Sin Depurar]]="","Desconocido",Origen[[#This Row],[Genero Sin Depurar]])</f>
        <v>Male</v>
      </c>
      <c r="F1421" s="1" t="s">
        <v>63</v>
      </c>
      <c r="G1421" s="1" t="s">
        <v>4</v>
      </c>
      <c r="H1421" s="2">
        <v>48136</v>
      </c>
      <c r="I1421" s="2" t="str">
        <f>TEXT(Origen[[#This Row],[Fecha Compra]],"dddd")</f>
        <v>miércoles</v>
      </c>
      <c r="J1421" s="7" t="str">
        <f>TEXT(MONTH(Origen[[#This Row],[Fecha Compra]]),"MM")</f>
        <v>01</v>
      </c>
      <c r="K1421" s="7">
        <f>YEAR(Origen[[#This Row],[Fecha Compra]])</f>
        <v>2031</v>
      </c>
      <c r="L1421">
        <v>3</v>
      </c>
      <c r="M1421">
        <v>27</v>
      </c>
      <c r="N1421">
        <f>Origen[[#This Row],[Unidades]]*Origen[[#This Row],[PVP]]</f>
        <v>81</v>
      </c>
      <c r="O1421" s="1" t="s">
        <v>87</v>
      </c>
      <c r="P1421" s="1" t="s">
        <v>6</v>
      </c>
      <c r="Q1421" s="1" t="s">
        <v>43</v>
      </c>
      <c r="R1421" s="1" t="s">
        <v>39</v>
      </c>
      <c r="S1421" s="1" t="s">
        <v>20</v>
      </c>
      <c r="T1421" s="1" t="s">
        <v>28</v>
      </c>
      <c r="U1421" s="1" t="s">
        <v>58</v>
      </c>
    </row>
    <row r="1422" spans="1:21" x14ac:dyDescent="0.25">
      <c r="A1422">
        <v>1424</v>
      </c>
      <c r="B1422">
        <f>IF(IFERROR(VLOOKUP(Origen[[#This Row],[Customer ID]],A1423:A5321,1,FALSE),0)&gt;0,1,0)</f>
        <v>0</v>
      </c>
      <c r="C1422">
        <v>51</v>
      </c>
      <c r="D1422" s="1" t="s">
        <v>2</v>
      </c>
      <c r="E1422" s="1" t="str">
        <f>IF(Origen[[#This Row],[Genero Sin Depurar]]="","Desconocido",Origen[[#This Row],[Genero Sin Depurar]])</f>
        <v>Male</v>
      </c>
      <c r="F1422" s="1" t="s">
        <v>23</v>
      </c>
      <c r="G1422" s="1" t="s">
        <v>24</v>
      </c>
      <c r="H1422" s="2">
        <v>48138</v>
      </c>
      <c r="I1422" s="2" t="str">
        <f>TEXT(Origen[[#This Row],[Fecha Compra]],"dddd")</f>
        <v>viernes</v>
      </c>
      <c r="J1422" s="7" t="str">
        <f>TEXT(MONTH(Origen[[#This Row],[Fecha Compra]]),"MM")</f>
        <v>01</v>
      </c>
      <c r="K1422" s="7">
        <f>YEAR(Origen[[#This Row],[Fecha Compra]])</f>
        <v>2031</v>
      </c>
      <c r="L1422">
        <v>12</v>
      </c>
      <c r="M1422">
        <v>60</v>
      </c>
      <c r="N1422">
        <f>Origen[[#This Row],[Unidades]]*Origen[[#This Row],[PVP]]</f>
        <v>720</v>
      </c>
      <c r="O1422" s="1" t="s">
        <v>133</v>
      </c>
      <c r="P1422" s="1" t="s">
        <v>18</v>
      </c>
      <c r="Q1422" s="1" t="s">
        <v>76</v>
      </c>
      <c r="R1422" s="1" t="s">
        <v>39</v>
      </c>
      <c r="S1422" s="1" t="s">
        <v>20</v>
      </c>
      <c r="T1422" s="1" t="s">
        <v>10</v>
      </c>
      <c r="U1422" s="1" t="s">
        <v>79</v>
      </c>
    </row>
    <row r="1423" spans="1:21" x14ac:dyDescent="0.25">
      <c r="A1423">
        <v>1425</v>
      </c>
      <c r="B1423">
        <f>IF(IFERROR(VLOOKUP(Origen[[#This Row],[Customer ID]],A1424:A5322,1,FALSE),0)&gt;0,1,0)</f>
        <v>0</v>
      </c>
      <c r="C1423">
        <v>66</v>
      </c>
      <c r="D1423" s="1" t="s">
        <v>2</v>
      </c>
      <c r="E1423" s="1" t="str">
        <f>IF(Origen[[#This Row],[Genero Sin Depurar]]="","Desconocido",Origen[[#This Row],[Genero Sin Depurar]])</f>
        <v>Male</v>
      </c>
      <c r="F1423" s="1" t="s">
        <v>84</v>
      </c>
      <c r="G1423" s="1" t="s">
        <v>45</v>
      </c>
      <c r="H1423" s="2">
        <v>48140</v>
      </c>
      <c r="I1423" s="2" t="str">
        <f>TEXT(Origen[[#This Row],[Fecha Compra]],"dddd")</f>
        <v>domingo</v>
      </c>
      <c r="J1423" s="7" t="str">
        <f>TEXT(MONTH(Origen[[#This Row],[Fecha Compra]]),"MM")</f>
        <v>01</v>
      </c>
      <c r="K1423" s="7">
        <f>YEAR(Origen[[#This Row],[Fecha Compra]])</f>
        <v>2031</v>
      </c>
      <c r="L1423">
        <v>34</v>
      </c>
      <c r="M1423">
        <v>23</v>
      </c>
      <c r="N1423">
        <f>Origen[[#This Row],[Unidades]]*Origen[[#This Row],[PVP]]</f>
        <v>782</v>
      </c>
      <c r="O1423" s="1" t="s">
        <v>121</v>
      </c>
      <c r="P1423" s="1" t="s">
        <v>18</v>
      </c>
      <c r="Q1423" s="1" t="s">
        <v>108</v>
      </c>
      <c r="R1423" s="1" t="s">
        <v>39</v>
      </c>
      <c r="S1423" s="1" t="s">
        <v>36</v>
      </c>
      <c r="T1423" s="1" t="s">
        <v>57</v>
      </c>
      <c r="U1423" s="1" t="s">
        <v>79</v>
      </c>
    </row>
    <row r="1424" spans="1:21" x14ac:dyDescent="0.25">
      <c r="A1424">
        <v>1426</v>
      </c>
      <c r="B1424">
        <f>IF(IFERROR(VLOOKUP(Origen[[#This Row],[Customer ID]],A1425:A5323,1,FALSE),0)&gt;0,1,0)</f>
        <v>0</v>
      </c>
      <c r="C1424">
        <v>59</v>
      </c>
      <c r="D1424" s="1" t="s">
        <v>2</v>
      </c>
      <c r="E1424" s="1" t="str">
        <f>IF(Origen[[#This Row],[Genero Sin Depurar]]="","Desconocido",Origen[[#This Row],[Genero Sin Depurar]])</f>
        <v>Male</v>
      </c>
      <c r="F1424" s="1" t="s">
        <v>44</v>
      </c>
      <c r="G1424" s="1" t="s">
        <v>45</v>
      </c>
      <c r="H1424" s="2">
        <v>48142</v>
      </c>
      <c r="I1424" s="2" t="str">
        <f>TEXT(Origen[[#This Row],[Fecha Compra]],"dddd")</f>
        <v>martes</v>
      </c>
      <c r="J1424" s="7" t="str">
        <f>TEXT(MONTH(Origen[[#This Row],[Fecha Compra]]),"MM")</f>
        <v>01</v>
      </c>
      <c r="K1424" s="7">
        <f>YEAR(Origen[[#This Row],[Fecha Compra]])</f>
        <v>2031</v>
      </c>
      <c r="L1424">
        <v>39</v>
      </c>
      <c r="M1424">
        <v>40</v>
      </c>
      <c r="N1424">
        <f>Origen[[#This Row],[Unidades]]*Origen[[#This Row],[PVP]]</f>
        <v>1560</v>
      </c>
      <c r="O1424" s="1" t="s">
        <v>33</v>
      </c>
      <c r="P1424" s="1" t="s">
        <v>18</v>
      </c>
      <c r="Q1424" s="1" t="s">
        <v>34</v>
      </c>
      <c r="R1424" s="1" t="s">
        <v>8</v>
      </c>
      <c r="S1424" s="1" t="s">
        <v>27</v>
      </c>
      <c r="T1424" s="1" t="s">
        <v>21</v>
      </c>
      <c r="U1424" s="1" t="s">
        <v>31</v>
      </c>
    </row>
    <row r="1425" spans="1:21" x14ac:dyDescent="0.25">
      <c r="A1425">
        <v>1427</v>
      </c>
      <c r="B1425">
        <f>IF(IFERROR(VLOOKUP(Origen[[#This Row],[Customer ID]],A1426:A5324,1,FALSE),0)&gt;0,1,0)</f>
        <v>0</v>
      </c>
      <c r="C1425">
        <v>60</v>
      </c>
      <c r="D1425" s="1" t="s">
        <v>2</v>
      </c>
      <c r="E1425" s="1" t="str">
        <f>IF(Origen[[#This Row],[Genero Sin Depurar]]="","Desconocido",Origen[[#This Row],[Genero Sin Depurar]])</f>
        <v>Male</v>
      </c>
      <c r="F1425" s="1" t="s">
        <v>77</v>
      </c>
      <c r="G1425" s="1" t="s">
        <v>4</v>
      </c>
      <c r="H1425" s="2">
        <v>48144</v>
      </c>
      <c r="I1425" s="2" t="str">
        <f>TEXT(Origen[[#This Row],[Fecha Compra]],"dddd")</f>
        <v>jueves</v>
      </c>
      <c r="J1425" s="7" t="str">
        <f>TEXT(MONTH(Origen[[#This Row],[Fecha Compra]]),"MM")</f>
        <v>01</v>
      </c>
      <c r="K1425" s="7">
        <f>YEAR(Origen[[#This Row],[Fecha Compra]])</f>
        <v>2031</v>
      </c>
      <c r="L1425">
        <v>35</v>
      </c>
      <c r="M1425">
        <v>38</v>
      </c>
      <c r="N1425">
        <f>Origen[[#This Row],[Unidades]]*Origen[[#This Row],[PVP]]</f>
        <v>1330</v>
      </c>
      <c r="O1425" s="1" t="s">
        <v>133</v>
      </c>
      <c r="P1425" s="1" t="s">
        <v>26</v>
      </c>
      <c r="Q1425" s="1" t="s">
        <v>116</v>
      </c>
      <c r="R1425" s="1" t="s">
        <v>35</v>
      </c>
      <c r="S1425" s="1" t="s">
        <v>20</v>
      </c>
      <c r="T1425" s="1" t="s">
        <v>28</v>
      </c>
      <c r="U1425" s="1" t="s">
        <v>79</v>
      </c>
    </row>
    <row r="1426" spans="1:21" x14ac:dyDescent="0.25">
      <c r="A1426">
        <v>1428</v>
      </c>
      <c r="B1426">
        <f>IF(IFERROR(VLOOKUP(Origen[[#This Row],[Customer ID]],A1427:A5325,1,FALSE),0)&gt;0,1,0)</f>
        <v>0</v>
      </c>
      <c r="C1426">
        <v>31</v>
      </c>
      <c r="D1426" s="1" t="s">
        <v>2</v>
      </c>
      <c r="E1426" s="1" t="str">
        <f>IF(Origen[[#This Row],[Genero Sin Depurar]]="","Desconocido",Origen[[#This Row],[Genero Sin Depurar]])</f>
        <v>Male</v>
      </c>
      <c r="F1426" s="1" t="s">
        <v>114</v>
      </c>
      <c r="G1426" s="1" t="s">
        <v>49</v>
      </c>
      <c r="H1426" s="2">
        <v>48146</v>
      </c>
      <c r="I1426" s="2" t="str">
        <f>TEXT(Origen[[#This Row],[Fecha Compra]],"dddd")</f>
        <v>sábado</v>
      </c>
      <c r="J1426" s="7" t="str">
        <f>TEXT(MONTH(Origen[[#This Row],[Fecha Compra]]),"MM")</f>
        <v>01</v>
      </c>
      <c r="K1426" s="7">
        <f>YEAR(Origen[[#This Row],[Fecha Compra]])</f>
        <v>2031</v>
      </c>
      <c r="L1426">
        <v>8</v>
      </c>
      <c r="M1426">
        <v>90</v>
      </c>
      <c r="N1426">
        <f>Origen[[#This Row],[Unidades]]*Origen[[#This Row],[PVP]]</f>
        <v>720</v>
      </c>
      <c r="O1426" s="1" t="s">
        <v>129</v>
      </c>
      <c r="P1426" s="1" t="s">
        <v>18</v>
      </c>
      <c r="Q1426" s="1" t="s">
        <v>103</v>
      </c>
      <c r="R1426" s="1" t="s">
        <v>35</v>
      </c>
      <c r="S1426" s="1" t="s">
        <v>56</v>
      </c>
      <c r="T1426" s="1" t="s">
        <v>21</v>
      </c>
      <c r="U1426" s="1" t="s">
        <v>31</v>
      </c>
    </row>
    <row r="1427" spans="1:21" x14ac:dyDescent="0.25">
      <c r="A1427">
        <v>1429</v>
      </c>
      <c r="B1427">
        <f>IF(IFERROR(VLOOKUP(Origen[[#This Row],[Customer ID]],A1428:A5326,1,FALSE),0)&gt;0,1,0)</f>
        <v>0</v>
      </c>
      <c r="C1427">
        <v>20</v>
      </c>
      <c r="D1427" s="1" t="s">
        <v>2</v>
      </c>
      <c r="E1427" s="1" t="str">
        <f>IF(Origen[[#This Row],[Genero Sin Depurar]]="","Desconocido",Origen[[#This Row],[Genero Sin Depurar]])</f>
        <v>Male</v>
      </c>
      <c r="F1427" s="1" t="s">
        <v>3</v>
      </c>
      <c r="G1427" s="1" t="s">
        <v>4</v>
      </c>
      <c r="H1427" s="2">
        <v>48148</v>
      </c>
      <c r="I1427" s="2" t="str">
        <f>TEXT(Origen[[#This Row],[Fecha Compra]],"dddd")</f>
        <v>lunes</v>
      </c>
      <c r="J1427" s="7" t="str">
        <f>TEXT(MONTH(Origen[[#This Row],[Fecha Compra]]),"MM")</f>
        <v>01</v>
      </c>
      <c r="K1427" s="7">
        <f>YEAR(Origen[[#This Row],[Fecha Compra]])</f>
        <v>2031</v>
      </c>
      <c r="L1427">
        <v>42</v>
      </c>
      <c r="M1427">
        <v>97</v>
      </c>
      <c r="N1427">
        <f>Origen[[#This Row],[Unidades]]*Origen[[#This Row],[PVP]]</f>
        <v>4074</v>
      </c>
      <c r="O1427" s="1" t="s">
        <v>96</v>
      </c>
      <c r="P1427" s="1" t="s">
        <v>18</v>
      </c>
      <c r="Q1427" s="1" t="s">
        <v>78</v>
      </c>
      <c r="R1427" s="1" t="s">
        <v>35</v>
      </c>
      <c r="S1427" s="1" t="s">
        <v>9</v>
      </c>
      <c r="T1427" s="1" t="s">
        <v>28</v>
      </c>
      <c r="U1427" s="1" t="s">
        <v>40</v>
      </c>
    </row>
    <row r="1428" spans="1:21" x14ac:dyDescent="0.25">
      <c r="A1428">
        <v>1430</v>
      </c>
      <c r="B1428">
        <f>IF(IFERROR(VLOOKUP(Origen[[#This Row],[Customer ID]],A1429:A5327,1,FALSE),0)&gt;0,1,0)</f>
        <v>0</v>
      </c>
      <c r="C1428">
        <v>24</v>
      </c>
      <c r="D1428" s="1" t="s">
        <v>2</v>
      </c>
      <c r="E1428" s="1" t="str">
        <f>IF(Origen[[#This Row],[Genero Sin Depurar]]="","Desconocido",Origen[[#This Row],[Genero Sin Depurar]])</f>
        <v>Male</v>
      </c>
      <c r="F1428" s="1" t="s">
        <v>69</v>
      </c>
      <c r="G1428" s="1" t="s">
        <v>4</v>
      </c>
      <c r="H1428" s="2">
        <v>48150</v>
      </c>
      <c r="I1428" s="2" t="str">
        <f>TEXT(Origen[[#This Row],[Fecha Compra]],"dddd")</f>
        <v>miércoles</v>
      </c>
      <c r="J1428" s="7" t="str">
        <f>TEXT(MONTH(Origen[[#This Row],[Fecha Compra]]),"MM")</f>
        <v>01</v>
      </c>
      <c r="K1428" s="7">
        <f>YEAR(Origen[[#This Row],[Fecha Compra]])</f>
        <v>2031</v>
      </c>
      <c r="L1428">
        <v>6</v>
      </c>
      <c r="M1428">
        <v>38</v>
      </c>
      <c r="N1428">
        <f>Origen[[#This Row],[Unidades]]*Origen[[#This Row],[PVP]]</f>
        <v>228</v>
      </c>
      <c r="O1428" s="1" t="s">
        <v>110</v>
      </c>
      <c r="P1428" s="1" t="s">
        <v>6</v>
      </c>
      <c r="Q1428" s="1" t="s">
        <v>62</v>
      </c>
      <c r="R1428" s="1" t="s">
        <v>39</v>
      </c>
      <c r="S1428" s="1" t="s">
        <v>36</v>
      </c>
      <c r="T1428" s="1" t="s">
        <v>21</v>
      </c>
      <c r="U1428" s="1" t="s">
        <v>79</v>
      </c>
    </row>
    <row r="1429" spans="1:21" x14ac:dyDescent="0.25">
      <c r="A1429">
        <v>1431</v>
      </c>
      <c r="B1429">
        <f>IF(IFERROR(VLOOKUP(Origen[[#This Row],[Customer ID]],A1430:A5328,1,FALSE),0)&gt;0,1,0)</f>
        <v>0</v>
      </c>
      <c r="C1429">
        <v>48</v>
      </c>
      <c r="D1429" s="1" t="s">
        <v>2</v>
      </c>
      <c r="E1429" s="1" t="str">
        <f>IF(Origen[[#This Row],[Genero Sin Depurar]]="","Desconocido",Origen[[#This Row],[Genero Sin Depurar]])</f>
        <v>Male</v>
      </c>
      <c r="F1429" s="1" t="s">
        <v>23</v>
      </c>
      <c r="G1429" s="1" t="s">
        <v>24</v>
      </c>
      <c r="H1429" s="2">
        <v>48152</v>
      </c>
      <c r="I1429" s="2" t="str">
        <f>TEXT(Origen[[#This Row],[Fecha Compra]],"dddd")</f>
        <v>viernes</v>
      </c>
      <c r="J1429" s="7" t="str">
        <f>TEXT(MONTH(Origen[[#This Row],[Fecha Compra]]),"MM")</f>
        <v>01</v>
      </c>
      <c r="K1429" s="7">
        <f>YEAR(Origen[[#This Row],[Fecha Compra]])</f>
        <v>2031</v>
      </c>
      <c r="L1429">
        <v>3</v>
      </c>
      <c r="M1429">
        <v>30</v>
      </c>
      <c r="N1429">
        <f>Origen[[#This Row],[Unidades]]*Origen[[#This Row],[PVP]]</f>
        <v>90</v>
      </c>
      <c r="O1429" s="1" t="s">
        <v>133</v>
      </c>
      <c r="P1429" s="1" t="s">
        <v>18</v>
      </c>
      <c r="Q1429" s="1" t="s">
        <v>103</v>
      </c>
      <c r="R1429" s="1" t="s">
        <v>35</v>
      </c>
      <c r="S1429" s="1" t="s">
        <v>20</v>
      </c>
      <c r="T1429" s="1" t="s">
        <v>21</v>
      </c>
      <c r="U1429" s="1" t="s">
        <v>11</v>
      </c>
    </row>
    <row r="1430" spans="1:21" x14ac:dyDescent="0.25">
      <c r="A1430">
        <v>1432</v>
      </c>
      <c r="B1430">
        <f>IF(IFERROR(VLOOKUP(Origen[[#This Row],[Customer ID]],A1431:A5329,1,FALSE),0)&gt;0,1,0)</f>
        <v>0</v>
      </c>
      <c r="C1430">
        <v>39</v>
      </c>
      <c r="D1430" s="1" t="s">
        <v>2</v>
      </c>
      <c r="E1430" s="1" t="str">
        <f>IF(Origen[[#This Row],[Genero Sin Depurar]]="","Desconocido",Origen[[#This Row],[Genero Sin Depurar]])</f>
        <v>Male</v>
      </c>
      <c r="F1430" s="1" t="s">
        <v>77</v>
      </c>
      <c r="G1430" s="1" t="s">
        <v>4</v>
      </c>
      <c r="H1430" s="2">
        <v>48154</v>
      </c>
      <c r="I1430" s="2" t="str">
        <f>TEXT(Origen[[#This Row],[Fecha Compra]],"dddd")</f>
        <v>domingo</v>
      </c>
      <c r="J1430" s="7" t="str">
        <f>TEXT(MONTH(Origen[[#This Row],[Fecha Compra]]),"MM")</f>
        <v>01</v>
      </c>
      <c r="K1430" s="7">
        <f>YEAR(Origen[[#This Row],[Fecha Compra]])</f>
        <v>2031</v>
      </c>
      <c r="L1430">
        <v>29</v>
      </c>
      <c r="M1430">
        <v>88</v>
      </c>
      <c r="N1430">
        <f>Origen[[#This Row],[Unidades]]*Origen[[#This Row],[PVP]]</f>
        <v>2552</v>
      </c>
      <c r="O1430" s="1" t="s">
        <v>129</v>
      </c>
      <c r="P1430" s="1" t="s">
        <v>26</v>
      </c>
      <c r="Q1430" s="1" t="s">
        <v>91</v>
      </c>
      <c r="R1430" s="1" t="s">
        <v>39</v>
      </c>
      <c r="S1430" s="1" t="s">
        <v>9</v>
      </c>
      <c r="T1430" s="1" t="s">
        <v>10</v>
      </c>
      <c r="U1430" s="1" t="s">
        <v>40</v>
      </c>
    </row>
    <row r="1431" spans="1:21" x14ac:dyDescent="0.25">
      <c r="A1431">
        <v>1433</v>
      </c>
      <c r="B1431">
        <f>IF(IFERROR(VLOOKUP(Origen[[#This Row],[Customer ID]],A1432:A5330,1,FALSE),0)&gt;0,1,0)</f>
        <v>0</v>
      </c>
      <c r="C1431">
        <v>34</v>
      </c>
      <c r="D1431" s="1" t="s">
        <v>2</v>
      </c>
      <c r="E1431" s="1" t="str">
        <f>IF(Origen[[#This Row],[Genero Sin Depurar]]="","Desconocido",Origen[[#This Row],[Genero Sin Depurar]])</f>
        <v>Male</v>
      </c>
      <c r="F1431" s="1" t="s">
        <v>106</v>
      </c>
      <c r="G1431" s="1" t="s">
        <v>49</v>
      </c>
      <c r="H1431" s="2">
        <v>48156</v>
      </c>
      <c r="I1431" s="2" t="str">
        <f>TEXT(Origen[[#This Row],[Fecha Compra]],"dddd")</f>
        <v>martes</v>
      </c>
      <c r="J1431" s="7" t="str">
        <f>TEXT(MONTH(Origen[[#This Row],[Fecha Compra]]),"MM")</f>
        <v>01</v>
      </c>
      <c r="K1431" s="7">
        <f>YEAR(Origen[[#This Row],[Fecha Compra]])</f>
        <v>2031</v>
      </c>
      <c r="L1431">
        <v>32</v>
      </c>
      <c r="M1431">
        <v>33</v>
      </c>
      <c r="N1431">
        <f>Origen[[#This Row],[Unidades]]*Origen[[#This Row],[PVP]]</f>
        <v>1056</v>
      </c>
      <c r="O1431" s="1" t="s">
        <v>85</v>
      </c>
      <c r="P1431" s="1" t="s">
        <v>6</v>
      </c>
      <c r="Q1431" s="1" t="s">
        <v>76</v>
      </c>
      <c r="R1431" s="1" t="s">
        <v>8</v>
      </c>
      <c r="S1431" s="1" t="s">
        <v>9</v>
      </c>
      <c r="T1431" s="1" t="s">
        <v>68</v>
      </c>
      <c r="U1431" s="1" t="s">
        <v>40</v>
      </c>
    </row>
    <row r="1432" spans="1:21" x14ac:dyDescent="0.25">
      <c r="A1432">
        <v>1434</v>
      </c>
      <c r="B1432">
        <f>IF(IFERROR(VLOOKUP(Origen[[#This Row],[Customer ID]],A1433:A5331,1,FALSE),0)&gt;0,1,0)</f>
        <v>0</v>
      </c>
      <c r="C1432">
        <v>70</v>
      </c>
      <c r="D1432" s="1" t="s">
        <v>2</v>
      </c>
      <c r="E1432" s="1" t="str">
        <f>IF(Origen[[#This Row],[Genero Sin Depurar]]="","Desconocido",Origen[[#This Row],[Genero Sin Depurar]])</f>
        <v>Male</v>
      </c>
      <c r="F1432" s="1" t="s">
        <v>86</v>
      </c>
      <c r="G1432" s="1" t="s">
        <v>4</v>
      </c>
      <c r="H1432" s="2">
        <v>48158</v>
      </c>
      <c r="I1432" s="2" t="str">
        <f>TEXT(Origen[[#This Row],[Fecha Compra]],"dddd")</f>
        <v>jueves</v>
      </c>
      <c r="J1432" s="7" t="str">
        <f>TEXT(MONTH(Origen[[#This Row],[Fecha Compra]]),"MM")</f>
        <v>01</v>
      </c>
      <c r="K1432" s="7">
        <f>YEAR(Origen[[#This Row],[Fecha Compra]])</f>
        <v>2031</v>
      </c>
      <c r="L1432">
        <v>45</v>
      </c>
      <c r="M1432">
        <v>60</v>
      </c>
      <c r="N1432">
        <f>Origen[[#This Row],[Unidades]]*Origen[[#This Row],[PVP]]</f>
        <v>2700</v>
      </c>
      <c r="O1432" s="1" t="s">
        <v>130</v>
      </c>
      <c r="P1432" s="1" t="s">
        <v>6</v>
      </c>
      <c r="Q1432" s="1" t="s">
        <v>116</v>
      </c>
      <c r="R1432" s="1" t="s">
        <v>8</v>
      </c>
      <c r="S1432" s="1" t="s">
        <v>27</v>
      </c>
      <c r="T1432" s="1" t="s">
        <v>68</v>
      </c>
      <c r="U1432" s="1" t="s">
        <v>22</v>
      </c>
    </row>
    <row r="1433" spans="1:21" x14ac:dyDescent="0.25">
      <c r="A1433">
        <v>1435</v>
      </c>
      <c r="B1433">
        <f>IF(IFERROR(VLOOKUP(Origen[[#This Row],[Customer ID]],A1434:A5332,1,FALSE),0)&gt;0,1,0)</f>
        <v>0</v>
      </c>
      <c r="C1433">
        <v>59</v>
      </c>
      <c r="D1433" s="1" t="s">
        <v>2</v>
      </c>
      <c r="E1433" s="1" t="str">
        <f>IF(Origen[[#This Row],[Genero Sin Depurar]]="","Desconocido",Origen[[#This Row],[Genero Sin Depurar]])</f>
        <v>Male</v>
      </c>
      <c r="F1433" s="1" t="s">
        <v>12</v>
      </c>
      <c r="G1433" s="1" t="s">
        <v>4</v>
      </c>
      <c r="H1433" s="2">
        <v>48160</v>
      </c>
      <c r="I1433" s="2" t="str">
        <f>TEXT(Origen[[#This Row],[Fecha Compra]],"dddd")</f>
        <v>sábado</v>
      </c>
      <c r="J1433" s="7" t="str">
        <f>TEXT(MONTH(Origen[[#This Row],[Fecha Compra]]),"MM")</f>
        <v>01</v>
      </c>
      <c r="K1433" s="7">
        <f>YEAR(Origen[[#This Row],[Fecha Compra]])</f>
        <v>2031</v>
      </c>
      <c r="L1433">
        <v>21</v>
      </c>
      <c r="M1433">
        <v>64</v>
      </c>
      <c r="N1433">
        <f>Origen[[#This Row],[Unidades]]*Origen[[#This Row],[PVP]]</f>
        <v>1344</v>
      </c>
      <c r="O1433" s="1" t="s">
        <v>66</v>
      </c>
      <c r="P1433" s="1" t="s">
        <v>6</v>
      </c>
      <c r="Q1433" s="1" t="s">
        <v>14</v>
      </c>
      <c r="R1433" s="1" t="s">
        <v>35</v>
      </c>
      <c r="S1433" s="1" t="s">
        <v>20</v>
      </c>
      <c r="T1433" s="1" t="s">
        <v>68</v>
      </c>
      <c r="U1433" s="1" t="s">
        <v>58</v>
      </c>
    </row>
    <row r="1434" spans="1:21" x14ac:dyDescent="0.25">
      <c r="A1434">
        <v>1436</v>
      </c>
      <c r="B1434">
        <f>IF(IFERROR(VLOOKUP(Origen[[#This Row],[Customer ID]],A1435:A5333,1,FALSE),0)&gt;0,1,0)</f>
        <v>0</v>
      </c>
      <c r="C1434">
        <v>45</v>
      </c>
      <c r="D1434" s="1" t="s">
        <v>2</v>
      </c>
      <c r="E1434" s="1" t="str">
        <f>IF(Origen[[#This Row],[Genero Sin Depurar]]="","Desconocido",Origen[[#This Row],[Genero Sin Depurar]])</f>
        <v>Male</v>
      </c>
      <c r="F1434" s="1" t="s">
        <v>101</v>
      </c>
      <c r="G1434" s="1" t="s">
        <v>49</v>
      </c>
      <c r="H1434" s="2">
        <v>48162</v>
      </c>
      <c r="I1434" s="2" t="str">
        <f>TEXT(Origen[[#This Row],[Fecha Compra]],"dddd")</f>
        <v>lunes</v>
      </c>
      <c r="J1434" s="7" t="str">
        <f>TEXT(MONTH(Origen[[#This Row],[Fecha Compra]]),"MM")</f>
        <v>01</v>
      </c>
      <c r="K1434" s="7">
        <f>YEAR(Origen[[#This Row],[Fecha Compra]])</f>
        <v>2031</v>
      </c>
      <c r="L1434">
        <v>41</v>
      </c>
      <c r="M1434">
        <v>95</v>
      </c>
      <c r="N1434">
        <f>Origen[[#This Row],[Unidades]]*Origen[[#This Row],[PVP]]</f>
        <v>3895</v>
      </c>
      <c r="O1434" s="1" t="s">
        <v>29</v>
      </c>
      <c r="P1434" s="1" t="s">
        <v>74</v>
      </c>
      <c r="Q1434" s="1" t="s">
        <v>76</v>
      </c>
      <c r="R1434" s="1" t="s">
        <v>39</v>
      </c>
      <c r="S1434" s="1" t="s">
        <v>36</v>
      </c>
      <c r="T1434" s="1" t="s">
        <v>15</v>
      </c>
      <c r="U1434" s="1" t="s">
        <v>22</v>
      </c>
    </row>
    <row r="1435" spans="1:21" x14ac:dyDescent="0.25">
      <c r="A1435">
        <v>1437</v>
      </c>
      <c r="B1435">
        <f>IF(IFERROR(VLOOKUP(Origen[[#This Row],[Customer ID]],A1436:A5334,1,FALSE),0)&gt;0,1,0)</f>
        <v>0</v>
      </c>
      <c r="C1435">
        <v>35</v>
      </c>
      <c r="D1435" s="1" t="s">
        <v>2</v>
      </c>
      <c r="E1435" s="1" t="str">
        <f>IF(Origen[[#This Row],[Genero Sin Depurar]]="","Desconocido",Origen[[#This Row],[Genero Sin Depurar]])</f>
        <v>Male</v>
      </c>
      <c r="F1435" s="1" t="s">
        <v>32</v>
      </c>
      <c r="G1435" s="1" t="s">
        <v>24</v>
      </c>
      <c r="H1435" s="2">
        <v>48164</v>
      </c>
      <c r="I1435" s="2" t="str">
        <f>TEXT(Origen[[#This Row],[Fecha Compra]],"dddd")</f>
        <v>miércoles</v>
      </c>
      <c r="J1435" s="7" t="str">
        <f>TEXT(MONTH(Origen[[#This Row],[Fecha Compra]]),"MM")</f>
        <v>01</v>
      </c>
      <c r="K1435" s="7">
        <f>YEAR(Origen[[#This Row],[Fecha Compra]])</f>
        <v>2031</v>
      </c>
      <c r="L1435">
        <v>23</v>
      </c>
      <c r="M1435">
        <v>83</v>
      </c>
      <c r="N1435">
        <f>Origen[[#This Row],[Unidades]]*Origen[[#This Row],[PVP]]</f>
        <v>1909</v>
      </c>
      <c r="O1435" s="1" t="s">
        <v>130</v>
      </c>
      <c r="P1435" s="1" t="s">
        <v>26</v>
      </c>
      <c r="Q1435" s="1" t="s">
        <v>7</v>
      </c>
      <c r="R1435" s="1" t="s">
        <v>8</v>
      </c>
      <c r="S1435" s="1" t="s">
        <v>20</v>
      </c>
      <c r="T1435" s="1" t="s">
        <v>28</v>
      </c>
      <c r="U1435" s="1" t="s">
        <v>11</v>
      </c>
    </row>
    <row r="1436" spans="1:21" x14ac:dyDescent="0.25">
      <c r="A1436">
        <v>1438</v>
      </c>
      <c r="B1436">
        <f>IF(IFERROR(VLOOKUP(Origen[[#This Row],[Customer ID]],A1437:A5335,1,FALSE),0)&gt;0,1,0)</f>
        <v>0</v>
      </c>
      <c r="C1436">
        <v>69</v>
      </c>
      <c r="D1436" s="1" t="s">
        <v>2</v>
      </c>
      <c r="E1436" s="1" t="str">
        <f>IF(Origen[[#This Row],[Genero Sin Depurar]]="","Desconocido",Origen[[#This Row],[Genero Sin Depurar]])</f>
        <v>Male</v>
      </c>
      <c r="F1436" s="1" t="s">
        <v>119</v>
      </c>
      <c r="G1436" s="1" t="s">
        <v>24</v>
      </c>
      <c r="H1436" s="2">
        <v>48166</v>
      </c>
      <c r="I1436" s="2" t="str">
        <f>TEXT(Origen[[#This Row],[Fecha Compra]],"dddd")</f>
        <v>viernes</v>
      </c>
      <c r="J1436" s="7" t="str">
        <f>TEXT(MONTH(Origen[[#This Row],[Fecha Compra]]),"MM")</f>
        <v>01</v>
      </c>
      <c r="K1436" s="7">
        <f>YEAR(Origen[[#This Row],[Fecha Compra]])</f>
        <v>2031</v>
      </c>
      <c r="L1436">
        <v>14</v>
      </c>
      <c r="M1436">
        <v>97</v>
      </c>
      <c r="N1436">
        <f>Origen[[#This Row],[Unidades]]*Origen[[#This Row],[PVP]]</f>
        <v>1358</v>
      </c>
      <c r="O1436" s="1" t="s">
        <v>38</v>
      </c>
      <c r="P1436" s="1" t="s">
        <v>74</v>
      </c>
      <c r="Q1436" s="1" t="s">
        <v>103</v>
      </c>
      <c r="R1436" s="1" t="s">
        <v>8</v>
      </c>
      <c r="S1436" s="1" t="s">
        <v>20</v>
      </c>
      <c r="T1436" s="1" t="s">
        <v>15</v>
      </c>
      <c r="U1436" s="1" t="s">
        <v>31</v>
      </c>
    </row>
    <row r="1437" spans="1:21" x14ac:dyDescent="0.25">
      <c r="A1437">
        <v>1439</v>
      </c>
      <c r="B1437">
        <f>IF(IFERROR(VLOOKUP(Origen[[#This Row],[Customer ID]],A1438:A5336,1,FALSE),0)&gt;0,1,0)</f>
        <v>0</v>
      </c>
      <c r="C1437">
        <v>58</v>
      </c>
      <c r="D1437" s="1" t="s">
        <v>2</v>
      </c>
      <c r="E1437" s="1" t="str">
        <f>IF(Origen[[#This Row],[Genero Sin Depurar]]="","Desconocido",Origen[[#This Row],[Genero Sin Depurar]])</f>
        <v>Male</v>
      </c>
      <c r="F1437" s="1" t="s">
        <v>44</v>
      </c>
      <c r="G1437" s="1" t="s">
        <v>45</v>
      </c>
      <c r="H1437" s="2">
        <v>48168</v>
      </c>
      <c r="I1437" s="2" t="str">
        <f>TEXT(Origen[[#This Row],[Fecha Compra]],"dddd")</f>
        <v>domingo</v>
      </c>
      <c r="J1437" s="7" t="str">
        <f>TEXT(MONTH(Origen[[#This Row],[Fecha Compra]]),"MM")</f>
        <v>01</v>
      </c>
      <c r="K1437" s="7">
        <f>YEAR(Origen[[#This Row],[Fecha Compra]])</f>
        <v>2031</v>
      </c>
      <c r="L1437">
        <v>24</v>
      </c>
      <c r="M1437">
        <v>38</v>
      </c>
      <c r="N1437">
        <f>Origen[[#This Row],[Unidades]]*Origen[[#This Row],[PVP]]</f>
        <v>912</v>
      </c>
      <c r="O1437" s="1" t="s">
        <v>131</v>
      </c>
      <c r="P1437" s="1" t="s">
        <v>26</v>
      </c>
      <c r="Q1437" s="1" t="s">
        <v>91</v>
      </c>
      <c r="R1437" s="1" t="s">
        <v>19</v>
      </c>
      <c r="S1437" s="1" t="s">
        <v>36</v>
      </c>
      <c r="T1437" s="1" t="s">
        <v>68</v>
      </c>
      <c r="U1437" s="1" t="s">
        <v>70</v>
      </c>
    </row>
    <row r="1438" spans="1:21" x14ac:dyDescent="0.25">
      <c r="A1438">
        <v>1440</v>
      </c>
      <c r="B1438">
        <f>IF(IFERROR(VLOOKUP(Origen[[#This Row],[Customer ID]],A1439:A5337,1,FALSE),0)&gt;0,1,0)</f>
        <v>0</v>
      </c>
      <c r="C1438">
        <v>25</v>
      </c>
      <c r="D1438" s="1" t="s">
        <v>2</v>
      </c>
      <c r="E1438" s="1" t="str">
        <f>IF(Origen[[#This Row],[Genero Sin Depurar]]="","Desconocido",Origen[[#This Row],[Genero Sin Depurar]])</f>
        <v>Male</v>
      </c>
      <c r="F1438" s="1" t="s">
        <v>119</v>
      </c>
      <c r="G1438" s="1" t="s">
        <v>24</v>
      </c>
      <c r="H1438" s="2">
        <v>48170</v>
      </c>
      <c r="I1438" s="2" t="str">
        <f>TEXT(Origen[[#This Row],[Fecha Compra]],"dddd")</f>
        <v>martes</v>
      </c>
      <c r="J1438" s="7" t="str">
        <f>TEXT(MONTH(Origen[[#This Row],[Fecha Compra]]),"MM")</f>
        <v>01</v>
      </c>
      <c r="K1438" s="7">
        <f>YEAR(Origen[[#This Row],[Fecha Compra]])</f>
        <v>2031</v>
      </c>
      <c r="L1438">
        <v>25</v>
      </c>
      <c r="M1438">
        <v>48</v>
      </c>
      <c r="N1438">
        <f>Origen[[#This Row],[Unidades]]*Origen[[#This Row],[PVP]]</f>
        <v>1200</v>
      </c>
      <c r="O1438" s="1" t="s">
        <v>112</v>
      </c>
      <c r="P1438" s="1" t="s">
        <v>26</v>
      </c>
      <c r="Q1438" s="1" t="s">
        <v>118</v>
      </c>
      <c r="R1438" s="1" t="s">
        <v>35</v>
      </c>
      <c r="S1438" s="1" t="s">
        <v>27</v>
      </c>
      <c r="T1438" s="1" t="s">
        <v>15</v>
      </c>
      <c r="U1438" s="1" t="s">
        <v>11</v>
      </c>
    </row>
    <row r="1439" spans="1:21" x14ac:dyDescent="0.25">
      <c r="A1439">
        <v>1441</v>
      </c>
      <c r="B1439">
        <f>IF(IFERROR(VLOOKUP(Origen[[#This Row],[Customer ID]],A1440:A5338,1,FALSE),0)&gt;0,1,0)</f>
        <v>0</v>
      </c>
      <c r="C1439">
        <v>27</v>
      </c>
      <c r="D1439" s="1" t="s">
        <v>2</v>
      </c>
      <c r="E1439" s="1" t="str">
        <f>IF(Origen[[#This Row],[Genero Sin Depurar]]="","Desconocido",Origen[[#This Row],[Genero Sin Depurar]])</f>
        <v>Male</v>
      </c>
      <c r="F1439" s="1" t="s">
        <v>23</v>
      </c>
      <c r="G1439" s="1" t="s">
        <v>24</v>
      </c>
      <c r="H1439" s="2">
        <v>48172</v>
      </c>
      <c r="I1439" s="2" t="str">
        <f>TEXT(Origen[[#This Row],[Fecha Compra]],"dddd")</f>
        <v>jueves</v>
      </c>
      <c r="J1439" s="7" t="str">
        <f>TEXT(MONTH(Origen[[#This Row],[Fecha Compra]]),"MM")</f>
        <v>01</v>
      </c>
      <c r="K1439" s="7">
        <f>YEAR(Origen[[#This Row],[Fecha Compra]])</f>
        <v>2031</v>
      </c>
      <c r="L1439">
        <v>13</v>
      </c>
      <c r="M1439">
        <v>76</v>
      </c>
      <c r="N1439">
        <f>Origen[[#This Row],[Unidades]]*Origen[[#This Row],[PVP]]</f>
        <v>988</v>
      </c>
      <c r="O1439" s="1" t="s">
        <v>99</v>
      </c>
      <c r="P1439" s="1" t="s">
        <v>26</v>
      </c>
      <c r="Q1439" s="1" t="s">
        <v>51</v>
      </c>
      <c r="R1439" s="1" t="s">
        <v>19</v>
      </c>
      <c r="S1439" s="1" t="s">
        <v>36</v>
      </c>
      <c r="T1439" s="1" t="s">
        <v>10</v>
      </c>
      <c r="U1439" s="1" t="s">
        <v>70</v>
      </c>
    </row>
    <row r="1440" spans="1:21" x14ac:dyDescent="0.25">
      <c r="A1440">
        <v>1442</v>
      </c>
      <c r="B1440">
        <f>IF(IFERROR(VLOOKUP(Origen[[#This Row],[Customer ID]],A1441:A5339,1,FALSE),0)&gt;0,1,0)</f>
        <v>0</v>
      </c>
      <c r="C1440">
        <v>34</v>
      </c>
      <c r="D1440" s="1" t="s">
        <v>2</v>
      </c>
      <c r="E1440" s="1" t="str">
        <f>IF(Origen[[#This Row],[Genero Sin Depurar]]="","Desconocido",Origen[[#This Row],[Genero Sin Depurar]])</f>
        <v>Male</v>
      </c>
      <c r="F1440" s="1" t="s">
        <v>77</v>
      </c>
      <c r="G1440" s="1" t="s">
        <v>4</v>
      </c>
      <c r="H1440" s="2">
        <v>48174</v>
      </c>
      <c r="I1440" s="2" t="str">
        <f>TEXT(Origen[[#This Row],[Fecha Compra]],"dddd")</f>
        <v>sábado</v>
      </c>
      <c r="J1440" s="7" t="str">
        <f>TEXT(MONTH(Origen[[#This Row],[Fecha Compra]]),"MM")</f>
        <v>01</v>
      </c>
      <c r="K1440" s="7">
        <f>YEAR(Origen[[#This Row],[Fecha Compra]])</f>
        <v>2031</v>
      </c>
      <c r="L1440">
        <v>3</v>
      </c>
      <c r="M1440">
        <v>25</v>
      </c>
      <c r="N1440">
        <f>Origen[[#This Row],[Unidades]]*Origen[[#This Row],[PVP]]</f>
        <v>75</v>
      </c>
      <c r="O1440" s="1" t="s">
        <v>127</v>
      </c>
      <c r="P1440" s="1" t="s">
        <v>18</v>
      </c>
      <c r="Q1440" s="1" t="s">
        <v>30</v>
      </c>
      <c r="R1440" s="1" t="s">
        <v>35</v>
      </c>
      <c r="S1440" s="1" t="s">
        <v>20</v>
      </c>
      <c r="T1440" s="1" t="s">
        <v>10</v>
      </c>
      <c r="U1440" s="1" t="s">
        <v>79</v>
      </c>
    </row>
    <row r="1441" spans="1:21" x14ac:dyDescent="0.25">
      <c r="A1441">
        <v>1443</v>
      </c>
      <c r="B1441">
        <f>IF(IFERROR(VLOOKUP(Origen[[#This Row],[Customer ID]],A1442:A5340,1,FALSE),0)&gt;0,1,0)</f>
        <v>0</v>
      </c>
      <c r="C1441">
        <v>53</v>
      </c>
      <c r="D1441" s="1" t="s">
        <v>2</v>
      </c>
      <c r="E1441" s="1" t="str">
        <f>IF(Origen[[#This Row],[Genero Sin Depurar]]="","Desconocido",Origen[[#This Row],[Genero Sin Depurar]])</f>
        <v>Male</v>
      </c>
      <c r="F1441" s="1" t="s">
        <v>86</v>
      </c>
      <c r="G1441" s="1" t="s">
        <v>4</v>
      </c>
      <c r="H1441" s="2">
        <v>48176</v>
      </c>
      <c r="I1441" s="2" t="str">
        <f>TEXT(Origen[[#This Row],[Fecha Compra]],"dddd")</f>
        <v>lunes</v>
      </c>
      <c r="J1441" s="7" t="str">
        <f>TEXT(MONTH(Origen[[#This Row],[Fecha Compra]]),"MM")</f>
        <v>01</v>
      </c>
      <c r="K1441" s="7">
        <f>YEAR(Origen[[#This Row],[Fecha Compra]])</f>
        <v>2031</v>
      </c>
      <c r="L1441">
        <v>42</v>
      </c>
      <c r="M1441">
        <v>92</v>
      </c>
      <c r="N1441">
        <f>Origen[[#This Row],[Unidades]]*Origen[[#This Row],[PVP]]</f>
        <v>3864</v>
      </c>
      <c r="O1441" s="1" t="s">
        <v>117</v>
      </c>
      <c r="P1441" s="1" t="s">
        <v>18</v>
      </c>
      <c r="Q1441" s="1" t="s">
        <v>65</v>
      </c>
      <c r="R1441" s="1" t="s">
        <v>19</v>
      </c>
      <c r="S1441" s="1" t="s">
        <v>52</v>
      </c>
      <c r="T1441" s="1" t="s">
        <v>21</v>
      </c>
      <c r="U1441" s="1" t="s">
        <v>31</v>
      </c>
    </row>
    <row r="1442" spans="1:21" x14ac:dyDescent="0.25">
      <c r="A1442">
        <v>1444</v>
      </c>
      <c r="B1442">
        <f>IF(IFERROR(VLOOKUP(Origen[[#This Row],[Customer ID]],A1443:A5341,1,FALSE),0)&gt;0,1,0)</f>
        <v>0</v>
      </c>
      <c r="C1442">
        <v>58</v>
      </c>
      <c r="D1442" s="1" t="s">
        <v>2</v>
      </c>
      <c r="E1442" s="1" t="str">
        <f>IF(Origen[[#This Row],[Genero Sin Depurar]]="","Desconocido",Origen[[#This Row],[Genero Sin Depurar]])</f>
        <v>Male</v>
      </c>
      <c r="F1442" s="1" t="s">
        <v>23</v>
      </c>
      <c r="G1442" s="1" t="s">
        <v>24</v>
      </c>
      <c r="H1442" s="2">
        <v>48178</v>
      </c>
      <c r="I1442" s="2" t="str">
        <f>TEXT(Origen[[#This Row],[Fecha Compra]],"dddd")</f>
        <v>miércoles</v>
      </c>
      <c r="J1442" s="7" t="str">
        <f>TEXT(MONTH(Origen[[#This Row],[Fecha Compra]]),"MM")</f>
        <v>01</v>
      </c>
      <c r="K1442" s="7">
        <f>YEAR(Origen[[#This Row],[Fecha Compra]])</f>
        <v>2031</v>
      </c>
      <c r="L1442">
        <v>2</v>
      </c>
      <c r="M1442">
        <v>47</v>
      </c>
      <c r="N1442">
        <f>Origen[[#This Row],[Unidades]]*Origen[[#This Row],[PVP]]</f>
        <v>94</v>
      </c>
      <c r="O1442" s="1" t="s">
        <v>117</v>
      </c>
      <c r="P1442" s="1" t="s">
        <v>6</v>
      </c>
      <c r="Q1442" s="1" t="s">
        <v>67</v>
      </c>
      <c r="R1442" s="1" t="s">
        <v>39</v>
      </c>
      <c r="S1442" s="1" t="s">
        <v>27</v>
      </c>
      <c r="T1442" s="1" t="s">
        <v>15</v>
      </c>
      <c r="U1442" s="1" t="s">
        <v>70</v>
      </c>
    </row>
    <row r="1443" spans="1:21" x14ac:dyDescent="0.25">
      <c r="A1443">
        <v>1445</v>
      </c>
      <c r="B1443">
        <f>IF(IFERROR(VLOOKUP(Origen[[#This Row],[Customer ID]],A1444:A5342,1,FALSE),0)&gt;0,1,0)</f>
        <v>0</v>
      </c>
      <c r="C1443">
        <v>32</v>
      </c>
      <c r="D1443" s="1" t="s">
        <v>2</v>
      </c>
      <c r="E1443" s="1" t="str">
        <f>IF(Origen[[#This Row],[Genero Sin Depurar]]="","Desconocido",Origen[[#This Row],[Genero Sin Depurar]])</f>
        <v>Male</v>
      </c>
      <c r="F1443" s="1" t="s">
        <v>12</v>
      </c>
      <c r="G1443" s="1" t="s">
        <v>4</v>
      </c>
      <c r="H1443" s="2">
        <v>48180</v>
      </c>
      <c r="I1443" s="2" t="str">
        <f>TEXT(Origen[[#This Row],[Fecha Compra]],"dddd")</f>
        <v>viernes</v>
      </c>
      <c r="J1443" s="7" t="str">
        <f>TEXT(MONTH(Origen[[#This Row],[Fecha Compra]]),"MM")</f>
        <v>01</v>
      </c>
      <c r="K1443" s="7">
        <f>YEAR(Origen[[#This Row],[Fecha Compra]])</f>
        <v>2031</v>
      </c>
      <c r="L1443">
        <v>26</v>
      </c>
      <c r="M1443">
        <v>36</v>
      </c>
      <c r="N1443">
        <f>Origen[[#This Row],[Unidades]]*Origen[[#This Row],[PVP]]</f>
        <v>936</v>
      </c>
      <c r="O1443" s="1" t="s">
        <v>111</v>
      </c>
      <c r="P1443" s="1" t="s">
        <v>6</v>
      </c>
      <c r="Q1443" s="1" t="s">
        <v>51</v>
      </c>
      <c r="R1443" s="1" t="s">
        <v>39</v>
      </c>
      <c r="S1443" s="1" t="s">
        <v>9</v>
      </c>
      <c r="T1443" s="1" t="s">
        <v>15</v>
      </c>
      <c r="U1443" s="1" t="s">
        <v>40</v>
      </c>
    </row>
    <row r="1444" spans="1:21" x14ac:dyDescent="0.25">
      <c r="A1444">
        <v>1446</v>
      </c>
      <c r="B1444">
        <f>IF(IFERROR(VLOOKUP(Origen[[#This Row],[Customer ID]],A1445:A5343,1,FALSE),0)&gt;0,1,0)</f>
        <v>0</v>
      </c>
      <c r="C1444">
        <v>64</v>
      </c>
      <c r="D1444" s="1" t="s">
        <v>2</v>
      </c>
      <c r="E1444" s="1" t="str">
        <f>IF(Origen[[#This Row],[Genero Sin Depurar]]="","Desconocido",Origen[[#This Row],[Genero Sin Depurar]])</f>
        <v>Male</v>
      </c>
      <c r="F1444" s="1" t="s">
        <v>115</v>
      </c>
      <c r="G1444" s="1" t="s">
        <v>49</v>
      </c>
      <c r="H1444" s="2">
        <v>48182</v>
      </c>
      <c r="I1444" s="2" t="str">
        <f>TEXT(Origen[[#This Row],[Fecha Compra]],"dddd")</f>
        <v>domingo</v>
      </c>
      <c r="J1444" s="7" t="str">
        <f>TEXT(MONTH(Origen[[#This Row],[Fecha Compra]]),"MM")</f>
        <v>01</v>
      </c>
      <c r="K1444" s="7">
        <f>YEAR(Origen[[#This Row],[Fecha Compra]])</f>
        <v>2031</v>
      </c>
      <c r="L1444">
        <v>24</v>
      </c>
      <c r="M1444">
        <v>51</v>
      </c>
      <c r="N1444">
        <f>Origen[[#This Row],[Unidades]]*Origen[[#This Row],[PVP]]</f>
        <v>1224</v>
      </c>
      <c r="O1444" s="1" t="s">
        <v>54</v>
      </c>
      <c r="P1444" s="1" t="s">
        <v>26</v>
      </c>
      <c r="Q1444" s="1" t="s">
        <v>62</v>
      </c>
      <c r="R1444" s="1" t="s">
        <v>39</v>
      </c>
      <c r="S1444" s="1" t="s">
        <v>52</v>
      </c>
      <c r="T1444" s="1" t="s">
        <v>21</v>
      </c>
      <c r="U1444" s="1" t="s">
        <v>31</v>
      </c>
    </row>
    <row r="1445" spans="1:21" x14ac:dyDescent="0.25">
      <c r="A1445">
        <v>1447</v>
      </c>
      <c r="B1445">
        <f>IF(IFERROR(VLOOKUP(Origen[[#This Row],[Customer ID]],A1446:A5344,1,FALSE),0)&gt;0,1,0)</f>
        <v>0</v>
      </c>
      <c r="C1445">
        <v>63</v>
      </c>
      <c r="D1445" s="1" t="s">
        <v>2</v>
      </c>
      <c r="E1445" s="1" t="str">
        <f>IF(Origen[[#This Row],[Genero Sin Depurar]]="","Desconocido",Origen[[#This Row],[Genero Sin Depurar]])</f>
        <v>Male</v>
      </c>
      <c r="F1445" s="1" t="s">
        <v>16</v>
      </c>
      <c r="G1445" s="1" t="s">
        <v>4</v>
      </c>
      <c r="H1445" s="2">
        <v>48184</v>
      </c>
      <c r="I1445" s="2" t="str">
        <f>TEXT(Origen[[#This Row],[Fecha Compra]],"dddd")</f>
        <v>martes</v>
      </c>
      <c r="J1445" s="7" t="str">
        <f>TEXT(MONTH(Origen[[#This Row],[Fecha Compra]]),"MM")</f>
        <v>01</v>
      </c>
      <c r="K1445" s="7">
        <f>YEAR(Origen[[#This Row],[Fecha Compra]])</f>
        <v>2031</v>
      </c>
      <c r="L1445">
        <v>6</v>
      </c>
      <c r="M1445">
        <v>35</v>
      </c>
      <c r="N1445">
        <f>Origen[[#This Row],[Unidades]]*Origen[[#This Row],[PVP]]</f>
        <v>210</v>
      </c>
      <c r="O1445" s="1" t="s">
        <v>33</v>
      </c>
      <c r="P1445" s="1" t="s">
        <v>74</v>
      </c>
      <c r="Q1445" s="1" t="s">
        <v>90</v>
      </c>
      <c r="R1445" s="1" t="s">
        <v>35</v>
      </c>
      <c r="S1445" s="1" t="s">
        <v>9</v>
      </c>
      <c r="T1445" s="1" t="s">
        <v>21</v>
      </c>
      <c r="U1445" s="1" t="s">
        <v>40</v>
      </c>
    </row>
    <row r="1446" spans="1:21" x14ac:dyDescent="0.25">
      <c r="A1446">
        <v>1448</v>
      </c>
      <c r="B1446">
        <f>IF(IFERROR(VLOOKUP(Origen[[#This Row],[Customer ID]],A1447:A5345,1,FALSE),0)&gt;0,1,0)</f>
        <v>0</v>
      </c>
      <c r="C1446">
        <v>23</v>
      </c>
      <c r="D1446" s="1" t="s">
        <v>2</v>
      </c>
      <c r="E1446" s="1" t="str">
        <f>IF(Origen[[#This Row],[Genero Sin Depurar]]="","Desconocido",Origen[[#This Row],[Genero Sin Depurar]])</f>
        <v>Male</v>
      </c>
      <c r="F1446" s="1" t="s">
        <v>86</v>
      </c>
      <c r="G1446" s="1" t="s">
        <v>4</v>
      </c>
      <c r="H1446" s="2">
        <v>48186</v>
      </c>
      <c r="I1446" s="2" t="str">
        <f>TEXT(Origen[[#This Row],[Fecha Compra]],"dddd")</f>
        <v>jueves</v>
      </c>
      <c r="J1446" s="7" t="str">
        <f>TEXT(MONTH(Origen[[#This Row],[Fecha Compra]]),"MM")</f>
        <v>01</v>
      </c>
      <c r="K1446" s="7">
        <f>YEAR(Origen[[#This Row],[Fecha Compra]])</f>
        <v>2031</v>
      </c>
      <c r="L1446">
        <v>25</v>
      </c>
      <c r="M1446">
        <v>57</v>
      </c>
      <c r="N1446">
        <f>Origen[[#This Row],[Unidades]]*Origen[[#This Row],[PVP]]</f>
        <v>1425</v>
      </c>
      <c r="O1446" s="1" t="s">
        <v>112</v>
      </c>
      <c r="P1446" s="1" t="s">
        <v>18</v>
      </c>
      <c r="Q1446" s="1" t="s">
        <v>100</v>
      </c>
      <c r="R1446" s="1" t="s">
        <v>35</v>
      </c>
      <c r="S1446" s="1" t="s">
        <v>27</v>
      </c>
      <c r="T1446" s="1" t="s">
        <v>28</v>
      </c>
      <c r="U1446" s="1" t="s">
        <v>70</v>
      </c>
    </row>
    <row r="1447" spans="1:21" x14ac:dyDescent="0.25">
      <c r="A1447">
        <v>1449</v>
      </c>
      <c r="B1447">
        <f>IF(IFERROR(VLOOKUP(Origen[[#This Row],[Customer ID]],A1448:A5346,1,FALSE),0)&gt;0,1,0)</f>
        <v>0</v>
      </c>
      <c r="C1447">
        <v>64</v>
      </c>
      <c r="D1447" s="1" t="s">
        <v>2</v>
      </c>
      <c r="E1447" s="1" t="str">
        <f>IF(Origen[[#This Row],[Genero Sin Depurar]]="","Desconocido",Origen[[#This Row],[Genero Sin Depurar]])</f>
        <v>Male</v>
      </c>
      <c r="F1447" s="1" t="s">
        <v>119</v>
      </c>
      <c r="G1447" s="1" t="s">
        <v>24</v>
      </c>
      <c r="H1447" s="2">
        <v>48188</v>
      </c>
      <c r="I1447" s="2" t="str">
        <f>TEXT(Origen[[#This Row],[Fecha Compra]],"dddd")</f>
        <v>sábado</v>
      </c>
      <c r="J1447" s="7" t="str">
        <f>TEXT(MONTH(Origen[[#This Row],[Fecha Compra]]),"MM")</f>
        <v>01</v>
      </c>
      <c r="K1447" s="7">
        <f>YEAR(Origen[[#This Row],[Fecha Compra]])</f>
        <v>2031</v>
      </c>
      <c r="L1447">
        <v>11</v>
      </c>
      <c r="M1447">
        <v>95</v>
      </c>
      <c r="N1447">
        <f>Origen[[#This Row],[Unidades]]*Origen[[#This Row],[PVP]]</f>
        <v>1045</v>
      </c>
      <c r="O1447" s="1" t="s">
        <v>46</v>
      </c>
      <c r="P1447" s="1" t="s">
        <v>26</v>
      </c>
      <c r="Q1447" s="1" t="s">
        <v>76</v>
      </c>
      <c r="R1447" s="1" t="s">
        <v>35</v>
      </c>
      <c r="S1447" s="1" t="s">
        <v>20</v>
      </c>
      <c r="T1447" s="1" t="s">
        <v>21</v>
      </c>
      <c r="U1447" s="1" t="s">
        <v>79</v>
      </c>
    </row>
    <row r="1448" spans="1:21" x14ac:dyDescent="0.25">
      <c r="A1448">
        <v>1450</v>
      </c>
      <c r="B1448">
        <f>IF(IFERROR(VLOOKUP(Origen[[#This Row],[Customer ID]],A1449:A5347,1,FALSE),0)&gt;0,1,0)</f>
        <v>0</v>
      </c>
      <c r="C1448">
        <v>18</v>
      </c>
      <c r="D1448" s="1" t="s">
        <v>2</v>
      </c>
      <c r="E1448" s="1" t="str">
        <f>IF(Origen[[#This Row],[Genero Sin Depurar]]="","Desconocido",Origen[[#This Row],[Genero Sin Depurar]])</f>
        <v>Male</v>
      </c>
      <c r="F1448" s="1" t="s">
        <v>107</v>
      </c>
      <c r="G1448" s="1" t="s">
        <v>4</v>
      </c>
      <c r="H1448" s="2">
        <v>48190</v>
      </c>
      <c r="I1448" s="2" t="str">
        <f>TEXT(Origen[[#This Row],[Fecha Compra]],"dddd")</f>
        <v>lunes</v>
      </c>
      <c r="J1448" s="7" t="str">
        <f>TEXT(MONTH(Origen[[#This Row],[Fecha Compra]]),"MM")</f>
        <v>01</v>
      </c>
      <c r="K1448" s="7">
        <f>YEAR(Origen[[#This Row],[Fecha Compra]])</f>
        <v>2031</v>
      </c>
      <c r="L1448">
        <v>20</v>
      </c>
      <c r="M1448">
        <v>41</v>
      </c>
      <c r="N1448">
        <f>Origen[[#This Row],[Unidades]]*Origen[[#This Row],[PVP]]</f>
        <v>820</v>
      </c>
      <c r="O1448" s="1" t="s">
        <v>66</v>
      </c>
      <c r="P1448" s="1" t="s">
        <v>6</v>
      </c>
      <c r="Q1448" s="1" t="s">
        <v>75</v>
      </c>
      <c r="R1448" s="1" t="s">
        <v>8</v>
      </c>
      <c r="S1448" s="1" t="s">
        <v>56</v>
      </c>
      <c r="T1448" s="1" t="s">
        <v>15</v>
      </c>
      <c r="U1448" s="1" t="s">
        <v>79</v>
      </c>
    </row>
    <row r="1449" spans="1:21" x14ac:dyDescent="0.25">
      <c r="A1449">
        <v>1451</v>
      </c>
      <c r="B1449">
        <f>IF(IFERROR(VLOOKUP(Origen[[#This Row],[Customer ID]],A1450:A5348,1,FALSE),0)&gt;0,1,0)</f>
        <v>0</v>
      </c>
      <c r="C1449">
        <v>25</v>
      </c>
      <c r="D1449" s="1" t="s">
        <v>2</v>
      </c>
      <c r="E1449" s="1" t="str">
        <f>IF(Origen[[#This Row],[Genero Sin Depurar]]="","Desconocido",Origen[[#This Row],[Genero Sin Depurar]])</f>
        <v>Male</v>
      </c>
      <c r="F1449" s="1" t="s">
        <v>63</v>
      </c>
      <c r="G1449" s="1" t="s">
        <v>4</v>
      </c>
      <c r="H1449" s="2">
        <v>48192</v>
      </c>
      <c r="I1449" s="2" t="str">
        <f>TEXT(Origen[[#This Row],[Fecha Compra]],"dddd")</f>
        <v>miércoles</v>
      </c>
      <c r="J1449" s="7" t="str">
        <f>TEXT(MONTH(Origen[[#This Row],[Fecha Compra]]),"MM")</f>
        <v>01</v>
      </c>
      <c r="K1449" s="7">
        <f>YEAR(Origen[[#This Row],[Fecha Compra]])</f>
        <v>2031</v>
      </c>
      <c r="L1449">
        <v>25</v>
      </c>
      <c r="M1449">
        <v>44</v>
      </c>
      <c r="N1449">
        <f>Origen[[#This Row],[Unidades]]*Origen[[#This Row],[PVP]]</f>
        <v>1100</v>
      </c>
      <c r="O1449" s="1" t="s">
        <v>97</v>
      </c>
      <c r="P1449" s="1" t="s">
        <v>18</v>
      </c>
      <c r="Q1449" s="1" t="s">
        <v>67</v>
      </c>
      <c r="R1449" s="1" t="s">
        <v>8</v>
      </c>
      <c r="S1449" s="1" t="s">
        <v>20</v>
      </c>
      <c r="T1449" s="1" t="s">
        <v>15</v>
      </c>
      <c r="U1449" s="1" t="s">
        <v>40</v>
      </c>
    </row>
    <row r="1450" spans="1:21" x14ac:dyDescent="0.25">
      <c r="A1450">
        <v>1452</v>
      </c>
      <c r="B1450">
        <f>IF(IFERROR(VLOOKUP(Origen[[#This Row],[Customer ID]],A1451:A5349,1,FALSE),0)&gt;0,1,0)</f>
        <v>0</v>
      </c>
      <c r="C1450">
        <v>54</v>
      </c>
      <c r="D1450" s="1" t="s">
        <v>2</v>
      </c>
      <c r="E1450" s="1" t="str">
        <f>IF(Origen[[#This Row],[Genero Sin Depurar]]="","Desconocido",Origen[[#This Row],[Genero Sin Depurar]])</f>
        <v>Male</v>
      </c>
      <c r="F1450" s="1" t="s">
        <v>84</v>
      </c>
      <c r="G1450" s="1" t="s">
        <v>45</v>
      </c>
      <c r="H1450" s="2">
        <v>48194</v>
      </c>
      <c r="I1450" s="2" t="str">
        <f>TEXT(Origen[[#This Row],[Fecha Compra]],"dddd")</f>
        <v>viernes</v>
      </c>
      <c r="J1450" s="7" t="str">
        <f>TEXT(MONTH(Origen[[#This Row],[Fecha Compra]]),"MM")</f>
        <v>01</v>
      </c>
      <c r="K1450" s="7">
        <f>YEAR(Origen[[#This Row],[Fecha Compra]])</f>
        <v>2031</v>
      </c>
      <c r="L1450">
        <v>35</v>
      </c>
      <c r="M1450">
        <v>34</v>
      </c>
      <c r="N1450">
        <f>Origen[[#This Row],[Unidades]]*Origen[[#This Row],[PVP]]</f>
        <v>1190</v>
      </c>
      <c r="O1450" s="1" t="s">
        <v>122</v>
      </c>
      <c r="P1450" s="1" t="s">
        <v>26</v>
      </c>
      <c r="Q1450" s="1" t="s">
        <v>14</v>
      </c>
      <c r="R1450" s="1" t="s">
        <v>39</v>
      </c>
      <c r="S1450" s="1" t="s">
        <v>27</v>
      </c>
      <c r="T1450" s="1" t="s">
        <v>28</v>
      </c>
      <c r="U1450" s="1" t="s">
        <v>40</v>
      </c>
    </row>
    <row r="1451" spans="1:21" x14ac:dyDescent="0.25">
      <c r="A1451">
        <v>1453</v>
      </c>
      <c r="B1451">
        <f>IF(IFERROR(VLOOKUP(Origen[[#This Row],[Customer ID]],A1452:A5350,1,FALSE),0)&gt;0,1,0)</f>
        <v>0</v>
      </c>
      <c r="C1451">
        <v>60</v>
      </c>
      <c r="D1451" s="1" t="s">
        <v>2</v>
      </c>
      <c r="E1451" s="1" t="str">
        <f>IF(Origen[[#This Row],[Genero Sin Depurar]]="","Desconocido",Origen[[#This Row],[Genero Sin Depurar]])</f>
        <v>Male</v>
      </c>
      <c r="F1451" s="1" t="s">
        <v>84</v>
      </c>
      <c r="G1451" s="1" t="s">
        <v>45</v>
      </c>
      <c r="H1451" s="2">
        <v>48196</v>
      </c>
      <c r="I1451" s="2" t="str">
        <f>TEXT(Origen[[#This Row],[Fecha Compra]],"dddd")</f>
        <v>domingo</v>
      </c>
      <c r="J1451" s="7" t="str">
        <f>TEXT(MONTH(Origen[[#This Row],[Fecha Compra]]),"MM")</f>
        <v>01</v>
      </c>
      <c r="K1451" s="7">
        <f>YEAR(Origen[[#This Row],[Fecha Compra]])</f>
        <v>2031</v>
      </c>
      <c r="L1451">
        <v>11</v>
      </c>
      <c r="M1451">
        <v>25</v>
      </c>
      <c r="N1451">
        <f>Origen[[#This Row],[Unidades]]*Origen[[#This Row],[PVP]]</f>
        <v>275</v>
      </c>
      <c r="O1451" s="1" t="s">
        <v>94</v>
      </c>
      <c r="P1451" s="1" t="s">
        <v>6</v>
      </c>
      <c r="Q1451" s="1" t="s">
        <v>126</v>
      </c>
      <c r="R1451" s="1" t="s">
        <v>19</v>
      </c>
      <c r="S1451" s="1" t="s">
        <v>52</v>
      </c>
      <c r="T1451" s="1" t="s">
        <v>57</v>
      </c>
      <c r="U1451" s="1" t="s">
        <v>40</v>
      </c>
    </row>
    <row r="1452" spans="1:21" x14ac:dyDescent="0.25">
      <c r="A1452">
        <v>1454</v>
      </c>
      <c r="B1452">
        <f>IF(IFERROR(VLOOKUP(Origen[[#This Row],[Customer ID]],A1453:A5351,1,FALSE),0)&gt;0,1,0)</f>
        <v>0</v>
      </c>
      <c r="C1452">
        <v>36</v>
      </c>
      <c r="D1452" s="1" t="s">
        <v>2</v>
      </c>
      <c r="E1452" s="1" t="str">
        <f>IF(Origen[[#This Row],[Genero Sin Depurar]]="","Desconocido",Origen[[#This Row],[Genero Sin Depurar]])</f>
        <v>Male</v>
      </c>
      <c r="F1452" s="1" t="s">
        <v>119</v>
      </c>
      <c r="G1452" s="1" t="s">
        <v>24</v>
      </c>
      <c r="H1452" s="2">
        <v>48198</v>
      </c>
      <c r="I1452" s="2" t="str">
        <f>TEXT(Origen[[#This Row],[Fecha Compra]],"dddd")</f>
        <v>martes</v>
      </c>
      <c r="J1452" s="7" t="str">
        <f>TEXT(MONTH(Origen[[#This Row],[Fecha Compra]]),"MM")</f>
        <v>01</v>
      </c>
      <c r="K1452" s="7">
        <f>YEAR(Origen[[#This Row],[Fecha Compra]])</f>
        <v>2031</v>
      </c>
      <c r="L1452">
        <v>41</v>
      </c>
      <c r="M1452">
        <v>93</v>
      </c>
      <c r="N1452">
        <f>Origen[[#This Row],[Unidades]]*Origen[[#This Row],[PVP]]</f>
        <v>3813</v>
      </c>
      <c r="O1452" s="1" t="s">
        <v>123</v>
      </c>
      <c r="P1452" s="1" t="s">
        <v>18</v>
      </c>
      <c r="Q1452" s="1" t="s">
        <v>67</v>
      </c>
      <c r="R1452" s="1" t="s">
        <v>8</v>
      </c>
      <c r="S1452" s="1" t="s">
        <v>52</v>
      </c>
      <c r="T1452" s="1" t="s">
        <v>57</v>
      </c>
      <c r="U1452" s="1" t="s">
        <v>11</v>
      </c>
    </row>
    <row r="1453" spans="1:21" x14ac:dyDescent="0.25">
      <c r="A1453">
        <v>1455</v>
      </c>
      <c r="B1453">
        <f>IF(IFERROR(VLOOKUP(Origen[[#This Row],[Customer ID]],A1454:A5352,1,FALSE),0)&gt;0,1,0)</f>
        <v>0</v>
      </c>
      <c r="C1453">
        <v>66</v>
      </c>
      <c r="D1453" s="1" t="s">
        <v>2</v>
      </c>
      <c r="E1453" s="1" t="str">
        <f>IF(Origen[[#This Row],[Genero Sin Depurar]]="","Desconocido",Origen[[#This Row],[Genero Sin Depurar]])</f>
        <v>Male</v>
      </c>
      <c r="F1453" s="1" t="s">
        <v>32</v>
      </c>
      <c r="G1453" s="1" t="s">
        <v>24</v>
      </c>
      <c r="H1453" s="2">
        <v>48200</v>
      </c>
      <c r="I1453" s="2" t="str">
        <f>TEXT(Origen[[#This Row],[Fecha Compra]],"dddd")</f>
        <v>jueves</v>
      </c>
      <c r="J1453" s="7" t="str">
        <f>TEXT(MONTH(Origen[[#This Row],[Fecha Compra]]),"MM")</f>
        <v>01</v>
      </c>
      <c r="K1453" s="7">
        <f>YEAR(Origen[[#This Row],[Fecha Compra]])</f>
        <v>2031</v>
      </c>
      <c r="L1453">
        <v>17</v>
      </c>
      <c r="M1453">
        <v>50</v>
      </c>
      <c r="N1453">
        <f>Origen[[#This Row],[Unidades]]*Origen[[#This Row],[PVP]]</f>
        <v>850</v>
      </c>
      <c r="O1453" s="1" t="s">
        <v>124</v>
      </c>
      <c r="P1453" s="1" t="s">
        <v>6</v>
      </c>
      <c r="Q1453" s="1" t="s">
        <v>14</v>
      </c>
      <c r="R1453" s="1" t="s">
        <v>8</v>
      </c>
      <c r="S1453" s="1" t="s">
        <v>20</v>
      </c>
      <c r="T1453" s="1" t="s">
        <v>21</v>
      </c>
      <c r="U1453" s="1" t="s">
        <v>31</v>
      </c>
    </row>
    <row r="1454" spans="1:21" x14ac:dyDescent="0.25">
      <c r="A1454">
        <v>1456</v>
      </c>
      <c r="B1454">
        <f>IF(IFERROR(VLOOKUP(Origen[[#This Row],[Customer ID]],A1455:A5353,1,FALSE),0)&gt;0,1,0)</f>
        <v>0</v>
      </c>
      <c r="C1454">
        <v>60</v>
      </c>
      <c r="D1454" s="1" t="s">
        <v>2</v>
      </c>
      <c r="E1454" s="1" t="str">
        <f>IF(Origen[[#This Row],[Genero Sin Depurar]]="","Desconocido",Origen[[#This Row],[Genero Sin Depurar]])</f>
        <v>Male</v>
      </c>
      <c r="F1454" s="1" t="s">
        <v>77</v>
      </c>
      <c r="G1454" s="1" t="s">
        <v>4</v>
      </c>
      <c r="H1454" s="2">
        <v>48202</v>
      </c>
      <c r="I1454" s="2" t="str">
        <f>TEXT(Origen[[#This Row],[Fecha Compra]],"dddd")</f>
        <v>sábado</v>
      </c>
      <c r="J1454" s="7" t="str">
        <f>TEXT(MONTH(Origen[[#This Row],[Fecha Compra]]),"MM")</f>
        <v>01</v>
      </c>
      <c r="K1454" s="7">
        <f>YEAR(Origen[[#This Row],[Fecha Compra]])</f>
        <v>2031</v>
      </c>
      <c r="L1454">
        <v>1</v>
      </c>
      <c r="M1454">
        <v>79</v>
      </c>
      <c r="N1454">
        <f>Origen[[#This Row],[Unidades]]*Origen[[#This Row],[PVP]]</f>
        <v>79</v>
      </c>
      <c r="O1454" s="1" t="s">
        <v>72</v>
      </c>
      <c r="P1454" s="1" t="s">
        <v>6</v>
      </c>
      <c r="Q1454" s="1" t="s">
        <v>47</v>
      </c>
      <c r="R1454" s="1" t="s">
        <v>39</v>
      </c>
      <c r="S1454" s="1" t="s">
        <v>9</v>
      </c>
      <c r="T1454" s="1" t="s">
        <v>28</v>
      </c>
      <c r="U1454" s="1" t="s">
        <v>79</v>
      </c>
    </row>
    <row r="1455" spans="1:21" x14ac:dyDescent="0.25">
      <c r="A1455">
        <v>1457</v>
      </c>
      <c r="B1455">
        <f>IF(IFERROR(VLOOKUP(Origen[[#This Row],[Customer ID]],A1456:A5354,1,FALSE),0)&gt;0,1,0)</f>
        <v>0</v>
      </c>
      <c r="C1455">
        <v>59</v>
      </c>
      <c r="D1455" s="1" t="s">
        <v>2</v>
      </c>
      <c r="E1455" s="1" t="str">
        <f>IF(Origen[[#This Row],[Genero Sin Depurar]]="","Desconocido",Origen[[#This Row],[Genero Sin Depurar]])</f>
        <v>Male</v>
      </c>
      <c r="F1455" s="1" t="s">
        <v>44</v>
      </c>
      <c r="G1455" s="1" t="s">
        <v>45</v>
      </c>
      <c r="H1455" s="2">
        <v>48204</v>
      </c>
      <c r="I1455" s="2" t="str">
        <f>TEXT(Origen[[#This Row],[Fecha Compra]],"dddd")</f>
        <v>lunes</v>
      </c>
      <c r="J1455" s="7" t="str">
        <f>TEXT(MONTH(Origen[[#This Row],[Fecha Compra]]),"MM")</f>
        <v>01</v>
      </c>
      <c r="K1455" s="7">
        <f>YEAR(Origen[[#This Row],[Fecha Compra]])</f>
        <v>2031</v>
      </c>
      <c r="L1455">
        <v>30</v>
      </c>
      <c r="M1455">
        <v>100</v>
      </c>
      <c r="N1455">
        <f>Origen[[#This Row],[Unidades]]*Origen[[#This Row],[PVP]]</f>
        <v>3000</v>
      </c>
      <c r="O1455" s="1" t="s">
        <v>38</v>
      </c>
      <c r="P1455" s="1" t="s">
        <v>18</v>
      </c>
      <c r="Q1455" s="1" t="s">
        <v>60</v>
      </c>
      <c r="R1455" s="1" t="s">
        <v>19</v>
      </c>
      <c r="S1455" s="1" t="s">
        <v>56</v>
      </c>
      <c r="T1455" s="1" t="s">
        <v>28</v>
      </c>
      <c r="U1455" s="1" t="s">
        <v>79</v>
      </c>
    </row>
    <row r="1456" spans="1:21" x14ac:dyDescent="0.25">
      <c r="A1456">
        <v>1458</v>
      </c>
      <c r="B1456">
        <f>IF(IFERROR(VLOOKUP(Origen[[#This Row],[Customer ID]],A1457:A5355,1,FALSE),0)&gt;0,1,0)</f>
        <v>0</v>
      </c>
      <c r="C1456">
        <v>58</v>
      </c>
      <c r="D1456" s="1" t="s">
        <v>2</v>
      </c>
      <c r="E1456" s="1" t="str">
        <f>IF(Origen[[#This Row],[Genero Sin Depurar]]="","Desconocido",Origen[[#This Row],[Genero Sin Depurar]])</f>
        <v>Male</v>
      </c>
      <c r="F1456" s="1" t="s">
        <v>37</v>
      </c>
      <c r="G1456" s="1" t="s">
        <v>4</v>
      </c>
      <c r="H1456" s="2">
        <v>48206</v>
      </c>
      <c r="I1456" s="2" t="str">
        <f>TEXT(Origen[[#This Row],[Fecha Compra]],"dddd")</f>
        <v>miércoles</v>
      </c>
      <c r="J1456" s="7" t="str">
        <f>TEXT(MONTH(Origen[[#This Row],[Fecha Compra]]),"MM")</f>
        <v>01</v>
      </c>
      <c r="K1456" s="7">
        <f>YEAR(Origen[[#This Row],[Fecha Compra]])</f>
        <v>2031</v>
      </c>
      <c r="L1456">
        <v>47</v>
      </c>
      <c r="M1456">
        <v>57</v>
      </c>
      <c r="N1456">
        <f>Origen[[#This Row],[Unidades]]*Origen[[#This Row],[PVP]]</f>
        <v>2679</v>
      </c>
      <c r="O1456" s="1" t="s">
        <v>120</v>
      </c>
      <c r="P1456" s="1" t="s">
        <v>18</v>
      </c>
      <c r="Q1456" s="1" t="s">
        <v>7</v>
      </c>
      <c r="R1456" s="1" t="s">
        <v>19</v>
      </c>
      <c r="S1456" s="1" t="s">
        <v>9</v>
      </c>
      <c r="T1456" s="1" t="s">
        <v>10</v>
      </c>
      <c r="U1456" s="1" t="s">
        <v>11</v>
      </c>
    </row>
    <row r="1457" spans="1:21" x14ac:dyDescent="0.25">
      <c r="A1457">
        <v>1459</v>
      </c>
      <c r="B1457">
        <f>IF(IFERROR(VLOOKUP(Origen[[#This Row],[Customer ID]],A1458:A5356,1,FALSE),0)&gt;0,1,0)</f>
        <v>0</v>
      </c>
      <c r="C1457">
        <v>35</v>
      </c>
      <c r="D1457" s="1" t="s">
        <v>2</v>
      </c>
      <c r="E1457" s="1" t="str">
        <f>IF(Origen[[#This Row],[Genero Sin Depurar]]="","Desconocido",Origen[[#This Row],[Genero Sin Depurar]])</f>
        <v>Male</v>
      </c>
      <c r="F1457" s="1" t="s">
        <v>12</v>
      </c>
      <c r="G1457" s="1" t="s">
        <v>4</v>
      </c>
      <c r="H1457" s="2">
        <v>48208</v>
      </c>
      <c r="I1457" s="2" t="str">
        <f>TEXT(Origen[[#This Row],[Fecha Compra]],"dddd")</f>
        <v>viernes</v>
      </c>
      <c r="J1457" s="7" t="str">
        <f>TEXT(MONTH(Origen[[#This Row],[Fecha Compra]]),"MM")</f>
        <v>01</v>
      </c>
      <c r="K1457" s="7">
        <f>YEAR(Origen[[#This Row],[Fecha Compra]])</f>
        <v>2031</v>
      </c>
      <c r="L1457">
        <v>34</v>
      </c>
      <c r="M1457">
        <v>28</v>
      </c>
      <c r="N1457">
        <f>Origen[[#This Row],[Unidades]]*Origen[[#This Row],[PVP]]</f>
        <v>952</v>
      </c>
      <c r="O1457" s="1" t="s">
        <v>50</v>
      </c>
      <c r="P1457" s="1" t="s">
        <v>26</v>
      </c>
      <c r="Q1457" s="1" t="s">
        <v>82</v>
      </c>
      <c r="R1457" s="1" t="s">
        <v>19</v>
      </c>
      <c r="S1457" s="1" t="s">
        <v>52</v>
      </c>
      <c r="T1457" s="1" t="s">
        <v>10</v>
      </c>
      <c r="U1457" s="1" t="s">
        <v>22</v>
      </c>
    </row>
    <row r="1458" spans="1:21" x14ac:dyDescent="0.25">
      <c r="A1458">
        <v>1460</v>
      </c>
      <c r="B1458">
        <f>IF(IFERROR(VLOOKUP(Origen[[#This Row],[Customer ID]],A1459:A5357,1,FALSE),0)&gt;0,1,0)</f>
        <v>0</v>
      </c>
      <c r="C1458">
        <v>20</v>
      </c>
      <c r="D1458" s="1" t="s">
        <v>2</v>
      </c>
      <c r="E1458" s="1" t="str">
        <f>IF(Origen[[#This Row],[Genero Sin Depurar]]="","Desconocido",Origen[[#This Row],[Genero Sin Depurar]])</f>
        <v>Male</v>
      </c>
      <c r="F1458" s="1" t="s">
        <v>53</v>
      </c>
      <c r="G1458" s="1" t="s">
        <v>24</v>
      </c>
      <c r="H1458" s="2">
        <v>48210</v>
      </c>
      <c r="I1458" s="2" t="str">
        <f>TEXT(Origen[[#This Row],[Fecha Compra]],"dddd")</f>
        <v>domingo</v>
      </c>
      <c r="J1458" s="7" t="str">
        <f>TEXT(MONTH(Origen[[#This Row],[Fecha Compra]]),"MM")</f>
        <v>01</v>
      </c>
      <c r="K1458" s="7">
        <f>YEAR(Origen[[#This Row],[Fecha Compra]])</f>
        <v>2031</v>
      </c>
      <c r="L1458">
        <v>18</v>
      </c>
      <c r="M1458">
        <v>35</v>
      </c>
      <c r="N1458">
        <f>Origen[[#This Row],[Unidades]]*Origen[[#This Row],[PVP]]</f>
        <v>630</v>
      </c>
      <c r="O1458" s="1" t="s">
        <v>13</v>
      </c>
      <c r="P1458" s="1" t="s">
        <v>6</v>
      </c>
      <c r="Q1458" s="1" t="s">
        <v>116</v>
      </c>
      <c r="R1458" s="1" t="s">
        <v>8</v>
      </c>
      <c r="S1458" s="1" t="s">
        <v>9</v>
      </c>
      <c r="T1458" s="1" t="s">
        <v>10</v>
      </c>
      <c r="U1458" s="1" t="s">
        <v>11</v>
      </c>
    </row>
    <row r="1459" spans="1:21" x14ac:dyDescent="0.25">
      <c r="A1459">
        <v>1461</v>
      </c>
      <c r="B1459">
        <f>IF(IFERROR(VLOOKUP(Origen[[#This Row],[Customer ID]],A1460:A5358,1,FALSE),0)&gt;0,1,0)</f>
        <v>0</v>
      </c>
      <c r="C1459">
        <v>70</v>
      </c>
      <c r="D1459" s="1" t="s">
        <v>2</v>
      </c>
      <c r="E1459" s="1" t="str">
        <f>IF(Origen[[#This Row],[Genero Sin Depurar]]="","Desconocido",Origen[[#This Row],[Genero Sin Depurar]])</f>
        <v>Male</v>
      </c>
      <c r="F1459" s="1" t="s">
        <v>119</v>
      </c>
      <c r="G1459" s="1" t="s">
        <v>24</v>
      </c>
      <c r="H1459" s="2">
        <v>48212</v>
      </c>
      <c r="I1459" s="2" t="str">
        <f>TEXT(Origen[[#This Row],[Fecha Compra]],"dddd")</f>
        <v>martes</v>
      </c>
      <c r="J1459" s="7" t="str">
        <f>TEXT(MONTH(Origen[[#This Row],[Fecha Compra]]),"MM")</f>
        <v>01</v>
      </c>
      <c r="K1459" s="7">
        <f>YEAR(Origen[[#This Row],[Fecha Compra]])</f>
        <v>2031</v>
      </c>
      <c r="L1459">
        <v>33</v>
      </c>
      <c r="M1459">
        <v>85</v>
      </c>
      <c r="N1459">
        <f>Origen[[#This Row],[Unidades]]*Origen[[#This Row],[PVP]]</f>
        <v>2805</v>
      </c>
      <c r="O1459" s="1" t="s">
        <v>120</v>
      </c>
      <c r="P1459" s="1" t="s">
        <v>6</v>
      </c>
      <c r="Q1459" s="1" t="s">
        <v>65</v>
      </c>
      <c r="R1459" s="1" t="s">
        <v>39</v>
      </c>
      <c r="S1459" s="1" t="s">
        <v>36</v>
      </c>
      <c r="T1459" s="1" t="s">
        <v>10</v>
      </c>
      <c r="U1459" s="1" t="s">
        <v>58</v>
      </c>
    </row>
    <row r="1460" spans="1:21" x14ac:dyDescent="0.25">
      <c r="A1460">
        <v>1462</v>
      </c>
      <c r="B1460">
        <f>IF(IFERROR(VLOOKUP(Origen[[#This Row],[Customer ID]],A1461:A5359,1,FALSE),0)&gt;0,1,0)</f>
        <v>0</v>
      </c>
      <c r="C1460">
        <v>54</v>
      </c>
      <c r="D1460" s="1" t="s">
        <v>2</v>
      </c>
      <c r="E1460" s="1" t="str">
        <f>IF(Origen[[#This Row],[Genero Sin Depurar]]="","Desconocido",Origen[[#This Row],[Genero Sin Depurar]])</f>
        <v>Male</v>
      </c>
      <c r="F1460" s="1" t="s">
        <v>71</v>
      </c>
      <c r="G1460" s="1" t="s">
        <v>49</v>
      </c>
      <c r="H1460" s="2">
        <v>48214</v>
      </c>
      <c r="I1460" s="2" t="str">
        <f>TEXT(Origen[[#This Row],[Fecha Compra]],"dddd")</f>
        <v>jueves</v>
      </c>
      <c r="J1460" s="7" t="str">
        <f>TEXT(MONTH(Origen[[#This Row],[Fecha Compra]]),"MM")</f>
        <v>01</v>
      </c>
      <c r="K1460" s="7">
        <f>YEAR(Origen[[#This Row],[Fecha Compra]])</f>
        <v>2032</v>
      </c>
      <c r="L1460">
        <v>42</v>
      </c>
      <c r="M1460">
        <v>95</v>
      </c>
      <c r="N1460">
        <f>Origen[[#This Row],[Unidades]]*Origen[[#This Row],[PVP]]</f>
        <v>3990</v>
      </c>
      <c r="O1460" s="1" t="s">
        <v>29</v>
      </c>
      <c r="P1460" s="1" t="s">
        <v>18</v>
      </c>
      <c r="Q1460" s="1" t="s">
        <v>90</v>
      </c>
      <c r="R1460" s="1" t="s">
        <v>35</v>
      </c>
      <c r="S1460" s="1" t="s">
        <v>52</v>
      </c>
      <c r="T1460" s="1" t="s">
        <v>10</v>
      </c>
      <c r="U1460" s="1" t="s">
        <v>40</v>
      </c>
    </row>
    <row r="1461" spans="1:21" x14ac:dyDescent="0.25">
      <c r="A1461">
        <v>1463</v>
      </c>
      <c r="B1461">
        <f>IF(IFERROR(VLOOKUP(Origen[[#This Row],[Customer ID]],A1462:A5360,1,FALSE),0)&gt;0,1,0)</f>
        <v>0</v>
      </c>
      <c r="C1461">
        <v>38</v>
      </c>
      <c r="D1461" s="1" t="s">
        <v>2</v>
      </c>
      <c r="E1461" s="1" t="str">
        <f>IF(Origen[[#This Row],[Genero Sin Depurar]]="","Desconocido",Origen[[#This Row],[Genero Sin Depurar]])</f>
        <v>Male</v>
      </c>
      <c r="F1461" s="1" t="s">
        <v>32</v>
      </c>
      <c r="G1461" s="1" t="s">
        <v>24</v>
      </c>
      <c r="H1461" s="2">
        <v>48216</v>
      </c>
      <c r="I1461" s="2" t="str">
        <f>TEXT(Origen[[#This Row],[Fecha Compra]],"dddd")</f>
        <v>sábado</v>
      </c>
      <c r="J1461" s="7" t="str">
        <f>TEXT(MONTH(Origen[[#This Row],[Fecha Compra]]),"MM")</f>
        <v>01</v>
      </c>
      <c r="K1461" s="7">
        <f>YEAR(Origen[[#This Row],[Fecha Compra]])</f>
        <v>2032</v>
      </c>
      <c r="L1461">
        <v>2</v>
      </c>
      <c r="M1461">
        <v>90</v>
      </c>
      <c r="N1461">
        <f>Origen[[#This Row],[Unidades]]*Origen[[#This Row],[PVP]]</f>
        <v>180</v>
      </c>
      <c r="O1461" s="1" t="s">
        <v>122</v>
      </c>
      <c r="P1461" s="1" t="s">
        <v>18</v>
      </c>
      <c r="Q1461" s="1" t="s">
        <v>43</v>
      </c>
      <c r="R1461" s="1" t="s">
        <v>35</v>
      </c>
      <c r="S1461" s="1" t="s">
        <v>52</v>
      </c>
      <c r="T1461" s="1" t="s">
        <v>10</v>
      </c>
      <c r="U1461" s="1" t="s">
        <v>40</v>
      </c>
    </row>
    <row r="1462" spans="1:21" x14ac:dyDescent="0.25">
      <c r="A1462">
        <v>1464</v>
      </c>
      <c r="B1462">
        <f>IF(IFERROR(VLOOKUP(Origen[[#This Row],[Customer ID]],A1463:A5361,1,FALSE),0)&gt;0,1,0)</f>
        <v>0</v>
      </c>
      <c r="C1462">
        <v>54</v>
      </c>
      <c r="D1462" s="1" t="s">
        <v>2</v>
      </c>
      <c r="E1462" s="1" t="str">
        <f>IF(Origen[[#This Row],[Genero Sin Depurar]]="","Desconocido",Origen[[#This Row],[Genero Sin Depurar]])</f>
        <v>Male</v>
      </c>
      <c r="F1462" s="1" t="s">
        <v>88</v>
      </c>
      <c r="G1462" s="1" t="s">
        <v>49</v>
      </c>
      <c r="H1462" s="2">
        <v>48218</v>
      </c>
      <c r="I1462" s="2" t="str">
        <f>TEXT(Origen[[#This Row],[Fecha Compra]],"dddd")</f>
        <v>lunes</v>
      </c>
      <c r="J1462" s="7" t="str">
        <f>TEXT(MONTH(Origen[[#This Row],[Fecha Compra]]),"MM")</f>
        <v>01</v>
      </c>
      <c r="K1462" s="7">
        <f>YEAR(Origen[[#This Row],[Fecha Compra]])</f>
        <v>2032</v>
      </c>
      <c r="L1462">
        <v>1</v>
      </c>
      <c r="M1462">
        <v>49</v>
      </c>
      <c r="N1462">
        <f>Origen[[#This Row],[Unidades]]*Origen[[#This Row],[PVP]]</f>
        <v>49</v>
      </c>
      <c r="O1462" s="1" t="s">
        <v>83</v>
      </c>
      <c r="P1462" s="1" t="s">
        <v>26</v>
      </c>
      <c r="Q1462" s="1" t="s">
        <v>100</v>
      </c>
      <c r="R1462" s="1" t="s">
        <v>35</v>
      </c>
      <c r="S1462" s="1" t="s">
        <v>56</v>
      </c>
      <c r="T1462" s="1" t="s">
        <v>57</v>
      </c>
      <c r="U1462" s="1" t="s">
        <v>70</v>
      </c>
    </row>
    <row r="1463" spans="1:21" x14ac:dyDescent="0.25">
      <c r="A1463">
        <v>1465</v>
      </c>
      <c r="B1463">
        <f>IF(IFERROR(VLOOKUP(Origen[[#This Row],[Customer ID]],A1464:A5362,1,FALSE),0)&gt;0,1,0)</f>
        <v>0</v>
      </c>
      <c r="C1463">
        <v>33</v>
      </c>
      <c r="D1463" s="1" t="s">
        <v>2</v>
      </c>
      <c r="E1463" s="1" t="str">
        <f>IF(Origen[[#This Row],[Genero Sin Depurar]]="","Desconocido",Origen[[#This Row],[Genero Sin Depurar]])</f>
        <v>Male</v>
      </c>
      <c r="F1463" s="1" t="s">
        <v>115</v>
      </c>
      <c r="G1463" s="1" t="s">
        <v>49</v>
      </c>
      <c r="H1463" s="2">
        <v>48220</v>
      </c>
      <c r="I1463" s="2" t="str">
        <f>TEXT(Origen[[#This Row],[Fecha Compra]],"dddd")</f>
        <v>miércoles</v>
      </c>
      <c r="J1463" s="7" t="str">
        <f>TEXT(MONTH(Origen[[#This Row],[Fecha Compra]]),"MM")</f>
        <v>01</v>
      </c>
      <c r="K1463" s="7">
        <f>YEAR(Origen[[#This Row],[Fecha Compra]])</f>
        <v>2032</v>
      </c>
      <c r="L1463">
        <v>23</v>
      </c>
      <c r="M1463">
        <v>92</v>
      </c>
      <c r="N1463">
        <f>Origen[[#This Row],[Unidades]]*Origen[[#This Row],[PVP]]</f>
        <v>2116</v>
      </c>
      <c r="O1463" s="1" t="s">
        <v>38</v>
      </c>
      <c r="P1463" s="1" t="s">
        <v>26</v>
      </c>
      <c r="Q1463" s="1" t="s">
        <v>82</v>
      </c>
      <c r="R1463" s="1" t="s">
        <v>8</v>
      </c>
      <c r="S1463" s="1" t="s">
        <v>52</v>
      </c>
      <c r="T1463" s="1" t="s">
        <v>57</v>
      </c>
      <c r="U1463" s="1" t="s">
        <v>40</v>
      </c>
    </row>
    <row r="1464" spans="1:21" x14ac:dyDescent="0.25">
      <c r="A1464">
        <v>1466</v>
      </c>
      <c r="B1464">
        <f>IF(IFERROR(VLOOKUP(Origen[[#This Row],[Customer ID]],A1465:A5363,1,FALSE),0)&gt;0,1,0)</f>
        <v>0</v>
      </c>
      <c r="C1464">
        <v>46</v>
      </c>
      <c r="D1464" s="1" t="s">
        <v>2</v>
      </c>
      <c r="E1464" s="1" t="str">
        <f>IF(Origen[[#This Row],[Genero Sin Depurar]]="","Desconocido",Origen[[#This Row],[Genero Sin Depurar]])</f>
        <v>Male</v>
      </c>
      <c r="F1464" s="1" t="s">
        <v>125</v>
      </c>
      <c r="G1464" s="1" t="s">
        <v>49</v>
      </c>
      <c r="H1464" s="2">
        <v>48222</v>
      </c>
      <c r="I1464" s="2" t="str">
        <f>TEXT(Origen[[#This Row],[Fecha Compra]],"dddd")</f>
        <v>viernes</v>
      </c>
      <c r="J1464" s="7" t="str">
        <f>TEXT(MONTH(Origen[[#This Row],[Fecha Compra]]),"MM")</f>
        <v>01</v>
      </c>
      <c r="K1464" s="7">
        <f>YEAR(Origen[[#This Row],[Fecha Compra]])</f>
        <v>2032</v>
      </c>
      <c r="L1464">
        <v>42</v>
      </c>
      <c r="M1464">
        <v>72</v>
      </c>
      <c r="N1464">
        <f>Origen[[#This Row],[Unidades]]*Origen[[#This Row],[PVP]]</f>
        <v>3024</v>
      </c>
      <c r="O1464" s="1" t="s">
        <v>127</v>
      </c>
      <c r="P1464" s="1" t="s">
        <v>74</v>
      </c>
      <c r="Q1464" s="1" t="s">
        <v>65</v>
      </c>
      <c r="R1464" s="1" t="s">
        <v>8</v>
      </c>
      <c r="S1464" s="1" t="s">
        <v>56</v>
      </c>
      <c r="T1464" s="1" t="s">
        <v>15</v>
      </c>
      <c r="U1464" s="1" t="s">
        <v>58</v>
      </c>
    </row>
    <row r="1465" spans="1:21" x14ac:dyDescent="0.25">
      <c r="A1465">
        <v>1467</v>
      </c>
      <c r="B1465">
        <f>IF(IFERROR(VLOOKUP(Origen[[#This Row],[Customer ID]],A1466:A5364,1,FALSE),0)&gt;0,1,0)</f>
        <v>0</v>
      </c>
      <c r="C1465">
        <v>58</v>
      </c>
      <c r="D1465" s="1" t="s">
        <v>2</v>
      </c>
      <c r="E1465" s="1" t="str">
        <f>IF(Origen[[#This Row],[Genero Sin Depurar]]="","Desconocido",Origen[[#This Row],[Genero Sin Depurar]])</f>
        <v>Male</v>
      </c>
      <c r="F1465" s="1" t="s">
        <v>41</v>
      </c>
      <c r="G1465" s="1" t="s">
        <v>4</v>
      </c>
      <c r="H1465" s="2">
        <v>48224</v>
      </c>
      <c r="I1465" s="2" t="str">
        <f>TEXT(Origen[[#This Row],[Fecha Compra]],"dddd")</f>
        <v>domingo</v>
      </c>
      <c r="J1465" s="7" t="str">
        <f>TEXT(MONTH(Origen[[#This Row],[Fecha Compra]]),"MM")</f>
        <v>01</v>
      </c>
      <c r="K1465" s="7">
        <f>YEAR(Origen[[#This Row],[Fecha Compra]])</f>
        <v>2032</v>
      </c>
      <c r="L1465">
        <v>3</v>
      </c>
      <c r="M1465">
        <v>71</v>
      </c>
      <c r="N1465">
        <f>Origen[[#This Row],[Unidades]]*Origen[[#This Row],[PVP]]</f>
        <v>213</v>
      </c>
      <c r="O1465" s="1" t="s">
        <v>72</v>
      </c>
      <c r="P1465" s="1" t="s">
        <v>26</v>
      </c>
      <c r="Q1465" s="1" t="s">
        <v>78</v>
      </c>
      <c r="R1465" s="1" t="s">
        <v>35</v>
      </c>
      <c r="S1465" s="1" t="s">
        <v>56</v>
      </c>
      <c r="T1465" s="1" t="s">
        <v>28</v>
      </c>
      <c r="U1465" s="1" t="s">
        <v>31</v>
      </c>
    </row>
    <row r="1466" spans="1:21" x14ac:dyDescent="0.25">
      <c r="A1466">
        <v>1468</v>
      </c>
      <c r="B1466">
        <f>IF(IFERROR(VLOOKUP(Origen[[#This Row],[Customer ID]],A1467:A5365,1,FALSE),0)&gt;0,1,0)</f>
        <v>0</v>
      </c>
      <c r="C1466">
        <v>30</v>
      </c>
      <c r="D1466" s="1" t="s">
        <v>2</v>
      </c>
      <c r="E1466" s="1" t="str">
        <f>IF(Origen[[#This Row],[Genero Sin Depurar]]="","Desconocido",Origen[[#This Row],[Genero Sin Depurar]])</f>
        <v>Male</v>
      </c>
      <c r="F1466" s="1" t="s">
        <v>88</v>
      </c>
      <c r="G1466" s="1" t="s">
        <v>49</v>
      </c>
      <c r="H1466" s="2">
        <v>48226</v>
      </c>
      <c r="I1466" s="2" t="str">
        <f>TEXT(Origen[[#This Row],[Fecha Compra]],"dddd")</f>
        <v>martes</v>
      </c>
      <c r="J1466" s="7" t="str">
        <f>TEXT(MONTH(Origen[[#This Row],[Fecha Compra]]),"MM")</f>
        <v>01</v>
      </c>
      <c r="K1466" s="7">
        <f>YEAR(Origen[[#This Row],[Fecha Compra]])</f>
        <v>2032</v>
      </c>
      <c r="L1466">
        <v>16</v>
      </c>
      <c r="M1466">
        <v>27</v>
      </c>
      <c r="N1466">
        <f>Origen[[#This Row],[Unidades]]*Origen[[#This Row],[PVP]]</f>
        <v>432</v>
      </c>
      <c r="O1466" s="1" t="s">
        <v>105</v>
      </c>
      <c r="P1466" s="1" t="s">
        <v>74</v>
      </c>
      <c r="Q1466" s="1" t="s">
        <v>60</v>
      </c>
      <c r="R1466" s="1" t="s">
        <v>8</v>
      </c>
      <c r="S1466" s="1" t="s">
        <v>56</v>
      </c>
      <c r="T1466" s="1" t="s">
        <v>68</v>
      </c>
      <c r="U1466" s="1" t="s">
        <v>11</v>
      </c>
    </row>
    <row r="1467" spans="1:21" x14ac:dyDescent="0.25">
      <c r="A1467">
        <v>1469</v>
      </c>
      <c r="B1467">
        <f>IF(IFERROR(VLOOKUP(Origen[[#This Row],[Customer ID]],A1468:A5366,1,FALSE),0)&gt;0,1,0)</f>
        <v>0</v>
      </c>
      <c r="C1467">
        <v>42</v>
      </c>
      <c r="D1467" s="1" t="s">
        <v>2</v>
      </c>
      <c r="E1467" s="1" t="str">
        <f>IF(Origen[[#This Row],[Genero Sin Depurar]]="","Desconocido",Origen[[#This Row],[Genero Sin Depurar]])</f>
        <v>Male</v>
      </c>
      <c r="F1467" s="1" t="s">
        <v>125</v>
      </c>
      <c r="G1467" s="1" t="s">
        <v>49</v>
      </c>
      <c r="H1467" s="2">
        <v>48228</v>
      </c>
      <c r="I1467" s="2" t="str">
        <f>TEXT(Origen[[#This Row],[Fecha Compra]],"dddd")</f>
        <v>jueves</v>
      </c>
      <c r="J1467" s="7" t="str">
        <f>TEXT(MONTH(Origen[[#This Row],[Fecha Compra]]),"MM")</f>
        <v>01</v>
      </c>
      <c r="K1467" s="7">
        <f>YEAR(Origen[[#This Row],[Fecha Compra]])</f>
        <v>2032</v>
      </c>
      <c r="L1467">
        <v>46</v>
      </c>
      <c r="M1467">
        <v>39</v>
      </c>
      <c r="N1467">
        <f>Origen[[#This Row],[Unidades]]*Origen[[#This Row],[PVP]]</f>
        <v>1794</v>
      </c>
      <c r="O1467" s="1" t="s">
        <v>54</v>
      </c>
      <c r="P1467" s="1" t="s">
        <v>18</v>
      </c>
      <c r="Q1467" s="1" t="s">
        <v>47</v>
      </c>
      <c r="R1467" s="1" t="s">
        <v>39</v>
      </c>
      <c r="S1467" s="1" t="s">
        <v>9</v>
      </c>
      <c r="T1467" s="1" t="s">
        <v>15</v>
      </c>
      <c r="U1467" s="1" t="s">
        <v>11</v>
      </c>
    </row>
    <row r="1468" spans="1:21" x14ac:dyDescent="0.25">
      <c r="A1468">
        <v>1470</v>
      </c>
      <c r="B1468">
        <f>IF(IFERROR(VLOOKUP(Origen[[#This Row],[Customer ID]],A1469:A5367,1,FALSE),0)&gt;0,1,0)</f>
        <v>0</v>
      </c>
      <c r="C1468">
        <v>28</v>
      </c>
      <c r="D1468" s="1" t="s">
        <v>2</v>
      </c>
      <c r="E1468" s="1" t="str">
        <f>IF(Origen[[#This Row],[Genero Sin Depurar]]="","Desconocido",Origen[[#This Row],[Genero Sin Depurar]])</f>
        <v>Male</v>
      </c>
      <c r="F1468" s="1" t="s">
        <v>88</v>
      </c>
      <c r="G1468" s="1" t="s">
        <v>49</v>
      </c>
      <c r="H1468" s="2">
        <v>48230</v>
      </c>
      <c r="I1468" s="2" t="str">
        <f>TEXT(Origen[[#This Row],[Fecha Compra]],"dddd")</f>
        <v>sábado</v>
      </c>
      <c r="J1468" s="7" t="str">
        <f>TEXT(MONTH(Origen[[#This Row],[Fecha Compra]]),"MM")</f>
        <v>01</v>
      </c>
      <c r="K1468" s="7">
        <f>YEAR(Origen[[#This Row],[Fecha Compra]])</f>
        <v>2032</v>
      </c>
      <c r="L1468">
        <v>31</v>
      </c>
      <c r="M1468">
        <v>98</v>
      </c>
      <c r="N1468">
        <f>Origen[[#This Row],[Unidades]]*Origen[[#This Row],[PVP]]</f>
        <v>3038</v>
      </c>
      <c r="O1468" s="1" t="s">
        <v>73</v>
      </c>
      <c r="P1468" s="1" t="s">
        <v>26</v>
      </c>
      <c r="Q1468" s="1" t="s">
        <v>55</v>
      </c>
      <c r="R1468" s="1" t="s">
        <v>8</v>
      </c>
      <c r="S1468" s="1" t="s">
        <v>36</v>
      </c>
      <c r="T1468" s="1" t="s">
        <v>28</v>
      </c>
      <c r="U1468" s="1" t="s">
        <v>79</v>
      </c>
    </row>
    <row r="1469" spans="1:21" x14ac:dyDescent="0.25">
      <c r="A1469">
        <v>1471</v>
      </c>
      <c r="B1469">
        <f>IF(IFERROR(VLOOKUP(Origen[[#This Row],[Customer ID]],A1470:A5368,1,FALSE),0)&gt;0,1,0)</f>
        <v>0</v>
      </c>
      <c r="C1469">
        <v>43</v>
      </c>
      <c r="D1469" s="1" t="s">
        <v>2</v>
      </c>
      <c r="E1469" s="1" t="str">
        <f>IF(Origen[[#This Row],[Genero Sin Depurar]]="","Desconocido",Origen[[#This Row],[Genero Sin Depurar]])</f>
        <v>Male</v>
      </c>
      <c r="F1469" s="1" t="s">
        <v>23</v>
      </c>
      <c r="G1469" s="1" t="s">
        <v>24</v>
      </c>
      <c r="H1469" s="2">
        <v>48232</v>
      </c>
      <c r="I1469" s="2" t="str">
        <f>TEXT(Origen[[#This Row],[Fecha Compra]],"dddd")</f>
        <v>lunes</v>
      </c>
      <c r="J1469" s="7" t="str">
        <f>TEXT(MONTH(Origen[[#This Row],[Fecha Compra]]),"MM")</f>
        <v>01</v>
      </c>
      <c r="K1469" s="7">
        <f>YEAR(Origen[[#This Row],[Fecha Compra]])</f>
        <v>2032</v>
      </c>
      <c r="L1469">
        <v>15</v>
      </c>
      <c r="M1469">
        <v>27</v>
      </c>
      <c r="N1469">
        <f>Origen[[#This Row],[Unidades]]*Origen[[#This Row],[PVP]]</f>
        <v>405</v>
      </c>
      <c r="O1469" s="1" t="s">
        <v>81</v>
      </c>
      <c r="P1469" s="1" t="s">
        <v>26</v>
      </c>
      <c r="Q1469" s="1" t="s">
        <v>47</v>
      </c>
      <c r="R1469" s="1" t="s">
        <v>19</v>
      </c>
      <c r="S1469" s="1" t="s">
        <v>27</v>
      </c>
      <c r="T1469" s="1" t="s">
        <v>15</v>
      </c>
      <c r="U1469" s="1" t="s">
        <v>79</v>
      </c>
    </row>
    <row r="1470" spans="1:21" x14ac:dyDescent="0.25">
      <c r="A1470">
        <v>1472</v>
      </c>
      <c r="B1470">
        <f>IF(IFERROR(VLOOKUP(Origen[[#This Row],[Customer ID]],A1471:A5369,1,FALSE),0)&gt;0,1,0)</f>
        <v>0</v>
      </c>
      <c r="C1470">
        <v>31</v>
      </c>
      <c r="D1470" s="1" t="s">
        <v>2</v>
      </c>
      <c r="E1470" s="1" t="str">
        <f>IF(Origen[[#This Row],[Genero Sin Depurar]]="","Desconocido",Origen[[#This Row],[Genero Sin Depurar]])</f>
        <v>Male</v>
      </c>
      <c r="F1470" s="1" t="s">
        <v>88</v>
      </c>
      <c r="G1470" s="1" t="s">
        <v>49</v>
      </c>
      <c r="H1470" s="2">
        <v>48234</v>
      </c>
      <c r="I1470" s="2" t="str">
        <f>TEXT(Origen[[#This Row],[Fecha Compra]],"dddd")</f>
        <v>miércoles</v>
      </c>
      <c r="J1470" s="7" t="str">
        <f>TEXT(MONTH(Origen[[#This Row],[Fecha Compra]]),"MM")</f>
        <v>01</v>
      </c>
      <c r="K1470" s="7">
        <f>YEAR(Origen[[#This Row],[Fecha Compra]])</f>
        <v>2032</v>
      </c>
      <c r="L1470">
        <v>48</v>
      </c>
      <c r="M1470">
        <v>71</v>
      </c>
      <c r="N1470">
        <f>Origen[[#This Row],[Unidades]]*Origen[[#This Row],[PVP]]</f>
        <v>3408</v>
      </c>
      <c r="O1470" s="1" t="s">
        <v>102</v>
      </c>
      <c r="P1470" s="1" t="s">
        <v>18</v>
      </c>
      <c r="Q1470" s="1" t="s">
        <v>7</v>
      </c>
      <c r="R1470" s="1" t="s">
        <v>19</v>
      </c>
      <c r="S1470" s="1" t="s">
        <v>52</v>
      </c>
      <c r="T1470" s="1" t="s">
        <v>10</v>
      </c>
      <c r="U1470" s="1" t="s">
        <v>79</v>
      </c>
    </row>
    <row r="1471" spans="1:21" x14ac:dyDescent="0.25">
      <c r="A1471">
        <v>1473</v>
      </c>
      <c r="B1471">
        <f>IF(IFERROR(VLOOKUP(Origen[[#This Row],[Customer ID]],A1472:A5370,1,FALSE),0)&gt;0,1,0)</f>
        <v>0</v>
      </c>
      <c r="C1471">
        <v>39</v>
      </c>
      <c r="D1471" s="1" t="s">
        <v>2</v>
      </c>
      <c r="E1471" s="1" t="str">
        <f>IF(Origen[[#This Row],[Genero Sin Depurar]]="","Desconocido",Origen[[#This Row],[Genero Sin Depurar]])</f>
        <v>Male</v>
      </c>
      <c r="F1471" s="1" t="s">
        <v>106</v>
      </c>
      <c r="G1471" s="1" t="s">
        <v>49</v>
      </c>
      <c r="H1471" s="2">
        <v>48236</v>
      </c>
      <c r="I1471" s="2" t="str">
        <f>TEXT(Origen[[#This Row],[Fecha Compra]],"dddd")</f>
        <v>viernes</v>
      </c>
      <c r="J1471" s="7" t="str">
        <f>TEXT(MONTH(Origen[[#This Row],[Fecha Compra]]),"MM")</f>
        <v>01</v>
      </c>
      <c r="K1471" s="7">
        <f>YEAR(Origen[[#This Row],[Fecha Compra]])</f>
        <v>2032</v>
      </c>
      <c r="L1471">
        <v>11</v>
      </c>
      <c r="M1471">
        <v>24</v>
      </c>
      <c r="N1471">
        <f>Origen[[#This Row],[Unidades]]*Origen[[#This Row],[PVP]]</f>
        <v>264</v>
      </c>
      <c r="O1471" s="1" t="s">
        <v>98</v>
      </c>
      <c r="P1471" s="1" t="s">
        <v>6</v>
      </c>
      <c r="Q1471" s="1" t="s">
        <v>30</v>
      </c>
      <c r="R1471" s="1" t="s">
        <v>19</v>
      </c>
      <c r="S1471" s="1" t="s">
        <v>56</v>
      </c>
      <c r="T1471" s="1" t="s">
        <v>15</v>
      </c>
      <c r="U1471" s="1" t="s">
        <v>22</v>
      </c>
    </row>
    <row r="1472" spans="1:21" x14ac:dyDescent="0.25">
      <c r="A1472">
        <v>1474</v>
      </c>
      <c r="B1472">
        <f>IF(IFERROR(VLOOKUP(Origen[[#This Row],[Customer ID]],A1473:A5371,1,FALSE),0)&gt;0,1,0)</f>
        <v>0</v>
      </c>
      <c r="C1472">
        <v>69</v>
      </c>
      <c r="D1472" s="1" t="s">
        <v>2</v>
      </c>
      <c r="E1472" s="1" t="str">
        <f>IF(Origen[[#This Row],[Genero Sin Depurar]]="","Desconocido",Origen[[#This Row],[Genero Sin Depurar]])</f>
        <v>Male</v>
      </c>
      <c r="F1472" s="1" t="s">
        <v>41</v>
      </c>
      <c r="G1472" s="1" t="s">
        <v>4</v>
      </c>
      <c r="H1472" s="2">
        <v>48238</v>
      </c>
      <c r="I1472" s="2" t="str">
        <f>TEXT(Origen[[#This Row],[Fecha Compra]],"dddd")</f>
        <v>domingo</v>
      </c>
      <c r="J1472" s="7" t="str">
        <f>TEXT(MONTH(Origen[[#This Row],[Fecha Compra]]),"MM")</f>
        <v>01</v>
      </c>
      <c r="K1472" s="7">
        <f>YEAR(Origen[[#This Row],[Fecha Compra]])</f>
        <v>2032</v>
      </c>
      <c r="L1472">
        <v>20</v>
      </c>
      <c r="M1472">
        <v>63</v>
      </c>
      <c r="N1472">
        <f>Origen[[#This Row],[Unidades]]*Origen[[#This Row],[PVP]]</f>
        <v>1260</v>
      </c>
      <c r="O1472" s="1" t="s">
        <v>132</v>
      </c>
      <c r="P1472" s="1" t="s">
        <v>26</v>
      </c>
      <c r="Q1472" s="1" t="s">
        <v>65</v>
      </c>
      <c r="R1472" s="1" t="s">
        <v>39</v>
      </c>
      <c r="S1472" s="1" t="s">
        <v>9</v>
      </c>
      <c r="T1472" s="1" t="s">
        <v>21</v>
      </c>
      <c r="U1472" s="1" t="s">
        <v>79</v>
      </c>
    </row>
    <row r="1473" spans="1:21" x14ac:dyDescent="0.25">
      <c r="A1473">
        <v>1475</v>
      </c>
      <c r="B1473">
        <f>IF(IFERROR(VLOOKUP(Origen[[#This Row],[Customer ID]],A1474:A5372,1,FALSE),0)&gt;0,1,0)</f>
        <v>0</v>
      </c>
      <c r="C1473">
        <v>31</v>
      </c>
      <c r="D1473" s="1" t="s">
        <v>2</v>
      </c>
      <c r="E1473" s="1" t="str">
        <f>IF(Origen[[#This Row],[Genero Sin Depurar]]="","Desconocido",Origen[[#This Row],[Genero Sin Depurar]])</f>
        <v>Male</v>
      </c>
      <c r="F1473" s="1" t="s">
        <v>12</v>
      </c>
      <c r="G1473" s="1" t="s">
        <v>4</v>
      </c>
      <c r="H1473" s="2">
        <v>48240</v>
      </c>
      <c r="I1473" s="2" t="str">
        <f>TEXT(Origen[[#This Row],[Fecha Compra]],"dddd")</f>
        <v>martes</v>
      </c>
      <c r="J1473" s="7" t="str">
        <f>TEXT(MONTH(Origen[[#This Row],[Fecha Compra]]),"MM")</f>
        <v>01</v>
      </c>
      <c r="K1473" s="7">
        <f>YEAR(Origen[[#This Row],[Fecha Compra]])</f>
        <v>2032</v>
      </c>
      <c r="L1473">
        <v>6</v>
      </c>
      <c r="M1473">
        <v>72</v>
      </c>
      <c r="N1473">
        <f>Origen[[#This Row],[Unidades]]*Origen[[#This Row],[PVP]]</f>
        <v>432</v>
      </c>
      <c r="O1473" s="1" t="s">
        <v>109</v>
      </c>
      <c r="P1473" s="1" t="s">
        <v>18</v>
      </c>
      <c r="Q1473" s="1" t="s">
        <v>51</v>
      </c>
      <c r="R1473" s="1" t="s">
        <v>39</v>
      </c>
      <c r="S1473" s="1" t="s">
        <v>27</v>
      </c>
      <c r="T1473" s="1" t="s">
        <v>21</v>
      </c>
      <c r="U1473" s="1" t="s">
        <v>70</v>
      </c>
    </row>
    <row r="1474" spans="1:21" x14ac:dyDescent="0.25">
      <c r="A1474">
        <v>1476</v>
      </c>
      <c r="B1474">
        <f>IF(IFERROR(VLOOKUP(Origen[[#This Row],[Customer ID]],A1475:A5373,1,FALSE),0)&gt;0,1,0)</f>
        <v>0</v>
      </c>
      <c r="C1474">
        <v>44</v>
      </c>
      <c r="D1474" s="1" t="s">
        <v>2</v>
      </c>
      <c r="E1474" s="1" t="str">
        <f>IF(Origen[[#This Row],[Genero Sin Depurar]]="","Desconocido",Origen[[#This Row],[Genero Sin Depurar]])</f>
        <v>Male</v>
      </c>
      <c r="F1474" s="1" t="s">
        <v>3</v>
      </c>
      <c r="G1474" s="1" t="s">
        <v>4</v>
      </c>
      <c r="H1474" s="2">
        <v>48242</v>
      </c>
      <c r="I1474" s="2" t="str">
        <f>TEXT(Origen[[#This Row],[Fecha Compra]],"dddd")</f>
        <v>jueves</v>
      </c>
      <c r="J1474" s="7" t="str">
        <f>TEXT(MONTH(Origen[[#This Row],[Fecha Compra]]),"MM")</f>
        <v>01</v>
      </c>
      <c r="K1474" s="7">
        <f>YEAR(Origen[[#This Row],[Fecha Compra]])</f>
        <v>2032</v>
      </c>
      <c r="L1474">
        <v>24</v>
      </c>
      <c r="M1474">
        <v>61</v>
      </c>
      <c r="N1474">
        <f>Origen[[#This Row],[Unidades]]*Origen[[#This Row],[PVP]]</f>
        <v>1464</v>
      </c>
      <c r="O1474" s="1" t="s">
        <v>25</v>
      </c>
      <c r="P1474" s="1" t="s">
        <v>26</v>
      </c>
      <c r="Q1474" s="1" t="s">
        <v>67</v>
      </c>
      <c r="R1474" s="1" t="s">
        <v>19</v>
      </c>
      <c r="S1474" s="1" t="s">
        <v>9</v>
      </c>
      <c r="T1474" s="1" t="s">
        <v>15</v>
      </c>
      <c r="U1474" s="1" t="s">
        <v>70</v>
      </c>
    </row>
    <row r="1475" spans="1:21" x14ac:dyDescent="0.25">
      <c r="A1475">
        <v>1477</v>
      </c>
      <c r="B1475">
        <f>IF(IFERROR(VLOOKUP(Origen[[#This Row],[Customer ID]],A1476:A5374,1,FALSE),0)&gt;0,1,0)</f>
        <v>0</v>
      </c>
      <c r="C1475">
        <v>39</v>
      </c>
      <c r="D1475" s="1" t="s">
        <v>2</v>
      </c>
      <c r="E1475" s="1" t="str">
        <f>IF(Origen[[#This Row],[Genero Sin Depurar]]="","Desconocido",Origen[[#This Row],[Genero Sin Depurar]])</f>
        <v>Male</v>
      </c>
      <c r="F1475" s="1" t="s">
        <v>106</v>
      </c>
      <c r="G1475" s="1" t="s">
        <v>49</v>
      </c>
      <c r="H1475" s="2">
        <v>48244</v>
      </c>
      <c r="I1475" s="2" t="str">
        <f>TEXT(Origen[[#This Row],[Fecha Compra]],"dddd")</f>
        <v>sábado</v>
      </c>
      <c r="J1475" s="7" t="str">
        <f>TEXT(MONTH(Origen[[#This Row],[Fecha Compra]]),"MM")</f>
        <v>01</v>
      </c>
      <c r="K1475" s="7">
        <f>YEAR(Origen[[#This Row],[Fecha Compra]])</f>
        <v>2032</v>
      </c>
      <c r="L1475">
        <v>18</v>
      </c>
      <c r="M1475">
        <v>56</v>
      </c>
      <c r="N1475">
        <f>Origen[[#This Row],[Unidades]]*Origen[[#This Row],[PVP]]</f>
        <v>1008</v>
      </c>
      <c r="O1475" s="1" t="s">
        <v>33</v>
      </c>
      <c r="P1475" s="1" t="s">
        <v>26</v>
      </c>
      <c r="Q1475" s="1" t="s">
        <v>118</v>
      </c>
      <c r="R1475" s="1" t="s">
        <v>39</v>
      </c>
      <c r="S1475" s="1" t="s">
        <v>27</v>
      </c>
      <c r="T1475" s="1" t="s">
        <v>21</v>
      </c>
      <c r="U1475" s="1" t="s">
        <v>70</v>
      </c>
    </row>
    <row r="1476" spans="1:21" x14ac:dyDescent="0.25">
      <c r="A1476">
        <v>1478</v>
      </c>
      <c r="B1476">
        <f>IF(IFERROR(VLOOKUP(Origen[[#This Row],[Customer ID]],A1477:A5375,1,FALSE),0)&gt;0,1,0)</f>
        <v>0</v>
      </c>
      <c r="C1476">
        <v>24</v>
      </c>
      <c r="D1476" s="1" t="s">
        <v>2</v>
      </c>
      <c r="E1476" s="1" t="str">
        <f>IF(Origen[[#This Row],[Genero Sin Depurar]]="","Desconocido",Origen[[#This Row],[Genero Sin Depurar]])</f>
        <v>Male</v>
      </c>
      <c r="F1476" s="1" t="s">
        <v>115</v>
      </c>
      <c r="G1476" s="1" t="s">
        <v>49</v>
      </c>
      <c r="H1476" s="2">
        <v>48246</v>
      </c>
      <c r="I1476" s="2" t="str">
        <f>TEXT(Origen[[#This Row],[Fecha Compra]],"dddd")</f>
        <v>lunes</v>
      </c>
      <c r="J1476" s="7" t="str">
        <f>TEXT(MONTH(Origen[[#This Row],[Fecha Compra]]),"MM")</f>
        <v>01</v>
      </c>
      <c r="K1476" s="7">
        <f>YEAR(Origen[[#This Row],[Fecha Compra]])</f>
        <v>2032</v>
      </c>
      <c r="L1476">
        <v>1</v>
      </c>
      <c r="M1476">
        <v>32</v>
      </c>
      <c r="N1476">
        <f>Origen[[#This Row],[Unidades]]*Origen[[#This Row],[PVP]]</f>
        <v>32</v>
      </c>
      <c r="O1476" s="1" t="s">
        <v>29</v>
      </c>
      <c r="P1476" s="1" t="s">
        <v>74</v>
      </c>
      <c r="Q1476" s="1" t="s">
        <v>47</v>
      </c>
      <c r="R1476" s="1" t="s">
        <v>35</v>
      </c>
      <c r="S1476" s="1" t="s">
        <v>36</v>
      </c>
      <c r="T1476" s="1" t="s">
        <v>28</v>
      </c>
      <c r="U1476" s="1" t="s">
        <v>79</v>
      </c>
    </row>
    <row r="1477" spans="1:21" x14ac:dyDescent="0.25">
      <c r="A1477">
        <v>1479</v>
      </c>
      <c r="B1477">
        <f>IF(IFERROR(VLOOKUP(Origen[[#This Row],[Customer ID]],A1478:A5376,1,FALSE),0)&gt;0,1,0)</f>
        <v>0</v>
      </c>
      <c r="C1477">
        <v>28</v>
      </c>
      <c r="D1477" s="1" t="s">
        <v>2</v>
      </c>
      <c r="E1477" s="1" t="str">
        <f>IF(Origen[[#This Row],[Genero Sin Depurar]]="","Desconocido",Origen[[#This Row],[Genero Sin Depurar]])</f>
        <v>Male</v>
      </c>
      <c r="F1477" s="1" t="s">
        <v>125</v>
      </c>
      <c r="G1477" s="1" t="s">
        <v>49</v>
      </c>
      <c r="H1477" s="2">
        <v>48248</v>
      </c>
      <c r="I1477" s="2" t="str">
        <f>TEXT(Origen[[#This Row],[Fecha Compra]],"dddd")</f>
        <v>miércoles</v>
      </c>
      <c r="J1477" s="7" t="str">
        <f>TEXT(MONTH(Origen[[#This Row],[Fecha Compra]]),"MM")</f>
        <v>01</v>
      </c>
      <c r="K1477" s="7">
        <f>YEAR(Origen[[#This Row],[Fecha Compra]])</f>
        <v>2032</v>
      </c>
      <c r="L1477">
        <v>13</v>
      </c>
      <c r="M1477">
        <v>23</v>
      </c>
      <c r="N1477">
        <f>Origen[[#This Row],[Unidades]]*Origen[[#This Row],[PVP]]</f>
        <v>299</v>
      </c>
      <c r="O1477" s="1" t="s">
        <v>131</v>
      </c>
      <c r="P1477" s="1" t="s">
        <v>26</v>
      </c>
      <c r="Q1477" s="1" t="s">
        <v>126</v>
      </c>
      <c r="R1477" s="1" t="s">
        <v>35</v>
      </c>
      <c r="S1477" s="1" t="s">
        <v>20</v>
      </c>
      <c r="T1477" s="1" t="s">
        <v>10</v>
      </c>
      <c r="U1477" s="1" t="s">
        <v>58</v>
      </c>
    </row>
    <row r="1478" spans="1:21" x14ac:dyDescent="0.25">
      <c r="A1478">
        <v>1480</v>
      </c>
      <c r="B1478">
        <f>IF(IFERROR(VLOOKUP(Origen[[#This Row],[Customer ID]],A1479:A5377,1,FALSE),0)&gt;0,1,0)</f>
        <v>0</v>
      </c>
      <c r="C1478">
        <v>48</v>
      </c>
      <c r="D1478" s="1" t="s">
        <v>2</v>
      </c>
      <c r="E1478" s="1" t="str">
        <f>IF(Origen[[#This Row],[Genero Sin Depurar]]="","Desconocido",Origen[[#This Row],[Genero Sin Depurar]])</f>
        <v>Male</v>
      </c>
      <c r="F1478" s="1" t="s">
        <v>44</v>
      </c>
      <c r="G1478" s="1" t="s">
        <v>45</v>
      </c>
      <c r="H1478" s="2">
        <v>48250</v>
      </c>
      <c r="I1478" s="2" t="str">
        <f>TEXT(Origen[[#This Row],[Fecha Compra]],"dddd")</f>
        <v>viernes</v>
      </c>
      <c r="J1478" s="7" t="str">
        <f>TEXT(MONTH(Origen[[#This Row],[Fecha Compra]]),"MM")</f>
        <v>01</v>
      </c>
      <c r="K1478" s="7">
        <f>YEAR(Origen[[#This Row],[Fecha Compra]])</f>
        <v>2032</v>
      </c>
      <c r="L1478">
        <v>2</v>
      </c>
      <c r="M1478">
        <v>100</v>
      </c>
      <c r="N1478">
        <f>Origen[[#This Row],[Unidades]]*Origen[[#This Row],[PVP]]</f>
        <v>200</v>
      </c>
      <c r="O1478" s="1" t="s">
        <v>131</v>
      </c>
      <c r="P1478" s="1" t="s">
        <v>6</v>
      </c>
      <c r="Q1478" s="1" t="s">
        <v>76</v>
      </c>
      <c r="R1478" s="1" t="s">
        <v>19</v>
      </c>
      <c r="S1478" s="1" t="s">
        <v>36</v>
      </c>
      <c r="T1478" s="1" t="s">
        <v>57</v>
      </c>
      <c r="U1478" s="1" t="s">
        <v>22</v>
      </c>
    </row>
    <row r="1479" spans="1:21" x14ac:dyDescent="0.25">
      <c r="A1479">
        <v>1481</v>
      </c>
      <c r="B1479">
        <f>IF(IFERROR(VLOOKUP(Origen[[#This Row],[Customer ID]],A1480:A5378,1,FALSE),0)&gt;0,1,0)</f>
        <v>0</v>
      </c>
      <c r="C1479">
        <v>39</v>
      </c>
      <c r="D1479" s="1" t="s">
        <v>2</v>
      </c>
      <c r="E1479" s="1" t="str">
        <f>IF(Origen[[#This Row],[Genero Sin Depurar]]="","Desconocido",Origen[[#This Row],[Genero Sin Depurar]])</f>
        <v>Male</v>
      </c>
      <c r="F1479" s="1" t="s">
        <v>88</v>
      </c>
      <c r="G1479" s="1" t="s">
        <v>49</v>
      </c>
      <c r="H1479" s="2">
        <v>48252</v>
      </c>
      <c r="I1479" s="2" t="str">
        <f>TEXT(Origen[[#This Row],[Fecha Compra]],"dddd")</f>
        <v>domingo</v>
      </c>
      <c r="J1479" s="7" t="str">
        <f>TEXT(MONTH(Origen[[#This Row],[Fecha Compra]]),"MM")</f>
        <v>01</v>
      </c>
      <c r="K1479" s="7">
        <f>YEAR(Origen[[#This Row],[Fecha Compra]])</f>
        <v>2032</v>
      </c>
      <c r="L1479">
        <v>26</v>
      </c>
      <c r="M1479">
        <v>74</v>
      </c>
      <c r="N1479">
        <f>Origen[[#This Row],[Unidades]]*Origen[[#This Row],[PVP]]</f>
        <v>1924</v>
      </c>
      <c r="O1479" s="1" t="s">
        <v>64</v>
      </c>
      <c r="P1479" s="1" t="s">
        <v>26</v>
      </c>
      <c r="Q1479" s="1" t="s">
        <v>62</v>
      </c>
      <c r="R1479" s="1" t="s">
        <v>39</v>
      </c>
      <c r="S1479" s="1" t="s">
        <v>9</v>
      </c>
      <c r="T1479" s="1" t="s">
        <v>15</v>
      </c>
      <c r="U1479" s="1" t="s">
        <v>40</v>
      </c>
    </row>
    <row r="1480" spans="1:21" x14ac:dyDescent="0.25">
      <c r="A1480">
        <v>1482</v>
      </c>
      <c r="B1480">
        <f>IF(IFERROR(VLOOKUP(Origen[[#This Row],[Customer ID]],A1481:A5379,1,FALSE),0)&gt;0,1,0)</f>
        <v>0</v>
      </c>
      <c r="C1480">
        <v>64</v>
      </c>
      <c r="D1480" s="1" t="s">
        <v>2</v>
      </c>
      <c r="E1480" s="1" t="str">
        <f>IF(Origen[[#This Row],[Genero Sin Depurar]]="","Desconocido",Origen[[#This Row],[Genero Sin Depurar]])</f>
        <v>Male</v>
      </c>
      <c r="F1480" s="1" t="s">
        <v>69</v>
      </c>
      <c r="G1480" s="1" t="s">
        <v>4</v>
      </c>
      <c r="H1480" s="2">
        <v>48254</v>
      </c>
      <c r="I1480" s="2" t="str">
        <f>TEXT(Origen[[#This Row],[Fecha Compra]],"dddd")</f>
        <v>martes</v>
      </c>
      <c r="J1480" s="7" t="str">
        <f>TEXT(MONTH(Origen[[#This Row],[Fecha Compra]]),"MM")</f>
        <v>01</v>
      </c>
      <c r="K1480" s="7">
        <f>YEAR(Origen[[#This Row],[Fecha Compra]])</f>
        <v>2032</v>
      </c>
      <c r="L1480">
        <v>31</v>
      </c>
      <c r="M1480">
        <v>33</v>
      </c>
      <c r="N1480">
        <f>Origen[[#This Row],[Unidades]]*Origen[[#This Row],[PVP]]</f>
        <v>1023</v>
      </c>
      <c r="O1480" s="1" t="s">
        <v>110</v>
      </c>
      <c r="P1480" s="1" t="s">
        <v>18</v>
      </c>
      <c r="Q1480" s="1" t="s">
        <v>7</v>
      </c>
      <c r="R1480" s="1" t="s">
        <v>19</v>
      </c>
      <c r="S1480" s="1" t="s">
        <v>36</v>
      </c>
      <c r="T1480" s="1" t="s">
        <v>28</v>
      </c>
      <c r="U1480" s="1" t="s">
        <v>40</v>
      </c>
    </row>
    <row r="1481" spans="1:21" x14ac:dyDescent="0.25">
      <c r="A1481">
        <v>1483</v>
      </c>
      <c r="B1481">
        <f>IF(IFERROR(VLOOKUP(Origen[[#This Row],[Customer ID]],A1482:A5380,1,FALSE),0)&gt;0,1,0)</f>
        <v>0</v>
      </c>
      <c r="C1481">
        <v>28</v>
      </c>
      <c r="D1481" s="1" t="s">
        <v>2</v>
      </c>
      <c r="E1481" s="1" t="str">
        <f>IF(Origen[[#This Row],[Genero Sin Depurar]]="","Desconocido",Origen[[#This Row],[Genero Sin Depurar]])</f>
        <v>Male</v>
      </c>
      <c r="F1481" s="1" t="s">
        <v>125</v>
      </c>
      <c r="G1481" s="1" t="s">
        <v>49</v>
      </c>
      <c r="H1481" s="2">
        <v>48256</v>
      </c>
      <c r="I1481" s="2" t="str">
        <f>TEXT(Origen[[#This Row],[Fecha Compra]],"dddd")</f>
        <v>jueves</v>
      </c>
      <c r="J1481" s="7" t="str">
        <f>TEXT(MONTH(Origen[[#This Row],[Fecha Compra]]),"MM")</f>
        <v>01</v>
      </c>
      <c r="K1481" s="7">
        <f>YEAR(Origen[[#This Row],[Fecha Compra]])</f>
        <v>2032</v>
      </c>
      <c r="L1481">
        <v>43</v>
      </c>
      <c r="M1481">
        <v>67</v>
      </c>
      <c r="N1481">
        <f>Origen[[#This Row],[Unidades]]*Origen[[#This Row],[PVP]]</f>
        <v>2881</v>
      </c>
      <c r="O1481" s="1" t="s">
        <v>132</v>
      </c>
      <c r="P1481" s="1" t="s">
        <v>18</v>
      </c>
      <c r="Q1481" s="1" t="s">
        <v>118</v>
      </c>
      <c r="R1481" s="1" t="s">
        <v>19</v>
      </c>
      <c r="S1481" s="1" t="s">
        <v>52</v>
      </c>
      <c r="T1481" s="1" t="s">
        <v>57</v>
      </c>
      <c r="U1481" s="1" t="s">
        <v>22</v>
      </c>
    </row>
    <row r="1482" spans="1:21" x14ac:dyDescent="0.25">
      <c r="A1482">
        <v>1484</v>
      </c>
      <c r="B1482">
        <f>IF(IFERROR(VLOOKUP(Origen[[#This Row],[Customer ID]],A1483:A5381,1,FALSE),0)&gt;0,1,0)</f>
        <v>0</v>
      </c>
      <c r="C1482">
        <v>39</v>
      </c>
      <c r="D1482" s="1" t="s">
        <v>2</v>
      </c>
      <c r="E1482" s="1" t="str">
        <f>IF(Origen[[#This Row],[Genero Sin Depurar]]="","Desconocido",Origen[[#This Row],[Genero Sin Depurar]])</f>
        <v>Male</v>
      </c>
      <c r="F1482" s="1" t="s">
        <v>88</v>
      </c>
      <c r="G1482" s="1" t="s">
        <v>49</v>
      </c>
      <c r="H1482" s="2">
        <v>48258</v>
      </c>
      <c r="I1482" s="2" t="str">
        <f>TEXT(Origen[[#This Row],[Fecha Compra]],"dddd")</f>
        <v>sábado</v>
      </c>
      <c r="J1482" s="7" t="str">
        <f>TEXT(MONTH(Origen[[#This Row],[Fecha Compra]]),"MM")</f>
        <v>01</v>
      </c>
      <c r="K1482" s="7">
        <f>YEAR(Origen[[#This Row],[Fecha Compra]])</f>
        <v>2032</v>
      </c>
      <c r="L1482">
        <v>12</v>
      </c>
      <c r="M1482">
        <v>61</v>
      </c>
      <c r="N1482">
        <f>Origen[[#This Row],[Unidades]]*Origen[[#This Row],[PVP]]</f>
        <v>732</v>
      </c>
      <c r="O1482" s="1" t="s">
        <v>17</v>
      </c>
      <c r="P1482" s="1" t="s">
        <v>18</v>
      </c>
      <c r="Q1482" s="1" t="s">
        <v>116</v>
      </c>
      <c r="R1482" s="1" t="s">
        <v>35</v>
      </c>
      <c r="S1482" s="1" t="s">
        <v>27</v>
      </c>
      <c r="T1482" s="1" t="s">
        <v>68</v>
      </c>
      <c r="U1482" s="1" t="s">
        <v>58</v>
      </c>
    </row>
    <row r="1483" spans="1:21" x14ac:dyDescent="0.25">
      <c r="A1483">
        <v>1485</v>
      </c>
      <c r="B1483">
        <f>IF(IFERROR(VLOOKUP(Origen[[#This Row],[Customer ID]],A1484:A5382,1,FALSE),0)&gt;0,1,0)</f>
        <v>0</v>
      </c>
      <c r="C1483">
        <v>49</v>
      </c>
      <c r="D1483" s="1" t="s">
        <v>2</v>
      </c>
      <c r="E1483" s="1" t="str">
        <f>IF(Origen[[#This Row],[Genero Sin Depurar]]="","Desconocido",Origen[[#This Row],[Genero Sin Depurar]])</f>
        <v>Male</v>
      </c>
      <c r="F1483" s="1" t="s">
        <v>41</v>
      </c>
      <c r="G1483" s="1" t="s">
        <v>4</v>
      </c>
      <c r="H1483" s="2">
        <v>48260</v>
      </c>
      <c r="I1483" s="2" t="str">
        <f>TEXT(Origen[[#This Row],[Fecha Compra]],"dddd")</f>
        <v>lunes</v>
      </c>
      <c r="J1483" s="7" t="str">
        <f>TEXT(MONTH(Origen[[#This Row],[Fecha Compra]]),"MM")</f>
        <v>01</v>
      </c>
      <c r="K1483" s="7">
        <f>YEAR(Origen[[#This Row],[Fecha Compra]])</f>
        <v>2032</v>
      </c>
      <c r="L1483">
        <v>22</v>
      </c>
      <c r="M1483">
        <v>46</v>
      </c>
      <c r="N1483">
        <f>Origen[[#This Row],[Unidades]]*Origen[[#This Row],[PVP]]</f>
        <v>1012</v>
      </c>
      <c r="O1483" s="1" t="s">
        <v>127</v>
      </c>
      <c r="P1483" s="1" t="s">
        <v>26</v>
      </c>
      <c r="Q1483" s="1" t="s">
        <v>67</v>
      </c>
      <c r="R1483" s="1" t="s">
        <v>35</v>
      </c>
      <c r="S1483" s="1" t="s">
        <v>56</v>
      </c>
      <c r="T1483" s="1" t="s">
        <v>10</v>
      </c>
      <c r="U1483" s="1" t="s">
        <v>79</v>
      </c>
    </row>
    <row r="1484" spans="1:21" x14ac:dyDescent="0.25">
      <c r="A1484">
        <v>1486</v>
      </c>
      <c r="B1484">
        <f>IF(IFERROR(VLOOKUP(Origen[[#This Row],[Customer ID]],A1485:A5383,1,FALSE),0)&gt;0,1,0)</f>
        <v>0</v>
      </c>
      <c r="C1484">
        <v>22</v>
      </c>
      <c r="D1484" s="1" t="s">
        <v>2</v>
      </c>
      <c r="E1484" s="1" t="str">
        <f>IF(Origen[[#This Row],[Genero Sin Depurar]]="","Desconocido",Origen[[#This Row],[Genero Sin Depurar]])</f>
        <v>Male</v>
      </c>
      <c r="F1484" s="1" t="s">
        <v>125</v>
      </c>
      <c r="G1484" s="1" t="s">
        <v>49</v>
      </c>
      <c r="H1484" s="2">
        <v>48262</v>
      </c>
      <c r="I1484" s="2" t="str">
        <f>TEXT(Origen[[#This Row],[Fecha Compra]],"dddd")</f>
        <v>miércoles</v>
      </c>
      <c r="J1484" s="7" t="str">
        <f>TEXT(MONTH(Origen[[#This Row],[Fecha Compra]]),"MM")</f>
        <v>01</v>
      </c>
      <c r="K1484" s="7">
        <f>YEAR(Origen[[#This Row],[Fecha Compra]])</f>
        <v>2032</v>
      </c>
      <c r="L1484">
        <v>3</v>
      </c>
      <c r="M1484">
        <v>56</v>
      </c>
      <c r="N1484">
        <f>Origen[[#This Row],[Unidades]]*Origen[[#This Row],[PVP]]</f>
        <v>168</v>
      </c>
      <c r="O1484" s="1" t="s">
        <v>127</v>
      </c>
      <c r="P1484" s="1" t="s">
        <v>6</v>
      </c>
      <c r="Q1484" s="1" t="s">
        <v>90</v>
      </c>
      <c r="R1484" s="1" t="s">
        <v>19</v>
      </c>
      <c r="S1484" s="1" t="s">
        <v>36</v>
      </c>
      <c r="T1484" s="1" t="s">
        <v>15</v>
      </c>
      <c r="U1484" s="1" t="s">
        <v>11</v>
      </c>
    </row>
    <row r="1485" spans="1:21" x14ac:dyDescent="0.25">
      <c r="A1485">
        <v>1487</v>
      </c>
      <c r="B1485">
        <f>IF(IFERROR(VLOOKUP(Origen[[#This Row],[Customer ID]],A1486:A5384,1,FALSE),0)&gt;0,1,0)</f>
        <v>0</v>
      </c>
      <c r="C1485">
        <v>25</v>
      </c>
      <c r="D1485" s="1" t="s">
        <v>2</v>
      </c>
      <c r="E1485" s="1" t="str">
        <f>IF(Origen[[#This Row],[Genero Sin Depurar]]="","Desconocido",Origen[[#This Row],[Genero Sin Depurar]])</f>
        <v>Male</v>
      </c>
      <c r="F1485" s="1" t="s">
        <v>32</v>
      </c>
      <c r="G1485" s="1" t="s">
        <v>24</v>
      </c>
      <c r="H1485" s="2">
        <v>48264</v>
      </c>
      <c r="I1485" s="2" t="str">
        <f>TEXT(Origen[[#This Row],[Fecha Compra]],"dddd")</f>
        <v>viernes</v>
      </c>
      <c r="J1485" s="7" t="str">
        <f>TEXT(MONTH(Origen[[#This Row],[Fecha Compra]]),"MM")</f>
        <v>01</v>
      </c>
      <c r="K1485" s="7">
        <f>YEAR(Origen[[#This Row],[Fecha Compra]])</f>
        <v>2032</v>
      </c>
      <c r="L1485">
        <v>23</v>
      </c>
      <c r="M1485">
        <v>73</v>
      </c>
      <c r="N1485">
        <f>Origen[[#This Row],[Unidades]]*Origen[[#This Row],[PVP]]</f>
        <v>1679</v>
      </c>
      <c r="O1485" s="1" t="s">
        <v>117</v>
      </c>
      <c r="P1485" s="1" t="s">
        <v>18</v>
      </c>
      <c r="Q1485" s="1" t="s">
        <v>116</v>
      </c>
      <c r="R1485" s="1" t="s">
        <v>19</v>
      </c>
      <c r="S1485" s="1" t="s">
        <v>20</v>
      </c>
      <c r="T1485" s="1" t="s">
        <v>10</v>
      </c>
      <c r="U1485" s="1" t="s">
        <v>79</v>
      </c>
    </row>
    <row r="1486" spans="1:21" x14ac:dyDescent="0.25">
      <c r="A1486">
        <v>1488</v>
      </c>
      <c r="B1486">
        <f>IF(IFERROR(VLOOKUP(Origen[[#This Row],[Customer ID]],A1487:A5385,1,FALSE),0)&gt;0,1,0)</f>
        <v>0</v>
      </c>
      <c r="C1486">
        <v>40</v>
      </c>
      <c r="D1486" s="1" t="s">
        <v>2</v>
      </c>
      <c r="E1486" s="1" t="str">
        <f>IF(Origen[[#This Row],[Genero Sin Depurar]]="","Desconocido",Origen[[#This Row],[Genero Sin Depurar]])</f>
        <v>Male</v>
      </c>
      <c r="F1486" s="1" t="s">
        <v>69</v>
      </c>
      <c r="G1486" s="1" t="s">
        <v>4</v>
      </c>
      <c r="H1486" s="2">
        <v>48266</v>
      </c>
      <c r="I1486" s="2" t="str">
        <f>TEXT(Origen[[#This Row],[Fecha Compra]],"dddd")</f>
        <v>domingo</v>
      </c>
      <c r="J1486" s="7" t="str">
        <f>TEXT(MONTH(Origen[[#This Row],[Fecha Compra]]),"MM")</f>
        <v>01</v>
      </c>
      <c r="K1486" s="7">
        <f>YEAR(Origen[[#This Row],[Fecha Compra]])</f>
        <v>2032</v>
      </c>
      <c r="L1486">
        <v>26</v>
      </c>
      <c r="M1486">
        <v>44</v>
      </c>
      <c r="N1486">
        <f>Origen[[#This Row],[Unidades]]*Origen[[#This Row],[PVP]]</f>
        <v>1144</v>
      </c>
      <c r="O1486" s="1" t="s">
        <v>99</v>
      </c>
      <c r="P1486" s="1" t="s">
        <v>6</v>
      </c>
      <c r="Q1486" s="1" t="s">
        <v>76</v>
      </c>
      <c r="R1486" s="1" t="s">
        <v>35</v>
      </c>
      <c r="S1486" s="1" t="s">
        <v>56</v>
      </c>
      <c r="T1486" s="1" t="s">
        <v>28</v>
      </c>
      <c r="U1486" s="1" t="s">
        <v>31</v>
      </c>
    </row>
    <row r="1487" spans="1:21" x14ac:dyDescent="0.25">
      <c r="A1487">
        <v>1489</v>
      </c>
      <c r="B1487">
        <f>IF(IFERROR(VLOOKUP(Origen[[#This Row],[Customer ID]],A1488:A5386,1,FALSE),0)&gt;0,1,0)</f>
        <v>0</v>
      </c>
      <c r="C1487">
        <v>23</v>
      </c>
      <c r="D1487" s="1" t="s">
        <v>2</v>
      </c>
      <c r="E1487" s="1" t="str">
        <f>IF(Origen[[#This Row],[Genero Sin Depurar]]="","Desconocido",Origen[[#This Row],[Genero Sin Depurar]])</f>
        <v>Male</v>
      </c>
      <c r="F1487" s="1" t="s">
        <v>106</v>
      </c>
      <c r="G1487" s="1" t="s">
        <v>49</v>
      </c>
      <c r="H1487" s="2">
        <v>48268</v>
      </c>
      <c r="I1487" s="2" t="str">
        <f>TEXT(Origen[[#This Row],[Fecha Compra]],"dddd")</f>
        <v>martes</v>
      </c>
      <c r="J1487" s="7" t="str">
        <f>TEXT(MONTH(Origen[[#This Row],[Fecha Compra]]),"MM")</f>
        <v>01</v>
      </c>
      <c r="K1487" s="7">
        <f>YEAR(Origen[[#This Row],[Fecha Compra]])</f>
        <v>2032</v>
      </c>
      <c r="L1487">
        <v>37</v>
      </c>
      <c r="M1487">
        <v>44</v>
      </c>
      <c r="N1487">
        <f>Origen[[#This Row],[Unidades]]*Origen[[#This Row],[PVP]]</f>
        <v>1628</v>
      </c>
      <c r="O1487" s="1" t="s">
        <v>59</v>
      </c>
      <c r="P1487" s="1" t="s">
        <v>6</v>
      </c>
      <c r="Q1487" s="1" t="s">
        <v>51</v>
      </c>
      <c r="R1487" s="1" t="s">
        <v>8</v>
      </c>
      <c r="S1487" s="1" t="s">
        <v>36</v>
      </c>
      <c r="T1487" s="1" t="s">
        <v>21</v>
      </c>
      <c r="U1487" s="1" t="s">
        <v>22</v>
      </c>
    </row>
    <row r="1488" spans="1:21" x14ac:dyDescent="0.25">
      <c r="A1488">
        <v>1490</v>
      </c>
      <c r="B1488">
        <f>IF(IFERROR(VLOOKUP(Origen[[#This Row],[Customer ID]],A1489:A5387,1,FALSE),0)&gt;0,1,0)</f>
        <v>0</v>
      </c>
      <c r="C1488">
        <v>24</v>
      </c>
      <c r="D1488" s="1" t="s">
        <v>2</v>
      </c>
      <c r="E1488" s="1" t="str">
        <f>IF(Origen[[#This Row],[Genero Sin Depurar]]="","Desconocido",Origen[[#This Row],[Genero Sin Depurar]])</f>
        <v>Male</v>
      </c>
      <c r="F1488" s="1" t="s">
        <v>88</v>
      </c>
      <c r="G1488" s="1" t="s">
        <v>49</v>
      </c>
      <c r="H1488" s="2">
        <v>48270</v>
      </c>
      <c r="I1488" s="2" t="str">
        <f>TEXT(Origen[[#This Row],[Fecha Compra]],"dddd")</f>
        <v>jueves</v>
      </c>
      <c r="J1488" s="7" t="str">
        <f>TEXT(MONTH(Origen[[#This Row],[Fecha Compra]]),"MM")</f>
        <v>01</v>
      </c>
      <c r="K1488" s="7">
        <f>YEAR(Origen[[#This Row],[Fecha Compra]])</f>
        <v>2032</v>
      </c>
      <c r="L1488">
        <v>42</v>
      </c>
      <c r="M1488">
        <v>26</v>
      </c>
      <c r="N1488">
        <f>Origen[[#This Row],[Unidades]]*Origen[[#This Row],[PVP]]</f>
        <v>1092</v>
      </c>
      <c r="O1488" s="1" t="s">
        <v>50</v>
      </c>
      <c r="P1488" s="1" t="s">
        <v>74</v>
      </c>
      <c r="Q1488" s="1" t="s">
        <v>118</v>
      </c>
      <c r="R1488" s="1" t="s">
        <v>35</v>
      </c>
      <c r="S1488" s="1" t="s">
        <v>27</v>
      </c>
      <c r="T1488" s="1" t="s">
        <v>10</v>
      </c>
      <c r="U1488" s="1" t="s">
        <v>40</v>
      </c>
    </row>
    <row r="1489" spans="1:21" x14ac:dyDescent="0.25">
      <c r="A1489">
        <v>1491</v>
      </c>
      <c r="B1489">
        <f>IF(IFERROR(VLOOKUP(Origen[[#This Row],[Customer ID]],A1490:A5388,1,FALSE),0)&gt;0,1,0)</f>
        <v>0</v>
      </c>
      <c r="C1489">
        <v>66</v>
      </c>
      <c r="D1489" s="1" t="s">
        <v>2</v>
      </c>
      <c r="E1489" s="1" t="str">
        <f>IF(Origen[[#This Row],[Genero Sin Depurar]]="","Desconocido",Origen[[#This Row],[Genero Sin Depurar]])</f>
        <v>Male</v>
      </c>
      <c r="F1489" s="1" t="s">
        <v>32</v>
      </c>
      <c r="G1489" s="1" t="s">
        <v>24</v>
      </c>
      <c r="H1489" s="2">
        <v>48272</v>
      </c>
      <c r="I1489" s="2" t="str">
        <f>TEXT(Origen[[#This Row],[Fecha Compra]],"dddd")</f>
        <v>sábado</v>
      </c>
      <c r="J1489" s="7" t="str">
        <f>TEXT(MONTH(Origen[[#This Row],[Fecha Compra]]),"MM")</f>
        <v>01</v>
      </c>
      <c r="K1489" s="7">
        <f>YEAR(Origen[[#This Row],[Fecha Compra]])</f>
        <v>2032</v>
      </c>
      <c r="L1489">
        <v>15</v>
      </c>
      <c r="M1489">
        <v>52</v>
      </c>
      <c r="N1489">
        <f>Origen[[#This Row],[Unidades]]*Origen[[#This Row],[PVP]]</f>
        <v>780</v>
      </c>
      <c r="O1489" s="1" t="s">
        <v>42</v>
      </c>
      <c r="P1489" s="1" t="s">
        <v>6</v>
      </c>
      <c r="Q1489" s="1" t="s">
        <v>60</v>
      </c>
      <c r="R1489" s="1" t="s">
        <v>19</v>
      </c>
      <c r="S1489" s="1" t="s">
        <v>9</v>
      </c>
      <c r="T1489" s="1" t="s">
        <v>10</v>
      </c>
      <c r="U1489" s="1" t="s">
        <v>58</v>
      </c>
    </row>
    <row r="1490" spans="1:21" x14ac:dyDescent="0.25">
      <c r="A1490">
        <v>1492</v>
      </c>
      <c r="B1490">
        <f>IF(IFERROR(VLOOKUP(Origen[[#This Row],[Customer ID]],A1491:A5389,1,FALSE),0)&gt;0,1,0)</f>
        <v>0</v>
      </c>
      <c r="C1490">
        <v>27</v>
      </c>
      <c r="D1490" s="1" t="s">
        <v>2</v>
      </c>
      <c r="E1490" s="1" t="str">
        <f>IF(Origen[[#This Row],[Genero Sin Depurar]]="","Desconocido",Origen[[#This Row],[Genero Sin Depurar]])</f>
        <v>Male</v>
      </c>
      <c r="F1490" s="1" t="s">
        <v>37</v>
      </c>
      <c r="G1490" s="1" t="s">
        <v>4</v>
      </c>
      <c r="H1490" s="2">
        <v>48274</v>
      </c>
      <c r="I1490" s="2" t="str">
        <f>TEXT(Origen[[#This Row],[Fecha Compra]],"dddd")</f>
        <v>lunes</v>
      </c>
      <c r="J1490" s="7" t="str">
        <f>TEXT(MONTH(Origen[[#This Row],[Fecha Compra]]),"MM")</f>
        <v>01</v>
      </c>
      <c r="K1490" s="7">
        <f>YEAR(Origen[[#This Row],[Fecha Compra]])</f>
        <v>2032</v>
      </c>
      <c r="L1490">
        <v>10</v>
      </c>
      <c r="M1490">
        <v>54</v>
      </c>
      <c r="N1490">
        <f>Origen[[#This Row],[Unidades]]*Origen[[#This Row],[PVP]]</f>
        <v>540</v>
      </c>
      <c r="O1490" s="1" t="s">
        <v>54</v>
      </c>
      <c r="P1490" s="1" t="s">
        <v>18</v>
      </c>
      <c r="Q1490" s="1" t="s">
        <v>76</v>
      </c>
      <c r="R1490" s="1" t="s">
        <v>35</v>
      </c>
      <c r="S1490" s="1" t="s">
        <v>20</v>
      </c>
      <c r="T1490" s="1" t="s">
        <v>57</v>
      </c>
      <c r="U1490" s="1" t="s">
        <v>40</v>
      </c>
    </row>
    <row r="1491" spans="1:21" x14ac:dyDescent="0.25">
      <c r="A1491">
        <v>1493</v>
      </c>
      <c r="B1491">
        <f>IF(IFERROR(VLOOKUP(Origen[[#This Row],[Customer ID]],A1492:A5390,1,FALSE),0)&gt;0,1,0)</f>
        <v>0</v>
      </c>
      <c r="C1491">
        <v>62</v>
      </c>
      <c r="D1491" s="1" t="s">
        <v>2</v>
      </c>
      <c r="E1491" s="1" t="str">
        <f>IF(Origen[[#This Row],[Genero Sin Depurar]]="","Desconocido",Origen[[#This Row],[Genero Sin Depurar]])</f>
        <v>Male</v>
      </c>
      <c r="F1491" s="1" t="s">
        <v>84</v>
      </c>
      <c r="G1491" s="1" t="s">
        <v>45</v>
      </c>
      <c r="H1491" s="2">
        <v>48276</v>
      </c>
      <c r="I1491" s="2" t="str">
        <f>TEXT(Origen[[#This Row],[Fecha Compra]],"dddd")</f>
        <v>miércoles</v>
      </c>
      <c r="J1491" s="7" t="str">
        <f>TEXT(MONTH(Origen[[#This Row],[Fecha Compra]]),"MM")</f>
        <v>01</v>
      </c>
      <c r="K1491" s="7">
        <f>YEAR(Origen[[#This Row],[Fecha Compra]])</f>
        <v>2032</v>
      </c>
      <c r="L1491">
        <v>3</v>
      </c>
      <c r="M1491">
        <v>38</v>
      </c>
      <c r="N1491">
        <f>Origen[[#This Row],[Unidades]]*Origen[[#This Row],[PVP]]</f>
        <v>114</v>
      </c>
      <c r="O1491" s="1" t="s">
        <v>80</v>
      </c>
      <c r="P1491" s="1" t="s">
        <v>26</v>
      </c>
      <c r="Q1491" s="1" t="s">
        <v>14</v>
      </c>
      <c r="R1491" s="1" t="s">
        <v>35</v>
      </c>
      <c r="S1491" s="1" t="s">
        <v>20</v>
      </c>
      <c r="T1491" s="1" t="s">
        <v>10</v>
      </c>
      <c r="U1491" s="1" t="s">
        <v>40</v>
      </c>
    </row>
    <row r="1492" spans="1:21" x14ac:dyDescent="0.25">
      <c r="A1492">
        <v>1494</v>
      </c>
      <c r="B1492">
        <f>IF(IFERROR(VLOOKUP(Origen[[#This Row],[Customer ID]],A1493:A5391,1,FALSE),0)&gt;0,1,0)</f>
        <v>0</v>
      </c>
      <c r="C1492">
        <v>70</v>
      </c>
      <c r="D1492" s="1" t="s">
        <v>2</v>
      </c>
      <c r="E1492" s="1" t="str">
        <f>IF(Origen[[#This Row],[Genero Sin Depurar]]="","Desconocido",Origen[[#This Row],[Genero Sin Depurar]])</f>
        <v>Male</v>
      </c>
      <c r="F1492" s="1" t="s">
        <v>115</v>
      </c>
      <c r="G1492" s="1" t="s">
        <v>49</v>
      </c>
      <c r="H1492" s="2">
        <v>48278</v>
      </c>
      <c r="I1492" s="2" t="str">
        <f>TEXT(Origen[[#This Row],[Fecha Compra]],"dddd")</f>
        <v>viernes</v>
      </c>
      <c r="J1492" s="7" t="str">
        <f>TEXT(MONTH(Origen[[#This Row],[Fecha Compra]]),"MM")</f>
        <v>01</v>
      </c>
      <c r="K1492" s="7">
        <f>YEAR(Origen[[#This Row],[Fecha Compra]])</f>
        <v>2032</v>
      </c>
      <c r="L1492">
        <v>44</v>
      </c>
      <c r="M1492">
        <v>44</v>
      </c>
      <c r="N1492">
        <f>Origen[[#This Row],[Unidades]]*Origen[[#This Row],[PVP]]</f>
        <v>1936</v>
      </c>
      <c r="O1492" s="1" t="s">
        <v>96</v>
      </c>
      <c r="P1492" s="1" t="s">
        <v>18</v>
      </c>
      <c r="Q1492" s="1" t="s">
        <v>62</v>
      </c>
      <c r="R1492" s="1" t="s">
        <v>39</v>
      </c>
      <c r="S1492" s="1" t="s">
        <v>36</v>
      </c>
      <c r="T1492" s="1" t="s">
        <v>21</v>
      </c>
      <c r="U1492" s="1" t="s">
        <v>40</v>
      </c>
    </row>
    <row r="1493" spans="1:21" x14ac:dyDescent="0.25">
      <c r="A1493">
        <v>1495</v>
      </c>
      <c r="B1493">
        <f>IF(IFERROR(VLOOKUP(Origen[[#This Row],[Customer ID]],A1494:A5392,1,FALSE),0)&gt;0,1,0)</f>
        <v>0</v>
      </c>
      <c r="C1493">
        <v>43</v>
      </c>
      <c r="D1493" s="1" t="s">
        <v>2</v>
      </c>
      <c r="E1493" s="1" t="str">
        <f>IF(Origen[[#This Row],[Genero Sin Depurar]]="","Desconocido",Origen[[#This Row],[Genero Sin Depurar]])</f>
        <v>Male</v>
      </c>
      <c r="F1493" s="1" t="s">
        <v>95</v>
      </c>
      <c r="G1493" s="1" t="s">
        <v>4</v>
      </c>
      <c r="H1493" s="2">
        <v>48280</v>
      </c>
      <c r="I1493" s="2" t="str">
        <f>TEXT(Origen[[#This Row],[Fecha Compra]],"dddd")</f>
        <v>domingo</v>
      </c>
      <c r="J1493" s="7" t="str">
        <f>TEXT(MONTH(Origen[[#This Row],[Fecha Compra]]),"MM")</f>
        <v>01</v>
      </c>
      <c r="K1493" s="7">
        <f>YEAR(Origen[[#This Row],[Fecha Compra]])</f>
        <v>2032</v>
      </c>
      <c r="L1493">
        <v>23</v>
      </c>
      <c r="M1493">
        <v>76</v>
      </c>
      <c r="N1493">
        <f>Origen[[#This Row],[Unidades]]*Origen[[#This Row],[PVP]]</f>
        <v>1748</v>
      </c>
      <c r="O1493" s="1" t="s">
        <v>38</v>
      </c>
      <c r="P1493" s="1" t="s">
        <v>26</v>
      </c>
      <c r="Q1493" s="1" t="s">
        <v>7</v>
      </c>
      <c r="R1493" s="1" t="s">
        <v>19</v>
      </c>
      <c r="S1493" s="1" t="s">
        <v>27</v>
      </c>
      <c r="T1493" s="1" t="s">
        <v>57</v>
      </c>
      <c r="U1493" s="1" t="s">
        <v>11</v>
      </c>
    </row>
    <row r="1494" spans="1:21" x14ac:dyDescent="0.25">
      <c r="A1494">
        <v>1496</v>
      </c>
      <c r="B1494">
        <f>IF(IFERROR(VLOOKUP(Origen[[#This Row],[Customer ID]],A1495:A5393,1,FALSE),0)&gt;0,1,0)</f>
        <v>0</v>
      </c>
      <c r="C1494">
        <v>45</v>
      </c>
      <c r="D1494" s="1" t="s">
        <v>2</v>
      </c>
      <c r="E1494" s="1" t="str">
        <f>IF(Origen[[#This Row],[Genero Sin Depurar]]="","Desconocido",Origen[[#This Row],[Genero Sin Depurar]])</f>
        <v>Male</v>
      </c>
      <c r="F1494" s="1" t="s">
        <v>88</v>
      </c>
      <c r="G1494" s="1" t="s">
        <v>49</v>
      </c>
      <c r="H1494" s="2">
        <v>48282</v>
      </c>
      <c r="I1494" s="2" t="str">
        <f>TEXT(Origen[[#This Row],[Fecha Compra]],"dddd")</f>
        <v>martes</v>
      </c>
      <c r="J1494" s="7" t="str">
        <f>TEXT(MONTH(Origen[[#This Row],[Fecha Compra]]),"MM")</f>
        <v>01</v>
      </c>
      <c r="K1494" s="7">
        <f>YEAR(Origen[[#This Row],[Fecha Compra]])</f>
        <v>2032</v>
      </c>
      <c r="L1494">
        <v>6</v>
      </c>
      <c r="M1494">
        <v>23</v>
      </c>
      <c r="N1494">
        <f>Origen[[#This Row],[Unidades]]*Origen[[#This Row],[PVP]]</f>
        <v>138</v>
      </c>
      <c r="O1494" s="1" t="s">
        <v>25</v>
      </c>
      <c r="P1494" s="1" t="s">
        <v>26</v>
      </c>
      <c r="Q1494" s="1" t="s">
        <v>92</v>
      </c>
      <c r="R1494" s="1" t="s">
        <v>8</v>
      </c>
      <c r="S1494" s="1" t="s">
        <v>27</v>
      </c>
      <c r="T1494" s="1" t="s">
        <v>28</v>
      </c>
      <c r="U1494" s="1" t="s">
        <v>22</v>
      </c>
    </row>
    <row r="1495" spans="1:21" x14ac:dyDescent="0.25">
      <c r="A1495">
        <v>1497</v>
      </c>
      <c r="B1495">
        <f>IF(IFERROR(VLOOKUP(Origen[[#This Row],[Customer ID]],A1496:A5394,1,FALSE),0)&gt;0,1,0)</f>
        <v>0</v>
      </c>
      <c r="C1495">
        <v>63</v>
      </c>
      <c r="D1495" s="1" t="s">
        <v>2</v>
      </c>
      <c r="E1495" s="1" t="str">
        <f>IF(Origen[[#This Row],[Genero Sin Depurar]]="","Desconocido",Origen[[#This Row],[Genero Sin Depurar]])</f>
        <v>Male</v>
      </c>
      <c r="F1495" s="1" t="s">
        <v>95</v>
      </c>
      <c r="G1495" s="1" t="s">
        <v>4</v>
      </c>
      <c r="H1495" s="2">
        <v>48284</v>
      </c>
      <c r="I1495" s="2" t="str">
        <f>TEXT(Origen[[#This Row],[Fecha Compra]],"dddd")</f>
        <v>jueves</v>
      </c>
      <c r="J1495" s="7" t="str">
        <f>TEXT(MONTH(Origen[[#This Row],[Fecha Compra]]),"MM")</f>
        <v>01</v>
      </c>
      <c r="K1495" s="7">
        <f>YEAR(Origen[[#This Row],[Fecha Compra]])</f>
        <v>2032</v>
      </c>
      <c r="L1495">
        <v>9</v>
      </c>
      <c r="M1495">
        <v>98</v>
      </c>
      <c r="N1495">
        <f>Origen[[#This Row],[Unidades]]*Origen[[#This Row],[PVP]]</f>
        <v>882</v>
      </c>
      <c r="O1495" s="1" t="s">
        <v>117</v>
      </c>
      <c r="P1495" s="1" t="s">
        <v>26</v>
      </c>
      <c r="Q1495" s="1" t="s">
        <v>55</v>
      </c>
      <c r="R1495" s="1" t="s">
        <v>8</v>
      </c>
      <c r="S1495" s="1" t="s">
        <v>36</v>
      </c>
      <c r="T1495" s="1" t="s">
        <v>10</v>
      </c>
      <c r="U1495" s="1" t="s">
        <v>58</v>
      </c>
    </row>
    <row r="1496" spans="1:21" x14ac:dyDescent="0.25">
      <c r="A1496">
        <v>1498</v>
      </c>
      <c r="B1496">
        <f>IF(IFERROR(VLOOKUP(Origen[[#This Row],[Customer ID]],A1497:A5395,1,FALSE),0)&gt;0,1,0)</f>
        <v>0</v>
      </c>
      <c r="C1496">
        <v>69</v>
      </c>
      <c r="D1496" s="1" t="s">
        <v>2</v>
      </c>
      <c r="E1496" s="1" t="str">
        <f>IF(Origen[[#This Row],[Genero Sin Depurar]]="","Desconocido",Origen[[#This Row],[Genero Sin Depurar]])</f>
        <v>Male</v>
      </c>
      <c r="F1496" s="1" t="s">
        <v>84</v>
      </c>
      <c r="G1496" s="1" t="s">
        <v>45</v>
      </c>
      <c r="H1496" s="2">
        <v>48286</v>
      </c>
      <c r="I1496" s="2" t="str">
        <f>TEXT(Origen[[#This Row],[Fecha Compra]],"dddd")</f>
        <v>sábado</v>
      </c>
      <c r="J1496" s="7" t="str">
        <f>TEXT(MONTH(Origen[[#This Row],[Fecha Compra]]),"MM")</f>
        <v>01</v>
      </c>
      <c r="K1496" s="7">
        <f>YEAR(Origen[[#This Row],[Fecha Compra]])</f>
        <v>2032</v>
      </c>
      <c r="L1496">
        <v>16</v>
      </c>
      <c r="M1496">
        <v>33</v>
      </c>
      <c r="N1496">
        <f>Origen[[#This Row],[Unidades]]*Origen[[#This Row],[PVP]]</f>
        <v>528</v>
      </c>
      <c r="O1496" s="1" t="s">
        <v>133</v>
      </c>
      <c r="P1496" s="1" t="s">
        <v>18</v>
      </c>
      <c r="Q1496" s="1" t="s">
        <v>118</v>
      </c>
      <c r="R1496" s="1" t="s">
        <v>19</v>
      </c>
      <c r="S1496" s="1" t="s">
        <v>52</v>
      </c>
      <c r="T1496" s="1" t="s">
        <v>68</v>
      </c>
      <c r="U1496" s="1" t="s">
        <v>79</v>
      </c>
    </row>
    <row r="1497" spans="1:21" x14ac:dyDescent="0.25">
      <c r="A1497">
        <v>1499</v>
      </c>
      <c r="B1497">
        <f>IF(IFERROR(VLOOKUP(Origen[[#This Row],[Customer ID]],A1498:A5396,1,FALSE),0)&gt;0,1,0)</f>
        <v>0</v>
      </c>
      <c r="C1497">
        <v>59</v>
      </c>
      <c r="D1497" s="1" t="s">
        <v>2</v>
      </c>
      <c r="E1497" s="1" t="str">
        <f>IF(Origen[[#This Row],[Genero Sin Depurar]]="","Desconocido",Origen[[#This Row],[Genero Sin Depurar]])</f>
        <v>Male</v>
      </c>
      <c r="F1497" s="1" t="s">
        <v>12</v>
      </c>
      <c r="G1497" s="1" t="s">
        <v>4</v>
      </c>
      <c r="H1497" s="2">
        <v>48288</v>
      </c>
      <c r="I1497" s="2" t="str">
        <f>TEXT(Origen[[#This Row],[Fecha Compra]],"dddd")</f>
        <v>lunes</v>
      </c>
      <c r="J1497" s="7" t="str">
        <f>TEXT(MONTH(Origen[[#This Row],[Fecha Compra]]),"MM")</f>
        <v>01</v>
      </c>
      <c r="K1497" s="7">
        <f>YEAR(Origen[[#This Row],[Fecha Compra]])</f>
        <v>2032</v>
      </c>
      <c r="L1497">
        <v>46</v>
      </c>
      <c r="M1497">
        <v>32</v>
      </c>
      <c r="N1497">
        <f>Origen[[#This Row],[Unidades]]*Origen[[#This Row],[PVP]]</f>
        <v>1472</v>
      </c>
      <c r="O1497" s="1" t="s">
        <v>97</v>
      </c>
      <c r="P1497" s="1" t="s">
        <v>26</v>
      </c>
      <c r="Q1497" s="1" t="s">
        <v>67</v>
      </c>
      <c r="R1497" s="1" t="s">
        <v>35</v>
      </c>
      <c r="S1497" s="1" t="s">
        <v>36</v>
      </c>
      <c r="T1497" s="1" t="s">
        <v>10</v>
      </c>
      <c r="U1497" s="1" t="s">
        <v>11</v>
      </c>
    </row>
    <row r="1498" spans="1:21" x14ac:dyDescent="0.25">
      <c r="A1498">
        <v>1500</v>
      </c>
      <c r="B1498">
        <f>IF(IFERROR(VLOOKUP(Origen[[#This Row],[Customer ID]],A1499:A5397,1,FALSE),0)&gt;0,1,0)</f>
        <v>0</v>
      </c>
      <c r="C1498">
        <v>19</v>
      </c>
      <c r="D1498" s="1" t="s">
        <v>2</v>
      </c>
      <c r="E1498" s="1" t="str">
        <f>IF(Origen[[#This Row],[Genero Sin Depurar]]="","Desconocido",Origen[[#This Row],[Genero Sin Depurar]])</f>
        <v>Male</v>
      </c>
      <c r="F1498" s="1" t="s">
        <v>119</v>
      </c>
      <c r="G1498" s="1" t="s">
        <v>24</v>
      </c>
      <c r="H1498" s="2">
        <v>48290</v>
      </c>
      <c r="I1498" s="2" t="str">
        <f>TEXT(Origen[[#This Row],[Fecha Compra]],"dddd")</f>
        <v>miércoles</v>
      </c>
      <c r="J1498" s="7" t="str">
        <f>TEXT(MONTH(Origen[[#This Row],[Fecha Compra]]),"MM")</f>
        <v>01</v>
      </c>
      <c r="K1498" s="7">
        <f>YEAR(Origen[[#This Row],[Fecha Compra]])</f>
        <v>2032</v>
      </c>
      <c r="L1498">
        <v>24</v>
      </c>
      <c r="M1498">
        <v>85</v>
      </c>
      <c r="N1498">
        <f>Origen[[#This Row],[Unidades]]*Origen[[#This Row],[PVP]]</f>
        <v>2040</v>
      </c>
      <c r="O1498" s="1" t="s">
        <v>124</v>
      </c>
      <c r="P1498" s="1" t="s">
        <v>18</v>
      </c>
      <c r="Q1498" s="1" t="s">
        <v>60</v>
      </c>
      <c r="R1498" s="1" t="s">
        <v>39</v>
      </c>
      <c r="S1498" s="1" t="s">
        <v>20</v>
      </c>
      <c r="T1498" s="1" t="s">
        <v>21</v>
      </c>
      <c r="U1498" s="1" t="s">
        <v>79</v>
      </c>
    </row>
    <row r="1499" spans="1:21" x14ac:dyDescent="0.25">
      <c r="A1499">
        <v>1501</v>
      </c>
      <c r="B1499">
        <f>IF(IFERROR(VLOOKUP(Origen[[#This Row],[Customer ID]],A1500:A5398,1,FALSE),0)&gt;0,1,0)</f>
        <v>0</v>
      </c>
      <c r="C1499">
        <v>63</v>
      </c>
      <c r="D1499" s="1" t="s">
        <v>2</v>
      </c>
      <c r="E1499" s="1" t="str">
        <f>IF(Origen[[#This Row],[Genero Sin Depurar]]="","Desconocido",Origen[[#This Row],[Genero Sin Depurar]])</f>
        <v>Male</v>
      </c>
      <c r="F1499" s="1" t="s">
        <v>16</v>
      </c>
      <c r="G1499" s="1" t="s">
        <v>4</v>
      </c>
      <c r="H1499" s="2">
        <v>48292</v>
      </c>
      <c r="I1499" s="2" t="str">
        <f>TEXT(Origen[[#This Row],[Fecha Compra]],"dddd")</f>
        <v>viernes</v>
      </c>
      <c r="J1499" s="7" t="str">
        <f>TEXT(MONTH(Origen[[#This Row],[Fecha Compra]]),"MM")</f>
        <v>01</v>
      </c>
      <c r="K1499" s="7">
        <f>YEAR(Origen[[#This Row],[Fecha Compra]])</f>
        <v>2032</v>
      </c>
      <c r="L1499">
        <v>22</v>
      </c>
      <c r="M1499">
        <v>69</v>
      </c>
      <c r="N1499">
        <f>Origen[[#This Row],[Unidades]]*Origen[[#This Row],[PVP]]</f>
        <v>1518</v>
      </c>
      <c r="O1499" s="1" t="s">
        <v>72</v>
      </c>
      <c r="P1499" s="1" t="s">
        <v>6</v>
      </c>
      <c r="Q1499" s="1" t="s">
        <v>14</v>
      </c>
      <c r="R1499" s="1" t="s">
        <v>35</v>
      </c>
      <c r="S1499" s="1" t="s">
        <v>27</v>
      </c>
      <c r="T1499" s="1" t="s">
        <v>68</v>
      </c>
      <c r="U1499" s="1" t="s">
        <v>70</v>
      </c>
    </row>
    <row r="1500" spans="1:21" x14ac:dyDescent="0.25">
      <c r="A1500">
        <v>1502</v>
      </c>
      <c r="B1500">
        <f>IF(IFERROR(VLOOKUP(Origen[[#This Row],[Customer ID]],A1501:A5399,1,FALSE),0)&gt;0,1,0)</f>
        <v>0</v>
      </c>
      <c r="C1500">
        <v>37</v>
      </c>
      <c r="D1500" s="1" t="s">
        <v>2</v>
      </c>
      <c r="E1500" s="1" t="str">
        <f>IF(Origen[[#This Row],[Genero Sin Depurar]]="","Desconocido",Origen[[#This Row],[Genero Sin Depurar]])</f>
        <v>Male</v>
      </c>
      <c r="F1500" s="1" t="s">
        <v>16</v>
      </c>
      <c r="G1500" s="1" t="s">
        <v>4</v>
      </c>
      <c r="H1500" s="2">
        <v>48294</v>
      </c>
      <c r="I1500" s="2" t="str">
        <f>TEXT(Origen[[#This Row],[Fecha Compra]],"dddd")</f>
        <v>domingo</v>
      </c>
      <c r="J1500" s="7" t="str">
        <f>TEXT(MONTH(Origen[[#This Row],[Fecha Compra]]),"MM")</f>
        <v>01</v>
      </c>
      <c r="K1500" s="7">
        <f>YEAR(Origen[[#This Row],[Fecha Compra]])</f>
        <v>2032</v>
      </c>
      <c r="L1500">
        <v>13</v>
      </c>
      <c r="M1500">
        <v>55</v>
      </c>
      <c r="N1500">
        <f>Origen[[#This Row],[Unidades]]*Origen[[#This Row],[PVP]]</f>
        <v>715</v>
      </c>
      <c r="O1500" s="1" t="s">
        <v>102</v>
      </c>
      <c r="P1500" s="1" t="s">
        <v>74</v>
      </c>
      <c r="Q1500" s="1" t="s">
        <v>47</v>
      </c>
      <c r="R1500" s="1" t="s">
        <v>19</v>
      </c>
      <c r="S1500" s="1" t="s">
        <v>36</v>
      </c>
      <c r="T1500" s="1" t="s">
        <v>68</v>
      </c>
      <c r="U1500" s="1" t="s">
        <v>79</v>
      </c>
    </row>
    <row r="1501" spans="1:21" x14ac:dyDescent="0.25">
      <c r="A1501">
        <v>1503</v>
      </c>
      <c r="B1501">
        <f>IF(IFERROR(VLOOKUP(Origen[[#This Row],[Customer ID]],A1502:A5400,1,FALSE),0)&gt;0,1,0)</f>
        <v>0</v>
      </c>
      <c r="C1501">
        <v>37</v>
      </c>
      <c r="D1501" s="1" t="s">
        <v>2</v>
      </c>
      <c r="E1501" s="1" t="str">
        <f>IF(Origen[[#This Row],[Genero Sin Depurar]]="","Desconocido",Origen[[#This Row],[Genero Sin Depurar]])</f>
        <v>Male</v>
      </c>
      <c r="F1501" s="1" t="s">
        <v>77</v>
      </c>
      <c r="G1501" s="1" t="s">
        <v>4</v>
      </c>
      <c r="H1501" s="2">
        <v>48296</v>
      </c>
      <c r="I1501" s="2" t="str">
        <f>TEXT(Origen[[#This Row],[Fecha Compra]],"dddd")</f>
        <v>martes</v>
      </c>
      <c r="J1501" s="7" t="str">
        <f>TEXT(MONTH(Origen[[#This Row],[Fecha Compra]]),"MM")</f>
        <v>01</v>
      </c>
      <c r="K1501" s="7">
        <f>YEAR(Origen[[#This Row],[Fecha Compra]])</f>
        <v>2032</v>
      </c>
      <c r="L1501">
        <v>20</v>
      </c>
      <c r="M1501">
        <v>66</v>
      </c>
      <c r="N1501">
        <f>Origen[[#This Row],[Unidades]]*Origen[[#This Row],[PVP]]</f>
        <v>1320</v>
      </c>
      <c r="O1501" s="1" t="s">
        <v>17</v>
      </c>
      <c r="P1501" s="1" t="s">
        <v>26</v>
      </c>
      <c r="Q1501" s="1" t="s">
        <v>76</v>
      </c>
      <c r="R1501" s="1" t="s">
        <v>35</v>
      </c>
      <c r="S1501" s="1" t="s">
        <v>56</v>
      </c>
      <c r="T1501" s="1" t="s">
        <v>15</v>
      </c>
      <c r="U1501" s="1" t="s">
        <v>11</v>
      </c>
    </row>
    <row r="1502" spans="1:21" x14ac:dyDescent="0.25">
      <c r="A1502">
        <v>1504</v>
      </c>
      <c r="B1502">
        <f>IF(IFERROR(VLOOKUP(Origen[[#This Row],[Customer ID]],A1503:A5401,1,FALSE),0)&gt;0,1,0)</f>
        <v>0</v>
      </c>
      <c r="C1502">
        <v>50</v>
      </c>
      <c r="D1502" s="1" t="s">
        <v>2</v>
      </c>
      <c r="E1502" s="1" t="str">
        <f>IF(Origen[[#This Row],[Genero Sin Depurar]]="","Desconocido",Origen[[#This Row],[Genero Sin Depurar]])</f>
        <v>Male</v>
      </c>
      <c r="F1502" s="1" t="s">
        <v>84</v>
      </c>
      <c r="G1502" s="1" t="s">
        <v>45</v>
      </c>
      <c r="H1502" s="2">
        <v>48298</v>
      </c>
      <c r="I1502" s="2" t="str">
        <f>TEXT(Origen[[#This Row],[Fecha Compra]],"dddd")</f>
        <v>jueves</v>
      </c>
      <c r="J1502" s="7" t="str">
        <f>TEXT(MONTH(Origen[[#This Row],[Fecha Compra]]),"MM")</f>
        <v>01</v>
      </c>
      <c r="K1502" s="7">
        <f>YEAR(Origen[[#This Row],[Fecha Compra]])</f>
        <v>2032</v>
      </c>
      <c r="L1502">
        <v>46</v>
      </c>
      <c r="M1502">
        <v>30</v>
      </c>
      <c r="N1502">
        <f>Origen[[#This Row],[Unidades]]*Origen[[#This Row],[PVP]]</f>
        <v>1380</v>
      </c>
      <c r="O1502" s="1" t="s">
        <v>133</v>
      </c>
      <c r="P1502" s="1" t="s">
        <v>26</v>
      </c>
      <c r="Q1502" s="1" t="s">
        <v>14</v>
      </c>
      <c r="R1502" s="1" t="s">
        <v>39</v>
      </c>
      <c r="S1502" s="1" t="s">
        <v>52</v>
      </c>
      <c r="T1502" s="1" t="s">
        <v>15</v>
      </c>
      <c r="U1502" s="1" t="s">
        <v>40</v>
      </c>
    </row>
    <row r="1503" spans="1:21" x14ac:dyDescent="0.25">
      <c r="A1503">
        <v>1505</v>
      </c>
      <c r="B1503">
        <f>IF(IFERROR(VLOOKUP(Origen[[#This Row],[Customer ID]],A1504:A5402,1,FALSE),0)&gt;0,1,0)</f>
        <v>0</v>
      </c>
      <c r="C1503">
        <v>60</v>
      </c>
      <c r="D1503" s="1" t="s">
        <v>2</v>
      </c>
      <c r="E1503" s="1" t="str">
        <f>IF(Origen[[#This Row],[Genero Sin Depurar]]="","Desconocido",Origen[[#This Row],[Genero Sin Depurar]])</f>
        <v>Male</v>
      </c>
      <c r="F1503" s="1" t="s">
        <v>84</v>
      </c>
      <c r="G1503" s="1" t="s">
        <v>45</v>
      </c>
      <c r="H1503" s="2">
        <v>48300</v>
      </c>
      <c r="I1503" s="2" t="str">
        <f>TEXT(Origen[[#This Row],[Fecha Compra]],"dddd")</f>
        <v>sábado</v>
      </c>
      <c r="J1503" s="7" t="str">
        <f>TEXT(MONTH(Origen[[#This Row],[Fecha Compra]]),"MM")</f>
        <v>01</v>
      </c>
      <c r="K1503" s="7">
        <f>YEAR(Origen[[#This Row],[Fecha Compra]])</f>
        <v>2032</v>
      </c>
      <c r="L1503">
        <v>10</v>
      </c>
      <c r="M1503">
        <v>80</v>
      </c>
      <c r="N1503">
        <f>Origen[[#This Row],[Unidades]]*Origen[[#This Row],[PVP]]</f>
        <v>800</v>
      </c>
      <c r="O1503" s="1" t="s">
        <v>102</v>
      </c>
      <c r="P1503" s="1" t="s">
        <v>26</v>
      </c>
      <c r="Q1503" s="1" t="s">
        <v>67</v>
      </c>
      <c r="R1503" s="1" t="s">
        <v>8</v>
      </c>
      <c r="S1503" s="1" t="s">
        <v>27</v>
      </c>
      <c r="T1503" s="1" t="s">
        <v>57</v>
      </c>
      <c r="U1503" s="1" t="s">
        <v>70</v>
      </c>
    </row>
    <row r="1504" spans="1:21" x14ac:dyDescent="0.25">
      <c r="A1504">
        <v>1506</v>
      </c>
      <c r="B1504">
        <f>IF(IFERROR(VLOOKUP(Origen[[#This Row],[Customer ID]],A1505:A5403,1,FALSE),0)&gt;0,1,0)</f>
        <v>0</v>
      </c>
      <c r="C1504">
        <v>46</v>
      </c>
      <c r="D1504" s="1" t="s">
        <v>2</v>
      </c>
      <c r="E1504" s="1" t="str">
        <f>IF(Origen[[#This Row],[Genero Sin Depurar]]="","Desconocido",Origen[[#This Row],[Genero Sin Depurar]])</f>
        <v>Male</v>
      </c>
      <c r="F1504" s="1" t="s">
        <v>115</v>
      </c>
      <c r="G1504" s="1" t="s">
        <v>49</v>
      </c>
      <c r="H1504" s="2">
        <v>48302</v>
      </c>
      <c r="I1504" s="2" t="str">
        <f>TEXT(Origen[[#This Row],[Fecha Compra]],"dddd")</f>
        <v>lunes</v>
      </c>
      <c r="J1504" s="7" t="str">
        <f>TEXT(MONTH(Origen[[#This Row],[Fecha Compra]]),"MM")</f>
        <v>01</v>
      </c>
      <c r="K1504" s="7">
        <f>YEAR(Origen[[#This Row],[Fecha Compra]])</f>
        <v>2032</v>
      </c>
      <c r="L1504">
        <v>39</v>
      </c>
      <c r="M1504">
        <v>20</v>
      </c>
      <c r="N1504">
        <f>Origen[[#This Row],[Unidades]]*Origen[[#This Row],[PVP]]</f>
        <v>780</v>
      </c>
      <c r="O1504" s="1" t="s">
        <v>96</v>
      </c>
      <c r="P1504" s="1" t="s">
        <v>26</v>
      </c>
      <c r="Q1504" s="1" t="s">
        <v>67</v>
      </c>
      <c r="R1504" s="1" t="s">
        <v>35</v>
      </c>
      <c r="S1504" s="1" t="s">
        <v>9</v>
      </c>
      <c r="T1504" s="1" t="s">
        <v>15</v>
      </c>
      <c r="U1504" s="1" t="s">
        <v>70</v>
      </c>
    </row>
    <row r="1505" spans="1:21" x14ac:dyDescent="0.25">
      <c r="A1505">
        <v>1507</v>
      </c>
      <c r="B1505">
        <f>IF(IFERROR(VLOOKUP(Origen[[#This Row],[Customer ID]],A1506:A5404,1,FALSE),0)&gt;0,1,0)</f>
        <v>0</v>
      </c>
      <c r="C1505">
        <v>35</v>
      </c>
      <c r="D1505" s="1" t="s">
        <v>2</v>
      </c>
      <c r="E1505" s="1" t="str">
        <f>IF(Origen[[#This Row],[Genero Sin Depurar]]="","Desconocido",Origen[[#This Row],[Genero Sin Depurar]])</f>
        <v>Male</v>
      </c>
      <c r="F1505" s="1" t="s">
        <v>37</v>
      </c>
      <c r="G1505" s="1" t="s">
        <v>4</v>
      </c>
      <c r="H1505" s="2">
        <v>48304</v>
      </c>
      <c r="I1505" s="2" t="str">
        <f>TEXT(Origen[[#This Row],[Fecha Compra]],"dddd")</f>
        <v>miércoles</v>
      </c>
      <c r="J1505" s="7" t="str">
        <f>TEXT(MONTH(Origen[[#This Row],[Fecha Compra]]),"MM")</f>
        <v>01</v>
      </c>
      <c r="K1505" s="7">
        <f>YEAR(Origen[[#This Row],[Fecha Compra]])</f>
        <v>2032</v>
      </c>
      <c r="L1505">
        <v>44</v>
      </c>
      <c r="M1505">
        <v>30</v>
      </c>
      <c r="N1505">
        <f>Origen[[#This Row],[Unidades]]*Origen[[#This Row],[PVP]]</f>
        <v>1320</v>
      </c>
      <c r="O1505" s="1" t="s">
        <v>113</v>
      </c>
      <c r="P1505" s="1" t="s">
        <v>6</v>
      </c>
      <c r="Q1505" s="1" t="s">
        <v>100</v>
      </c>
      <c r="R1505" s="1" t="s">
        <v>39</v>
      </c>
      <c r="S1505" s="1" t="s">
        <v>52</v>
      </c>
      <c r="T1505" s="1" t="s">
        <v>28</v>
      </c>
      <c r="U1505" s="1" t="s">
        <v>40</v>
      </c>
    </row>
    <row r="1506" spans="1:21" x14ac:dyDescent="0.25">
      <c r="A1506">
        <v>1508</v>
      </c>
      <c r="B1506">
        <f>IF(IFERROR(VLOOKUP(Origen[[#This Row],[Customer ID]],A1507:A5405,1,FALSE),0)&gt;0,1,0)</f>
        <v>0</v>
      </c>
      <c r="C1506">
        <v>66</v>
      </c>
      <c r="D1506" s="1" t="s">
        <v>2</v>
      </c>
      <c r="E1506" s="1" t="str">
        <f>IF(Origen[[#This Row],[Genero Sin Depurar]]="","Desconocido",Origen[[#This Row],[Genero Sin Depurar]])</f>
        <v>Male</v>
      </c>
      <c r="F1506" s="1" t="s">
        <v>63</v>
      </c>
      <c r="G1506" s="1" t="s">
        <v>4</v>
      </c>
      <c r="H1506" s="2">
        <v>48306</v>
      </c>
      <c r="I1506" s="2" t="str">
        <f>TEXT(Origen[[#This Row],[Fecha Compra]],"dddd")</f>
        <v>viernes</v>
      </c>
      <c r="J1506" s="7" t="str">
        <f>TEXT(MONTH(Origen[[#This Row],[Fecha Compra]]),"MM")</f>
        <v>01</v>
      </c>
      <c r="K1506" s="7">
        <f>YEAR(Origen[[#This Row],[Fecha Compra]])</f>
        <v>2032</v>
      </c>
      <c r="L1506">
        <v>7</v>
      </c>
      <c r="M1506">
        <v>86</v>
      </c>
      <c r="N1506">
        <f>Origen[[#This Row],[Unidades]]*Origen[[#This Row],[PVP]]</f>
        <v>602</v>
      </c>
      <c r="O1506" s="1" t="s">
        <v>120</v>
      </c>
      <c r="P1506" s="1" t="s">
        <v>18</v>
      </c>
      <c r="Q1506" s="1" t="s">
        <v>14</v>
      </c>
      <c r="R1506" s="1" t="s">
        <v>8</v>
      </c>
      <c r="S1506" s="1" t="s">
        <v>52</v>
      </c>
      <c r="T1506" s="1" t="s">
        <v>10</v>
      </c>
      <c r="U1506" s="1" t="s">
        <v>31</v>
      </c>
    </row>
    <row r="1507" spans="1:21" x14ac:dyDescent="0.25">
      <c r="A1507">
        <v>1509</v>
      </c>
      <c r="B1507">
        <f>IF(IFERROR(VLOOKUP(Origen[[#This Row],[Customer ID]],A1508:A5406,1,FALSE),0)&gt;0,1,0)</f>
        <v>0</v>
      </c>
      <c r="C1507">
        <v>35</v>
      </c>
      <c r="D1507" s="1" t="s">
        <v>2</v>
      </c>
      <c r="E1507" s="1" t="str">
        <f>IF(Origen[[#This Row],[Genero Sin Depurar]]="","Desconocido",Origen[[#This Row],[Genero Sin Depurar]])</f>
        <v>Male</v>
      </c>
      <c r="F1507" s="1" t="s">
        <v>3</v>
      </c>
      <c r="G1507" s="1" t="s">
        <v>4</v>
      </c>
      <c r="H1507" s="2">
        <v>48308</v>
      </c>
      <c r="I1507" s="2" t="str">
        <f>TEXT(Origen[[#This Row],[Fecha Compra]],"dddd")</f>
        <v>domingo</v>
      </c>
      <c r="J1507" s="7" t="str">
        <f>TEXT(MONTH(Origen[[#This Row],[Fecha Compra]]),"MM")</f>
        <v>01</v>
      </c>
      <c r="K1507" s="7">
        <f>YEAR(Origen[[#This Row],[Fecha Compra]])</f>
        <v>2032</v>
      </c>
      <c r="L1507">
        <v>3</v>
      </c>
      <c r="M1507">
        <v>84</v>
      </c>
      <c r="N1507">
        <f>Origen[[#This Row],[Unidades]]*Origen[[#This Row],[PVP]]</f>
        <v>252</v>
      </c>
      <c r="O1507" s="1" t="s">
        <v>94</v>
      </c>
      <c r="P1507" s="1" t="s">
        <v>6</v>
      </c>
      <c r="Q1507" s="1" t="s">
        <v>100</v>
      </c>
      <c r="R1507" s="1" t="s">
        <v>19</v>
      </c>
      <c r="S1507" s="1" t="s">
        <v>56</v>
      </c>
      <c r="T1507" s="1" t="s">
        <v>15</v>
      </c>
      <c r="U1507" s="1" t="s">
        <v>79</v>
      </c>
    </row>
    <row r="1508" spans="1:21" x14ac:dyDescent="0.25">
      <c r="A1508">
        <v>1510</v>
      </c>
      <c r="B1508">
        <f>IF(IFERROR(VLOOKUP(Origen[[#This Row],[Customer ID]],A1509:A5407,1,FALSE),0)&gt;0,1,0)</f>
        <v>0</v>
      </c>
      <c r="C1508">
        <v>20</v>
      </c>
      <c r="D1508" s="1" t="s">
        <v>2</v>
      </c>
      <c r="E1508" s="1" t="str">
        <f>IF(Origen[[#This Row],[Genero Sin Depurar]]="","Desconocido",Origen[[#This Row],[Genero Sin Depurar]])</f>
        <v>Male</v>
      </c>
      <c r="F1508" s="1" t="s">
        <v>63</v>
      </c>
      <c r="G1508" s="1" t="s">
        <v>4</v>
      </c>
      <c r="H1508" s="2">
        <v>48310</v>
      </c>
      <c r="I1508" s="2" t="str">
        <f>TEXT(Origen[[#This Row],[Fecha Compra]],"dddd")</f>
        <v>martes</v>
      </c>
      <c r="J1508" s="7" t="str">
        <f>TEXT(MONTH(Origen[[#This Row],[Fecha Compra]]),"MM")</f>
        <v>01</v>
      </c>
      <c r="K1508" s="7">
        <f>YEAR(Origen[[#This Row],[Fecha Compra]])</f>
        <v>2032</v>
      </c>
      <c r="L1508">
        <v>44</v>
      </c>
      <c r="M1508">
        <v>54</v>
      </c>
      <c r="N1508">
        <f>Origen[[#This Row],[Unidades]]*Origen[[#This Row],[PVP]]</f>
        <v>2376</v>
      </c>
      <c r="O1508" s="1" t="s">
        <v>64</v>
      </c>
      <c r="P1508" s="1" t="s">
        <v>74</v>
      </c>
      <c r="Q1508" s="1" t="s">
        <v>34</v>
      </c>
      <c r="R1508" s="1" t="s">
        <v>35</v>
      </c>
      <c r="S1508" s="1" t="s">
        <v>20</v>
      </c>
      <c r="T1508" s="1" t="s">
        <v>68</v>
      </c>
      <c r="U1508" s="1" t="s">
        <v>31</v>
      </c>
    </row>
    <row r="1509" spans="1:21" x14ac:dyDescent="0.25">
      <c r="A1509">
        <v>1511</v>
      </c>
      <c r="B1509">
        <f>IF(IFERROR(VLOOKUP(Origen[[#This Row],[Customer ID]],A1510:A5408,1,FALSE),0)&gt;0,1,0)</f>
        <v>0</v>
      </c>
      <c r="C1509">
        <v>55</v>
      </c>
      <c r="D1509" s="1" t="s">
        <v>2</v>
      </c>
      <c r="E1509" s="1" t="str">
        <f>IF(Origen[[#This Row],[Genero Sin Depurar]]="","Desconocido",Origen[[#This Row],[Genero Sin Depurar]])</f>
        <v>Male</v>
      </c>
      <c r="F1509" s="1" t="s">
        <v>3</v>
      </c>
      <c r="G1509" s="1" t="s">
        <v>4</v>
      </c>
      <c r="H1509" s="2">
        <v>48312</v>
      </c>
      <c r="I1509" s="2" t="str">
        <f>TEXT(Origen[[#This Row],[Fecha Compra]],"dddd")</f>
        <v>jueves</v>
      </c>
      <c r="J1509" s="7" t="str">
        <f>TEXT(MONTH(Origen[[#This Row],[Fecha Compra]]),"MM")</f>
        <v>01</v>
      </c>
      <c r="K1509" s="7">
        <f>YEAR(Origen[[#This Row],[Fecha Compra]])</f>
        <v>2032</v>
      </c>
      <c r="L1509">
        <v>31</v>
      </c>
      <c r="M1509">
        <v>30</v>
      </c>
      <c r="N1509">
        <f>Origen[[#This Row],[Unidades]]*Origen[[#This Row],[PVP]]</f>
        <v>930</v>
      </c>
      <c r="O1509" s="1" t="s">
        <v>110</v>
      </c>
      <c r="P1509" s="1" t="s">
        <v>74</v>
      </c>
      <c r="Q1509" s="1" t="s">
        <v>7</v>
      </c>
      <c r="R1509" s="1" t="s">
        <v>39</v>
      </c>
      <c r="S1509" s="1" t="s">
        <v>20</v>
      </c>
      <c r="T1509" s="1" t="s">
        <v>10</v>
      </c>
      <c r="U1509" s="1" t="s">
        <v>31</v>
      </c>
    </row>
    <row r="1510" spans="1:21" x14ac:dyDescent="0.25">
      <c r="A1510">
        <v>1512</v>
      </c>
      <c r="B1510">
        <f>IF(IFERROR(VLOOKUP(Origen[[#This Row],[Customer ID]],A1511:A5409,1,FALSE),0)&gt;0,1,0)</f>
        <v>0</v>
      </c>
      <c r="C1510">
        <v>34</v>
      </c>
      <c r="D1510" s="1" t="s">
        <v>2</v>
      </c>
      <c r="E1510" s="1" t="str">
        <f>IF(Origen[[#This Row],[Genero Sin Depurar]]="","Desconocido",Origen[[#This Row],[Genero Sin Depurar]])</f>
        <v>Male</v>
      </c>
      <c r="F1510" s="1" t="s">
        <v>63</v>
      </c>
      <c r="G1510" s="1" t="s">
        <v>4</v>
      </c>
      <c r="H1510" s="2">
        <v>48314</v>
      </c>
      <c r="I1510" s="2" t="str">
        <f>TEXT(Origen[[#This Row],[Fecha Compra]],"dddd")</f>
        <v>sábado</v>
      </c>
      <c r="J1510" s="7" t="str">
        <f>TEXT(MONTH(Origen[[#This Row],[Fecha Compra]]),"MM")</f>
        <v>01</v>
      </c>
      <c r="K1510" s="7">
        <f>YEAR(Origen[[#This Row],[Fecha Compra]])</f>
        <v>2032</v>
      </c>
      <c r="L1510">
        <v>48</v>
      </c>
      <c r="M1510">
        <v>91</v>
      </c>
      <c r="N1510">
        <f>Origen[[#This Row],[Unidades]]*Origen[[#This Row],[PVP]]</f>
        <v>4368</v>
      </c>
      <c r="O1510" s="1" t="s">
        <v>124</v>
      </c>
      <c r="P1510" s="1" t="s">
        <v>26</v>
      </c>
      <c r="Q1510" s="1" t="s">
        <v>65</v>
      </c>
      <c r="R1510" s="1" t="s">
        <v>8</v>
      </c>
      <c r="S1510" s="1" t="s">
        <v>9</v>
      </c>
      <c r="T1510" s="1" t="s">
        <v>21</v>
      </c>
      <c r="U1510" s="1" t="s">
        <v>22</v>
      </c>
    </row>
    <row r="1511" spans="1:21" x14ac:dyDescent="0.25">
      <c r="A1511">
        <v>1513</v>
      </c>
      <c r="B1511">
        <f>IF(IFERROR(VLOOKUP(Origen[[#This Row],[Customer ID]],A1512:A5410,1,FALSE),0)&gt;0,1,0)</f>
        <v>0</v>
      </c>
      <c r="C1511">
        <v>60</v>
      </c>
      <c r="D1511" s="1" t="s">
        <v>2</v>
      </c>
      <c r="E1511" s="1" t="str">
        <f>IF(Origen[[#This Row],[Genero Sin Depurar]]="","Desconocido",Origen[[#This Row],[Genero Sin Depurar]])</f>
        <v>Male</v>
      </c>
      <c r="F1511" s="1" t="s">
        <v>32</v>
      </c>
      <c r="G1511" s="1" t="s">
        <v>24</v>
      </c>
      <c r="H1511" s="2">
        <v>48316</v>
      </c>
      <c r="I1511" s="2" t="str">
        <f>TEXT(Origen[[#This Row],[Fecha Compra]],"dddd")</f>
        <v>lunes</v>
      </c>
      <c r="J1511" s="7" t="str">
        <f>TEXT(MONTH(Origen[[#This Row],[Fecha Compra]]),"MM")</f>
        <v>01</v>
      </c>
      <c r="K1511" s="7">
        <f>YEAR(Origen[[#This Row],[Fecha Compra]])</f>
        <v>2032</v>
      </c>
      <c r="L1511">
        <v>18</v>
      </c>
      <c r="M1511">
        <v>23</v>
      </c>
      <c r="N1511">
        <f>Origen[[#This Row],[Unidades]]*Origen[[#This Row],[PVP]]</f>
        <v>414</v>
      </c>
      <c r="O1511" s="1" t="s">
        <v>132</v>
      </c>
      <c r="P1511" s="1" t="s">
        <v>6</v>
      </c>
      <c r="Q1511" s="1" t="s">
        <v>47</v>
      </c>
      <c r="R1511" s="1" t="s">
        <v>8</v>
      </c>
      <c r="S1511" s="1" t="s">
        <v>36</v>
      </c>
      <c r="T1511" s="1" t="s">
        <v>28</v>
      </c>
      <c r="U1511" s="1" t="s">
        <v>58</v>
      </c>
    </row>
    <row r="1512" spans="1:21" x14ac:dyDescent="0.25">
      <c r="A1512">
        <v>1514</v>
      </c>
      <c r="B1512">
        <f>IF(IFERROR(VLOOKUP(Origen[[#This Row],[Customer ID]],A1513:A5411,1,FALSE),0)&gt;0,1,0)</f>
        <v>0</v>
      </c>
      <c r="C1512">
        <v>22</v>
      </c>
      <c r="D1512" s="1" t="s">
        <v>2</v>
      </c>
      <c r="E1512" s="1" t="str">
        <f>IF(Origen[[#This Row],[Genero Sin Depurar]]="","Desconocido",Origen[[#This Row],[Genero Sin Depurar]])</f>
        <v>Male</v>
      </c>
      <c r="F1512" s="1" t="s">
        <v>107</v>
      </c>
      <c r="G1512" s="1" t="s">
        <v>4</v>
      </c>
      <c r="H1512" s="2">
        <v>48318</v>
      </c>
      <c r="I1512" s="2" t="str">
        <f>TEXT(Origen[[#This Row],[Fecha Compra]],"dddd")</f>
        <v>miércoles</v>
      </c>
      <c r="J1512" s="7" t="str">
        <f>TEXT(MONTH(Origen[[#This Row],[Fecha Compra]]),"MM")</f>
        <v>01</v>
      </c>
      <c r="K1512" s="7">
        <f>YEAR(Origen[[#This Row],[Fecha Compra]])</f>
        <v>2032</v>
      </c>
      <c r="L1512">
        <v>27</v>
      </c>
      <c r="M1512">
        <v>35</v>
      </c>
      <c r="N1512">
        <f>Origen[[#This Row],[Unidades]]*Origen[[#This Row],[PVP]]</f>
        <v>945</v>
      </c>
      <c r="O1512" s="1" t="s">
        <v>87</v>
      </c>
      <c r="P1512" s="1" t="s">
        <v>26</v>
      </c>
      <c r="Q1512" s="1" t="s">
        <v>90</v>
      </c>
      <c r="R1512" s="1" t="s">
        <v>19</v>
      </c>
      <c r="S1512" s="1" t="s">
        <v>20</v>
      </c>
      <c r="T1512" s="1" t="s">
        <v>15</v>
      </c>
      <c r="U1512" s="1" t="s">
        <v>70</v>
      </c>
    </row>
    <row r="1513" spans="1:21" x14ac:dyDescent="0.25">
      <c r="A1513">
        <v>1515</v>
      </c>
      <c r="B1513">
        <f>IF(IFERROR(VLOOKUP(Origen[[#This Row],[Customer ID]],A1514:A5412,1,FALSE),0)&gt;0,1,0)</f>
        <v>0</v>
      </c>
      <c r="C1513">
        <v>26</v>
      </c>
      <c r="D1513" s="1" t="s">
        <v>2</v>
      </c>
      <c r="E1513" s="1" t="str">
        <f>IF(Origen[[#This Row],[Genero Sin Depurar]]="","Desconocido",Origen[[#This Row],[Genero Sin Depurar]])</f>
        <v>Male</v>
      </c>
      <c r="F1513" s="1" t="s">
        <v>53</v>
      </c>
      <c r="G1513" s="1" t="s">
        <v>24</v>
      </c>
      <c r="H1513" s="2">
        <v>48320</v>
      </c>
      <c r="I1513" s="2" t="str">
        <f>TEXT(Origen[[#This Row],[Fecha Compra]],"dddd")</f>
        <v>viernes</v>
      </c>
      <c r="J1513" s="7" t="str">
        <f>TEXT(MONTH(Origen[[#This Row],[Fecha Compra]]),"MM")</f>
        <v>01</v>
      </c>
      <c r="K1513" s="7">
        <f>YEAR(Origen[[#This Row],[Fecha Compra]])</f>
        <v>2032</v>
      </c>
      <c r="L1513">
        <v>1</v>
      </c>
      <c r="M1513">
        <v>90</v>
      </c>
      <c r="N1513">
        <f>Origen[[#This Row],[Unidades]]*Origen[[#This Row],[PVP]]</f>
        <v>90</v>
      </c>
      <c r="O1513" s="1" t="s">
        <v>122</v>
      </c>
      <c r="P1513" s="1" t="s">
        <v>6</v>
      </c>
      <c r="Q1513" s="1" t="s">
        <v>92</v>
      </c>
      <c r="R1513" s="1" t="s">
        <v>8</v>
      </c>
      <c r="S1513" s="1" t="s">
        <v>52</v>
      </c>
      <c r="T1513" s="1" t="s">
        <v>10</v>
      </c>
      <c r="U1513" s="1" t="s">
        <v>22</v>
      </c>
    </row>
    <row r="1514" spans="1:21" x14ac:dyDescent="0.25">
      <c r="A1514">
        <v>1516</v>
      </c>
      <c r="B1514">
        <f>IF(IFERROR(VLOOKUP(Origen[[#This Row],[Customer ID]],A1515:A5413,1,FALSE),0)&gt;0,1,0)</f>
        <v>0</v>
      </c>
      <c r="C1514">
        <v>39</v>
      </c>
      <c r="D1514" s="1" t="s">
        <v>2</v>
      </c>
      <c r="E1514" s="1" t="str">
        <f>IF(Origen[[#This Row],[Genero Sin Depurar]]="","Desconocido",Origen[[#This Row],[Genero Sin Depurar]])</f>
        <v>Male</v>
      </c>
      <c r="F1514" s="1" t="s">
        <v>16</v>
      </c>
      <c r="G1514" s="1" t="s">
        <v>4</v>
      </c>
      <c r="H1514" s="2">
        <v>48322</v>
      </c>
      <c r="I1514" s="2" t="str">
        <f>TEXT(Origen[[#This Row],[Fecha Compra]],"dddd")</f>
        <v>domingo</v>
      </c>
      <c r="J1514" s="7" t="str">
        <f>TEXT(MONTH(Origen[[#This Row],[Fecha Compra]]),"MM")</f>
        <v>01</v>
      </c>
      <c r="K1514" s="7">
        <f>YEAR(Origen[[#This Row],[Fecha Compra]])</f>
        <v>2032</v>
      </c>
      <c r="L1514">
        <v>34</v>
      </c>
      <c r="M1514">
        <v>93</v>
      </c>
      <c r="N1514">
        <f>Origen[[#This Row],[Unidades]]*Origen[[#This Row],[PVP]]</f>
        <v>3162</v>
      </c>
      <c r="O1514" s="1" t="s">
        <v>98</v>
      </c>
      <c r="P1514" s="1" t="s">
        <v>18</v>
      </c>
      <c r="Q1514" s="1" t="s">
        <v>30</v>
      </c>
      <c r="R1514" s="1" t="s">
        <v>39</v>
      </c>
      <c r="S1514" s="1" t="s">
        <v>52</v>
      </c>
      <c r="T1514" s="1" t="s">
        <v>15</v>
      </c>
      <c r="U1514" s="1" t="s">
        <v>22</v>
      </c>
    </row>
    <row r="1515" spans="1:21" x14ac:dyDescent="0.25">
      <c r="A1515">
        <v>1517</v>
      </c>
      <c r="B1515">
        <f>IF(IFERROR(VLOOKUP(Origen[[#This Row],[Customer ID]],A1516:A5414,1,FALSE),0)&gt;0,1,0)</f>
        <v>0</v>
      </c>
      <c r="C1515">
        <v>20</v>
      </c>
      <c r="D1515" s="1" t="s">
        <v>2</v>
      </c>
      <c r="E1515" s="1" t="str">
        <f>IF(Origen[[#This Row],[Genero Sin Depurar]]="","Desconocido",Origen[[#This Row],[Genero Sin Depurar]])</f>
        <v>Male</v>
      </c>
      <c r="F1515" s="1" t="s">
        <v>16</v>
      </c>
      <c r="G1515" s="1" t="s">
        <v>4</v>
      </c>
      <c r="H1515" s="2">
        <v>48324</v>
      </c>
      <c r="I1515" s="2" t="str">
        <f>TEXT(Origen[[#This Row],[Fecha Compra]],"dddd")</f>
        <v>martes</v>
      </c>
      <c r="J1515" s="7" t="str">
        <f>TEXT(MONTH(Origen[[#This Row],[Fecha Compra]]),"MM")</f>
        <v>01</v>
      </c>
      <c r="K1515" s="7">
        <f>YEAR(Origen[[#This Row],[Fecha Compra]])</f>
        <v>2032</v>
      </c>
      <c r="L1515">
        <v>5</v>
      </c>
      <c r="M1515">
        <v>68</v>
      </c>
      <c r="N1515">
        <f>Origen[[#This Row],[Unidades]]*Origen[[#This Row],[PVP]]</f>
        <v>340</v>
      </c>
      <c r="O1515" s="1" t="s">
        <v>89</v>
      </c>
      <c r="P1515" s="1" t="s">
        <v>6</v>
      </c>
      <c r="Q1515" s="1" t="s">
        <v>108</v>
      </c>
      <c r="R1515" s="1" t="s">
        <v>8</v>
      </c>
      <c r="S1515" s="1" t="s">
        <v>9</v>
      </c>
      <c r="T1515" s="1" t="s">
        <v>57</v>
      </c>
      <c r="U1515" s="1" t="s">
        <v>58</v>
      </c>
    </row>
    <row r="1516" spans="1:21" x14ac:dyDescent="0.25">
      <c r="A1516">
        <v>1518</v>
      </c>
      <c r="B1516">
        <f>IF(IFERROR(VLOOKUP(Origen[[#This Row],[Customer ID]],A1517:A5415,1,FALSE),0)&gt;0,1,0)</f>
        <v>0</v>
      </c>
      <c r="C1516">
        <v>57</v>
      </c>
      <c r="D1516" s="1" t="s">
        <v>2</v>
      </c>
      <c r="E1516" s="1" t="str">
        <f>IF(Origen[[#This Row],[Genero Sin Depurar]]="","Desconocido",Origen[[#This Row],[Genero Sin Depurar]])</f>
        <v>Male</v>
      </c>
      <c r="F1516" s="1" t="s">
        <v>125</v>
      </c>
      <c r="G1516" s="1" t="s">
        <v>49</v>
      </c>
      <c r="H1516" s="2">
        <v>48326</v>
      </c>
      <c r="I1516" s="2" t="str">
        <f>TEXT(Origen[[#This Row],[Fecha Compra]],"dddd")</f>
        <v>jueves</v>
      </c>
      <c r="J1516" s="7" t="str">
        <f>TEXT(MONTH(Origen[[#This Row],[Fecha Compra]]),"MM")</f>
        <v>01</v>
      </c>
      <c r="K1516" s="7">
        <f>YEAR(Origen[[#This Row],[Fecha Compra]])</f>
        <v>2032</v>
      </c>
      <c r="L1516">
        <v>12</v>
      </c>
      <c r="M1516">
        <v>41</v>
      </c>
      <c r="N1516">
        <f>Origen[[#This Row],[Unidades]]*Origen[[#This Row],[PVP]]</f>
        <v>492</v>
      </c>
      <c r="O1516" s="1" t="s">
        <v>64</v>
      </c>
      <c r="P1516" s="1" t="s">
        <v>26</v>
      </c>
      <c r="Q1516" s="1" t="s">
        <v>65</v>
      </c>
      <c r="R1516" s="1" t="s">
        <v>19</v>
      </c>
      <c r="S1516" s="1" t="s">
        <v>36</v>
      </c>
      <c r="T1516" s="1" t="s">
        <v>15</v>
      </c>
      <c r="U1516" s="1" t="s">
        <v>40</v>
      </c>
    </row>
    <row r="1517" spans="1:21" x14ac:dyDescent="0.25">
      <c r="A1517">
        <v>1519</v>
      </c>
      <c r="B1517">
        <f>IF(IFERROR(VLOOKUP(Origen[[#This Row],[Customer ID]],A1518:A5416,1,FALSE),0)&gt;0,1,0)</f>
        <v>0</v>
      </c>
      <c r="C1517">
        <v>68</v>
      </c>
      <c r="D1517" s="1" t="s">
        <v>2</v>
      </c>
      <c r="E1517" s="1" t="str">
        <f>IF(Origen[[#This Row],[Genero Sin Depurar]]="","Desconocido",Origen[[#This Row],[Genero Sin Depurar]])</f>
        <v>Male</v>
      </c>
      <c r="F1517" s="1" t="s">
        <v>115</v>
      </c>
      <c r="G1517" s="1" t="s">
        <v>49</v>
      </c>
      <c r="H1517" s="2">
        <v>48328</v>
      </c>
      <c r="I1517" s="2" t="str">
        <f>TEXT(Origen[[#This Row],[Fecha Compra]],"dddd")</f>
        <v>sábado</v>
      </c>
      <c r="J1517" s="7" t="str">
        <f>TEXT(MONTH(Origen[[#This Row],[Fecha Compra]]),"MM")</f>
        <v>01</v>
      </c>
      <c r="K1517" s="7">
        <f>YEAR(Origen[[#This Row],[Fecha Compra]])</f>
        <v>2032</v>
      </c>
      <c r="L1517">
        <v>14</v>
      </c>
      <c r="M1517">
        <v>73</v>
      </c>
      <c r="N1517">
        <f>Origen[[#This Row],[Unidades]]*Origen[[#This Row],[PVP]]</f>
        <v>1022</v>
      </c>
      <c r="O1517" s="1" t="s">
        <v>66</v>
      </c>
      <c r="P1517" s="1" t="s">
        <v>26</v>
      </c>
      <c r="Q1517" s="1" t="s">
        <v>116</v>
      </c>
      <c r="R1517" s="1" t="s">
        <v>8</v>
      </c>
      <c r="S1517" s="1" t="s">
        <v>27</v>
      </c>
      <c r="T1517" s="1" t="s">
        <v>10</v>
      </c>
      <c r="U1517" s="1" t="s">
        <v>11</v>
      </c>
    </row>
    <row r="1518" spans="1:21" x14ac:dyDescent="0.25">
      <c r="A1518">
        <v>1520</v>
      </c>
      <c r="B1518">
        <f>IF(IFERROR(VLOOKUP(Origen[[#This Row],[Customer ID]],A1519:A5417,1,FALSE),0)&gt;0,1,0)</f>
        <v>0</v>
      </c>
      <c r="C1518">
        <v>50</v>
      </c>
      <c r="D1518" s="1" t="s">
        <v>2</v>
      </c>
      <c r="E1518" s="1" t="str">
        <f>IF(Origen[[#This Row],[Genero Sin Depurar]]="","Desconocido",Origen[[#This Row],[Genero Sin Depurar]])</f>
        <v>Male</v>
      </c>
      <c r="F1518" s="1" t="s">
        <v>71</v>
      </c>
      <c r="G1518" s="1" t="s">
        <v>49</v>
      </c>
      <c r="H1518" s="2">
        <v>48330</v>
      </c>
      <c r="I1518" s="2" t="str">
        <f>TEXT(Origen[[#This Row],[Fecha Compra]],"dddd")</f>
        <v>lunes</v>
      </c>
      <c r="J1518" s="7" t="str">
        <f>TEXT(MONTH(Origen[[#This Row],[Fecha Compra]]),"MM")</f>
        <v>01</v>
      </c>
      <c r="K1518" s="7">
        <f>YEAR(Origen[[#This Row],[Fecha Compra]])</f>
        <v>2032</v>
      </c>
      <c r="L1518">
        <v>40</v>
      </c>
      <c r="M1518">
        <v>73</v>
      </c>
      <c r="N1518">
        <f>Origen[[#This Row],[Unidades]]*Origen[[#This Row],[PVP]]</f>
        <v>2920</v>
      </c>
      <c r="O1518" s="1" t="s">
        <v>87</v>
      </c>
      <c r="P1518" s="1" t="s">
        <v>6</v>
      </c>
      <c r="Q1518" s="1" t="s">
        <v>91</v>
      </c>
      <c r="R1518" s="1" t="s">
        <v>39</v>
      </c>
      <c r="S1518" s="1" t="s">
        <v>27</v>
      </c>
      <c r="T1518" s="1" t="s">
        <v>28</v>
      </c>
      <c r="U1518" s="1" t="s">
        <v>22</v>
      </c>
    </row>
    <row r="1519" spans="1:21" x14ac:dyDescent="0.25">
      <c r="A1519">
        <v>1521</v>
      </c>
      <c r="B1519">
        <f>IF(IFERROR(VLOOKUP(Origen[[#This Row],[Customer ID]],A1520:A5418,1,FALSE),0)&gt;0,1,0)</f>
        <v>0</v>
      </c>
      <c r="C1519">
        <v>21</v>
      </c>
      <c r="D1519" s="1" t="s">
        <v>2</v>
      </c>
      <c r="E1519" s="1" t="str">
        <f>IF(Origen[[#This Row],[Genero Sin Depurar]]="","Desconocido",Origen[[#This Row],[Genero Sin Depurar]])</f>
        <v>Male</v>
      </c>
      <c r="F1519" s="1" t="s">
        <v>106</v>
      </c>
      <c r="G1519" s="1" t="s">
        <v>49</v>
      </c>
      <c r="H1519" s="2">
        <v>48332</v>
      </c>
      <c r="I1519" s="2" t="str">
        <f>TEXT(Origen[[#This Row],[Fecha Compra]],"dddd")</f>
        <v>miércoles</v>
      </c>
      <c r="J1519" s="7" t="str">
        <f>TEXT(MONTH(Origen[[#This Row],[Fecha Compra]]),"MM")</f>
        <v>01</v>
      </c>
      <c r="K1519" s="7">
        <f>YEAR(Origen[[#This Row],[Fecha Compra]])</f>
        <v>2032</v>
      </c>
      <c r="L1519">
        <v>39</v>
      </c>
      <c r="M1519">
        <v>66</v>
      </c>
      <c r="N1519">
        <f>Origen[[#This Row],[Unidades]]*Origen[[#This Row],[PVP]]</f>
        <v>2574</v>
      </c>
      <c r="O1519" s="1" t="s">
        <v>128</v>
      </c>
      <c r="P1519" s="1" t="s">
        <v>26</v>
      </c>
      <c r="Q1519" s="1" t="s">
        <v>92</v>
      </c>
      <c r="R1519" s="1" t="s">
        <v>35</v>
      </c>
      <c r="S1519" s="1" t="s">
        <v>52</v>
      </c>
      <c r="T1519" s="1" t="s">
        <v>15</v>
      </c>
      <c r="U1519" s="1" t="s">
        <v>40</v>
      </c>
    </row>
    <row r="1520" spans="1:21" x14ac:dyDescent="0.25">
      <c r="A1520">
        <v>1522</v>
      </c>
      <c r="B1520">
        <f>IF(IFERROR(VLOOKUP(Origen[[#This Row],[Customer ID]],A1521:A5419,1,FALSE),0)&gt;0,1,0)</f>
        <v>0</v>
      </c>
      <c r="C1520">
        <v>29</v>
      </c>
      <c r="D1520" s="1" t="s">
        <v>2</v>
      </c>
      <c r="E1520" s="1" t="str">
        <f>IF(Origen[[#This Row],[Genero Sin Depurar]]="","Desconocido",Origen[[#This Row],[Genero Sin Depurar]])</f>
        <v>Male</v>
      </c>
      <c r="F1520" s="1" t="s">
        <v>114</v>
      </c>
      <c r="G1520" s="1" t="s">
        <v>49</v>
      </c>
      <c r="H1520" s="2">
        <v>48334</v>
      </c>
      <c r="I1520" s="2" t="str">
        <f>TEXT(Origen[[#This Row],[Fecha Compra]],"dddd")</f>
        <v>viernes</v>
      </c>
      <c r="J1520" s="7" t="str">
        <f>TEXT(MONTH(Origen[[#This Row],[Fecha Compra]]),"MM")</f>
        <v>01</v>
      </c>
      <c r="K1520" s="7">
        <f>YEAR(Origen[[#This Row],[Fecha Compra]])</f>
        <v>2032</v>
      </c>
      <c r="L1520">
        <v>50</v>
      </c>
      <c r="M1520">
        <v>59</v>
      </c>
      <c r="N1520">
        <f>Origen[[#This Row],[Unidades]]*Origen[[#This Row],[PVP]]</f>
        <v>2950</v>
      </c>
      <c r="O1520" s="1" t="s">
        <v>131</v>
      </c>
      <c r="P1520" s="1" t="s">
        <v>26</v>
      </c>
      <c r="Q1520" s="1" t="s">
        <v>34</v>
      </c>
      <c r="R1520" s="1" t="s">
        <v>35</v>
      </c>
      <c r="S1520" s="1" t="s">
        <v>52</v>
      </c>
      <c r="T1520" s="1" t="s">
        <v>57</v>
      </c>
      <c r="U1520" s="1" t="s">
        <v>22</v>
      </c>
    </row>
    <row r="1521" spans="1:21" x14ac:dyDescent="0.25">
      <c r="A1521">
        <v>1523</v>
      </c>
      <c r="B1521">
        <f>IF(IFERROR(VLOOKUP(Origen[[#This Row],[Customer ID]],A1522:A5420,1,FALSE),0)&gt;0,1,0)</f>
        <v>0</v>
      </c>
      <c r="C1521">
        <v>38</v>
      </c>
      <c r="D1521" s="1" t="s">
        <v>2</v>
      </c>
      <c r="E1521" s="1" t="str">
        <f>IF(Origen[[#This Row],[Genero Sin Depurar]]="","Desconocido",Origen[[#This Row],[Genero Sin Depurar]])</f>
        <v>Male</v>
      </c>
      <c r="F1521" s="1" t="s">
        <v>41</v>
      </c>
      <c r="G1521" s="1" t="s">
        <v>4</v>
      </c>
      <c r="H1521" s="2">
        <v>48336</v>
      </c>
      <c r="I1521" s="2" t="str">
        <f>TEXT(Origen[[#This Row],[Fecha Compra]],"dddd")</f>
        <v>domingo</v>
      </c>
      <c r="J1521" s="7" t="str">
        <f>TEXT(MONTH(Origen[[#This Row],[Fecha Compra]]),"MM")</f>
        <v>01</v>
      </c>
      <c r="K1521" s="7">
        <f>YEAR(Origen[[#This Row],[Fecha Compra]])</f>
        <v>2032</v>
      </c>
      <c r="L1521">
        <v>5</v>
      </c>
      <c r="M1521">
        <v>72</v>
      </c>
      <c r="N1521">
        <f>Origen[[#This Row],[Unidades]]*Origen[[#This Row],[PVP]]</f>
        <v>360</v>
      </c>
      <c r="O1521" s="1" t="s">
        <v>104</v>
      </c>
      <c r="P1521" s="1" t="s">
        <v>6</v>
      </c>
      <c r="Q1521" s="1" t="s">
        <v>116</v>
      </c>
      <c r="R1521" s="1" t="s">
        <v>19</v>
      </c>
      <c r="S1521" s="1" t="s">
        <v>20</v>
      </c>
      <c r="T1521" s="1" t="s">
        <v>68</v>
      </c>
      <c r="U1521" s="1" t="s">
        <v>70</v>
      </c>
    </row>
    <row r="1522" spans="1:21" x14ac:dyDescent="0.25">
      <c r="A1522">
        <v>1524</v>
      </c>
      <c r="B1522">
        <f>IF(IFERROR(VLOOKUP(Origen[[#This Row],[Customer ID]],A1523:A5421,1,FALSE),0)&gt;0,1,0)</f>
        <v>0</v>
      </c>
      <c r="C1522">
        <v>54</v>
      </c>
      <c r="D1522" s="1" t="s">
        <v>2</v>
      </c>
      <c r="E1522" s="1" t="str">
        <f>IF(Origen[[#This Row],[Genero Sin Depurar]]="","Desconocido",Origen[[#This Row],[Genero Sin Depurar]])</f>
        <v>Male</v>
      </c>
      <c r="F1522" s="1" t="s">
        <v>107</v>
      </c>
      <c r="G1522" s="1" t="s">
        <v>4</v>
      </c>
      <c r="H1522" s="2">
        <v>48338</v>
      </c>
      <c r="I1522" s="2" t="str">
        <f>TEXT(Origen[[#This Row],[Fecha Compra]],"dddd")</f>
        <v>martes</v>
      </c>
      <c r="J1522" s="7" t="str">
        <f>TEXT(MONTH(Origen[[#This Row],[Fecha Compra]]),"MM")</f>
        <v>01</v>
      </c>
      <c r="K1522" s="7">
        <f>YEAR(Origen[[#This Row],[Fecha Compra]])</f>
        <v>2032</v>
      </c>
      <c r="L1522">
        <v>35</v>
      </c>
      <c r="M1522">
        <v>88</v>
      </c>
      <c r="N1522">
        <f>Origen[[#This Row],[Unidades]]*Origen[[#This Row],[PVP]]</f>
        <v>3080</v>
      </c>
      <c r="O1522" s="1" t="s">
        <v>124</v>
      </c>
      <c r="P1522" s="1" t="s">
        <v>26</v>
      </c>
      <c r="Q1522" s="1" t="s">
        <v>34</v>
      </c>
      <c r="R1522" s="1" t="s">
        <v>35</v>
      </c>
      <c r="S1522" s="1" t="s">
        <v>52</v>
      </c>
      <c r="T1522" s="1" t="s">
        <v>68</v>
      </c>
      <c r="U1522" s="1" t="s">
        <v>31</v>
      </c>
    </row>
    <row r="1523" spans="1:21" x14ac:dyDescent="0.25">
      <c r="A1523">
        <v>1525</v>
      </c>
      <c r="B1523">
        <f>IF(IFERROR(VLOOKUP(Origen[[#This Row],[Customer ID]],A1524:A5422,1,FALSE),0)&gt;0,1,0)</f>
        <v>0</v>
      </c>
      <c r="C1523">
        <v>22</v>
      </c>
      <c r="D1523" s="1" t="s">
        <v>2</v>
      </c>
      <c r="E1523" s="1" t="str">
        <f>IF(Origen[[#This Row],[Genero Sin Depurar]]="","Desconocido",Origen[[#This Row],[Genero Sin Depurar]])</f>
        <v>Male</v>
      </c>
      <c r="F1523" s="1" t="s">
        <v>107</v>
      </c>
      <c r="G1523" s="1" t="s">
        <v>4</v>
      </c>
      <c r="H1523" s="2">
        <v>48340</v>
      </c>
      <c r="I1523" s="2" t="str">
        <f>TEXT(Origen[[#This Row],[Fecha Compra]],"dddd")</f>
        <v>jueves</v>
      </c>
      <c r="J1523" s="7" t="str">
        <f>TEXT(MONTH(Origen[[#This Row],[Fecha Compra]]),"MM")</f>
        <v>01</v>
      </c>
      <c r="K1523" s="7">
        <f>YEAR(Origen[[#This Row],[Fecha Compra]])</f>
        <v>2032</v>
      </c>
      <c r="L1523">
        <v>6</v>
      </c>
      <c r="M1523">
        <v>76</v>
      </c>
      <c r="N1523">
        <f>Origen[[#This Row],[Unidades]]*Origen[[#This Row],[PVP]]</f>
        <v>456</v>
      </c>
      <c r="O1523" s="1" t="s">
        <v>17</v>
      </c>
      <c r="P1523" s="1" t="s">
        <v>6</v>
      </c>
      <c r="Q1523" s="1" t="s">
        <v>51</v>
      </c>
      <c r="R1523" s="1" t="s">
        <v>35</v>
      </c>
      <c r="S1523" s="1" t="s">
        <v>20</v>
      </c>
      <c r="T1523" s="1" t="s">
        <v>15</v>
      </c>
      <c r="U1523" s="1" t="s">
        <v>58</v>
      </c>
    </row>
    <row r="1524" spans="1:21" x14ac:dyDescent="0.25">
      <c r="A1524">
        <v>1526</v>
      </c>
      <c r="B1524">
        <f>IF(IFERROR(VLOOKUP(Origen[[#This Row],[Customer ID]],A1525:A5423,1,FALSE),0)&gt;0,1,0)</f>
        <v>0</v>
      </c>
      <c r="C1524">
        <v>29</v>
      </c>
      <c r="D1524" s="1" t="s">
        <v>2</v>
      </c>
      <c r="E1524" s="1" t="str">
        <f>IF(Origen[[#This Row],[Genero Sin Depurar]]="","Desconocido",Origen[[#This Row],[Genero Sin Depurar]])</f>
        <v>Male</v>
      </c>
      <c r="F1524" s="1" t="s">
        <v>115</v>
      </c>
      <c r="G1524" s="1" t="s">
        <v>49</v>
      </c>
      <c r="H1524" s="2">
        <v>48342</v>
      </c>
      <c r="I1524" s="2" t="str">
        <f>TEXT(Origen[[#This Row],[Fecha Compra]],"dddd")</f>
        <v>sábado</v>
      </c>
      <c r="J1524" s="7" t="str">
        <f>TEXT(MONTH(Origen[[#This Row],[Fecha Compra]]),"MM")</f>
        <v>01</v>
      </c>
      <c r="K1524" s="7">
        <f>YEAR(Origen[[#This Row],[Fecha Compra]])</f>
        <v>2032</v>
      </c>
      <c r="L1524">
        <v>22</v>
      </c>
      <c r="M1524">
        <v>31</v>
      </c>
      <c r="N1524">
        <f>Origen[[#This Row],[Unidades]]*Origen[[#This Row],[PVP]]</f>
        <v>682</v>
      </c>
      <c r="O1524" s="1" t="s">
        <v>29</v>
      </c>
      <c r="P1524" s="1" t="s">
        <v>26</v>
      </c>
      <c r="Q1524" s="1" t="s">
        <v>108</v>
      </c>
      <c r="R1524" s="1" t="s">
        <v>8</v>
      </c>
      <c r="S1524" s="1" t="s">
        <v>52</v>
      </c>
      <c r="T1524" s="1" t="s">
        <v>15</v>
      </c>
      <c r="U1524" s="1" t="s">
        <v>11</v>
      </c>
    </row>
    <row r="1525" spans="1:21" x14ac:dyDescent="0.25">
      <c r="A1525">
        <v>1527</v>
      </c>
      <c r="B1525">
        <f>IF(IFERROR(VLOOKUP(Origen[[#This Row],[Customer ID]],A1526:A5424,1,FALSE),0)&gt;0,1,0)</f>
        <v>0</v>
      </c>
      <c r="C1525">
        <v>41</v>
      </c>
      <c r="D1525" s="1" t="s">
        <v>2</v>
      </c>
      <c r="E1525" s="1" t="str">
        <f>IF(Origen[[#This Row],[Genero Sin Depurar]]="","Desconocido",Origen[[#This Row],[Genero Sin Depurar]])</f>
        <v>Male</v>
      </c>
      <c r="F1525" s="1" t="s">
        <v>84</v>
      </c>
      <c r="G1525" s="1" t="s">
        <v>45</v>
      </c>
      <c r="H1525" s="2">
        <v>48344</v>
      </c>
      <c r="I1525" s="2" t="str">
        <f>TEXT(Origen[[#This Row],[Fecha Compra]],"dddd")</f>
        <v>lunes</v>
      </c>
      <c r="J1525" s="7" t="str">
        <f>TEXT(MONTH(Origen[[#This Row],[Fecha Compra]]),"MM")</f>
        <v>01</v>
      </c>
      <c r="K1525" s="7">
        <f>YEAR(Origen[[#This Row],[Fecha Compra]])</f>
        <v>2032</v>
      </c>
      <c r="L1525">
        <v>27</v>
      </c>
      <c r="M1525">
        <v>22</v>
      </c>
      <c r="N1525">
        <f>Origen[[#This Row],[Unidades]]*Origen[[#This Row],[PVP]]</f>
        <v>594</v>
      </c>
      <c r="O1525" s="1" t="s">
        <v>83</v>
      </c>
      <c r="P1525" s="1" t="s">
        <v>6</v>
      </c>
      <c r="Q1525" s="1" t="s">
        <v>34</v>
      </c>
      <c r="R1525" s="1" t="s">
        <v>35</v>
      </c>
      <c r="S1525" s="1" t="s">
        <v>27</v>
      </c>
      <c r="T1525" s="1" t="s">
        <v>28</v>
      </c>
      <c r="U1525" s="1" t="s">
        <v>70</v>
      </c>
    </row>
    <row r="1526" spans="1:21" x14ac:dyDescent="0.25">
      <c r="A1526">
        <v>1528</v>
      </c>
      <c r="B1526">
        <f>IF(IFERROR(VLOOKUP(Origen[[#This Row],[Customer ID]],A1527:A5425,1,FALSE),0)&gt;0,1,0)</f>
        <v>0</v>
      </c>
      <c r="C1526">
        <v>26</v>
      </c>
      <c r="D1526" s="1" t="s">
        <v>2</v>
      </c>
      <c r="E1526" s="1" t="str">
        <f>IF(Origen[[#This Row],[Genero Sin Depurar]]="","Desconocido",Origen[[#This Row],[Genero Sin Depurar]])</f>
        <v>Male</v>
      </c>
      <c r="F1526" s="1" t="s">
        <v>106</v>
      </c>
      <c r="G1526" s="1" t="s">
        <v>49</v>
      </c>
      <c r="H1526" s="2">
        <v>48346</v>
      </c>
      <c r="I1526" s="2" t="str">
        <f>TEXT(Origen[[#This Row],[Fecha Compra]],"dddd")</f>
        <v>miércoles</v>
      </c>
      <c r="J1526" s="7" t="str">
        <f>TEXT(MONTH(Origen[[#This Row],[Fecha Compra]]),"MM")</f>
        <v>01</v>
      </c>
      <c r="K1526" s="7">
        <f>YEAR(Origen[[#This Row],[Fecha Compra]])</f>
        <v>2032</v>
      </c>
      <c r="L1526">
        <v>33</v>
      </c>
      <c r="M1526">
        <v>75</v>
      </c>
      <c r="N1526">
        <f>Origen[[#This Row],[Unidades]]*Origen[[#This Row],[PVP]]</f>
        <v>2475</v>
      </c>
      <c r="O1526" s="1" t="s">
        <v>132</v>
      </c>
      <c r="P1526" s="1" t="s">
        <v>6</v>
      </c>
      <c r="Q1526" s="1" t="s">
        <v>90</v>
      </c>
      <c r="R1526" s="1" t="s">
        <v>39</v>
      </c>
      <c r="S1526" s="1" t="s">
        <v>52</v>
      </c>
      <c r="T1526" s="1" t="s">
        <v>68</v>
      </c>
      <c r="U1526" s="1" t="s">
        <v>11</v>
      </c>
    </row>
    <row r="1527" spans="1:21" x14ac:dyDescent="0.25">
      <c r="A1527">
        <v>1529</v>
      </c>
      <c r="B1527">
        <f>IF(IFERROR(VLOOKUP(Origen[[#This Row],[Customer ID]],A1528:A5426,1,FALSE),0)&gt;0,1,0)</f>
        <v>0</v>
      </c>
      <c r="C1527">
        <v>69</v>
      </c>
      <c r="D1527" s="1" t="s">
        <v>2</v>
      </c>
      <c r="E1527" s="1" t="str">
        <f>IF(Origen[[#This Row],[Genero Sin Depurar]]="","Desconocido",Origen[[#This Row],[Genero Sin Depurar]])</f>
        <v>Male</v>
      </c>
      <c r="F1527" s="1" t="s">
        <v>95</v>
      </c>
      <c r="G1527" s="1" t="s">
        <v>4</v>
      </c>
      <c r="H1527" s="2">
        <v>48348</v>
      </c>
      <c r="I1527" s="2" t="str">
        <f>TEXT(Origen[[#This Row],[Fecha Compra]],"dddd")</f>
        <v>viernes</v>
      </c>
      <c r="J1527" s="7" t="str">
        <f>TEXT(MONTH(Origen[[#This Row],[Fecha Compra]]),"MM")</f>
        <v>01</v>
      </c>
      <c r="K1527" s="7">
        <f>YEAR(Origen[[#This Row],[Fecha Compra]])</f>
        <v>2032</v>
      </c>
      <c r="L1527">
        <v>47</v>
      </c>
      <c r="M1527">
        <v>75</v>
      </c>
      <c r="N1527">
        <f>Origen[[#This Row],[Unidades]]*Origen[[#This Row],[PVP]]</f>
        <v>3525</v>
      </c>
      <c r="O1527" s="1" t="s">
        <v>29</v>
      </c>
      <c r="P1527" s="1" t="s">
        <v>18</v>
      </c>
      <c r="Q1527" s="1" t="s">
        <v>90</v>
      </c>
      <c r="R1527" s="1" t="s">
        <v>19</v>
      </c>
      <c r="S1527" s="1" t="s">
        <v>56</v>
      </c>
      <c r="T1527" s="1" t="s">
        <v>10</v>
      </c>
      <c r="U1527" s="1" t="s">
        <v>58</v>
      </c>
    </row>
    <row r="1528" spans="1:21" x14ac:dyDescent="0.25">
      <c r="A1528">
        <v>1530</v>
      </c>
      <c r="B1528">
        <f>IF(IFERROR(VLOOKUP(Origen[[#This Row],[Customer ID]],A1529:A5427,1,FALSE),0)&gt;0,1,0)</f>
        <v>0</v>
      </c>
      <c r="C1528">
        <v>20</v>
      </c>
      <c r="D1528" s="1" t="s">
        <v>2</v>
      </c>
      <c r="E1528" s="1" t="str">
        <f>IF(Origen[[#This Row],[Genero Sin Depurar]]="","Desconocido",Origen[[#This Row],[Genero Sin Depurar]])</f>
        <v>Male</v>
      </c>
      <c r="F1528" s="1" t="s">
        <v>114</v>
      </c>
      <c r="G1528" s="1" t="s">
        <v>49</v>
      </c>
      <c r="H1528" s="2">
        <v>48350</v>
      </c>
      <c r="I1528" s="2" t="str">
        <f>TEXT(Origen[[#This Row],[Fecha Compra]],"dddd")</f>
        <v>domingo</v>
      </c>
      <c r="J1528" s="7" t="str">
        <f>TEXT(MONTH(Origen[[#This Row],[Fecha Compra]]),"MM")</f>
        <v>01</v>
      </c>
      <c r="K1528" s="7">
        <f>YEAR(Origen[[#This Row],[Fecha Compra]])</f>
        <v>2032</v>
      </c>
      <c r="L1528">
        <v>48</v>
      </c>
      <c r="M1528">
        <v>63</v>
      </c>
      <c r="N1528">
        <f>Origen[[#This Row],[Unidades]]*Origen[[#This Row],[PVP]]</f>
        <v>3024</v>
      </c>
      <c r="O1528" s="1" t="s">
        <v>124</v>
      </c>
      <c r="P1528" s="1" t="s">
        <v>26</v>
      </c>
      <c r="Q1528" s="1" t="s">
        <v>75</v>
      </c>
      <c r="R1528" s="1" t="s">
        <v>8</v>
      </c>
      <c r="S1528" s="1" t="s">
        <v>20</v>
      </c>
      <c r="T1528" s="1" t="s">
        <v>21</v>
      </c>
      <c r="U1528" s="1" t="s">
        <v>58</v>
      </c>
    </row>
    <row r="1529" spans="1:21" x14ac:dyDescent="0.25">
      <c r="A1529">
        <v>1531</v>
      </c>
      <c r="B1529">
        <f>IF(IFERROR(VLOOKUP(Origen[[#This Row],[Customer ID]],A1530:A5428,1,FALSE),0)&gt;0,1,0)</f>
        <v>0</v>
      </c>
      <c r="C1529">
        <v>59</v>
      </c>
      <c r="D1529" s="1" t="s">
        <v>2</v>
      </c>
      <c r="E1529" s="1" t="str">
        <f>IF(Origen[[#This Row],[Genero Sin Depurar]]="","Desconocido",Origen[[#This Row],[Genero Sin Depurar]])</f>
        <v>Male</v>
      </c>
      <c r="F1529" s="1" t="s">
        <v>44</v>
      </c>
      <c r="G1529" s="1" t="s">
        <v>45</v>
      </c>
      <c r="H1529" s="2">
        <v>48352</v>
      </c>
      <c r="I1529" s="2" t="str">
        <f>TEXT(Origen[[#This Row],[Fecha Compra]],"dddd")</f>
        <v>martes</v>
      </c>
      <c r="J1529" s="7" t="str">
        <f>TEXT(MONTH(Origen[[#This Row],[Fecha Compra]]),"MM")</f>
        <v>01</v>
      </c>
      <c r="K1529" s="7">
        <f>YEAR(Origen[[#This Row],[Fecha Compra]])</f>
        <v>2032</v>
      </c>
      <c r="L1529">
        <v>22</v>
      </c>
      <c r="M1529">
        <v>21</v>
      </c>
      <c r="N1529">
        <f>Origen[[#This Row],[Unidades]]*Origen[[#This Row],[PVP]]</f>
        <v>462</v>
      </c>
      <c r="O1529" s="1" t="s">
        <v>112</v>
      </c>
      <c r="P1529" s="1" t="s">
        <v>26</v>
      </c>
      <c r="Q1529" s="1" t="s">
        <v>67</v>
      </c>
      <c r="R1529" s="1" t="s">
        <v>19</v>
      </c>
      <c r="S1529" s="1" t="s">
        <v>27</v>
      </c>
      <c r="T1529" s="1" t="s">
        <v>57</v>
      </c>
      <c r="U1529" s="1" t="s">
        <v>40</v>
      </c>
    </row>
    <row r="1530" spans="1:21" x14ac:dyDescent="0.25">
      <c r="A1530">
        <v>1532</v>
      </c>
      <c r="B1530">
        <f>IF(IFERROR(VLOOKUP(Origen[[#This Row],[Customer ID]],A1531:A5429,1,FALSE),0)&gt;0,1,0)</f>
        <v>0</v>
      </c>
      <c r="C1530">
        <v>63</v>
      </c>
      <c r="D1530" s="1" t="s">
        <v>2</v>
      </c>
      <c r="E1530" s="1" t="str">
        <f>IF(Origen[[#This Row],[Genero Sin Depurar]]="","Desconocido",Origen[[#This Row],[Genero Sin Depurar]])</f>
        <v>Male</v>
      </c>
      <c r="F1530" s="1" t="s">
        <v>114</v>
      </c>
      <c r="G1530" s="1" t="s">
        <v>49</v>
      </c>
      <c r="H1530" s="2">
        <v>48354</v>
      </c>
      <c r="I1530" s="2" t="str">
        <f>TEXT(Origen[[#This Row],[Fecha Compra]],"dddd")</f>
        <v>jueves</v>
      </c>
      <c r="J1530" s="7" t="str">
        <f>TEXT(MONTH(Origen[[#This Row],[Fecha Compra]]),"MM")</f>
        <v>01</v>
      </c>
      <c r="K1530" s="7">
        <f>YEAR(Origen[[#This Row],[Fecha Compra]])</f>
        <v>2032</v>
      </c>
      <c r="L1530">
        <v>8</v>
      </c>
      <c r="M1530">
        <v>83</v>
      </c>
      <c r="N1530">
        <f>Origen[[#This Row],[Unidades]]*Origen[[#This Row],[PVP]]</f>
        <v>664</v>
      </c>
      <c r="O1530" s="1" t="s">
        <v>73</v>
      </c>
      <c r="P1530" s="1" t="s">
        <v>18</v>
      </c>
      <c r="Q1530" s="1" t="s">
        <v>65</v>
      </c>
      <c r="R1530" s="1" t="s">
        <v>19</v>
      </c>
      <c r="S1530" s="1" t="s">
        <v>27</v>
      </c>
      <c r="T1530" s="1" t="s">
        <v>28</v>
      </c>
      <c r="U1530" s="1" t="s">
        <v>58</v>
      </c>
    </row>
    <row r="1531" spans="1:21" x14ac:dyDescent="0.25">
      <c r="A1531">
        <v>1533</v>
      </c>
      <c r="B1531">
        <f>IF(IFERROR(VLOOKUP(Origen[[#This Row],[Customer ID]],A1532:A5430,1,FALSE),0)&gt;0,1,0)</f>
        <v>0</v>
      </c>
      <c r="C1531">
        <v>68</v>
      </c>
      <c r="D1531" s="1" t="s">
        <v>2</v>
      </c>
      <c r="E1531" s="1" t="str">
        <f>IF(Origen[[#This Row],[Genero Sin Depurar]]="","Desconocido",Origen[[#This Row],[Genero Sin Depurar]])</f>
        <v>Male</v>
      </c>
      <c r="F1531" s="1" t="s">
        <v>84</v>
      </c>
      <c r="G1531" s="1" t="s">
        <v>45</v>
      </c>
      <c r="H1531" s="2">
        <v>48356</v>
      </c>
      <c r="I1531" s="2" t="str">
        <f>TEXT(Origen[[#This Row],[Fecha Compra]],"dddd")</f>
        <v>sábado</v>
      </c>
      <c r="J1531" s="7" t="str">
        <f>TEXT(MONTH(Origen[[#This Row],[Fecha Compra]]),"MM")</f>
        <v>01</v>
      </c>
      <c r="K1531" s="7">
        <f>YEAR(Origen[[#This Row],[Fecha Compra]])</f>
        <v>2032</v>
      </c>
      <c r="L1531">
        <v>5</v>
      </c>
      <c r="M1531">
        <v>46</v>
      </c>
      <c r="N1531">
        <f>Origen[[#This Row],[Unidades]]*Origen[[#This Row],[PVP]]</f>
        <v>230</v>
      </c>
      <c r="O1531" s="1" t="s">
        <v>132</v>
      </c>
      <c r="P1531" s="1" t="s">
        <v>18</v>
      </c>
      <c r="Q1531" s="1" t="s">
        <v>47</v>
      </c>
      <c r="R1531" s="1" t="s">
        <v>8</v>
      </c>
      <c r="S1531" s="1" t="s">
        <v>27</v>
      </c>
      <c r="T1531" s="1" t="s">
        <v>28</v>
      </c>
      <c r="U1531" s="1" t="s">
        <v>79</v>
      </c>
    </row>
    <row r="1532" spans="1:21" x14ac:dyDescent="0.25">
      <c r="A1532">
        <v>1534</v>
      </c>
      <c r="B1532">
        <f>IF(IFERROR(VLOOKUP(Origen[[#This Row],[Customer ID]],A1533:A5431,1,FALSE),0)&gt;0,1,0)</f>
        <v>0</v>
      </c>
      <c r="C1532">
        <v>50</v>
      </c>
      <c r="D1532" s="1" t="s">
        <v>2</v>
      </c>
      <c r="E1532" s="1" t="str">
        <f>IF(Origen[[#This Row],[Genero Sin Depurar]]="","Desconocido",Origen[[#This Row],[Genero Sin Depurar]])</f>
        <v>Male</v>
      </c>
      <c r="F1532" s="1" t="s">
        <v>53</v>
      </c>
      <c r="G1532" s="1" t="s">
        <v>24</v>
      </c>
      <c r="H1532" s="2">
        <v>48358</v>
      </c>
      <c r="I1532" s="2" t="str">
        <f>TEXT(Origen[[#This Row],[Fecha Compra]],"dddd")</f>
        <v>lunes</v>
      </c>
      <c r="J1532" s="7" t="str">
        <f>TEXT(MONTH(Origen[[#This Row],[Fecha Compra]]),"MM")</f>
        <v>01</v>
      </c>
      <c r="K1532" s="7">
        <f>YEAR(Origen[[#This Row],[Fecha Compra]])</f>
        <v>2032</v>
      </c>
      <c r="L1532">
        <v>16</v>
      </c>
      <c r="M1532">
        <v>59</v>
      </c>
      <c r="N1532">
        <f>Origen[[#This Row],[Unidades]]*Origen[[#This Row],[PVP]]</f>
        <v>944</v>
      </c>
      <c r="O1532" s="1" t="s">
        <v>64</v>
      </c>
      <c r="P1532" s="1" t="s">
        <v>26</v>
      </c>
      <c r="Q1532" s="1" t="s">
        <v>62</v>
      </c>
      <c r="R1532" s="1" t="s">
        <v>35</v>
      </c>
      <c r="S1532" s="1" t="s">
        <v>52</v>
      </c>
      <c r="T1532" s="1" t="s">
        <v>57</v>
      </c>
      <c r="U1532" s="1" t="s">
        <v>40</v>
      </c>
    </row>
    <row r="1533" spans="1:21" x14ac:dyDescent="0.25">
      <c r="A1533">
        <v>1535</v>
      </c>
      <c r="B1533">
        <f>IF(IFERROR(VLOOKUP(Origen[[#This Row],[Customer ID]],A1534:A5432,1,FALSE),0)&gt;0,1,0)</f>
        <v>0</v>
      </c>
      <c r="C1533">
        <v>55</v>
      </c>
      <c r="D1533" s="1" t="s">
        <v>2</v>
      </c>
      <c r="E1533" s="1" t="str">
        <f>IF(Origen[[#This Row],[Genero Sin Depurar]]="","Desconocido",Origen[[#This Row],[Genero Sin Depurar]])</f>
        <v>Male</v>
      </c>
      <c r="F1533" s="1" t="s">
        <v>3</v>
      </c>
      <c r="G1533" s="1" t="s">
        <v>4</v>
      </c>
      <c r="H1533" s="2">
        <v>48360</v>
      </c>
      <c r="I1533" s="2" t="str">
        <f>TEXT(Origen[[#This Row],[Fecha Compra]],"dddd")</f>
        <v>miércoles</v>
      </c>
      <c r="J1533" s="7" t="str">
        <f>TEXT(MONTH(Origen[[#This Row],[Fecha Compra]]),"MM")</f>
        <v>01</v>
      </c>
      <c r="K1533" s="7">
        <f>YEAR(Origen[[#This Row],[Fecha Compra]])</f>
        <v>2032</v>
      </c>
      <c r="L1533">
        <v>26</v>
      </c>
      <c r="M1533">
        <v>66</v>
      </c>
      <c r="N1533">
        <f>Origen[[#This Row],[Unidades]]*Origen[[#This Row],[PVP]]</f>
        <v>1716</v>
      </c>
      <c r="O1533" s="1" t="s">
        <v>33</v>
      </c>
      <c r="P1533" s="1" t="s">
        <v>26</v>
      </c>
      <c r="Q1533" s="1" t="s">
        <v>78</v>
      </c>
      <c r="R1533" s="1" t="s">
        <v>35</v>
      </c>
      <c r="S1533" s="1" t="s">
        <v>20</v>
      </c>
      <c r="T1533" s="1" t="s">
        <v>10</v>
      </c>
      <c r="U1533" s="1" t="s">
        <v>11</v>
      </c>
    </row>
    <row r="1534" spans="1:21" x14ac:dyDescent="0.25">
      <c r="A1534">
        <v>1536</v>
      </c>
      <c r="B1534">
        <f>IF(IFERROR(VLOOKUP(Origen[[#This Row],[Customer ID]],A1535:A5433,1,FALSE),0)&gt;0,1,0)</f>
        <v>0</v>
      </c>
      <c r="C1534">
        <v>36</v>
      </c>
      <c r="D1534" s="1" t="s">
        <v>2</v>
      </c>
      <c r="E1534" s="1" t="str">
        <f>IF(Origen[[#This Row],[Genero Sin Depurar]]="","Desconocido",Origen[[#This Row],[Genero Sin Depurar]])</f>
        <v>Male</v>
      </c>
      <c r="F1534" s="1" t="s">
        <v>23</v>
      </c>
      <c r="G1534" s="1" t="s">
        <v>24</v>
      </c>
      <c r="H1534" s="2">
        <v>48362</v>
      </c>
      <c r="I1534" s="2" t="str">
        <f>TEXT(Origen[[#This Row],[Fecha Compra]],"dddd")</f>
        <v>viernes</v>
      </c>
      <c r="J1534" s="7" t="str">
        <f>TEXT(MONTH(Origen[[#This Row],[Fecha Compra]]),"MM")</f>
        <v>01</v>
      </c>
      <c r="K1534" s="7">
        <f>YEAR(Origen[[#This Row],[Fecha Compra]])</f>
        <v>2032</v>
      </c>
      <c r="L1534">
        <v>8</v>
      </c>
      <c r="M1534">
        <v>74</v>
      </c>
      <c r="N1534">
        <f>Origen[[#This Row],[Unidades]]*Origen[[#This Row],[PVP]]</f>
        <v>592</v>
      </c>
      <c r="O1534" s="1" t="s">
        <v>46</v>
      </c>
      <c r="P1534" s="1" t="s">
        <v>18</v>
      </c>
      <c r="Q1534" s="1" t="s">
        <v>30</v>
      </c>
      <c r="R1534" s="1" t="s">
        <v>39</v>
      </c>
      <c r="S1534" s="1" t="s">
        <v>52</v>
      </c>
      <c r="T1534" s="1" t="s">
        <v>10</v>
      </c>
      <c r="U1534" s="1" t="s">
        <v>70</v>
      </c>
    </row>
    <row r="1535" spans="1:21" x14ac:dyDescent="0.25">
      <c r="A1535">
        <v>1537</v>
      </c>
      <c r="B1535">
        <f>IF(IFERROR(VLOOKUP(Origen[[#This Row],[Customer ID]],A1536:A5434,1,FALSE),0)&gt;0,1,0)</f>
        <v>0</v>
      </c>
      <c r="C1535">
        <v>18</v>
      </c>
      <c r="D1535" s="1" t="s">
        <v>2</v>
      </c>
      <c r="E1535" s="1" t="str">
        <f>IF(Origen[[#This Row],[Genero Sin Depurar]]="","Desconocido",Origen[[#This Row],[Genero Sin Depurar]])</f>
        <v>Male</v>
      </c>
      <c r="F1535" s="1" t="s">
        <v>71</v>
      </c>
      <c r="G1535" s="1" t="s">
        <v>49</v>
      </c>
      <c r="H1535" s="2">
        <v>48364</v>
      </c>
      <c r="I1535" s="2" t="str">
        <f>TEXT(Origen[[#This Row],[Fecha Compra]],"dddd")</f>
        <v>domingo</v>
      </c>
      <c r="J1535" s="7" t="str">
        <f>TEXT(MONTH(Origen[[#This Row],[Fecha Compra]]),"MM")</f>
        <v>01</v>
      </c>
      <c r="K1535" s="7">
        <f>YEAR(Origen[[#This Row],[Fecha Compra]])</f>
        <v>2032</v>
      </c>
      <c r="L1535">
        <v>17</v>
      </c>
      <c r="M1535">
        <v>82</v>
      </c>
      <c r="N1535">
        <f>Origen[[#This Row],[Unidades]]*Origen[[#This Row],[PVP]]</f>
        <v>1394</v>
      </c>
      <c r="O1535" s="1" t="s">
        <v>133</v>
      </c>
      <c r="P1535" s="1" t="s">
        <v>26</v>
      </c>
      <c r="Q1535" s="1" t="s">
        <v>108</v>
      </c>
      <c r="R1535" s="1" t="s">
        <v>35</v>
      </c>
      <c r="S1535" s="1" t="s">
        <v>56</v>
      </c>
      <c r="T1535" s="1" t="s">
        <v>15</v>
      </c>
      <c r="U1535" s="1" t="s">
        <v>40</v>
      </c>
    </row>
    <row r="1536" spans="1:21" x14ac:dyDescent="0.25">
      <c r="A1536">
        <v>1538</v>
      </c>
      <c r="B1536">
        <f>IF(IFERROR(VLOOKUP(Origen[[#This Row],[Customer ID]],A1537:A5435,1,FALSE),0)&gt;0,1,0)</f>
        <v>0</v>
      </c>
      <c r="C1536">
        <v>68</v>
      </c>
      <c r="D1536" s="1" t="s">
        <v>2</v>
      </c>
      <c r="E1536" s="1" t="str">
        <f>IF(Origen[[#This Row],[Genero Sin Depurar]]="","Desconocido",Origen[[#This Row],[Genero Sin Depurar]])</f>
        <v>Male</v>
      </c>
      <c r="F1536" s="1" t="s">
        <v>53</v>
      </c>
      <c r="G1536" s="1" t="s">
        <v>24</v>
      </c>
      <c r="H1536" s="2">
        <v>48366</v>
      </c>
      <c r="I1536" s="2" t="str">
        <f>TEXT(Origen[[#This Row],[Fecha Compra]],"dddd")</f>
        <v>martes</v>
      </c>
      <c r="J1536" s="7" t="str">
        <f>TEXT(MONTH(Origen[[#This Row],[Fecha Compra]]),"MM")</f>
        <v>01</v>
      </c>
      <c r="K1536" s="7">
        <f>YEAR(Origen[[#This Row],[Fecha Compra]])</f>
        <v>2032</v>
      </c>
      <c r="L1536">
        <v>50</v>
      </c>
      <c r="M1536">
        <v>89</v>
      </c>
      <c r="N1536">
        <f>Origen[[#This Row],[Unidades]]*Origen[[#This Row],[PVP]]</f>
        <v>4450</v>
      </c>
      <c r="O1536" s="1" t="s">
        <v>102</v>
      </c>
      <c r="P1536" s="1" t="s">
        <v>6</v>
      </c>
      <c r="Q1536" s="1" t="s">
        <v>76</v>
      </c>
      <c r="R1536" s="1" t="s">
        <v>19</v>
      </c>
      <c r="S1536" s="1" t="s">
        <v>27</v>
      </c>
      <c r="T1536" s="1" t="s">
        <v>10</v>
      </c>
      <c r="U1536" s="1" t="s">
        <v>31</v>
      </c>
    </row>
    <row r="1537" spans="1:21" x14ac:dyDescent="0.25">
      <c r="A1537">
        <v>1539</v>
      </c>
      <c r="B1537">
        <f>IF(IFERROR(VLOOKUP(Origen[[#This Row],[Customer ID]],A1538:A5436,1,FALSE),0)&gt;0,1,0)</f>
        <v>0</v>
      </c>
      <c r="C1537">
        <v>56</v>
      </c>
      <c r="D1537" s="1" t="s">
        <v>2</v>
      </c>
      <c r="E1537" s="1" t="str">
        <f>IF(Origen[[#This Row],[Genero Sin Depurar]]="","Desconocido",Origen[[#This Row],[Genero Sin Depurar]])</f>
        <v>Male</v>
      </c>
      <c r="F1537" s="1" t="s">
        <v>63</v>
      </c>
      <c r="G1537" s="1" t="s">
        <v>4</v>
      </c>
      <c r="H1537" s="2">
        <v>48368</v>
      </c>
      <c r="I1537" s="2" t="str">
        <f>TEXT(Origen[[#This Row],[Fecha Compra]],"dddd")</f>
        <v>jueves</v>
      </c>
      <c r="J1537" s="7" t="str">
        <f>TEXT(MONTH(Origen[[#This Row],[Fecha Compra]]),"MM")</f>
        <v>01</v>
      </c>
      <c r="K1537" s="7">
        <f>YEAR(Origen[[#This Row],[Fecha Compra]])</f>
        <v>2032</v>
      </c>
      <c r="L1537">
        <v>22</v>
      </c>
      <c r="M1537">
        <v>65</v>
      </c>
      <c r="N1537">
        <f>Origen[[#This Row],[Unidades]]*Origen[[#This Row],[PVP]]</f>
        <v>1430</v>
      </c>
      <c r="O1537" s="1" t="s">
        <v>97</v>
      </c>
      <c r="P1537" s="1" t="s">
        <v>6</v>
      </c>
      <c r="Q1537" s="1" t="s">
        <v>43</v>
      </c>
      <c r="R1537" s="1" t="s">
        <v>39</v>
      </c>
      <c r="S1537" s="1" t="s">
        <v>36</v>
      </c>
      <c r="T1537" s="1" t="s">
        <v>10</v>
      </c>
      <c r="U1537" s="1" t="s">
        <v>58</v>
      </c>
    </row>
    <row r="1538" spans="1:21" x14ac:dyDescent="0.25">
      <c r="A1538">
        <v>1540</v>
      </c>
      <c r="B1538">
        <f>IF(IFERROR(VLOOKUP(Origen[[#This Row],[Customer ID]],A1539:A5437,1,FALSE),0)&gt;0,1,0)</f>
        <v>0</v>
      </c>
      <c r="C1538">
        <v>32</v>
      </c>
      <c r="D1538" s="1" t="s">
        <v>2</v>
      </c>
      <c r="E1538" s="1" t="str">
        <f>IF(Origen[[#This Row],[Genero Sin Depurar]]="","Desconocido",Origen[[#This Row],[Genero Sin Depurar]])</f>
        <v>Male</v>
      </c>
      <c r="F1538" s="1" t="s">
        <v>115</v>
      </c>
      <c r="G1538" s="1" t="s">
        <v>49</v>
      </c>
      <c r="H1538" s="2">
        <v>48370</v>
      </c>
      <c r="I1538" s="2" t="str">
        <f>TEXT(Origen[[#This Row],[Fecha Compra]],"dddd")</f>
        <v>sábado</v>
      </c>
      <c r="J1538" s="7" t="str">
        <f>TEXT(MONTH(Origen[[#This Row],[Fecha Compra]]),"MM")</f>
        <v>01</v>
      </c>
      <c r="K1538" s="7">
        <f>YEAR(Origen[[#This Row],[Fecha Compra]])</f>
        <v>2032</v>
      </c>
      <c r="L1538">
        <v>19</v>
      </c>
      <c r="M1538">
        <v>55</v>
      </c>
      <c r="N1538">
        <f>Origen[[#This Row],[Unidades]]*Origen[[#This Row],[PVP]]</f>
        <v>1045</v>
      </c>
      <c r="O1538" s="1" t="s">
        <v>59</v>
      </c>
      <c r="P1538" s="1" t="s">
        <v>26</v>
      </c>
      <c r="Q1538" s="1" t="s">
        <v>30</v>
      </c>
      <c r="R1538" s="1" t="s">
        <v>19</v>
      </c>
      <c r="S1538" s="1" t="s">
        <v>52</v>
      </c>
      <c r="T1538" s="1" t="s">
        <v>15</v>
      </c>
      <c r="U1538" s="1" t="s">
        <v>79</v>
      </c>
    </row>
    <row r="1539" spans="1:21" x14ac:dyDescent="0.25">
      <c r="A1539">
        <v>1541</v>
      </c>
      <c r="B1539">
        <f>IF(IFERROR(VLOOKUP(Origen[[#This Row],[Customer ID]],A1540:A5438,1,FALSE),0)&gt;0,1,0)</f>
        <v>0</v>
      </c>
      <c r="C1539">
        <v>28</v>
      </c>
      <c r="D1539" s="1" t="s">
        <v>2</v>
      </c>
      <c r="E1539" s="1" t="str">
        <f>IF(Origen[[#This Row],[Genero Sin Depurar]]="","Desconocido",Origen[[#This Row],[Genero Sin Depurar]])</f>
        <v>Male</v>
      </c>
      <c r="F1539" s="1" t="s">
        <v>41</v>
      </c>
      <c r="G1539" s="1" t="s">
        <v>4</v>
      </c>
      <c r="H1539" s="2">
        <v>48372</v>
      </c>
      <c r="I1539" s="2" t="str">
        <f>TEXT(Origen[[#This Row],[Fecha Compra]],"dddd")</f>
        <v>lunes</v>
      </c>
      <c r="J1539" s="7" t="str">
        <f>TEXT(MONTH(Origen[[#This Row],[Fecha Compra]]),"MM")</f>
        <v>01</v>
      </c>
      <c r="K1539" s="7">
        <f>YEAR(Origen[[#This Row],[Fecha Compra]])</f>
        <v>2032</v>
      </c>
      <c r="L1539">
        <v>14</v>
      </c>
      <c r="M1539">
        <v>95</v>
      </c>
      <c r="N1539">
        <f>Origen[[#This Row],[Unidades]]*Origen[[#This Row],[PVP]]</f>
        <v>1330</v>
      </c>
      <c r="O1539" s="1" t="s">
        <v>94</v>
      </c>
      <c r="P1539" s="1" t="s">
        <v>26</v>
      </c>
      <c r="Q1539" s="1" t="s">
        <v>90</v>
      </c>
      <c r="R1539" s="1" t="s">
        <v>8</v>
      </c>
      <c r="S1539" s="1" t="s">
        <v>27</v>
      </c>
      <c r="T1539" s="1" t="s">
        <v>57</v>
      </c>
      <c r="U1539" s="1" t="s">
        <v>70</v>
      </c>
    </row>
    <row r="1540" spans="1:21" x14ac:dyDescent="0.25">
      <c r="A1540">
        <v>1542</v>
      </c>
      <c r="B1540">
        <f>IF(IFERROR(VLOOKUP(Origen[[#This Row],[Customer ID]],A1541:A5439,1,FALSE),0)&gt;0,1,0)</f>
        <v>0</v>
      </c>
      <c r="C1540">
        <v>24</v>
      </c>
      <c r="D1540" s="1" t="s">
        <v>2</v>
      </c>
      <c r="E1540" s="1" t="str">
        <f>IF(Origen[[#This Row],[Genero Sin Depurar]]="","Desconocido",Origen[[#This Row],[Genero Sin Depurar]])</f>
        <v>Male</v>
      </c>
      <c r="F1540" s="1" t="s">
        <v>48</v>
      </c>
      <c r="G1540" s="1" t="s">
        <v>49</v>
      </c>
      <c r="H1540" s="2">
        <v>48374</v>
      </c>
      <c r="I1540" s="2" t="str">
        <f>TEXT(Origen[[#This Row],[Fecha Compra]],"dddd")</f>
        <v>miércoles</v>
      </c>
      <c r="J1540" s="7" t="str">
        <f>TEXT(MONTH(Origen[[#This Row],[Fecha Compra]]),"MM")</f>
        <v>01</v>
      </c>
      <c r="K1540" s="7">
        <f>YEAR(Origen[[#This Row],[Fecha Compra]])</f>
        <v>2032</v>
      </c>
      <c r="L1540">
        <v>35</v>
      </c>
      <c r="M1540">
        <v>77</v>
      </c>
      <c r="N1540">
        <f>Origen[[#This Row],[Unidades]]*Origen[[#This Row],[PVP]]</f>
        <v>2695</v>
      </c>
      <c r="O1540" s="1" t="s">
        <v>97</v>
      </c>
      <c r="P1540" s="1" t="s">
        <v>18</v>
      </c>
      <c r="Q1540" s="1" t="s">
        <v>108</v>
      </c>
      <c r="R1540" s="1" t="s">
        <v>8</v>
      </c>
      <c r="S1540" s="1" t="s">
        <v>56</v>
      </c>
      <c r="T1540" s="1" t="s">
        <v>15</v>
      </c>
      <c r="U1540" s="1" t="s">
        <v>58</v>
      </c>
    </row>
    <row r="1541" spans="1:21" x14ac:dyDescent="0.25">
      <c r="A1541">
        <v>1543</v>
      </c>
      <c r="B1541">
        <f>IF(IFERROR(VLOOKUP(Origen[[#This Row],[Customer ID]],A1542:A5440,1,FALSE),0)&gt;0,1,0)</f>
        <v>0</v>
      </c>
      <c r="C1541">
        <v>59</v>
      </c>
      <c r="D1541" s="1" t="s">
        <v>2</v>
      </c>
      <c r="E1541" s="1" t="str">
        <f>IF(Origen[[#This Row],[Genero Sin Depurar]]="","Desconocido",Origen[[#This Row],[Genero Sin Depurar]])</f>
        <v>Male</v>
      </c>
      <c r="F1541" s="1" t="s">
        <v>3</v>
      </c>
      <c r="G1541" s="1" t="s">
        <v>4</v>
      </c>
      <c r="H1541" s="2">
        <v>48376</v>
      </c>
      <c r="I1541" s="2" t="str">
        <f>TEXT(Origen[[#This Row],[Fecha Compra]],"dddd")</f>
        <v>viernes</v>
      </c>
      <c r="J1541" s="7" t="str">
        <f>TEXT(MONTH(Origen[[#This Row],[Fecha Compra]]),"MM")</f>
        <v>01</v>
      </c>
      <c r="K1541" s="7">
        <f>YEAR(Origen[[#This Row],[Fecha Compra]])</f>
        <v>2032</v>
      </c>
      <c r="L1541">
        <v>43</v>
      </c>
      <c r="M1541">
        <v>44</v>
      </c>
      <c r="N1541">
        <f>Origen[[#This Row],[Unidades]]*Origen[[#This Row],[PVP]]</f>
        <v>1892</v>
      </c>
      <c r="O1541" s="1" t="s">
        <v>59</v>
      </c>
      <c r="P1541" s="1" t="s">
        <v>26</v>
      </c>
      <c r="Q1541" s="1" t="s">
        <v>14</v>
      </c>
      <c r="R1541" s="1" t="s">
        <v>8</v>
      </c>
      <c r="S1541" s="1" t="s">
        <v>27</v>
      </c>
      <c r="T1541" s="1" t="s">
        <v>28</v>
      </c>
      <c r="U1541" s="1" t="s">
        <v>22</v>
      </c>
    </row>
    <row r="1542" spans="1:21" x14ac:dyDescent="0.25">
      <c r="A1542">
        <v>1544</v>
      </c>
      <c r="B1542">
        <f>IF(IFERROR(VLOOKUP(Origen[[#This Row],[Customer ID]],A1543:A5441,1,FALSE),0)&gt;0,1,0)</f>
        <v>0</v>
      </c>
      <c r="C1542">
        <v>56</v>
      </c>
      <c r="D1542" s="1" t="s">
        <v>2</v>
      </c>
      <c r="E1542" s="1" t="str">
        <f>IF(Origen[[#This Row],[Genero Sin Depurar]]="","Desconocido",Origen[[#This Row],[Genero Sin Depurar]])</f>
        <v>Male</v>
      </c>
      <c r="F1542" s="1" t="s">
        <v>16</v>
      </c>
      <c r="G1542" s="1" t="s">
        <v>4</v>
      </c>
      <c r="H1542" s="2">
        <v>48378</v>
      </c>
      <c r="I1542" s="2" t="str">
        <f>TEXT(Origen[[#This Row],[Fecha Compra]],"dddd")</f>
        <v>domingo</v>
      </c>
      <c r="J1542" s="7" t="str">
        <f>TEXT(MONTH(Origen[[#This Row],[Fecha Compra]]),"MM")</f>
        <v>01</v>
      </c>
      <c r="K1542" s="7">
        <f>YEAR(Origen[[#This Row],[Fecha Compra]])</f>
        <v>2032</v>
      </c>
      <c r="L1542">
        <v>24</v>
      </c>
      <c r="M1542">
        <v>89</v>
      </c>
      <c r="N1542">
        <f>Origen[[#This Row],[Unidades]]*Origen[[#This Row],[PVP]]</f>
        <v>2136</v>
      </c>
      <c r="O1542" s="1" t="s">
        <v>132</v>
      </c>
      <c r="P1542" s="1" t="s">
        <v>26</v>
      </c>
      <c r="Q1542" s="1" t="s">
        <v>108</v>
      </c>
      <c r="R1542" s="1" t="s">
        <v>39</v>
      </c>
      <c r="S1542" s="1" t="s">
        <v>36</v>
      </c>
      <c r="T1542" s="1" t="s">
        <v>10</v>
      </c>
      <c r="U1542" s="1" t="s">
        <v>31</v>
      </c>
    </row>
    <row r="1543" spans="1:21" x14ac:dyDescent="0.25">
      <c r="A1543">
        <v>1545</v>
      </c>
      <c r="B1543">
        <f>IF(IFERROR(VLOOKUP(Origen[[#This Row],[Customer ID]],A1544:A5442,1,FALSE),0)&gt;0,1,0)</f>
        <v>0</v>
      </c>
      <c r="C1543">
        <v>30</v>
      </c>
      <c r="D1543" s="1" t="s">
        <v>2</v>
      </c>
      <c r="E1543" s="1" t="str">
        <f>IF(Origen[[#This Row],[Genero Sin Depurar]]="","Desconocido",Origen[[#This Row],[Genero Sin Depurar]])</f>
        <v>Male</v>
      </c>
      <c r="F1543" s="1" t="s">
        <v>88</v>
      </c>
      <c r="G1543" s="1" t="s">
        <v>49</v>
      </c>
      <c r="H1543" s="2">
        <v>48380</v>
      </c>
      <c r="I1543" s="2" t="str">
        <f>TEXT(Origen[[#This Row],[Fecha Compra]],"dddd")</f>
        <v>martes</v>
      </c>
      <c r="J1543" s="7" t="str">
        <f>TEXT(MONTH(Origen[[#This Row],[Fecha Compra]]),"MM")</f>
        <v>01</v>
      </c>
      <c r="K1543" s="7">
        <f>YEAR(Origen[[#This Row],[Fecha Compra]])</f>
        <v>2032</v>
      </c>
      <c r="L1543">
        <v>17</v>
      </c>
      <c r="M1543">
        <v>24</v>
      </c>
      <c r="N1543">
        <f>Origen[[#This Row],[Unidades]]*Origen[[#This Row],[PVP]]</f>
        <v>408</v>
      </c>
      <c r="O1543" s="1" t="s">
        <v>54</v>
      </c>
      <c r="P1543" s="1" t="s">
        <v>26</v>
      </c>
      <c r="Q1543" s="1" t="s">
        <v>14</v>
      </c>
      <c r="R1543" s="1" t="s">
        <v>19</v>
      </c>
      <c r="S1543" s="1" t="s">
        <v>36</v>
      </c>
      <c r="T1543" s="1" t="s">
        <v>68</v>
      </c>
      <c r="U1543" s="1" t="s">
        <v>58</v>
      </c>
    </row>
    <row r="1544" spans="1:21" x14ac:dyDescent="0.25">
      <c r="A1544">
        <v>1546</v>
      </c>
      <c r="B1544">
        <f>IF(IFERROR(VLOOKUP(Origen[[#This Row],[Customer ID]],A1545:A5443,1,FALSE),0)&gt;0,1,0)</f>
        <v>0</v>
      </c>
      <c r="C1544">
        <v>48</v>
      </c>
      <c r="D1544" s="1" t="s">
        <v>2</v>
      </c>
      <c r="E1544" s="1" t="str">
        <f>IF(Origen[[#This Row],[Genero Sin Depurar]]="","Desconocido",Origen[[#This Row],[Genero Sin Depurar]])</f>
        <v>Male</v>
      </c>
      <c r="F1544" s="1" t="s">
        <v>115</v>
      </c>
      <c r="G1544" s="1" t="s">
        <v>49</v>
      </c>
      <c r="H1544" s="2">
        <v>48382</v>
      </c>
      <c r="I1544" s="2" t="str">
        <f>TEXT(Origen[[#This Row],[Fecha Compra]],"dddd")</f>
        <v>jueves</v>
      </c>
      <c r="J1544" s="7" t="str">
        <f>TEXT(MONTH(Origen[[#This Row],[Fecha Compra]]),"MM")</f>
        <v>01</v>
      </c>
      <c r="K1544" s="7">
        <f>YEAR(Origen[[#This Row],[Fecha Compra]])</f>
        <v>2032</v>
      </c>
      <c r="L1544">
        <v>49</v>
      </c>
      <c r="M1544">
        <v>43</v>
      </c>
      <c r="N1544">
        <f>Origen[[#This Row],[Unidades]]*Origen[[#This Row],[PVP]]</f>
        <v>2107</v>
      </c>
      <c r="O1544" s="1" t="s">
        <v>61</v>
      </c>
      <c r="P1544" s="1" t="s">
        <v>26</v>
      </c>
      <c r="Q1544" s="1" t="s">
        <v>76</v>
      </c>
      <c r="R1544" s="1" t="s">
        <v>8</v>
      </c>
      <c r="S1544" s="1" t="s">
        <v>56</v>
      </c>
      <c r="T1544" s="1" t="s">
        <v>57</v>
      </c>
      <c r="U1544" s="1" t="s">
        <v>31</v>
      </c>
    </row>
    <row r="1545" spans="1:21" x14ac:dyDescent="0.25">
      <c r="A1545">
        <v>1547</v>
      </c>
      <c r="B1545">
        <f>IF(IFERROR(VLOOKUP(Origen[[#This Row],[Customer ID]],A1546:A5444,1,FALSE),0)&gt;0,1,0)</f>
        <v>0</v>
      </c>
      <c r="C1545">
        <v>60</v>
      </c>
      <c r="D1545" s="1" t="s">
        <v>2</v>
      </c>
      <c r="E1545" s="1" t="str">
        <f>IF(Origen[[#This Row],[Genero Sin Depurar]]="","Desconocido",Origen[[#This Row],[Genero Sin Depurar]])</f>
        <v>Male</v>
      </c>
      <c r="F1545" s="1" t="s">
        <v>32</v>
      </c>
      <c r="G1545" s="1" t="s">
        <v>24</v>
      </c>
      <c r="H1545" s="2">
        <v>48384</v>
      </c>
      <c r="I1545" s="2" t="str">
        <f>TEXT(Origen[[#This Row],[Fecha Compra]],"dddd")</f>
        <v>sábado</v>
      </c>
      <c r="J1545" s="7" t="str">
        <f>TEXT(MONTH(Origen[[#This Row],[Fecha Compra]]),"MM")</f>
        <v>01</v>
      </c>
      <c r="K1545" s="7">
        <f>YEAR(Origen[[#This Row],[Fecha Compra]])</f>
        <v>2032</v>
      </c>
      <c r="L1545">
        <v>17</v>
      </c>
      <c r="M1545">
        <v>51</v>
      </c>
      <c r="N1545">
        <f>Origen[[#This Row],[Unidades]]*Origen[[#This Row],[PVP]]</f>
        <v>867</v>
      </c>
      <c r="O1545" s="1" t="s">
        <v>29</v>
      </c>
      <c r="P1545" s="1" t="s">
        <v>74</v>
      </c>
      <c r="Q1545" s="1" t="s">
        <v>55</v>
      </c>
      <c r="R1545" s="1" t="s">
        <v>35</v>
      </c>
      <c r="S1545" s="1" t="s">
        <v>9</v>
      </c>
      <c r="T1545" s="1" t="s">
        <v>57</v>
      </c>
      <c r="U1545" s="1" t="s">
        <v>31</v>
      </c>
    </row>
    <row r="1546" spans="1:21" x14ac:dyDescent="0.25">
      <c r="A1546">
        <v>1548</v>
      </c>
      <c r="B1546">
        <f>IF(IFERROR(VLOOKUP(Origen[[#This Row],[Customer ID]],A1547:A5445,1,FALSE),0)&gt;0,1,0)</f>
        <v>0</v>
      </c>
      <c r="C1546">
        <v>46</v>
      </c>
      <c r="D1546" s="1" t="s">
        <v>2</v>
      </c>
      <c r="E1546" s="1" t="str">
        <f>IF(Origen[[#This Row],[Genero Sin Depurar]]="","Desconocido",Origen[[#This Row],[Genero Sin Depurar]])</f>
        <v>Male</v>
      </c>
      <c r="F1546" s="1" t="s">
        <v>106</v>
      </c>
      <c r="G1546" s="1" t="s">
        <v>49</v>
      </c>
      <c r="H1546" s="2">
        <v>48386</v>
      </c>
      <c r="I1546" s="2" t="str">
        <f>TEXT(Origen[[#This Row],[Fecha Compra]],"dddd")</f>
        <v>lunes</v>
      </c>
      <c r="J1546" s="7" t="str">
        <f>TEXT(MONTH(Origen[[#This Row],[Fecha Compra]]),"MM")</f>
        <v>01</v>
      </c>
      <c r="K1546" s="7">
        <f>YEAR(Origen[[#This Row],[Fecha Compra]])</f>
        <v>2032</v>
      </c>
      <c r="L1546">
        <v>40</v>
      </c>
      <c r="M1546">
        <v>46</v>
      </c>
      <c r="N1546">
        <f>Origen[[#This Row],[Unidades]]*Origen[[#This Row],[PVP]]</f>
        <v>1840</v>
      </c>
      <c r="O1546" s="1" t="s">
        <v>113</v>
      </c>
      <c r="P1546" s="1" t="s">
        <v>6</v>
      </c>
      <c r="Q1546" s="1" t="s">
        <v>67</v>
      </c>
      <c r="R1546" s="1" t="s">
        <v>35</v>
      </c>
      <c r="S1546" s="1" t="s">
        <v>36</v>
      </c>
      <c r="T1546" s="1" t="s">
        <v>15</v>
      </c>
      <c r="U1546" s="1" t="s">
        <v>40</v>
      </c>
    </row>
    <row r="1547" spans="1:21" x14ac:dyDescent="0.25">
      <c r="A1547">
        <v>1549</v>
      </c>
      <c r="B1547">
        <f>IF(IFERROR(VLOOKUP(Origen[[#This Row],[Customer ID]],A1548:A5446,1,FALSE),0)&gt;0,1,0)</f>
        <v>0</v>
      </c>
      <c r="C1547">
        <v>69</v>
      </c>
      <c r="D1547" s="1" t="s">
        <v>2</v>
      </c>
      <c r="E1547" s="1" t="str">
        <f>IF(Origen[[#This Row],[Genero Sin Depurar]]="","Desconocido",Origen[[#This Row],[Genero Sin Depurar]])</f>
        <v>Male</v>
      </c>
      <c r="F1547" s="1" t="s">
        <v>63</v>
      </c>
      <c r="G1547" s="1" t="s">
        <v>4</v>
      </c>
      <c r="H1547" s="2">
        <v>48388</v>
      </c>
      <c r="I1547" s="2" t="str">
        <f>TEXT(Origen[[#This Row],[Fecha Compra]],"dddd")</f>
        <v>miércoles</v>
      </c>
      <c r="J1547" s="7" t="str">
        <f>TEXT(MONTH(Origen[[#This Row],[Fecha Compra]]),"MM")</f>
        <v>01</v>
      </c>
      <c r="K1547" s="7">
        <f>YEAR(Origen[[#This Row],[Fecha Compra]])</f>
        <v>2032</v>
      </c>
      <c r="L1547">
        <v>43</v>
      </c>
      <c r="M1547">
        <v>32</v>
      </c>
      <c r="N1547">
        <f>Origen[[#This Row],[Unidades]]*Origen[[#This Row],[PVP]]</f>
        <v>1376</v>
      </c>
      <c r="O1547" s="1" t="s">
        <v>110</v>
      </c>
      <c r="P1547" s="1" t="s">
        <v>26</v>
      </c>
      <c r="Q1547" s="1" t="s">
        <v>47</v>
      </c>
      <c r="R1547" s="1" t="s">
        <v>35</v>
      </c>
      <c r="S1547" s="1" t="s">
        <v>56</v>
      </c>
      <c r="T1547" s="1" t="s">
        <v>57</v>
      </c>
      <c r="U1547" s="1" t="s">
        <v>22</v>
      </c>
    </row>
    <row r="1548" spans="1:21" x14ac:dyDescent="0.25">
      <c r="A1548">
        <v>1550</v>
      </c>
      <c r="B1548">
        <f>IF(IFERROR(VLOOKUP(Origen[[#This Row],[Customer ID]],A1549:A5447,1,FALSE),0)&gt;0,1,0)</f>
        <v>0</v>
      </c>
      <c r="C1548">
        <v>19</v>
      </c>
      <c r="D1548" s="1" t="s">
        <v>2</v>
      </c>
      <c r="E1548" s="1" t="str">
        <f>IF(Origen[[#This Row],[Genero Sin Depurar]]="","Desconocido",Origen[[#This Row],[Genero Sin Depurar]])</f>
        <v>Male</v>
      </c>
      <c r="F1548" s="1" t="s">
        <v>32</v>
      </c>
      <c r="G1548" s="1" t="s">
        <v>24</v>
      </c>
      <c r="H1548" s="2">
        <v>48390</v>
      </c>
      <c r="I1548" s="2" t="str">
        <f>TEXT(Origen[[#This Row],[Fecha Compra]],"dddd")</f>
        <v>viernes</v>
      </c>
      <c r="J1548" s="7" t="str">
        <f>TEXT(MONTH(Origen[[#This Row],[Fecha Compra]]),"MM")</f>
        <v>01</v>
      </c>
      <c r="K1548" s="7">
        <f>YEAR(Origen[[#This Row],[Fecha Compra]])</f>
        <v>2032</v>
      </c>
      <c r="L1548">
        <v>19</v>
      </c>
      <c r="M1548">
        <v>55</v>
      </c>
      <c r="N1548">
        <f>Origen[[#This Row],[Unidades]]*Origen[[#This Row],[PVP]]</f>
        <v>1045</v>
      </c>
      <c r="O1548" s="1" t="s">
        <v>93</v>
      </c>
      <c r="P1548" s="1" t="s">
        <v>26</v>
      </c>
      <c r="Q1548" s="1" t="s">
        <v>76</v>
      </c>
      <c r="R1548" s="1" t="s">
        <v>19</v>
      </c>
      <c r="S1548" s="1" t="s">
        <v>52</v>
      </c>
      <c r="T1548" s="1" t="s">
        <v>68</v>
      </c>
      <c r="U1548" s="1" t="s">
        <v>79</v>
      </c>
    </row>
    <row r="1549" spans="1:21" x14ac:dyDescent="0.25">
      <c r="A1549">
        <v>1551</v>
      </c>
      <c r="B1549">
        <f>IF(IFERROR(VLOOKUP(Origen[[#This Row],[Customer ID]],A1550:A5448,1,FALSE),0)&gt;0,1,0)</f>
        <v>0</v>
      </c>
      <c r="C1549">
        <v>66</v>
      </c>
      <c r="D1549" s="1" t="s">
        <v>2</v>
      </c>
      <c r="E1549" s="1" t="str">
        <f>IF(Origen[[#This Row],[Genero Sin Depurar]]="","Desconocido",Origen[[#This Row],[Genero Sin Depurar]])</f>
        <v>Male</v>
      </c>
      <c r="F1549" s="1" t="s">
        <v>71</v>
      </c>
      <c r="G1549" s="1" t="s">
        <v>49</v>
      </c>
      <c r="H1549" s="2">
        <v>48392</v>
      </c>
      <c r="I1549" s="2" t="str">
        <f>TEXT(Origen[[#This Row],[Fecha Compra]],"dddd")</f>
        <v>domingo</v>
      </c>
      <c r="J1549" s="7" t="str">
        <f>TEXT(MONTH(Origen[[#This Row],[Fecha Compra]]),"MM")</f>
        <v>01</v>
      </c>
      <c r="K1549" s="7">
        <f>YEAR(Origen[[#This Row],[Fecha Compra]])</f>
        <v>2032</v>
      </c>
      <c r="L1549">
        <v>40</v>
      </c>
      <c r="M1549">
        <v>26</v>
      </c>
      <c r="N1549">
        <f>Origen[[#This Row],[Unidades]]*Origen[[#This Row],[PVP]]</f>
        <v>1040</v>
      </c>
      <c r="O1549" s="1" t="s">
        <v>54</v>
      </c>
      <c r="P1549" s="1" t="s">
        <v>18</v>
      </c>
      <c r="Q1549" s="1" t="s">
        <v>76</v>
      </c>
      <c r="R1549" s="1" t="s">
        <v>35</v>
      </c>
      <c r="S1549" s="1" t="s">
        <v>20</v>
      </c>
      <c r="T1549" s="1" t="s">
        <v>57</v>
      </c>
      <c r="U1549" s="1" t="s">
        <v>40</v>
      </c>
    </row>
    <row r="1550" spans="1:21" x14ac:dyDescent="0.25">
      <c r="A1550">
        <v>1552</v>
      </c>
      <c r="B1550">
        <f>IF(IFERROR(VLOOKUP(Origen[[#This Row],[Customer ID]],A1551:A5449,1,FALSE),0)&gt;0,1,0)</f>
        <v>0</v>
      </c>
      <c r="C1550">
        <v>64</v>
      </c>
      <c r="D1550" s="1" t="s">
        <v>2</v>
      </c>
      <c r="E1550" s="1" t="str">
        <f>IF(Origen[[#This Row],[Genero Sin Depurar]]="","Desconocido",Origen[[#This Row],[Genero Sin Depurar]])</f>
        <v>Male</v>
      </c>
      <c r="F1550" s="1" t="s">
        <v>48</v>
      </c>
      <c r="G1550" s="1" t="s">
        <v>49</v>
      </c>
      <c r="H1550" s="2">
        <v>48394</v>
      </c>
      <c r="I1550" s="2" t="str">
        <f>TEXT(Origen[[#This Row],[Fecha Compra]],"dddd")</f>
        <v>martes</v>
      </c>
      <c r="J1550" s="7" t="str">
        <f>TEXT(MONTH(Origen[[#This Row],[Fecha Compra]]),"MM")</f>
        <v>01</v>
      </c>
      <c r="K1550" s="7">
        <f>YEAR(Origen[[#This Row],[Fecha Compra]])</f>
        <v>2032</v>
      </c>
      <c r="L1550">
        <v>13</v>
      </c>
      <c r="M1550">
        <v>29</v>
      </c>
      <c r="N1550">
        <f>Origen[[#This Row],[Unidades]]*Origen[[#This Row],[PVP]]</f>
        <v>377</v>
      </c>
      <c r="O1550" s="1" t="s">
        <v>130</v>
      </c>
      <c r="P1550" s="1" t="s">
        <v>26</v>
      </c>
      <c r="Q1550" s="1" t="s">
        <v>60</v>
      </c>
      <c r="R1550" s="1" t="s">
        <v>35</v>
      </c>
      <c r="S1550" s="1" t="s">
        <v>52</v>
      </c>
      <c r="T1550" s="1" t="s">
        <v>21</v>
      </c>
      <c r="U1550" s="1" t="s">
        <v>70</v>
      </c>
    </row>
    <row r="1551" spans="1:21" x14ac:dyDescent="0.25">
      <c r="A1551">
        <v>1553</v>
      </c>
      <c r="B1551">
        <f>IF(IFERROR(VLOOKUP(Origen[[#This Row],[Customer ID]],A1552:A5450,1,FALSE),0)&gt;0,1,0)</f>
        <v>0</v>
      </c>
      <c r="C1551">
        <v>54</v>
      </c>
      <c r="D1551" s="1" t="s">
        <v>2</v>
      </c>
      <c r="E1551" s="1" t="str">
        <f>IF(Origen[[#This Row],[Genero Sin Depurar]]="","Desconocido",Origen[[#This Row],[Genero Sin Depurar]])</f>
        <v>Male</v>
      </c>
      <c r="F1551" s="1" t="s">
        <v>3</v>
      </c>
      <c r="G1551" s="1" t="s">
        <v>4</v>
      </c>
      <c r="H1551" s="2">
        <v>48396</v>
      </c>
      <c r="I1551" s="2" t="str">
        <f>TEXT(Origen[[#This Row],[Fecha Compra]],"dddd")</f>
        <v>jueves</v>
      </c>
      <c r="J1551" s="7" t="str">
        <f>TEXT(MONTH(Origen[[#This Row],[Fecha Compra]]),"MM")</f>
        <v>01</v>
      </c>
      <c r="K1551" s="7">
        <f>YEAR(Origen[[#This Row],[Fecha Compra]])</f>
        <v>2032</v>
      </c>
      <c r="L1551">
        <v>20</v>
      </c>
      <c r="M1551">
        <v>49</v>
      </c>
      <c r="N1551">
        <f>Origen[[#This Row],[Unidades]]*Origen[[#This Row],[PVP]]</f>
        <v>980</v>
      </c>
      <c r="O1551" s="1" t="s">
        <v>112</v>
      </c>
      <c r="P1551" s="1" t="s">
        <v>6</v>
      </c>
      <c r="Q1551" s="1" t="s">
        <v>55</v>
      </c>
      <c r="R1551" s="1" t="s">
        <v>19</v>
      </c>
      <c r="S1551" s="1" t="s">
        <v>9</v>
      </c>
      <c r="T1551" s="1" t="s">
        <v>21</v>
      </c>
      <c r="U1551" s="1" t="s">
        <v>70</v>
      </c>
    </row>
    <row r="1552" spans="1:21" x14ac:dyDescent="0.25">
      <c r="A1552">
        <v>1554</v>
      </c>
      <c r="B1552">
        <f>IF(IFERROR(VLOOKUP(Origen[[#This Row],[Customer ID]],A1553:A5451,1,FALSE),0)&gt;0,1,0)</f>
        <v>0</v>
      </c>
      <c r="C1552">
        <v>27</v>
      </c>
      <c r="D1552" s="1" t="s">
        <v>2</v>
      </c>
      <c r="E1552" s="1" t="str">
        <f>IF(Origen[[#This Row],[Genero Sin Depurar]]="","Desconocido",Origen[[#This Row],[Genero Sin Depurar]])</f>
        <v>Male</v>
      </c>
      <c r="F1552" s="1" t="s">
        <v>3</v>
      </c>
      <c r="G1552" s="1" t="s">
        <v>4</v>
      </c>
      <c r="H1552" s="2">
        <v>48398</v>
      </c>
      <c r="I1552" s="2" t="str">
        <f>TEXT(Origen[[#This Row],[Fecha Compra]],"dddd")</f>
        <v>sábado</v>
      </c>
      <c r="J1552" s="7" t="str">
        <f>TEXT(MONTH(Origen[[#This Row],[Fecha Compra]]),"MM")</f>
        <v>01</v>
      </c>
      <c r="K1552" s="7">
        <f>YEAR(Origen[[#This Row],[Fecha Compra]])</f>
        <v>2032</v>
      </c>
      <c r="L1552">
        <v>21</v>
      </c>
      <c r="M1552">
        <v>45</v>
      </c>
      <c r="N1552">
        <f>Origen[[#This Row],[Unidades]]*Origen[[#This Row],[PVP]]</f>
        <v>945</v>
      </c>
      <c r="O1552" s="1" t="s">
        <v>61</v>
      </c>
      <c r="P1552" s="1" t="s">
        <v>26</v>
      </c>
      <c r="Q1552" s="1" t="s">
        <v>108</v>
      </c>
      <c r="R1552" s="1" t="s">
        <v>19</v>
      </c>
      <c r="S1552" s="1" t="s">
        <v>20</v>
      </c>
      <c r="T1552" s="1" t="s">
        <v>68</v>
      </c>
      <c r="U1552" s="1" t="s">
        <v>40</v>
      </c>
    </row>
    <row r="1553" spans="1:21" x14ac:dyDescent="0.25">
      <c r="A1553">
        <v>1555</v>
      </c>
      <c r="B1553">
        <f>IF(IFERROR(VLOOKUP(Origen[[#This Row],[Customer ID]],A1554:A5452,1,FALSE),0)&gt;0,1,0)</f>
        <v>0</v>
      </c>
      <c r="C1553">
        <v>64</v>
      </c>
      <c r="D1553" s="1" t="s">
        <v>2</v>
      </c>
      <c r="E1553" s="1" t="str">
        <f>IF(Origen[[#This Row],[Genero Sin Depurar]]="","Desconocido",Origen[[#This Row],[Genero Sin Depurar]])</f>
        <v>Male</v>
      </c>
      <c r="F1553" s="1" t="s">
        <v>41</v>
      </c>
      <c r="G1553" s="1" t="s">
        <v>4</v>
      </c>
      <c r="H1553" s="2">
        <v>48400</v>
      </c>
      <c r="I1553" s="2" t="str">
        <f>TEXT(Origen[[#This Row],[Fecha Compra]],"dddd")</f>
        <v>lunes</v>
      </c>
      <c r="J1553" s="7" t="str">
        <f>TEXT(MONTH(Origen[[#This Row],[Fecha Compra]]),"MM")</f>
        <v>01</v>
      </c>
      <c r="K1553" s="7">
        <f>YEAR(Origen[[#This Row],[Fecha Compra]])</f>
        <v>2032</v>
      </c>
      <c r="L1553">
        <v>18</v>
      </c>
      <c r="M1553">
        <v>48</v>
      </c>
      <c r="N1553">
        <f>Origen[[#This Row],[Unidades]]*Origen[[#This Row],[PVP]]</f>
        <v>864</v>
      </c>
      <c r="O1553" s="1" t="s">
        <v>122</v>
      </c>
      <c r="P1553" s="1" t="s">
        <v>18</v>
      </c>
      <c r="Q1553" s="1" t="s">
        <v>75</v>
      </c>
      <c r="R1553" s="1" t="s">
        <v>8</v>
      </c>
      <c r="S1553" s="1" t="s">
        <v>36</v>
      </c>
      <c r="T1553" s="1" t="s">
        <v>15</v>
      </c>
      <c r="U1553" s="1" t="s">
        <v>58</v>
      </c>
    </row>
    <row r="1554" spans="1:21" x14ac:dyDescent="0.25">
      <c r="A1554">
        <v>1556</v>
      </c>
      <c r="B1554">
        <f>IF(IFERROR(VLOOKUP(Origen[[#This Row],[Customer ID]],A1555:A5453,1,FALSE),0)&gt;0,1,0)</f>
        <v>0</v>
      </c>
      <c r="C1554">
        <v>43</v>
      </c>
      <c r="D1554" s="1" t="s">
        <v>2</v>
      </c>
      <c r="E1554" s="1" t="str">
        <f>IF(Origen[[#This Row],[Genero Sin Depurar]]="","Desconocido",Origen[[#This Row],[Genero Sin Depurar]])</f>
        <v>Male</v>
      </c>
      <c r="F1554" s="1" t="s">
        <v>41</v>
      </c>
      <c r="G1554" s="1" t="s">
        <v>4</v>
      </c>
      <c r="H1554" s="2">
        <v>48402</v>
      </c>
      <c r="I1554" s="2" t="str">
        <f>TEXT(Origen[[#This Row],[Fecha Compra]],"dddd")</f>
        <v>miércoles</v>
      </c>
      <c r="J1554" s="7" t="str">
        <f>TEXT(MONTH(Origen[[#This Row],[Fecha Compra]]),"MM")</f>
        <v>01</v>
      </c>
      <c r="K1554" s="7">
        <f>YEAR(Origen[[#This Row],[Fecha Compra]])</f>
        <v>2032</v>
      </c>
      <c r="L1554">
        <v>44</v>
      </c>
      <c r="M1554">
        <v>47</v>
      </c>
      <c r="N1554">
        <f>Origen[[#This Row],[Unidades]]*Origen[[#This Row],[PVP]]</f>
        <v>2068</v>
      </c>
      <c r="O1554" s="1" t="s">
        <v>105</v>
      </c>
      <c r="P1554" s="1" t="s">
        <v>18</v>
      </c>
      <c r="Q1554" s="1" t="s">
        <v>91</v>
      </c>
      <c r="R1554" s="1" t="s">
        <v>8</v>
      </c>
      <c r="S1554" s="1" t="s">
        <v>20</v>
      </c>
      <c r="T1554" s="1" t="s">
        <v>15</v>
      </c>
      <c r="U1554" s="1" t="s">
        <v>40</v>
      </c>
    </row>
    <row r="1555" spans="1:21" x14ac:dyDescent="0.25">
      <c r="A1555">
        <v>1557</v>
      </c>
      <c r="B1555">
        <f>IF(IFERROR(VLOOKUP(Origen[[#This Row],[Customer ID]],A1556:A5454,1,FALSE),0)&gt;0,1,0)</f>
        <v>0</v>
      </c>
      <c r="C1555">
        <v>43</v>
      </c>
      <c r="D1555" s="1" t="s">
        <v>2</v>
      </c>
      <c r="E1555" s="1" t="str">
        <f>IF(Origen[[#This Row],[Genero Sin Depurar]]="","Desconocido",Origen[[#This Row],[Genero Sin Depurar]])</f>
        <v>Male</v>
      </c>
      <c r="F1555" s="1" t="s">
        <v>86</v>
      </c>
      <c r="G1555" s="1" t="s">
        <v>4</v>
      </c>
      <c r="H1555" s="2">
        <v>48404</v>
      </c>
      <c r="I1555" s="2" t="str">
        <f>TEXT(Origen[[#This Row],[Fecha Compra]],"dddd")</f>
        <v>viernes</v>
      </c>
      <c r="J1555" s="7" t="str">
        <f>TEXT(MONTH(Origen[[#This Row],[Fecha Compra]]),"MM")</f>
        <v>01</v>
      </c>
      <c r="K1555" s="7">
        <f>YEAR(Origen[[#This Row],[Fecha Compra]])</f>
        <v>2032</v>
      </c>
      <c r="L1555">
        <v>26</v>
      </c>
      <c r="M1555">
        <v>57</v>
      </c>
      <c r="N1555">
        <f>Origen[[#This Row],[Unidades]]*Origen[[#This Row],[PVP]]</f>
        <v>1482</v>
      </c>
      <c r="O1555" s="1" t="s">
        <v>72</v>
      </c>
      <c r="P1555" s="1" t="s">
        <v>26</v>
      </c>
      <c r="Q1555" s="1" t="s">
        <v>62</v>
      </c>
      <c r="R1555" s="1" t="s">
        <v>39</v>
      </c>
      <c r="S1555" s="1" t="s">
        <v>36</v>
      </c>
      <c r="T1555" s="1" t="s">
        <v>21</v>
      </c>
      <c r="U1555" s="1" t="s">
        <v>40</v>
      </c>
    </row>
    <row r="1556" spans="1:21" x14ac:dyDescent="0.25">
      <c r="A1556">
        <v>1558</v>
      </c>
      <c r="B1556">
        <f>IF(IFERROR(VLOOKUP(Origen[[#This Row],[Customer ID]],A1557:A5455,1,FALSE),0)&gt;0,1,0)</f>
        <v>0</v>
      </c>
      <c r="C1556">
        <v>27</v>
      </c>
      <c r="D1556" s="1" t="s">
        <v>2</v>
      </c>
      <c r="E1556" s="1" t="str">
        <f>IF(Origen[[#This Row],[Genero Sin Depurar]]="","Desconocido",Origen[[#This Row],[Genero Sin Depurar]])</f>
        <v>Male</v>
      </c>
      <c r="F1556" s="1" t="s">
        <v>114</v>
      </c>
      <c r="G1556" s="1" t="s">
        <v>49</v>
      </c>
      <c r="H1556" s="2">
        <v>48406</v>
      </c>
      <c r="I1556" s="2" t="str">
        <f>TEXT(Origen[[#This Row],[Fecha Compra]],"dddd")</f>
        <v>domingo</v>
      </c>
      <c r="J1556" s="7" t="str">
        <f>TEXT(MONTH(Origen[[#This Row],[Fecha Compra]]),"MM")</f>
        <v>01</v>
      </c>
      <c r="K1556" s="7">
        <f>YEAR(Origen[[#This Row],[Fecha Compra]])</f>
        <v>2032</v>
      </c>
      <c r="L1556">
        <v>34</v>
      </c>
      <c r="M1556">
        <v>34</v>
      </c>
      <c r="N1556">
        <f>Origen[[#This Row],[Unidades]]*Origen[[#This Row],[PVP]]</f>
        <v>1156</v>
      </c>
      <c r="O1556" s="1" t="s">
        <v>129</v>
      </c>
      <c r="P1556" s="1" t="s">
        <v>6</v>
      </c>
      <c r="Q1556" s="1" t="s">
        <v>118</v>
      </c>
      <c r="R1556" s="1" t="s">
        <v>39</v>
      </c>
      <c r="S1556" s="1" t="s">
        <v>27</v>
      </c>
      <c r="T1556" s="1" t="s">
        <v>28</v>
      </c>
      <c r="U1556" s="1" t="s">
        <v>40</v>
      </c>
    </row>
    <row r="1557" spans="1:21" x14ac:dyDescent="0.25">
      <c r="A1557">
        <v>1559</v>
      </c>
      <c r="B1557">
        <f>IF(IFERROR(VLOOKUP(Origen[[#This Row],[Customer ID]],A1558:A5456,1,FALSE),0)&gt;0,1,0)</f>
        <v>0</v>
      </c>
      <c r="C1557">
        <v>35</v>
      </c>
      <c r="D1557" s="1" t="s">
        <v>2</v>
      </c>
      <c r="E1557" s="1" t="str">
        <f>IF(Origen[[#This Row],[Genero Sin Depurar]]="","Desconocido",Origen[[#This Row],[Genero Sin Depurar]])</f>
        <v>Male</v>
      </c>
      <c r="F1557" s="1" t="s">
        <v>71</v>
      </c>
      <c r="G1557" s="1" t="s">
        <v>49</v>
      </c>
      <c r="H1557" s="2">
        <v>48408</v>
      </c>
      <c r="I1557" s="2" t="str">
        <f>TEXT(Origen[[#This Row],[Fecha Compra]],"dddd")</f>
        <v>martes</v>
      </c>
      <c r="J1557" s="7" t="str">
        <f>TEXT(MONTH(Origen[[#This Row],[Fecha Compra]]),"MM")</f>
        <v>01</v>
      </c>
      <c r="K1557" s="7">
        <f>YEAR(Origen[[#This Row],[Fecha Compra]])</f>
        <v>2032</v>
      </c>
      <c r="L1557">
        <v>24</v>
      </c>
      <c r="M1557">
        <v>75</v>
      </c>
      <c r="N1557">
        <f>Origen[[#This Row],[Unidades]]*Origen[[#This Row],[PVP]]</f>
        <v>1800</v>
      </c>
      <c r="O1557" s="1" t="s">
        <v>112</v>
      </c>
      <c r="P1557" s="1" t="s">
        <v>74</v>
      </c>
      <c r="Q1557" s="1" t="s">
        <v>67</v>
      </c>
      <c r="R1557" s="1" t="s">
        <v>39</v>
      </c>
      <c r="S1557" s="1" t="s">
        <v>9</v>
      </c>
      <c r="T1557" s="1" t="s">
        <v>21</v>
      </c>
      <c r="U1557" s="1" t="s">
        <v>79</v>
      </c>
    </row>
    <row r="1558" spans="1:21" x14ac:dyDescent="0.25">
      <c r="A1558">
        <v>1560</v>
      </c>
      <c r="B1558">
        <f>IF(IFERROR(VLOOKUP(Origen[[#This Row],[Customer ID]],A1559:A5457,1,FALSE),0)&gt;0,1,0)</f>
        <v>0</v>
      </c>
      <c r="C1558">
        <v>43</v>
      </c>
      <c r="D1558" s="1" t="s">
        <v>2</v>
      </c>
      <c r="E1558" s="1" t="str">
        <f>IF(Origen[[#This Row],[Genero Sin Depurar]]="","Desconocido",Origen[[#This Row],[Genero Sin Depurar]])</f>
        <v>Male</v>
      </c>
      <c r="F1558" s="1" t="s">
        <v>101</v>
      </c>
      <c r="G1558" s="1" t="s">
        <v>49</v>
      </c>
      <c r="H1558" s="2">
        <v>48410</v>
      </c>
      <c r="I1558" s="2" t="str">
        <f>TEXT(Origen[[#This Row],[Fecha Compra]],"dddd")</f>
        <v>jueves</v>
      </c>
      <c r="J1558" s="7" t="str">
        <f>TEXT(MONTH(Origen[[#This Row],[Fecha Compra]]),"MM")</f>
        <v>01</v>
      </c>
      <c r="K1558" s="7">
        <f>YEAR(Origen[[#This Row],[Fecha Compra]])</f>
        <v>2032</v>
      </c>
      <c r="L1558">
        <v>23</v>
      </c>
      <c r="M1558">
        <v>94</v>
      </c>
      <c r="N1558">
        <f>Origen[[#This Row],[Unidades]]*Origen[[#This Row],[PVP]]</f>
        <v>2162</v>
      </c>
      <c r="O1558" s="1" t="s">
        <v>29</v>
      </c>
      <c r="P1558" s="1" t="s">
        <v>6</v>
      </c>
      <c r="Q1558" s="1" t="s">
        <v>100</v>
      </c>
      <c r="R1558" s="1" t="s">
        <v>39</v>
      </c>
      <c r="S1558" s="1" t="s">
        <v>56</v>
      </c>
      <c r="T1558" s="1" t="s">
        <v>28</v>
      </c>
      <c r="U1558" s="1" t="s">
        <v>11</v>
      </c>
    </row>
    <row r="1559" spans="1:21" x14ac:dyDescent="0.25">
      <c r="A1559">
        <v>1561</v>
      </c>
      <c r="B1559">
        <f>IF(IFERROR(VLOOKUP(Origen[[#This Row],[Customer ID]],A1560:A5458,1,FALSE),0)&gt;0,1,0)</f>
        <v>0</v>
      </c>
      <c r="C1559">
        <v>57</v>
      </c>
      <c r="D1559" s="1" t="s">
        <v>2</v>
      </c>
      <c r="E1559" s="1" t="str">
        <f>IF(Origen[[#This Row],[Genero Sin Depurar]]="","Desconocido",Origen[[#This Row],[Genero Sin Depurar]])</f>
        <v>Male</v>
      </c>
      <c r="F1559" s="1" t="s">
        <v>106</v>
      </c>
      <c r="G1559" s="1" t="s">
        <v>49</v>
      </c>
      <c r="H1559" s="2">
        <v>48412</v>
      </c>
      <c r="I1559" s="2" t="str">
        <f>TEXT(Origen[[#This Row],[Fecha Compra]],"dddd")</f>
        <v>sábado</v>
      </c>
      <c r="J1559" s="7" t="str">
        <f>TEXT(MONTH(Origen[[#This Row],[Fecha Compra]]),"MM")</f>
        <v>01</v>
      </c>
      <c r="K1559" s="7">
        <f>YEAR(Origen[[#This Row],[Fecha Compra]])</f>
        <v>2032</v>
      </c>
      <c r="L1559">
        <v>3</v>
      </c>
      <c r="M1559">
        <v>84</v>
      </c>
      <c r="N1559">
        <f>Origen[[#This Row],[Unidades]]*Origen[[#This Row],[PVP]]</f>
        <v>252</v>
      </c>
      <c r="O1559" s="1" t="s">
        <v>29</v>
      </c>
      <c r="P1559" s="1" t="s">
        <v>26</v>
      </c>
      <c r="Q1559" s="1" t="s">
        <v>67</v>
      </c>
      <c r="R1559" s="1" t="s">
        <v>8</v>
      </c>
      <c r="S1559" s="1" t="s">
        <v>20</v>
      </c>
      <c r="T1559" s="1" t="s">
        <v>68</v>
      </c>
      <c r="U1559" s="1" t="s">
        <v>22</v>
      </c>
    </row>
    <row r="1560" spans="1:21" x14ac:dyDescent="0.25">
      <c r="A1560">
        <v>1562</v>
      </c>
      <c r="B1560">
        <f>IF(IFERROR(VLOOKUP(Origen[[#This Row],[Customer ID]],A1561:A5459,1,FALSE),0)&gt;0,1,0)</f>
        <v>0</v>
      </c>
      <c r="C1560">
        <v>50</v>
      </c>
      <c r="D1560" s="1" t="s">
        <v>2</v>
      </c>
      <c r="E1560" s="1" t="str">
        <f>IF(Origen[[#This Row],[Genero Sin Depurar]]="","Desconocido",Origen[[#This Row],[Genero Sin Depurar]])</f>
        <v>Male</v>
      </c>
      <c r="F1560" s="1" t="s">
        <v>101</v>
      </c>
      <c r="G1560" s="1" t="s">
        <v>49</v>
      </c>
      <c r="H1560" s="2">
        <v>48414</v>
      </c>
      <c r="I1560" s="2" t="str">
        <f>TEXT(Origen[[#This Row],[Fecha Compra]],"dddd")</f>
        <v>lunes</v>
      </c>
      <c r="J1560" s="7" t="str">
        <f>TEXT(MONTH(Origen[[#This Row],[Fecha Compra]]),"MM")</f>
        <v>01</v>
      </c>
      <c r="K1560" s="7">
        <f>YEAR(Origen[[#This Row],[Fecha Compra]])</f>
        <v>2032</v>
      </c>
      <c r="L1560">
        <v>2</v>
      </c>
      <c r="M1560">
        <v>38</v>
      </c>
      <c r="N1560">
        <f>Origen[[#This Row],[Unidades]]*Origen[[#This Row],[PVP]]</f>
        <v>76</v>
      </c>
      <c r="O1560" s="1" t="s">
        <v>73</v>
      </c>
      <c r="P1560" s="1" t="s">
        <v>26</v>
      </c>
      <c r="Q1560" s="1" t="s">
        <v>108</v>
      </c>
      <c r="R1560" s="1" t="s">
        <v>35</v>
      </c>
      <c r="S1560" s="1" t="s">
        <v>36</v>
      </c>
      <c r="T1560" s="1" t="s">
        <v>57</v>
      </c>
      <c r="U1560" s="1" t="s">
        <v>40</v>
      </c>
    </row>
    <row r="1561" spans="1:21" x14ac:dyDescent="0.25">
      <c r="A1561">
        <v>1563</v>
      </c>
      <c r="B1561">
        <f>IF(IFERROR(VLOOKUP(Origen[[#This Row],[Customer ID]],A1562:A5460,1,FALSE),0)&gt;0,1,0)</f>
        <v>0</v>
      </c>
      <c r="C1561">
        <v>37</v>
      </c>
      <c r="D1561" s="1" t="s">
        <v>2</v>
      </c>
      <c r="E1561" s="1" t="str">
        <f>IF(Origen[[#This Row],[Genero Sin Depurar]]="","Desconocido",Origen[[#This Row],[Genero Sin Depurar]])</f>
        <v>Male</v>
      </c>
      <c r="F1561" s="1" t="s">
        <v>101</v>
      </c>
      <c r="G1561" s="1" t="s">
        <v>49</v>
      </c>
      <c r="H1561" s="2">
        <v>48416</v>
      </c>
      <c r="I1561" s="2" t="str">
        <f>TEXT(Origen[[#This Row],[Fecha Compra]],"dddd")</f>
        <v>miércoles</v>
      </c>
      <c r="J1561" s="7" t="str">
        <f>TEXT(MONTH(Origen[[#This Row],[Fecha Compra]]),"MM")</f>
        <v>01</v>
      </c>
      <c r="K1561" s="7">
        <f>YEAR(Origen[[#This Row],[Fecha Compra]])</f>
        <v>2032</v>
      </c>
      <c r="L1561">
        <v>23</v>
      </c>
      <c r="M1561">
        <v>75</v>
      </c>
      <c r="N1561">
        <f>Origen[[#This Row],[Unidades]]*Origen[[#This Row],[PVP]]</f>
        <v>1725</v>
      </c>
      <c r="O1561" s="1" t="s">
        <v>72</v>
      </c>
      <c r="P1561" s="1" t="s">
        <v>26</v>
      </c>
      <c r="Q1561" s="1" t="s">
        <v>55</v>
      </c>
      <c r="R1561" s="1" t="s">
        <v>8</v>
      </c>
      <c r="S1561" s="1" t="s">
        <v>27</v>
      </c>
      <c r="T1561" s="1" t="s">
        <v>10</v>
      </c>
      <c r="U1561" s="1" t="s">
        <v>58</v>
      </c>
    </row>
    <row r="1562" spans="1:21" x14ac:dyDescent="0.25">
      <c r="A1562">
        <v>1564</v>
      </c>
      <c r="B1562">
        <f>IF(IFERROR(VLOOKUP(Origen[[#This Row],[Customer ID]],A1563:A5461,1,FALSE),0)&gt;0,1,0)</f>
        <v>0</v>
      </c>
      <c r="C1562">
        <v>68</v>
      </c>
      <c r="D1562" s="1" t="s">
        <v>2</v>
      </c>
      <c r="E1562" s="1" t="str">
        <f>IF(Origen[[#This Row],[Genero Sin Depurar]]="","Desconocido",Origen[[#This Row],[Genero Sin Depurar]])</f>
        <v>Male</v>
      </c>
      <c r="F1562" s="1" t="s">
        <v>77</v>
      </c>
      <c r="G1562" s="1" t="s">
        <v>4</v>
      </c>
      <c r="H1562" s="2">
        <v>48418</v>
      </c>
      <c r="I1562" s="2" t="str">
        <f>TEXT(Origen[[#This Row],[Fecha Compra]],"dddd")</f>
        <v>viernes</v>
      </c>
      <c r="J1562" s="7" t="str">
        <f>TEXT(MONTH(Origen[[#This Row],[Fecha Compra]]),"MM")</f>
        <v>01</v>
      </c>
      <c r="K1562" s="7">
        <f>YEAR(Origen[[#This Row],[Fecha Compra]])</f>
        <v>2032</v>
      </c>
      <c r="L1562">
        <v>8</v>
      </c>
      <c r="M1562">
        <v>44</v>
      </c>
      <c r="N1562">
        <f>Origen[[#This Row],[Unidades]]*Origen[[#This Row],[PVP]]</f>
        <v>352</v>
      </c>
      <c r="O1562" s="1" t="s">
        <v>93</v>
      </c>
      <c r="P1562" s="1" t="s">
        <v>26</v>
      </c>
      <c r="Q1562" s="1" t="s">
        <v>67</v>
      </c>
      <c r="R1562" s="1" t="s">
        <v>39</v>
      </c>
      <c r="S1562" s="1" t="s">
        <v>27</v>
      </c>
      <c r="T1562" s="1" t="s">
        <v>15</v>
      </c>
      <c r="U1562" s="1" t="s">
        <v>22</v>
      </c>
    </row>
    <row r="1563" spans="1:21" x14ac:dyDescent="0.25">
      <c r="A1563">
        <v>1565</v>
      </c>
      <c r="B1563">
        <f>IF(IFERROR(VLOOKUP(Origen[[#This Row],[Customer ID]],A1564:A5462,1,FALSE),0)&gt;0,1,0)</f>
        <v>0</v>
      </c>
      <c r="C1563">
        <v>22</v>
      </c>
      <c r="D1563" s="1" t="s">
        <v>2</v>
      </c>
      <c r="E1563" s="1" t="str">
        <f>IF(Origen[[#This Row],[Genero Sin Depurar]]="","Desconocido",Origen[[#This Row],[Genero Sin Depurar]])</f>
        <v>Male</v>
      </c>
      <c r="F1563" s="1" t="s">
        <v>114</v>
      </c>
      <c r="G1563" s="1" t="s">
        <v>49</v>
      </c>
      <c r="H1563" s="2">
        <v>48420</v>
      </c>
      <c r="I1563" s="2" t="str">
        <f>TEXT(Origen[[#This Row],[Fecha Compra]],"dddd")</f>
        <v>domingo</v>
      </c>
      <c r="J1563" s="7" t="str">
        <f>TEXT(MONTH(Origen[[#This Row],[Fecha Compra]]),"MM")</f>
        <v>01</v>
      </c>
      <c r="K1563" s="7">
        <f>YEAR(Origen[[#This Row],[Fecha Compra]])</f>
        <v>2032</v>
      </c>
      <c r="L1563">
        <v>30</v>
      </c>
      <c r="M1563">
        <v>33</v>
      </c>
      <c r="N1563">
        <f>Origen[[#This Row],[Unidades]]*Origen[[#This Row],[PVP]]</f>
        <v>990</v>
      </c>
      <c r="O1563" s="1" t="s">
        <v>81</v>
      </c>
      <c r="P1563" s="1" t="s">
        <v>74</v>
      </c>
      <c r="Q1563" s="1" t="s">
        <v>30</v>
      </c>
      <c r="R1563" s="1" t="s">
        <v>35</v>
      </c>
      <c r="S1563" s="1" t="s">
        <v>27</v>
      </c>
      <c r="T1563" s="1" t="s">
        <v>68</v>
      </c>
      <c r="U1563" s="1" t="s">
        <v>79</v>
      </c>
    </row>
    <row r="1564" spans="1:21" x14ac:dyDescent="0.25">
      <c r="A1564">
        <v>1566</v>
      </c>
      <c r="B1564">
        <f>IF(IFERROR(VLOOKUP(Origen[[#This Row],[Customer ID]],A1565:A5463,1,FALSE),0)&gt;0,1,0)</f>
        <v>0</v>
      </c>
      <c r="C1564">
        <v>58</v>
      </c>
      <c r="D1564" s="1" t="s">
        <v>2</v>
      </c>
      <c r="E1564" s="1" t="str">
        <f>IF(Origen[[#This Row],[Genero Sin Depurar]]="","Desconocido",Origen[[#This Row],[Genero Sin Depurar]])</f>
        <v>Male</v>
      </c>
      <c r="F1564" s="1" t="s">
        <v>71</v>
      </c>
      <c r="G1564" s="1" t="s">
        <v>49</v>
      </c>
      <c r="H1564" s="2">
        <v>48422</v>
      </c>
      <c r="I1564" s="2" t="str">
        <f>TEXT(Origen[[#This Row],[Fecha Compra]],"dddd")</f>
        <v>martes</v>
      </c>
      <c r="J1564" s="7" t="str">
        <f>TEXT(MONTH(Origen[[#This Row],[Fecha Compra]]),"MM")</f>
        <v>01</v>
      </c>
      <c r="K1564" s="7">
        <f>YEAR(Origen[[#This Row],[Fecha Compra]])</f>
        <v>2032</v>
      </c>
      <c r="L1564">
        <v>48</v>
      </c>
      <c r="M1564">
        <v>93</v>
      </c>
      <c r="N1564">
        <f>Origen[[#This Row],[Unidades]]*Origen[[#This Row],[PVP]]</f>
        <v>4464</v>
      </c>
      <c r="O1564" s="1" t="s">
        <v>117</v>
      </c>
      <c r="P1564" s="1" t="s">
        <v>6</v>
      </c>
      <c r="Q1564" s="1" t="s">
        <v>82</v>
      </c>
      <c r="R1564" s="1" t="s">
        <v>39</v>
      </c>
      <c r="S1564" s="1" t="s">
        <v>20</v>
      </c>
      <c r="T1564" s="1" t="s">
        <v>28</v>
      </c>
      <c r="U1564" s="1" t="s">
        <v>31</v>
      </c>
    </row>
    <row r="1565" spans="1:21" x14ac:dyDescent="0.25">
      <c r="A1565">
        <v>1567</v>
      </c>
      <c r="B1565">
        <f>IF(IFERROR(VLOOKUP(Origen[[#This Row],[Customer ID]],A1566:A5464,1,FALSE),0)&gt;0,1,0)</f>
        <v>0</v>
      </c>
      <c r="C1565">
        <v>48</v>
      </c>
      <c r="D1565" s="1" t="s">
        <v>2</v>
      </c>
      <c r="E1565" s="1" t="str">
        <f>IF(Origen[[#This Row],[Genero Sin Depurar]]="","Desconocido",Origen[[#This Row],[Genero Sin Depurar]])</f>
        <v>Male</v>
      </c>
      <c r="F1565" s="1" t="s">
        <v>32</v>
      </c>
      <c r="G1565" s="1" t="s">
        <v>24</v>
      </c>
      <c r="H1565" s="2">
        <v>48424</v>
      </c>
      <c r="I1565" s="2" t="str">
        <f>TEXT(Origen[[#This Row],[Fecha Compra]],"dddd")</f>
        <v>jueves</v>
      </c>
      <c r="J1565" s="7" t="str">
        <f>TEXT(MONTH(Origen[[#This Row],[Fecha Compra]]),"MM")</f>
        <v>01</v>
      </c>
      <c r="K1565" s="7">
        <f>YEAR(Origen[[#This Row],[Fecha Compra]])</f>
        <v>2032</v>
      </c>
      <c r="L1565">
        <v>21</v>
      </c>
      <c r="M1565">
        <v>99</v>
      </c>
      <c r="N1565">
        <f>Origen[[#This Row],[Unidades]]*Origen[[#This Row],[PVP]]</f>
        <v>2079</v>
      </c>
      <c r="O1565" s="1" t="s">
        <v>33</v>
      </c>
      <c r="P1565" s="1" t="s">
        <v>18</v>
      </c>
      <c r="Q1565" s="1" t="s">
        <v>78</v>
      </c>
      <c r="R1565" s="1" t="s">
        <v>8</v>
      </c>
      <c r="S1565" s="1" t="s">
        <v>20</v>
      </c>
      <c r="T1565" s="1" t="s">
        <v>15</v>
      </c>
      <c r="U1565" s="1" t="s">
        <v>58</v>
      </c>
    </row>
    <row r="1566" spans="1:21" x14ac:dyDescent="0.25">
      <c r="A1566">
        <v>1568</v>
      </c>
      <c r="B1566">
        <f>IF(IFERROR(VLOOKUP(Origen[[#This Row],[Customer ID]],A1567:A5465,1,FALSE),0)&gt;0,1,0)</f>
        <v>0</v>
      </c>
      <c r="C1566">
        <v>30</v>
      </c>
      <c r="D1566" s="1" t="s">
        <v>2</v>
      </c>
      <c r="E1566" s="1" t="str">
        <f>IF(Origen[[#This Row],[Genero Sin Depurar]]="","Desconocido",Origen[[#This Row],[Genero Sin Depurar]])</f>
        <v>Male</v>
      </c>
      <c r="F1566" s="1" t="s">
        <v>114</v>
      </c>
      <c r="G1566" s="1" t="s">
        <v>49</v>
      </c>
      <c r="H1566" s="2">
        <v>48426</v>
      </c>
      <c r="I1566" s="2" t="str">
        <f>TEXT(Origen[[#This Row],[Fecha Compra]],"dddd")</f>
        <v>sábado</v>
      </c>
      <c r="J1566" s="7" t="str">
        <f>TEXT(MONTH(Origen[[#This Row],[Fecha Compra]]),"MM")</f>
        <v>01</v>
      </c>
      <c r="K1566" s="7">
        <f>YEAR(Origen[[#This Row],[Fecha Compra]])</f>
        <v>2032</v>
      </c>
      <c r="L1566">
        <v>9</v>
      </c>
      <c r="M1566">
        <v>33</v>
      </c>
      <c r="N1566">
        <f>Origen[[#This Row],[Unidades]]*Origen[[#This Row],[PVP]]</f>
        <v>297</v>
      </c>
      <c r="O1566" s="1" t="s">
        <v>130</v>
      </c>
      <c r="P1566" s="1" t="s">
        <v>26</v>
      </c>
      <c r="Q1566" s="1" t="s">
        <v>30</v>
      </c>
      <c r="R1566" s="1" t="s">
        <v>19</v>
      </c>
      <c r="S1566" s="1" t="s">
        <v>36</v>
      </c>
      <c r="T1566" s="1" t="s">
        <v>15</v>
      </c>
      <c r="U1566" s="1" t="s">
        <v>70</v>
      </c>
    </row>
    <row r="1567" spans="1:21" x14ac:dyDescent="0.25">
      <c r="A1567">
        <v>1569</v>
      </c>
      <c r="B1567">
        <f>IF(IFERROR(VLOOKUP(Origen[[#This Row],[Customer ID]],A1568:A5466,1,FALSE),0)&gt;0,1,0)</f>
        <v>0</v>
      </c>
      <c r="C1567">
        <v>51</v>
      </c>
      <c r="D1567" s="1" t="s">
        <v>2</v>
      </c>
      <c r="E1567" s="1" t="str">
        <f>IF(Origen[[#This Row],[Genero Sin Depurar]]="","Desconocido",Origen[[#This Row],[Genero Sin Depurar]])</f>
        <v>Male</v>
      </c>
      <c r="F1567" s="1" t="s">
        <v>32</v>
      </c>
      <c r="G1567" s="1" t="s">
        <v>24</v>
      </c>
      <c r="H1567" s="2">
        <v>48428</v>
      </c>
      <c r="I1567" s="2" t="str">
        <f>TEXT(Origen[[#This Row],[Fecha Compra]],"dddd")</f>
        <v>lunes</v>
      </c>
      <c r="J1567" s="7" t="str">
        <f>TEXT(MONTH(Origen[[#This Row],[Fecha Compra]]),"MM")</f>
        <v>01</v>
      </c>
      <c r="K1567" s="7">
        <f>YEAR(Origen[[#This Row],[Fecha Compra]])</f>
        <v>2032</v>
      </c>
      <c r="L1567">
        <v>8</v>
      </c>
      <c r="M1567">
        <v>76</v>
      </c>
      <c r="N1567">
        <f>Origen[[#This Row],[Unidades]]*Origen[[#This Row],[PVP]]</f>
        <v>608</v>
      </c>
      <c r="O1567" s="1" t="s">
        <v>131</v>
      </c>
      <c r="P1567" s="1" t="s">
        <v>6</v>
      </c>
      <c r="Q1567" s="1" t="s">
        <v>116</v>
      </c>
      <c r="R1567" s="1" t="s">
        <v>19</v>
      </c>
      <c r="S1567" s="1" t="s">
        <v>56</v>
      </c>
      <c r="T1567" s="1" t="s">
        <v>68</v>
      </c>
      <c r="U1567" s="1" t="s">
        <v>70</v>
      </c>
    </row>
    <row r="1568" spans="1:21" x14ac:dyDescent="0.25">
      <c r="A1568">
        <v>1570</v>
      </c>
      <c r="B1568">
        <f>IF(IFERROR(VLOOKUP(Origen[[#This Row],[Customer ID]],A1569:A5467,1,FALSE),0)&gt;0,1,0)</f>
        <v>0</v>
      </c>
      <c r="C1568">
        <v>20</v>
      </c>
      <c r="D1568" s="1" t="s">
        <v>2</v>
      </c>
      <c r="E1568" s="1" t="str">
        <f>IF(Origen[[#This Row],[Genero Sin Depurar]]="","Desconocido",Origen[[#This Row],[Genero Sin Depurar]])</f>
        <v>Male</v>
      </c>
      <c r="F1568" s="1" t="s">
        <v>69</v>
      </c>
      <c r="G1568" s="1" t="s">
        <v>4</v>
      </c>
      <c r="H1568" s="2">
        <v>48430</v>
      </c>
      <c r="I1568" s="2" t="str">
        <f>TEXT(Origen[[#This Row],[Fecha Compra]],"dddd")</f>
        <v>miércoles</v>
      </c>
      <c r="J1568" s="7" t="str">
        <f>TEXT(MONTH(Origen[[#This Row],[Fecha Compra]]),"MM")</f>
        <v>01</v>
      </c>
      <c r="K1568" s="7">
        <f>YEAR(Origen[[#This Row],[Fecha Compra]])</f>
        <v>2032</v>
      </c>
      <c r="L1568">
        <v>29</v>
      </c>
      <c r="M1568">
        <v>63</v>
      </c>
      <c r="N1568">
        <f>Origen[[#This Row],[Unidades]]*Origen[[#This Row],[PVP]]</f>
        <v>1827</v>
      </c>
      <c r="O1568" s="1" t="s">
        <v>59</v>
      </c>
      <c r="P1568" s="1" t="s">
        <v>26</v>
      </c>
      <c r="Q1568" s="1" t="s">
        <v>103</v>
      </c>
      <c r="R1568" s="1" t="s">
        <v>35</v>
      </c>
      <c r="S1568" s="1" t="s">
        <v>36</v>
      </c>
      <c r="T1568" s="1" t="s">
        <v>68</v>
      </c>
      <c r="U1568" s="1" t="s">
        <v>22</v>
      </c>
    </row>
    <row r="1569" spans="1:21" x14ac:dyDescent="0.25">
      <c r="A1569">
        <v>1571</v>
      </c>
      <c r="B1569">
        <f>IF(IFERROR(VLOOKUP(Origen[[#This Row],[Customer ID]],A1570:A5468,1,FALSE),0)&gt;0,1,0)</f>
        <v>0</v>
      </c>
      <c r="C1569">
        <v>30</v>
      </c>
      <c r="D1569" s="1" t="s">
        <v>2</v>
      </c>
      <c r="E1569" s="1" t="str">
        <f>IF(Origen[[#This Row],[Genero Sin Depurar]]="","Desconocido",Origen[[#This Row],[Genero Sin Depurar]])</f>
        <v>Male</v>
      </c>
      <c r="F1569" s="1" t="s">
        <v>77</v>
      </c>
      <c r="G1569" s="1" t="s">
        <v>4</v>
      </c>
      <c r="H1569" s="2">
        <v>48432</v>
      </c>
      <c r="I1569" s="2" t="str">
        <f>TEXT(Origen[[#This Row],[Fecha Compra]],"dddd")</f>
        <v>viernes</v>
      </c>
      <c r="J1569" s="7" t="str">
        <f>TEXT(MONTH(Origen[[#This Row],[Fecha Compra]]),"MM")</f>
        <v>01</v>
      </c>
      <c r="K1569" s="7">
        <f>YEAR(Origen[[#This Row],[Fecha Compra]])</f>
        <v>2032</v>
      </c>
      <c r="L1569">
        <v>3</v>
      </c>
      <c r="M1569">
        <v>41</v>
      </c>
      <c r="N1569">
        <f>Origen[[#This Row],[Unidades]]*Origen[[#This Row],[PVP]]</f>
        <v>123</v>
      </c>
      <c r="O1569" s="1" t="s">
        <v>50</v>
      </c>
      <c r="P1569" s="1" t="s">
        <v>6</v>
      </c>
      <c r="Q1569" s="1" t="s">
        <v>92</v>
      </c>
      <c r="R1569" s="1" t="s">
        <v>8</v>
      </c>
      <c r="S1569" s="1" t="s">
        <v>27</v>
      </c>
      <c r="T1569" s="1" t="s">
        <v>57</v>
      </c>
      <c r="U1569" s="1" t="s">
        <v>79</v>
      </c>
    </row>
    <row r="1570" spans="1:21" x14ac:dyDescent="0.25">
      <c r="A1570">
        <v>1572</v>
      </c>
      <c r="B1570">
        <f>IF(IFERROR(VLOOKUP(Origen[[#This Row],[Customer ID]],A1571:A5469,1,FALSE),0)&gt;0,1,0)</f>
        <v>0</v>
      </c>
      <c r="C1570">
        <v>28</v>
      </c>
      <c r="D1570" s="1" t="s">
        <v>2</v>
      </c>
      <c r="E1570" s="1" t="str">
        <f>IF(Origen[[#This Row],[Genero Sin Depurar]]="","Desconocido",Origen[[#This Row],[Genero Sin Depurar]])</f>
        <v>Male</v>
      </c>
      <c r="F1570" s="1" t="s">
        <v>88</v>
      </c>
      <c r="G1570" s="1" t="s">
        <v>49</v>
      </c>
      <c r="H1570" s="2">
        <v>48434</v>
      </c>
      <c r="I1570" s="2" t="str">
        <f>TEXT(Origen[[#This Row],[Fecha Compra]],"dddd")</f>
        <v>domingo</v>
      </c>
      <c r="J1570" s="7" t="str">
        <f>TEXT(MONTH(Origen[[#This Row],[Fecha Compra]]),"MM")</f>
        <v>01</v>
      </c>
      <c r="K1570" s="7">
        <f>YEAR(Origen[[#This Row],[Fecha Compra]])</f>
        <v>2032</v>
      </c>
      <c r="L1570">
        <v>11</v>
      </c>
      <c r="M1570">
        <v>88</v>
      </c>
      <c r="N1570">
        <f>Origen[[#This Row],[Unidades]]*Origen[[#This Row],[PVP]]</f>
        <v>968</v>
      </c>
      <c r="O1570" s="1" t="s">
        <v>94</v>
      </c>
      <c r="P1570" s="1" t="s">
        <v>6</v>
      </c>
      <c r="Q1570" s="1" t="s">
        <v>47</v>
      </c>
      <c r="R1570" s="1" t="s">
        <v>8</v>
      </c>
      <c r="S1570" s="1" t="s">
        <v>27</v>
      </c>
      <c r="T1570" s="1" t="s">
        <v>57</v>
      </c>
      <c r="U1570" s="1" t="s">
        <v>11</v>
      </c>
    </row>
    <row r="1571" spans="1:21" x14ac:dyDescent="0.25">
      <c r="A1571">
        <v>1573</v>
      </c>
      <c r="B1571">
        <f>IF(IFERROR(VLOOKUP(Origen[[#This Row],[Customer ID]],A1572:A5470,1,FALSE),0)&gt;0,1,0)</f>
        <v>0</v>
      </c>
      <c r="C1571">
        <v>37</v>
      </c>
      <c r="D1571" s="1" t="s">
        <v>2</v>
      </c>
      <c r="E1571" s="1" t="str">
        <f>IF(Origen[[#This Row],[Genero Sin Depurar]]="","Desconocido",Origen[[#This Row],[Genero Sin Depurar]])</f>
        <v>Male</v>
      </c>
      <c r="F1571" s="1" t="s">
        <v>69</v>
      </c>
      <c r="G1571" s="1" t="s">
        <v>4</v>
      </c>
      <c r="H1571" s="2">
        <v>48436</v>
      </c>
      <c r="I1571" s="2" t="str">
        <f>TEXT(Origen[[#This Row],[Fecha Compra]],"dddd")</f>
        <v>martes</v>
      </c>
      <c r="J1571" s="7" t="str">
        <f>TEXT(MONTH(Origen[[#This Row],[Fecha Compra]]),"MM")</f>
        <v>01</v>
      </c>
      <c r="K1571" s="7">
        <f>YEAR(Origen[[#This Row],[Fecha Compra]])</f>
        <v>2032</v>
      </c>
      <c r="L1571">
        <v>16</v>
      </c>
      <c r="M1571">
        <v>92</v>
      </c>
      <c r="N1571">
        <f>Origen[[#This Row],[Unidades]]*Origen[[#This Row],[PVP]]</f>
        <v>1472</v>
      </c>
      <c r="O1571" s="1" t="s">
        <v>131</v>
      </c>
      <c r="P1571" s="1" t="s">
        <v>6</v>
      </c>
      <c r="Q1571" s="1" t="s">
        <v>34</v>
      </c>
      <c r="R1571" s="1" t="s">
        <v>35</v>
      </c>
      <c r="S1571" s="1" t="s">
        <v>52</v>
      </c>
      <c r="T1571" s="1" t="s">
        <v>68</v>
      </c>
      <c r="U1571" s="1" t="s">
        <v>70</v>
      </c>
    </row>
    <row r="1572" spans="1:21" x14ac:dyDescent="0.25">
      <c r="A1572">
        <v>1574</v>
      </c>
      <c r="B1572">
        <f>IF(IFERROR(VLOOKUP(Origen[[#This Row],[Customer ID]],A1573:A5471,1,FALSE),0)&gt;0,1,0)</f>
        <v>0</v>
      </c>
      <c r="C1572">
        <v>36</v>
      </c>
      <c r="D1572" s="1" t="s">
        <v>2</v>
      </c>
      <c r="E1572" s="1" t="str">
        <f>IF(Origen[[#This Row],[Genero Sin Depurar]]="","Desconocido",Origen[[#This Row],[Genero Sin Depurar]])</f>
        <v>Male</v>
      </c>
      <c r="F1572" s="1" t="s">
        <v>95</v>
      </c>
      <c r="G1572" s="1" t="s">
        <v>4</v>
      </c>
      <c r="H1572" s="2">
        <v>48438</v>
      </c>
      <c r="I1572" s="2" t="str">
        <f>TEXT(Origen[[#This Row],[Fecha Compra]],"dddd")</f>
        <v>jueves</v>
      </c>
      <c r="J1572" s="7" t="str">
        <f>TEXT(MONTH(Origen[[#This Row],[Fecha Compra]]),"MM")</f>
        <v>01</v>
      </c>
      <c r="K1572" s="7">
        <f>YEAR(Origen[[#This Row],[Fecha Compra]])</f>
        <v>2032</v>
      </c>
      <c r="L1572">
        <v>25</v>
      </c>
      <c r="M1572">
        <v>31</v>
      </c>
      <c r="N1572">
        <f>Origen[[#This Row],[Unidades]]*Origen[[#This Row],[PVP]]</f>
        <v>775</v>
      </c>
      <c r="O1572" s="1" t="s">
        <v>96</v>
      </c>
      <c r="P1572" s="1" t="s">
        <v>6</v>
      </c>
      <c r="Q1572" s="1" t="s">
        <v>108</v>
      </c>
      <c r="R1572" s="1" t="s">
        <v>35</v>
      </c>
      <c r="S1572" s="1" t="s">
        <v>52</v>
      </c>
      <c r="T1572" s="1" t="s">
        <v>68</v>
      </c>
      <c r="U1572" s="1" t="s">
        <v>22</v>
      </c>
    </row>
    <row r="1573" spans="1:21" x14ac:dyDescent="0.25">
      <c r="A1573">
        <v>1575</v>
      </c>
      <c r="B1573">
        <f>IF(IFERROR(VLOOKUP(Origen[[#This Row],[Customer ID]],A1574:A5472,1,FALSE),0)&gt;0,1,0)</f>
        <v>0</v>
      </c>
      <c r="C1573">
        <v>18</v>
      </c>
      <c r="D1573" s="1" t="s">
        <v>2</v>
      </c>
      <c r="E1573" s="1" t="str">
        <f>IF(Origen[[#This Row],[Genero Sin Depurar]]="","Desconocido",Origen[[#This Row],[Genero Sin Depurar]])</f>
        <v>Male</v>
      </c>
      <c r="F1573" s="1" t="s">
        <v>69</v>
      </c>
      <c r="G1573" s="1" t="s">
        <v>4</v>
      </c>
      <c r="H1573" s="2">
        <v>48440</v>
      </c>
      <c r="I1573" s="2" t="str">
        <f>TEXT(Origen[[#This Row],[Fecha Compra]],"dddd")</f>
        <v>sábado</v>
      </c>
      <c r="J1573" s="7" t="str">
        <f>TEXT(MONTH(Origen[[#This Row],[Fecha Compra]]),"MM")</f>
        <v>01</v>
      </c>
      <c r="K1573" s="7">
        <f>YEAR(Origen[[#This Row],[Fecha Compra]])</f>
        <v>2032</v>
      </c>
      <c r="L1573">
        <v>32</v>
      </c>
      <c r="M1573">
        <v>25</v>
      </c>
      <c r="N1573">
        <f>Origen[[#This Row],[Unidades]]*Origen[[#This Row],[PVP]]</f>
        <v>800</v>
      </c>
      <c r="O1573" s="1" t="s">
        <v>130</v>
      </c>
      <c r="P1573" s="1" t="s">
        <v>18</v>
      </c>
      <c r="Q1573" s="1" t="s">
        <v>118</v>
      </c>
      <c r="R1573" s="1" t="s">
        <v>19</v>
      </c>
      <c r="S1573" s="1" t="s">
        <v>20</v>
      </c>
      <c r="T1573" s="1" t="s">
        <v>28</v>
      </c>
      <c r="U1573" s="1" t="s">
        <v>58</v>
      </c>
    </row>
    <row r="1574" spans="1:21" x14ac:dyDescent="0.25">
      <c r="A1574">
        <v>1576</v>
      </c>
      <c r="B1574">
        <f>IF(IFERROR(VLOOKUP(Origen[[#This Row],[Customer ID]],A1575:A5473,1,FALSE),0)&gt;0,1,0)</f>
        <v>0</v>
      </c>
      <c r="C1574">
        <v>52</v>
      </c>
      <c r="D1574" s="1" t="s">
        <v>2</v>
      </c>
      <c r="E1574" s="1" t="str">
        <f>IF(Origen[[#This Row],[Genero Sin Depurar]]="","Desconocido",Origen[[#This Row],[Genero Sin Depurar]])</f>
        <v>Male</v>
      </c>
      <c r="F1574" s="1" t="s">
        <v>37</v>
      </c>
      <c r="G1574" s="1" t="s">
        <v>4</v>
      </c>
      <c r="H1574" s="2">
        <v>48442</v>
      </c>
      <c r="I1574" s="2" t="str">
        <f>TEXT(Origen[[#This Row],[Fecha Compra]],"dddd")</f>
        <v>lunes</v>
      </c>
      <c r="J1574" s="7" t="str">
        <f>TEXT(MONTH(Origen[[#This Row],[Fecha Compra]]),"MM")</f>
        <v>01</v>
      </c>
      <c r="K1574" s="7">
        <f>YEAR(Origen[[#This Row],[Fecha Compra]])</f>
        <v>2032</v>
      </c>
      <c r="L1574">
        <v>28</v>
      </c>
      <c r="M1574">
        <v>28</v>
      </c>
      <c r="N1574">
        <f>Origen[[#This Row],[Unidades]]*Origen[[#This Row],[PVP]]</f>
        <v>784</v>
      </c>
      <c r="O1574" s="1" t="s">
        <v>81</v>
      </c>
      <c r="P1574" s="1" t="s">
        <v>26</v>
      </c>
      <c r="Q1574" s="1" t="s">
        <v>30</v>
      </c>
      <c r="R1574" s="1" t="s">
        <v>19</v>
      </c>
      <c r="S1574" s="1" t="s">
        <v>27</v>
      </c>
      <c r="T1574" s="1" t="s">
        <v>15</v>
      </c>
      <c r="U1574" s="1" t="s">
        <v>11</v>
      </c>
    </row>
    <row r="1575" spans="1:21" x14ac:dyDescent="0.25">
      <c r="A1575">
        <v>1577</v>
      </c>
      <c r="B1575">
        <f>IF(IFERROR(VLOOKUP(Origen[[#This Row],[Customer ID]],A1576:A5474,1,FALSE),0)&gt;0,1,0)</f>
        <v>0</v>
      </c>
      <c r="C1575">
        <v>56</v>
      </c>
      <c r="D1575" s="1" t="s">
        <v>2</v>
      </c>
      <c r="E1575" s="1" t="str">
        <f>IF(Origen[[#This Row],[Genero Sin Depurar]]="","Desconocido",Origen[[#This Row],[Genero Sin Depurar]])</f>
        <v>Male</v>
      </c>
      <c r="F1575" s="1" t="s">
        <v>63</v>
      </c>
      <c r="G1575" s="1" t="s">
        <v>4</v>
      </c>
      <c r="H1575" s="2">
        <v>48444</v>
      </c>
      <c r="I1575" s="2" t="str">
        <f>TEXT(Origen[[#This Row],[Fecha Compra]],"dddd")</f>
        <v>miércoles</v>
      </c>
      <c r="J1575" s="7" t="str">
        <f>TEXT(MONTH(Origen[[#This Row],[Fecha Compra]]),"MM")</f>
        <v>01</v>
      </c>
      <c r="K1575" s="7">
        <f>YEAR(Origen[[#This Row],[Fecha Compra]])</f>
        <v>2032</v>
      </c>
      <c r="L1575">
        <v>36</v>
      </c>
      <c r="M1575">
        <v>75</v>
      </c>
      <c r="N1575">
        <f>Origen[[#This Row],[Unidades]]*Origen[[#This Row],[PVP]]</f>
        <v>2700</v>
      </c>
      <c r="O1575" s="1" t="s">
        <v>133</v>
      </c>
      <c r="P1575" s="1" t="s">
        <v>26</v>
      </c>
      <c r="Q1575" s="1" t="s">
        <v>34</v>
      </c>
      <c r="R1575" s="1" t="s">
        <v>19</v>
      </c>
      <c r="S1575" s="1" t="s">
        <v>52</v>
      </c>
      <c r="T1575" s="1" t="s">
        <v>28</v>
      </c>
      <c r="U1575" s="1" t="s">
        <v>70</v>
      </c>
    </row>
    <row r="1576" spans="1:21" x14ac:dyDescent="0.25">
      <c r="A1576">
        <v>1578</v>
      </c>
      <c r="B1576">
        <f>IF(IFERROR(VLOOKUP(Origen[[#This Row],[Customer ID]],A1577:A5475,1,FALSE),0)&gt;0,1,0)</f>
        <v>0</v>
      </c>
      <c r="C1576">
        <v>68</v>
      </c>
      <c r="D1576" s="1" t="s">
        <v>2</v>
      </c>
      <c r="E1576" s="1" t="str">
        <f>IF(Origen[[#This Row],[Genero Sin Depurar]]="","Desconocido",Origen[[#This Row],[Genero Sin Depurar]])</f>
        <v>Male</v>
      </c>
      <c r="F1576" s="1" t="s">
        <v>119</v>
      </c>
      <c r="G1576" s="1" t="s">
        <v>24</v>
      </c>
      <c r="H1576" s="2">
        <v>48446</v>
      </c>
      <c r="I1576" s="2" t="str">
        <f>TEXT(Origen[[#This Row],[Fecha Compra]],"dddd")</f>
        <v>viernes</v>
      </c>
      <c r="J1576" s="7" t="str">
        <f>TEXT(MONTH(Origen[[#This Row],[Fecha Compra]]),"MM")</f>
        <v>01</v>
      </c>
      <c r="K1576" s="7">
        <f>YEAR(Origen[[#This Row],[Fecha Compra]])</f>
        <v>2032</v>
      </c>
      <c r="L1576">
        <v>7</v>
      </c>
      <c r="M1576">
        <v>34</v>
      </c>
      <c r="N1576">
        <f>Origen[[#This Row],[Unidades]]*Origen[[#This Row],[PVP]]</f>
        <v>238</v>
      </c>
      <c r="O1576" s="1" t="s">
        <v>61</v>
      </c>
      <c r="P1576" s="1" t="s">
        <v>18</v>
      </c>
      <c r="Q1576" s="1" t="s">
        <v>60</v>
      </c>
      <c r="R1576" s="1" t="s">
        <v>19</v>
      </c>
      <c r="S1576" s="1" t="s">
        <v>36</v>
      </c>
      <c r="T1576" s="1" t="s">
        <v>10</v>
      </c>
      <c r="U1576" s="1" t="s">
        <v>11</v>
      </c>
    </row>
    <row r="1577" spans="1:21" x14ac:dyDescent="0.25">
      <c r="A1577">
        <v>1579</v>
      </c>
      <c r="B1577">
        <f>IF(IFERROR(VLOOKUP(Origen[[#This Row],[Customer ID]],A1578:A5476,1,FALSE),0)&gt;0,1,0)</f>
        <v>0</v>
      </c>
      <c r="C1577">
        <v>62</v>
      </c>
      <c r="D1577" s="1" t="s">
        <v>2</v>
      </c>
      <c r="E1577" s="1" t="str">
        <f>IF(Origen[[#This Row],[Genero Sin Depurar]]="","Desconocido",Origen[[#This Row],[Genero Sin Depurar]])</f>
        <v>Male</v>
      </c>
      <c r="F1577" s="1" t="s">
        <v>77</v>
      </c>
      <c r="G1577" s="1" t="s">
        <v>4</v>
      </c>
      <c r="H1577" s="2">
        <v>48448</v>
      </c>
      <c r="I1577" s="2" t="str">
        <f>TEXT(Origen[[#This Row],[Fecha Compra]],"dddd")</f>
        <v>domingo</v>
      </c>
      <c r="J1577" s="7" t="str">
        <f>TEXT(MONTH(Origen[[#This Row],[Fecha Compra]]),"MM")</f>
        <v>01</v>
      </c>
      <c r="K1577" s="7">
        <f>YEAR(Origen[[#This Row],[Fecha Compra]])</f>
        <v>2032</v>
      </c>
      <c r="L1577">
        <v>2</v>
      </c>
      <c r="M1577">
        <v>97</v>
      </c>
      <c r="N1577">
        <f>Origen[[#This Row],[Unidades]]*Origen[[#This Row],[PVP]]</f>
        <v>194</v>
      </c>
      <c r="O1577" s="1" t="s">
        <v>81</v>
      </c>
      <c r="P1577" s="1" t="s">
        <v>18</v>
      </c>
      <c r="Q1577" s="1" t="s">
        <v>14</v>
      </c>
      <c r="R1577" s="1" t="s">
        <v>8</v>
      </c>
      <c r="S1577" s="1" t="s">
        <v>52</v>
      </c>
      <c r="T1577" s="1" t="s">
        <v>28</v>
      </c>
      <c r="U1577" s="1" t="s">
        <v>40</v>
      </c>
    </row>
    <row r="1578" spans="1:21" x14ac:dyDescent="0.25">
      <c r="A1578">
        <v>1580</v>
      </c>
      <c r="B1578">
        <f>IF(IFERROR(VLOOKUP(Origen[[#This Row],[Customer ID]],A1579:A5477,1,FALSE),0)&gt;0,1,0)</f>
        <v>0</v>
      </c>
      <c r="C1578">
        <v>35</v>
      </c>
      <c r="D1578" s="1" t="s">
        <v>2</v>
      </c>
      <c r="E1578" s="1" t="str">
        <f>IF(Origen[[#This Row],[Genero Sin Depurar]]="","Desconocido",Origen[[#This Row],[Genero Sin Depurar]])</f>
        <v>Male</v>
      </c>
      <c r="F1578" s="1" t="s">
        <v>84</v>
      </c>
      <c r="G1578" s="1" t="s">
        <v>45</v>
      </c>
      <c r="H1578" s="2">
        <v>48450</v>
      </c>
      <c r="I1578" s="2" t="str">
        <f>TEXT(Origen[[#This Row],[Fecha Compra]],"dddd")</f>
        <v>martes</v>
      </c>
      <c r="J1578" s="7" t="str">
        <f>TEXT(MONTH(Origen[[#This Row],[Fecha Compra]]),"MM")</f>
        <v>01</v>
      </c>
      <c r="K1578" s="7">
        <f>YEAR(Origen[[#This Row],[Fecha Compra]])</f>
        <v>2032</v>
      </c>
      <c r="L1578">
        <v>6</v>
      </c>
      <c r="M1578">
        <v>80</v>
      </c>
      <c r="N1578">
        <f>Origen[[#This Row],[Unidades]]*Origen[[#This Row],[PVP]]</f>
        <v>480</v>
      </c>
      <c r="O1578" s="1" t="s">
        <v>83</v>
      </c>
      <c r="P1578" s="1" t="s">
        <v>26</v>
      </c>
      <c r="Q1578" s="1" t="s">
        <v>65</v>
      </c>
      <c r="R1578" s="1" t="s">
        <v>35</v>
      </c>
      <c r="S1578" s="1" t="s">
        <v>20</v>
      </c>
      <c r="T1578" s="1" t="s">
        <v>57</v>
      </c>
      <c r="U1578" s="1" t="s">
        <v>70</v>
      </c>
    </row>
    <row r="1579" spans="1:21" x14ac:dyDescent="0.25">
      <c r="A1579">
        <v>1581</v>
      </c>
      <c r="B1579">
        <f>IF(IFERROR(VLOOKUP(Origen[[#This Row],[Customer ID]],A1580:A5478,1,FALSE),0)&gt;0,1,0)</f>
        <v>0</v>
      </c>
      <c r="C1579">
        <v>65</v>
      </c>
      <c r="D1579" s="1" t="s">
        <v>2</v>
      </c>
      <c r="E1579" s="1" t="str">
        <f>IF(Origen[[#This Row],[Genero Sin Depurar]]="","Desconocido",Origen[[#This Row],[Genero Sin Depurar]])</f>
        <v>Male</v>
      </c>
      <c r="F1579" s="1" t="s">
        <v>32</v>
      </c>
      <c r="G1579" s="1" t="s">
        <v>24</v>
      </c>
      <c r="H1579" s="2">
        <v>48452</v>
      </c>
      <c r="I1579" s="2" t="str">
        <f>TEXT(Origen[[#This Row],[Fecha Compra]],"dddd")</f>
        <v>jueves</v>
      </c>
      <c r="J1579" s="7" t="str">
        <f>TEXT(MONTH(Origen[[#This Row],[Fecha Compra]]),"MM")</f>
        <v>01</v>
      </c>
      <c r="K1579" s="7">
        <f>YEAR(Origen[[#This Row],[Fecha Compra]])</f>
        <v>2032</v>
      </c>
      <c r="L1579">
        <v>30</v>
      </c>
      <c r="M1579">
        <v>71</v>
      </c>
      <c r="N1579">
        <f>Origen[[#This Row],[Unidades]]*Origen[[#This Row],[PVP]]</f>
        <v>2130</v>
      </c>
      <c r="O1579" s="1" t="s">
        <v>96</v>
      </c>
      <c r="P1579" s="1" t="s">
        <v>6</v>
      </c>
      <c r="Q1579" s="1" t="s">
        <v>91</v>
      </c>
      <c r="R1579" s="1" t="s">
        <v>35</v>
      </c>
      <c r="S1579" s="1" t="s">
        <v>36</v>
      </c>
      <c r="T1579" s="1" t="s">
        <v>15</v>
      </c>
      <c r="U1579" s="1" t="s">
        <v>31</v>
      </c>
    </row>
    <row r="1580" spans="1:21" x14ac:dyDescent="0.25">
      <c r="A1580">
        <v>1582</v>
      </c>
      <c r="B1580">
        <f>IF(IFERROR(VLOOKUP(Origen[[#This Row],[Customer ID]],A1581:A5479,1,FALSE),0)&gt;0,1,0)</f>
        <v>0</v>
      </c>
      <c r="C1580">
        <v>69</v>
      </c>
      <c r="D1580" s="1" t="s">
        <v>2</v>
      </c>
      <c r="E1580" s="1" t="str">
        <f>IF(Origen[[#This Row],[Genero Sin Depurar]]="","Desconocido",Origen[[#This Row],[Genero Sin Depurar]])</f>
        <v>Male</v>
      </c>
      <c r="F1580" s="1" t="s">
        <v>88</v>
      </c>
      <c r="G1580" s="1" t="s">
        <v>49</v>
      </c>
      <c r="H1580" s="2">
        <v>48454</v>
      </c>
      <c r="I1580" s="2" t="str">
        <f>TEXT(Origen[[#This Row],[Fecha Compra]],"dddd")</f>
        <v>sábado</v>
      </c>
      <c r="J1580" s="7" t="str">
        <f>TEXT(MONTH(Origen[[#This Row],[Fecha Compra]]),"MM")</f>
        <v>01</v>
      </c>
      <c r="K1580" s="7">
        <f>YEAR(Origen[[#This Row],[Fecha Compra]])</f>
        <v>2032</v>
      </c>
      <c r="L1580">
        <v>46</v>
      </c>
      <c r="M1580">
        <v>77</v>
      </c>
      <c r="N1580">
        <f>Origen[[#This Row],[Unidades]]*Origen[[#This Row],[PVP]]</f>
        <v>3542</v>
      </c>
      <c r="O1580" s="1" t="s">
        <v>105</v>
      </c>
      <c r="P1580" s="1" t="s">
        <v>6</v>
      </c>
      <c r="Q1580" s="1" t="s">
        <v>67</v>
      </c>
      <c r="R1580" s="1" t="s">
        <v>39</v>
      </c>
      <c r="S1580" s="1" t="s">
        <v>20</v>
      </c>
      <c r="T1580" s="1" t="s">
        <v>15</v>
      </c>
      <c r="U1580" s="1" t="s">
        <v>40</v>
      </c>
    </row>
    <row r="1581" spans="1:21" x14ac:dyDescent="0.25">
      <c r="A1581">
        <v>1583</v>
      </c>
      <c r="B1581">
        <f>IF(IFERROR(VLOOKUP(Origen[[#This Row],[Customer ID]],A1582:A5480,1,FALSE),0)&gt;0,1,0)</f>
        <v>0</v>
      </c>
      <c r="C1581">
        <v>28</v>
      </c>
      <c r="D1581" s="1" t="s">
        <v>2</v>
      </c>
      <c r="E1581" s="1" t="str">
        <f>IF(Origen[[#This Row],[Genero Sin Depurar]]="","Desconocido",Origen[[#This Row],[Genero Sin Depurar]])</f>
        <v>Male</v>
      </c>
      <c r="F1581" s="1" t="s">
        <v>115</v>
      </c>
      <c r="G1581" s="1" t="s">
        <v>49</v>
      </c>
      <c r="H1581" s="2">
        <v>48456</v>
      </c>
      <c r="I1581" s="2" t="str">
        <f>TEXT(Origen[[#This Row],[Fecha Compra]],"dddd")</f>
        <v>lunes</v>
      </c>
      <c r="J1581" s="7" t="str">
        <f>TEXT(MONTH(Origen[[#This Row],[Fecha Compra]]),"MM")</f>
        <v>01</v>
      </c>
      <c r="K1581" s="7">
        <f>YEAR(Origen[[#This Row],[Fecha Compra]])</f>
        <v>2032</v>
      </c>
      <c r="L1581">
        <v>39</v>
      </c>
      <c r="M1581">
        <v>41</v>
      </c>
      <c r="N1581">
        <f>Origen[[#This Row],[Unidades]]*Origen[[#This Row],[PVP]]</f>
        <v>1599</v>
      </c>
      <c r="O1581" s="1" t="s">
        <v>59</v>
      </c>
      <c r="P1581" s="1" t="s">
        <v>6</v>
      </c>
      <c r="Q1581" s="1" t="s">
        <v>90</v>
      </c>
      <c r="R1581" s="1" t="s">
        <v>19</v>
      </c>
      <c r="S1581" s="1" t="s">
        <v>27</v>
      </c>
      <c r="T1581" s="1" t="s">
        <v>15</v>
      </c>
      <c r="U1581" s="1" t="s">
        <v>70</v>
      </c>
    </row>
    <row r="1582" spans="1:21" x14ac:dyDescent="0.25">
      <c r="A1582">
        <v>1584</v>
      </c>
      <c r="B1582">
        <f>IF(IFERROR(VLOOKUP(Origen[[#This Row],[Customer ID]],A1583:A5481,1,FALSE),0)&gt;0,1,0)</f>
        <v>0</v>
      </c>
      <c r="C1582">
        <v>37</v>
      </c>
      <c r="D1582" s="1" t="s">
        <v>2</v>
      </c>
      <c r="E1582" s="1" t="str">
        <f>IF(Origen[[#This Row],[Genero Sin Depurar]]="","Desconocido",Origen[[#This Row],[Genero Sin Depurar]])</f>
        <v>Male</v>
      </c>
      <c r="F1582" s="1" t="s">
        <v>101</v>
      </c>
      <c r="G1582" s="1" t="s">
        <v>49</v>
      </c>
      <c r="H1582" s="2">
        <v>48458</v>
      </c>
      <c r="I1582" s="2" t="str">
        <f>TEXT(Origen[[#This Row],[Fecha Compra]],"dddd")</f>
        <v>miércoles</v>
      </c>
      <c r="J1582" s="7" t="str">
        <f>TEXT(MONTH(Origen[[#This Row],[Fecha Compra]]),"MM")</f>
        <v>01</v>
      </c>
      <c r="K1582" s="7">
        <f>YEAR(Origen[[#This Row],[Fecha Compra]])</f>
        <v>2032</v>
      </c>
      <c r="L1582">
        <v>8</v>
      </c>
      <c r="M1582">
        <v>92</v>
      </c>
      <c r="N1582">
        <f>Origen[[#This Row],[Unidades]]*Origen[[#This Row],[PVP]]</f>
        <v>736</v>
      </c>
      <c r="O1582" s="1" t="s">
        <v>110</v>
      </c>
      <c r="P1582" s="1" t="s">
        <v>74</v>
      </c>
      <c r="Q1582" s="1" t="s">
        <v>116</v>
      </c>
      <c r="R1582" s="1" t="s">
        <v>35</v>
      </c>
      <c r="S1582" s="1" t="s">
        <v>27</v>
      </c>
      <c r="T1582" s="1" t="s">
        <v>10</v>
      </c>
      <c r="U1582" s="1" t="s">
        <v>31</v>
      </c>
    </row>
    <row r="1583" spans="1:21" x14ac:dyDescent="0.25">
      <c r="A1583">
        <v>1585</v>
      </c>
      <c r="B1583">
        <f>IF(IFERROR(VLOOKUP(Origen[[#This Row],[Customer ID]],A1584:A5482,1,FALSE),0)&gt;0,1,0)</f>
        <v>0</v>
      </c>
      <c r="C1583">
        <v>41</v>
      </c>
      <c r="D1583" s="1" t="s">
        <v>2</v>
      </c>
      <c r="E1583" s="1" t="str">
        <f>IF(Origen[[#This Row],[Genero Sin Depurar]]="","Desconocido",Origen[[#This Row],[Genero Sin Depurar]])</f>
        <v>Male</v>
      </c>
      <c r="F1583" s="1" t="s">
        <v>3</v>
      </c>
      <c r="G1583" s="1" t="s">
        <v>4</v>
      </c>
      <c r="H1583" s="2">
        <v>48460</v>
      </c>
      <c r="I1583" s="2" t="str">
        <f>TEXT(Origen[[#This Row],[Fecha Compra]],"dddd")</f>
        <v>viernes</v>
      </c>
      <c r="J1583" s="7" t="str">
        <f>TEXT(MONTH(Origen[[#This Row],[Fecha Compra]]),"MM")</f>
        <v>01</v>
      </c>
      <c r="K1583" s="7">
        <f>YEAR(Origen[[#This Row],[Fecha Compra]])</f>
        <v>2032</v>
      </c>
      <c r="L1583">
        <v>46</v>
      </c>
      <c r="M1583">
        <v>95</v>
      </c>
      <c r="N1583">
        <f>Origen[[#This Row],[Unidades]]*Origen[[#This Row],[PVP]]</f>
        <v>4370</v>
      </c>
      <c r="O1583" s="1" t="s">
        <v>59</v>
      </c>
      <c r="P1583" s="1" t="s">
        <v>18</v>
      </c>
      <c r="Q1583" s="1" t="s">
        <v>47</v>
      </c>
      <c r="R1583" s="1" t="s">
        <v>19</v>
      </c>
      <c r="S1583" s="1" t="s">
        <v>56</v>
      </c>
      <c r="T1583" s="1" t="s">
        <v>21</v>
      </c>
      <c r="U1583" s="1" t="s">
        <v>40</v>
      </c>
    </row>
    <row r="1584" spans="1:21" x14ac:dyDescent="0.25">
      <c r="A1584">
        <v>1586</v>
      </c>
      <c r="B1584">
        <f>IF(IFERROR(VLOOKUP(Origen[[#This Row],[Customer ID]],A1585:A5483,1,FALSE),0)&gt;0,1,0)</f>
        <v>0</v>
      </c>
      <c r="C1584">
        <v>37</v>
      </c>
      <c r="D1584" s="1" t="s">
        <v>2</v>
      </c>
      <c r="E1584" s="1" t="str">
        <f>IF(Origen[[#This Row],[Genero Sin Depurar]]="","Desconocido",Origen[[#This Row],[Genero Sin Depurar]])</f>
        <v>Male</v>
      </c>
      <c r="F1584" s="1" t="s">
        <v>12</v>
      </c>
      <c r="G1584" s="1" t="s">
        <v>4</v>
      </c>
      <c r="H1584" s="2">
        <v>48462</v>
      </c>
      <c r="I1584" s="2" t="str">
        <f>TEXT(Origen[[#This Row],[Fecha Compra]],"dddd")</f>
        <v>domingo</v>
      </c>
      <c r="J1584" s="7" t="str">
        <f>TEXT(MONTH(Origen[[#This Row],[Fecha Compra]]),"MM")</f>
        <v>01</v>
      </c>
      <c r="K1584" s="7">
        <f>YEAR(Origen[[#This Row],[Fecha Compra]])</f>
        <v>2032</v>
      </c>
      <c r="L1584">
        <v>40</v>
      </c>
      <c r="M1584">
        <v>25</v>
      </c>
      <c r="N1584">
        <f>Origen[[#This Row],[Unidades]]*Origen[[#This Row],[PVP]]</f>
        <v>1000</v>
      </c>
      <c r="O1584" s="1" t="s">
        <v>72</v>
      </c>
      <c r="P1584" s="1" t="s">
        <v>26</v>
      </c>
      <c r="Q1584" s="1" t="s">
        <v>43</v>
      </c>
      <c r="R1584" s="1" t="s">
        <v>39</v>
      </c>
      <c r="S1584" s="1" t="s">
        <v>27</v>
      </c>
      <c r="T1584" s="1" t="s">
        <v>68</v>
      </c>
      <c r="U1584" s="1" t="s">
        <v>11</v>
      </c>
    </row>
    <row r="1585" spans="1:21" x14ac:dyDescent="0.25">
      <c r="A1585">
        <v>1587</v>
      </c>
      <c r="B1585">
        <f>IF(IFERROR(VLOOKUP(Origen[[#This Row],[Customer ID]],A1586:A5484,1,FALSE),0)&gt;0,1,0)</f>
        <v>0</v>
      </c>
      <c r="C1585">
        <v>25</v>
      </c>
      <c r="D1585" s="1" t="s">
        <v>2</v>
      </c>
      <c r="E1585" s="1" t="str">
        <f>IF(Origen[[#This Row],[Genero Sin Depurar]]="","Desconocido",Origen[[#This Row],[Genero Sin Depurar]])</f>
        <v>Male</v>
      </c>
      <c r="F1585" s="1" t="s">
        <v>119</v>
      </c>
      <c r="G1585" s="1" t="s">
        <v>24</v>
      </c>
      <c r="H1585" s="2">
        <v>48464</v>
      </c>
      <c r="I1585" s="2" t="str">
        <f>TEXT(Origen[[#This Row],[Fecha Compra]],"dddd")</f>
        <v>martes</v>
      </c>
      <c r="J1585" s="7" t="str">
        <f>TEXT(MONTH(Origen[[#This Row],[Fecha Compra]]),"MM")</f>
        <v>01</v>
      </c>
      <c r="K1585" s="7">
        <f>YEAR(Origen[[#This Row],[Fecha Compra]])</f>
        <v>2032</v>
      </c>
      <c r="L1585">
        <v>21</v>
      </c>
      <c r="M1585">
        <v>77</v>
      </c>
      <c r="N1585">
        <f>Origen[[#This Row],[Unidades]]*Origen[[#This Row],[PVP]]</f>
        <v>1617</v>
      </c>
      <c r="O1585" s="1" t="s">
        <v>83</v>
      </c>
      <c r="P1585" s="1" t="s">
        <v>26</v>
      </c>
      <c r="Q1585" s="1" t="s">
        <v>55</v>
      </c>
      <c r="R1585" s="1" t="s">
        <v>39</v>
      </c>
      <c r="S1585" s="1" t="s">
        <v>9</v>
      </c>
      <c r="T1585" s="1" t="s">
        <v>57</v>
      </c>
      <c r="U1585" s="1" t="s">
        <v>22</v>
      </c>
    </row>
    <row r="1586" spans="1:21" x14ac:dyDescent="0.25">
      <c r="A1586">
        <v>1588</v>
      </c>
      <c r="B1586">
        <f>IF(IFERROR(VLOOKUP(Origen[[#This Row],[Customer ID]],A1587:A5485,1,FALSE),0)&gt;0,1,0)</f>
        <v>0</v>
      </c>
      <c r="C1586">
        <v>41</v>
      </c>
      <c r="D1586" s="1" t="s">
        <v>2</v>
      </c>
      <c r="E1586" s="1" t="str">
        <f>IF(Origen[[#This Row],[Genero Sin Depurar]]="","Desconocido",Origen[[#This Row],[Genero Sin Depurar]])</f>
        <v>Male</v>
      </c>
      <c r="F1586" s="1" t="s">
        <v>107</v>
      </c>
      <c r="G1586" s="1" t="s">
        <v>4</v>
      </c>
      <c r="H1586" s="2">
        <v>48466</v>
      </c>
      <c r="I1586" s="2" t="str">
        <f>TEXT(Origen[[#This Row],[Fecha Compra]],"dddd")</f>
        <v>jueves</v>
      </c>
      <c r="J1586" s="7" t="str">
        <f>TEXT(MONTH(Origen[[#This Row],[Fecha Compra]]),"MM")</f>
        <v>01</v>
      </c>
      <c r="K1586" s="7">
        <f>YEAR(Origen[[#This Row],[Fecha Compra]])</f>
        <v>2032</v>
      </c>
      <c r="L1586">
        <v>33</v>
      </c>
      <c r="M1586">
        <v>99</v>
      </c>
      <c r="N1586">
        <f>Origen[[#This Row],[Unidades]]*Origen[[#This Row],[PVP]]</f>
        <v>3267</v>
      </c>
      <c r="O1586" s="1" t="s">
        <v>72</v>
      </c>
      <c r="P1586" s="1" t="s">
        <v>26</v>
      </c>
      <c r="Q1586" s="1" t="s">
        <v>100</v>
      </c>
      <c r="R1586" s="1" t="s">
        <v>35</v>
      </c>
      <c r="S1586" s="1" t="s">
        <v>20</v>
      </c>
      <c r="T1586" s="1" t="s">
        <v>21</v>
      </c>
      <c r="U1586" s="1" t="s">
        <v>11</v>
      </c>
    </row>
    <row r="1587" spans="1:21" x14ac:dyDescent="0.25">
      <c r="A1587">
        <v>1589</v>
      </c>
      <c r="B1587">
        <f>IF(IFERROR(VLOOKUP(Origen[[#This Row],[Customer ID]],A1588:A5486,1,FALSE),0)&gt;0,1,0)</f>
        <v>0</v>
      </c>
      <c r="C1587">
        <v>48</v>
      </c>
      <c r="D1587" s="1" t="s">
        <v>2</v>
      </c>
      <c r="E1587" s="1" t="str">
        <f>IF(Origen[[#This Row],[Genero Sin Depurar]]="","Desconocido",Origen[[#This Row],[Genero Sin Depurar]])</f>
        <v>Male</v>
      </c>
      <c r="F1587" s="1" t="s">
        <v>115</v>
      </c>
      <c r="G1587" s="1" t="s">
        <v>49</v>
      </c>
      <c r="H1587" s="2">
        <v>48468</v>
      </c>
      <c r="I1587" s="2" t="str">
        <f>TEXT(Origen[[#This Row],[Fecha Compra]],"dddd")</f>
        <v>sábado</v>
      </c>
      <c r="J1587" s="7" t="str">
        <f>TEXT(MONTH(Origen[[#This Row],[Fecha Compra]]),"MM")</f>
        <v>01</v>
      </c>
      <c r="K1587" s="7">
        <f>YEAR(Origen[[#This Row],[Fecha Compra]])</f>
        <v>2032</v>
      </c>
      <c r="L1587">
        <v>3</v>
      </c>
      <c r="M1587">
        <v>24</v>
      </c>
      <c r="N1587">
        <f>Origen[[#This Row],[Unidades]]*Origen[[#This Row],[PVP]]</f>
        <v>72</v>
      </c>
      <c r="O1587" s="1" t="s">
        <v>111</v>
      </c>
      <c r="P1587" s="1" t="s">
        <v>6</v>
      </c>
      <c r="Q1587" s="1" t="s">
        <v>91</v>
      </c>
      <c r="R1587" s="1" t="s">
        <v>8</v>
      </c>
      <c r="S1587" s="1" t="s">
        <v>27</v>
      </c>
      <c r="T1587" s="1" t="s">
        <v>10</v>
      </c>
      <c r="U1587" s="1" t="s">
        <v>70</v>
      </c>
    </row>
    <row r="1588" spans="1:21" x14ac:dyDescent="0.25">
      <c r="A1588">
        <v>1590</v>
      </c>
      <c r="B1588">
        <f>IF(IFERROR(VLOOKUP(Origen[[#This Row],[Customer ID]],A1589:A5487,1,FALSE),0)&gt;0,1,0)</f>
        <v>0</v>
      </c>
      <c r="C1588">
        <v>42</v>
      </c>
      <c r="D1588" s="1" t="s">
        <v>2</v>
      </c>
      <c r="E1588" s="1" t="str">
        <f>IF(Origen[[#This Row],[Genero Sin Depurar]]="","Desconocido",Origen[[#This Row],[Genero Sin Depurar]])</f>
        <v>Male</v>
      </c>
      <c r="F1588" s="1" t="s">
        <v>32</v>
      </c>
      <c r="G1588" s="1" t="s">
        <v>24</v>
      </c>
      <c r="H1588" s="2">
        <v>48470</v>
      </c>
      <c r="I1588" s="2" t="str">
        <f>TEXT(Origen[[#This Row],[Fecha Compra]],"dddd")</f>
        <v>lunes</v>
      </c>
      <c r="J1588" s="7" t="str">
        <f>TEXT(MONTH(Origen[[#This Row],[Fecha Compra]]),"MM")</f>
        <v>01</v>
      </c>
      <c r="K1588" s="7">
        <f>YEAR(Origen[[#This Row],[Fecha Compra]])</f>
        <v>2032</v>
      </c>
      <c r="L1588">
        <v>48</v>
      </c>
      <c r="M1588">
        <v>72</v>
      </c>
      <c r="N1588">
        <f>Origen[[#This Row],[Unidades]]*Origen[[#This Row],[PVP]]</f>
        <v>3456</v>
      </c>
      <c r="O1588" s="1" t="s">
        <v>105</v>
      </c>
      <c r="P1588" s="1" t="s">
        <v>26</v>
      </c>
      <c r="Q1588" s="1" t="s">
        <v>47</v>
      </c>
      <c r="R1588" s="1" t="s">
        <v>35</v>
      </c>
      <c r="S1588" s="1" t="s">
        <v>56</v>
      </c>
      <c r="T1588" s="1" t="s">
        <v>15</v>
      </c>
      <c r="U1588" s="1" t="s">
        <v>22</v>
      </c>
    </row>
    <row r="1589" spans="1:21" x14ac:dyDescent="0.25">
      <c r="A1589">
        <v>1591</v>
      </c>
      <c r="B1589">
        <f>IF(IFERROR(VLOOKUP(Origen[[#This Row],[Customer ID]],A1590:A5488,1,FALSE),0)&gt;0,1,0)</f>
        <v>0</v>
      </c>
      <c r="C1589">
        <v>54</v>
      </c>
      <c r="D1589" s="1" t="s">
        <v>2</v>
      </c>
      <c r="E1589" s="1" t="str">
        <f>IF(Origen[[#This Row],[Genero Sin Depurar]]="","Desconocido",Origen[[#This Row],[Genero Sin Depurar]])</f>
        <v>Male</v>
      </c>
      <c r="F1589" s="1" t="s">
        <v>16</v>
      </c>
      <c r="G1589" s="1" t="s">
        <v>4</v>
      </c>
      <c r="H1589" s="2">
        <v>48472</v>
      </c>
      <c r="I1589" s="2" t="str">
        <f>TEXT(Origen[[#This Row],[Fecha Compra]],"dddd")</f>
        <v>miércoles</v>
      </c>
      <c r="J1589" s="7" t="str">
        <f>TEXT(MONTH(Origen[[#This Row],[Fecha Compra]]),"MM")</f>
        <v>01</v>
      </c>
      <c r="K1589" s="7">
        <f>YEAR(Origen[[#This Row],[Fecha Compra]])</f>
        <v>2032</v>
      </c>
      <c r="L1589">
        <v>8</v>
      </c>
      <c r="M1589">
        <v>80</v>
      </c>
      <c r="N1589">
        <f>Origen[[#This Row],[Unidades]]*Origen[[#This Row],[PVP]]</f>
        <v>640</v>
      </c>
      <c r="O1589" s="1" t="s">
        <v>132</v>
      </c>
      <c r="P1589" s="1" t="s">
        <v>18</v>
      </c>
      <c r="Q1589" s="1" t="s">
        <v>51</v>
      </c>
      <c r="R1589" s="1" t="s">
        <v>8</v>
      </c>
      <c r="S1589" s="1" t="s">
        <v>20</v>
      </c>
      <c r="T1589" s="1" t="s">
        <v>28</v>
      </c>
      <c r="U1589" s="1" t="s">
        <v>31</v>
      </c>
    </row>
    <row r="1590" spans="1:21" x14ac:dyDescent="0.25">
      <c r="A1590">
        <v>1592</v>
      </c>
      <c r="B1590">
        <f>IF(IFERROR(VLOOKUP(Origen[[#This Row],[Customer ID]],A1591:A5489,1,FALSE),0)&gt;0,1,0)</f>
        <v>0</v>
      </c>
      <c r="C1590">
        <v>18</v>
      </c>
      <c r="D1590" s="1" t="s">
        <v>2</v>
      </c>
      <c r="E1590" s="1" t="str">
        <f>IF(Origen[[#This Row],[Genero Sin Depurar]]="","Desconocido",Origen[[#This Row],[Genero Sin Depurar]])</f>
        <v>Male</v>
      </c>
      <c r="F1590" s="1" t="s">
        <v>69</v>
      </c>
      <c r="G1590" s="1" t="s">
        <v>4</v>
      </c>
      <c r="H1590" s="2">
        <v>48474</v>
      </c>
      <c r="I1590" s="2" t="str">
        <f>TEXT(Origen[[#This Row],[Fecha Compra]],"dddd")</f>
        <v>viernes</v>
      </c>
      <c r="J1590" s="7" t="str">
        <f>TEXT(MONTH(Origen[[#This Row],[Fecha Compra]]),"MM")</f>
        <v>01</v>
      </c>
      <c r="K1590" s="7">
        <f>YEAR(Origen[[#This Row],[Fecha Compra]])</f>
        <v>2032</v>
      </c>
      <c r="L1590">
        <v>24</v>
      </c>
      <c r="M1590">
        <v>100</v>
      </c>
      <c r="N1590">
        <f>Origen[[#This Row],[Unidades]]*Origen[[#This Row],[PVP]]</f>
        <v>2400</v>
      </c>
      <c r="O1590" s="1" t="s">
        <v>129</v>
      </c>
      <c r="P1590" s="1" t="s">
        <v>6</v>
      </c>
      <c r="Q1590" s="1" t="s">
        <v>62</v>
      </c>
      <c r="R1590" s="1" t="s">
        <v>8</v>
      </c>
      <c r="S1590" s="1" t="s">
        <v>27</v>
      </c>
      <c r="T1590" s="1" t="s">
        <v>28</v>
      </c>
      <c r="U1590" s="1" t="s">
        <v>31</v>
      </c>
    </row>
    <row r="1591" spans="1:21" x14ac:dyDescent="0.25">
      <c r="A1591">
        <v>1593</v>
      </c>
      <c r="B1591">
        <f>IF(IFERROR(VLOOKUP(Origen[[#This Row],[Customer ID]],A1592:A5490,1,FALSE),0)&gt;0,1,0)</f>
        <v>0</v>
      </c>
      <c r="C1591">
        <v>56</v>
      </c>
      <c r="D1591" s="1" t="s">
        <v>2</v>
      </c>
      <c r="E1591" s="1" t="str">
        <f>IF(Origen[[#This Row],[Genero Sin Depurar]]="","Desconocido",Origen[[#This Row],[Genero Sin Depurar]])</f>
        <v>Male</v>
      </c>
      <c r="F1591" s="1" t="s">
        <v>53</v>
      </c>
      <c r="G1591" s="1" t="s">
        <v>24</v>
      </c>
      <c r="H1591" s="2">
        <v>48476</v>
      </c>
      <c r="I1591" s="2" t="str">
        <f>TEXT(Origen[[#This Row],[Fecha Compra]],"dddd")</f>
        <v>domingo</v>
      </c>
      <c r="J1591" s="7" t="str">
        <f>TEXT(MONTH(Origen[[#This Row],[Fecha Compra]]),"MM")</f>
        <v>01</v>
      </c>
      <c r="K1591" s="7">
        <f>YEAR(Origen[[#This Row],[Fecha Compra]])</f>
        <v>2032</v>
      </c>
      <c r="L1591">
        <v>10</v>
      </c>
      <c r="M1591">
        <v>83</v>
      </c>
      <c r="N1591">
        <f>Origen[[#This Row],[Unidades]]*Origen[[#This Row],[PVP]]</f>
        <v>830</v>
      </c>
      <c r="O1591" s="1" t="s">
        <v>128</v>
      </c>
      <c r="P1591" s="1" t="s">
        <v>26</v>
      </c>
      <c r="Q1591" s="1" t="s">
        <v>91</v>
      </c>
      <c r="R1591" s="1" t="s">
        <v>35</v>
      </c>
      <c r="S1591" s="1" t="s">
        <v>20</v>
      </c>
      <c r="T1591" s="1" t="s">
        <v>57</v>
      </c>
      <c r="U1591" s="1" t="s">
        <v>79</v>
      </c>
    </row>
    <row r="1592" spans="1:21" x14ac:dyDescent="0.25">
      <c r="A1592">
        <v>1594</v>
      </c>
      <c r="B1592">
        <f>IF(IFERROR(VLOOKUP(Origen[[#This Row],[Customer ID]],A1593:A5491,1,FALSE),0)&gt;0,1,0)</f>
        <v>0</v>
      </c>
      <c r="C1592">
        <v>61</v>
      </c>
      <c r="D1592" s="1" t="s">
        <v>2</v>
      </c>
      <c r="E1592" s="1" t="str">
        <f>IF(Origen[[#This Row],[Genero Sin Depurar]]="","Desconocido",Origen[[#This Row],[Genero Sin Depurar]])</f>
        <v>Male</v>
      </c>
      <c r="F1592" s="1" t="s">
        <v>63</v>
      </c>
      <c r="G1592" s="1" t="s">
        <v>4</v>
      </c>
      <c r="H1592" s="2">
        <v>48478</v>
      </c>
      <c r="I1592" s="2" t="str">
        <f>TEXT(Origen[[#This Row],[Fecha Compra]],"dddd")</f>
        <v>martes</v>
      </c>
      <c r="J1592" s="7" t="str">
        <f>TEXT(MONTH(Origen[[#This Row],[Fecha Compra]]),"MM")</f>
        <v>01</v>
      </c>
      <c r="K1592" s="7">
        <f>YEAR(Origen[[#This Row],[Fecha Compra]])</f>
        <v>2032</v>
      </c>
      <c r="L1592">
        <v>25</v>
      </c>
      <c r="M1592">
        <v>95</v>
      </c>
      <c r="N1592">
        <f>Origen[[#This Row],[Unidades]]*Origen[[#This Row],[PVP]]</f>
        <v>2375</v>
      </c>
      <c r="O1592" s="1" t="s">
        <v>110</v>
      </c>
      <c r="P1592" s="1" t="s">
        <v>26</v>
      </c>
      <c r="Q1592" s="1" t="s">
        <v>76</v>
      </c>
      <c r="R1592" s="1" t="s">
        <v>19</v>
      </c>
      <c r="S1592" s="1" t="s">
        <v>52</v>
      </c>
      <c r="T1592" s="1" t="s">
        <v>57</v>
      </c>
      <c r="U1592" s="1" t="s">
        <v>70</v>
      </c>
    </row>
    <row r="1593" spans="1:21" x14ac:dyDescent="0.25">
      <c r="A1593">
        <v>1595</v>
      </c>
      <c r="B1593">
        <f>IF(IFERROR(VLOOKUP(Origen[[#This Row],[Customer ID]],A1594:A5492,1,FALSE),0)&gt;0,1,0)</f>
        <v>0</v>
      </c>
      <c r="C1593">
        <v>40</v>
      </c>
      <c r="D1593" s="1" t="s">
        <v>2</v>
      </c>
      <c r="E1593" s="1" t="str">
        <f>IF(Origen[[#This Row],[Genero Sin Depurar]]="","Desconocido",Origen[[#This Row],[Genero Sin Depurar]])</f>
        <v>Male</v>
      </c>
      <c r="F1593" s="1" t="s">
        <v>48</v>
      </c>
      <c r="G1593" s="1" t="s">
        <v>49</v>
      </c>
      <c r="H1593" s="2">
        <v>48480</v>
      </c>
      <c r="I1593" s="2" t="str">
        <f>TEXT(Origen[[#This Row],[Fecha Compra]],"dddd")</f>
        <v>jueves</v>
      </c>
      <c r="J1593" s="7" t="str">
        <f>TEXT(MONTH(Origen[[#This Row],[Fecha Compra]]),"MM")</f>
        <v>01</v>
      </c>
      <c r="K1593" s="7">
        <f>YEAR(Origen[[#This Row],[Fecha Compra]])</f>
        <v>2032</v>
      </c>
      <c r="L1593">
        <v>3</v>
      </c>
      <c r="M1593">
        <v>41</v>
      </c>
      <c r="N1593">
        <f>Origen[[#This Row],[Unidades]]*Origen[[#This Row],[PVP]]</f>
        <v>123</v>
      </c>
      <c r="O1593" s="1" t="s">
        <v>94</v>
      </c>
      <c r="P1593" s="1" t="s">
        <v>74</v>
      </c>
      <c r="Q1593" s="1" t="s">
        <v>43</v>
      </c>
      <c r="R1593" s="1" t="s">
        <v>35</v>
      </c>
      <c r="S1593" s="1" t="s">
        <v>56</v>
      </c>
      <c r="T1593" s="1" t="s">
        <v>15</v>
      </c>
      <c r="U1593" s="1" t="s">
        <v>11</v>
      </c>
    </row>
    <row r="1594" spans="1:21" x14ac:dyDescent="0.25">
      <c r="A1594">
        <v>1596</v>
      </c>
      <c r="B1594">
        <f>IF(IFERROR(VLOOKUP(Origen[[#This Row],[Customer ID]],A1595:A5493,1,FALSE),0)&gt;0,1,0)</f>
        <v>0</v>
      </c>
      <c r="C1594">
        <v>34</v>
      </c>
      <c r="D1594" s="1" t="s">
        <v>2</v>
      </c>
      <c r="E1594" s="1" t="str">
        <f>IF(Origen[[#This Row],[Genero Sin Depurar]]="","Desconocido",Origen[[#This Row],[Genero Sin Depurar]])</f>
        <v>Male</v>
      </c>
      <c r="F1594" s="1" t="s">
        <v>114</v>
      </c>
      <c r="G1594" s="1" t="s">
        <v>49</v>
      </c>
      <c r="H1594" s="2">
        <v>48482</v>
      </c>
      <c r="I1594" s="2" t="str">
        <f>TEXT(Origen[[#This Row],[Fecha Compra]],"dddd")</f>
        <v>sábado</v>
      </c>
      <c r="J1594" s="7" t="str">
        <f>TEXT(MONTH(Origen[[#This Row],[Fecha Compra]]),"MM")</f>
        <v>01</v>
      </c>
      <c r="K1594" s="7">
        <f>YEAR(Origen[[#This Row],[Fecha Compra]])</f>
        <v>2032</v>
      </c>
      <c r="L1594">
        <v>45</v>
      </c>
      <c r="M1594">
        <v>35</v>
      </c>
      <c r="N1594">
        <f>Origen[[#This Row],[Unidades]]*Origen[[#This Row],[PVP]]</f>
        <v>1575</v>
      </c>
      <c r="O1594" s="1" t="s">
        <v>132</v>
      </c>
      <c r="P1594" s="1" t="s">
        <v>18</v>
      </c>
      <c r="Q1594" s="1" t="s">
        <v>118</v>
      </c>
      <c r="R1594" s="1" t="s">
        <v>19</v>
      </c>
      <c r="S1594" s="1" t="s">
        <v>36</v>
      </c>
      <c r="T1594" s="1" t="s">
        <v>68</v>
      </c>
      <c r="U1594" s="1" t="s">
        <v>11</v>
      </c>
    </row>
    <row r="1595" spans="1:21" x14ac:dyDescent="0.25">
      <c r="A1595">
        <v>1597</v>
      </c>
      <c r="B1595">
        <f>IF(IFERROR(VLOOKUP(Origen[[#This Row],[Customer ID]],A1596:A5494,1,FALSE),0)&gt;0,1,0)</f>
        <v>0</v>
      </c>
      <c r="C1595">
        <v>42</v>
      </c>
      <c r="D1595" s="1" t="s">
        <v>2</v>
      </c>
      <c r="E1595" s="1" t="str">
        <f>IF(Origen[[#This Row],[Genero Sin Depurar]]="","Desconocido",Origen[[#This Row],[Genero Sin Depurar]])</f>
        <v>Male</v>
      </c>
      <c r="F1595" s="1" t="s">
        <v>88</v>
      </c>
      <c r="G1595" s="1" t="s">
        <v>49</v>
      </c>
      <c r="H1595" s="2">
        <v>48484</v>
      </c>
      <c r="I1595" s="2" t="str">
        <f>TEXT(Origen[[#This Row],[Fecha Compra]],"dddd")</f>
        <v>lunes</v>
      </c>
      <c r="J1595" s="7" t="str">
        <f>TEXT(MONTH(Origen[[#This Row],[Fecha Compra]]),"MM")</f>
        <v>01</v>
      </c>
      <c r="K1595" s="7">
        <f>YEAR(Origen[[#This Row],[Fecha Compra]])</f>
        <v>2032</v>
      </c>
      <c r="L1595">
        <v>15</v>
      </c>
      <c r="M1595">
        <v>30</v>
      </c>
      <c r="N1595">
        <f>Origen[[#This Row],[Unidades]]*Origen[[#This Row],[PVP]]</f>
        <v>450</v>
      </c>
      <c r="O1595" s="1" t="s">
        <v>73</v>
      </c>
      <c r="P1595" s="1" t="s">
        <v>18</v>
      </c>
      <c r="Q1595" s="1" t="s">
        <v>51</v>
      </c>
      <c r="R1595" s="1" t="s">
        <v>39</v>
      </c>
      <c r="S1595" s="1" t="s">
        <v>56</v>
      </c>
      <c r="T1595" s="1" t="s">
        <v>68</v>
      </c>
      <c r="U1595" s="1" t="s">
        <v>70</v>
      </c>
    </row>
    <row r="1596" spans="1:21" x14ac:dyDescent="0.25">
      <c r="A1596">
        <v>1598</v>
      </c>
      <c r="B1596">
        <f>IF(IFERROR(VLOOKUP(Origen[[#This Row],[Customer ID]],A1597:A5495,1,FALSE),0)&gt;0,1,0)</f>
        <v>0</v>
      </c>
      <c r="C1596">
        <v>43</v>
      </c>
      <c r="D1596" s="1" t="s">
        <v>2</v>
      </c>
      <c r="E1596" s="1" t="str">
        <f>IF(Origen[[#This Row],[Genero Sin Depurar]]="","Desconocido",Origen[[#This Row],[Genero Sin Depurar]])</f>
        <v>Male</v>
      </c>
      <c r="F1596" s="1" t="s">
        <v>106</v>
      </c>
      <c r="G1596" s="1" t="s">
        <v>49</v>
      </c>
      <c r="H1596" s="2">
        <v>48486</v>
      </c>
      <c r="I1596" s="2" t="str">
        <f>TEXT(Origen[[#This Row],[Fecha Compra]],"dddd")</f>
        <v>miércoles</v>
      </c>
      <c r="J1596" s="7" t="str">
        <f>TEXT(MONTH(Origen[[#This Row],[Fecha Compra]]),"MM")</f>
        <v>01</v>
      </c>
      <c r="K1596" s="7">
        <f>YEAR(Origen[[#This Row],[Fecha Compra]])</f>
        <v>2032</v>
      </c>
      <c r="L1596">
        <v>34</v>
      </c>
      <c r="M1596">
        <v>21</v>
      </c>
      <c r="N1596">
        <f>Origen[[#This Row],[Unidades]]*Origen[[#This Row],[PVP]]</f>
        <v>714</v>
      </c>
      <c r="O1596" s="1" t="s">
        <v>73</v>
      </c>
      <c r="P1596" s="1" t="s">
        <v>74</v>
      </c>
      <c r="Q1596" s="1" t="s">
        <v>14</v>
      </c>
      <c r="R1596" s="1" t="s">
        <v>8</v>
      </c>
      <c r="S1596" s="1" t="s">
        <v>56</v>
      </c>
      <c r="T1596" s="1" t="s">
        <v>57</v>
      </c>
      <c r="U1596" s="1" t="s">
        <v>40</v>
      </c>
    </row>
    <row r="1597" spans="1:21" x14ac:dyDescent="0.25">
      <c r="A1597">
        <v>1599</v>
      </c>
      <c r="B1597">
        <f>IF(IFERROR(VLOOKUP(Origen[[#This Row],[Customer ID]],A1598:A5496,1,FALSE),0)&gt;0,1,0)</f>
        <v>0</v>
      </c>
      <c r="C1597">
        <v>47</v>
      </c>
      <c r="D1597" s="1" t="s">
        <v>2</v>
      </c>
      <c r="E1597" s="1" t="str">
        <f>IF(Origen[[#This Row],[Genero Sin Depurar]]="","Desconocido",Origen[[#This Row],[Genero Sin Depurar]])</f>
        <v>Male</v>
      </c>
      <c r="F1597" s="1" t="s">
        <v>88</v>
      </c>
      <c r="G1597" s="1" t="s">
        <v>49</v>
      </c>
      <c r="H1597" s="2">
        <v>48488</v>
      </c>
      <c r="I1597" s="2" t="str">
        <f>TEXT(Origen[[#This Row],[Fecha Compra]],"dddd")</f>
        <v>viernes</v>
      </c>
      <c r="J1597" s="7" t="str">
        <f>TEXT(MONTH(Origen[[#This Row],[Fecha Compra]]),"MM")</f>
        <v>01</v>
      </c>
      <c r="K1597" s="7">
        <f>YEAR(Origen[[#This Row],[Fecha Compra]])</f>
        <v>2032</v>
      </c>
      <c r="L1597">
        <v>21</v>
      </c>
      <c r="M1597">
        <v>85</v>
      </c>
      <c r="N1597">
        <f>Origen[[#This Row],[Unidades]]*Origen[[#This Row],[PVP]]</f>
        <v>1785</v>
      </c>
      <c r="O1597" s="1" t="s">
        <v>81</v>
      </c>
      <c r="P1597" s="1" t="s">
        <v>26</v>
      </c>
      <c r="Q1597" s="1" t="s">
        <v>67</v>
      </c>
      <c r="R1597" s="1" t="s">
        <v>39</v>
      </c>
      <c r="S1597" s="1" t="s">
        <v>9</v>
      </c>
      <c r="T1597" s="1" t="s">
        <v>10</v>
      </c>
      <c r="U1597" s="1" t="s">
        <v>58</v>
      </c>
    </row>
    <row r="1598" spans="1:21" x14ac:dyDescent="0.25">
      <c r="A1598">
        <v>1600</v>
      </c>
      <c r="B1598">
        <f>IF(IFERROR(VLOOKUP(Origen[[#This Row],[Customer ID]],A1599:A5497,1,FALSE),0)&gt;0,1,0)</f>
        <v>0</v>
      </c>
      <c r="C1598">
        <v>48</v>
      </c>
      <c r="D1598" s="1" t="s">
        <v>2</v>
      </c>
      <c r="E1598" s="1" t="str">
        <f>IF(Origen[[#This Row],[Genero Sin Depurar]]="","Desconocido",Origen[[#This Row],[Genero Sin Depurar]])</f>
        <v>Male</v>
      </c>
      <c r="F1598" s="1" t="s">
        <v>37</v>
      </c>
      <c r="G1598" s="1" t="s">
        <v>4</v>
      </c>
      <c r="H1598" s="2">
        <v>48490</v>
      </c>
      <c r="I1598" s="2" t="str">
        <f>TEXT(Origen[[#This Row],[Fecha Compra]],"dddd")</f>
        <v>domingo</v>
      </c>
      <c r="J1598" s="7" t="str">
        <f>TEXT(MONTH(Origen[[#This Row],[Fecha Compra]]),"MM")</f>
        <v>01</v>
      </c>
      <c r="K1598" s="7">
        <f>YEAR(Origen[[#This Row],[Fecha Compra]])</f>
        <v>2032</v>
      </c>
      <c r="L1598">
        <v>22</v>
      </c>
      <c r="M1598">
        <v>54</v>
      </c>
      <c r="N1598">
        <f>Origen[[#This Row],[Unidades]]*Origen[[#This Row],[PVP]]</f>
        <v>1188</v>
      </c>
      <c r="O1598" s="1" t="s">
        <v>61</v>
      </c>
      <c r="P1598" s="1" t="s">
        <v>26</v>
      </c>
      <c r="Q1598" s="1" t="s">
        <v>103</v>
      </c>
      <c r="R1598" s="1" t="s">
        <v>8</v>
      </c>
      <c r="S1598" s="1" t="s">
        <v>52</v>
      </c>
      <c r="T1598" s="1" t="s">
        <v>68</v>
      </c>
      <c r="U1598" s="1" t="s">
        <v>58</v>
      </c>
    </row>
    <row r="1599" spans="1:21" x14ac:dyDescent="0.25">
      <c r="A1599">
        <v>1601</v>
      </c>
      <c r="B1599">
        <f>IF(IFERROR(VLOOKUP(Origen[[#This Row],[Customer ID]],A1600:A5498,1,FALSE),0)&gt;0,1,0)</f>
        <v>0</v>
      </c>
      <c r="C1599">
        <v>20</v>
      </c>
      <c r="D1599" s="1" t="s">
        <v>2</v>
      </c>
      <c r="E1599" s="1" t="str">
        <f>IF(Origen[[#This Row],[Genero Sin Depurar]]="","Desconocido",Origen[[#This Row],[Genero Sin Depurar]])</f>
        <v>Male</v>
      </c>
      <c r="F1599" s="1" t="s">
        <v>119</v>
      </c>
      <c r="G1599" s="1" t="s">
        <v>24</v>
      </c>
      <c r="H1599" s="2">
        <v>48492</v>
      </c>
      <c r="I1599" s="2" t="str">
        <f>TEXT(Origen[[#This Row],[Fecha Compra]],"dddd")</f>
        <v>martes</v>
      </c>
      <c r="J1599" s="7" t="str">
        <f>TEXT(MONTH(Origen[[#This Row],[Fecha Compra]]),"MM")</f>
        <v>01</v>
      </c>
      <c r="K1599" s="7">
        <f>YEAR(Origen[[#This Row],[Fecha Compra]])</f>
        <v>2032</v>
      </c>
      <c r="L1599">
        <v>24</v>
      </c>
      <c r="M1599">
        <v>26</v>
      </c>
      <c r="N1599">
        <f>Origen[[#This Row],[Unidades]]*Origen[[#This Row],[PVP]]</f>
        <v>624</v>
      </c>
      <c r="O1599" s="1" t="s">
        <v>38</v>
      </c>
      <c r="P1599" s="1" t="s">
        <v>18</v>
      </c>
      <c r="Q1599" s="1" t="s">
        <v>116</v>
      </c>
      <c r="R1599" s="1" t="s">
        <v>19</v>
      </c>
      <c r="S1599" s="1" t="s">
        <v>27</v>
      </c>
      <c r="T1599" s="1" t="s">
        <v>28</v>
      </c>
      <c r="U1599" s="1" t="s">
        <v>22</v>
      </c>
    </row>
    <row r="1600" spans="1:21" x14ac:dyDescent="0.25">
      <c r="A1600">
        <v>1602</v>
      </c>
      <c r="B1600">
        <f>IF(IFERROR(VLOOKUP(Origen[[#This Row],[Customer ID]],A1601:A5499,1,FALSE),0)&gt;0,1,0)</f>
        <v>0</v>
      </c>
      <c r="C1600">
        <v>65</v>
      </c>
      <c r="D1600" s="1" t="s">
        <v>2</v>
      </c>
      <c r="E1600" s="1" t="str">
        <f>IF(Origen[[#This Row],[Genero Sin Depurar]]="","Desconocido",Origen[[#This Row],[Genero Sin Depurar]])</f>
        <v>Male</v>
      </c>
      <c r="F1600" s="1" t="s">
        <v>37</v>
      </c>
      <c r="G1600" s="1" t="s">
        <v>4</v>
      </c>
      <c r="H1600" s="2">
        <v>48494</v>
      </c>
      <c r="I1600" s="2" t="str">
        <f>TEXT(Origen[[#This Row],[Fecha Compra]],"dddd")</f>
        <v>jueves</v>
      </c>
      <c r="J1600" s="7" t="str">
        <f>TEXT(MONTH(Origen[[#This Row],[Fecha Compra]]),"MM")</f>
        <v>01</v>
      </c>
      <c r="K1600" s="7">
        <f>YEAR(Origen[[#This Row],[Fecha Compra]])</f>
        <v>2032</v>
      </c>
      <c r="L1600">
        <v>33</v>
      </c>
      <c r="M1600">
        <v>59</v>
      </c>
      <c r="N1600">
        <f>Origen[[#This Row],[Unidades]]*Origen[[#This Row],[PVP]]</f>
        <v>1947</v>
      </c>
      <c r="O1600" s="1" t="s">
        <v>98</v>
      </c>
      <c r="P1600" s="1" t="s">
        <v>74</v>
      </c>
      <c r="Q1600" s="1" t="s">
        <v>90</v>
      </c>
      <c r="R1600" s="1" t="s">
        <v>19</v>
      </c>
      <c r="S1600" s="1" t="s">
        <v>56</v>
      </c>
      <c r="T1600" s="1" t="s">
        <v>21</v>
      </c>
      <c r="U1600" s="1" t="s">
        <v>70</v>
      </c>
    </row>
    <row r="1601" spans="1:21" x14ac:dyDescent="0.25">
      <c r="A1601">
        <v>1603</v>
      </c>
      <c r="B1601">
        <f>IF(IFERROR(VLOOKUP(Origen[[#This Row],[Customer ID]],A1602:A5500,1,FALSE),0)&gt;0,1,0)</f>
        <v>0</v>
      </c>
      <c r="C1601">
        <v>54</v>
      </c>
      <c r="D1601" s="1" t="s">
        <v>2</v>
      </c>
      <c r="E1601" s="1" t="str">
        <f>IF(Origen[[#This Row],[Genero Sin Depurar]]="","Desconocido",Origen[[#This Row],[Genero Sin Depurar]])</f>
        <v>Male</v>
      </c>
      <c r="F1601" s="1" t="s">
        <v>71</v>
      </c>
      <c r="G1601" s="1" t="s">
        <v>49</v>
      </c>
      <c r="H1601" s="2">
        <v>48496</v>
      </c>
      <c r="I1601" s="2" t="str">
        <f>TEXT(Origen[[#This Row],[Fecha Compra]],"dddd")</f>
        <v>sábado</v>
      </c>
      <c r="J1601" s="7" t="str">
        <f>TEXT(MONTH(Origen[[#This Row],[Fecha Compra]]),"MM")</f>
        <v>01</v>
      </c>
      <c r="K1601" s="7">
        <f>YEAR(Origen[[#This Row],[Fecha Compra]])</f>
        <v>2032</v>
      </c>
      <c r="L1601">
        <v>13</v>
      </c>
      <c r="M1601">
        <v>48</v>
      </c>
      <c r="N1601">
        <f>Origen[[#This Row],[Unidades]]*Origen[[#This Row],[PVP]]</f>
        <v>624</v>
      </c>
      <c r="O1601" s="1" t="s">
        <v>46</v>
      </c>
      <c r="P1601" s="1" t="s">
        <v>18</v>
      </c>
      <c r="Q1601" s="1" t="s">
        <v>43</v>
      </c>
      <c r="R1601" s="1" t="s">
        <v>8</v>
      </c>
      <c r="S1601" s="1" t="s">
        <v>20</v>
      </c>
      <c r="T1601" s="1" t="s">
        <v>10</v>
      </c>
      <c r="U1601" s="1" t="s">
        <v>11</v>
      </c>
    </row>
    <row r="1602" spans="1:21" x14ac:dyDescent="0.25">
      <c r="A1602">
        <v>1604</v>
      </c>
      <c r="B1602">
        <f>IF(IFERROR(VLOOKUP(Origen[[#This Row],[Customer ID]],A1603:A5501,1,FALSE),0)&gt;0,1,0)</f>
        <v>0</v>
      </c>
      <c r="C1602">
        <v>23</v>
      </c>
      <c r="D1602" s="1" t="s">
        <v>2</v>
      </c>
      <c r="E1602" s="1" t="str">
        <f>IF(Origen[[#This Row],[Genero Sin Depurar]]="","Desconocido",Origen[[#This Row],[Genero Sin Depurar]])</f>
        <v>Male</v>
      </c>
      <c r="F1602" s="1" t="s">
        <v>41</v>
      </c>
      <c r="G1602" s="1" t="s">
        <v>4</v>
      </c>
      <c r="H1602" s="2">
        <v>48498</v>
      </c>
      <c r="I1602" s="2" t="str">
        <f>TEXT(Origen[[#This Row],[Fecha Compra]],"dddd")</f>
        <v>lunes</v>
      </c>
      <c r="J1602" s="7" t="str">
        <f>TEXT(MONTH(Origen[[#This Row],[Fecha Compra]]),"MM")</f>
        <v>01</v>
      </c>
      <c r="K1602" s="7">
        <f>YEAR(Origen[[#This Row],[Fecha Compra]])</f>
        <v>2032</v>
      </c>
      <c r="L1602">
        <v>17</v>
      </c>
      <c r="M1602">
        <v>98</v>
      </c>
      <c r="N1602">
        <f>Origen[[#This Row],[Unidades]]*Origen[[#This Row],[PVP]]</f>
        <v>1666</v>
      </c>
      <c r="O1602" s="1" t="s">
        <v>128</v>
      </c>
      <c r="P1602" s="1" t="s">
        <v>6</v>
      </c>
      <c r="Q1602" s="1" t="s">
        <v>76</v>
      </c>
      <c r="R1602" s="1" t="s">
        <v>35</v>
      </c>
      <c r="S1602" s="1" t="s">
        <v>27</v>
      </c>
      <c r="T1602" s="1" t="s">
        <v>68</v>
      </c>
      <c r="U1602" s="1" t="s">
        <v>58</v>
      </c>
    </row>
    <row r="1603" spans="1:21" x14ac:dyDescent="0.25">
      <c r="A1603">
        <v>1605</v>
      </c>
      <c r="B1603">
        <f>IF(IFERROR(VLOOKUP(Origen[[#This Row],[Customer ID]],A1604:A5502,1,FALSE),0)&gt;0,1,0)</f>
        <v>0</v>
      </c>
      <c r="C1603">
        <v>18</v>
      </c>
      <c r="D1603" s="1" t="s">
        <v>2</v>
      </c>
      <c r="E1603" s="1" t="str">
        <f>IF(Origen[[#This Row],[Genero Sin Depurar]]="","Desconocido",Origen[[#This Row],[Genero Sin Depurar]])</f>
        <v>Male</v>
      </c>
      <c r="F1603" s="1" t="s">
        <v>12</v>
      </c>
      <c r="G1603" s="1" t="s">
        <v>4</v>
      </c>
      <c r="H1603" s="2">
        <v>48500</v>
      </c>
      <c r="I1603" s="2" t="str">
        <f>TEXT(Origen[[#This Row],[Fecha Compra]],"dddd")</f>
        <v>miércoles</v>
      </c>
      <c r="J1603" s="7" t="str">
        <f>TEXT(MONTH(Origen[[#This Row],[Fecha Compra]]),"MM")</f>
        <v>01</v>
      </c>
      <c r="K1603" s="7">
        <f>YEAR(Origen[[#This Row],[Fecha Compra]])</f>
        <v>2032</v>
      </c>
      <c r="L1603">
        <v>25</v>
      </c>
      <c r="M1603">
        <v>92</v>
      </c>
      <c r="N1603">
        <f>Origen[[#This Row],[Unidades]]*Origen[[#This Row],[PVP]]</f>
        <v>2300</v>
      </c>
      <c r="O1603" s="1" t="s">
        <v>13</v>
      </c>
      <c r="P1603" s="1" t="s">
        <v>26</v>
      </c>
      <c r="Q1603" s="1" t="s">
        <v>34</v>
      </c>
      <c r="R1603" s="1" t="s">
        <v>35</v>
      </c>
      <c r="S1603" s="1" t="s">
        <v>52</v>
      </c>
      <c r="T1603" s="1" t="s">
        <v>21</v>
      </c>
      <c r="U1603" s="1" t="s">
        <v>79</v>
      </c>
    </row>
    <row r="1604" spans="1:21" x14ac:dyDescent="0.25">
      <c r="A1604">
        <v>1606</v>
      </c>
      <c r="B1604">
        <f>IF(IFERROR(VLOOKUP(Origen[[#This Row],[Customer ID]],A1605:A5503,1,FALSE),0)&gt;0,1,0)</f>
        <v>0</v>
      </c>
      <c r="C1604">
        <v>70</v>
      </c>
      <c r="D1604" s="1" t="s">
        <v>2</v>
      </c>
      <c r="E1604" s="1" t="str">
        <f>IF(Origen[[#This Row],[Genero Sin Depurar]]="","Desconocido",Origen[[#This Row],[Genero Sin Depurar]])</f>
        <v>Male</v>
      </c>
      <c r="F1604" s="1" t="s">
        <v>115</v>
      </c>
      <c r="G1604" s="1" t="s">
        <v>49</v>
      </c>
      <c r="H1604" s="2">
        <v>48502</v>
      </c>
      <c r="I1604" s="2" t="str">
        <f>TEXT(Origen[[#This Row],[Fecha Compra]],"dddd")</f>
        <v>viernes</v>
      </c>
      <c r="J1604" s="7" t="str">
        <f>TEXT(MONTH(Origen[[#This Row],[Fecha Compra]]),"MM")</f>
        <v>01</v>
      </c>
      <c r="K1604" s="7">
        <f>YEAR(Origen[[#This Row],[Fecha Compra]])</f>
        <v>2032</v>
      </c>
      <c r="L1604">
        <v>15</v>
      </c>
      <c r="M1604">
        <v>46</v>
      </c>
      <c r="N1604">
        <f>Origen[[#This Row],[Unidades]]*Origen[[#This Row],[PVP]]</f>
        <v>690</v>
      </c>
      <c r="O1604" s="1" t="s">
        <v>121</v>
      </c>
      <c r="P1604" s="1" t="s">
        <v>26</v>
      </c>
      <c r="Q1604" s="1" t="s">
        <v>75</v>
      </c>
      <c r="R1604" s="1" t="s">
        <v>8</v>
      </c>
      <c r="S1604" s="1" t="s">
        <v>27</v>
      </c>
      <c r="T1604" s="1" t="s">
        <v>21</v>
      </c>
      <c r="U1604" s="1" t="s">
        <v>58</v>
      </c>
    </row>
    <row r="1605" spans="1:21" x14ac:dyDescent="0.25">
      <c r="A1605">
        <v>1607</v>
      </c>
      <c r="B1605">
        <f>IF(IFERROR(VLOOKUP(Origen[[#This Row],[Customer ID]],A1606:A5504,1,FALSE),0)&gt;0,1,0)</f>
        <v>0</v>
      </c>
      <c r="C1605">
        <v>55</v>
      </c>
      <c r="D1605" s="1" t="s">
        <v>2</v>
      </c>
      <c r="E1605" s="1" t="str">
        <f>IF(Origen[[#This Row],[Genero Sin Depurar]]="","Desconocido",Origen[[#This Row],[Genero Sin Depurar]])</f>
        <v>Male</v>
      </c>
      <c r="F1605" s="1" t="s">
        <v>95</v>
      </c>
      <c r="G1605" s="1" t="s">
        <v>4</v>
      </c>
      <c r="H1605" s="2">
        <v>48504</v>
      </c>
      <c r="I1605" s="2" t="str">
        <f>TEXT(Origen[[#This Row],[Fecha Compra]],"dddd")</f>
        <v>domingo</v>
      </c>
      <c r="J1605" s="7" t="str">
        <f>TEXT(MONTH(Origen[[#This Row],[Fecha Compra]]),"MM")</f>
        <v>01</v>
      </c>
      <c r="K1605" s="7">
        <f>YEAR(Origen[[#This Row],[Fecha Compra]])</f>
        <v>2032</v>
      </c>
      <c r="L1605">
        <v>4</v>
      </c>
      <c r="M1605">
        <v>21</v>
      </c>
      <c r="N1605">
        <f>Origen[[#This Row],[Unidades]]*Origen[[#This Row],[PVP]]</f>
        <v>84</v>
      </c>
      <c r="O1605" s="1" t="s">
        <v>93</v>
      </c>
      <c r="P1605" s="1" t="s">
        <v>18</v>
      </c>
      <c r="Q1605" s="1" t="s">
        <v>34</v>
      </c>
      <c r="R1605" s="1" t="s">
        <v>19</v>
      </c>
      <c r="S1605" s="1" t="s">
        <v>36</v>
      </c>
      <c r="T1605" s="1" t="s">
        <v>28</v>
      </c>
      <c r="U1605" s="1" t="s">
        <v>11</v>
      </c>
    </row>
    <row r="1606" spans="1:21" x14ac:dyDescent="0.25">
      <c r="A1606">
        <v>1608</v>
      </c>
      <c r="B1606">
        <f>IF(IFERROR(VLOOKUP(Origen[[#This Row],[Customer ID]],A1607:A5505,1,FALSE),0)&gt;0,1,0)</f>
        <v>0</v>
      </c>
      <c r="C1606">
        <v>49</v>
      </c>
      <c r="D1606" s="1" t="s">
        <v>2</v>
      </c>
      <c r="E1606" s="1" t="str">
        <f>IF(Origen[[#This Row],[Genero Sin Depurar]]="","Desconocido",Origen[[#This Row],[Genero Sin Depurar]])</f>
        <v>Male</v>
      </c>
      <c r="F1606" s="1" t="s">
        <v>41</v>
      </c>
      <c r="G1606" s="1" t="s">
        <v>4</v>
      </c>
      <c r="H1606" s="2">
        <v>48506</v>
      </c>
      <c r="I1606" s="2" t="str">
        <f>TEXT(Origen[[#This Row],[Fecha Compra]],"dddd")</f>
        <v>martes</v>
      </c>
      <c r="J1606" s="7" t="str">
        <f>TEXT(MONTH(Origen[[#This Row],[Fecha Compra]]),"MM")</f>
        <v>01</v>
      </c>
      <c r="K1606" s="7">
        <f>YEAR(Origen[[#This Row],[Fecha Compra]])</f>
        <v>2032</v>
      </c>
      <c r="L1606">
        <v>43</v>
      </c>
      <c r="M1606">
        <v>72</v>
      </c>
      <c r="N1606">
        <f>Origen[[#This Row],[Unidades]]*Origen[[#This Row],[PVP]]</f>
        <v>3096</v>
      </c>
      <c r="O1606" s="1" t="s">
        <v>111</v>
      </c>
      <c r="P1606" s="1" t="s">
        <v>18</v>
      </c>
      <c r="Q1606" s="1" t="s">
        <v>7</v>
      </c>
      <c r="R1606" s="1" t="s">
        <v>39</v>
      </c>
      <c r="S1606" s="1" t="s">
        <v>20</v>
      </c>
      <c r="T1606" s="1" t="s">
        <v>68</v>
      </c>
      <c r="U1606" s="1" t="s">
        <v>40</v>
      </c>
    </row>
    <row r="1607" spans="1:21" x14ac:dyDescent="0.25">
      <c r="A1607">
        <v>1609</v>
      </c>
      <c r="B1607">
        <f>IF(IFERROR(VLOOKUP(Origen[[#This Row],[Customer ID]],A1608:A5506,1,FALSE),0)&gt;0,1,0)</f>
        <v>0</v>
      </c>
      <c r="C1607">
        <v>26</v>
      </c>
      <c r="D1607" s="1" t="s">
        <v>2</v>
      </c>
      <c r="E1607" s="1" t="str">
        <f>IF(Origen[[#This Row],[Genero Sin Depurar]]="","Desconocido",Origen[[#This Row],[Genero Sin Depurar]])</f>
        <v>Male</v>
      </c>
      <c r="F1607" s="1" t="s">
        <v>23</v>
      </c>
      <c r="G1607" s="1" t="s">
        <v>24</v>
      </c>
      <c r="H1607" s="2">
        <v>48508</v>
      </c>
      <c r="I1607" s="2" t="str">
        <f>TEXT(Origen[[#This Row],[Fecha Compra]],"dddd")</f>
        <v>jueves</v>
      </c>
      <c r="J1607" s="7" t="str">
        <f>TEXT(MONTH(Origen[[#This Row],[Fecha Compra]]),"MM")</f>
        <v>01</v>
      </c>
      <c r="K1607" s="7">
        <f>YEAR(Origen[[#This Row],[Fecha Compra]])</f>
        <v>2032</v>
      </c>
      <c r="L1607">
        <v>12</v>
      </c>
      <c r="M1607">
        <v>58</v>
      </c>
      <c r="N1607">
        <f>Origen[[#This Row],[Unidades]]*Origen[[#This Row],[PVP]]</f>
        <v>696</v>
      </c>
      <c r="O1607" s="1" t="s">
        <v>127</v>
      </c>
      <c r="P1607" s="1" t="s">
        <v>74</v>
      </c>
      <c r="Q1607" s="1" t="s">
        <v>91</v>
      </c>
      <c r="R1607" s="1" t="s">
        <v>39</v>
      </c>
      <c r="S1607" s="1" t="s">
        <v>27</v>
      </c>
      <c r="T1607" s="1" t="s">
        <v>57</v>
      </c>
      <c r="U1607" s="1" t="s">
        <v>58</v>
      </c>
    </row>
    <row r="1608" spans="1:21" x14ac:dyDescent="0.25">
      <c r="A1608">
        <v>1610</v>
      </c>
      <c r="B1608">
        <f>IF(IFERROR(VLOOKUP(Origen[[#This Row],[Customer ID]],A1609:A5507,1,FALSE),0)&gt;0,1,0)</f>
        <v>0</v>
      </c>
      <c r="C1608">
        <v>33</v>
      </c>
      <c r="D1608" s="1" t="s">
        <v>2</v>
      </c>
      <c r="E1608" s="1" t="str">
        <f>IF(Origen[[#This Row],[Genero Sin Depurar]]="","Desconocido",Origen[[#This Row],[Genero Sin Depurar]])</f>
        <v>Male</v>
      </c>
      <c r="F1608" s="1" t="s">
        <v>37</v>
      </c>
      <c r="G1608" s="1" t="s">
        <v>4</v>
      </c>
      <c r="H1608" s="2">
        <v>48510</v>
      </c>
      <c r="I1608" s="2" t="str">
        <f>TEXT(Origen[[#This Row],[Fecha Compra]],"dddd")</f>
        <v>sábado</v>
      </c>
      <c r="J1608" s="7" t="str">
        <f>TEXT(MONTH(Origen[[#This Row],[Fecha Compra]]),"MM")</f>
        <v>01</v>
      </c>
      <c r="K1608" s="7">
        <f>YEAR(Origen[[#This Row],[Fecha Compra]])</f>
        <v>2032</v>
      </c>
      <c r="L1608">
        <v>3</v>
      </c>
      <c r="M1608">
        <v>93</v>
      </c>
      <c r="N1608">
        <f>Origen[[#This Row],[Unidades]]*Origen[[#This Row],[PVP]]</f>
        <v>279</v>
      </c>
      <c r="O1608" s="1" t="s">
        <v>89</v>
      </c>
      <c r="P1608" s="1" t="s">
        <v>18</v>
      </c>
      <c r="Q1608" s="1" t="s">
        <v>92</v>
      </c>
      <c r="R1608" s="1" t="s">
        <v>39</v>
      </c>
      <c r="S1608" s="1" t="s">
        <v>36</v>
      </c>
      <c r="T1608" s="1" t="s">
        <v>10</v>
      </c>
      <c r="U1608" s="1" t="s">
        <v>70</v>
      </c>
    </row>
    <row r="1609" spans="1:21" x14ac:dyDescent="0.25">
      <c r="A1609">
        <v>1611</v>
      </c>
      <c r="B1609">
        <f>IF(IFERROR(VLOOKUP(Origen[[#This Row],[Customer ID]],A1610:A5508,1,FALSE),0)&gt;0,1,0)</f>
        <v>0</v>
      </c>
      <c r="C1609">
        <v>20</v>
      </c>
      <c r="D1609" s="1" t="s">
        <v>2</v>
      </c>
      <c r="E1609" s="1" t="str">
        <f>IF(Origen[[#This Row],[Genero Sin Depurar]]="","Desconocido",Origen[[#This Row],[Genero Sin Depurar]])</f>
        <v>Male</v>
      </c>
      <c r="F1609" s="1" t="s">
        <v>107</v>
      </c>
      <c r="G1609" s="1" t="s">
        <v>4</v>
      </c>
      <c r="H1609" s="2">
        <v>48512</v>
      </c>
      <c r="I1609" s="2" t="str">
        <f>TEXT(Origen[[#This Row],[Fecha Compra]],"dddd")</f>
        <v>lunes</v>
      </c>
      <c r="J1609" s="7" t="str">
        <f>TEXT(MONTH(Origen[[#This Row],[Fecha Compra]]),"MM")</f>
        <v>01</v>
      </c>
      <c r="K1609" s="7">
        <f>YEAR(Origen[[#This Row],[Fecha Compra]])</f>
        <v>2032</v>
      </c>
      <c r="L1609">
        <v>1</v>
      </c>
      <c r="M1609">
        <v>31</v>
      </c>
      <c r="N1609">
        <f>Origen[[#This Row],[Unidades]]*Origen[[#This Row],[PVP]]</f>
        <v>31</v>
      </c>
      <c r="O1609" s="1" t="s">
        <v>104</v>
      </c>
      <c r="P1609" s="1" t="s">
        <v>6</v>
      </c>
      <c r="Q1609" s="1" t="s">
        <v>55</v>
      </c>
      <c r="R1609" s="1" t="s">
        <v>19</v>
      </c>
      <c r="S1609" s="1" t="s">
        <v>52</v>
      </c>
      <c r="T1609" s="1" t="s">
        <v>28</v>
      </c>
      <c r="U1609" s="1" t="s">
        <v>31</v>
      </c>
    </row>
    <row r="1610" spans="1:21" x14ac:dyDescent="0.25">
      <c r="A1610">
        <v>1612</v>
      </c>
      <c r="B1610">
        <f>IF(IFERROR(VLOOKUP(Origen[[#This Row],[Customer ID]],A1611:A5509,1,FALSE),0)&gt;0,1,0)</f>
        <v>0</v>
      </c>
      <c r="C1610">
        <v>41</v>
      </c>
      <c r="D1610" s="1" t="s">
        <v>2</v>
      </c>
      <c r="E1610" s="1" t="str">
        <f>IF(Origen[[#This Row],[Genero Sin Depurar]]="","Desconocido",Origen[[#This Row],[Genero Sin Depurar]])</f>
        <v>Male</v>
      </c>
      <c r="F1610" s="1" t="s">
        <v>77</v>
      </c>
      <c r="G1610" s="1" t="s">
        <v>4</v>
      </c>
      <c r="H1610" s="2">
        <v>48514</v>
      </c>
      <c r="I1610" s="2" t="str">
        <f>TEXT(Origen[[#This Row],[Fecha Compra]],"dddd")</f>
        <v>miércoles</v>
      </c>
      <c r="J1610" s="7" t="str">
        <f>TEXT(MONTH(Origen[[#This Row],[Fecha Compra]]),"MM")</f>
        <v>01</v>
      </c>
      <c r="K1610" s="7">
        <f>YEAR(Origen[[#This Row],[Fecha Compra]])</f>
        <v>2032</v>
      </c>
      <c r="L1610">
        <v>6</v>
      </c>
      <c r="M1610">
        <v>26</v>
      </c>
      <c r="N1610">
        <f>Origen[[#This Row],[Unidades]]*Origen[[#This Row],[PVP]]</f>
        <v>156</v>
      </c>
      <c r="O1610" s="1" t="s">
        <v>54</v>
      </c>
      <c r="P1610" s="1" t="s">
        <v>6</v>
      </c>
      <c r="Q1610" s="1" t="s">
        <v>116</v>
      </c>
      <c r="R1610" s="1" t="s">
        <v>8</v>
      </c>
      <c r="S1610" s="1" t="s">
        <v>27</v>
      </c>
      <c r="T1610" s="1" t="s">
        <v>68</v>
      </c>
      <c r="U1610" s="1" t="s">
        <v>70</v>
      </c>
    </row>
    <row r="1611" spans="1:21" x14ac:dyDescent="0.25">
      <c r="A1611">
        <v>1613</v>
      </c>
      <c r="B1611">
        <f>IF(IFERROR(VLOOKUP(Origen[[#This Row],[Customer ID]],A1612:A5510,1,FALSE),0)&gt;0,1,0)</f>
        <v>0</v>
      </c>
      <c r="C1611">
        <v>18</v>
      </c>
      <c r="D1611" s="1" t="s">
        <v>2</v>
      </c>
      <c r="E1611" s="1" t="str">
        <f>IF(Origen[[#This Row],[Genero Sin Depurar]]="","Desconocido",Origen[[#This Row],[Genero Sin Depurar]])</f>
        <v>Male</v>
      </c>
      <c r="F1611" s="1" t="s">
        <v>69</v>
      </c>
      <c r="G1611" s="1" t="s">
        <v>4</v>
      </c>
      <c r="H1611" s="2">
        <v>48516</v>
      </c>
      <c r="I1611" s="2" t="str">
        <f>TEXT(Origen[[#This Row],[Fecha Compra]],"dddd")</f>
        <v>viernes</v>
      </c>
      <c r="J1611" s="7" t="str">
        <f>TEXT(MONTH(Origen[[#This Row],[Fecha Compra]]),"MM")</f>
        <v>01</v>
      </c>
      <c r="K1611" s="7">
        <f>YEAR(Origen[[#This Row],[Fecha Compra]])</f>
        <v>2032</v>
      </c>
      <c r="L1611">
        <v>26</v>
      </c>
      <c r="M1611">
        <v>68</v>
      </c>
      <c r="N1611">
        <f>Origen[[#This Row],[Unidades]]*Origen[[#This Row],[PVP]]</f>
        <v>1768</v>
      </c>
      <c r="O1611" s="1" t="s">
        <v>132</v>
      </c>
      <c r="P1611" s="1" t="s">
        <v>26</v>
      </c>
      <c r="Q1611" s="1" t="s">
        <v>108</v>
      </c>
      <c r="R1611" s="1" t="s">
        <v>35</v>
      </c>
      <c r="S1611" s="1" t="s">
        <v>36</v>
      </c>
      <c r="T1611" s="1" t="s">
        <v>10</v>
      </c>
      <c r="U1611" s="1" t="s">
        <v>70</v>
      </c>
    </row>
    <row r="1612" spans="1:21" x14ac:dyDescent="0.25">
      <c r="A1612">
        <v>1614</v>
      </c>
      <c r="B1612">
        <f>IF(IFERROR(VLOOKUP(Origen[[#This Row],[Customer ID]],A1613:A5511,1,FALSE),0)&gt;0,1,0)</f>
        <v>0</v>
      </c>
      <c r="C1612">
        <v>26</v>
      </c>
      <c r="D1612" s="1" t="s">
        <v>2</v>
      </c>
      <c r="E1612" s="1" t="str">
        <f>IF(Origen[[#This Row],[Genero Sin Depurar]]="","Desconocido",Origen[[#This Row],[Genero Sin Depurar]])</f>
        <v>Male</v>
      </c>
      <c r="F1612" s="1" t="s">
        <v>88</v>
      </c>
      <c r="G1612" s="1" t="s">
        <v>49</v>
      </c>
      <c r="H1612" s="2">
        <v>48518</v>
      </c>
      <c r="I1612" s="2" t="str">
        <f>TEXT(Origen[[#This Row],[Fecha Compra]],"dddd")</f>
        <v>domingo</v>
      </c>
      <c r="J1612" s="7" t="str">
        <f>TEXT(MONTH(Origen[[#This Row],[Fecha Compra]]),"MM")</f>
        <v>01</v>
      </c>
      <c r="K1612" s="7">
        <f>YEAR(Origen[[#This Row],[Fecha Compra]])</f>
        <v>2032</v>
      </c>
      <c r="L1612">
        <v>6</v>
      </c>
      <c r="M1612">
        <v>31</v>
      </c>
      <c r="N1612">
        <f>Origen[[#This Row],[Unidades]]*Origen[[#This Row],[PVP]]</f>
        <v>186</v>
      </c>
      <c r="O1612" s="1" t="s">
        <v>97</v>
      </c>
      <c r="P1612" s="1" t="s">
        <v>18</v>
      </c>
      <c r="Q1612" s="1" t="s">
        <v>76</v>
      </c>
      <c r="R1612" s="1" t="s">
        <v>35</v>
      </c>
      <c r="S1612" s="1" t="s">
        <v>27</v>
      </c>
      <c r="T1612" s="1" t="s">
        <v>21</v>
      </c>
      <c r="U1612" s="1" t="s">
        <v>11</v>
      </c>
    </row>
    <row r="1613" spans="1:21" x14ac:dyDescent="0.25">
      <c r="A1613">
        <v>1615</v>
      </c>
      <c r="B1613">
        <f>IF(IFERROR(VLOOKUP(Origen[[#This Row],[Customer ID]],A1614:A5512,1,FALSE),0)&gt;0,1,0)</f>
        <v>0</v>
      </c>
      <c r="C1613">
        <v>30</v>
      </c>
      <c r="D1613" s="1" t="s">
        <v>2</v>
      </c>
      <c r="E1613" s="1" t="str">
        <f>IF(Origen[[#This Row],[Genero Sin Depurar]]="","Desconocido",Origen[[#This Row],[Genero Sin Depurar]])</f>
        <v>Male</v>
      </c>
      <c r="F1613" s="1" t="s">
        <v>95</v>
      </c>
      <c r="G1613" s="1" t="s">
        <v>4</v>
      </c>
      <c r="H1613" s="2">
        <v>48520</v>
      </c>
      <c r="I1613" s="2" t="str">
        <f>TEXT(Origen[[#This Row],[Fecha Compra]],"dddd")</f>
        <v>martes</v>
      </c>
      <c r="J1613" s="7" t="str">
        <f>TEXT(MONTH(Origen[[#This Row],[Fecha Compra]]),"MM")</f>
        <v>01</v>
      </c>
      <c r="K1613" s="7">
        <f>YEAR(Origen[[#This Row],[Fecha Compra]])</f>
        <v>2032</v>
      </c>
      <c r="L1613">
        <v>22</v>
      </c>
      <c r="M1613">
        <v>41</v>
      </c>
      <c r="N1613">
        <f>Origen[[#This Row],[Unidades]]*Origen[[#This Row],[PVP]]</f>
        <v>902</v>
      </c>
      <c r="O1613" s="1" t="s">
        <v>93</v>
      </c>
      <c r="P1613" s="1" t="s">
        <v>18</v>
      </c>
      <c r="Q1613" s="1" t="s">
        <v>7</v>
      </c>
      <c r="R1613" s="1" t="s">
        <v>35</v>
      </c>
      <c r="S1613" s="1" t="s">
        <v>20</v>
      </c>
      <c r="T1613" s="1" t="s">
        <v>15</v>
      </c>
      <c r="U1613" s="1" t="s">
        <v>58</v>
      </c>
    </row>
    <row r="1614" spans="1:21" x14ac:dyDescent="0.25">
      <c r="A1614">
        <v>1616</v>
      </c>
      <c r="B1614">
        <f>IF(IFERROR(VLOOKUP(Origen[[#This Row],[Customer ID]],A1615:A5513,1,FALSE),0)&gt;0,1,0)</f>
        <v>0</v>
      </c>
      <c r="C1614">
        <v>64</v>
      </c>
      <c r="D1614" s="1" t="s">
        <v>2</v>
      </c>
      <c r="E1614" s="1" t="str">
        <f>IF(Origen[[#This Row],[Genero Sin Depurar]]="","Desconocido",Origen[[#This Row],[Genero Sin Depurar]])</f>
        <v>Male</v>
      </c>
      <c r="F1614" s="1" t="s">
        <v>88</v>
      </c>
      <c r="G1614" s="1" t="s">
        <v>49</v>
      </c>
      <c r="H1614" s="2">
        <v>48522</v>
      </c>
      <c r="I1614" s="2" t="str">
        <f>TEXT(Origen[[#This Row],[Fecha Compra]],"dddd")</f>
        <v>jueves</v>
      </c>
      <c r="J1614" s="7" t="str">
        <f>TEXT(MONTH(Origen[[#This Row],[Fecha Compra]]),"MM")</f>
        <v>01</v>
      </c>
      <c r="K1614" s="7">
        <f>YEAR(Origen[[#This Row],[Fecha Compra]])</f>
        <v>2032</v>
      </c>
      <c r="L1614">
        <v>45</v>
      </c>
      <c r="M1614">
        <v>62</v>
      </c>
      <c r="N1614">
        <f>Origen[[#This Row],[Unidades]]*Origen[[#This Row],[PVP]]</f>
        <v>2790</v>
      </c>
      <c r="O1614" s="1" t="s">
        <v>66</v>
      </c>
      <c r="P1614" s="1" t="s">
        <v>26</v>
      </c>
      <c r="Q1614" s="1" t="s">
        <v>108</v>
      </c>
      <c r="R1614" s="1" t="s">
        <v>39</v>
      </c>
      <c r="S1614" s="1" t="s">
        <v>36</v>
      </c>
      <c r="T1614" s="1" t="s">
        <v>15</v>
      </c>
      <c r="U1614" s="1" t="s">
        <v>58</v>
      </c>
    </row>
    <row r="1615" spans="1:21" x14ac:dyDescent="0.25">
      <c r="A1615">
        <v>1617</v>
      </c>
      <c r="B1615">
        <f>IF(IFERROR(VLOOKUP(Origen[[#This Row],[Customer ID]],A1616:A5514,1,FALSE),0)&gt;0,1,0)</f>
        <v>0</v>
      </c>
      <c r="C1615">
        <v>26</v>
      </c>
      <c r="D1615" s="1" t="s">
        <v>2</v>
      </c>
      <c r="E1615" s="1" t="str">
        <f>IF(Origen[[#This Row],[Genero Sin Depurar]]="","Desconocido",Origen[[#This Row],[Genero Sin Depurar]])</f>
        <v>Male</v>
      </c>
      <c r="F1615" s="1" t="s">
        <v>106</v>
      </c>
      <c r="G1615" s="1" t="s">
        <v>49</v>
      </c>
      <c r="H1615" s="2">
        <v>48524</v>
      </c>
      <c r="I1615" s="2" t="str">
        <f>TEXT(Origen[[#This Row],[Fecha Compra]],"dddd")</f>
        <v>sábado</v>
      </c>
      <c r="J1615" s="7" t="str">
        <f>TEXT(MONTH(Origen[[#This Row],[Fecha Compra]]),"MM")</f>
        <v>01</v>
      </c>
      <c r="K1615" s="7">
        <f>YEAR(Origen[[#This Row],[Fecha Compra]])</f>
        <v>2032</v>
      </c>
      <c r="L1615">
        <v>50</v>
      </c>
      <c r="M1615">
        <v>41</v>
      </c>
      <c r="N1615">
        <f>Origen[[#This Row],[Unidades]]*Origen[[#This Row],[PVP]]</f>
        <v>2050</v>
      </c>
      <c r="O1615" s="1" t="s">
        <v>94</v>
      </c>
      <c r="P1615" s="1" t="s">
        <v>26</v>
      </c>
      <c r="Q1615" s="1" t="s">
        <v>78</v>
      </c>
      <c r="R1615" s="1" t="s">
        <v>19</v>
      </c>
      <c r="S1615" s="1" t="s">
        <v>36</v>
      </c>
      <c r="T1615" s="1" t="s">
        <v>15</v>
      </c>
      <c r="U1615" s="1" t="s">
        <v>40</v>
      </c>
    </row>
    <row r="1616" spans="1:21" x14ac:dyDescent="0.25">
      <c r="A1616">
        <v>1618</v>
      </c>
      <c r="B1616">
        <f>IF(IFERROR(VLOOKUP(Origen[[#This Row],[Customer ID]],A1617:A5515,1,FALSE),0)&gt;0,1,0)</f>
        <v>0</v>
      </c>
      <c r="C1616">
        <v>43</v>
      </c>
      <c r="D1616" s="1" t="s">
        <v>2</v>
      </c>
      <c r="E1616" s="1" t="str">
        <f>IF(Origen[[#This Row],[Genero Sin Depurar]]="","Desconocido",Origen[[#This Row],[Genero Sin Depurar]])</f>
        <v>Male</v>
      </c>
      <c r="F1616" s="1" t="s">
        <v>3</v>
      </c>
      <c r="G1616" s="1" t="s">
        <v>4</v>
      </c>
      <c r="H1616" s="2">
        <v>48526</v>
      </c>
      <c r="I1616" s="2" t="str">
        <f>TEXT(Origen[[#This Row],[Fecha Compra]],"dddd")</f>
        <v>lunes</v>
      </c>
      <c r="J1616" s="7" t="str">
        <f>TEXT(MONTH(Origen[[#This Row],[Fecha Compra]]),"MM")</f>
        <v>01</v>
      </c>
      <c r="K1616" s="7">
        <f>YEAR(Origen[[#This Row],[Fecha Compra]])</f>
        <v>2032</v>
      </c>
      <c r="L1616">
        <v>50</v>
      </c>
      <c r="M1616">
        <v>64</v>
      </c>
      <c r="N1616">
        <f>Origen[[#This Row],[Unidades]]*Origen[[#This Row],[PVP]]</f>
        <v>3200</v>
      </c>
      <c r="O1616" s="1" t="s">
        <v>132</v>
      </c>
      <c r="P1616" s="1" t="s">
        <v>26</v>
      </c>
      <c r="Q1616" s="1" t="s">
        <v>82</v>
      </c>
      <c r="R1616" s="1" t="s">
        <v>8</v>
      </c>
      <c r="S1616" s="1" t="s">
        <v>36</v>
      </c>
      <c r="T1616" s="1" t="s">
        <v>21</v>
      </c>
      <c r="U1616" s="1" t="s">
        <v>11</v>
      </c>
    </row>
    <row r="1617" spans="1:21" x14ac:dyDescent="0.25">
      <c r="A1617">
        <v>1619</v>
      </c>
      <c r="B1617">
        <f>IF(IFERROR(VLOOKUP(Origen[[#This Row],[Customer ID]],A1618:A5516,1,FALSE),0)&gt;0,1,0)</f>
        <v>0</v>
      </c>
      <c r="C1617">
        <v>63</v>
      </c>
      <c r="D1617" s="1" t="s">
        <v>2</v>
      </c>
      <c r="E1617" s="1" t="str">
        <f>IF(Origen[[#This Row],[Genero Sin Depurar]]="","Desconocido",Origen[[#This Row],[Genero Sin Depurar]])</f>
        <v>Male</v>
      </c>
      <c r="F1617" s="1" t="s">
        <v>23</v>
      </c>
      <c r="G1617" s="1" t="s">
        <v>24</v>
      </c>
      <c r="H1617" s="2">
        <v>48528</v>
      </c>
      <c r="I1617" s="2" t="str">
        <f>TEXT(Origen[[#This Row],[Fecha Compra]],"dddd")</f>
        <v>miércoles</v>
      </c>
      <c r="J1617" s="7" t="str">
        <f>TEXT(MONTH(Origen[[#This Row],[Fecha Compra]]),"MM")</f>
        <v>01</v>
      </c>
      <c r="K1617" s="7">
        <f>YEAR(Origen[[#This Row],[Fecha Compra]])</f>
        <v>2032</v>
      </c>
      <c r="L1617">
        <v>39</v>
      </c>
      <c r="M1617">
        <v>72</v>
      </c>
      <c r="N1617">
        <f>Origen[[#This Row],[Unidades]]*Origen[[#This Row],[PVP]]</f>
        <v>2808</v>
      </c>
      <c r="O1617" s="1" t="s">
        <v>133</v>
      </c>
      <c r="P1617" s="1" t="s">
        <v>6</v>
      </c>
      <c r="Q1617" s="1" t="s">
        <v>55</v>
      </c>
      <c r="R1617" s="1" t="s">
        <v>35</v>
      </c>
      <c r="S1617" s="1" t="s">
        <v>36</v>
      </c>
      <c r="T1617" s="1" t="s">
        <v>68</v>
      </c>
      <c r="U1617" s="1" t="s">
        <v>40</v>
      </c>
    </row>
    <row r="1618" spans="1:21" x14ac:dyDescent="0.25">
      <c r="A1618">
        <v>1620</v>
      </c>
      <c r="B1618">
        <f>IF(IFERROR(VLOOKUP(Origen[[#This Row],[Customer ID]],A1619:A5517,1,FALSE),0)&gt;0,1,0)</f>
        <v>0</v>
      </c>
      <c r="C1618">
        <v>57</v>
      </c>
      <c r="D1618" s="1" t="s">
        <v>2</v>
      </c>
      <c r="E1618" s="1" t="str">
        <f>IF(Origen[[#This Row],[Genero Sin Depurar]]="","Desconocido",Origen[[#This Row],[Genero Sin Depurar]])</f>
        <v>Male</v>
      </c>
      <c r="F1618" s="1" t="s">
        <v>48</v>
      </c>
      <c r="G1618" s="1" t="s">
        <v>49</v>
      </c>
      <c r="H1618" s="2">
        <v>48530</v>
      </c>
      <c r="I1618" s="2" t="str">
        <f>TEXT(Origen[[#This Row],[Fecha Compra]],"dddd")</f>
        <v>viernes</v>
      </c>
      <c r="J1618" s="7" t="str">
        <f>TEXT(MONTH(Origen[[#This Row],[Fecha Compra]]),"MM")</f>
        <v>01</v>
      </c>
      <c r="K1618" s="7">
        <f>YEAR(Origen[[#This Row],[Fecha Compra]])</f>
        <v>2032</v>
      </c>
      <c r="L1618">
        <v>50</v>
      </c>
      <c r="M1618">
        <v>78</v>
      </c>
      <c r="N1618">
        <f>Origen[[#This Row],[Unidades]]*Origen[[#This Row],[PVP]]</f>
        <v>3900</v>
      </c>
      <c r="O1618" s="1" t="s">
        <v>59</v>
      </c>
      <c r="P1618" s="1" t="s">
        <v>6</v>
      </c>
      <c r="Q1618" s="1" t="s">
        <v>100</v>
      </c>
      <c r="R1618" s="1" t="s">
        <v>8</v>
      </c>
      <c r="S1618" s="1" t="s">
        <v>56</v>
      </c>
      <c r="T1618" s="1" t="s">
        <v>10</v>
      </c>
      <c r="U1618" s="1" t="s">
        <v>58</v>
      </c>
    </row>
    <row r="1619" spans="1:21" x14ac:dyDescent="0.25">
      <c r="A1619">
        <v>1621</v>
      </c>
      <c r="B1619">
        <f>IF(IFERROR(VLOOKUP(Origen[[#This Row],[Customer ID]],A1620:A5518,1,FALSE),0)&gt;0,1,0)</f>
        <v>0</v>
      </c>
      <c r="C1619">
        <v>25</v>
      </c>
      <c r="D1619" s="1" t="s">
        <v>2</v>
      </c>
      <c r="E1619" s="1" t="str">
        <f>IF(Origen[[#This Row],[Genero Sin Depurar]]="","Desconocido",Origen[[#This Row],[Genero Sin Depurar]])</f>
        <v>Male</v>
      </c>
      <c r="F1619" s="1" t="s">
        <v>106</v>
      </c>
      <c r="G1619" s="1" t="s">
        <v>49</v>
      </c>
      <c r="H1619" s="2">
        <v>48532</v>
      </c>
      <c r="I1619" s="2" t="str">
        <f>TEXT(Origen[[#This Row],[Fecha Compra]],"dddd")</f>
        <v>domingo</v>
      </c>
      <c r="J1619" s="7" t="str">
        <f>TEXT(MONTH(Origen[[#This Row],[Fecha Compra]]),"MM")</f>
        <v>01</v>
      </c>
      <c r="K1619" s="7">
        <f>YEAR(Origen[[#This Row],[Fecha Compra]])</f>
        <v>2032</v>
      </c>
      <c r="L1619">
        <v>27</v>
      </c>
      <c r="M1619">
        <v>47</v>
      </c>
      <c r="N1619">
        <f>Origen[[#This Row],[Unidades]]*Origen[[#This Row],[PVP]]</f>
        <v>1269</v>
      </c>
      <c r="O1619" s="1" t="s">
        <v>123</v>
      </c>
      <c r="P1619" s="1" t="s">
        <v>26</v>
      </c>
      <c r="Q1619" s="1" t="s">
        <v>43</v>
      </c>
      <c r="R1619" s="1" t="s">
        <v>8</v>
      </c>
      <c r="S1619" s="1" t="s">
        <v>52</v>
      </c>
      <c r="T1619" s="1" t="s">
        <v>28</v>
      </c>
      <c r="U1619" s="1" t="s">
        <v>79</v>
      </c>
    </row>
    <row r="1620" spans="1:21" x14ac:dyDescent="0.25">
      <c r="A1620">
        <v>1622</v>
      </c>
      <c r="B1620">
        <f>IF(IFERROR(VLOOKUP(Origen[[#This Row],[Customer ID]],A1621:A5519,1,FALSE),0)&gt;0,1,0)</f>
        <v>0</v>
      </c>
      <c r="C1620">
        <v>68</v>
      </c>
      <c r="D1620" s="1" t="s">
        <v>2</v>
      </c>
      <c r="E1620" s="1" t="str">
        <f>IF(Origen[[#This Row],[Genero Sin Depurar]]="","Desconocido",Origen[[#This Row],[Genero Sin Depurar]])</f>
        <v>Male</v>
      </c>
      <c r="F1620" s="1" t="s">
        <v>101</v>
      </c>
      <c r="G1620" s="1" t="s">
        <v>49</v>
      </c>
      <c r="H1620" s="2">
        <v>48534</v>
      </c>
      <c r="I1620" s="2" t="str">
        <f>TEXT(Origen[[#This Row],[Fecha Compra]],"dddd")</f>
        <v>martes</v>
      </c>
      <c r="J1620" s="7" t="str">
        <f>TEXT(MONTH(Origen[[#This Row],[Fecha Compra]]),"MM")</f>
        <v>01</v>
      </c>
      <c r="K1620" s="7">
        <f>YEAR(Origen[[#This Row],[Fecha Compra]])</f>
        <v>2032</v>
      </c>
      <c r="L1620">
        <v>38</v>
      </c>
      <c r="M1620">
        <v>46</v>
      </c>
      <c r="N1620">
        <f>Origen[[#This Row],[Unidades]]*Origen[[#This Row],[PVP]]</f>
        <v>1748</v>
      </c>
      <c r="O1620" s="1" t="s">
        <v>105</v>
      </c>
      <c r="P1620" s="1" t="s">
        <v>6</v>
      </c>
      <c r="Q1620" s="1" t="s">
        <v>7</v>
      </c>
      <c r="R1620" s="1" t="s">
        <v>35</v>
      </c>
      <c r="S1620" s="1" t="s">
        <v>52</v>
      </c>
      <c r="T1620" s="1" t="s">
        <v>68</v>
      </c>
      <c r="U1620" s="1" t="s">
        <v>11</v>
      </c>
    </row>
    <row r="1621" spans="1:21" x14ac:dyDescent="0.25">
      <c r="A1621">
        <v>1623</v>
      </c>
      <c r="B1621">
        <f>IF(IFERROR(VLOOKUP(Origen[[#This Row],[Customer ID]],A1622:A5520,1,FALSE),0)&gt;0,1,0)</f>
        <v>0</v>
      </c>
      <c r="C1621">
        <v>31</v>
      </c>
      <c r="D1621" s="1" t="s">
        <v>2</v>
      </c>
      <c r="E1621" s="1" t="str">
        <f>IF(Origen[[#This Row],[Genero Sin Depurar]]="","Desconocido",Origen[[#This Row],[Genero Sin Depurar]])</f>
        <v>Male</v>
      </c>
      <c r="F1621" s="1" t="s">
        <v>41</v>
      </c>
      <c r="G1621" s="1" t="s">
        <v>4</v>
      </c>
      <c r="H1621" s="2">
        <v>48536</v>
      </c>
      <c r="I1621" s="2" t="str">
        <f>TEXT(Origen[[#This Row],[Fecha Compra]],"dddd")</f>
        <v>jueves</v>
      </c>
      <c r="J1621" s="7" t="str">
        <f>TEXT(MONTH(Origen[[#This Row],[Fecha Compra]]),"MM")</f>
        <v>01</v>
      </c>
      <c r="K1621" s="7">
        <f>YEAR(Origen[[#This Row],[Fecha Compra]])</f>
        <v>2032</v>
      </c>
      <c r="L1621">
        <v>37</v>
      </c>
      <c r="M1621">
        <v>43</v>
      </c>
      <c r="N1621">
        <f>Origen[[#This Row],[Unidades]]*Origen[[#This Row],[PVP]]</f>
        <v>1591</v>
      </c>
      <c r="O1621" s="1" t="s">
        <v>50</v>
      </c>
      <c r="P1621" s="1" t="s">
        <v>18</v>
      </c>
      <c r="Q1621" s="1" t="s">
        <v>92</v>
      </c>
      <c r="R1621" s="1" t="s">
        <v>8</v>
      </c>
      <c r="S1621" s="1" t="s">
        <v>56</v>
      </c>
      <c r="T1621" s="1" t="s">
        <v>57</v>
      </c>
      <c r="U1621" s="1" t="s">
        <v>79</v>
      </c>
    </row>
    <row r="1622" spans="1:21" x14ac:dyDescent="0.25">
      <c r="A1622">
        <v>1624</v>
      </c>
      <c r="B1622">
        <f>IF(IFERROR(VLOOKUP(Origen[[#This Row],[Customer ID]],A1623:A5521,1,FALSE),0)&gt;0,1,0)</f>
        <v>0</v>
      </c>
      <c r="C1622">
        <v>64</v>
      </c>
      <c r="D1622" s="1" t="s">
        <v>2</v>
      </c>
      <c r="E1622" s="1" t="str">
        <f>IF(Origen[[#This Row],[Genero Sin Depurar]]="","Desconocido",Origen[[#This Row],[Genero Sin Depurar]])</f>
        <v>Male</v>
      </c>
      <c r="F1622" s="1" t="s">
        <v>114</v>
      </c>
      <c r="G1622" s="1" t="s">
        <v>49</v>
      </c>
      <c r="H1622" s="2">
        <v>48538</v>
      </c>
      <c r="I1622" s="2" t="str">
        <f>TEXT(Origen[[#This Row],[Fecha Compra]],"dddd")</f>
        <v>sábado</v>
      </c>
      <c r="J1622" s="7" t="str">
        <f>TEXT(MONTH(Origen[[#This Row],[Fecha Compra]]),"MM")</f>
        <v>01</v>
      </c>
      <c r="K1622" s="7">
        <f>YEAR(Origen[[#This Row],[Fecha Compra]])</f>
        <v>2032</v>
      </c>
      <c r="L1622">
        <v>50</v>
      </c>
      <c r="M1622">
        <v>58</v>
      </c>
      <c r="N1622">
        <f>Origen[[#This Row],[Unidades]]*Origen[[#This Row],[PVP]]</f>
        <v>2900</v>
      </c>
      <c r="O1622" s="1" t="s">
        <v>98</v>
      </c>
      <c r="P1622" s="1" t="s">
        <v>26</v>
      </c>
      <c r="Q1622" s="1" t="s">
        <v>91</v>
      </c>
      <c r="R1622" s="1" t="s">
        <v>35</v>
      </c>
      <c r="S1622" s="1" t="s">
        <v>27</v>
      </c>
      <c r="T1622" s="1" t="s">
        <v>68</v>
      </c>
      <c r="U1622" s="1" t="s">
        <v>31</v>
      </c>
    </row>
    <row r="1623" spans="1:21" x14ac:dyDescent="0.25">
      <c r="A1623">
        <v>1625</v>
      </c>
      <c r="B1623">
        <f>IF(IFERROR(VLOOKUP(Origen[[#This Row],[Customer ID]],A1624:A5522,1,FALSE),0)&gt;0,1,0)</f>
        <v>0</v>
      </c>
      <c r="C1623">
        <v>38</v>
      </c>
      <c r="D1623" s="1" t="s">
        <v>2</v>
      </c>
      <c r="E1623" s="1" t="str">
        <f>IF(Origen[[#This Row],[Genero Sin Depurar]]="","Desconocido",Origen[[#This Row],[Genero Sin Depurar]])</f>
        <v>Male</v>
      </c>
      <c r="F1623" s="1" t="s">
        <v>12</v>
      </c>
      <c r="G1623" s="1" t="s">
        <v>4</v>
      </c>
      <c r="H1623" s="2">
        <v>48540</v>
      </c>
      <c r="I1623" s="2" t="str">
        <f>TEXT(Origen[[#This Row],[Fecha Compra]],"dddd")</f>
        <v>lunes</v>
      </c>
      <c r="J1623" s="7" t="str">
        <f>TEXT(MONTH(Origen[[#This Row],[Fecha Compra]]),"MM")</f>
        <v>01</v>
      </c>
      <c r="K1623" s="7">
        <f>YEAR(Origen[[#This Row],[Fecha Compra]])</f>
        <v>2032</v>
      </c>
      <c r="L1623">
        <v>40</v>
      </c>
      <c r="M1623">
        <v>32</v>
      </c>
      <c r="N1623">
        <f>Origen[[#This Row],[Unidades]]*Origen[[#This Row],[PVP]]</f>
        <v>1280</v>
      </c>
      <c r="O1623" s="1" t="s">
        <v>85</v>
      </c>
      <c r="P1623" s="1" t="s">
        <v>26</v>
      </c>
      <c r="Q1623" s="1" t="s">
        <v>34</v>
      </c>
      <c r="R1623" s="1" t="s">
        <v>8</v>
      </c>
      <c r="S1623" s="1" t="s">
        <v>20</v>
      </c>
      <c r="T1623" s="1" t="s">
        <v>28</v>
      </c>
      <c r="U1623" s="1" t="s">
        <v>79</v>
      </c>
    </row>
    <row r="1624" spans="1:21" x14ac:dyDescent="0.25">
      <c r="A1624">
        <v>1626</v>
      </c>
      <c r="B1624">
        <f>IF(IFERROR(VLOOKUP(Origen[[#This Row],[Customer ID]],A1625:A5523,1,FALSE),0)&gt;0,1,0)</f>
        <v>0</v>
      </c>
      <c r="C1624">
        <v>34</v>
      </c>
      <c r="D1624" s="1" t="s">
        <v>2</v>
      </c>
      <c r="E1624" s="1" t="str">
        <f>IF(Origen[[#This Row],[Genero Sin Depurar]]="","Desconocido",Origen[[#This Row],[Genero Sin Depurar]])</f>
        <v>Male</v>
      </c>
      <c r="F1624" s="1" t="s">
        <v>69</v>
      </c>
      <c r="G1624" s="1" t="s">
        <v>4</v>
      </c>
      <c r="H1624" s="2">
        <v>48542</v>
      </c>
      <c r="I1624" s="2" t="str">
        <f>TEXT(Origen[[#This Row],[Fecha Compra]],"dddd")</f>
        <v>miércoles</v>
      </c>
      <c r="J1624" s="7" t="str">
        <f>TEXT(MONTH(Origen[[#This Row],[Fecha Compra]]),"MM")</f>
        <v>01</v>
      </c>
      <c r="K1624" s="7">
        <f>YEAR(Origen[[#This Row],[Fecha Compra]])</f>
        <v>2032</v>
      </c>
      <c r="L1624">
        <v>3</v>
      </c>
      <c r="M1624">
        <v>45</v>
      </c>
      <c r="N1624">
        <f>Origen[[#This Row],[Unidades]]*Origen[[#This Row],[PVP]]</f>
        <v>135</v>
      </c>
      <c r="O1624" s="1" t="s">
        <v>130</v>
      </c>
      <c r="P1624" s="1" t="s">
        <v>6</v>
      </c>
      <c r="Q1624" s="1" t="s">
        <v>100</v>
      </c>
      <c r="R1624" s="1" t="s">
        <v>8</v>
      </c>
      <c r="S1624" s="1" t="s">
        <v>27</v>
      </c>
      <c r="T1624" s="1" t="s">
        <v>28</v>
      </c>
      <c r="U1624" s="1" t="s">
        <v>58</v>
      </c>
    </row>
    <row r="1625" spans="1:21" x14ac:dyDescent="0.25">
      <c r="A1625">
        <v>1627</v>
      </c>
      <c r="B1625">
        <f>IF(IFERROR(VLOOKUP(Origen[[#This Row],[Customer ID]],A1626:A5524,1,FALSE),0)&gt;0,1,0)</f>
        <v>0</v>
      </c>
      <c r="C1625">
        <v>32</v>
      </c>
      <c r="D1625" s="1" t="s">
        <v>2</v>
      </c>
      <c r="E1625" s="1" t="str">
        <f>IF(Origen[[#This Row],[Genero Sin Depurar]]="","Desconocido",Origen[[#This Row],[Genero Sin Depurar]])</f>
        <v>Male</v>
      </c>
      <c r="F1625" s="1" t="s">
        <v>32</v>
      </c>
      <c r="G1625" s="1" t="s">
        <v>24</v>
      </c>
      <c r="H1625" s="2">
        <v>48544</v>
      </c>
      <c r="I1625" s="2" t="str">
        <f>TEXT(Origen[[#This Row],[Fecha Compra]],"dddd")</f>
        <v>viernes</v>
      </c>
      <c r="J1625" s="7" t="str">
        <f>TEXT(MONTH(Origen[[#This Row],[Fecha Compra]]),"MM")</f>
        <v>01</v>
      </c>
      <c r="K1625" s="7">
        <f>YEAR(Origen[[#This Row],[Fecha Compra]])</f>
        <v>2032</v>
      </c>
      <c r="L1625">
        <v>45</v>
      </c>
      <c r="M1625">
        <v>35</v>
      </c>
      <c r="N1625">
        <f>Origen[[#This Row],[Unidades]]*Origen[[#This Row],[PVP]]</f>
        <v>1575</v>
      </c>
      <c r="O1625" s="1" t="s">
        <v>89</v>
      </c>
      <c r="P1625" s="1" t="s">
        <v>6</v>
      </c>
      <c r="Q1625" s="1" t="s">
        <v>103</v>
      </c>
      <c r="R1625" s="1" t="s">
        <v>35</v>
      </c>
      <c r="S1625" s="1" t="s">
        <v>27</v>
      </c>
      <c r="T1625" s="1" t="s">
        <v>21</v>
      </c>
      <c r="U1625" s="1" t="s">
        <v>58</v>
      </c>
    </row>
    <row r="1626" spans="1:21" x14ac:dyDescent="0.25">
      <c r="A1626">
        <v>1628</v>
      </c>
      <c r="B1626">
        <f>IF(IFERROR(VLOOKUP(Origen[[#This Row],[Customer ID]],A1627:A5525,1,FALSE),0)&gt;0,1,0)</f>
        <v>0</v>
      </c>
      <c r="C1626">
        <v>69</v>
      </c>
      <c r="D1626" s="1" t="s">
        <v>2</v>
      </c>
      <c r="E1626" s="1" t="str">
        <f>IF(Origen[[#This Row],[Genero Sin Depurar]]="","Desconocido",Origen[[#This Row],[Genero Sin Depurar]])</f>
        <v>Male</v>
      </c>
      <c r="F1626" s="1" t="s">
        <v>71</v>
      </c>
      <c r="G1626" s="1" t="s">
        <v>49</v>
      </c>
      <c r="H1626" s="2">
        <v>48546</v>
      </c>
      <c r="I1626" s="2" t="str">
        <f>TEXT(Origen[[#This Row],[Fecha Compra]],"dddd")</f>
        <v>domingo</v>
      </c>
      <c r="J1626" s="7" t="str">
        <f>TEXT(MONTH(Origen[[#This Row],[Fecha Compra]]),"MM")</f>
        <v>01</v>
      </c>
      <c r="K1626" s="7">
        <f>YEAR(Origen[[#This Row],[Fecha Compra]])</f>
        <v>2032</v>
      </c>
      <c r="L1626">
        <v>8</v>
      </c>
      <c r="M1626">
        <v>21</v>
      </c>
      <c r="N1626">
        <f>Origen[[#This Row],[Unidades]]*Origen[[#This Row],[PVP]]</f>
        <v>168</v>
      </c>
      <c r="O1626" s="1" t="s">
        <v>13</v>
      </c>
      <c r="P1626" s="1" t="s">
        <v>26</v>
      </c>
      <c r="Q1626" s="1" t="s">
        <v>60</v>
      </c>
      <c r="R1626" s="1" t="s">
        <v>8</v>
      </c>
      <c r="S1626" s="1" t="s">
        <v>27</v>
      </c>
      <c r="T1626" s="1" t="s">
        <v>21</v>
      </c>
      <c r="U1626" s="1" t="s">
        <v>31</v>
      </c>
    </row>
    <row r="1627" spans="1:21" x14ac:dyDescent="0.25">
      <c r="A1627">
        <v>1629</v>
      </c>
      <c r="B1627">
        <f>IF(IFERROR(VLOOKUP(Origen[[#This Row],[Customer ID]],A1628:A5526,1,FALSE),0)&gt;0,1,0)</f>
        <v>0</v>
      </c>
      <c r="C1627">
        <v>45</v>
      </c>
      <c r="D1627" s="1" t="s">
        <v>2</v>
      </c>
      <c r="E1627" s="1" t="str">
        <f>IF(Origen[[#This Row],[Genero Sin Depurar]]="","Desconocido",Origen[[#This Row],[Genero Sin Depurar]])</f>
        <v>Male</v>
      </c>
      <c r="F1627" s="1" t="s">
        <v>63</v>
      </c>
      <c r="G1627" s="1" t="s">
        <v>4</v>
      </c>
      <c r="H1627" s="2">
        <v>48548</v>
      </c>
      <c r="I1627" s="2" t="str">
        <f>TEXT(Origen[[#This Row],[Fecha Compra]],"dddd")</f>
        <v>martes</v>
      </c>
      <c r="J1627" s="7" t="str">
        <f>TEXT(MONTH(Origen[[#This Row],[Fecha Compra]]),"MM")</f>
        <v>01</v>
      </c>
      <c r="K1627" s="7">
        <f>YEAR(Origen[[#This Row],[Fecha Compra]])</f>
        <v>2032</v>
      </c>
      <c r="L1627">
        <v>7</v>
      </c>
      <c r="M1627">
        <v>64</v>
      </c>
      <c r="N1627">
        <f>Origen[[#This Row],[Unidades]]*Origen[[#This Row],[PVP]]</f>
        <v>448</v>
      </c>
      <c r="O1627" s="1" t="s">
        <v>17</v>
      </c>
      <c r="P1627" s="1" t="s">
        <v>18</v>
      </c>
      <c r="Q1627" s="1" t="s">
        <v>67</v>
      </c>
      <c r="R1627" s="1" t="s">
        <v>8</v>
      </c>
      <c r="S1627" s="1" t="s">
        <v>27</v>
      </c>
      <c r="T1627" s="1" t="s">
        <v>15</v>
      </c>
      <c r="U1627" s="1" t="s">
        <v>70</v>
      </c>
    </row>
    <row r="1628" spans="1:21" x14ac:dyDescent="0.25">
      <c r="A1628">
        <v>1630</v>
      </c>
      <c r="B1628">
        <f>IF(IFERROR(VLOOKUP(Origen[[#This Row],[Customer ID]],A1629:A5527,1,FALSE),0)&gt;0,1,0)</f>
        <v>0</v>
      </c>
      <c r="C1628">
        <v>35</v>
      </c>
      <c r="D1628" s="1" t="s">
        <v>2</v>
      </c>
      <c r="E1628" s="1" t="str">
        <f>IF(Origen[[#This Row],[Genero Sin Depurar]]="","Desconocido",Origen[[#This Row],[Genero Sin Depurar]])</f>
        <v>Male</v>
      </c>
      <c r="F1628" s="1" t="s">
        <v>3</v>
      </c>
      <c r="G1628" s="1" t="s">
        <v>4</v>
      </c>
      <c r="H1628" s="2">
        <v>48550</v>
      </c>
      <c r="I1628" s="2" t="str">
        <f>TEXT(Origen[[#This Row],[Fecha Compra]],"dddd")</f>
        <v>jueves</v>
      </c>
      <c r="J1628" s="7" t="str">
        <f>TEXT(MONTH(Origen[[#This Row],[Fecha Compra]]),"MM")</f>
        <v>01</v>
      </c>
      <c r="K1628" s="7">
        <f>YEAR(Origen[[#This Row],[Fecha Compra]])</f>
        <v>2032</v>
      </c>
      <c r="L1628">
        <v>13</v>
      </c>
      <c r="M1628">
        <v>88</v>
      </c>
      <c r="N1628">
        <f>Origen[[#This Row],[Unidades]]*Origen[[#This Row],[PVP]]</f>
        <v>1144</v>
      </c>
      <c r="O1628" s="1" t="s">
        <v>96</v>
      </c>
      <c r="P1628" s="1" t="s">
        <v>18</v>
      </c>
      <c r="Q1628" s="1" t="s">
        <v>47</v>
      </c>
      <c r="R1628" s="1" t="s">
        <v>19</v>
      </c>
      <c r="S1628" s="1" t="s">
        <v>27</v>
      </c>
      <c r="T1628" s="1" t="s">
        <v>10</v>
      </c>
      <c r="U1628" s="1" t="s">
        <v>40</v>
      </c>
    </row>
    <row r="1629" spans="1:21" x14ac:dyDescent="0.25">
      <c r="A1629">
        <v>1631</v>
      </c>
      <c r="B1629">
        <f>IF(IFERROR(VLOOKUP(Origen[[#This Row],[Customer ID]],A1630:A5528,1,FALSE),0)&gt;0,1,0)</f>
        <v>0</v>
      </c>
      <c r="C1629">
        <v>63</v>
      </c>
      <c r="D1629" s="1" t="s">
        <v>2</v>
      </c>
      <c r="E1629" s="1" t="str">
        <f>IF(Origen[[#This Row],[Genero Sin Depurar]]="","Desconocido",Origen[[#This Row],[Genero Sin Depurar]])</f>
        <v>Male</v>
      </c>
      <c r="F1629" s="1" t="s">
        <v>53</v>
      </c>
      <c r="G1629" s="1" t="s">
        <v>24</v>
      </c>
      <c r="H1629" s="2">
        <v>48552</v>
      </c>
      <c r="I1629" s="2" t="str">
        <f>TEXT(Origen[[#This Row],[Fecha Compra]],"dddd")</f>
        <v>sábado</v>
      </c>
      <c r="J1629" s="7" t="str">
        <f>TEXT(MONTH(Origen[[#This Row],[Fecha Compra]]),"MM")</f>
        <v>01</v>
      </c>
      <c r="K1629" s="7">
        <f>YEAR(Origen[[#This Row],[Fecha Compra]])</f>
        <v>2032</v>
      </c>
      <c r="L1629">
        <v>29</v>
      </c>
      <c r="M1629">
        <v>48</v>
      </c>
      <c r="N1629">
        <f>Origen[[#This Row],[Unidades]]*Origen[[#This Row],[PVP]]</f>
        <v>1392</v>
      </c>
      <c r="O1629" s="1" t="s">
        <v>109</v>
      </c>
      <c r="P1629" s="1" t="s">
        <v>26</v>
      </c>
      <c r="Q1629" s="1" t="s">
        <v>62</v>
      </c>
      <c r="R1629" s="1" t="s">
        <v>35</v>
      </c>
      <c r="S1629" s="1" t="s">
        <v>56</v>
      </c>
      <c r="T1629" s="1" t="s">
        <v>10</v>
      </c>
      <c r="U1629" s="1" t="s">
        <v>79</v>
      </c>
    </row>
    <row r="1630" spans="1:21" x14ac:dyDescent="0.25">
      <c r="A1630">
        <v>1632</v>
      </c>
      <c r="B1630">
        <f>IF(IFERROR(VLOOKUP(Origen[[#This Row],[Customer ID]],A1631:A5529,1,FALSE),0)&gt;0,1,0)</f>
        <v>0</v>
      </c>
      <c r="C1630">
        <v>65</v>
      </c>
      <c r="D1630" s="1" t="s">
        <v>2</v>
      </c>
      <c r="E1630" s="1" t="str">
        <f>IF(Origen[[#This Row],[Genero Sin Depurar]]="","Desconocido",Origen[[#This Row],[Genero Sin Depurar]])</f>
        <v>Male</v>
      </c>
      <c r="F1630" s="1" t="s">
        <v>12</v>
      </c>
      <c r="G1630" s="1" t="s">
        <v>4</v>
      </c>
      <c r="H1630" s="2">
        <v>48554</v>
      </c>
      <c r="I1630" s="2" t="str">
        <f>TEXT(Origen[[#This Row],[Fecha Compra]],"dddd")</f>
        <v>lunes</v>
      </c>
      <c r="J1630" s="7" t="str">
        <f>TEXT(MONTH(Origen[[#This Row],[Fecha Compra]]),"MM")</f>
        <v>01</v>
      </c>
      <c r="K1630" s="7">
        <f>YEAR(Origen[[#This Row],[Fecha Compra]])</f>
        <v>2032</v>
      </c>
      <c r="L1630">
        <v>7</v>
      </c>
      <c r="M1630">
        <v>36</v>
      </c>
      <c r="N1630">
        <f>Origen[[#This Row],[Unidades]]*Origen[[#This Row],[PVP]]</f>
        <v>252</v>
      </c>
      <c r="O1630" s="1" t="s">
        <v>98</v>
      </c>
      <c r="P1630" s="1" t="s">
        <v>6</v>
      </c>
      <c r="Q1630" s="1" t="s">
        <v>65</v>
      </c>
      <c r="R1630" s="1" t="s">
        <v>35</v>
      </c>
      <c r="S1630" s="1" t="s">
        <v>52</v>
      </c>
      <c r="T1630" s="1" t="s">
        <v>57</v>
      </c>
      <c r="U1630" s="1" t="s">
        <v>11</v>
      </c>
    </row>
    <row r="1631" spans="1:21" x14ac:dyDescent="0.25">
      <c r="A1631">
        <v>1633</v>
      </c>
      <c r="B1631">
        <f>IF(IFERROR(VLOOKUP(Origen[[#This Row],[Customer ID]],A1632:A5530,1,FALSE),0)&gt;0,1,0)</f>
        <v>0</v>
      </c>
      <c r="C1631">
        <v>35</v>
      </c>
      <c r="D1631" s="1" t="s">
        <v>2</v>
      </c>
      <c r="E1631" s="1" t="str">
        <f>IF(Origen[[#This Row],[Genero Sin Depurar]]="","Desconocido",Origen[[#This Row],[Genero Sin Depurar]])</f>
        <v>Male</v>
      </c>
      <c r="F1631" s="1" t="s">
        <v>125</v>
      </c>
      <c r="G1631" s="1" t="s">
        <v>49</v>
      </c>
      <c r="H1631" s="2">
        <v>48556</v>
      </c>
      <c r="I1631" s="2" t="str">
        <f>TEXT(Origen[[#This Row],[Fecha Compra]],"dddd")</f>
        <v>miércoles</v>
      </c>
      <c r="J1631" s="7" t="str">
        <f>TEXT(MONTH(Origen[[#This Row],[Fecha Compra]]),"MM")</f>
        <v>01</v>
      </c>
      <c r="K1631" s="7">
        <f>YEAR(Origen[[#This Row],[Fecha Compra]])</f>
        <v>2032</v>
      </c>
      <c r="L1631">
        <v>50</v>
      </c>
      <c r="M1631">
        <v>28</v>
      </c>
      <c r="N1631">
        <f>Origen[[#This Row],[Unidades]]*Origen[[#This Row],[PVP]]</f>
        <v>1400</v>
      </c>
      <c r="O1631" s="1" t="s">
        <v>29</v>
      </c>
      <c r="P1631" s="1" t="s">
        <v>18</v>
      </c>
      <c r="Q1631" s="1" t="s">
        <v>34</v>
      </c>
      <c r="R1631" s="1" t="s">
        <v>35</v>
      </c>
      <c r="S1631" s="1" t="s">
        <v>52</v>
      </c>
      <c r="T1631" s="1" t="s">
        <v>68</v>
      </c>
      <c r="U1631" s="1" t="s">
        <v>79</v>
      </c>
    </row>
    <row r="1632" spans="1:21" x14ac:dyDescent="0.25">
      <c r="A1632">
        <v>1634</v>
      </c>
      <c r="B1632">
        <f>IF(IFERROR(VLOOKUP(Origen[[#This Row],[Customer ID]],A1633:A5531,1,FALSE),0)&gt;0,1,0)</f>
        <v>0</v>
      </c>
      <c r="C1632">
        <v>54</v>
      </c>
      <c r="D1632" s="1" t="s">
        <v>2</v>
      </c>
      <c r="E1632" s="1" t="str">
        <f>IF(Origen[[#This Row],[Genero Sin Depurar]]="","Desconocido",Origen[[#This Row],[Genero Sin Depurar]])</f>
        <v>Male</v>
      </c>
      <c r="F1632" s="1" t="s">
        <v>107</v>
      </c>
      <c r="G1632" s="1" t="s">
        <v>4</v>
      </c>
      <c r="H1632" s="2">
        <v>48558</v>
      </c>
      <c r="I1632" s="2" t="str">
        <f>TEXT(Origen[[#This Row],[Fecha Compra]],"dddd")</f>
        <v>viernes</v>
      </c>
      <c r="J1632" s="7" t="str">
        <f>TEXT(MONTH(Origen[[#This Row],[Fecha Compra]]),"MM")</f>
        <v>01</v>
      </c>
      <c r="K1632" s="7">
        <f>YEAR(Origen[[#This Row],[Fecha Compra]])</f>
        <v>2032</v>
      </c>
      <c r="L1632">
        <v>33</v>
      </c>
      <c r="M1632">
        <v>80</v>
      </c>
      <c r="N1632">
        <f>Origen[[#This Row],[Unidades]]*Origen[[#This Row],[PVP]]</f>
        <v>2640</v>
      </c>
      <c r="O1632" s="1" t="s">
        <v>96</v>
      </c>
      <c r="P1632" s="1" t="s">
        <v>26</v>
      </c>
      <c r="Q1632" s="1" t="s">
        <v>82</v>
      </c>
      <c r="R1632" s="1" t="s">
        <v>19</v>
      </c>
      <c r="S1632" s="1" t="s">
        <v>52</v>
      </c>
      <c r="T1632" s="1" t="s">
        <v>68</v>
      </c>
      <c r="U1632" s="1" t="s">
        <v>58</v>
      </c>
    </row>
    <row r="1633" spans="1:21" x14ac:dyDescent="0.25">
      <c r="A1633">
        <v>1635</v>
      </c>
      <c r="B1633">
        <f>IF(IFERROR(VLOOKUP(Origen[[#This Row],[Customer ID]],A1634:A5532,1,FALSE),0)&gt;0,1,0)</f>
        <v>0</v>
      </c>
      <c r="C1633">
        <v>28</v>
      </c>
      <c r="D1633" s="1" t="s">
        <v>2</v>
      </c>
      <c r="E1633" s="1" t="str">
        <f>IF(Origen[[#This Row],[Genero Sin Depurar]]="","Desconocido",Origen[[#This Row],[Genero Sin Depurar]])</f>
        <v>Male</v>
      </c>
      <c r="F1633" s="1" t="s">
        <v>44</v>
      </c>
      <c r="G1633" s="1" t="s">
        <v>45</v>
      </c>
      <c r="H1633" s="2">
        <v>48560</v>
      </c>
      <c r="I1633" s="2" t="str">
        <f>TEXT(Origen[[#This Row],[Fecha Compra]],"dddd")</f>
        <v>domingo</v>
      </c>
      <c r="J1633" s="7" t="str">
        <f>TEXT(MONTH(Origen[[#This Row],[Fecha Compra]]),"MM")</f>
        <v>01</v>
      </c>
      <c r="K1633" s="7">
        <f>YEAR(Origen[[#This Row],[Fecha Compra]])</f>
        <v>2032</v>
      </c>
      <c r="L1633">
        <v>30</v>
      </c>
      <c r="M1633">
        <v>23</v>
      </c>
      <c r="N1633">
        <f>Origen[[#This Row],[Unidades]]*Origen[[#This Row],[PVP]]</f>
        <v>690</v>
      </c>
      <c r="O1633" s="1" t="s">
        <v>113</v>
      </c>
      <c r="P1633" s="1" t="s">
        <v>18</v>
      </c>
      <c r="Q1633" s="1" t="s">
        <v>103</v>
      </c>
      <c r="R1633" s="1" t="s">
        <v>35</v>
      </c>
      <c r="S1633" s="1" t="s">
        <v>56</v>
      </c>
      <c r="T1633" s="1" t="s">
        <v>15</v>
      </c>
      <c r="U1633" s="1" t="s">
        <v>79</v>
      </c>
    </row>
    <row r="1634" spans="1:21" x14ac:dyDescent="0.25">
      <c r="A1634">
        <v>1636</v>
      </c>
      <c r="B1634">
        <f>IF(IFERROR(VLOOKUP(Origen[[#This Row],[Customer ID]],A1635:A5533,1,FALSE),0)&gt;0,1,0)</f>
        <v>0</v>
      </c>
      <c r="C1634">
        <v>68</v>
      </c>
      <c r="D1634" s="1" t="s">
        <v>2</v>
      </c>
      <c r="E1634" s="1" t="str">
        <f>IF(Origen[[#This Row],[Genero Sin Depurar]]="","Desconocido",Origen[[#This Row],[Genero Sin Depurar]])</f>
        <v>Male</v>
      </c>
      <c r="F1634" s="1" t="s">
        <v>71</v>
      </c>
      <c r="G1634" s="1" t="s">
        <v>49</v>
      </c>
      <c r="H1634" s="2">
        <v>48562</v>
      </c>
      <c r="I1634" s="2" t="str">
        <f>TEXT(Origen[[#This Row],[Fecha Compra]],"dddd")</f>
        <v>martes</v>
      </c>
      <c r="J1634" s="7" t="str">
        <f>TEXT(MONTH(Origen[[#This Row],[Fecha Compra]]),"MM")</f>
        <v>01</v>
      </c>
      <c r="K1634" s="7">
        <f>YEAR(Origen[[#This Row],[Fecha Compra]])</f>
        <v>2032</v>
      </c>
      <c r="L1634">
        <v>40</v>
      </c>
      <c r="M1634">
        <v>24</v>
      </c>
      <c r="N1634">
        <f>Origen[[#This Row],[Unidades]]*Origen[[#This Row],[PVP]]</f>
        <v>960</v>
      </c>
      <c r="O1634" s="1" t="s">
        <v>80</v>
      </c>
      <c r="P1634" s="1" t="s">
        <v>6</v>
      </c>
      <c r="Q1634" s="1" t="s">
        <v>65</v>
      </c>
      <c r="R1634" s="1" t="s">
        <v>35</v>
      </c>
      <c r="S1634" s="1" t="s">
        <v>36</v>
      </c>
      <c r="T1634" s="1" t="s">
        <v>15</v>
      </c>
      <c r="U1634" s="1" t="s">
        <v>31</v>
      </c>
    </row>
    <row r="1635" spans="1:21" x14ac:dyDescent="0.25">
      <c r="A1635">
        <v>1637</v>
      </c>
      <c r="B1635">
        <f>IF(IFERROR(VLOOKUP(Origen[[#This Row],[Customer ID]],A1636:A5534,1,FALSE),0)&gt;0,1,0)</f>
        <v>0</v>
      </c>
      <c r="C1635">
        <v>58</v>
      </c>
      <c r="D1635" s="1" t="s">
        <v>2</v>
      </c>
      <c r="E1635" s="1" t="str">
        <f>IF(Origen[[#This Row],[Genero Sin Depurar]]="","Desconocido",Origen[[#This Row],[Genero Sin Depurar]])</f>
        <v>Male</v>
      </c>
      <c r="F1635" s="1" t="s">
        <v>119</v>
      </c>
      <c r="G1635" s="1" t="s">
        <v>24</v>
      </c>
      <c r="H1635" s="2">
        <v>48564</v>
      </c>
      <c r="I1635" s="2" t="str">
        <f>TEXT(Origen[[#This Row],[Fecha Compra]],"dddd")</f>
        <v>jueves</v>
      </c>
      <c r="J1635" s="7" t="str">
        <f>TEXT(MONTH(Origen[[#This Row],[Fecha Compra]]),"MM")</f>
        <v>01</v>
      </c>
      <c r="K1635" s="7">
        <f>YEAR(Origen[[#This Row],[Fecha Compra]])</f>
        <v>2032</v>
      </c>
      <c r="L1635">
        <v>49</v>
      </c>
      <c r="M1635">
        <v>22</v>
      </c>
      <c r="N1635">
        <f>Origen[[#This Row],[Unidades]]*Origen[[#This Row],[PVP]]</f>
        <v>1078</v>
      </c>
      <c r="O1635" s="1" t="s">
        <v>96</v>
      </c>
      <c r="P1635" s="1" t="s">
        <v>6</v>
      </c>
      <c r="Q1635" s="1" t="s">
        <v>78</v>
      </c>
      <c r="R1635" s="1" t="s">
        <v>39</v>
      </c>
      <c r="S1635" s="1" t="s">
        <v>20</v>
      </c>
      <c r="T1635" s="1" t="s">
        <v>15</v>
      </c>
      <c r="U1635" s="1" t="s">
        <v>11</v>
      </c>
    </row>
    <row r="1636" spans="1:21" x14ac:dyDescent="0.25">
      <c r="A1636">
        <v>1638</v>
      </c>
      <c r="B1636">
        <f>IF(IFERROR(VLOOKUP(Origen[[#This Row],[Customer ID]],A1637:A5535,1,FALSE),0)&gt;0,1,0)</f>
        <v>0</v>
      </c>
      <c r="C1636">
        <v>35</v>
      </c>
      <c r="D1636" s="1" t="s">
        <v>2</v>
      </c>
      <c r="E1636" s="1" t="str">
        <f>IF(Origen[[#This Row],[Genero Sin Depurar]]="","Desconocido",Origen[[#This Row],[Genero Sin Depurar]])</f>
        <v>Male</v>
      </c>
      <c r="F1636" s="1" t="s">
        <v>63</v>
      </c>
      <c r="G1636" s="1" t="s">
        <v>4</v>
      </c>
      <c r="H1636" s="2">
        <v>48566</v>
      </c>
      <c r="I1636" s="2" t="str">
        <f>TEXT(Origen[[#This Row],[Fecha Compra]],"dddd")</f>
        <v>sábado</v>
      </c>
      <c r="J1636" s="7" t="str">
        <f>TEXT(MONTH(Origen[[#This Row],[Fecha Compra]]),"MM")</f>
        <v>01</v>
      </c>
      <c r="K1636" s="7">
        <f>YEAR(Origen[[#This Row],[Fecha Compra]])</f>
        <v>2032</v>
      </c>
      <c r="L1636">
        <v>32</v>
      </c>
      <c r="M1636">
        <v>21</v>
      </c>
      <c r="N1636">
        <f>Origen[[#This Row],[Unidades]]*Origen[[#This Row],[PVP]]</f>
        <v>672</v>
      </c>
      <c r="O1636" s="1" t="s">
        <v>17</v>
      </c>
      <c r="P1636" s="1" t="s">
        <v>26</v>
      </c>
      <c r="Q1636" s="1" t="s">
        <v>82</v>
      </c>
      <c r="R1636" s="1" t="s">
        <v>19</v>
      </c>
      <c r="S1636" s="1" t="s">
        <v>27</v>
      </c>
      <c r="T1636" s="1" t="s">
        <v>10</v>
      </c>
      <c r="U1636" s="1" t="s">
        <v>11</v>
      </c>
    </row>
    <row r="1637" spans="1:21" x14ac:dyDescent="0.25">
      <c r="A1637">
        <v>1639</v>
      </c>
      <c r="B1637">
        <f>IF(IFERROR(VLOOKUP(Origen[[#This Row],[Customer ID]],A1638:A5536,1,FALSE),0)&gt;0,1,0)</f>
        <v>0</v>
      </c>
      <c r="C1637">
        <v>68</v>
      </c>
      <c r="D1637" s="1" t="s">
        <v>2</v>
      </c>
      <c r="E1637" s="1" t="str">
        <f>IF(Origen[[#This Row],[Genero Sin Depurar]]="","Desconocido",Origen[[#This Row],[Genero Sin Depurar]])</f>
        <v>Male</v>
      </c>
      <c r="F1637" s="1" t="s">
        <v>84</v>
      </c>
      <c r="G1637" s="1" t="s">
        <v>45</v>
      </c>
      <c r="H1637" s="2">
        <v>48568</v>
      </c>
      <c r="I1637" s="2" t="str">
        <f>TEXT(Origen[[#This Row],[Fecha Compra]],"dddd")</f>
        <v>lunes</v>
      </c>
      <c r="J1637" s="7" t="str">
        <f>TEXT(MONTH(Origen[[#This Row],[Fecha Compra]]),"MM")</f>
        <v>01</v>
      </c>
      <c r="K1637" s="7">
        <f>YEAR(Origen[[#This Row],[Fecha Compra]])</f>
        <v>2032</v>
      </c>
      <c r="L1637">
        <v>18</v>
      </c>
      <c r="M1637">
        <v>51</v>
      </c>
      <c r="N1637">
        <f>Origen[[#This Row],[Unidades]]*Origen[[#This Row],[PVP]]</f>
        <v>918</v>
      </c>
      <c r="O1637" s="1" t="s">
        <v>104</v>
      </c>
      <c r="P1637" s="1" t="s">
        <v>26</v>
      </c>
      <c r="Q1637" s="1" t="s">
        <v>76</v>
      </c>
      <c r="R1637" s="1" t="s">
        <v>19</v>
      </c>
      <c r="S1637" s="1" t="s">
        <v>20</v>
      </c>
      <c r="T1637" s="1" t="s">
        <v>10</v>
      </c>
      <c r="U1637" s="1" t="s">
        <v>22</v>
      </c>
    </row>
    <row r="1638" spans="1:21" x14ac:dyDescent="0.25">
      <c r="A1638">
        <v>1640</v>
      </c>
      <c r="B1638">
        <f>IF(IFERROR(VLOOKUP(Origen[[#This Row],[Customer ID]],A1639:A5537,1,FALSE),0)&gt;0,1,0)</f>
        <v>0</v>
      </c>
      <c r="C1638">
        <v>41</v>
      </c>
      <c r="D1638" s="1" t="s">
        <v>2</v>
      </c>
      <c r="E1638" s="1" t="str">
        <f>IF(Origen[[#This Row],[Genero Sin Depurar]]="","Desconocido",Origen[[#This Row],[Genero Sin Depurar]])</f>
        <v>Male</v>
      </c>
      <c r="F1638" s="1" t="s">
        <v>125</v>
      </c>
      <c r="G1638" s="1" t="s">
        <v>49</v>
      </c>
      <c r="H1638" s="2">
        <v>48570</v>
      </c>
      <c r="I1638" s="2" t="str">
        <f>TEXT(Origen[[#This Row],[Fecha Compra]],"dddd")</f>
        <v>miércoles</v>
      </c>
      <c r="J1638" s="7" t="str">
        <f>TEXT(MONTH(Origen[[#This Row],[Fecha Compra]]),"MM")</f>
        <v>01</v>
      </c>
      <c r="K1638" s="7">
        <f>YEAR(Origen[[#This Row],[Fecha Compra]])</f>
        <v>2032</v>
      </c>
      <c r="L1638">
        <v>50</v>
      </c>
      <c r="M1638">
        <v>65</v>
      </c>
      <c r="N1638">
        <f>Origen[[#This Row],[Unidades]]*Origen[[#This Row],[PVP]]</f>
        <v>3250</v>
      </c>
      <c r="O1638" s="1" t="s">
        <v>50</v>
      </c>
      <c r="P1638" s="1" t="s">
        <v>6</v>
      </c>
      <c r="Q1638" s="1" t="s">
        <v>126</v>
      </c>
      <c r="R1638" s="1" t="s">
        <v>35</v>
      </c>
      <c r="S1638" s="1" t="s">
        <v>20</v>
      </c>
      <c r="T1638" s="1" t="s">
        <v>28</v>
      </c>
      <c r="U1638" s="1" t="s">
        <v>31</v>
      </c>
    </row>
    <row r="1639" spans="1:21" x14ac:dyDescent="0.25">
      <c r="A1639">
        <v>1641</v>
      </c>
      <c r="B1639">
        <f>IF(IFERROR(VLOOKUP(Origen[[#This Row],[Customer ID]],A1640:A5538,1,FALSE),0)&gt;0,1,0)</f>
        <v>0</v>
      </c>
      <c r="C1639">
        <v>65</v>
      </c>
      <c r="D1639" s="1" t="s">
        <v>2</v>
      </c>
      <c r="E1639" s="1" t="str">
        <f>IF(Origen[[#This Row],[Genero Sin Depurar]]="","Desconocido",Origen[[#This Row],[Genero Sin Depurar]])</f>
        <v>Male</v>
      </c>
      <c r="F1639" s="1" t="s">
        <v>101</v>
      </c>
      <c r="G1639" s="1" t="s">
        <v>49</v>
      </c>
      <c r="H1639" s="2">
        <v>48572</v>
      </c>
      <c r="I1639" s="2" t="str">
        <f>TEXT(Origen[[#This Row],[Fecha Compra]],"dddd")</f>
        <v>viernes</v>
      </c>
      <c r="J1639" s="7" t="str">
        <f>TEXT(MONTH(Origen[[#This Row],[Fecha Compra]]),"MM")</f>
        <v>01</v>
      </c>
      <c r="K1639" s="7">
        <f>YEAR(Origen[[#This Row],[Fecha Compra]])</f>
        <v>2032</v>
      </c>
      <c r="L1639">
        <v>13</v>
      </c>
      <c r="M1639">
        <v>51</v>
      </c>
      <c r="N1639">
        <f>Origen[[#This Row],[Unidades]]*Origen[[#This Row],[PVP]]</f>
        <v>663</v>
      </c>
      <c r="O1639" s="1" t="s">
        <v>104</v>
      </c>
      <c r="P1639" s="1" t="s">
        <v>18</v>
      </c>
      <c r="Q1639" s="1" t="s">
        <v>118</v>
      </c>
      <c r="R1639" s="1" t="s">
        <v>19</v>
      </c>
      <c r="S1639" s="1" t="s">
        <v>52</v>
      </c>
      <c r="T1639" s="1" t="s">
        <v>28</v>
      </c>
      <c r="U1639" s="1" t="s">
        <v>22</v>
      </c>
    </row>
    <row r="1640" spans="1:21" x14ac:dyDescent="0.25">
      <c r="A1640">
        <v>1642</v>
      </c>
      <c r="B1640">
        <f>IF(IFERROR(VLOOKUP(Origen[[#This Row],[Customer ID]],A1641:A5539,1,FALSE),0)&gt;0,1,0)</f>
        <v>0</v>
      </c>
      <c r="C1640">
        <v>50</v>
      </c>
      <c r="D1640" s="1" t="s">
        <v>2</v>
      </c>
      <c r="E1640" s="1" t="str">
        <f>IF(Origen[[#This Row],[Genero Sin Depurar]]="","Desconocido",Origen[[#This Row],[Genero Sin Depurar]])</f>
        <v>Male</v>
      </c>
      <c r="F1640" s="1" t="s">
        <v>86</v>
      </c>
      <c r="G1640" s="1" t="s">
        <v>4</v>
      </c>
      <c r="H1640" s="2">
        <v>48574</v>
      </c>
      <c r="I1640" s="2" t="str">
        <f>TEXT(Origen[[#This Row],[Fecha Compra]],"dddd")</f>
        <v>domingo</v>
      </c>
      <c r="J1640" s="7" t="str">
        <f>TEXT(MONTH(Origen[[#This Row],[Fecha Compra]]),"MM")</f>
        <v>01</v>
      </c>
      <c r="K1640" s="7">
        <f>YEAR(Origen[[#This Row],[Fecha Compra]])</f>
        <v>2032</v>
      </c>
      <c r="L1640">
        <v>1</v>
      </c>
      <c r="M1640">
        <v>32</v>
      </c>
      <c r="N1640">
        <f>Origen[[#This Row],[Unidades]]*Origen[[#This Row],[PVP]]</f>
        <v>32</v>
      </c>
      <c r="O1640" s="1" t="s">
        <v>94</v>
      </c>
      <c r="P1640" s="1" t="s">
        <v>6</v>
      </c>
      <c r="Q1640" s="1" t="s">
        <v>65</v>
      </c>
      <c r="R1640" s="1" t="s">
        <v>35</v>
      </c>
      <c r="S1640" s="1" t="s">
        <v>20</v>
      </c>
      <c r="T1640" s="1" t="s">
        <v>57</v>
      </c>
      <c r="U1640" s="1" t="s">
        <v>79</v>
      </c>
    </row>
    <row r="1641" spans="1:21" x14ac:dyDescent="0.25">
      <c r="A1641">
        <v>1643</v>
      </c>
      <c r="B1641">
        <f>IF(IFERROR(VLOOKUP(Origen[[#This Row],[Customer ID]],A1642:A5540,1,FALSE),0)&gt;0,1,0)</f>
        <v>0</v>
      </c>
      <c r="C1641">
        <v>18</v>
      </c>
      <c r="D1641" s="1" t="s">
        <v>2</v>
      </c>
      <c r="E1641" s="1" t="str">
        <f>IF(Origen[[#This Row],[Genero Sin Depurar]]="","Desconocido",Origen[[#This Row],[Genero Sin Depurar]])</f>
        <v>Male</v>
      </c>
      <c r="F1641" s="1" t="s">
        <v>44</v>
      </c>
      <c r="G1641" s="1" t="s">
        <v>45</v>
      </c>
      <c r="H1641" s="2">
        <v>48576</v>
      </c>
      <c r="I1641" s="2" t="str">
        <f>TEXT(Origen[[#This Row],[Fecha Compra]],"dddd")</f>
        <v>martes</v>
      </c>
      <c r="J1641" s="7" t="str">
        <f>TEXT(MONTH(Origen[[#This Row],[Fecha Compra]]),"MM")</f>
        <v>01</v>
      </c>
      <c r="K1641" s="7">
        <f>YEAR(Origen[[#This Row],[Fecha Compra]])</f>
        <v>2032</v>
      </c>
      <c r="L1641">
        <v>16</v>
      </c>
      <c r="M1641">
        <v>70</v>
      </c>
      <c r="N1641">
        <f>Origen[[#This Row],[Unidades]]*Origen[[#This Row],[PVP]]</f>
        <v>1120</v>
      </c>
      <c r="O1641" s="1" t="s">
        <v>73</v>
      </c>
      <c r="P1641" s="1" t="s">
        <v>26</v>
      </c>
      <c r="Q1641" s="1" t="s">
        <v>100</v>
      </c>
      <c r="R1641" s="1" t="s">
        <v>19</v>
      </c>
      <c r="S1641" s="1" t="s">
        <v>56</v>
      </c>
      <c r="T1641" s="1" t="s">
        <v>28</v>
      </c>
      <c r="U1641" s="1" t="s">
        <v>11</v>
      </c>
    </row>
    <row r="1642" spans="1:21" x14ac:dyDescent="0.25">
      <c r="A1642">
        <v>1644</v>
      </c>
      <c r="B1642">
        <f>IF(IFERROR(VLOOKUP(Origen[[#This Row],[Customer ID]],A1643:A5541,1,FALSE),0)&gt;0,1,0)</f>
        <v>0</v>
      </c>
      <c r="C1642">
        <v>38</v>
      </c>
      <c r="D1642" s="1" t="s">
        <v>2</v>
      </c>
      <c r="E1642" s="1" t="str">
        <f>IF(Origen[[#This Row],[Genero Sin Depurar]]="","Desconocido",Origen[[#This Row],[Genero Sin Depurar]])</f>
        <v>Male</v>
      </c>
      <c r="F1642" s="1" t="s">
        <v>101</v>
      </c>
      <c r="G1642" s="1" t="s">
        <v>49</v>
      </c>
      <c r="H1642" s="2">
        <v>48578</v>
      </c>
      <c r="I1642" s="2" t="str">
        <f>TEXT(Origen[[#This Row],[Fecha Compra]],"dddd")</f>
        <v>jueves</v>
      </c>
      <c r="J1642" s="7" t="str">
        <f>TEXT(MONTH(Origen[[#This Row],[Fecha Compra]]),"MM")</f>
        <v>01</v>
      </c>
      <c r="K1642" s="7">
        <f>YEAR(Origen[[#This Row],[Fecha Compra]])</f>
        <v>2032</v>
      </c>
      <c r="L1642">
        <v>6</v>
      </c>
      <c r="M1642">
        <v>77</v>
      </c>
      <c r="N1642">
        <f>Origen[[#This Row],[Unidades]]*Origen[[#This Row],[PVP]]</f>
        <v>462</v>
      </c>
      <c r="O1642" s="1" t="s">
        <v>105</v>
      </c>
      <c r="P1642" s="1" t="s">
        <v>6</v>
      </c>
      <c r="Q1642" s="1" t="s">
        <v>51</v>
      </c>
      <c r="R1642" s="1" t="s">
        <v>35</v>
      </c>
      <c r="S1642" s="1" t="s">
        <v>52</v>
      </c>
      <c r="T1642" s="1" t="s">
        <v>28</v>
      </c>
      <c r="U1642" s="1" t="s">
        <v>70</v>
      </c>
    </row>
    <row r="1643" spans="1:21" x14ac:dyDescent="0.25">
      <c r="A1643">
        <v>1645</v>
      </c>
      <c r="B1643">
        <f>IF(IFERROR(VLOOKUP(Origen[[#This Row],[Customer ID]],A1644:A5542,1,FALSE),0)&gt;0,1,0)</f>
        <v>0</v>
      </c>
      <c r="C1643">
        <v>68</v>
      </c>
      <c r="D1643" s="1" t="s">
        <v>2</v>
      </c>
      <c r="E1643" s="1" t="str">
        <f>IF(Origen[[#This Row],[Genero Sin Depurar]]="","Desconocido",Origen[[#This Row],[Genero Sin Depurar]])</f>
        <v>Male</v>
      </c>
      <c r="F1643" s="1" t="s">
        <v>44</v>
      </c>
      <c r="G1643" s="1" t="s">
        <v>45</v>
      </c>
      <c r="H1643" s="2">
        <v>48580</v>
      </c>
      <c r="I1643" s="2" t="str">
        <f>TEXT(Origen[[#This Row],[Fecha Compra]],"dddd")</f>
        <v>sábado</v>
      </c>
      <c r="J1643" s="7" t="str">
        <f>TEXT(MONTH(Origen[[#This Row],[Fecha Compra]]),"MM")</f>
        <v>01</v>
      </c>
      <c r="K1643" s="7">
        <f>YEAR(Origen[[#This Row],[Fecha Compra]])</f>
        <v>2033</v>
      </c>
      <c r="L1643">
        <v>21</v>
      </c>
      <c r="M1643">
        <v>90</v>
      </c>
      <c r="N1643">
        <f>Origen[[#This Row],[Unidades]]*Origen[[#This Row],[PVP]]</f>
        <v>1890</v>
      </c>
      <c r="O1643" s="1" t="s">
        <v>80</v>
      </c>
      <c r="P1643" s="1" t="s">
        <v>18</v>
      </c>
      <c r="Q1643" s="1" t="s">
        <v>100</v>
      </c>
      <c r="R1643" s="1" t="s">
        <v>35</v>
      </c>
      <c r="S1643" s="1" t="s">
        <v>27</v>
      </c>
      <c r="T1643" s="1" t="s">
        <v>68</v>
      </c>
      <c r="U1643" s="1" t="s">
        <v>70</v>
      </c>
    </row>
    <row r="1644" spans="1:21" x14ac:dyDescent="0.25">
      <c r="A1644">
        <v>1646</v>
      </c>
      <c r="B1644">
        <f>IF(IFERROR(VLOOKUP(Origen[[#This Row],[Customer ID]],A1645:A5543,1,FALSE),0)&gt;0,1,0)</f>
        <v>0</v>
      </c>
      <c r="C1644">
        <v>53</v>
      </c>
      <c r="D1644" s="1" t="s">
        <v>2</v>
      </c>
      <c r="E1644" s="1" t="str">
        <f>IF(Origen[[#This Row],[Genero Sin Depurar]]="","Desconocido",Origen[[#This Row],[Genero Sin Depurar]])</f>
        <v>Male</v>
      </c>
      <c r="F1644" s="1" t="s">
        <v>101</v>
      </c>
      <c r="G1644" s="1" t="s">
        <v>49</v>
      </c>
      <c r="H1644" s="2">
        <v>48582</v>
      </c>
      <c r="I1644" s="2" t="str">
        <f>TEXT(Origen[[#This Row],[Fecha Compra]],"dddd")</f>
        <v>lunes</v>
      </c>
      <c r="J1644" s="7" t="str">
        <f>TEXT(MONTH(Origen[[#This Row],[Fecha Compra]]),"MM")</f>
        <v>01</v>
      </c>
      <c r="K1644" s="7">
        <f>YEAR(Origen[[#This Row],[Fecha Compra]])</f>
        <v>2033</v>
      </c>
      <c r="L1644">
        <v>36</v>
      </c>
      <c r="M1644">
        <v>36</v>
      </c>
      <c r="N1644">
        <f>Origen[[#This Row],[Unidades]]*Origen[[#This Row],[PVP]]</f>
        <v>1296</v>
      </c>
      <c r="O1644" s="1" t="s">
        <v>105</v>
      </c>
      <c r="P1644" s="1" t="s">
        <v>6</v>
      </c>
      <c r="Q1644" s="1" t="s">
        <v>78</v>
      </c>
      <c r="R1644" s="1" t="s">
        <v>35</v>
      </c>
      <c r="S1644" s="1" t="s">
        <v>36</v>
      </c>
      <c r="T1644" s="1" t="s">
        <v>10</v>
      </c>
      <c r="U1644" s="1" t="s">
        <v>79</v>
      </c>
    </row>
    <row r="1645" spans="1:21" x14ac:dyDescent="0.25">
      <c r="A1645">
        <v>1647</v>
      </c>
      <c r="B1645">
        <f>IF(IFERROR(VLOOKUP(Origen[[#This Row],[Customer ID]],A1646:A5544,1,FALSE),0)&gt;0,1,0)</f>
        <v>0</v>
      </c>
      <c r="C1645">
        <v>58</v>
      </c>
      <c r="D1645" s="1" t="s">
        <v>2</v>
      </c>
      <c r="E1645" s="1" t="str">
        <f>IF(Origen[[#This Row],[Genero Sin Depurar]]="","Desconocido",Origen[[#This Row],[Genero Sin Depurar]])</f>
        <v>Male</v>
      </c>
      <c r="F1645" s="1" t="s">
        <v>48</v>
      </c>
      <c r="G1645" s="1" t="s">
        <v>49</v>
      </c>
      <c r="H1645" s="2">
        <v>48584</v>
      </c>
      <c r="I1645" s="2" t="str">
        <f>TEXT(Origen[[#This Row],[Fecha Compra]],"dddd")</f>
        <v>miércoles</v>
      </c>
      <c r="J1645" s="7" t="str">
        <f>TEXT(MONTH(Origen[[#This Row],[Fecha Compra]]),"MM")</f>
        <v>01</v>
      </c>
      <c r="K1645" s="7">
        <f>YEAR(Origen[[#This Row],[Fecha Compra]])</f>
        <v>2033</v>
      </c>
      <c r="L1645">
        <v>20</v>
      </c>
      <c r="M1645">
        <v>77</v>
      </c>
      <c r="N1645">
        <f>Origen[[#This Row],[Unidades]]*Origen[[#This Row],[PVP]]</f>
        <v>1540</v>
      </c>
      <c r="O1645" s="1" t="s">
        <v>127</v>
      </c>
      <c r="P1645" s="1" t="s">
        <v>18</v>
      </c>
      <c r="Q1645" s="1" t="s">
        <v>47</v>
      </c>
      <c r="R1645" s="1" t="s">
        <v>35</v>
      </c>
      <c r="S1645" s="1" t="s">
        <v>36</v>
      </c>
      <c r="T1645" s="1" t="s">
        <v>57</v>
      </c>
      <c r="U1645" s="1" t="s">
        <v>79</v>
      </c>
    </row>
    <row r="1646" spans="1:21" x14ac:dyDescent="0.25">
      <c r="A1646">
        <v>1648</v>
      </c>
      <c r="B1646">
        <f>IF(IFERROR(VLOOKUP(Origen[[#This Row],[Customer ID]],A1647:A5545,1,FALSE),0)&gt;0,1,0)</f>
        <v>0</v>
      </c>
      <c r="C1646">
        <v>34</v>
      </c>
      <c r="D1646" s="1" t="s">
        <v>2</v>
      </c>
      <c r="E1646" s="1" t="str">
        <f>IF(Origen[[#This Row],[Genero Sin Depurar]]="","Desconocido",Origen[[#This Row],[Genero Sin Depurar]])</f>
        <v>Male</v>
      </c>
      <c r="F1646" s="1" t="s">
        <v>119</v>
      </c>
      <c r="G1646" s="1" t="s">
        <v>24</v>
      </c>
      <c r="H1646" s="2">
        <v>48586</v>
      </c>
      <c r="I1646" s="2" t="str">
        <f>TEXT(Origen[[#This Row],[Fecha Compra]],"dddd")</f>
        <v>viernes</v>
      </c>
      <c r="J1646" s="7" t="str">
        <f>TEXT(MONTH(Origen[[#This Row],[Fecha Compra]]),"MM")</f>
        <v>01</v>
      </c>
      <c r="K1646" s="7">
        <f>YEAR(Origen[[#This Row],[Fecha Compra]])</f>
        <v>2033</v>
      </c>
      <c r="L1646">
        <v>8</v>
      </c>
      <c r="M1646">
        <v>78</v>
      </c>
      <c r="N1646">
        <f>Origen[[#This Row],[Unidades]]*Origen[[#This Row],[PVP]]</f>
        <v>624</v>
      </c>
      <c r="O1646" s="1" t="s">
        <v>59</v>
      </c>
      <c r="P1646" s="1" t="s">
        <v>26</v>
      </c>
      <c r="Q1646" s="1" t="s">
        <v>55</v>
      </c>
      <c r="R1646" s="1" t="s">
        <v>35</v>
      </c>
      <c r="S1646" s="1" t="s">
        <v>56</v>
      </c>
      <c r="T1646" s="1" t="s">
        <v>68</v>
      </c>
      <c r="U1646" s="1" t="s">
        <v>40</v>
      </c>
    </row>
    <row r="1647" spans="1:21" x14ac:dyDescent="0.25">
      <c r="A1647">
        <v>1649</v>
      </c>
      <c r="B1647">
        <f>IF(IFERROR(VLOOKUP(Origen[[#This Row],[Customer ID]],A1648:A5546,1,FALSE),0)&gt;0,1,0)</f>
        <v>0</v>
      </c>
      <c r="C1647">
        <v>36</v>
      </c>
      <c r="D1647" s="1" t="s">
        <v>2</v>
      </c>
      <c r="E1647" s="1" t="str">
        <f>IF(Origen[[#This Row],[Genero Sin Depurar]]="","Desconocido",Origen[[#This Row],[Genero Sin Depurar]])</f>
        <v>Male</v>
      </c>
      <c r="F1647" s="1" t="s">
        <v>77</v>
      </c>
      <c r="G1647" s="1" t="s">
        <v>4</v>
      </c>
      <c r="H1647" s="2">
        <v>48588</v>
      </c>
      <c r="I1647" s="2" t="str">
        <f>TEXT(Origen[[#This Row],[Fecha Compra]],"dddd")</f>
        <v>domingo</v>
      </c>
      <c r="J1647" s="7" t="str">
        <f>TEXT(MONTH(Origen[[#This Row],[Fecha Compra]]),"MM")</f>
        <v>01</v>
      </c>
      <c r="K1647" s="7">
        <f>YEAR(Origen[[#This Row],[Fecha Compra]])</f>
        <v>2033</v>
      </c>
      <c r="L1647">
        <v>22</v>
      </c>
      <c r="M1647">
        <v>69</v>
      </c>
      <c r="N1647">
        <f>Origen[[#This Row],[Unidades]]*Origen[[#This Row],[PVP]]</f>
        <v>1518</v>
      </c>
      <c r="O1647" s="1" t="s">
        <v>83</v>
      </c>
      <c r="P1647" s="1" t="s">
        <v>26</v>
      </c>
      <c r="Q1647" s="1" t="s">
        <v>7</v>
      </c>
      <c r="R1647" s="1" t="s">
        <v>35</v>
      </c>
      <c r="S1647" s="1" t="s">
        <v>9</v>
      </c>
      <c r="T1647" s="1" t="s">
        <v>21</v>
      </c>
      <c r="U1647" s="1" t="s">
        <v>70</v>
      </c>
    </row>
    <row r="1648" spans="1:21" x14ac:dyDescent="0.25">
      <c r="A1648">
        <v>1650</v>
      </c>
      <c r="B1648">
        <f>IF(IFERROR(VLOOKUP(Origen[[#This Row],[Customer ID]],A1649:A5547,1,FALSE),0)&gt;0,1,0)</f>
        <v>0</v>
      </c>
      <c r="C1648">
        <v>58</v>
      </c>
      <c r="D1648" s="1" t="s">
        <v>2</v>
      </c>
      <c r="E1648" s="1" t="str">
        <f>IF(Origen[[#This Row],[Genero Sin Depurar]]="","Desconocido",Origen[[#This Row],[Genero Sin Depurar]])</f>
        <v>Male</v>
      </c>
      <c r="F1648" s="1" t="s">
        <v>95</v>
      </c>
      <c r="G1648" s="1" t="s">
        <v>4</v>
      </c>
      <c r="H1648" s="2">
        <v>48590</v>
      </c>
      <c r="I1648" s="2" t="str">
        <f>TEXT(Origen[[#This Row],[Fecha Compra]],"dddd")</f>
        <v>martes</v>
      </c>
      <c r="J1648" s="7" t="str">
        <f>TEXT(MONTH(Origen[[#This Row],[Fecha Compra]]),"MM")</f>
        <v>01</v>
      </c>
      <c r="K1648" s="7">
        <f>YEAR(Origen[[#This Row],[Fecha Compra]])</f>
        <v>2033</v>
      </c>
      <c r="L1648">
        <v>3</v>
      </c>
      <c r="M1648">
        <v>63</v>
      </c>
      <c r="N1648">
        <f>Origen[[#This Row],[Unidades]]*Origen[[#This Row],[PVP]]</f>
        <v>189</v>
      </c>
      <c r="O1648" s="1" t="s">
        <v>132</v>
      </c>
      <c r="P1648" s="1" t="s">
        <v>26</v>
      </c>
      <c r="Q1648" s="1" t="s">
        <v>34</v>
      </c>
      <c r="R1648" s="1" t="s">
        <v>35</v>
      </c>
      <c r="S1648" s="1" t="s">
        <v>20</v>
      </c>
      <c r="T1648" s="1" t="s">
        <v>21</v>
      </c>
      <c r="U1648" s="1" t="s">
        <v>40</v>
      </c>
    </row>
    <row r="1649" spans="1:21" x14ac:dyDescent="0.25">
      <c r="A1649">
        <v>1651</v>
      </c>
      <c r="B1649">
        <f>IF(IFERROR(VLOOKUP(Origen[[#This Row],[Customer ID]],A1650:A5548,1,FALSE),0)&gt;0,1,0)</f>
        <v>0</v>
      </c>
      <c r="C1649">
        <v>60</v>
      </c>
      <c r="D1649" s="1" t="s">
        <v>2</v>
      </c>
      <c r="E1649" s="1" t="str">
        <f>IF(Origen[[#This Row],[Genero Sin Depurar]]="","Desconocido",Origen[[#This Row],[Genero Sin Depurar]])</f>
        <v>Male</v>
      </c>
      <c r="F1649" s="1" t="s">
        <v>101</v>
      </c>
      <c r="G1649" s="1" t="s">
        <v>49</v>
      </c>
      <c r="H1649" s="2">
        <v>48592</v>
      </c>
      <c r="I1649" s="2" t="str">
        <f>TEXT(Origen[[#This Row],[Fecha Compra]],"dddd")</f>
        <v>jueves</v>
      </c>
      <c r="J1649" s="7" t="str">
        <f>TEXT(MONTH(Origen[[#This Row],[Fecha Compra]]),"MM")</f>
        <v>01</v>
      </c>
      <c r="K1649" s="7">
        <f>YEAR(Origen[[#This Row],[Fecha Compra]])</f>
        <v>2033</v>
      </c>
      <c r="L1649">
        <v>46</v>
      </c>
      <c r="M1649">
        <v>36</v>
      </c>
      <c r="N1649">
        <f>Origen[[#This Row],[Unidades]]*Origen[[#This Row],[PVP]]</f>
        <v>1656</v>
      </c>
      <c r="O1649" s="1" t="s">
        <v>54</v>
      </c>
      <c r="P1649" s="1" t="s">
        <v>26</v>
      </c>
      <c r="Q1649" s="1" t="s">
        <v>47</v>
      </c>
      <c r="R1649" s="1" t="s">
        <v>8</v>
      </c>
      <c r="S1649" s="1" t="s">
        <v>27</v>
      </c>
      <c r="T1649" s="1" t="s">
        <v>21</v>
      </c>
      <c r="U1649" s="1" t="s">
        <v>11</v>
      </c>
    </row>
    <row r="1650" spans="1:21" x14ac:dyDescent="0.25">
      <c r="A1650">
        <v>1652</v>
      </c>
      <c r="B1650">
        <f>IF(IFERROR(VLOOKUP(Origen[[#This Row],[Customer ID]],A1651:A5549,1,FALSE),0)&gt;0,1,0)</f>
        <v>0</v>
      </c>
      <c r="C1650">
        <v>59</v>
      </c>
      <c r="D1650" s="1" t="s">
        <v>2</v>
      </c>
      <c r="E1650" s="1" t="str">
        <f>IF(Origen[[#This Row],[Genero Sin Depurar]]="","Desconocido",Origen[[#This Row],[Genero Sin Depurar]])</f>
        <v>Male</v>
      </c>
      <c r="F1650" s="1" t="s">
        <v>44</v>
      </c>
      <c r="G1650" s="1" t="s">
        <v>45</v>
      </c>
      <c r="H1650" s="2">
        <v>48594</v>
      </c>
      <c r="I1650" s="2" t="str">
        <f>TEXT(Origen[[#This Row],[Fecha Compra]],"dddd")</f>
        <v>sábado</v>
      </c>
      <c r="J1650" s="7" t="str">
        <f>TEXT(MONTH(Origen[[#This Row],[Fecha Compra]]),"MM")</f>
        <v>01</v>
      </c>
      <c r="K1650" s="7">
        <f>YEAR(Origen[[#This Row],[Fecha Compra]])</f>
        <v>2033</v>
      </c>
      <c r="L1650">
        <v>42</v>
      </c>
      <c r="M1650">
        <v>80</v>
      </c>
      <c r="N1650">
        <f>Origen[[#This Row],[Unidades]]*Origen[[#This Row],[PVP]]</f>
        <v>3360</v>
      </c>
      <c r="O1650" s="1" t="s">
        <v>87</v>
      </c>
      <c r="P1650" s="1" t="s">
        <v>26</v>
      </c>
      <c r="Q1650" s="1" t="s">
        <v>126</v>
      </c>
      <c r="R1650" s="1" t="s">
        <v>8</v>
      </c>
      <c r="S1650" s="1" t="s">
        <v>36</v>
      </c>
      <c r="T1650" s="1" t="s">
        <v>68</v>
      </c>
      <c r="U1650" s="1" t="s">
        <v>70</v>
      </c>
    </row>
    <row r="1651" spans="1:21" x14ac:dyDescent="0.25">
      <c r="A1651">
        <v>1653</v>
      </c>
      <c r="B1651">
        <f>IF(IFERROR(VLOOKUP(Origen[[#This Row],[Customer ID]],A1652:A5550,1,FALSE),0)&gt;0,1,0)</f>
        <v>0</v>
      </c>
      <c r="C1651">
        <v>65</v>
      </c>
      <c r="D1651" s="1" t="s">
        <v>2</v>
      </c>
      <c r="E1651" s="1" t="str">
        <f>IF(Origen[[#This Row],[Genero Sin Depurar]]="","Desconocido",Origen[[#This Row],[Genero Sin Depurar]])</f>
        <v>Male</v>
      </c>
      <c r="F1651" s="1" t="s">
        <v>12</v>
      </c>
      <c r="G1651" s="1" t="s">
        <v>4</v>
      </c>
      <c r="H1651" s="2">
        <v>48596</v>
      </c>
      <c r="I1651" s="2" t="str">
        <f>TEXT(Origen[[#This Row],[Fecha Compra]],"dddd")</f>
        <v>lunes</v>
      </c>
      <c r="J1651" s="7" t="str">
        <f>TEXT(MONTH(Origen[[#This Row],[Fecha Compra]]),"MM")</f>
        <v>01</v>
      </c>
      <c r="K1651" s="7">
        <f>YEAR(Origen[[#This Row],[Fecha Compra]])</f>
        <v>2033</v>
      </c>
      <c r="L1651">
        <v>1</v>
      </c>
      <c r="M1651">
        <v>35</v>
      </c>
      <c r="N1651">
        <f>Origen[[#This Row],[Unidades]]*Origen[[#This Row],[PVP]]</f>
        <v>35</v>
      </c>
      <c r="O1651" s="1" t="s">
        <v>112</v>
      </c>
      <c r="P1651" s="1" t="s">
        <v>26</v>
      </c>
      <c r="Q1651" s="1" t="s">
        <v>103</v>
      </c>
      <c r="R1651" s="1" t="s">
        <v>35</v>
      </c>
      <c r="S1651" s="1" t="s">
        <v>27</v>
      </c>
      <c r="T1651" s="1" t="s">
        <v>57</v>
      </c>
      <c r="U1651" s="1" t="s">
        <v>11</v>
      </c>
    </row>
    <row r="1652" spans="1:21" x14ac:dyDescent="0.25">
      <c r="A1652">
        <v>1654</v>
      </c>
      <c r="B1652">
        <f>IF(IFERROR(VLOOKUP(Origen[[#This Row],[Customer ID]],A1653:A5551,1,FALSE),0)&gt;0,1,0)</f>
        <v>0</v>
      </c>
      <c r="C1652">
        <v>31</v>
      </c>
      <c r="D1652" s="1" t="s">
        <v>2</v>
      </c>
      <c r="E1652" s="1" t="str">
        <f>IF(Origen[[#This Row],[Genero Sin Depurar]]="","Desconocido",Origen[[#This Row],[Genero Sin Depurar]])</f>
        <v>Male</v>
      </c>
      <c r="F1652" s="1" t="s">
        <v>115</v>
      </c>
      <c r="G1652" s="1" t="s">
        <v>49</v>
      </c>
      <c r="H1652" s="2">
        <v>48598</v>
      </c>
      <c r="I1652" s="2" t="str">
        <f>TEXT(Origen[[#This Row],[Fecha Compra]],"dddd")</f>
        <v>miércoles</v>
      </c>
      <c r="J1652" s="7" t="str">
        <f>TEXT(MONTH(Origen[[#This Row],[Fecha Compra]]),"MM")</f>
        <v>01</v>
      </c>
      <c r="K1652" s="7">
        <f>YEAR(Origen[[#This Row],[Fecha Compra]])</f>
        <v>2033</v>
      </c>
      <c r="L1652">
        <v>29</v>
      </c>
      <c r="M1652">
        <v>93</v>
      </c>
      <c r="N1652">
        <f>Origen[[#This Row],[Unidades]]*Origen[[#This Row],[PVP]]</f>
        <v>2697</v>
      </c>
      <c r="O1652" s="1" t="s">
        <v>94</v>
      </c>
      <c r="P1652" s="1" t="s">
        <v>6</v>
      </c>
      <c r="Q1652" s="1" t="s">
        <v>47</v>
      </c>
      <c r="R1652" s="1" t="s">
        <v>8</v>
      </c>
      <c r="S1652" s="1" t="s">
        <v>52</v>
      </c>
      <c r="T1652" s="1" t="s">
        <v>68</v>
      </c>
      <c r="U1652" s="1" t="s">
        <v>58</v>
      </c>
    </row>
    <row r="1653" spans="1:21" x14ac:dyDescent="0.25">
      <c r="A1653">
        <v>1655</v>
      </c>
      <c r="B1653">
        <f>IF(IFERROR(VLOOKUP(Origen[[#This Row],[Customer ID]],A1654:A5552,1,FALSE),0)&gt;0,1,0)</f>
        <v>0</v>
      </c>
      <c r="C1653">
        <v>43</v>
      </c>
      <c r="D1653" s="1" t="s">
        <v>2</v>
      </c>
      <c r="E1653" s="1" t="str">
        <f>IF(Origen[[#This Row],[Genero Sin Depurar]]="","Desconocido",Origen[[#This Row],[Genero Sin Depurar]])</f>
        <v>Male</v>
      </c>
      <c r="F1653" s="1" t="s">
        <v>115</v>
      </c>
      <c r="G1653" s="1" t="s">
        <v>49</v>
      </c>
      <c r="H1653" s="2">
        <v>48600</v>
      </c>
      <c r="I1653" s="2" t="str">
        <f>TEXT(Origen[[#This Row],[Fecha Compra]],"dddd")</f>
        <v>viernes</v>
      </c>
      <c r="J1653" s="7" t="str">
        <f>TEXT(MONTH(Origen[[#This Row],[Fecha Compra]]),"MM")</f>
        <v>01</v>
      </c>
      <c r="K1653" s="7">
        <f>YEAR(Origen[[#This Row],[Fecha Compra]])</f>
        <v>2033</v>
      </c>
      <c r="L1653">
        <v>14</v>
      </c>
      <c r="M1653">
        <v>25</v>
      </c>
      <c r="N1653">
        <f>Origen[[#This Row],[Unidades]]*Origen[[#This Row],[PVP]]</f>
        <v>350</v>
      </c>
      <c r="O1653" s="1" t="s">
        <v>98</v>
      </c>
      <c r="P1653" s="1" t="s">
        <v>6</v>
      </c>
      <c r="Q1653" s="1" t="s">
        <v>7</v>
      </c>
      <c r="R1653" s="1" t="s">
        <v>19</v>
      </c>
      <c r="S1653" s="1" t="s">
        <v>56</v>
      </c>
      <c r="T1653" s="1" t="s">
        <v>21</v>
      </c>
      <c r="U1653" s="1" t="s">
        <v>40</v>
      </c>
    </row>
    <row r="1654" spans="1:21" x14ac:dyDescent="0.25">
      <c r="A1654">
        <v>1656</v>
      </c>
      <c r="B1654">
        <f>IF(IFERROR(VLOOKUP(Origen[[#This Row],[Customer ID]],A1655:A5553,1,FALSE),0)&gt;0,1,0)</f>
        <v>0</v>
      </c>
      <c r="C1654">
        <v>37</v>
      </c>
      <c r="D1654" s="1" t="s">
        <v>2</v>
      </c>
      <c r="E1654" s="1" t="str">
        <f>IF(Origen[[#This Row],[Genero Sin Depurar]]="","Desconocido",Origen[[#This Row],[Genero Sin Depurar]])</f>
        <v>Male</v>
      </c>
      <c r="F1654" s="1" t="s">
        <v>12</v>
      </c>
      <c r="G1654" s="1" t="s">
        <v>4</v>
      </c>
      <c r="H1654" s="2">
        <v>48602</v>
      </c>
      <c r="I1654" s="2" t="str">
        <f>TEXT(Origen[[#This Row],[Fecha Compra]],"dddd")</f>
        <v>domingo</v>
      </c>
      <c r="J1654" s="7" t="str">
        <f>TEXT(MONTH(Origen[[#This Row],[Fecha Compra]]),"MM")</f>
        <v>01</v>
      </c>
      <c r="K1654" s="7">
        <f>YEAR(Origen[[#This Row],[Fecha Compra]])</f>
        <v>2033</v>
      </c>
      <c r="L1654">
        <v>4</v>
      </c>
      <c r="M1654">
        <v>81</v>
      </c>
      <c r="N1654">
        <f>Origen[[#This Row],[Unidades]]*Origen[[#This Row],[PVP]]</f>
        <v>324</v>
      </c>
      <c r="O1654" s="1" t="s">
        <v>99</v>
      </c>
      <c r="P1654" s="1" t="s">
        <v>6</v>
      </c>
      <c r="Q1654" s="1" t="s">
        <v>62</v>
      </c>
      <c r="R1654" s="1" t="s">
        <v>19</v>
      </c>
      <c r="S1654" s="1" t="s">
        <v>27</v>
      </c>
      <c r="T1654" s="1" t="s">
        <v>28</v>
      </c>
      <c r="U1654" s="1" t="s">
        <v>70</v>
      </c>
    </row>
    <row r="1655" spans="1:21" x14ac:dyDescent="0.25">
      <c r="A1655">
        <v>1657</v>
      </c>
      <c r="B1655">
        <f>IF(IFERROR(VLOOKUP(Origen[[#This Row],[Customer ID]],A1656:A5554,1,FALSE),0)&gt;0,1,0)</f>
        <v>0</v>
      </c>
      <c r="C1655">
        <v>21</v>
      </c>
      <c r="D1655" s="1" t="s">
        <v>2</v>
      </c>
      <c r="E1655" s="1" t="str">
        <f>IF(Origen[[#This Row],[Genero Sin Depurar]]="","Desconocido",Origen[[#This Row],[Genero Sin Depurar]])</f>
        <v>Male</v>
      </c>
      <c r="F1655" s="1" t="s">
        <v>3</v>
      </c>
      <c r="G1655" s="1" t="s">
        <v>4</v>
      </c>
      <c r="H1655" s="2">
        <v>48604</v>
      </c>
      <c r="I1655" s="2" t="str">
        <f>TEXT(Origen[[#This Row],[Fecha Compra]],"dddd")</f>
        <v>martes</v>
      </c>
      <c r="J1655" s="7" t="str">
        <f>TEXT(MONTH(Origen[[#This Row],[Fecha Compra]]),"MM")</f>
        <v>01</v>
      </c>
      <c r="K1655" s="7">
        <f>YEAR(Origen[[#This Row],[Fecha Compra]])</f>
        <v>2033</v>
      </c>
      <c r="L1655">
        <v>41</v>
      </c>
      <c r="M1655">
        <v>42</v>
      </c>
      <c r="N1655">
        <f>Origen[[#This Row],[Unidades]]*Origen[[#This Row],[PVP]]</f>
        <v>1722</v>
      </c>
      <c r="O1655" s="1" t="s">
        <v>98</v>
      </c>
      <c r="P1655" s="1" t="s">
        <v>6</v>
      </c>
      <c r="Q1655" s="1" t="s">
        <v>92</v>
      </c>
      <c r="R1655" s="1" t="s">
        <v>19</v>
      </c>
      <c r="S1655" s="1" t="s">
        <v>52</v>
      </c>
      <c r="T1655" s="1" t="s">
        <v>28</v>
      </c>
      <c r="U1655" s="1" t="s">
        <v>79</v>
      </c>
    </row>
    <row r="1656" spans="1:21" x14ac:dyDescent="0.25">
      <c r="A1656">
        <v>1658</v>
      </c>
      <c r="B1656">
        <f>IF(IFERROR(VLOOKUP(Origen[[#This Row],[Customer ID]],A1657:A5555,1,FALSE),0)&gt;0,1,0)</f>
        <v>0</v>
      </c>
      <c r="C1656">
        <v>69</v>
      </c>
      <c r="D1656" s="1" t="s">
        <v>2</v>
      </c>
      <c r="E1656" s="1" t="str">
        <f>IF(Origen[[#This Row],[Genero Sin Depurar]]="","Desconocido",Origen[[#This Row],[Genero Sin Depurar]])</f>
        <v>Male</v>
      </c>
      <c r="F1656" s="1" t="s">
        <v>69</v>
      </c>
      <c r="G1656" s="1" t="s">
        <v>4</v>
      </c>
      <c r="H1656" s="2">
        <v>48606</v>
      </c>
      <c r="I1656" s="2" t="str">
        <f>TEXT(Origen[[#This Row],[Fecha Compra]],"dddd")</f>
        <v>jueves</v>
      </c>
      <c r="J1656" s="7" t="str">
        <f>TEXT(MONTH(Origen[[#This Row],[Fecha Compra]]),"MM")</f>
        <v>01</v>
      </c>
      <c r="K1656" s="7">
        <f>YEAR(Origen[[#This Row],[Fecha Compra]])</f>
        <v>2033</v>
      </c>
      <c r="L1656">
        <v>4</v>
      </c>
      <c r="M1656">
        <v>36</v>
      </c>
      <c r="N1656">
        <f>Origen[[#This Row],[Unidades]]*Origen[[#This Row],[PVP]]</f>
        <v>144</v>
      </c>
      <c r="O1656" s="1" t="s">
        <v>98</v>
      </c>
      <c r="P1656" s="1" t="s">
        <v>6</v>
      </c>
      <c r="Q1656" s="1" t="s">
        <v>30</v>
      </c>
      <c r="R1656" s="1" t="s">
        <v>19</v>
      </c>
      <c r="S1656" s="1" t="s">
        <v>56</v>
      </c>
      <c r="T1656" s="1" t="s">
        <v>68</v>
      </c>
      <c r="U1656" s="1" t="s">
        <v>58</v>
      </c>
    </row>
    <row r="1657" spans="1:21" x14ac:dyDescent="0.25">
      <c r="A1657">
        <v>1659</v>
      </c>
      <c r="B1657">
        <f>IF(IFERROR(VLOOKUP(Origen[[#This Row],[Customer ID]],A1658:A5556,1,FALSE),0)&gt;0,1,0)</f>
        <v>0</v>
      </c>
      <c r="C1657">
        <v>32</v>
      </c>
      <c r="D1657" s="1" t="s">
        <v>2</v>
      </c>
      <c r="E1657" s="1" t="str">
        <f>IF(Origen[[#This Row],[Genero Sin Depurar]]="","Desconocido",Origen[[#This Row],[Genero Sin Depurar]])</f>
        <v>Male</v>
      </c>
      <c r="F1657" s="1" t="s">
        <v>88</v>
      </c>
      <c r="G1657" s="1" t="s">
        <v>49</v>
      </c>
      <c r="H1657" s="2">
        <v>48608</v>
      </c>
      <c r="I1657" s="2" t="str">
        <f>TEXT(Origen[[#This Row],[Fecha Compra]],"dddd")</f>
        <v>sábado</v>
      </c>
      <c r="J1657" s="7" t="str">
        <f>TEXT(MONTH(Origen[[#This Row],[Fecha Compra]]),"MM")</f>
        <v>01</v>
      </c>
      <c r="K1657" s="7">
        <f>YEAR(Origen[[#This Row],[Fecha Compra]])</f>
        <v>2033</v>
      </c>
      <c r="L1657">
        <v>47</v>
      </c>
      <c r="M1657">
        <v>66</v>
      </c>
      <c r="N1657">
        <f>Origen[[#This Row],[Unidades]]*Origen[[#This Row],[PVP]]</f>
        <v>3102</v>
      </c>
      <c r="O1657" s="1" t="s">
        <v>102</v>
      </c>
      <c r="P1657" s="1" t="s">
        <v>18</v>
      </c>
      <c r="Q1657" s="1" t="s">
        <v>51</v>
      </c>
      <c r="R1657" s="1" t="s">
        <v>19</v>
      </c>
      <c r="S1657" s="1" t="s">
        <v>56</v>
      </c>
      <c r="T1657" s="1" t="s">
        <v>15</v>
      </c>
      <c r="U1657" s="1" t="s">
        <v>22</v>
      </c>
    </row>
    <row r="1658" spans="1:21" x14ac:dyDescent="0.25">
      <c r="A1658">
        <v>1660</v>
      </c>
      <c r="B1658">
        <f>IF(IFERROR(VLOOKUP(Origen[[#This Row],[Customer ID]],A1659:A5557,1,FALSE),0)&gt;0,1,0)</f>
        <v>0</v>
      </c>
      <c r="C1658">
        <v>53</v>
      </c>
      <c r="D1658" s="1" t="s">
        <v>2</v>
      </c>
      <c r="E1658" s="1" t="str">
        <f>IF(Origen[[#This Row],[Genero Sin Depurar]]="","Desconocido",Origen[[#This Row],[Genero Sin Depurar]])</f>
        <v>Male</v>
      </c>
      <c r="F1658" s="1" t="s">
        <v>125</v>
      </c>
      <c r="G1658" s="1" t="s">
        <v>49</v>
      </c>
      <c r="H1658" s="2">
        <v>48610</v>
      </c>
      <c r="I1658" s="2" t="str">
        <f>TEXT(Origen[[#This Row],[Fecha Compra]],"dddd")</f>
        <v>lunes</v>
      </c>
      <c r="J1658" s="7" t="str">
        <f>TEXT(MONTH(Origen[[#This Row],[Fecha Compra]]),"MM")</f>
        <v>01</v>
      </c>
      <c r="K1658" s="7">
        <f>YEAR(Origen[[#This Row],[Fecha Compra]])</f>
        <v>2033</v>
      </c>
      <c r="L1658">
        <v>44</v>
      </c>
      <c r="M1658">
        <v>37</v>
      </c>
      <c r="N1658">
        <f>Origen[[#This Row],[Unidades]]*Origen[[#This Row],[PVP]]</f>
        <v>1628</v>
      </c>
      <c r="O1658" s="1" t="s">
        <v>122</v>
      </c>
      <c r="P1658" s="1" t="s">
        <v>26</v>
      </c>
      <c r="Q1658" s="1" t="s">
        <v>76</v>
      </c>
      <c r="R1658" s="1" t="s">
        <v>39</v>
      </c>
      <c r="S1658" s="1" t="s">
        <v>27</v>
      </c>
      <c r="T1658" s="1" t="s">
        <v>10</v>
      </c>
      <c r="U1658" s="1" t="s">
        <v>31</v>
      </c>
    </row>
    <row r="1659" spans="1:21" x14ac:dyDescent="0.25">
      <c r="A1659">
        <v>1661</v>
      </c>
      <c r="B1659">
        <f>IF(IFERROR(VLOOKUP(Origen[[#This Row],[Customer ID]],A1660:A5558,1,FALSE),0)&gt;0,1,0)</f>
        <v>0</v>
      </c>
      <c r="C1659">
        <v>59</v>
      </c>
      <c r="D1659" s="1" t="s">
        <v>2</v>
      </c>
      <c r="E1659" s="1" t="str">
        <f>IF(Origen[[#This Row],[Genero Sin Depurar]]="","Desconocido",Origen[[#This Row],[Genero Sin Depurar]])</f>
        <v>Male</v>
      </c>
      <c r="F1659" s="1" t="s">
        <v>95</v>
      </c>
      <c r="G1659" s="1" t="s">
        <v>4</v>
      </c>
      <c r="H1659" s="2">
        <v>48612</v>
      </c>
      <c r="I1659" s="2" t="str">
        <f>TEXT(Origen[[#This Row],[Fecha Compra]],"dddd")</f>
        <v>miércoles</v>
      </c>
      <c r="J1659" s="7" t="str">
        <f>TEXT(MONTH(Origen[[#This Row],[Fecha Compra]]),"MM")</f>
        <v>01</v>
      </c>
      <c r="K1659" s="7">
        <f>YEAR(Origen[[#This Row],[Fecha Compra]])</f>
        <v>2033</v>
      </c>
      <c r="L1659">
        <v>37</v>
      </c>
      <c r="M1659">
        <v>45</v>
      </c>
      <c r="N1659">
        <f>Origen[[#This Row],[Unidades]]*Origen[[#This Row],[PVP]]</f>
        <v>1665</v>
      </c>
      <c r="O1659" s="1" t="s">
        <v>42</v>
      </c>
      <c r="P1659" s="1" t="s">
        <v>6</v>
      </c>
      <c r="Q1659" s="1" t="s">
        <v>116</v>
      </c>
      <c r="R1659" s="1" t="s">
        <v>8</v>
      </c>
      <c r="S1659" s="1" t="s">
        <v>36</v>
      </c>
      <c r="T1659" s="1" t="s">
        <v>10</v>
      </c>
      <c r="U1659" s="1" t="s">
        <v>70</v>
      </c>
    </row>
    <row r="1660" spans="1:21" x14ac:dyDescent="0.25">
      <c r="A1660">
        <v>1662</v>
      </c>
      <c r="B1660">
        <f>IF(IFERROR(VLOOKUP(Origen[[#This Row],[Customer ID]],A1661:A5559,1,FALSE),0)&gt;0,1,0)</f>
        <v>0</v>
      </c>
      <c r="C1660">
        <v>64</v>
      </c>
      <c r="D1660" s="1" t="s">
        <v>2</v>
      </c>
      <c r="E1660" s="1" t="str">
        <f>IF(Origen[[#This Row],[Genero Sin Depurar]]="","Desconocido",Origen[[#This Row],[Genero Sin Depurar]])</f>
        <v>Male</v>
      </c>
      <c r="F1660" s="1" t="s">
        <v>125</v>
      </c>
      <c r="G1660" s="1" t="s">
        <v>49</v>
      </c>
      <c r="H1660" s="2">
        <v>48614</v>
      </c>
      <c r="I1660" s="2" t="str">
        <f>TEXT(Origen[[#This Row],[Fecha Compra]],"dddd")</f>
        <v>viernes</v>
      </c>
      <c r="J1660" s="7" t="str">
        <f>TEXT(MONTH(Origen[[#This Row],[Fecha Compra]]),"MM")</f>
        <v>01</v>
      </c>
      <c r="K1660" s="7">
        <f>YEAR(Origen[[#This Row],[Fecha Compra]])</f>
        <v>2033</v>
      </c>
      <c r="L1660">
        <v>21</v>
      </c>
      <c r="M1660">
        <v>86</v>
      </c>
      <c r="N1660">
        <f>Origen[[#This Row],[Unidades]]*Origen[[#This Row],[PVP]]</f>
        <v>1806</v>
      </c>
      <c r="O1660" s="1" t="s">
        <v>128</v>
      </c>
      <c r="P1660" s="1" t="s">
        <v>18</v>
      </c>
      <c r="Q1660" s="1" t="s">
        <v>100</v>
      </c>
      <c r="R1660" s="1" t="s">
        <v>35</v>
      </c>
      <c r="S1660" s="1" t="s">
        <v>52</v>
      </c>
      <c r="T1660" s="1" t="s">
        <v>68</v>
      </c>
      <c r="U1660" s="1" t="s">
        <v>40</v>
      </c>
    </row>
    <row r="1661" spans="1:21" x14ac:dyDescent="0.25">
      <c r="A1661">
        <v>1663</v>
      </c>
      <c r="B1661">
        <f>IF(IFERROR(VLOOKUP(Origen[[#This Row],[Customer ID]],A1662:A5560,1,FALSE),0)&gt;0,1,0)</f>
        <v>0</v>
      </c>
      <c r="C1661">
        <v>63</v>
      </c>
      <c r="D1661" s="1" t="s">
        <v>2</v>
      </c>
      <c r="E1661" s="1" t="str">
        <f>IF(Origen[[#This Row],[Genero Sin Depurar]]="","Desconocido",Origen[[#This Row],[Genero Sin Depurar]])</f>
        <v>Male</v>
      </c>
      <c r="F1661" s="1" t="s">
        <v>71</v>
      </c>
      <c r="G1661" s="1" t="s">
        <v>49</v>
      </c>
      <c r="H1661" s="2">
        <v>48616</v>
      </c>
      <c r="I1661" s="2" t="str">
        <f>TEXT(Origen[[#This Row],[Fecha Compra]],"dddd")</f>
        <v>domingo</v>
      </c>
      <c r="J1661" s="7" t="str">
        <f>TEXT(MONTH(Origen[[#This Row],[Fecha Compra]]),"MM")</f>
        <v>01</v>
      </c>
      <c r="K1661" s="7">
        <f>YEAR(Origen[[#This Row],[Fecha Compra]])</f>
        <v>2033</v>
      </c>
      <c r="L1661">
        <v>46</v>
      </c>
      <c r="M1661">
        <v>24</v>
      </c>
      <c r="N1661">
        <f>Origen[[#This Row],[Unidades]]*Origen[[#This Row],[PVP]]</f>
        <v>1104</v>
      </c>
      <c r="O1661" s="1" t="s">
        <v>112</v>
      </c>
      <c r="P1661" s="1" t="s">
        <v>26</v>
      </c>
      <c r="Q1661" s="1" t="s">
        <v>60</v>
      </c>
      <c r="R1661" s="1" t="s">
        <v>8</v>
      </c>
      <c r="S1661" s="1" t="s">
        <v>20</v>
      </c>
      <c r="T1661" s="1" t="s">
        <v>68</v>
      </c>
      <c r="U1661" s="1" t="s">
        <v>11</v>
      </c>
    </row>
    <row r="1662" spans="1:21" x14ac:dyDescent="0.25">
      <c r="A1662">
        <v>1664</v>
      </c>
      <c r="B1662">
        <f>IF(IFERROR(VLOOKUP(Origen[[#This Row],[Customer ID]],A1663:A5561,1,FALSE),0)&gt;0,1,0)</f>
        <v>0</v>
      </c>
      <c r="C1662">
        <v>43</v>
      </c>
      <c r="D1662" s="1" t="s">
        <v>2</v>
      </c>
      <c r="E1662" s="1" t="str">
        <f>IF(Origen[[#This Row],[Genero Sin Depurar]]="","Desconocido",Origen[[#This Row],[Genero Sin Depurar]])</f>
        <v>Male</v>
      </c>
      <c r="F1662" s="1" t="s">
        <v>37</v>
      </c>
      <c r="G1662" s="1" t="s">
        <v>4</v>
      </c>
      <c r="H1662" s="2">
        <v>48618</v>
      </c>
      <c r="I1662" s="2" t="str">
        <f>TEXT(Origen[[#This Row],[Fecha Compra]],"dddd")</f>
        <v>martes</v>
      </c>
      <c r="J1662" s="7" t="str">
        <f>TEXT(MONTH(Origen[[#This Row],[Fecha Compra]]),"MM")</f>
        <v>01</v>
      </c>
      <c r="K1662" s="7">
        <f>YEAR(Origen[[#This Row],[Fecha Compra]])</f>
        <v>2033</v>
      </c>
      <c r="L1662">
        <v>1</v>
      </c>
      <c r="M1662">
        <v>22</v>
      </c>
      <c r="N1662">
        <f>Origen[[#This Row],[Unidades]]*Origen[[#This Row],[PVP]]</f>
        <v>22</v>
      </c>
      <c r="O1662" s="1" t="s">
        <v>13</v>
      </c>
      <c r="P1662" s="1" t="s">
        <v>74</v>
      </c>
      <c r="Q1662" s="1" t="s">
        <v>62</v>
      </c>
      <c r="R1662" s="1" t="s">
        <v>35</v>
      </c>
      <c r="S1662" s="1" t="s">
        <v>36</v>
      </c>
      <c r="T1662" s="1" t="s">
        <v>15</v>
      </c>
      <c r="U1662" s="1" t="s">
        <v>58</v>
      </c>
    </row>
    <row r="1663" spans="1:21" x14ac:dyDescent="0.25">
      <c r="A1663">
        <v>1665</v>
      </c>
      <c r="B1663">
        <f>IF(IFERROR(VLOOKUP(Origen[[#This Row],[Customer ID]],A1664:A5562,1,FALSE),0)&gt;0,1,0)</f>
        <v>0</v>
      </c>
      <c r="C1663">
        <v>19</v>
      </c>
      <c r="D1663" s="1" t="s">
        <v>2</v>
      </c>
      <c r="E1663" s="1" t="str">
        <f>IF(Origen[[#This Row],[Genero Sin Depurar]]="","Desconocido",Origen[[#This Row],[Genero Sin Depurar]])</f>
        <v>Male</v>
      </c>
      <c r="F1663" s="1" t="s">
        <v>48</v>
      </c>
      <c r="G1663" s="1" t="s">
        <v>49</v>
      </c>
      <c r="H1663" s="2">
        <v>48620</v>
      </c>
      <c r="I1663" s="2" t="str">
        <f>TEXT(Origen[[#This Row],[Fecha Compra]],"dddd")</f>
        <v>jueves</v>
      </c>
      <c r="J1663" s="7" t="str">
        <f>TEXT(MONTH(Origen[[#This Row],[Fecha Compra]]),"MM")</f>
        <v>01</v>
      </c>
      <c r="K1663" s="7">
        <f>YEAR(Origen[[#This Row],[Fecha Compra]])</f>
        <v>2033</v>
      </c>
      <c r="L1663">
        <v>35</v>
      </c>
      <c r="M1663">
        <v>53</v>
      </c>
      <c r="N1663">
        <f>Origen[[#This Row],[Unidades]]*Origen[[#This Row],[PVP]]</f>
        <v>1855</v>
      </c>
      <c r="O1663" s="1" t="s">
        <v>130</v>
      </c>
      <c r="P1663" s="1" t="s">
        <v>26</v>
      </c>
      <c r="Q1663" s="1" t="s">
        <v>55</v>
      </c>
      <c r="R1663" s="1" t="s">
        <v>19</v>
      </c>
      <c r="S1663" s="1" t="s">
        <v>27</v>
      </c>
      <c r="T1663" s="1" t="s">
        <v>28</v>
      </c>
      <c r="U1663" s="1" t="s">
        <v>22</v>
      </c>
    </row>
    <row r="1664" spans="1:21" x14ac:dyDescent="0.25">
      <c r="A1664">
        <v>1666</v>
      </c>
      <c r="B1664">
        <f>IF(IFERROR(VLOOKUP(Origen[[#This Row],[Customer ID]],A1665:A5563,1,FALSE),0)&gt;0,1,0)</f>
        <v>0</v>
      </c>
      <c r="C1664">
        <v>40</v>
      </c>
      <c r="D1664" s="1" t="s">
        <v>2</v>
      </c>
      <c r="E1664" s="1" t="str">
        <f>IF(Origen[[#This Row],[Genero Sin Depurar]]="","Desconocido",Origen[[#This Row],[Genero Sin Depurar]])</f>
        <v>Male</v>
      </c>
      <c r="F1664" s="1" t="s">
        <v>84</v>
      </c>
      <c r="G1664" s="1" t="s">
        <v>45</v>
      </c>
      <c r="H1664" s="2">
        <v>48622</v>
      </c>
      <c r="I1664" s="2" t="str">
        <f>TEXT(Origen[[#This Row],[Fecha Compra]],"dddd")</f>
        <v>sábado</v>
      </c>
      <c r="J1664" s="7" t="str">
        <f>TEXT(MONTH(Origen[[#This Row],[Fecha Compra]]),"MM")</f>
        <v>01</v>
      </c>
      <c r="K1664" s="7">
        <f>YEAR(Origen[[#This Row],[Fecha Compra]])</f>
        <v>2033</v>
      </c>
      <c r="L1664">
        <v>49</v>
      </c>
      <c r="M1664">
        <v>41</v>
      </c>
      <c r="N1664">
        <f>Origen[[#This Row],[Unidades]]*Origen[[#This Row],[PVP]]</f>
        <v>2009</v>
      </c>
      <c r="O1664" s="1" t="s">
        <v>112</v>
      </c>
      <c r="P1664" s="1" t="s">
        <v>6</v>
      </c>
      <c r="Q1664" s="1" t="s">
        <v>51</v>
      </c>
      <c r="R1664" s="1" t="s">
        <v>39</v>
      </c>
      <c r="S1664" s="1" t="s">
        <v>27</v>
      </c>
      <c r="T1664" s="1" t="s">
        <v>10</v>
      </c>
      <c r="U1664" s="1" t="s">
        <v>70</v>
      </c>
    </row>
    <row r="1665" spans="1:21" x14ac:dyDescent="0.25">
      <c r="A1665">
        <v>1667</v>
      </c>
      <c r="B1665">
        <f>IF(IFERROR(VLOOKUP(Origen[[#This Row],[Customer ID]],A1666:A5564,1,FALSE),0)&gt;0,1,0)</f>
        <v>0</v>
      </c>
      <c r="C1665">
        <v>51</v>
      </c>
      <c r="D1665" s="1" t="s">
        <v>2</v>
      </c>
      <c r="E1665" s="1" t="str">
        <f>IF(Origen[[#This Row],[Genero Sin Depurar]]="","Desconocido",Origen[[#This Row],[Genero Sin Depurar]])</f>
        <v>Male</v>
      </c>
      <c r="F1665" s="1" t="s">
        <v>69</v>
      </c>
      <c r="G1665" s="1" t="s">
        <v>4</v>
      </c>
      <c r="H1665" s="2">
        <v>48624</v>
      </c>
      <c r="I1665" s="2" t="str">
        <f>TEXT(Origen[[#This Row],[Fecha Compra]],"dddd")</f>
        <v>lunes</v>
      </c>
      <c r="J1665" s="7" t="str">
        <f>TEXT(MONTH(Origen[[#This Row],[Fecha Compra]]),"MM")</f>
        <v>01</v>
      </c>
      <c r="K1665" s="7">
        <f>YEAR(Origen[[#This Row],[Fecha Compra]])</f>
        <v>2033</v>
      </c>
      <c r="L1665">
        <v>47</v>
      </c>
      <c r="M1665">
        <v>64</v>
      </c>
      <c r="N1665">
        <f>Origen[[#This Row],[Unidades]]*Origen[[#This Row],[PVP]]</f>
        <v>3008</v>
      </c>
      <c r="O1665" s="1" t="s">
        <v>54</v>
      </c>
      <c r="P1665" s="1" t="s">
        <v>26</v>
      </c>
      <c r="Q1665" s="1" t="s">
        <v>126</v>
      </c>
      <c r="R1665" s="1" t="s">
        <v>35</v>
      </c>
      <c r="S1665" s="1" t="s">
        <v>56</v>
      </c>
      <c r="T1665" s="1" t="s">
        <v>28</v>
      </c>
      <c r="U1665" s="1" t="s">
        <v>31</v>
      </c>
    </row>
    <row r="1666" spans="1:21" x14ac:dyDescent="0.25">
      <c r="A1666">
        <v>1668</v>
      </c>
      <c r="B1666">
        <f>IF(IFERROR(VLOOKUP(Origen[[#This Row],[Customer ID]],A1667:A5565,1,FALSE),0)&gt;0,1,0)</f>
        <v>0</v>
      </c>
      <c r="C1666">
        <v>51</v>
      </c>
      <c r="D1666" s="1" t="s">
        <v>2</v>
      </c>
      <c r="E1666" s="1" t="str">
        <f>IF(Origen[[#This Row],[Genero Sin Depurar]]="","Desconocido",Origen[[#This Row],[Genero Sin Depurar]])</f>
        <v>Male</v>
      </c>
      <c r="F1666" s="1" t="s">
        <v>48</v>
      </c>
      <c r="G1666" s="1" t="s">
        <v>49</v>
      </c>
      <c r="H1666" s="2">
        <v>48626</v>
      </c>
      <c r="I1666" s="2" t="str">
        <f>TEXT(Origen[[#This Row],[Fecha Compra]],"dddd")</f>
        <v>miércoles</v>
      </c>
      <c r="J1666" s="7" t="str">
        <f>TEXT(MONTH(Origen[[#This Row],[Fecha Compra]]),"MM")</f>
        <v>01</v>
      </c>
      <c r="K1666" s="7">
        <f>YEAR(Origen[[#This Row],[Fecha Compra]])</f>
        <v>2033</v>
      </c>
      <c r="L1666">
        <v>24</v>
      </c>
      <c r="M1666">
        <v>40</v>
      </c>
      <c r="N1666">
        <f>Origen[[#This Row],[Unidades]]*Origen[[#This Row],[PVP]]</f>
        <v>960</v>
      </c>
      <c r="O1666" s="1" t="s">
        <v>83</v>
      </c>
      <c r="P1666" s="1" t="s">
        <v>6</v>
      </c>
      <c r="Q1666" s="1" t="s">
        <v>92</v>
      </c>
      <c r="R1666" s="1" t="s">
        <v>8</v>
      </c>
      <c r="S1666" s="1" t="s">
        <v>52</v>
      </c>
      <c r="T1666" s="1" t="s">
        <v>57</v>
      </c>
      <c r="U1666" s="1" t="s">
        <v>79</v>
      </c>
    </row>
    <row r="1667" spans="1:21" x14ac:dyDescent="0.25">
      <c r="A1667">
        <v>1669</v>
      </c>
      <c r="B1667">
        <f>IF(IFERROR(VLOOKUP(Origen[[#This Row],[Customer ID]],A1668:A5566,1,FALSE),0)&gt;0,1,0)</f>
        <v>0</v>
      </c>
      <c r="C1667">
        <v>66</v>
      </c>
      <c r="D1667" s="1" t="s">
        <v>2</v>
      </c>
      <c r="E1667" s="1" t="str">
        <f>IF(Origen[[#This Row],[Genero Sin Depurar]]="","Desconocido",Origen[[#This Row],[Genero Sin Depurar]])</f>
        <v>Male</v>
      </c>
      <c r="F1667" s="1" t="s">
        <v>3</v>
      </c>
      <c r="G1667" s="1" t="s">
        <v>4</v>
      </c>
      <c r="H1667" s="2">
        <v>48628</v>
      </c>
      <c r="I1667" s="2" t="str">
        <f>TEXT(Origen[[#This Row],[Fecha Compra]],"dddd")</f>
        <v>viernes</v>
      </c>
      <c r="J1667" s="7" t="str">
        <f>TEXT(MONTH(Origen[[#This Row],[Fecha Compra]]),"MM")</f>
        <v>01</v>
      </c>
      <c r="K1667" s="7">
        <f>YEAR(Origen[[#This Row],[Fecha Compra]])</f>
        <v>2033</v>
      </c>
      <c r="L1667">
        <v>28</v>
      </c>
      <c r="M1667">
        <v>33</v>
      </c>
      <c r="N1667">
        <f>Origen[[#This Row],[Unidades]]*Origen[[#This Row],[PVP]]</f>
        <v>924</v>
      </c>
      <c r="O1667" s="1" t="s">
        <v>122</v>
      </c>
      <c r="P1667" s="1" t="s">
        <v>6</v>
      </c>
      <c r="Q1667" s="1" t="s">
        <v>43</v>
      </c>
      <c r="R1667" s="1" t="s">
        <v>35</v>
      </c>
      <c r="S1667" s="1" t="s">
        <v>36</v>
      </c>
      <c r="T1667" s="1" t="s">
        <v>68</v>
      </c>
      <c r="U1667" s="1" t="s">
        <v>11</v>
      </c>
    </row>
    <row r="1668" spans="1:21" x14ac:dyDescent="0.25">
      <c r="A1668">
        <v>1670</v>
      </c>
      <c r="B1668">
        <f>IF(IFERROR(VLOOKUP(Origen[[#This Row],[Customer ID]],A1669:A5567,1,FALSE),0)&gt;0,1,0)</f>
        <v>0</v>
      </c>
      <c r="C1668">
        <v>42</v>
      </c>
      <c r="D1668" s="1" t="s">
        <v>2</v>
      </c>
      <c r="E1668" s="1" t="str">
        <f>IF(Origen[[#This Row],[Genero Sin Depurar]]="","Desconocido",Origen[[#This Row],[Genero Sin Depurar]])</f>
        <v>Male</v>
      </c>
      <c r="F1668" s="1" t="s">
        <v>95</v>
      </c>
      <c r="G1668" s="1" t="s">
        <v>4</v>
      </c>
      <c r="H1668" s="2">
        <v>48630</v>
      </c>
      <c r="I1668" s="2" t="str">
        <f>TEXT(Origen[[#This Row],[Fecha Compra]],"dddd")</f>
        <v>domingo</v>
      </c>
      <c r="J1668" s="7" t="str">
        <f>TEXT(MONTH(Origen[[#This Row],[Fecha Compra]]),"MM")</f>
        <v>01</v>
      </c>
      <c r="K1668" s="7">
        <f>YEAR(Origen[[#This Row],[Fecha Compra]])</f>
        <v>2033</v>
      </c>
      <c r="L1668">
        <v>22</v>
      </c>
      <c r="M1668">
        <v>59</v>
      </c>
      <c r="N1668">
        <f>Origen[[#This Row],[Unidades]]*Origen[[#This Row],[PVP]]</f>
        <v>1298</v>
      </c>
      <c r="O1668" s="1" t="s">
        <v>132</v>
      </c>
      <c r="P1668" s="1" t="s">
        <v>6</v>
      </c>
      <c r="Q1668" s="1" t="s">
        <v>14</v>
      </c>
      <c r="R1668" s="1" t="s">
        <v>8</v>
      </c>
      <c r="S1668" s="1" t="s">
        <v>56</v>
      </c>
      <c r="T1668" s="1" t="s">
        <v>57</v>
      </c>
      <c r="U1668" s="1" t="s">
        <v>40</v>
      </c>
    </row>
    <row r="1669" spans="1:21" x14ac:dyDescent="0.25">
      <c r="A1669">
        <v>1671</v>
      </c>
      <c r="B1669">
        <f>IF(IFERROR(VLOOKUP(Origen[[#This Row],[Customer ID]],A1670:A5568,1,FALSE),0)&gt;0,1,0)</f>
        <v>0</v>
      </c>
      <c r="C1669">
        <v>22</v>
      </c>
      <c r="D1669" s="1" t="s">
        <v>2</v>
      </c>
      <c r="E1669" s="1" t="str">
        <f>IF(Origen[[#This Row],[Genero Sin Depurar]]="","Desconocido",Origen[[#This Row],[Genero Sin Depurar]])</f>
        <v>Male</v>
      </c>
      <c r="F1669" s="1" t="s">
        <v>77</v>
      </c>
      <c r="G1669" s="1" t="s">
        <v>4</v>
      </c>
      <c r="H1669" s="2">
        <v>48632</v>
      </c>
      <c r="I1669" s="2" t="str">
        <f>TEXT(Origen[[#This Row],[Fecha Compra]],"dddd")</f>
        <v>martes</v>
      </c>
      <c r="J1669" s="7" t="str">
        <f>TEXT(MONTH(Origen[[#This Row],[Fecha Compra]]),"MM")</f>
        <v>01</v>
      </c>
      <c r="K1669" s="7">
        <f>YEAR(Origen[[#This Row],[Fecha Compra]])</f>
        <v>2033</v>
      </c>
      <c r="L1669">
        <v>20</v>
      </c>
      <c r="M1669">
        <v>73</v>
      </c>
      <c r="N1669">
        <f>Origen[[#This Row],[Unidades]]*Origen[[#This Row],[PVP]]</f>
        <v>1460</v>
      </c>
      <c r="O1669" s="1" t="s">
        <v>122</v>
      </c>
      <c r="P1669" s="1" t="s">
        <v>6</v>
      </c>
      <c r="Q1669" s="1" t="s">
        <v>91</v>
      </c>
      <c r="R1669" s="1" t="s">
        <v>39</v>
      </c>
      <c r="S1669" s="1" t="s">
        <v>20</v>
      </c>
      <c r="T1669" s="1" t="s">
        <v>15</v>
      </c>
      <c r="U1669" s="1" t="s">
        <v>22</v>
      </c>
    </row>
    <row r="1670" spans="1:21" x14ac:dyDescent="0.25">
      <c r="A1670">
        <v>1672</v>
      </c>
      <c r="B1670">
        <f>IF(IFERROR(VLOOKUP(Origen[[#This Row],[Customer ID]],A1671:A5569,1,FALSE),0)&gt;0,1,0)</f>
        <v>0</v>
      </c>
      <c r="C1670">
        <v>31</v>
      </c>
      <c r="D1670" s="1" t="s">
        <v>2</v>
      </c>
      <c r="E1670" s="1" t="str">
        <f>IF(Origen[[#This Row],[Genero Sin Depurar]]="","Desconocido",Origen[[#This Row],[Genero Sin Depurar]])</f>
        <v>Male</v>
      </c>
      <c r="F1670" s="1" t="s">
        <v>86</v>
      </c>
      <c r="G1670" s="1" t="s">
        <v>4</v>
      </c>
      <c r="H1670" s="2">
        <v>48634</v>
      </c>
      <c r="I1670" s="2" t="str">
        <f>TEXT(Origen[[#This Row],[Fecha Compra]],"dddd")</f>
        <v>jueves</v>
      </c>
      <c r="J1670" s="7" t="str">
        <f>TEXT(MONTH(Origen[[#This Row],[Fecha Compra]]),"MM")</f>
        <v>01</v>
      </c>
      <c r="K1670" s="7">
        <f>YEAR(Origen[[#This Row],[Fecha Compra]])</f>
        <v>2033</v>
      </c>
      <c r="L1670">
        <v>25</v>
      </c>
      <c r="M1670">
        <v>22</v>
      </c>
      <c r="N1670">
        <f>Origen[[#This Row],[Unidades]]*Origen[[#This Row],[PVP]]</f>
        <v>550</v>
      </c>
      <c r="O1670" s="1" t="s">
        <v>122</v>
      </c>
      <c r="P1670" s="1" t="s">
        <v>26</v>
      </c>
      <c r="Q1670" s="1" t="s">
        <v>60</v>
      </c>
      <c r="R1670" s="1" t="s">
        <v>8</v>
      </c>
      <c r="S1670" s="1" t="s">
        <v>20</v>
      </c>
      <c r="T1670" s="1" t="s">
        <v>57</v>
      </c>
      <c r="U1670" s="1" t="s">
        <v>22</v>
      </c>
    </row>
    <row r="1671" spans="1:21" x14ac:dyDescent="0.25">
      <c r="A1671">
        <v>1673</v>
      </c>
      <c r="B1671">
        <f>IF(IFERROR(VLOOKUP(Origen[[#This Row],[Customer ID]],A1672:A5570,1,FALSE),0)&gt;0,1,0)</f>
        <v>0</v>
      </c>
      <c r="C1671">
        <v>18</v>
      </c>
      <c r="D1671" s="1" t="s">
        <v>2</v>
      </c>
      <c r="E1671" s="1" t="str">
        <f>IF(Origen[[#This Row],[Genero Sin Depurar]]="","Desconocido",Origen[[#This Row],[Genero Sin Depurar]])</f>
        <v>Male</v>
      </c>
      <c r="F1671" s="1" t="s">
        <v>119</v>
      </c>
      <c r="G1671" s="1" t="s">
        <v>24</v>
      </c>
      <c r="H1671" s="2">
        <v>48636</v>
      </c>
      <c r="I1671" s="2" t="str">
        <f>TEXT(Origen[[#This Row],[Fecha Compra]],"dddd")</f>
        <v>sábado</v>
      </c>
      <c r="J1671" s="7" t="str">
        <f>TEXT(MONTH(Origen[[#This Row],[Fecha Compra]]),"MM")</f>
        <v>01</v>
      </c>
      <c r="K1671" s="7">
        <f>YEAR(Origen[[#This Row],[Fecha Compra]])</f>
        <v>2033</v>
      </c>
      <c r="L1671">
        <v>15</v>
      </c>
      <c r="M1671">
        <v>73</v>
      </c>
      <c r="N1671">
        <f>Origen[[#This Row],[Unidades]]*Origen[[#This Row],[PVP]]</f>
        <v>1095</v>
      </c>
      <c r="O1671" s="1" t="s">
        <v>113</v>
      </c>
      <c r="P1671" s="1" t="s">
        <v>6</v>
      </c>
      <c r="Q1671" s="1" t="s">
        <v>62</v>
      </c>
      <c r="R1671" s="1" t="s">
        <v>39</v>
      </c>
      <c r="S1671" s="1" t="s">
        <v>20</v>
      </c>
      <c r="T1671" s="1" t="s">
        <v>10</v>
      </c>
      <c r="U1671" s="1" t="s">
        <v>40</v>
      </c>
    </row>
    <row r="1672" spans="1:21" x14ac:dyDescent="0.25">
      <c r="A1672">
        <v>1674</v>
      </c>
      <c r="B1672">
        <f>IF(IFERROR(VLOOKUP(Origen[[#This Row],[Customer ID]],A1673:A5571,1,FALSE),0)&gt;0,1,0)</f>
        <v>0</v>
      </c>
      <c r="C1672">
        <v>21</v>
      </c>
      <c r="D1672" s="1" t="s">
        <v>2</v>
      </c>
      <c r="E1672" s="1" t="str">
        <f>IF(Origen[[#This Row],[Genero Sin Depurar]]="","Desconocido",Origen[[#This Row],[Genero Sin Depurar]])</f>
        <v>Male</v>
      </c>
      <c r="F1672" s="1" t="s">
        <v>3</v>
      </c>
      <c r="G1672" s="1" t="s">
        <v>4</v>
      </c>
      <c r="H1672" s="2">
        <v>48638</v>
      </c>
      <c r="I1672" s="2" t="str">
        <f>TEXT(Origen[[#This Row],[Fecha Compra]],"dddd")</f>
        <v>lunes</v>
      </c>
      <c r="J1672" s="7" t="str">
        <f>TEXT(MONTH(Origen[[#This Row],[Fecha Compra]]),"MM")</f>
        <v>01</v>
      </c>
      <c r="K1672" s="7">
        <f>YEAR(Origen[[#This Row],[Fecha Compra]])</f>
        <v>2033</v>
      </c>
      <c r="L1672">
        <v>49</v>
      </c>
      <c r="M1672">
        <v>62</v>
      </c>
      <c r="N1672">
        <f>Origen[[#This Row],[Unidades]]*Origen[[#This Row],[PVP]]</f>
        <v>3038</v>
      </c>
      <c r="O1672" s="1" t="s">
        <v>59</v>
      </c>
      <c r="P1672" s="1" t="s">
        <v>26</v>
      </c>
      <c r="Q1672" s="1" t="s">
        <v>65</v>
      </c>
      <c r="R1672" s="1" t="s">
        <v>39</v>
      </c>
      <c r="S1672" s="1" t="s">
        <v>27</v>
      </c>
      <c r="T1672" s="1" t="s">
        <v>10</v>
      </c>
      <c r="U1672" s="1" t="s">
        <v>58</v>
      </c>
    </row>
    <row r="1673" spans="1:21" x14ac:dyDescent="0.25">
      <c r="A1673">
        <v>1675</v>
      </c>
      <c r="B1673">
        <f>IF(IFERROR(VLOOKUP(Origen[[#This Row],[Customer ID]],A1674:A5572,1,FALSE),0)&gt;0,1,0)</f>
        <v>0</v>
      </c>
      <c r="C1673">
        <v>35</v>
      </c>
      <c r="D1673" s="1" t="s">
        <v>2</v>
      </c>
      <c r="E1673" s="1" t="str">
        <f>IF(Origen[[#This Row],[Genero Sin Depurar]]="","Desconocido",Origen[[#This Row],[Genero Sin Depurar]])</f>
        <v>Male</v>
      </c>
      <c r="F1673" s="1" t="s">
        <v>44</v>
      </c>
      <c r="G1673" s="1" t="s">
        <v>45</v>
      </c>
      <c r="H1673" s="2">
        <v>48640</v>
      </c>
      <c r="I1673" s="2" t="str">
        <f>TEXT(Origen[[#This Row],[Fecha Compra]],"dddd")</f>
        <v>miércoles</v>
      </c>
      <c r="J1673" s="7" t="str">
        <f>TEXT(MONTH(Origen[[#This Row],[Fecha Compra]]),"MM")</f>
        <v>01</v>
      </c>
      <c r="K1673" s="7">
        <f>YEAR(Origen[[#This Row],[Fecha Compra]])</f>
        <v>2033</v>
      </c>
      <c r="L1673">
        <v>10</v>
      </c>
      <c r="M1673">
        <v>56</v>
      </c>
      <c r="N1673">
        <f>Origen[[#This Row],[Unidades]]*Origen[[#This Row],[PVP]]</f>
        <v>560</v>
      </c>
      <c r="O1673" s="1" t="s">
        <v>102</v>
      </c>
      <c r="P1673" s="1" t="s">
        <v>26</v>
      </c>
      <c r="Q1673" s="1" t="s">
        <v>82</v>
      </c>
      <c r="R1673" s="1" t="s">
        <v>8</v>
      </c>
      <c r="S1673" s="1" t="s">
        <v>20</v>
      </c>
      <c r="T1673" s="1" t="s">
        <v>68</v>
      </c>
      <c r="U1673" s="1" t="s">
        <v>11</v>
      </c>
    </row>
    <row r="1674" spans="1:21" x14ac:dyDescent="0.25">
      <c r="A1674">
        <v>1676</v>
      </c>
      <c r="B1674">
        <f>IF(IFERROR(VLOOKUP(Origen[[#This Row],[Customer ID]],A1675:A5573,1,FALSE),0)&gt;0,1,0)</f>
        <v>0</v>
      </c>
      <c r="C1674">
        <v>35</v>
      </c>
      <c r="D1674" s="1" t="s">
        <v>2</v>
      </c>
      <c r="E1674" s="1" t="str">
        <f>IF(Origen[[#This Row],[Genero Sin Depurar]]="","Desconocido",Origen[[#This Row],[Genero Sin Depurar]])</f>
        <v>Male</v>
      </c>
      <c r="F1674" s="1" t="s">
        <v>77</v>
      </c>
      <c r="G1674" s="1" t="s">
        <v>4</v>
      </c>
      <c r="H1674" s="2">
        <v>48642</v>
      </c>
      <c r="I1674" s="2" t="str">
        <f>TEXT(Origen[[#This Row],[Fecha Compra]],"dddd")</f>
        <v>viernes</v>
      </c>
      <c r="J1674" s="7" t="str">
        <f>TEXT(MONTH(Origen[[#This Row],[Fecha Compra]]),"MM")</f>
        <v>01</v>
      </c>
      <c r="K1674" s="7">
        <f>YEAR(Origen[[#This Row],[Fecha Compra]])</f>
        <v>2033</v>
      </c>
      <c r="L1674">
        <v>21</v>
      </c>
      <c r="M1674">
        <v>90</v>
      </c>
      <c r="N1674">
        <f>Origen[[#This Row],[Unidades]]*Origen[[#This Row],[PVP]]</f>
        <v>1890</v>
      </c>
      <c r="O1674" s="1" t="s">
        <v>94</v>
      </c>
      <c r="P1674" s="1" t="s">
        <v>26</v>
      </c>
      <c r="Q1674" s="1" t="s">
        <v>100</v>
      </c>
      <c r="R1674" s="1" t="s">
        <v>19</v>
      </c>
      <c r="S1674" s="1" t="s">
        <v>27</v>
      </c>
      <c r="T1674" s="1" t="s">
        <v>21</v>
      </c>
      <c r="U1674" s="1" t="s">
        <v>31</v>
      </c>
    </row>
    <row r="1675" spans="1:21" x14ac:dyDescent="0.25">
      <c r="A1675">
        <v>1677</v>
      </c>
      <c r="B1675">
        <f>IF(IFERROR(VLOOKUP(Origen[[#This Row],[Customer ID]],A1676:A5574,1,FALSE),0)&gt;0,1,0)</f>
        <v>0</v>
      </c>
      <c r="C1675">
        <v>27</v>
      </c>
      <c r="D1675" s="1" t="s">
        <v>2</v>
      </c>
      <c r="E1675" s="1" t="str">
        <f>IF(Origen[[#This Row],[Genero Sin Depurar]]="","Desconocido",Origen[[#This Row],[Genero Sin Depurar]])</f>
        <v>Male</v>
      </c>
      <c r="F1675" s="1" t="s">
        <v>71</v>
      </c>
      <c r="G1675" s="1" t="s">
        <v>49</v>
      </c>
      <c r="H1675" s="2">
        <v>48644</v>
      </c>
      <c r="I1675" s="2" t="str">
        <f>TEXT(Origen[[#This Row],[Fecha Compra]],"dddd")</f>
        <v>domingo</v>
      </c>
      <c r="J1675" s="7" t="str">
        <f>TEXT(MONTH(Origen[[#This Row],[Fecha Compra]]),"MM")</f>
        <v>01</v>
      </c>
      <c r="K1675" s="7">
        <f>YEAR(Origen[[#This Row],[Fecha Compra]])</f>
        <v>2033</v>
      </c>
      <c r="L1675">
        <v>34</v>
      </c>
      <c r="M1675">
        <v>44</v>
      </c>
      <c r="N1675">
        <f>Origen[[#This Row],[Unidades]]*Origen[[#This Row],[PVP]]</f>
        <v>1496</v>
      </c>
      <c r="O1675" s="1" t="s">
        <v>46</v>
      </c>
      <c r="P1675" s="1" t="s">
        <v>26</v>
      </c>
      <c r="Q1675" s="1" t="s">
        <v>91</v>
      </c>
      <c r="R1675" s="1" t="s">
        <v>8</v>
      </c>
      <c r="S1675" s="1" t="s">
        <v>27</v>
      </c>
      <c r="T1675" s="1" t="s">
        <v>57</v>
      </c>
      <c r="U1675" s="1" t="s">
        <v>22</v>
      </c>
    </row>
    <row r="1676" spans="1:21" x14ac:dyDescent="0.25">
      <c r="A1676">
        <v>1678</v>
      </c>
      <c r="B1676">
        <f>IF(IFERROR(VLOOKUP(Origen[[#This Row],[Customer ID]],A1677:A5575,1,FALSE),0)&gt;0,1,0)</f>
        <v>0</v>
      </c>
      <c r="C1676">
        <v>65</v>
      </c>
      <c r="D1676" s="1" t="s">
        <v>2</v>
      </c>
      <c r="E1676" s="1" t="str">
        <f>IF(Origen[[#This Row],[Genero Sin Depurar]]="","Desconocido",Origen[[#This Row],[Genero Sin Depurar]])</f>
        <v>Male</v>
      </c>
      <c r="F1676" s="1" t="s">
        <v>16</v>
      </c>
      <c r="G1676" s="1" t="s">
        <v>4</v>
      </c>
      <c r="H1676" s="2">
        <v>48646</v>
      </c>
      <c r="I1676" s="2" t="str">
        <f>TEXT(Origen[[#This Row],[Fecha Compra]],"dddd")</f>
        <v>martes</v>
      </c>
      <c r="J1676" s="7" t="str">
        <f>TEXT(MONTH(Origen[[#This Row],[Fecha Compra]]),"MM")</f>
        <v>01</v>
      </c>
      <c r="K1676" s="7">
        <f>YEAR(Origen[[#This Row],[Fecha Compra]])</f>
        <v>2033</v>
      </c>
      <c r="L1676">
        <v>41</v>
      </c>
      <c r="M1676">
        <v>35</v>
      </c>
      <c r="N1676">
        <f>Origen[[#This Row],[Unidades]]*Origen[[#This Row],[PVP]]</f>
        <v>1435</v>
      </c>
      <c r="O1676" s="1" t="s">
        <v>29</v>
      </c>
      <c r="P1676" s="1" t="s">
        <v>6</v>
      </c>
      <c r="Q1676" s="1" t="s">
        <v>47</v>
      </c>
      <c r="R1676" s="1" t="s">
        <v>35</v>
      </c>
      <c r="S1676" s="1" t="s">
        <v>27</v>
      </c>
      <c r="T1676" s="1" t="s">
        <v>68</v>
      </c>
      <c r="U1676" s="1" t="s">
        <v>22</v>
      </c>
    </row>
    <row r="1677" spans="1:21" x14ac:dyDescent="0.25">
      <c r="A1677">
        <v>1679</v>
      </c>
      <c r="B1677">
        <f>IF(IFERROR(VLOOKUP(Origen[[#This Row],[Customer ID]],A1678:A5576,1,FALSE),0)&gt;0,1,0)</f>
        <v>0</v>
      </c>
      <c r="C1677">
        <v>41</v>
      </c>
      <c r="D1677" s="1" t="s">
        <v>2</v>
      </c>
      <c r="E1677" s="1" t="str">
        <f>IF(Origen[[#This Row],[Genero Sin Depurar]]="","Desconocido",Origen[[#This Row],[Genero Sin Depurar]])</f>
        <v>Male</v>
      </c>
      <c r="F1677" s="1" t="s">
        <v>77</v>
      </c>
      <c r="G1677" s="1" t="s">
        <v>4</v>
      </c>
      <c r="H1677" s="2">
        <v>48648</v>
      </c>
      <c r="I1677" s="2" t="str">
        <f>TEXT(Origen[[#This Row],[Fecha Compra]],"dddd")</f>
        <v>jueves</v>
      </c>
      <c r="J1677" s="7" t="str">
        <f>TEXT(MONTH(Origen[[#This Row],[Fecha Compra]]),"MM")</f>
        <v>01</v>
      </c>
      <c r="K1677" s="7">
        <f>YEAR(Origen[[#This Row],[Fecha Compra]])</f>
        <v>2033</v>
      </c>
      <c r="L1677">
        <v>30</v>
      </c>
      <c r="M1677">
        <v>71</v>
      </c>
      <c r="N1677">
        <f>Origen[[#This Row],[Unidades]]*Origen[[#This Row],[PVP]]</f>
        <v>2130</v>
      </c>
      <c r="O1677" s="1" t="s">
        <v>105</v>
      </c>
      <c r="P1677" s="1" t="s">
        <v>18</v>
      </c>
      <c r="Q1677" s="1" t="s">
        <v>118</v>
      </c>
      <c r="R1677" s="1" t="s">
        <v>35</v>
      </c>
      <c r="S1677" s="1" t="s">
        <v>52</v>
      </c>
      <c r="T1677" s="1" t="s">
        <v>10</v>
      </c>
      <c r="U1677" s="1" t="s">
        <v>11</v>
      </c>
    </row>
    <row r="1678" spans="1:21" x14ac:dyDescent="0.25">
      <c r="A1678">
        <v>1680</v>
      </c>
      <c r="B1678">
        <f>IF(IFERROR(VLOOKUP(Origen[[#This Row],[Customer ID]],A1679:A5577,1,FALSE),0)&gt;0,1,0)</f>
        <v>0</v>
      </c>
      <c r="C1678">
        <v>60</v>
      </c>
      <c r="D1678" s="1" t="s">
        <v>2</v>
      </c>
      <c r="E1678" s="1" t="str">
        <f>IF(Origen[[#This Row],[Genero Sin Depurar]]="","Desconocido",Origen[[#This Row],[Genero Sin Depurar]])</f>
        <v>Male</v>
      </c>
      <c r="F1678" s="1" t="s">
        <v>63</v>
      </c>
      <c r="G1678" s="1" t="s">
        <v>4</v>
      </c>
      <c r="H1678" s="2">
        <v>48650</v>
      </c>
      <c r="I1678" s="2" t="str">
        <f>TEXT(Origen[[#This Row],[Fecha Compra]],"dddd")</f>
        <v>sábado</v>
      </c>
      <c r="J1678" s="7" t="str">
        <f>TEXT(MONTH(Origen[[#This Row],[Fecha Compra]]),"MM")</f>
        <v>01</v>
      </c>
      <c r="K1678" s="7">
        <f>YEAR(Origen[[#This Row],[Fecha Compra]])</f>
        <v>2033</v>
      </c>
      <c r="L1678">
        <v>24</v>
      </c>
      <c r="M1678">
        <v>52</v>
      </c>
      <c r="N1678">
        <f>Origen[[#This Row],[Unidades]]*Origen[[#This Row],[PVP]]</f>
        <v>1248</v>
      </c>
      <c r="O1678" s="1" t="s">
        <v>17</v>
      </c>
      <c r="P1678" s="1" t="s">
        <v>18</v>
      </c>
      <c r="Q1678" s="1" t="s">
        <v>76</v>
      </c>
      <c r="R1678" s="1" t="s">
        <v>39</v>
      </c>
      <c r="S1678" s="1" t="s">
        <v>27</v>
      </c>
      <c r="T1678" s="1" t="s">
        <v>68</v>
      </c>
      <c r="U1678" s="1" t="s">
        <v>58</v>
      </c>
    </row>
    <row r="1679" spans="1:21" x14ac:dyDescent="0.25">
      <c r="A1679">
        <v>1681</v>
      </c>
      <c r="B1679">
        <f>IF(IFERROR(VLOOKUP(Origen[[#This Row],[Customer ID]],A1680:A5578,1,FALSE),0)&gt;0,1,0)</f>
        <v>0</v>
      </c>
      <c r="C1679">
        <v>61</v>
      </c>
      <c r="D1679" s="1" t="s">
        <v>2</v>
      </c>
      <c r="E1679" s="1" t="str">
        <f>IF(Origen[[#This Row],[Genero Sin Depurar]]="","Desconocido",Origen[[#This Row],[Genero Sin Depurar]])</f>
        <v>Male</v>
      </c>
      <c r="F1679" s="1" t="s">
        <v>53</v>
      </c>
      <c r="G1679" s="1" t="s">
        <v>24</v>
      </c>
      <c r="H1679" s="2">
        <v>48652</v>
      </c>
      <c r="I1679" s="2" t="str">
        <f>TEXT(Origen[[#This Row],[Fecha Compra]],"dddd")</f>
        <v>lunes</v>
      </c>
      <c r="J1679" s="7" t="str">
        <f>TEXT(MONTH(Origen[[#This Row],[Fecha Compra]]),"MM")</f>
        <v>01</v>
      </c>
      <c r="K1679" s="7">
        <f>YEAR(Origen[[#This Row],[Fecha Compra]])</f>
        <v>2033</v>
      </c>
      <c r="L1679">
        <v>6</v>
      </c>
      <c r="M1679">
        <v>37</v>
      </c>
      <c r="N1679">
        <f>Origen[[#This Row],[Unidades]]*Origen[[#This Row],[PVP]]</f>
        <v>222</v>
      </c>
      <c r="O1679" s="1" t="s">
        <v>42</v>
      </c>
      <c r="P1679" s="1" t="s">
        <v>26</v>
      </c>
      <c r="Q1679" s="1" t="s">
        <v>60</v>
      </c>
      <c r="R1679" s="1" t="s">
        <v>35</v>
      </c>
      <c r="S1679" s="1" t="s">
        <v>56</v>
      </c>
      <c r="T1679" s="1" t="s">
        <v>21</v>
      </c>
      <c r="U1679" s="1" t="s">
        <v>31</v>
      </c>
    </row>
    <row r="1680" spans="1:21" x14ac:dyDescent="0.25">
      <c r="A1680">
        <v>1682</v>
      </c>
      <c r="B1680">
        <f>IF(IFERROR(VLOOKUP(Origen[[#This Row],[Customer ID]],A1681:A5579,1,FALSE),0)&gt;0,1,0)</f>
        <v>0</v>
      </c>
      <c r="C1680">
        <v>24</v>
      </c>
      <c r="D1680" s="1" t="s">
        <v>2</v>
      </c>
      <c r="E1680" s="1" t="str">
        <f>IF(Origen[[#This Row],[Genero Sin Depurar]]="","Desconocido",Origen[[#This Row],[Genero Sin Depurar]])</f>
        <v>Male</v>
      </c>
      <c r="F1680" s="1" t="s">
        <v>32</v>
      </c>
      <c r="G1680" s="1" t="s">
        <v>24</v>
      </c>
      <c r="H1680" s="2">
        <v>48654</v>
      </c>
      <c r="I1680" s="2" t="str">
        <f>TEXT(Origen[[#This Row],[Fecha Compra]],"dddd")</f>
        <v>miércoles</v>
      </c>
      <c r="J1680" s="7" t="str">
        <f>TEXT(MONTH(Origen[[#This Row],[Fecha Compra]]),"MM")</f>
        <v>01</v>
      </c>
      <c r="K1680" s="7">
        <f>YEAR(Origen[[#This Row],[Fecha Compra]])</f>
        <v>2033</v>
      </c>
      <c r="L1680">
        <v>14</v>
      </c>
      <c r="M1680">
        <v>95</v>
      </c>
      <c r="N1680">
        <f>Origen[[#This Row],[Unidades]]*Origen[[#This Row],[PVP]]</f>
        <v>1330</v>
      </c>
      <c r="O1680" s="1" t="s">
        <v>123</v>
      </c>
      <c r="P1680" s="1" t="s">
        <v>6</v>
      </c>
      <c r="Q1680" s="1" t="s">
        <v>78</v>
      </c>
      <c r="R1680" s="1" t="s">
        <v>8</v>
      </c>
      <c r="S1680" s="1" t="s">
        <v>52</v>
      </c>
      <c r="T1680" s="1" t="s">
        <v>21</v>
      </c>
      <c r="U1680" s="1" t="s">
        <v>58</v>
      </c>
    </row>
    <row r="1681" spans="1:21" x14ac:dyDescent="0.25">
      <c r="A1681">
        <v>1683</v>
      </c>
      <c r="B1681">
        <f>IF(IFERROR(VLOOKUP(Origen[[#This Row],[Customer ID]],A1682:A5580,1,FALSE),0)&gt;0,1,0)</f>
        <v>0</v>
      </c>
      <c r="C1681">
        <v>65</v>
      </c>
      <c r="D1681" s="1" t="s">
        <v>2</v>
      </c>
      <c r="E1681" s="1" t="str">
        <f>IF(Origen[[#This Row],[Genero Sin Depurar]]="","Desconocido",Origen[[#This Row],[Genero Sin Depurar]])</f>
        <v>Male</v>
      </c>
      <c r="F1681" s="1" t="s">
        <v>107</v>
      </c>
      <c r="G1681" s="1" t="s">
        <v>4</v>
      </c>
      <c r="H1681" s="2">
        <v>48656</v>
      </c>
      <c r="I1681" s="2" t="str">
        <f>TEXT(Origen[[#This Row],[Fecha Compra]],"dddd")</f>
        <v>viernes</v>
      </c>
      <c r="J1681" s="7" t="str">
        <f>TEXT(MONTH(Origen[[#This Row],[Fecha Compra]]),"MM")</f>
        <v>01</v>
      </c>
      <c r="K1681" s="7">
        <f>YEAR(Origen[[#This Row],[Fecha Compra]])</f>
        <v>2033</v>
      </c>
      <c r="L1681">
        <v>37</v>
      </c>
      <c r="M1681">
        <v>97</v>
      </c>
      <c r="N1681">
        <f>Origen[[#This Row],[Unidades]]*Origen[[#This Row],[PVP]]</f>
        <v>3589</v>
      </c>
      <c r="O1681" s="1" t="s">
        <v>66</v>
      </c>
      <c r="P1681" s="1" t="s">
        <v>26</v>
      </c>
      <c r="Q1681" s="1" t="s">
        <v>116</v>
      </c>
      <c r="R1681" s="1" t="s">
        <v>39</v>
      </c>
      <c r="S1681" s="1" t="s">
        <v>52</v>
      </c>
      <c r="T1681" s="1" t="s">
        <v>21</v>
      </c>
      <c r="U1681" s="1" t="s">
        <v>58</v>
      </c>
    </row>
    <row r="1682" spans="1:21" x14ac:dyDescent="0.25">
      <c r="A1682">
        <v>1684</v>
      </c>
      <c r="B1682">
        <f>IF(IFERROR(VLOOKUP(Origen[[#This Row],[Customer ID]],A1683:A5581,1,FALSE),0)&gt;0,1,0)</f>
        <v>0</v>
      </c>
      <c r="C1682">
        <v>23</v>
      </c>
      <c r="D1682" s="1" t="s">
        <v>2</v>
      </c>
      <c r="E1682" s="1" t="str">
        <f>IF(Origen[[#This Row],[Genero Sin Depurar]]="","Desconocido",Origen[[#This Row],[Genero Sin Depurar]])</f>
        <v>Male</v>
      </c>
      <c r="F1682" s="1" t="s">
        <v>44</v>
      </c>
      <c r="G1682" s="1" t="s">
        <v>45</v>
      </c>
      <c r="H1682" s="2">
        <v>48658</v>
      </c>
      <c r="I1682" s="2" t="str">
        <f>TEXT(Origen[[#This Row],[Fecha Compra]],"dddd")</f>
        <v>domingo</v>
      </c>
      <c r="J1682" s="7" t="str">
        <f>TEXT(MONTH(Origen[[#This Row],[Fecha Compra]]),"MM")</f>
        <v>01</v>
      </c>
      <c r="K1682" s="7">
        <f>YEAR(Origen[[#This Row],[Fecha Compra]])</f>
        <v>2033</v>
      </c>
      <c r="L1682">
        <v>37</v>
      </c>
      <c r="M1682">
        <v>57</v>
      </c>
      <c r="N1682">
        <f>Origen[[#This Row],[Unidades]]*Origen[[#This Row],[PVP]]</f>
        <v>2109</v>
      </c>
      <c r="O1682" s="1" t="s">
        <v>54</v>
      </c>
      <c r="P1682" s="1" t="s">
        <v>18</v>
      </c>
      <c r="Q1682" s="1" t="s">
        <v>75</v>
      </c>
      <c r="R1682" s="1" t="s">
        <v>19</v>
      </c>
      <c r="S1682" s="1" t="s">
        <v>27</v>
      </c>
      <c r="T1682" s="1" t="s">
        <v>10</v>
      </c>
      <c r="U1682" s="1" t="s">
        <v>40</v>
      </c>
    </row>
    <row r="1683" spans="1:21" x14ac:dyDescent="0.25">
      <c r="A1683">
        <v>1685</v>
      </c>
      <c r="B1683">
        <f>IF(IFERROR(VLOOKUP(Origen[[#This Row],[Customer ID]],A1684:A5582,1,FALSE),0)&gt;0,1,0)</f>
        <v>0</v>
      </c>
      <c r="C1683">
        <v>30</v>
      </c>
      <c r="D1683" s="1" t="s">
        <v>2</v>
      </c>
      <c r="E1683" s="1" t="str">
        <f>IF(Origen[[#This Row],[Genero Sin Depurar]]="","Desconocido",Origen[[#This Row],[Genero Sin Depurar]])</f>
        <v>Male</v>
      </c>
      <c r="F1683" s="1" t="s">
        <v>37</v>
      </c>
      <c r="G1683" s="1" t="s">
        <v>4</v>
      </c>
      <c r="H1683" s="2">
        <v>48660</v>
      </c>
      <c r="I1683" s="2" t="str">
        <f>TEXT(Origen[[#This Row],[Fecha Compra]],"dddd")</f>
        <v>martes</v>
      </c>
      <c r="J1683" s="7" t="str">
        <f>TEXT(MONTH(Origen[[#This Row],[Fecha Compra]]),"MM")</f>
        <v>01</v>
      </c>
      <c r="K1683" s="7">
        <f>YEAR(Origen[[#This Row],[Fecha Compra]])</f>
        <v>2033</v>
      </c>
      <c r="L1683">
        <v>28</v>
      </c>
      <c r="M1683">
        <v>93</v>
      </c>
      <c r="N1683">
        <f>Origen[[#This Row],[Unidades]]*Origen[[#This Row],[PVP]]</f>
        <v>2604</v>
      </c>
      <c r="O1683" s="1" t="s">
        <v>112</v>
      </c>
      <c r="P1683" s="1" t="s">
        <v>26</v>
      </c>
      <c r="Q1683" s="1" t="s">
        <v>108</v>
      </c>
      <c r="R1683" s="1" t="s">
        <v>19</v>
      </c>
      <c r="S1683" s="1" t="s">
        <v>36</v>
      </c>
      <c r="T1683" s="1" t="s">
        <v>28</v>
      </c>
      <c r="U1683" s="1" t="s">
        <v>22</v>
      </c>
    </row>
    <row r="1684" spans="1:21" x14ac:dyDescent="0.25">
      <c r="A1684">
        <v>1686</v>
      </c>
      <c r="B1684">
        <f>IF(IFERROR(VLOOKUP(Origen[[#This Row],[Customer ID]],A1685:A5583,1,FALSE),0)&gt;0,1,0)</f>
        <v>0</v>
      </c>
      <c r="C1684">
        <v>33</v>
      </c>
      <c r="D1684" s="1" t="s">
        <v>2</v>
      </c>
      <c r="E1684" s="1" t="str">
        <f>IF(Origen[[#This Row],[Genero Sin Depurar]]="","Desconocido",Origen[[#This Row],[Genero Sin Depurar]])</f>
        <v>Male</v>
      </c>
      <c r="F1684" s="1" t="s">
        <v>3</v>
      </c>
      <c r="G1684" s="1" t="s">
        <v>4</v>
      </c>
      <c r="H1684" s="2">
        <v>48662</v>
      </c>
      <c r="I1684" s="2" t="str">
        <f>TEXT(Origen[[#This Row],[Fecha Compra]],"dddd")</f>
        <v>jueves</v>
      </c>
      <c r="J1684" s="7" t="str">
        <f>TEXT(MONTH(Origen[[#This Row],[Fecha Compra]]),"MM")</f>
        <v>01</v>
      </c>
      <c r="K1684" s="7">
        <f>YEAR(Origen[[#This Row],[Fecha Compra]])</f>
        <v>2033</v>
      </c>
      <c r="L1684">
        <v>43</v>
      </c>
      <c r="M1684">
        <v>48</v>
      </c>
      <c r="N1684">
        <f>Origen[[#This Row],[Unidades]]*Origen[[#This Row],[PVP]]</f>
        <v>2064</v>
      </c>
      <c r="O1684" s="1" t="s">
        <v>130</v>
      </c>
      <c r="P1684" s="1" t="s">
        <v>26</v>
      </c>
      <c r="Q1684" s="1" t="s">
        <v>51</v>
      </c>
      <c r="R1684" s="1" t="s">
        <v>8</v>
      </c>
      <c r="S1684" s="1" t="s">
        <v>36</v>
      </c>
      <c r="T1684" s="1" t="s">
        <v>28</v>
      </c>
      <c r="U1684" s="1" t="s">
        <v>58</v>
      </c>
    </row>
    <row r="1685" spans="1:21" x14ac:dyDescent="0.25">
      <c r="A1685">
        <v>1687</v>
      </c>
      <c r="B1685">
        <f>IF(IFERROR(VLOOKUP(Origen[[#This Row],[Customer ID]],A1686:A5584,1,FALSE),0)&gt;0,1,0)</f>
        <v>0</v>
      </c>
      <c r="C1685">
        <v>22</v>
      </c>
      <c r="D1685" s="1" t="s">
        <v>2</v>
      </c>
      <c r="E1685" s="1" t="str">
        <f>IF(Origen[[#This Row],[Genero Sin Depurar]]="","Desconocido",Origen[[#This Row],[Genero Sin Depurar]])</f>
        <v>Male</v>
      </c>
      <c r="F1685" s="1" t="s">
        <v>125</v>
      </c>
      <c r="G1685" s="1" t="s">
        <v>49</v>
      </c>
      <c r="H1685" s="2">
        <v>48664</v>
      </c>
      <c r="I1685" s="2" t="str">
        <f>TEXT(Origen[[#This Row],[Fecha Compra]],"dddd")</f>
        <v>sábado</v>
      </c>
      <c r="J1685" s="7" t="str">
        <f>TEXT(MONTH(Origen[[#This Row],[Fecha Compra]]),"MM")</f>
        <v>01</v>
      </c>
      <c r="K1685" s="7">
        <f>YEAR(Origen[[#This Row],[Fecha Compra]])</f>
        <v>2033</v>
      </c>
      <c r="L1685">
        <v>25</v>
      </c>
      <c r="M1685">
        <v>75</v>
      </c>
      <c r="N1685">
        <f>Origen[[#This Row],[Unidades]]*Origen[[#This Row],[PVP]]</f>
        <v>1875</v>
      </c>
      <c r="O1685" s="1" t="s">
        <v>97</v>
      </c>
      <c r="P1685" s="1" t="s">
        <v>6</v>
      </c>
      <c r="Q1685" s="1" t="s">
        <v>90</v>
      </c>
      <c r="R1685" s="1" t="s">
        <v>39</v>
      </c>
      <c r="S1685" s="1" t="s">
        <v>56</v>
      </c>
      <c r="T1685" s="1" t="s">
        <v>15</v>
      </c>
      <c r="U1685" s="1" t="s">
        <v>31</v>
      </c>
    </row>
    <row r="1686" spans="1:21" x14ac:dyDescent="0.25">
      <c r="A1686">
        <v>1688</v>
      </c>
      <c r="B1686">
        <f>IF(IFERROR(VLOOKUP(Origen[[#This Row],[Customer ID]],A1687:A5585,1,FALSE),0)&gt;0,1,0)</f>
        <v>0</v>
      </c>
      <c r="C1686">
        <v>67</v>
      </c>
      <c r="D1686" s="1" t="s">
        <v>2</v>
      </c>
      <c r="E1686" s="1" t="str">
        <f>IF(Origen[[#This Row],[Genero Sin Depurar]]="","Desconocido",Origen[[#This Row],[Genero Sin Depurar]])</f>
        <v>Male</v>
      </c>
      <c r="F1686" s="1" t="s">
        <v>69</v>
      </c>
      <c r="G1686" s="1" t="s">
        <v>4</v>
      </c>
      <c r="H1686" s="2">
        <v>48666</v>
      </c>
      <c r="I1686" s="2" t="str">
        <f>TEXT(Origen[[#This Row],[Fecha Compra]],"dddd")</f>
        <v>lunes</v>
      </c>
      <c r="J1686" s="7" t="str">
        <f>TEXT(MONTH(Origen[[#This Row],[Fecha Compra]]),"MM")</f>
        <v>01</v>
      </c>
      <c r="K1686" s="7">
        <f>YEAR(Origen[[#This Row],[Fecha Compra]])</f>
        <v>2033</v>
      </c>
      <c r="L1686">
        <v>4</v>
      </c>
      <c r="M1686">
        <v>70</v>
      </c>
      <c r="N1686">
        <f>Origen[[#This Row],[Unidades]]*Origen[[#This Row],[PVP]]</f>
        <v>280</v>
      </c>
      <c r="O1686" s="1" t="s">
        <v>124</v>
      </c>
      <c r="P1686" s="1" t="s">
        <v>18</v>
      </c>
      <c r="Q1686" s="1" t="s">
        <v>118</v>
      </c>
      <c r="R1686" s="1" t="s">
        <v>8</v>
      </c>
      <c r="S1686" s="1" t="s">
        <v>20</v>
      </c>
      <c r="T1686" s="1" t="s">
        <v>28</v>
      </c>
      <c r="U1686" s="1" t="s">
        <v>31</v>
      </c>
    </row>
    <row r="1687" spans="1:21" x14ac:dyDescent="0.25">
      <c r="A1687">
        <v>1689</v>
      </c>
      <c r="B1687">
        <f>IF(IFERROR(VLOOKUP(Origen[[#This Row],[Customer ID]],A1688:A5586,1,FALSE),0)&gt;0,1,0)</f>
        <v>0</v>
      </c>
      <c r="C1687">
        <v>28</v>
      </c>
      <c r="D1687" s="1" t="s">
        <v>2</v>
      </c>
      <c r="E1687" s="1" t="str">
        <f>IF(Origen[[#This Row],[Genero Sin Depurar]]="","Desconocido",Origen[[#This Row],[Genero Sin Depurar]])</f>
        <v>Male</v>
      </c>
      <c r="F1687" s="1" t="s">
        <v>48</v>
      </c>
      <c r="G1687" s="1" t="s">
        <v>49</v>
      </c>
      <c r="H1687" s="2">
        <v>48668</v>
      </c>
      <c r="I1687" s="2" t="str">
        <f>TEXT(Origen[[#This Row],[Fecha Compra]],"dddd")</f>
        <v>miércoles</v>
      </c>
      <c r="J1687" s="7" t="str">
        <f>TEXT(MONTH(Origen[[#This Row],[Fecha Compra]]),"MM")</f>
        <v>01</v>
      </c>
      <c r="K1687" s="7">
        <f>YEAR(Origen[[#This Row],[Fecha Compra]])</f>
        <v>2033</v>
      </c>
      <c r="L1687">
        <v>13</v>
      </c>
      <c r="M1687">
        <v>26</v>
      </c>
      <c r="N1687">
        <f>Origen[[#This Row],[Unidades]]*Origen[[#This Row],[PVP]]</f>
        <v>338</v>
      </c>
      <c r="O1687" s="1" t="s">
        <v>73</v>
      </c>
      <c r="P1687" s="1" t="s">
        <v>18</v>
      </c>
      <c r="Q1687" s="1" t="s">
        <v>82</v>
      </c>
      <c r="R1687" s="1" t="s">
        <v>8</v>
      </c>
      <c r="S1687" s="1" t="s">
        <v>27</v>
      </c>
      <c r="T1687" s="1" t="s">
        <v>10</v>
      </c>
      <c r="U1687" s="1" t="s">
        <v>11</v>
      </c>
    </row>
    <row r="1688" spans="1:21" x14ac:dyDescent="0.25">
      <c r="A1688">
        <v>1690</v>
      </c>
      <c r="B1688">
        <f>IF(IFERROR(VLOOKUP(Origen[[#This Row],[Customer ID]],A1689:A5587,1,FALSE),0)&gt;0,1,0)</f>
        <v>0</v>
      </c>
      <c r="C1688">
        <v>32</v>
      </c>
      <c r="D1688" s="1" t="s">
        <v>2</v>
      </c>
      <c r="E1688" s="1" t="str">
        <f>IF(Origen[[#This Row],[Genero Sin Depurar]]="","Desconocido",Origen[[#This Row],[Genero Sin Depurar]])</f>
        <v>Male</v>
      </c>
      <c r="F1688" s="1" t="s">
        <v>37</v>
      </c>
      <c r="G1688" s="1" t="s">
        <v>4</v>
      </c>
      <c r="H1688" s="2">
        <v>48670</v>
      </c>
      <c r="I1688" s="2" t="str">
        <f>TEXT(Origen[[#This Row],[Fecha Compra]],"dddd")</f>
        <v>viernes</v>
      </c>
      <c r="J1688" s="7" t="str">
        <f>TEXT(MONTH(Origen[[#This Row],[Fecha Compra]]),"MM")</f>
        <v>01</v>
      </c>
      <c r="K1688" s="7">
        <f>YEAR(Origen[[#This Row],[Fecha Compra]])</f>
        <v>2033</v>
      </c>
      <c r="L1688">
        <v>32</v>
      </c>
      <c r="M1688">
        <v>73</v>
      </c>
      <c r="N1688">
        <f>Origen[[#This Row],[Unidades]]*Origen[[#This Row],[PVP]]</f>
        <v>2336</v>
      </c>
      <c r="O1688" s="1" t="s">
        <v>80</v>
      </c>
      <c r="P1688" s="1" t="s">
        <v>6</v>
      </c>
      <c r="Q1688" s="1" t="s">
        <v>30</v>
      </c>
      <c r="R1688" s="1" t="s">
        <v>8</v>
      </c>
      <c r="S1688" s="1" t="s">
        <v>56</v>
      </c>
      <c r="T1688" s="1" t="s">
        <v>57</v>
      </c>
      <c r="U1688" s="1" t="s">
        <v>70</v>
      </c>
    </row>
    <row r="1689" spans="1:21" x14ac:dyDescent="0.25">
      <c r="A1689">
        <v>1691</v>
      </c>
      <c r="B1689">
        <f>IF(IFERROR(VLOOKUP(Origen[[#This Row],[Customer ID]],A1690:A5588,1,FALSE),0)&gt;0,1,0)</f>
        <v>0</v>
      </c>
      <c r="C1689">
        <v>40</v>
      </c>
      <c r="D1689" s="1" t="s">
        <v>2</v>
      </c>
      <c r="E1689" s="1" t="str">
        <f>IF(Origen[[#This Row],[Genero Sin Depurar]]="","Desconocido",Origen[[#This Row],[Genero Sin Depurar]])</f>
        <v>Male</v>
      </c>
      <c r="F1689" s="1" t="s">
        <v>44</v>
      </c>
      <c r="G1689" s="1" t="s">
        <v>45</v>
      </c>
      <c r="H1689" s="2">
        <v>48672</v>
      </c>
      <c r="I1689" s="2" t="str">
        <f>TEXT(Origen[[#This Row],[Fecha Compra]],"dddd")</f>
        <v>domingo</v>
      </c>
      <c r="J1689" s="7" t="str">
        <f>TEXT(MONTH(Origen[[#This Row],[Fecha Compra]]),"MM")</f>
        <v>01</v>
      </c>
      <c r="K1689" s="7">
        <f>YEAR(Origen[[#This Row],[Fecha Compra]])</f>
        <v>2033</v>
      </c>
      <c r="L1689">
        <v>1</v>
      </c>
      <c r="M1689">
        <v>30</v>
      </c>
      <c r="N1689">
        <f>Origen[[#This Row],[Unidades]]*Origen[[#This Row],[PVP]]</f>
        <v>30</v>
      </c>
      <c r="O1689" s="1" t="s">
        <v>89</v>
      </c>
      <c r="P1689" s="1" t="s">
        <v>26</v>
      </c>
      <c r="Q1689" s="1" t="s">
        <v>76</v>
      </c>
      <c r="R1689" s="1" t="s">
        <v>35</v>
      </c>
      <c r="S1689" s="1" t="s">
        <v>20</v>
      </c>
      <c r="T1689" s="1" t="s">
        <v>15</v>
      </c>
      <c r="U1689" s="1" t="s">
        <v>31</v>
      </c>
    </row>
    <row r="1690" spans="1:21" x14ac:dyDescent="0.25">
      <c r="A1690">
        <v>1692</v>
      </c>
      <c r="B1690">
        <f>IF(IFERROR(VLOOKUP(Origen[[#This Row],[Customer ID]],A1691:A5589,1,FALSE),0)&gt;0,1,0)</f>
        <v>0</v>
      </c>
      <c r="C1690">
        <v>64</v>
      </c>
      <c r="D1690" s="1" t="s">
        <v>2</v>
      </c>
      <c r="E1690" s="1" t="str">
        <f>IF(Origen[[#This Row],[Genero Sin Depurar]]="","Desconocido",Origen[[#This Row],[Genero Sin Depurar]])</f>
        <v>Male</v>
      </c>
      <c r="F1690" s="1" t="s">
        <v>53</v>
      </c>
      <c r="G1690" s="1" t="s">
        <v>24</v>
      </c>
      <c r="H1690" s="2">
        <v>48674</v>
      </c>
      <c r="I1690" s="2" t="str">
        <f>TEXT(Origen[[#This Row],[Fecha Compra]],"dddd")</f>
        <v>martes</v>
      </c>
      <c r="J1690" s="7" t="str">
        <f>TEXT(MONTH(Origen[[#This Row],[Fecha Compra]]),"MM")</f>
        <v>01</v>
      </c>
      <c r="K1690" s="7">
        <f>YEAR(Origen[[#This Row],[Fecha Compra]])</f>
        <v>2033</v>
      </c>
      <c r="L1690">
        <v>4</v>
      </c>
      <c r="M1690">
        <v>61</v>
      </c>
      <c r="N1690">
        <f>Origen[[#This Row],[Unidades]]*Origen[[#This Row],[PVP]]</f>
        <v>244</v>
      </c>
      <c r="O1690" s="1" t="s">
        <v>121</v>
      </c>
      <c r="P1690" s="1" t="s">
        <v>6</v>
      </c>
      <c r="Q1690" s="1" t="s">
        <v>126</v>
      </c>
      <c r="R1690" s="1" t="s">
        <v>35</v>
      </c>
      <c r="S1690" s="1" t="s">
        <v>27</v>
      </c>
      <c r="T1690" s="1" t="s">
        <v>15</v>
      </c>
      <c r="U1690" s="1" t="s">
        <v>31</v>
      </c>
    </row>
    <row r="1691" spans="1:21" x14ac:dyDescent="0.25">
      <c r="A1691">
        <v>1693</v>
      </c>
      <c r="B1691">
        <f>IF(IFERROR(VLOOKUP(Origen[[#This Row],[Customer ID]],A1692:A5590,1,FALSE),0)&gt;0,1,0)</f>
        <v>0</v>
      </c>
      <c r="C1691">
        <v>56</v>
      </c>
      <c r="D1691" s="1" t="s">
        <v>2</v>
      </c>
      <c r="E1691" s="1" t="str">
        <f>IF(Origen[[#This Row],[Genero Sin Depurar]]="","Desconocido",Origen[[#This Row],[Genero Sin Depurar]])</f>
        <v>Male</v>
      </c>
      <c r="F1691" s="1" t="s">
        <v>48</v>
      </c>
      <c r="G1691" s="1" t="s">
        <v>49</v>
      </c>
      <c r="H1691" s="2">
        <v>48676</v>
      </c>
      <c r="I1691" s="2" t="str">
        <f>TEXT(Origen[[#This Row],[Fecha Compra]],"dddd")</f>
        <v>jueves</v>
      </c>
      <c r="J1691" s="7" t="str">
        <f>TEXT(MONTH(Origen[[#This Row],[Fecha Compra]]),"MM")</f>
        <v>01</v>
      </c>
      <c r="K1691" s="7">
        <f>YEAR(Origen[[#This Row],[Fecha Compra]])</f>
        <v>2033</v>
      </c>
      <c r="L1691">
        <v>33</v>
      </c>
      <c r="M1691">
        <v>75</v>
      </c>
      <c r="N1691">
        <f>Origen[[#This Row],[Unidades]]*Origen[[#This Row],[PVP]]</f>
        <v>2475</v>
      </c>
      <c r="O1691" s="1" t="s">
        <v>122</v>
      </c>
      <c r="P1691" s="1" t="s">
        <v>26</v>
      </c>
      <c r="Q1691" s="1" t="s">
        <v>100</v>
      </c>
      <c r="R1691" s="1" t="s">
        <v>8</v>
      </c>
      <c r="S1691" s="1" t="s">
        <v>36</v>
      </c>
      <c r="T1691" s="1" t="s">
        <v>15</v>
      </c>
      <c r="U1691" s="1" t="s">
        <v>58</v>
      </c>
    </row>
    <row r="1692" spans="1:21" x14ac:dyDescent="0.25">
      <c r="A1692">
        <v>1694</v>
      </c>
      <c r="B1692">
        <f>IF(IFERROR(VLOOKUP(Origen[[#This Row],[Customer ID]],A1693:A5591,1,FALSE),0)&gt;0,1,0)</f>
        <v>0</v>
      </c>
      <c r="C1692">
        <v>63</v>
      </c>
      <c r="D1692" s="1" t="s">
        <v>2</v>
      </c>
      <c r="E1692" s="1" t="str">
        <f>IF(Origen[[#This Row],[Genero Sin Depurar]]="","Desconocido",Origen[[#This Row],[Genero Sin Depurar]])</f>
        <v>Male</v>
      </c>
      <c r="F1692" s="1" t="s">
        <v>84</v>
      </c>
      <c r="G1692" s="1" t="s">
        <v>45</v>
      </c>
      <c r="H1692" s="2">
        <v>48678</v>
      </c>
      <c r="I1692" s="2" t="str">
        <f>TEXT(Origen[[#This Row],[Fecha Compra]],"dddd")</f>
        <v>sábado</v>
      </c>
      <c r="J1692" s="7" t="str">
        <f>TEXT(MONTH(Origen[[#This Row],[Fecha Compra]]),"MM")</f>
        <v>01</v>
      </c>
      <c r="K1692" s="7">
        <f>YEAR(Origen[[#This Row],[Fecha Compra]])</f>
        <v>2033</v>
      </c>
      <c r="L1692">
        <v>45</v>
      </c>
      <c r="M1692">
        <v>88</v>
      </c>
      <c r="N1692">
        <f>Origen[[#This Row],[Unidades]]*Origen[[#This Row],[PVP]]</f>
        <v>3960</v>
      </c>
      <c r="O1692" s="1" t="s">
        <v>104</v>
      </c>
      <c r="P1692" s="1" t="s">
        <v>74</v>
      </c>
      <c r="Q1692" s="1" t="s">
        <v>60</v>
      </c>
      <c r="R1692" s="1" t="s">
        <v>39</v>
      </c>
      <c r="S1692" s="1" t="s">
        <v>36</v>
      </c>
      <c r="T1692" s="1" t="s">
        <v>57</v>
      </c>
      <c r="U1692" s="1" t="s">
        <v>11</v>
      </c>
    </row>
    <row r="1693" spans="1:21" x14ac:dyDescent="0.25">
      <c r="A1693">
        <v>1695</v>
      </c>
      <c r="B1693">
        <f>IF(IFERROR(VLOOKUP(Origen[[#This Row],[Customer ID]],A1694:A5592,1,FALSE),0)&gt;0,1,0)</f>
        <v>0</v>
      </c>
      <c r="C1693">
        <v>20</v>
      </c>
      <c r="D1693" s="1" t="s">
        <v>2</v>
      </c>
      <c r="E1693" s="1" t="str">
        <f>IF(Origen[[#This Row],[Genero Sin Depurar]]="","Desconocido",Origen[[#This Row],[Genero Sin Depurar]])</f>
        <v>Male</v>
      </c>
      <c r="F1693" s="1" t="s">
        <v>37</v>
      </c>
      <c r="G1693" s="1" t="s">
        <v>4</v>
      </c>
      <c r="H1693" s="2">
        <v>48680</v>
      </c>
      <c r="I1693" s="2" t="str">
        <f>TEXT(Origen[[#This Row],[Fecha Compra]],"dddd")</f>
        <v>lunes</v>
      </c>
      <c r="J1693" s="7" t="str">
        <f>TEXT(MONTH(Origen[[#This Row],[Fecha Compra]]),"MM")</f>
        <v>01</v>
      </c>
      <c r="K1693" s="7">
        <f>YEAR(Origen[[#This Row],[Fecha Compra]])</f>
        <v>2033</v>
      </c>
      <c r="L1693">
        <v>20</v>
      </c>
      <c r="M1693">
        <v>67</v>
      </c>
      <c r="N1693">
        <f>Origen[[#This Row],[Unidades]]*Origen[[#This Row],[PVP]]</f>
        <v>1340</v>
      </c>
      <c r="O1693" s="1" t="s">
        <v>73</v>
      </c>
      <c r="P1693" s="1" t="s">
        <v>26</v>
      </c>
      <c r="Q1693" s="1" t="s">
        <v>30</v>
      </c>
      <c r="R1693" s="1" t="s">
        <v>35</v>
      </c>
      <c r="S1693" s="1" t="s">
        <v>9</v>
      </c>
      <c r="T1693" s="1" t="s">
        <v>68</v>
      </c>
      <c r="U1693" s="1" t="s">
        <v>11</v>
      </c>
    </row>
    <row r="1694" spans="1:21" x14ac:dyDescent="0.25">
      <c r="A1694">
        <v>1696</v>
      </c>
      <c r="B1694">
        <f>IF(IFERROR(VLOOKUP(Origen[[#This Row],[Customer ID]],A1695:A5593,1,FALSE),0)&gt;0,1,0)</f>
        <v>0</v>
      </c>
      <c r="C1694">
        <v>54</v>
      </c>
      <c r="D1694" s="1" t="s">
        <v>2</v>
      </c>
      <c r="E1694" s="1" t="str">
        <f>IF(Origen[[#This Row],[Genero Sin Depurar]]="","Desconocido",Origen[[#This Row],[Genero Sin Depurar]])</f>
        <v>Male</v>
      </c>
      <c r="F1694" s="1" t="s">
        <v>106</v>
      </c>
      <c r="G1694" s="1" t="s">
        <v>49</v>
      </c>
      <c r="H1694" s="2">
        <v>48682</v>
      </c>
      <c r="I1694" s="2" t="str">
        <f>TEXT(Origen[[#This Row],[Fecha Compra]],"dddd")</f>
        <v>miércoles</v>
      </c>
      <c r="J1694" s="7" t="str">
        <f>TEXT(MONTH(Origen[[#This Row],[Fecha Compra]]),"MM")</f>
        <v>01</v>
      </c>
      <c r="K1694" s="7">
        <f>YEAR(Origen[[#This Row],[Fecha Compra]])</f>
        <v>2033</v>
      </c>
      <c r="L1694">
        <v>1</v>
      </c>
      <c r="M1694">
        <v>95</v>
      </c>
      <c r="N1694">
        <f>Origen[[#This Row],[Unidades]]*Origen[[#This Row],[PVP]]</f>
        <v>95</v>
      </c>
      <c r="O1694" s="1" t="s">
        <v>127</v>
      </c>
      <c r="P1694" s="1" t="s">
        <v>18</v>
      </c>
      <c r="Q1694" s="1" t="s">
        <v>116</v>
      </c>
      <c r="R1694" s="1" t="s">
        <v>39</v>
      </c>
      <c r="S1694" s="1" t="s">
        <v>52</v>
      </c>
      <c r="T1694" s="1" t="s">
        <v>28</v>
      </c>
      <c r="U1694" s="1" t="s">
        <v>11</v>
      </c>
    </row>
    <row r="1695" spans="1:21" x14ac:dyDescent="0.25">
      <c r="A1695">
        <v>1697</v>
      </c>
      <c r="B1695">
        <f>IF(IFERROR(VLOOKUP(Origen[[#This Row],[Customer ID]],A1696:A5594,1,FALSE),0)&gt;0,1,0)</f>
        <v>0</v>
      </c>
      <c r="C1695">
        <v>31</v>
      </c>
      <c r="D1695" s="1" t="s">
        <v>2</v>
      </c>
      <c r="E1695" s="1" t="str">
        <f>IF(Origen[[#This Row],[Genero Sin Depurar]]="","Desconocido",Origen[[#This Row],[Genero Sin Depurar]])</f>
        <v>Male</v>
      </c>
      <c r="F1695" s="1" t="s">
        <v>71</v>
      </c>
      <c r="G1695" s="1" t="s">
        <v>49</v>
      </c>
      <c r="H1695" s="2">
        <v>48684</v>
      </c>
      <c r="I1695" s="2" t="str">
        <f>TEXT(Origen[[#This Row],[Fecha Compra]],"dddd")</f>
        <v>viernes</v>
      </c>
      <c r="J1695" s="7" t="str">
        <f>TEXT(MONTH(Origen[[#This Row],[Fecha Compra]]),"MM")</f>
        <v>01</v>
      </c>
      <c r="K1695" s="7">
        <f>YEAR(Origen[[#This Row],[Fecha Compra]])</f>
        <v>2033</v>
      </c>
      <c r="L1695">
        <v>7</v>
      </c>
      <c r="M1695">
        <v>69</v>
      </c>
      <c r="N1695">
        <f>Origen[[#This Row],[Unidades]]*Origen[[#This Row],[PVP]]</f>
        <v>483</v>
      </c>
      <c r="O1695" s="1" t="s">
        <v>46</v>
      </c>
      <c r="P1695" s="1" t="s">
        <v>18</v>
      </c>
      <c r="Q1695" s="1" t="s">
        <v>30</v>
      </c>
      <c r="R1695" s="1" t="s">
        <v>19</v>
      </c>
      <c r="S1695" s="1" t="s">
        <v>20</v>
      </c>
      <c r="T1695" s="1" t="s">
        <v>21</v>
      </c>
      <c r="U1695" s="1" t="s">
        <v>58</v>
      </c>
    </row>
    <row r="1696" spans="1:21" x14ac:dyDescent="0.25">
      <c r="A1696">
        <v>1698</v>
      </c>
      <c r="B1696">
        <f>IF(IFERROR(VLOOKUP(Origen[[#This Row],[Customer ID]],A1697:A5595,1,FALSE),0)&gt;0,1,0)</f>
        <v>0</v>
      </c>
      <c r="C1696">
        <v>36</v>
      </c>
      <c r="D1696" s="1" t="s">
        <v>2</v>
      </c>
      <c r="E1696" s="1" t="str">
        <f>IF(Origen[[#This Row],[Genero Sin Depurar]]="","Desconocido",Origen[[#This Row],[Genero Sin Depurar]])</f>
        <v>Male</v>
      </c>
      <c r="F1696" s="1" t="s">
        <v>37</v>
      </c>
      <c r="G1696" s="1" t="s">
        <v>4</v>
      </c>
      <c r="H1696" s="2">
        <v>48686</v>
      </c>
      <c r="I1696" s="2" t="str">
        <f>TEXT(Origen[[#This Row],[Fecha Compra]],"dddd")</f>
        <v>domingo</v>
      </c>
      <c r="J1696" s="7" t="str">
        <f>TEXT(MONTH(Origen[[#This Row],[Fecha Compra]]),"MM")</f>
        <v>01</v>
      </c>
      <c r="K1696" s="7">
        <f>YEAR(Origen[[#This Row],[Fecha Compra]])</f>
        <v>2033</v>
      </c>
      <c r="L1696">
        <v>48</v>
      </c>
      <c r="M1696">
        <v>87</v>
      </c>
      <c r="N1696">
        <f>Origen[[#This Row],[Unidades]]*Origen[[#This Row],[PVP]]</f>
        <v>4176</v>
      </c>
      <c r="O1696" s="1" t="s">
        <v>113</v>
      </c>
      <c r="P1696" s="1" t="s">
        <v>6</v>
      </c>
      <c r="Q1696" s="1" t="s">
        <v>75</v>
      </c>
      <c r="R1696" s="1" t="s">
        <v>39</v>
      </c>
      <c r="S1696" s="1" t="s">
        <v>27</v>
      </c>
      <c r="T1696" s="1" t="s">
        <v>21</v>
      </c>
      <c r="U1696" s="1" t="s">
        <v>79</v>
      </c>
    </row>
    <row r="1697" spans="1:21" x14ac:dyDescent="0.25">
      <c r="A1697">
        <v>1699</v>
      </c>
      <c r="B1697">
        <f>IF(IFERROR(VLOOKUP(Origen[[#This Row],[Customer ID]],A1698:A5596,1,FALSE),0)&gt;0,1,0)</f>
        <v>0</v>
      </c>
      <c r="C1697">
        <v>25</v>
      </c>
      <c r="D1697" s="1" t="s">
        <v>2</v>
      </c>
      <c r="E1697" s="1" t="str">
        <f>IF(Origen[[#This Row],[Genero Sin Depurar]]="","Desconocido",Origen[[#This Row],[Genero Sin Depurar]])</f>
        <v>Male</v>
      </c>
      <c r="F1697" s="1" t="s">
        <v>115</v>
      </c>
      <c r="G1697" s="1" t="s">
        <v>49</v>
      </c>
      <c r="H1697" s="2">
        <v>48688</v>
      </c>
      <c r="I1697" s="2" t="str">
        <f>TEXT(Origen[[#This Row],[Fecha Compra]],"dddd")</f>
        <v>martes</v>
      </c>
      <c r="J1697" s="7" t="str">
        <f>TEXT(MONTH(Origen[[#This Row],[Fecha Compra]]),"MM")</f>
        <v>01</v>
      </c>
      <c r="K1697" s="7">
        <f>YEAR(Origen[[#This Row],[Fecha Compra]])</f>
        <v>2033</v>
      </c>
      <c r="L1697">
        <v>46</v>
      </c>
      <c r="M1697">
        <v>41</v>
      </c>
      <c r="N1697">
        <f>Origen[[#This Row],[Unidades]]*Origen[[#This Row],[PVP]]</f>
        <v>1886</v>
      </c>
      <c r="O1697" s="1" t="s">
        <v>128</v>
      </c>
      <c r="P1697" s="1" t="s">
        <v>74</v>
      </c>
      <c r="Q1697" s="1" t="s">
        <v>30</v>
      </c>
      <c r="R1697" s="1" t="s">
        <v>8</v>
      </c>
      <c r="S1697" s="1" t="s">
        <v>36</v>
      </c>
      <c r="T1697" s="1" t="s">
        <v>57</v>
      </c>
      <c r="U1697" s="1" t="s">
        <v>40</v>
      </c>
    </row>
    <row r="1698" spans="1:21" x14ac:dyDescent="0.25">
      <c r="A1698">
        <v>1700</v>
      </c>
      <c r="B1698">
        <f>IF(IFERROR(VLOOKUP(Origen[[#This Row],[Customer ID]],A1699:A5597,1,FALSE),0)&gt;0,1,0)</f>
        <v>0</v>
      </c>
      <c r="C1698">
        <v>20</v>
      </c>
      <c r="D1698" s="1" t="s">
        <v>2</v>
      </c>
      <c r="E1698" s="1" t="str">
        <f>IF(Origen[[#This Row],[Genero Sin Depurar]]="","Desconocido",Origen[[#This Row],[Genero Sin Depurar]])</f>
        <v>Male</v>
      </c>
      <c r="F1698" s="1" t="s">
        <v>12</v>
      </c>
      <c r="G1698" s="1" t="s">
        <v>4</v>
      </c>
      <c r="H1698" s="2">
        <v>48690</v>
      </c>
      <c r="I1698" s="2" t="str">
        <f>TEXT(Origen[[#This Row],[Fecha Compra]],"dddd")</f>
        <v>jueves</v>
      </c>
      <c r="J1698" s="7" t="str">
        <f>TEXT(MONTH(Origen[[#This Row],[Fecha Compra]]),"MM")</f>
        <v>01</v>
      </c>
      <c r="K1698" s="7">
        <f>YEAR(Origen[[#This Row],[Fecha Compra]])</f>
        <v>2033</v>
      </c>
      <c r="L1698">
        <v>34</v>
      </c>
      <c r="M1698">
        <v>67</v>
      </c>
      <c r="N1698">
        <f>Origen[[#This Row],[Unidades]]*Origen[[#This Row],[PVP]]</f>
        <v>2278</v>
      </c>
      <c r="O1698" s="1" t="s">
        <v>96</v>
      </c>
      <c r="P1698" s="1" t="s">
        <v>6</v>
      </c>
      <c r="Q1698" s="1" t="s">
        <v>67</v>
      </c>
      <c r="R1698" s="1" t="s">
        <v>19</v>
      </c>
      <c r="S1698" s="1" t="s">
        <v>20</v>
      </c>
      <c r="T1698" s="1" t="s">
        <v>68</v>
      </c>
      <c r="U1698" s="1" t="s">
        <v>31</v>
      </c>
    </row>
    <row r="1699" spans="1:21" x14ac:dyDescent="0.25">
      <c r="A1699">
        <v>1701</v>
      </c>
      <c r="B1699">
        <f>IF(IFERROR(VLOOKUP(Origen[[#This Row],[Customer ID]],A1700:A5598,1,FALSE),0)&gt;0,1,0)</f>
        <v>0</v>
      </c>
      <c r="C1699">
        <v>62</v>
      </c>
      <c r="D1699" s="1" t="s">
        <v>2</v>
      </c>
      <c r="E1699" s="1" t="str">
        <f>IF(Origen[[#This Row],[Genero Sin Depurar]]="","Desconocido",Origen[[#This Row],[Genero Sin Depurar]])</f>
        <v>Male</v>
      </c>
      <c r="F1699" s="1" t="s">
        <v>86</v>
      </c>
      <c r="G1699" s="1" t="s">
        <v>4</v>
      </c>
      <c r="H1699" s="2">
        <v>48692</v>
      </c>
      <c r="I1699" s="2" t="str">
        <f>TEXT(Origen[[#This Row],[Fecha Compra]],"dddd")</f>
        <v>sábado</v>
      </c>
      <c r="J1699" s="7" t="str">
        <f>TEXT(MONTH(Origen[[#This Row],[Fecha Compra]]),"MM")</f>
        <v>01</v>
      </c>
      <c r="K1699" s="7">
        <f>YEAR(Origen[[#This Row],[Fecha Compra]])</f>
        <v>2033</v>
      </c>
      <c r="L1699">
        <v>36</v>
      </c>
      <c r="M1699">
        <v>70</v>
      </c>
      <c r="N1699">
        <f>Origen[[#This Row],[Unidades]]*Origen[[#This Row],[PVP]]</f>
        <v>2520</v>
      </c>
      <c r="O1699" s="1" t="s">
        <v>46</v>
      </c>
      <c r="P1699" s="1" t="s">
        <v>6</v>
      </c>
      <c r="Q1699" s="1" t="s">
        <v>76</v>
      </c>
      <c r="R1699" s="1" t="s">
        <v>39</v>
      </c>
      <c r="S1699" s="1" t="s">
        <v>9</v>
      </c>
      <c r="T1699" s="1" t="s">
        <v>57</v>
      </c>
      <c r="U1699" s="1" t="s">
        <v>70</v>
      </c>
    </row>
    <row r="1700" spans="1:21" x14ac:dyDescent="0.25">
      <c r="A1700">
        <v>1702</v>
      </c>
      <c r="B1700">
        <f>IF(IFERROR(VLOOKUP(Origen[[#This Row],[Customer ID]],A1701:A5599,1,FALSE),0)&gt;0,1,0)</f>
        <v>0</v>
      </c>
      <c r="C1700">
        <v>69</v>
      </c>
      <c r="D1700" s="1" t="s">
        <v>2</v>
      </c>
      <c r="E1700" s="1" t="str">
        <f>IF(Origen[[#This Row],[Genero Sin Depurar]]="","Desconocido",Origen[[#This Row],[Genero Sin Depurar]])</f>
        <v>Male</v>
      </c>
      <c r="F1700" s="1" t="s">
        <v>48</v>
      </c>
      <c r="G1700" s="1" t="s">
        <v>49</v>
      </c>
      <c r="H1700" s="2">
        <v>48694</v>
      </c>
      <c r="I1700" s="2" t="str">
        <f>TEXT(Origen[[#This Row],[Fecha Compra]],"dddd")</f>
        <v>lunes</v>
      </c>
      <c r="J1700" s="7" t="str">
        <f>TEXT(MONTH(Origen[[#This Row],[Fecha Compra]]),"MM")</f>
        <v>01</v>
      </c>
      <c r="K1700" s="7">
        <f>YEAR(Origen[[#This Row],[Fecha Compra]])</f>
        <v>2033</v>
      </c>
      <c r="L1700">
        <v>44</v>
      </c>
      <c r="M1700">
        <v>41</v>
      </c>
      <c r="N1700">
        <f>Origen[[#This Row],[Unidades]]*Origen[[#This Row],[PVP]]</f>
        <v>1804</v>
      </c>
      <c r="O1700" s="1" t="s">
        <v>73</v>
      </c>
      <c r="P1700" s="1" t="s">
        <v>74</v>
      </c>
      <c r="Q1700" s="1" t="s">
        <v>126</v>
      </c>
      <c r="R1700" s="1" t="s">
        <v>8</v>
      </c>
      <c r="S1700" s="1" t="s">
        <v>27</v>
      </c>
      <c r="T1700" s="1" t="s">
        <v>68</v>
      </c>
      <c r="U1700" s="1" t="s">
        <v>79</v>
      </c>
    </row>
    <row r="1701" spans="1:21" x14ac:dyDescent="0.25">
      <c r="A1701">
        <v>1703</v>
      </c>
      <c r="B1701">
        <f>IF(IFERROR(VLOOKUP(Origen[[#This Row],[Customer ID]],A1702:A5600,1,FALSE),0)&gt;0,1,0)</f>
        <v>0</v>
      </c>
      <c r="C1701">
        <v>54</v>
      </c>
      <c r="D1701" s="1" t="s">
        <v>2</v>
      </c>
      <c r="E1701" s="1" t="str">
        <f>IF(Origen[[#This Row],[Genero Sin Depurar]]="","Desconocido",Origen[[#This Row],[Genero Sin Depurar]])</f>
        <v>Male</v>
      </c>
      <c r="F1701" s="1" t="s">
        <v>16</v>
      </c>
      <c r="G1701" s="1" t="s">
        <v>4</v>
      </c>
      <c r="H1701" s="2">
        <v>48696</v>
      </c>
      <c r="I1701" s="2" t="str">
        <f>TEXT(Origen[[#This Row],[Fecha Compra]],"dddd")</f>
        <v>miércoles</v>
      </c>
      <c r="J1701" s="7" t="str">
        <f>TEXT(MONTH(Origen[[#This Row],[Fecha Compra]]),"MM")</f>
        <v>01</v>
      </c>
      <c r="K1701" s="7">
        <f>YEAR(Origen[[#This Row],[Fecha Compra]])</f>
        <v>2033</v>
      </c>
      <c r="L1701">
        <v>48</v>
      </c>
      <c r="M1701">
        <v>83</v>
      </c>
      <c r="N1701">
        <f>Origen[[#This Row],[Unidades]]*Origen[[#This Row],[PVP]]</f>
        <v>3984</v>
      </c>
      <c r="O1701" s="1" t="s">
        <v>72</v>
      </c>
      <c r="P1701" s="1" t="s">
        <v>74</v>
      </c>
      <c r="Q1701" s="1" t="s">
        <v>116</v>
      </c>
      <c r="R1701" s="1" t="s">
        <v>35</v>
      </c>
      <c r="S1701" s="1" t="s">
        <v>9</v>
      </c>
      <c r="T1701" s="1" t="s">
        <v>57</v>
      </c>
      <c r="U1701" s="1" t="s">
        <v>22</v>
      </c>
    </row>
    <row r="1702" spans="1:21" x14ac:dyDescent="0.25">
      <c r="A1702">
        <v>1704</v>
      </c>
      <c r="B1702">
        <f>IF(IFERROR(VLOOKUP(Origen[[#This Row],[Customer ID]],A1703:A5601,1,FALSE),0)&gt;0,1,0)</f>
        <v>0</v>
      </c>
      <c r="C1702">
        <v>39</v>
      </c>
      <c r="D1702" s="1" t="s">
        <v>2</v>
      </c>
      <c r="E1702" s="1" t="str">
        <f>IF(Origen[[#This Row],[Genero Sin Depurar]]="","Desconocido",Origen[[#This Row],[Genero Sin Depurar]])</f>
        <v>Male</v>
      </c>
      <c r="F1702" s="1" t="s">
        <v>114</v>
      </c>
      <c r="G1702" s="1" t="s">
        <v>49</v>
      </c>
      <c r="H1702" s="2">
        <v>48698</v>
      </c>
      <c r="I1702" s="2" t="str">
        <f>TEXT(Origen[[#This Row],[Fecha Compra]],"dddd")</f>
        <v>viernes</v>
      </c>
      <c r="J1702" s="7" t="str">
        <f>TEXT(MONTH(Origen[[#This Row],[Fecha Compra]]),"MM")</f>
        <v>01</v>
      </c>
      <c r="K1702" s="7">
        <f>YEAR(Origen[[#This Row],[Fecha Compra]])</f>
        <v>2033</v>
      </c>
      <c r="L1702">
        <v>12</v>
      </c>
      <c r="M1702">
        <v>22</v>
      </c>
      <c r="N1702">
        <f>Origen[[#This Row],[Unidades]]*Origen[[#This Row],[PVP]]</f>
        <v>264</v>
      </c>
      <c r="O1702" s="1" t="s">
        <v>81</v>
      </c>
      <c r="P1702" s="1" t="s">
        <v>26</v>
      </c>
      <c r="Q1702" s="1" t="s">
        <v>76</v>
      </c>
      <c r="R1702" s="1" t="s">
        <v>19</v>
      </c>
      <c r="S1702" s="1" t="s">
        <v>27</v>
      </c>
      <c r="T1702" s="1" t="s">
        <v>57</v>
      </c>
      <c r="U1702" s="1" t="s">
        <v>31</v>
      </c>
    </row>
    <row r="1703" spans="1:21" x14ac:dyDescent="0.25">
      <c r="A1703">
        <v>1705</v>
      </c>
      <c r="B1703">
        <f>IF(IFERROR(VLOOKUP(Origen[[#This Row],[Customer ID]],A1704:A5602,1,FALSE),0)&gt;0,1,0)</f>
        <v>0</v>
      </c>
      <c r="C1703">
        <v>56</v>
      </c>
      <c r="D1703" s="1" t="s">
        <v>2</v>
      </c>
      <c r="E1703" s="1" t="str">
        <f>IF(Origen[[#This Row],[Genero Sin Depurar]]="","Desconocido",Origen[[#This Row],[Genero Sin Depurar]])</f>
        <v>Male</v>
      </c>
      <c r="F1703" s="1" t="s">
        <v>32</v>
      </c>
      <c r="G1703" s="1" t="s">
        <v>24</v>
      </c>
      <c r="H1703" s="2">
        <v>48700</v>
      </c>
      <c r="I1703" s="2" t="str">
        <f>TEXT(Origen[[#This Row],[Fecha Compra]],"dddd")</f>
        <v>domingo</v>
      </c>
      <c r="J1703" s="7" t="str">
        <f>TEXT(MONTH(Origen[[#This Row],[Fecha Compra]]),"MM")</f>
        <v>01</v>
      </c>
      <c r="K1703" s="7">
        <f>YEAR(Origen[[#This Row],[Fecha Compra]])</f>
        <v>2033</v>
      </c>
      <c r="L1703">
        <v>19</v>
      </c>
      <c r="M1703">
        <v>20</v>
      </c>
      <c r="N1703">
        <f>Origen[[#This Row],[Unidades]]*Origen[[#This Row],[PVP]]</f>
        <v>380</v>
      </c>
      <c r="O1703" s="1" t="s">
        <v>117</v>
      </c>
      <c r="P1703" s="1" t="s">
        <v>26</v>
      </c>
      <c r="Q1703" s="1" t="s">
        <v>75</v>
      </c>
      <c r="R1703" s="1" t="s">
        <v>35</v>
      </c>
      <c r="S1703" s="1" t="s">
        <v>56</v>
      </c>
      <c r="T1703" s="1" t="s">
        <v>15</v>
      </c>
      <c r="U1703" s="1" t="s">
        <v>79</v>
      </c>
    </row>
    <row r="1704" spans="1:21" x14ac:dyDescent="0.25">
      <c r="A1704">
        <v>1706</v>
      </c>
      <c r="B1704">
        <f>IF(IFERROR(VLOOKUP(Origen[[#This Row],[Customer ID]],A1705:A5603,1,FALSE),0)&gt;0,1,0)</f>
        <v>0</v>
      </c>
      <c r="C1704">
        <v>39</v>
      </c>
      <c r="D1704" s="1" t="s">
        <v>2</v>
      </c>
      <c r="E1704" s="1" t="str">
        <f>IF(Origen[[#This Row],[Genero Sin Depurar]]="","Desconocido",Origen[[#This Row],[Genero Sin Depurar]])</f>
        <v>Male</v>
      </c>
      <c r="F1704" s="1" t="s">
        <v>88</v>
      </c>
      <c r="G1704" s="1" t="s">
        <v>49</v>
      </c>
      <c r="H1704" s="2">
        <v>48702</v>
      </c>
      <c r="I1704" s="2" t="str">
        <f>TEXT(Origen[[#This Row],[Fecha Compra]],"dddd")</f>
        <v>martes</v>
      </c>
      <c r="J1704" s="7" t="str">
        <f>TEXT(MONTH(Origen[[#This Row],[Fecha Compra]]),"MM")</f>
        <v>01</v>
      </c>
      <c r="K1704" s="7">
        <f>YEAR(Origen[[#This Row],[Fecha Compra]])</f>
        <v>2033</v>
      </c>
      <c r="L1704">
        <v>49</v>
      </c>
      <c r="M1704">
        <v>29</v>
      </c>
      <c r="N1704">
        <f>Origen[[#This Row],[Unidades]]*Origen[[#This Row],[PVP]]</f>
        <v>1421</v>
      </c>
      <c r="O1704" s="1" t="s">
        <v>129</v>
      </c>
      <c r="P1704" s="1" t="s">
        <v>6</v>
      </c>
      <c r="Q1704" s="1" t="s">
        <v>91</v>
      </c>
      <c r="R1704" s="1" t="s">
        <v>35</v>
      </c>
      <c r="S1704" s="1" t="s">
        <v>52</v>
      </c>
      <c r="T1704" s="1" t="s">
        <v>10</v>
      </c>
      <c r="U1704" s="1" t="s">
        <v>58</v>
      </c>
    </row>
    <row r="1705" spans="1:21" x14ac:dyDescent="0.25">
      <c r="A1705">
        <v>1707</v>
      </c>
      <c r="B1705">
        <f>IF(IFERROR(VLOOKUP(Origen[[#This Row],[Customer ID]],A1706:A5604,1,FALSE),0)&gt;0,1,0)</f>
        <v>0</v>
      </c>
      <c r="C1705">
        <v>37</v>
      </c>
      <c r="D1705" s="1" t="s">
        <v>2</v>
      </c>
      <c r="E1705" s="1" t="str">
        <f>IF(Origen[[#This Row],[Genero Sin Depurar]]="","Desconocido",Origen[[#This Row],[Genero Sin Depurar]])</f>
        <v>Male</v>
      </c>
      <c r="F1705" s="1" t="s">
        <v>71</v>
      </c>
      <c r="G1705" s="1" t="s">
        <v>49</v>
      </c>
      <c r="H1705" s="2">
        <v>48704</v>
      </c>
      <c r="I1705" s="2" t="str">
        <f>TEXT(Origen[[#This Row],[Fecha Compra]],"dddd")</f>
        <v>jueves</v>
      </c>
      <c r="J1705" s="7" t="str">
        <f>TEXT(MONTH(Origen[[#This Row],[Fecha Compra]]),"MM")</f>
        <v>01</v>
      </c>
      <c r="K1705" s="7">
        <f>YEAR(Origen[[#This Row],[Fecha Compra]])</f>
        <v>2033</v>
      </c>
      <c r="L1705">
        <v>25</v>
      </c>
      <c r="M1705">
        <v>87</v>
      </c>
      <c r="N1705">
        <f>Origen[[#This Row],[Unidades]]*Origen[[#This Row],[PVP]]</f>
        <v>2175</v>
      </c>
      <c r="O1705" s="1" t="s">
        <v>96</v>
      </c>
      <c r="P1705" s="1" t="s">
        <v>26</v>
      </c>
      <c r="Q1705" s="1" t="s">
        <v>92</v>
      </c>
      <c r="R1705" s="1" t="s">
        <v>19</v>
      </c>
      <c r="S1705" s="1" t="s">
        <v>36</v>
      </c>
      <c r="T1705" s="1" t="s">
        <v>10</v>
      </c>
      <c r="U1705" s="1" t="s">
        <v>11</v>
      </c>
    </row>
    <row r="1706" spans="1:21" x14ac:dyDescent="0.25">
      <c r="A1706">
        <v>1708</v>
      </c>
      <c r="B1706">
        <f>IF(IFERROR(VLOOKUP(Origen[[#This Row],[Customer ID]],A1707:A5605,1,FALSE),0)&gt;0,1,0)</f>
        <v>0</v>
      </c>
      <c r="C1706">
        <v>25</v>
      </c>
      <c r="D1706" s="1" t="s">
        <v>2</v>
      </c>
      <c r="E1706" s="1" t="str">
        <f>IF(Origen[[#This Row],[Genero Sin Depurar]]="","Desconocido",Origen[[#This Row],[Genero Sin Depurar]])</f>
        <v>Male</v>
      </c>
      <c r="F1706" s="1" t="s">
        <v>41</v>
      </c>
      <c r="G1706" s="1" t="s">
        <v>4</v>
      </c>
      <c r="H1706" s="2">
        <v>48706</v>
      </c>
      <c r="I1706" s="2" t="str">
        <f>TEXT(Origen[[#This Row],[Fecha Compra]],"dddd")</f>
        <v>sábado</v>
      </c>
      <c r="J1706" s="7" t="str">
        <f>TEXT(MONTH(Origen[[#This Row],[Fecha Compra]]),"MM")</f>
        <v>01</v>
      </c>
      <c r="K1706" s="7">
        <f>YEAR(Origen[[#This Row],[Fecha Compra]])</f>
        <v>2033</v>
      </c>
      <c r="L1706">
        <v>25</v>
      </c>
      <c r="M1706">
        <v>81</v>
      </c>
      <c r="N1706">
        <f>Origen[[#This Row],[Unidades]]*Origen[[#This Row],[PVP]]</f>
        <v>2025</v>
      </c>
      <c r="O1706" s="1" t="s">
        <v>89</v>
      </c>
      <c r="P1706" s="1" t="s">
        <v>6</v>
      </c>
      <c r="Q1706" s="1" t="s">
        <v>14</v>
      </c>
      <c r="R1706" s="1" t="s">
        <v>39</v>
      </c>
      <c r="S1706" s="1" t="s">
        <v>52</v>
      </c>
      <c r="T1706" s="1" t="s">
        <v>15</v>
      </c>
      <c r="U1706" s="1" t="s">
        <v>58</v>
      </c>
    </row>
    <row r="1707" spans="1:21" x14ac:dyDescent="0.25">
      <c r="A1707">
        <v>1709</v>
      </c>
      <c r="B1707">
        <f>IF(IFERROR(VLOOKUP(Origen[[#This Row],[Customer ID]],A1708:A5606,1,FALSE),0)&gt;0,1,0)</f>
        <v>0</v>
      </c>
      <c r="C1707">
        <v>35</v>
      </c>
      <c r="D1707" s="1" t="s">
        <v>2</v>
      </c>
      <c r="E1707" s="1" t="str">
        <f>IF(Origen[[#This Row],[Genero Sin Depurar]]="","Desconocido",Origen[[#This Row],[Genero Sin Depurar]])</f>
        <v>Male</v>
      </c>
      <c r="F1707" s="1" t="s">
        <v>119</v>
      </c>
      <c r="G1707" s="1" t="s">
        <v>24</v>
      </c>
      <c r="H1707" s="2">
        <v>48708</v>
      </c>
      <c r="I1707" s="2" t="str">
        <f>TEXT(Origen[[#This Row],[Fecha Compra]],"dddd")</f>
        <v>lunes</v>
      </c>
      <c r="J1707" s="7" t="str">
        <f>TEXT(MONTH(Origen[[#This Row],[Fecha Compra]]),"MM")</f>
        <v>01</v>
      </c>
      <c r="K1707" s="7">
        <f>YEAR(Origen[[#This Row],[Fecha Compra]])</f>
        <v>2033</v>
      </c>
      <c r="L1707">
        <v>1</v>
      </c>
      <c r="M1707">
        <v>58</v>
      </c>
      <c r="N1707">
        <f>Origen[[#This Row],[Unidades]]*Origen[[#This Row],[PVP]]</f>
        <v>58</v>
      </c>
      <c r="O1707" s="1" t="s">
        <v>85</v>
      </c>
      <c r="P1707" s="1" t="s">
        <v>6</v>
      </c>
      <c r="Q1707" s="1" t="s">
        <v>91</v>
      </c>
      <c r="R1707" s="1" t="s">
        <v>19</v>
      </c>
      <c r="S1707" s="1" t="s">
        <v>9</v>
      </c>
      <c r="T1707" s="1" t="s">
        <v>21</v>
      </c>
      <c r="U1707" s="1" t="s">
        <v>40</v>
      </c>
    </row>
    <row r="1708" spans="1:21" x14ac:dyDescent="0.25">
      <c r="A1708">
        <v>1710</v>
      </c>
      <c r="B1708">
        <f>IF(IFERROR(VLOOKUP(Origen[[#This Row],[Customer ID]],A1709:A5607,1,FALSE),0)&gt;0,1,0)</f>
        <v>0</v>
      </c>
      <c r="C1708">
        <v>45</v>
      </c>
      <c r="D1708" s="1" t="s">
        <v>2</v>
      </c>
      <c r="E1708" s="1" t="str">
        <f>IF(Origen[[#This Row],[Genero Sin Depurar]]="","Desconocido",Origen[[#This Row],[Genero Sin Depurar]])</f>
        <v>Male</v>
      </c>
      <c r="F1708" s="1" t="s">
        <v>69</v>
      </c>
      <c r="G1708" s="1" t="s">
        <v>4</v>
      </c>
      <c r="H1708" s="2">
        <v>48710</v>
      </c>
      <c r="I1708" s="2" t="str">
        <f>TEXT(Origen[[#This Row],[Fecha Compra]],"dddd")</f>
        <v>miércoles</v>
      </c>
      <c r="J1708" s="7" t="str">
        <f>TEXT(MONTH(Origen[[#This Row],[Fecha Compra]]),"MM")</f>
        <v>01</v>
      </c>
      <c r="K1708" s="7">
        <f>YEAR(Origen[[#This Row],[Fecha Compra]])</f>
        <v>2033</v>
      </c>
      <c r="L1708">
        <v>19</v>
      </c>
      <c r="M1708">
        <v>83</v>
      </c>
      <c r="N1708">
        <f>Origen[[#This Row],[Unidades]]*Origen[[#This Row],[PVP]]</f>
        <v>1577</v>
      </c>
      <c r="O1708" s="1" t="s">
        <v>98</v>
      </c>
      <c r="P1708" s="1" t="s">
        <v>26</v>
      </c>
      <c r="Q1708" s="1" t="s">
        <v>51</v>
      </c>
      <c r="R1708" s="1" t="s">
        <v>8</v>
      </c>
      <c r="S1708" s="1" t="s">
        <v>36</v>
      </c>
      <c r="T1708" s="1" t="s">
        <v>57</v>
      </c>
      <c r="U1708" s="1" t="s">
        <v>31</v>
      </c>
    </row>
    <row r="1709" spans="1:21" x14ac:dyDescent="0.25">
      <c r="A1709">
        <v>1711</v>
      </c>
      <c r="B1709">
        <f>IF(IFERROR(VLOOKUP(Origen[[#This Row],[Customer ID]],A1710:A5608,1,FALSE),0)&gt;0,1,0)</f>
        <v>0</v>
      </c>
      <c r="C1709">
        <v>19</v>
      </c>
      <c r="D1709" s="1" t="s">
        <v>2</v>
      </c>
      <c r="E1709" s="1" t="str">
        <f>IF(Origen[[#This Row],[Genero Sin Depurar]]="","Desconocido",Origen[[#This Row],[Genero Sin Depurar]])</f>
        <v>Male</v>
      </c>
      <c r="F1709" s="1" t="s">
        <v>77</v>
      </c>
      <c r="G1709" s="1" t="s">
        <v>4</v>
      </c>
      <c r="H1709" s="2">
        <v>48712</v>
      </c>
      <c r="I1709" s="2" t="str">
        <f>TEXT(Origen[[#This Row],[Fecha Compra]],"dddd")</f>
        <v>viernes</v>
      </c>
      <c r="J1709" s="7" t="str">
        <f>TEXT(MONTH(Origen[[#This Row],[Fecha Compra]]),"MM")</f>
        <v>01</v>
      </c>
      <c r="K1709" s="7">
        <f>YEAR(Origen[[#This Row],[Fecha Compra]])</f>
        <v>2033</v>
      </c>
      <c r="L1709">
        <v>7</v>
      </c>
      <c r="M1709">
        <v>59</v>
      </c>
      <c r="N1709">
        <f>Origen[[#This Row],[Unidades]]*Origen[[#This Row],[PVP]]</f>
        <v>413</v>
      </c>
      <c r="O1709" s="1" t="s">
        <v>54</v>
      </c>
      <c r="P1709" s="1" t="s">
        <v>74</v>
      </c>
      <c r="Q1709" s="1" t="s">
        <v>103</v>
      </c>
      <c r="R1709" s="1" t="s">
        <v>39</v>
      </c>
      <c r="S1709" s="1" t="s">
        <v>56</v>
      </c>
      <c r="T1709" s="1" t="s">
        <v>21</v>
      </c>
      <c r="U1709" s="1" t="s">
        <v>40</v>
      </c>
    </row>
    <row r="1710" spans="1:21" x14ac:dyDescent="0.25">
      <c r="A1710">
        <v>1712</v>
      </c>
      <c r="B1710">
        <f>IF(IFERROR(VLOOKUP(Origen[[#This Row],[Customer ID]],A1711:A5609,1,FALSE),0)&gt;0,1,0)</f>
        <v>0</v>
      </c>
      <c r="C1710">
        <v>21</v>
      </c>
      <c r="D1710" s="1" t="s">
        <v>2</v>
      </c>
      <c r="E1710" s="1" t="str">
        <f>IF(Origen[[#This Row],[Genero Sin Depurar]]="","Desconocido",Origen[[#This Row],[Genero Sin Depurar]])</f>
        <v>Male</v>
      </c>
      <c r="F1710" s="1" t="s">
        <v>95</v>
      </c>
      <c r="G1710" s="1" t="s">
        <v>4</v>
      </c>
      <c r="H1710" s="2">
        <v>48714</v>
      </c>
      <c r="I1710" s="2" t="str">
        <f>TEXT(Origen[[#This Row],[Fecha Compra]],"dddd")</f>
        <v>domingo</v>
      </c>
      <c r="J1710" s="7" t="str">
        <f>TEXT(MONTH(Origen[[#This Row],[Fecha Compra]]),"MM")</f>
        <v>01</v>
      </c>
      <c r="K1710" s="7">
        <f>YEAR(Origen[[#This Row],[Fecha Compra]])</f>
        <v>2033</v>
      </c>
      <c r="L1710">
        <v>19</v>
      </c>
      <c r="M1710">
        <v>93</v>
      </c>
      <c r="N1710">
        <f>Origen[[#This Row],[Unidades]]*Origen[[#This Row],[PVP]]</f>
        <v>1767</v>
      </c>
      <c r="O1710" s="1" t="s">
        <v>80</v>
      </c>
      <c r="P1710" s="1" t="s">
        <v>26</v>
      </c>
      <c r="Q1710" s="1" t="s">
        <v>75</v>
      </c>
      <c r="R1710" s="1" t="s">
        <v>19</v>
      </c>
      <c r="S1710" s="1" t="s">
        <v>9</v>
      </c>
      <c r="T1710" s="1" t="s">
        <v>21</v>
      </c>
      <c r="U1710" s="1" t="s">
        <v>70</v>
      </c>
    </row>
    <row r="1711" spans="1:21" x14ac:dyDescent="0.25">
      <c r="A1711">
        <v>1713</v>
      </c>
      <c r="B1711">
        <f>IF(IFERROR(VLOOKUP(Origen[[#This Row],[Customer ID]],A1712:A5610,1,FALSE),0)&gt;0,1,0)</f>
        <v>0</v>
      </c>
      <c r="C1711">
        <v>65</v>
      </c>
      <c r="D1711" s="1" t="s">
        <v>2</v>
      </c>
      <c r="E1711" s="1" t="str">
        <f>IF(Origen[[#This Row],[Genero Sin Depurar]]="","Desconocido",Origen[[#This Row],[Genero Sin Depurar]])</f>
        <v>Male</v>
      </c>
      <c r="F1711" s="1" t="s">
        <v>95</v>
      </c>
      <c r="G1711" s="1" t="s">
        <v>4</v>
      </c>
      <c r="H1711" s="2">
        <v>48716</v>
      </c>
      <c r="I1711" s="2" t="str">
        <f>TEXT(Origen[[#This Row],[Fecha Compra]],"dddd")</f>
        <v>martes</v>
      </c>
      <c r="J1711" s="7" t="str">
        <f>TEXT(MONTH(Origen[[#This Row],[Fecha Compra]]),"MM")</f>
        <v>01</v>
      </c>
      <c r="K1711" s="7">
        <f>YEAR(Origen[[#This Row],[Fecha Compra]])</f>
        <v>2033</v>
      </c>
      <c r="L1711">
        <v>9</v>
      </c>
      <c r="M1711">
        <v>87</v>
      </c>
      <c r="N1711">
        <f>Origen[[#This Row],[Unidades]]*Origen[[#This Row],[PVP]]</f>
        <v>783</v>
      </c>
      <c r="O1711" s="1" t="s">
        <v>97</v>
      </c>
      <c r="P1711" s="1" t="s">
        <v>18</v>
      </c>
      <c r="Q1711" s="1" t="s">
        <v>100</v>
      </c>
      <c r="R1711" s="1" t="s">
        <v>39</v>
      </c>
      <c r="S1711" s="1" t="s">
        <v>52</v>
      </c>
      <c r="T1711" s="1" t="s">
        <v>15</v>
      </c>
      <c r="U1711" s="1" t="s">
        <v>11</v>
      </c>
    </row>
    <row r="1712" spans="1:21" x14ac:dyDescent="0.25">
      <c r="A1712">
        <v>1714</v>
      </c>
      <c r="B1712">
        <f>IF(IFERROR(VLOOKUP(Origen[[#This Row],[Customer ID]],A1713:A5611,1,FALSE),0)&gt;0,1,0)</f>
        <v>0</v>
      </c>
      <c r="C1712">
        <v>49</v>
      </c>
      <c r="D1712" s="1" t="s">
        <v>2</v>
      </c>
      <c r="E1712" s="1" t="str">
        <f>IF(Origen[[#This Row],[Genero Sin Depurar]]="","Desconocido",Origen[[#This Row],[Genero Sin Depurar]])</f>
        <v>Male</v>
      </c>
      <c r="F1712" s="1" t="s">
        <v>84</v>
      </c>
      <c r="G1712" s="1" t="s">
        <v>45</v>
      </c>
      <c r="H1712" s="2">
        <v>48718</v>
      </c>
      <c r="I1712" s="2" t="str">
        <f>TEXT(Origen[[#This Row],[Fecha Compra]],"dddd")</f>
        <v>jueves</v>
      </c>
      <c r="J1712" s="7" t="str">
        <f>TEXT(MONTH(Origen[[#This Row],[Fecha Compra]]),"MM")</f>
        <v>01</v>
      </c>
      <c r="K1712" s="7">
        <f>YEAR(Origen[[#This Row],[Fecha Compra]])</f>
        <v>2033</v>
      </c>
      <c r="L1712">
        <v>37</v>
      </c>
      <c r="M1712">
        <v>22</v>
      </c>
      <c r="N1712">
        <f>Origen[[#This Row],[Unidades]]*Origen[[#This Row],[PVP]]</f>
        <v>814</v>
      </c>
      <c r="O1712" s="1" t="s">
        <v>50</v>
      </c>
      <c r="P1712" s="1" t="s">
        <v>26</v>
      </c>
      <c r="Q1712" s="1" t="s">
        <v>51</v>
      </c>
      <c r="R1712" s="1" t="s">
        <v>8</v>
      </c>
      <c r="S1712" s="1" t="s">
        <v>20</v>
      </c>
      <c r="T1712" s="1" t="s">
        <v>28</v>
      </c>
      <c r="U1712" s="1" t="s">
        <v>40</v>
      </c>
    </row>
    <row r="1713" spans="1:21" x14ac:dyDescent="0.25">
      <c r="A1713">
        <v>1715</v>
      </c>
      <c r="B1713">
        <f>IF(IFERROR(VLOOKUP(Origen[[#This Row],[Customer ID]],A1714:A5612,1,FALSE),0)&gt;0,1,0)</f>
        <v>0</v>
      </c>
      <c r="C1713">
        <v>30</v>
      </c>
      <c r="D1713" s="1" t="s">
        <v>2</v>
      </c>
      <c r="E1713" s="1" t="str">
        <f>IF(Origen[[#This Row],[Genero Sin Depurar]]="","Desconocido",Origen[[#This Row],[Genero Sin Depurar]])</f>
        <v>Male</v>
      </c>
      <c r="F1713" s="1" t="s">
        <v>16</v>
      </c>
      <c r="G1713" s="1" t="s">
        <v>4</v>
      </c>
      <c r="H1713" s="2">
        <v>48720</v>
      </c>
      <c r="I1713" s="2" t="str">
        <f>TEXT(Origen[[#This Row],[Fecha Compra]],"dddd")</f>
        <v>sábado</v>
      </c>
      <c r="J1713" s="7" t="str">
        <f>TEXT(MONTH(Origen[[#This Row],[Fecha Compra]]),"MM")</f>
        <v>01</v>
      </c>
      <c r="K1713" s="7">
        <f>YEAR(Origen[[#This Row],[Fecha Compra]])</f>
        <v>2033</v>
      </c>
      <c r="L1713">
        <v>15</v>
      </c>
      <c r="M1713">
        <v>71</v>
      </c>
      <c r="N1713">
        <f>Origen[[#This Row],[Unidades]]*Origen[[#This Row],[PVP]]</f>
        <v>1065</v>
      </c>
      <c r="O1713" s="1" t="s">
        <v>129</v>
      </c>
      <c r="P1713" s="1" t="s">
        <v>18</v>
      </c>
      <c r="Q1713" s="1" t="s">
        <v>43</v>
      </c>
      <c r="R1713" s="1" t="s">
        <v>35</v>
      </c>
      <c r="S1713" s="1" t="s">
        <v>36</v>
      </c>
      <c r="T1713" s="1" t="s">
        <v>15</v>
      </c>
      <c r="U1713" s="1" t="s">
        <v>70</v>
      </c>
    </row>
    <row r="1714" spans="1:21" x14ac:dyDescent="0.25">
      <c r="A1714">
        <v>1716</v>
      </c>
      <c r="B1714">
        <f>IF(IFERROR(VLOOKUP(Origen[[#This Row],[Customer ID]],A1715:A5613,1,FALSE),0)&gt;0,1,0)</f>
        <v>0</v>
      </c>
      <c r="C1714">
        <v>23</v>
      </c>
      <c r="D1714" s="1" t="s">
        <v>2</v>
      </c>
      <c r="E1714" s="1" t="str">
        <f>IF(Origen[[#This Row],[Genero Sin Depurar]]="","Desconocido",Origen[[#This Row],[Genero Sin Depurar]])</f>
        <v>Male</v>
      </c>
      <c r="F1714" s="1" t="s">
        <v>63</v>
      </c>
      <c r="G1714" s="1" t="s">
        <v>4</v>
      </c>
      <c r="H1714" s="2">
        <v>48722</v>
      </c>
      <c r="I1714" s="2" t="str">
        <f>TEXT(Origen[[#This Row],[Fecha Compra]],"dddd")</f>
        <v>lunes</v>
      </c>
      <c r="J1714" s="7" t="str">
        <f>TEXT(MONTH(Origen[[#This Row],[Fecha Compra]]),"MM")</f>
        <v>01</v>
      </c>
      <c r="K1714" s="7">
        <f>YEAR(Origen[[#This Row],[Fecha Compra]])</f>
        <v>2033</v>
      </c>
      <c r="L1714">
        <v>30</v>
      </c>
      <c r="M1714">
        <v>69</v>
      </c>
      <c r="N1714">
        <f>Origen[[#This Row],[Unidades]]*Origen[[#This Row],[PVP]]</f>
        <v>2070</v>
      </c>
      <c r="O1714" s="1" t="s">
        <v>117</v>
      </c>
      <c r="P1714" s="1" t="s">
        <v>74</v>
      </c>
      <c r="Q1714" s="1" t="s">
        <v>7</v>
      </c>
      <c r="R1714" s="1" t="s">
        <v>19</v>
      </c>
      <c r="S1714" s="1" t="s">
        <v>52</v>
      </c>
      <c r="T1714" s="1" t="s">
        <v>28</v>
      </c>
      <c r="U1714" s="1" t="s">
        <v>58</v>
      </c>
    </row>
    <row r="1715" spans="1:21" x14ac:dyDescent="0.25">
      <c r="A1715">
        <v>1717</v>
      </c>
      <c r="B1715">
        <f>IF(IFERROR(VLOOKUP(Origen[[#This Row],[Customer ID]],A1716:A5614,1,FALSE),0)&gt;0,1,0)</f>
        <v>0</v>
      </c>
      <c r="C1715">
        <v>69</v>
      </c>
      <c r="D1715" s="1" t="s">
        <v>2</v>
      </c>
      <c r="E1715" s="1" t="str">
        <f>IF(Origen[[#This Row],[Genero Sin Depurar]]="","Desconocido",Origen[[#This Row],[Genero Sin Depurar]])</f>
        <v>Male</v>
      </c>
      <c r="F1715" s="1" t="s">
        <v>3</v>
      </c>
      <c r="G1715" s="1" t="s">
        <v>4</v>
      </c>
      <c r="H1715" s="2">
        <v>48724</v>
      </c>
      <c r="I1715" s="2" t="str">
        <f>TEXT(Origen[[#This Row],[Fecha Compra]],"dddd")</f>
        <v>miércoles</v>
      </c>
      <c r="J1715" s="7" t="str">
        <f>TEXT(MONTH(Origen[[#This Row],[Fecha Compra]]),"MM")</f>
        <v>01</v>
      </c>
      <c r="K1715" s="7">
        <f>YEAR(Origen[[#This Row],[Fecha Compra]])</f>
        <v>2033</v>
      </c>
      <c r="L1715">
        <v>30</v>
      </c>
      <c r="M1715">
        <v>47</v>
      </c>
      <c r="N1715">
        <f>Origen[[#This Row],[Unidades]]*Origen[[#This Row],[PVP]]</f>
        <v>1410</v>
      </c>
      <c r="O1715" s="1" t="s">
        <v>121</v>
      </c>
      <c r="P1715" s="1" t="s">
        <v>26</v>
      </c>
      <c r="Q1715" s="1" t="s">
        <v>91</v>
      </c>
      <c r="R1715" s="1" t="s">
        <v>8</v>
      </c>
      <c r="S1715" s="1" t="s">
        <v>36</v>
      </c>
      <c r="T1715" s="1" t="s">
        <v>15</v>
      </c>
      <c r="U1715" s="1" t="s">
        <v>79</v>
      </c>
    </row>
    <row r="1716" spans="1:21" x14ac:dyDescent="0.25">
      <c r="A1716">
        <v>1718</v>
      </c>
      <c r="B1716">
        <f>IF(IFERROR(VLOOKUP(Origen[[#This Row],[Customer ID]],A1717:A5615,1,FALSE),0)&gt;0,1,0)</f>
        <v>0</v>
      </c>
      <c r="C1716">
        <v>29</v>
      </c>
      <c r="D1716" s="1" t="s">
        <v>2</v>
      </c>
      <c r="E1716" s="1" t="str">
        <f>IF(Origen[[#This Row],[Genero Sin Depurar]]="","Desconocido",Origen[[#This Row],[Genero Sin Depurar]])</f>
        <v>Male</v>
      </c>
      <c r="F1716" s="1" t="s">
        <v>86</v>
      </c>
      <c r="G1716" s="1" t="s">
        <v>4</v>
      </c>
      <c r="H1716" s="2">
        <v>48726</v>
      </c>
      <c r="I1716" s="2" t="str">
        <f>TEXT(Origen[[#This Row],[Fecha Compra]],"dddd")</f>
        <v>viernes</v>
      </c>
      <c r="J1716" s="7" t="str">
        <f>TEXT(MONTH(Origen[[#This Row],[Fecha Compra]]),"MM")</f>
        <v>01</v>
      </c>
      <c r="K1716" s="7">
        <f>YEAR(Origen[[#This Row],[Fecha Compra]])</f>
        <v>2033</v>
      </c>
      <c r="L1716">
        <v>16</v>
      </c>
      <c r="M1716">
        <v>50</v>
      </c>
      <c r="N1716">
        <f>Origen[[#This Row],[Unidades]]*Origen[[#This Row],[PVP]]</f>
        <v>800</v>
      </c>
      <c r="O1716" s="1" t="s">
        <v>59</v>
      </c>
      <c r="P1716" s="1" t="s">
        <v>6</v>
      </c>
      <c r="Q1716" s="1" t="s">
        <v>103</v>
      </c>
      <c r="R1716" s="1" t="s">
        <v>35</v>
      </c>
      <c r="S1716" s="1" t="s">
        <v>9</v>
      </c>
      <c r="T1716" s="1" t="s">
        <v>68</v>
      </c>
      <c r="U1716" s="1" t="s">
        <v>58</v>
      </c>
    </row>
    <row r="1717" spans="1:21" x14ac:dyDescent="0.25">
      <c r="A1717">
        <v>1719</v>
      </c>
      <c r="B1717">
        <f>IF(IFERROR(VLOOKUP(Origen[[#This Row],[Customer ID]],A1718:A5616,1,FALSE),0)&gt;0,1,0)</f>
        <v>0</v>
      </c>
      <c r="C1717">
        <v>54</v>
      </c>
      <c r="D1717" s="1" t="s">
        <v>2</v>
      </c>
      <c r="E1717" s="1" t="str">
        <f>IF(Origen[[#This Row],[Genero Sin Depurar]]="","Desconocido",Origen[[#This Row],[Genero Sin Depurar]])</f>
        <v>Male</v>
      </c>
      <c r="F1717" s="1" t="s">
        <v>95</v>
      </c>
      <c r="G1717" s="1" t="s">
        <v>4</v>
      </c>
      <c r="H1717" s="2">
        <v>48728</v>
      </c>
      <c r="I1717" s="2" t="str">
        <f>TEXT(Origen[[#This Row],[Fecha Compra]],"dddd")</f>
        <v>domingo</v>
      </c>
      <c r="J1717" s="7" t="str">
        <f>TEXT(MONTH(Origen[[#This Row],[Fecha Compra]]),"MM")</f>
        <v>01</v>
      </c>
      <c r="K1717" s="7">
        <f>YEAR(Origen[[#This Row],[Fecha Compra]])</f>
        <v>2033</v>
      </c>
      <c r="L1717">
        <v>14</v>
      </c>
      <c r="M1717">
        <v>96</v>
      </c>
      <c r="N1717">
        <f>Origen[[#This Row],[Unidades]]*Origen[[#This Row],[PVP]]</f>
        <v>1344</v>
      </c>
      <c r="O1717" s="1" t="s">
        <v>110</v>
      </c>
      <c r="P1717" s="1" t="s">
        <v>6</v>
      </c>
      <c r="Q1717" s="1" t="s">
        <v>51</v>
      </c>
      <c r="R1717" s="1" t="s">
        <v>8</v>
      </c>
      <c r="S1717" s="1" t="s">
        <v>52</v>
      </c>
      <c r="T1717" s="1" t="s">
        <v>28</v>
      </c>
      <c r="U1717" s="1" t="s">
        <v>79</v>
      </c>
    </row>
    <row r="1718" spans="1:21" x14ac:dyDescent="0.25">
      <c r="A1718">
        <v>1720</v>
      </c>
      <c r="B1718">
        <f>IF(IFERROR(VLOOKUP(Origen[[#This Row],[Customer ID]],A1719:A5617,1,FALSE),0)&gt;0,1,0)</f>
        <v>0</v>
      </c>
      <c r="C1718">
        <v>45</v>
      </c>
      <c r="D1718" s="1" t="s">
        <v>2</v>
      </c>
      <c r="E1718" s="1" t="str">
        <f>IF(Origen[[#This Row],[Genero Sin Depurar]]="","Desconocido",Origen[[#This Row],[Genero Sin Depurar]])</f>
        <v>Male</v>
      </c>
      <c r="F1718" s="1" t="s">
        <v>12</v>
      </c>
      <c r="G1718" s="1" t="s">
        <v>4</v>
      </c>
      <c r="H1718" s="2">
        <v>48730</v>
      </c>
      <c r="I1718" s="2" t="str">
        <f>TEXT(Origen[[#This Row],[Fecha Compra]],"dddd")</f>
        <v>martes</v>
      </c>
      <c r="J1718" s="7" t="str">
        <f>TEXT(MONTH(Origen[[#This Row],[Fecha Compra]]),"MM")</f>
        <v>01</v>
      </c>
      <c r="K1718" s="7">
        <f>YEAR(Origen[[#This Row],[Fecha Compra]])</f>
        <v>2033</v>
      </c>
      <c r="L1718">
        <v>8</v>
      </c>
      <c r="M1718">
        <v>39</v>
      </c>
      <c r="N1718">
        <f>Origen[[#This Row],[Unidades]]*Origen[[#This Row],[PVP]]</f>
        <v>312</v>
      </c>
      <c r="O1718" s="1" t="s">
        <v>110</v>
      </c>
      <c r="P1718" s="1" t="s">
        <v>26</v>
      </c>
      <c r="Q1718" s="1" t="s">
        <v>34</v>
      </c>
      <c r="R1718" s="1" t="s">
        <v>8</v>
      </c>
      <c r="S1718" s="1" t="s">
        <v>20</v>
      </c>
      <c r="T1718" s="1" t="s">
        <v>10</v>
      </c>
      <c r="U1718" s="1" t="s">
        <v>40</v>
      </c>
    </row>
    <row r="1719" spans="1:21" x14ac:dyDescent="0.25">
      <c r="A1719">
        <v>1721</v>
      </c>
      <c r="B1719">
        <f>IF(IFERROR(VLOOKUP(Origen[[#This Row],[Customer ID]],A1720:A5618,1,FALSE),0)&gt;0,1,0)</f>
        <v>0</v>
      </c>
      <c r="C1719">
        <v>25</v>
      </c>
      <c r="D1719" s="1" t="s">
        <v>2</v>
      </c>
      <c r="E1719" s="1" t="str">
        <f>IF(Origen[[#This Row],[Genero Sin Depurar]]="","Desconocido",Origen[[#This Row],[Genero Sin Depurar]])</f>
        <v>Male</v>
      </c>
      <c r="F1719" s="1" t="s">
        <v>41</v>
      </c>
      <c r="G1719" s="1" t="s">
        <v>4</v>
      </c>
      <c r="H1719" s="2">
        <v>48732</v>
      </c>
      <c r="I1719" s="2" t="str">
        <f>TEXT(Origen[[#This Row],[Fecha Compra]],"dddd")</f>
        <v>jueves</v>
      </c>
      <c r="J1719" s="7" t="str">
        <f>TEXT(MONTH(Origen[[#This Row],[Fecha Compra]]),"MM")</f>
        <v>01</v>
      </c>
      <c r="K1719" s="7">
        <f>YEAR(Origen[[#This Row],[Fecha Compra]])</f>
        <v>2033</v>
      </c>
      <c r="L1719">
        <v>40</v>
      </c>
      <c r="M1719">
        <v>84</v>
      </c>
      <c r="N1719">
        <f>Origen[[#This Row],[Unidades]]*Origen[[#This Row],[PVP]]</f>
        <v>3360</v>
      </c>
      <c r="O1719" s="1" t="s">
        <v>17</v>
      </c>
      <c r="P1719" s="1" t="s">
        <v>18</v>
      </c>
      <c r="Q1719" s="1" t="s">
        <v>100</v>
      </c>
      <c r="R1719" s="1" t="s">
        <v>8</v>
      </c>
      <c r="S1719" s="1" t="s">
        <v>9</v>
      </c>
      <c r="T1719" s="1" t="s">
        <v>68</v>
      </c>
      <c r="U1719" s="1" t="s">
        <v>58</v>
      </c>
    </row>
    <row r="1720" spans="1:21" x14ac:dyDescent="0.25">
      <c r="A1720">
        <v>1722</v>
      </c>
      <c r="B1720">
        <f>IF(IFERROR(VLOOKUP(Origen[[#This Row],[Customer ID]],A1721:A5619,1,FALSE),0)&gt;0,1,0)</f>
        <v>0</v>
      </c>
      <c r="C1720">
        <v>34</v>
      </c>
      <c r="D1720" s="1" t="s">
        <v>2</v>
      </c>
      <c r="E1720" s="1" t="str">
        <f>IF(Origen[[#This Row],[Genero Sin Depurar]]="","Desconocido",Origen[[#This Row],[Genero Sin Depurar]])</f>
        <v>Male</v>
      </c>
      <c r="F1720" s="1" t="s">
        <v>88</v>
      </c>
      <c r="G1720" s="1" t="s">
        <v>49</v>
      </c>
      <c r="H1720" s="2">
        <v>48734</v>
      </c>
      <c r="I1720" s="2" t="str">
        <f>TEXT(Origen[[#This Row],[Fecha Compra]],"dddd")</f>
        <v>sábado</v>
      </c>
      <c r="J1720" s="7" t="str">
        <f>TEXT(MONTH(Origen[[#This Row],[Fecha Compra]]),"MM")</f>
        <v>01</v>
      </c>
      <c r="K1720" s="7">
        <f>YEAR(Origen[[#This Row],[Fecha Compra]])</f>
        <v>2033</v>
      </c>
      <c r="L1720">
        <v>24</v>
      </c>
      <c r="M1720">
        <v>28</v>
      </c>
      <c r="N1720">
        <f>Origen[[#This Row],[Unidades]]*Origen[[#This Row],[PVP]]</f>
        <v>672</v>
      </c>
      <c r="O1720" s="1" t="s">
        <v>61</v>
      </c>
      <c r="P1720" s="1" t="s">
        <v>18</v>
      </c>
      <c r="Q1720" s="1" t="s">
        <v>118</v>
      </c>
      <c r="R1720" s="1" t="s">
        <v>19</v>
      </c>
      <c r="S1720" s="1" t="s">
        <v>20</v>
      </c>
      <c r="T1720" s="1" t="s">
        <v>21</v>
      </c>
      <c r="U1720" s="1" t="s">
        <v>70</v>
      </c>
    </row>
    <row r="1721" spans="1:21" x14ac:dyDescent="0.25">
      <c r="A1721">
        <v>1723</v>
      </c>
      <c r="B1721">
        <f>IF(IFERROR(VLOOKUP(Origen[[#This Row],[Customer ID]],A1722:A5620,1,FALSE),0)&gt;0,1,0)</f>
        <v>0</v>
      </c>
      <c r="C1721">
        <v>46</v>
      </c>
      <c r="D1721" s="1" t="s">
        <v>2</v>
      </c>
      <c r="E1721" s="1" t="str">
        <f>IF(Origen[[#This Row],[Genero Sin Depurar]]="","Desconocido",Origen[[#This Row],[Genero Sin Depurar]])</f>
        <v>Male</v>
      </c>
      <c r="F1721" s="1" t="s">
        <v>95</v>
      </c>
      <c r="G1721" s="1" t="s">
        <v>4</v>
      </c>
      <c r="H1721" s="2">
        <v>48736</v>
      </c>
      <c r="I1721" s="2" t="str">
        <f>TEXT(Origen[[#This Row],[Fecha Compra]],"dddd")</f>
        <v>lunes</v>
      </c>
      <c r="J1721" s="7" t="str">
        <f>TEXT(MONTH(Origen[[#This Row],[Fecha Compra]]),"MM")</f>
        <v>01</v>
      </c>
      <c r="K1721" s="7">
        <f>YEAR(Origen[[#This Row],[Fecha Compra]])</f>
        <v>2033</v>
      </c>
      <c r="L1721">
        <v>14</v>
      </c>
      <c r="M1721">
        <v>51</v>
      </c>
      <c r="N1721">
        <f>Origen[[#This Row],[Unidades]]*Origen[[#This Row],[PVP]]</f>
        <v>714</v>
      </c>
      <c r="O1721" s="1" t="s">
        <v>17</v>
      </c>
      <c r="P1721" s="1" t="s">
        <v>6</v>
      </c>
      <c r="Q1721" s="1" t="s">
        <v>65</v>
      </c>
      <c r="R1721" s="1" t="s">
        <v>35</v>
      </c>
      <c r="S1721" s="1" t="s">
        <v>36</v>
      </c>
      <c r="T1721" s="1" t="s">
        <v>15</v>
      </c>
      <c r="U1721" s="1" t="s">
        <v>11</v>
      </c>
    </row>
    <row r="1722" spans="1:21" x14ac:dyDescent="0.25">
      <c r="A1722">
        <v>1724</v>
      </c>
      <c r="B1722">
        <f>IF(IFERROR(VLOOKUP(Origen[[#This Row],[Customer ID]],A1723:A5621,1,FALSE),0)&gt;0,1,0)</f>
        <v>0</v>
      </c>
      <c r="C1722">
        <v>70</v>
      </c>
      <c r="D1722" s="1" t="s">
        <v>2</v>
      </c>
      <c r="E1722" s="1" t="str">
        <f>IF(Origen[[#This Row],[Genero Sin Depurar]]="","Desconocido",Origen[[#This Row],[Genero Sin Depurar]])</f>
        <v>Male</v>
      </c>
      <c r="F1722" s="1" t="s">
        <v>101</v>
      </c>
      <c r="G1722" s="1" t="s">
        <v>49</v>
      </c>
      <c r="H1722" s="2">
        <v>48738</v>
      </c>
      <c r="I1722" s="2" t="str">
        <f>TEXT(Origen[[#This Row],[Fecha Compra]],"dddd")</f>
        <v>miércoles</v>
      </c>
      <c r="J1722" s="7" t="str">
        <f>TEXT(MONTH(Origen[[#This Row],[Fecha Compra]]),"MM")</f>
        <v>01</v>
      </c>
      <c r="K1722" s="7">
        <f>YEAR(Origen[[#This Row],[Fecha Compra]])</f>
        <v>2033</v>
      </c>
      <c r="L1722">
        <v>39</v>
      </c>
      <c r="M1722">
        <v>20</v>
      </c>
      <c r="N1722">
        <f>Origen[[#This Row],[Unidades]]*Origen[[#This Row],[PVP]]</f>
        <v>780</v>
      </c>
      <c r="O1722" s="1" t="s">
        <v>66</v>
      </c>
      <c r="P1722" s="1" t="s">
        <v>74</v>
      </c>
      <c r="Q1722" s="1" t="s">
        <v>62</v>
      </c>
      <c r="R1722" s="1" t="s">
        <v>19</v>
      </c>
      <c r="S1722" s="1" t="s">
        <v>36</v>
      </c>
      <c r="T1722" s="1" t="s">
        <v>28</v>
      </c>
      <c r="U1722" s="1" t="s">
        <v>31</v>
      </c>
    </row>
    <row r="1723" spans="1:21" x14ac:dyDescent="0.25">
      <c r="A1723">
        <v>1725</v>
      </c>
      <c r="B1723">
        <f>IF(IFERROR(VLOOKUP(Origen[[#This Row],[Customer ID]],A1724:A5622,1,FALSE),0)&gt;0,1,0)</f>
        <v>0</v>
      </c>
      <c r="C1723">
        <v>42</v>
      </c>
      <c r="D1723" s="1" t="s">
        <v>2</v>
      </c>
      <c r="E1723" s="1" t="str">
        <f>IF(Origen[[#This Row],[Genero Sin Depurar]]="","Desconocido",Origen[[#This Row],[Genero Sin Depurar]])</f>
        <v>Male</v>
      </c>
      <c r="F1723" s="1" t="s">
        <v>53</v>
      </c>
      <c r="G1723" s="1" t="s">
        <v>24</v>
      </c>
      <c r="H1723" s="2">
        <v>48740</v>
      </c>
      <c r="I1723" s="2" t="str">
        <f>TEXT(Origen[[#This Row],[Fecha Compra]],"dddd")</f>
        <v>viernes</v>
      </c>
      <c r="J1723" s="7" t="str">
        <f>TEXT(MONTH(Origen[[#This Row],[Fecha Compra]]),"MM")</f>
        <v>01</v>
      </c>
      <c r="K1723" s="7">
        <f>YEAR(Origen[[#This Row],[Fecha Compra]])</f>
        <v>2033</v>
      </c>
      <c r="L1723">
        <v>21</v>
      </c>
      <c r="M1723">
        <v>72</v>
      </c>
      <c r="N1723">
        <f>Origen[[#This Row],[Unidades]]*Origen[[#This Row],[PVP]]</f>
        <v>1512</v>
      </c>
      <c r="O1723" s="1" t="s">
        <v>61</v>
      </c>
      <c r="P1723" s="1" t="s">
        <v>18</v>
      </c>
      <c r="Q1723" s="1" t="s">
        <v>67</v>
      </c>
      <c r="R1723" s="1" t="s">
        <v>8</v>
      </c>
      <c r="S1723" s="1" t="s">
        <v>20</v>
      </c>
      <c r="T1723" s="1" t="s">
        <v>28</v>
      </c>
      <c r="U1723" s="1" t="s">
        <v>22</v>
      </c>
    </row>
    <row r="1724" spans="1:21" x14ac:dyDescent="0.25">
      <c r="A1724">
        <v>1726</v>
      </c>
      <c r="B1724">
        <f>IF(IFERROR(VLOOKUP(Origen[[#This Row],[Customer ID]],A1725:A5623,1,FALSE),0)&gt;0,1,0)</f>
        <v>0</v>
      </c>
      <c r="C1724">
        <v>45</v>
      </c>
      <c r="D1724" s="1" t="s">
        <v>2</v>
      </c>
      <c r="E1724" s="1" t="str">
        <f>IF(Origen[[#This Row],[Genero Sin Depurar]]="","Desconocido",Origen[[#This Row],[Genero Sin Depurar]])</f>
        <v>Male</v>
      </c>
      <c r="F1724" s="1" t="s">
        <v>71</v>
      </c>
      <c r="G1724" s="1" t="s">
        <v>49</v>
      </c>
      <c r="H1724" s="2">
        <v>48742</v>
      </c>
      <c r="I1724" s="2" t="str">
        <f>TEXT(Origen[[#This Row],[Fecha Compra]],"dddd")</f>
        <v>domingo</v>
      </c>
      <c r="J1724" s="7" t="str">
        <f>TEXT(MONTH(Origen[[#This Row],[Fecha Compra]]),"MM")</f>
        <v>01</v>
      </c>
      <c r="K1724" s="7">
        <f>YEAR(Origen[[#This Row],[Fecha Compra]])</f>
        <v>2033</v>
      </c>
      <c r="L1724">
        <v>32</v>
      </c>
      <c r="M1724">
        <v>33</v>
      </c>
      <c r="N1724">
        <f>Origen[[#This Row],[Unidades]]*Origen[[#This Row],[PVP]]</f>
        <v>1056</v>
      </c>
      <c r="O1724" s="1" t="s">
        <v>17</v>
      </c>
      <c r="P1724" s="1" t="s">
        <v>26</v>
      </c>
      <c r="Q1724" s="1" t="s">
        <v>108</v>
      </c>
      <c r="R1724" s="1" t="s">
        <v>19</v>
      </c>
      <c r="S1724" s="1" t="s">
        <v>27</v>
      </c>
      <c r="T1724" s="1" t="s">
        <v>10</v>
      </c>
      <c r="U1724" s="1" t="s">
        <v>40</v>
      </c>
    </row>
    <row r="1725" spans="1:21" x14ac:dyDescent="0.25">
      <c r="A1725">
        <v>1727</v>
      </c>
      <c r="B1725">
        <f>IF(IFERROR(VLOOKUP(Origen[[#This Row],[Customer ID]],A1726:A5624,1,FALSE),0)&gt;0,1,0)</f>
        <v>0</v>
      </c>
      <c r="C1725">
        <v>57</v>
      </c>
      <c r="D1725" s="1" t="s">
        <v>2</v>
      </c>
      <c r="E1725" s="1" t="str">
        <f>IF(Origen[[#This Row],[Genero Sin Depurar]]="","Desconocido",Origen[[#This Row],[Genero Sin Depurar]])</f>
        <v>Male</v>
      </c>
      <c r="F1725" s="1" t="s">
        <v>44</v>
      </c>
      <c r="G1725" s="1" t="s">
        <v>45</v>
      </c>
      <c r="H1725" s="2">
        <v>48744</v>
      </c>
      <c r="I1725" s="2" t="str">
        <f>TEXT(Origen[[#This Row],[Fecha Compra]],"dddd")</f>
        <v>martes</v>
      </c>
      <c r="J1725" s="7" t="str">
        <f>TEXT(MONTH(Origen[[#This Row],[Fecha Compra]]),"MM")</f>
        <v>01</v>
      </c>
      <c r="K1725" s="7">
        <f>YEAR(Origen[[#This Row],[Fecha Compra]])</f>
        <v>2033</v>
      </c>
      <c r="L1725">
        <v>45</v>
      </c>
      <c r="M1725">
        <v>28</v>
      </c>
      <c r="N1725">
        <f>Origen[[#This Row],[Unidades]]*Origen[[#This Row],[PVP]]</f>
        <v>1260</v>
      </c>
      <c r="O1725" s="1" t="s">
        <v>98</v>
      </c>
      <c r="P1725" s="1" t="s">
        <v>18</v>
      </c>
      <c r="Q1725" s="1" t="s">
        <v>60</v>
      </c>
      <c r="R1725" s="1" t="s">
        <v>35</v>
      </c>
      <c r="S1725" s="1" t="s">
        <v>9</v>
      </c>
      <c r="T1725" s="1" t="s">
        <v>68</v>
      </c>
      <c r="U1725" s="1" t="s">
        <v>22</v>
      </c>
    </row>
    <row r="1726" spans="1:21" x14ac:dyDescent="0.25">
      <c r="A1726">
        <v>1728</v>
      </c>
      <c r="B1726">
        <f>IF(IFERROR(VLOOKUP(Origen[[#This Row],[Customer ID]],A1727:A5625,1,FALSE),0)&gt;0,1,0)</f>
        <v>0</v>
      </c>
      <c r="C1726">
        <v>49</v>
      </c>
      <c r="D1726" s="1" t="s">
        <v>2</v>
      </c>
      <c r="E1726" s="1" t="str">
        <f>IF(Origen[[#This Row],[Genero Sin Depurar]]="","Desconocido",Origen[[#This Row],[Genero Sin Depurar]])</f>
        <v>Male</v>
      </c>
      <c r="F1726" s="1" t="s">
        <v>3</v>
      </c>
      <c r="G1726" s="1" t="s">
        <v>4</v>
      </c>
      <c r="H1726" s="2">
        <v>48746</v>
      </c>
      <c r="I1726" s="2" t="str">
        <f>TEXT(Origen[[#This Row],[Fecha Compra]],"dddd")</f>
        <v>jueves</v>
      </c>
      <c r="J1726" s="7" t="str">
        <f>TEXT(MONTH(Origen[[#This Row],[Fecha Compra]]),"MM")</f>
        <v>01</v>
      </c>
      <c r="K1726" s="7">
        <f>YEAR(Origen[[#This Row],[Fecha Compra]])</f>
        <v>2033</v>
      </c>
      <c r="L1726">
        <v>19</v>
      </c>
      <c r="M1726">
        <v>53</v>
      </c>
      <c r="N1726">
        <f>Origen[[#This Row],[Unidades]]*Origen[[#This Row],[PVP]]</f>
        <v>1007</v>
      </c>
      <c r="O1726" s="1" t="s">
        <v>123</v>
      </c>
      <c r="P1726" s="1" t="s">
        <v>18</v>
      </c>
      <c r="Q1726" s="1" t="s">
        <v>65</v>
      </c>
      <c r="R1726" s="1" t="s">
        <v>19</v>
      </c>
      <c r="S1726" s="1" t="s">
        <v>9</v>
      </c>
      <c r="T1726" s="1" t="s">
        <v>28</v>
      </c>
      <c r="U1726" s="1" t="s">
        <v>70</v>
      </c>
    </row>
    <row r="1727" spans="1:21" x14ac:dyDescent="0.25">
      <c r="A1727">
        <v>1729</v>
      </c>
      <c r="B1727">
        <f>IF(IFERROR(VLOOKUP(Origen[[#This Row],[Customer ID]],A1728:A5626,1,FALSE),0)&gt;0,1,0)</f>
        <v>0</v>
      </c>
      <c r="C1727">
        <v>23</v>
      </c>
      <c r="D1727" s="1" t="s">
        <v>2</v>
      </c>
      <c r="E1727" s="1" t="str">
        <f>IF(Origen[[#This Row],[Genero Sin Depurar]]="","Desconocido",Origen[[#This Row],[Genero Sin Depurar]])</f>
        <v>Male</v>
      </c>
      <c r="F1727" s="1" t="s">
        <v>16</v>
      </c>
      <c r="G1727" s="1" t="s">
        <v>4</v>
      </c>
      <c r="H1727" s="2">
        <v>48748</v>
      </c>
      <c r="I1727" s="2" t="str">
        <f>TEXT(Origen[[#This Row],[Fecha Compra]],"dddd")</f>
        <v>sábado</v>
      </c>
      <c r="J1727" s="7" t="str">
        <f>TEXT(MONTH(Origen[[#This Row],[Fecha Compra]]),"MM")</f>
        <v>01</v>
      </c>
      <c r="K1727" s="7">
        <f>YEAR(Origen[[#This Row],[Fecha Compra]])</f>
        <v>2033</v>
      </c>
      <c r="L1727">
        <v>1</v>
      </c>
      <c r="M1727">
        <v>48</v>
      </c>
      <c r="N1727">
        <f>Origen[[#This Row],[Unidades]]*Origen[[#This Row],[PVP]]</f>
        <v>48</v>
      </c>
      <c r="O1727" s="1" t="s">
        <v>33</v>
      </c>
      <c r="P1727" s="1" t="s">
        <v>6</v>
      </c>
      <c r="Q1727" s="1" t="s">
        <v>76</v>
      </c>
      <c r="R1727" s="1" t="s">
        <v>39</v>
      </c>
      <c r="S1727" s="1" t="s">
        <v>9</v>
      </c>
      <c r="T1727" s="1" t="s">
        <v>68</v>
      </c>
      <c r="U1727" s="1" t="s">
        <v>79</v>
      </c>
    </row>
    <row r="1728" spans="1:21" x14ac:dyDescent="0.25">
      <c r="A1728">
        <v>1730</v>
      </c>
      <c r="B1728">
        <f>IF(IFERROR(VLOOKUP(Origen[[#This Row],[Customer ID]],A1729:A5627,1,FALSE),0)&gt;0,1,0)</f>
        <v>0</v>
      </c>
      <c r="C1728">
        <v>47</v>
      </c>
      <c r="D1728" s="1" t="s">
        <v>2</v>
      </c>
      <c r="E1728" s="1" t="str">
        <f>IF(Origen[[#This Row],[Genero Sin Depurar]]="","Desconocido",Origen[[#This Row],[Genero Sin Depurar]])</f>
        <v>Male</v>
      </c>
      <c r="F1728" s="1" t="s">
        <v>41</v>
      </c>
      <c r="G1728" s="1" t="s">
        <v>4</v>
      </c>
      <c r="H1728" s="2">
        <v>48750</v>
      </c>
      <c r="I1728" s="2" t="str">
        <f>TEXT(Origen[[#This Row],[Fecha Compra]],"dddd")</f>
        <v>lunes</v>
      </c>
      <c r="J1728" s="7" t="str">
        <f>TEXT(MONTH(Origen[[#This Row],[Fecha Compra]]),"MM")</f>
        <v>01</v>
      </c>
      <c r="K1728" s="7">
        <f>YEAR(Origen[[#This Row],[Fecha Compra]])</f>
        <v>2033</v>
      </c>
      <c r="L1728">
        <v>12</v>
      </c>
      <c r="M1728">
        <v>21</v>
      </c>
      <c r="N1728">
        <f>Origen[[#This Row],[Unidades]]*Origen[[#This Row],[PVP]]</f>
        <v>252</v>
      </c>
      <c r="O1728" s="1" t="s">
        <v>97</v>
      </c>
      <c r="P1728" s="1" t="s">
        <v>26</v>
      </c>
      <c r="Q1728" s="1" t="s">
        <v>92</v>
      </c>
      <c r="R1728" s="1" t="s">
        <v>8</v>
      </c>
      <c r="S1728" s="1" t="s">
        <v>56</v>
      </c>
      <c r="T1728" s="1" t="s">
        <v>10</v>
      </c>
      <c r="U1728" s="1" t="s">
        <v>11</v>
      </c>
    </row>
    <row r="1729" spans="1:21" x14ac:dyDescent="0.25">
      <c r="A1729">
        <v>1731</v>
      </c>
      <c r="B1729">
        <f>IF(IFERROR(VLOOKUP(Origen[[#This Row],[Customer ID]],A1730:A5628,1,FALSE),0)&gt;0,1,0)</f>
        <v>0</v>
      </c>
      <c r="C1729">
        <v>23</v>
      </c>
      <c r="D1729" s="1" t="s">
        <v>2</v>
      </c>
      <c r="E1729" s="1" t="str">
        <f>IF(Origen[[#This Row],[Genero Sin Depurar]]="","Desconocido",Origen[[#This Row],[Genero Sin Depurar]])</f>
        <v>Male</v>
      </c>
      <c r="F1729" s="1" t="s">
        <v>37</v>
      </c>
      <c r="G1729" s="1" t="s">
        <v>4</v>
      </c>
      <c r="H1729" s="2">
        <v>48752</v>
      </c>
      <c r="I1729" s="2" t="str">
        <f>TEXT(Origen[[#This Row],[Fecha Compra]],"dddd")</f>
        <v>miércoles</v>
      </c>
      <c r="J1729" s="7" t="str">
        <f>TEXT(MONTH(Origen[[#This Row],[Fecha Compra]]),"MM")</f>
        <v>01</v>
      </c>
      <c r="K1729" s="7">
        <f>YEAR(Origen[[#This Row],[Fecha Compra]])</f>
        <v>2033</v>
      </c>
      <c r="L1729">
        <v>26</v>
      </c>
      <c r="M1729">
        <v>22</v>
      </c>
      <c r="N1729">
        <f>Origen[[#This Row],[Unidades]]*Origen[[#This Row],[PVP]]</f>
        <v>572</v>
      </c>
      <c r="O1729" s="1" t="s">
        <v>72</v>
      </c>
      <c r="P1729" s="1" t="s">
        <v>18</v>
      </c>
      <c r="Q1729" s="1" t="s">
        <v>47</v>
      </c>
      <c r="R1729" s="1" t="s">
        <v>39</v>
      </c>
      <c r="S1729" s="1" t="s">
        <v>20</v>
      </c>
      <c r="T1729" s="1" t="s">
        <v>21</v>
      </c>
      <c r="U1729" s="1" t="s">
        <v>22</v>
      </c>
    </row>
    <row r="1730" spans="1:21" x14ac:dyDescent="0.25">
      <c r="A1730">
        <v>1732</v>
      </c>
      <c r="B1730">
        <f>IF(IFERROR(VLOOKUP(Origen[[#This Row],[Customer ID]],A1731:A5629,1,FALSE),0)&gt;0,1,0)</f>
        <v>0</v>
      </c>
      <c r="C1730">
        <v>21</v>
      </c>
      <c r="D1730" s="1" t="s">
        <v>2</v>
      </c>
      <c r="E1730" s="1" t="str">
        <f>IF(Origen[[#This Row],[Genero Sin Depurar]]="","Desconocido",Origen[[#This Row],[Genero Sin Depurar]])</f>
        <v>Male</v>
      </c>
      <c r="F1730" s="1" t="s">
        <v>114</v>
      </c>
      <c r="G1730" s="1" t="s">
        <v>49</v>
      </c>
      <c r="H1730" s="2">
        <v>48754</v>
      </c>
      <c r="I1730" s="2" t="str">
        <f>TEXT(Origen[[#This Row],[Fecha Compra]],"dddd")</f>
        <v>viernes</v>
      </c>
      <c r="J1730" s="7" t="str">
        <f>TEXT(MONTH(Origen[[#This Row],[Fecha Compra]]),"MM")</f>
        <v>01</v>
      </c>
      <c r="K1730" s="7">
        <f>YEAR(Origen[[#This Row],[Fecha Compra]])</f>
        <v>2033</v>
      </c>
      <c r="L1730">
        <v>12</v>
      </c>
      <c r="M1730">
        <v>87</v>
      </c>
      <c r="N1730">
        <f>Origen[[#This Row],[Unidades]]*Origen[[#This Row],[PVP]]</f>
        <v>1044</v>
      </c>
      <c r="O1730" s="1" t="s">
        <v>117</v>
      </c>
      <c r="P1730" s="1" t="s">
        <v>26</v>
      </c>
      <c r="Q1730" s="1" t="s">
        <v>7</v>
      </c>
      <c r="R1730" s="1" t="s">
        <v>39</v>
      </c>
      <c r="S1730" s="1" t="s">
        <v>27</v>
      </c>
      <c r="T1730" s="1" t="s">
        <v>15</v>
      </c>
      <c r="U1730" s="1" t="s">
        <v>70</v>
      </c>
    </row>
    <row r="1731" spans="1:21" x14ac:dyDescent="0.25">
      <c r="A1731">
        <v>1733</v>
      </c>
      <c r="B1731">
        <f>IF(IFERROR(VLOOKUP(Origen[[#This Row],[Customer ID]],A1732:A5630,1,FALSE),0)&gt;0,1,0)</f>
        <v>0</v>
      </c>
      <c r="C1731">
        <v>45</v>
      </c>
      <c r="D1731" s="1" t="s">
        <v>2</v>
      </c>
      <c r="E1731" s="1" t="str">
        <f>IF(Origen[[#This Row],[Genero Sin Depurar]]="","Desconocido",Origen[[#This Row],[Genero Sin Depurar]])</f>
        <v>Male</v>
      </c>
      <c r="F1731" s="1" t="s">
        <v>115</v>
      </c>
      <c r="G1731" s="1" t="s">
        <v>49</v>
      </c>
      <c r="H1731" s="2">
        <v>48756</v>
      </c>
      <c r="I1731" s="2" t="str">
        <f>TEXT(Origen[[#This Row],[Fecha Compra]],"dddd")</f>
        <v>domingo</v>
      </c>
      <c r="J1731" s="7" t="str">
        <f>TEXT(MONTH(Origen[[#This Row],[Fecha Compra]]),"MM")</f>
        <v>01</v>
      </c>
      <c r="K1731" s="7">
        <f>YEAR(Origen[[#This Row],[Fecha Compra]])</f>
        <v>2033</v>
      </c>
      <c r="L1731">
        <v>36</v>
      </c>
      <c r="M1731">
        <v>50</v>
      </c>
      <c r="N1731">
        <f>Origen[[#This Row],[Unidades]]*Origen[[#This Row],[PVP]]</f>
        <v>1800</v>
      </c>
      <c r="O1731" s="1" t="s">
        <v>25</v>
      </c>
      <c r="P1731" s="1" t="s">
        <v>18</v>
      </c>
      <c r="Q1731" s="1" t="s">
        <v>43</v>
      </c>
      <c r="R1731" s="1" t="s">
        <v>8</v>
      </c>
      <c r="S1731" s="1" t="s">
        <v>20</v>
      </c>
      <c r="T1731" s="1" t="s">
        <v>15</v>
      </c>
      <c r="U1731" s="1" t="s">
        <v>79</v>
      </c>
    </row>
    <row r="1732" spans="1:21" x14ac:dyDescent="0.25">
      <c r="A1732">
        <v>1734</v>
      </c>
      <c r="B1732">
        <f>IF(IFERROR(VLOOKUP(Origen[[#This Row],[Customer ID]],A1733:A5631,1,FALSE),0)&gt;0,1,0)</f>
        <v>0</v>
      </c>
      <c r="C1732">
        <v>67</v>
      </c>
      <c r="D1732" s="1" t="s">
        <v>2</v>
      </c>
      <c r="E1732" s="1" t="str">
        <f>IF(Origen[[#This Row],[Genero Sin Depurar]]="","Desconocido",Origen[[#This Row],[Genero Sin Depurar]])</f>
        <v>Male</v>
      </c>
      <c r="F1732" s="1" t="s">
        <v>3</v>
      </c>
      <c r="G1732" s="1" t="s">
        <v>4</v>
      </c>
      <c r="H1732" s="2">
        <v>48758</v>
      </c>
      <c r="I1732" s="2" t="str">
        <f>TEXT(Origen[[#This Row],[Fecha Compra]],"dddd")</f>
        <v>martes</v>
      </c>
      <c r="J1732" s="7" t="str">
        <f>TEXT(MONTH(Origen[[#This Row],[Fecha Compra]]),"MM")</f>
        <v>01</v>
      </c>
      <c r="K1732" s="7">
        <f>YEAR(Origen[[#This Row],[Fecha Compra]])</f>
        <v>2033</v>
      </c>
      <c r="L1732">
        <v>22</v>
      </c>
      <c r="M1732">
        <v>85</v>
      </c>
      <c r="N1732">
        <f>Origen[[#This Row],[Unidades]]*Origen[[#This Row],[PVP]]</f>
        <v>1870</v>
      </c>
      <c r="O1732" s="1" t="s">
        <v>66</v>
      </c>
      <c r="P1732" s="1" t="s">
        <v>6</v>
      </c>
      <c r="Q1732" s="1" t="s">
        <v>76</v>
      </c>
      <c r="R1732" s="1" t="s">
        <v>35</v>
      </c>
      <c r="S1732" s="1" t="s">
        <v>9</v>
      </c>
      <c r="T1732" s="1" t="s">
        <v>21</v>
      </c>
      <c r="U1732" s="1" t="s">
        <v>31</v>
      </c>
    </row>
    <row r="1733" spans="1:21" x14ac:dyDescent="0.25">
      <c r="A1733">
        <v>1735</v>
      </c>
      <c r="B1733">
        <f>IF(IFERROR(VLOOKUP(Origen[[#This Row],[Customer ID]],A1734:A5632,1,FALSE),0)&gt;0,1,0)</f>
        <v>0</v>
      </c>
      <c r="C1733">
        <v>31</v>
      </c>
      <c r="D1733" s="1" t="s">
        <v>2</v>
      </c>
      <c r="E1733" s="1" t="str">
        <f>IF(Origen[[#This Row],[Genero Sin Depurar]]="","Desconocido",Origen[[#This Row],[Genero Sin Depurar]])</f>
        <v>Male</v>
      </c>
      <c r="F1733" s="1" t="s">
        <v>16</v>
      </c>
      <c r="G1733" s="1" t="s">
        <v>4</v>
      </c>
      <c r="H1733" s="2">
        <v>48760</v>
      </c>
      <c r="I1733" s="2" t="str">
        <f>TEXT(Origen[[#This Row],[Fecha Compra]],"dddd")</f>
        <v>jueves</v>
      </c>
      <c r="J1733" s="7" t="str">
        <f>TEXT(MONTH(Origen[[#This Row],[Fecha Compra]]),"MM")</f>
        <v>01</v>
      </c>
      <c r="K1733" s="7">
        <f>YEAR(Origen[[#This Row],[Fecha Compra]])</f>
        <v>2033</v>
      </c>
      <c r="L1733">
        <v>16</v>
      </c>
      <c r="M1733">
        <v>98</v>
      </c>
      <c r="N1733">
        <f>Origen[[#This Row],[Unidades]]*Origen[[#This Row],[PVP]]</f>
        <v>1568</v>
      </c>
      <c r="O1733" s="1" t="s">
        <v>50</v>
      </c>
      <c r="P1733" s="1" t="s">
        <v>6</v>
      </c>
      <c r="Q1733" s="1" t="s">
        <v>92</v>
      </c>
      <c r="R1733" s="1" t="s">
        <v>19</v>
      </c>
      <c r="S1733" s="1" t="s">
        <v>27</v>
      </c>
      <c r="T1733" s="1" t="s">
        <v>28</v>
      </c>
      <c r="U1733" s="1" t="s">
        <v>40</v>
      </c>
    </row>
    <row r="1734" spans="1:21" x14ac:dyDescent="0.25">
      <c r="A1734">
        <v>1736</v>
      </c>
      <c r="B1734">
        <f>IF(IFERROR(VLOOKUP(Origen[[#This Row],[Customer ID]],A1735:A5633,1,FALSE),0)&gt;0,1,0)</f>
        <v>0</v>
      </c>
      <c r="C1734">
        <v>58</v>
      </c>
      <c r="D1734" s="1" t="s">
        <v>2</v>
      </c>
      <c r="E1734" s="1" t="str">
        <f>IF(Origen[[#This Row],[Genero Sin Depurar]]="","Desconocido",Origen[[#This Row],[Genero Sin Depurar]])</f>
        <v>Male</v>
      </c>
      <c r="F1734" s="1" t="s">
        <v>63</v>
      </c>
      <c r="G1734" s="1" t="s">
        <v>4</v>
      </c>
      <c r="H1734" s="2">
        <v>48762</v>
      </c>
      <c r="I1734" s="2" t="str">
        <f>TEXT(Origen[[#This Row],[Fecha Compra]],"dddd")</f>
        <v>sábado</v>
      </c>
      <c r="J1734" s="7" t="str">
        <f>TEXT(MONTH(Origen[[#This Row],[Fecha Compra]]),"MM")</f>
        <v>01</v>
      </c>
      <c r="K1734" s="7">
        <f>YEAR(Origen[[#This Row],[Fecha Compra]])</f>
        <v>2033</v>
      </c>
      <c r="L1734">
        <v>31</v>
      </c>
      <c r="M1734">
        <v>34</v>
      </c>
      <c r="N1734">
        <f>Origen[[#This Row],[Unidades]]*Origen[[#This Row],[PVP]]</f>
        <v>1054</v>
      </c>
      <c r="O1734" s="1" t="s">
        <v>87</v>
      </c>
      <c r="P1734" s="1" t="s">
        <v>26</v>
      </c>
      <c r="Q1734" s="1" t="s">
        <v>55</v>
      </c>
      <c r="R1734" s="1" t="s">
        <v>8</v>
      </c>
      <c r="S1734" s="1" t="s">
        <v>9</v>
      </c>
      <c r="T1734" s="1" t="s">
        <v>10</v>
      </c>
      <c r="U1734" s="1" t="s">
        <v>31</v>
      </c>
    </row>
    <row r="1735" spans="1:21" x14ac:dyDescent="0.25">
      <c r="A1735">
        <v>1737</v>
      </c>
      <c r="B1735">
        <f>IF(IFERROR(VLOOKUP(Origen[[#This Row],[Customer ID]],A1736:A5634,1,FALSE),0)&gt;0,1,0)</f>
        <v>0</v>
      </c>
      <c r="C1735">
        <v>57</v>
      </c>
      <c r="D1735" s="1" t="s">
        <v>2</v>
      </c>
      <c r="E1735" s="1" t="str">
        <f>IF(Origen[[#This Row],[Genero Sin Depurar]]="","Desconocido",Origen[[#This Row],[Genero Sin Depurar]])</f>
        <v>Male</v>
      </c>
      <c r="F1735" s="1" t="s">
        <v>41</v>
      </c>
      <c r="G1735" s="1" t="s">
        <v>4</v>
      </c>
      <c r="H1735" s="2">
        <v>48764</v>
      </c>
      <c r="I1735" s="2" t="str">
        <f>TEXT(Origen[[#This Row],[Fecha Compra]],"dddd")</f>
        <v>lunes</v>
      </c>
      <c r="J1735" s="7" t="str">
        <f>TEXT(MONTH(Origen[[#This Row],[Fecha Compra]]),"MM")</f>
        <v>01</v>
      </c>
      <c r="K1735" s="7">
        <f>YEAR(Origen[[#This Row],[Fecha Compra]])</f>
        <v>2033</v>
      </c>
      <c r="L1735">
        <v>43</v>
      </c>
      <c r="M1735">
        <v>61</v>
      </c>
      <c r="N1735">
        <f>Origen[[#This Row],[Unidades]]*Origen[[#This Row],[PVP]]</f>
        <v>2623</v>
      </c>
      <c r="O1735" s="1" t="s">
        <v>104</v>
      </c>
      <c r="P1735" s="1" t="s">
        <v>26</v>
      </c>
      <c r="Q1735" s="1" t="s">
        <v>55</v>
      </c>
      <c r="R1735" s="1" t="s">
        <v>35</v>
      </c>
      <c r="S1735" s="1" t="s">
        <v>52</v>
      </c>
      <c r="T1735" s="1" t="s">
        <v>15</v>
      </c>
      <c r="U1735" s="1" t="s">
        <v>40</v>
      </c>
    </row>
    <row r="1736" spans="1:21" x14ac:dyDescent="0.25">
      <c r="A1736">
        <v>1738</v>
      </c>
      <c r="B1736">
        <f>IF(IFERROR(VLOOKUP(Origen[[#This Row],[Customer ID]],A1737:A5635,1,FALSE),0)&gt;0,1,0)</f>
        <v>0</v>
      </c>
      <c r="C1736">
        <v>42</v>
      </c>
      <c r="D1736" s="1" t="s">
        <v>2</v>
      </c>
      <c r="E1736" s="1" t="str">
        <f>IF(Origen[[#This Row],[Genero Sin Depurar]]="","Desconocido",Origen[[#This Row],[Genero Sin Depurar]])</f>
        <v>Male</v>
      </c>
      <c r="F1736" s="1" t="s">
        <v>88</v>
      </c>
      <c r="G1736" s="1" t="s">
        <v>49</v>
      </c>
      <c r="H1736" s="2">
        <v>48766</v>
      </c>
      <c r="I1736" s="2" t="str">
        <f>TEXT(Origen[[#This Row],[Fecha Compra]],"dddd")</f>
        <v>miércoles</v>
      </c>
      <c r="J1736" s="7" t="str">
        <f>TEXT(MONTH(Origen[[#This Row],[Fecha Compra]]),"MM")</f>
        <v>01</v>
      </c>
      <c r="K1736" s="7">
        <f>YEAR(Origen[[#This Row],[Fecha Compra]])</f>
        <v>2033</v>
      </c>
      <c r="L1736">
        <v>50</v>
      </c>
      <c r="M1736">
        <v>98</v>
      </c>
      <c r="N1736">
        <f>Origen[[#This Row],[Unidades]]*Origen[[#This Row],[PVP]]</f>
        <v>4900</v>
      </c>
      <c r="O1736" s="1" t="s">
        <v>105</v>
      </c>
      <c r="P1736" s="1" t="s">
        <v>6</v>
      </c>
      <c r="Q1736" s="1" t="s">
        <v>7</v>
      </c>
      <c r="R1736" s="1" t="s">
        <v>35</v>
      </c>
      <c r="S1736" s="1" t="s">
        <v>56</v>
      </c>
      <c r="T1736" s="1" t="s">
        <v>10</v>
      </c>
      <c r="U1736" s="1" t="s">
        <v>58</v>
      </c>
    </row>
    <row r="1737" spans="1:21" x14ac:dyDescent="0.25">
      <c r="A1737">
        <v>1739</v>
      </c>
      <c r="B1737">
        <f>IF(IFERROR(VLOOKUP(Origen[[#This Row],[Customer ID]],A1738:A5636,1,FALSE),0)&gt;0,1,0)</f>
        <v>0</v>
      </c>
      <c r="C1737">
        <v>60</v>
      </c>
      <c r="D1737" s="1" t="s">
        <v>2</v>
      </c>
      <c r="E1737" s="1" t="str">
        <f>IF(Origen[[#This Row],[Genero Sin Depurar]]="","Desconocido",Origen[[#This Row],[Genero Sin Depurar]])</f>
        <v>Male</v>
      </c>
      <c r="F1737" s="1" t="s">
        <v>48</v>
      </c>
      <c r="G1737" s="1" t="s">
        <v>49</v>
      </c>
      <c r="H1737" s="2">
        <v>48768</v>
      </c>
      <c r="I1737" s="2" t="str">
        <f>TEXT(Origen[[#This Row],[Fecha Compra]],"dddd")</f>
        <v>viernes</v>
      </c>
      <c r="J1737" s="7" t="str">
        <f>TEXT(MONTH(Origen[[#This Row],[Fecha Compra]]),"MM")</f>
        <v>01</v>
      </c>
      <c r="K1737" s="7">
        <f>YEAR(Origen[[#This Row],[Fecha Compra]])</f>
        <v>2033</v>
      </c>
      <c r="L1737">
        <v>37</v>
      </c>
      <c r="M1737">
        <v>61</v>
      </c>
      <c r="N1737">
        <f>Origen[[#This Row],[Unidades]]*Origen[[#This Row],[PVP]]</f>
        <v>2257</v>
      </c>
      <c r="O1737" s="1" t="s">
        <v>104</v>
      </c>
      <c r="P1737" s="1" t="s">
        <v>26</v>
      </c>
      <c r="Q1737" s="1" t="s">
        <v>78</v>
      </c>
      <c r="R1737" s="1" t="s">
        <v>19</v>
      </c>
      <c r="S1737" s="1" t="s">
        <v>52</v>
      </c>
      <c r="T1737" s="1" t="s">
        <v>21</v>
      </c>
      <c r="U1737" s="1" t="s">
        <v>22</v>
      </c>
    </row>
    <row r="1738" spans="1:21" x14ac:dyDescent="0.25">
      <c r="A1738">
        <v>1740</v>
      </c>
      <c r="B1738">
        <f>IF(IFERROR(VLOOKUP(Origen[[#This Row],[Customer ID]],A1739:A5637,1,FALSE),0)&gt;0,1,0)</f>
        <v>0</v>
      </c>
      <c r="C1738">
        <v>21</v>
      </c>
      <c r="D1738" s="1" t="s">
        <v>2</v>
      </c>
      <c r="E1738" s="1" t="str">
        <f>IF(Origen[[#This Row],[Genero Sin Depurar]]="","Desconocido",Origen[[#This Row],[Genero Sin Depurar]])</f>
        <v>Male</v>
      </c>
      <c r="F1738" s="1" t="s">
        <v>88</v>
      </c>
      <c r="G1738" s="1" t="s">
        <v>49</v>
      </c>
      <c r="H1738" s="2">
        <v>48770</v>
      </c>
      <c r="I1738" s="2" t="str">
        <f>TEXT(Origen[[#This Row],[Fecha Compra]],"dddd")</f>
        <v>domingo</v>
      </c>
      <c r="J1738" s="7" t="str">
        <f>TEXT(MONTH(Origen[[#This Row],[Fecha Compra]]),"MM")</f>
        <v>01</v>
      </c>
      <c r="K1738" s="7">
        <f>YEAR(Origen[[#This Row],[Fecha Compra]])</f>
        <v>2033</v>
      </c>
      <c r="L1738">
        <v>23</v>
      </c>
      <c r="M1738">
        <v>98</v>
      </c>
      <c r="N1738">
        <f>Origen[[#This Row],[Unidades]]*Origen[[#This Row],[PVP]]</f>
        <v>2254</v>
      </c>
      <c r="O1738" s="1" t="s">
        <v>130</v>
      </c>
      <c r="P1738" s="1" t="s">
        <v>6</v>
      </c>
      <c r="Q1738" s="1" t="s">
        <v>47</v>
      </c>
      <c r="R1738" s="1" t="s">
        <v>8</v>
      </c>
      <c r="S1738" s="1" t="s">
        <v>9</v>
      </c>
      <c r="T1738" s="1" t="s">
        <v>15</v>
      </c>
      <c r="U1738" s="1" t="s">
        <v>22</v>
      </c>
    </row>
    <row r="1739" spans="1:21" x14ac:dyDescent="0.25">
      <c r="A1739">
        <v>1741</v>
      </c>
      <c r="B1739">
        <f>IF(IFERROR(VLOOKUP(Origen[[#This Row],[Customer ID]],A1740:A5638,1,FALSE),0)&gt;0,1,0)</f>
        <v>0</v>
      </c>
      <c r="C1739">
        <v>69</v>
      </c>
      <c r="D1739" s="1" t="s">
        <v>2</v>
      </c>
      <c r="E1739" s="1" t="str">
        <f>IF(Origen[[#This Row],[Genero Sin Depurar]]="","Desconocido",Origen[[#This Row],[Genero Sin Depurar]])</f>
        <v>Male</v>
      </c>
      <c r="F1739" s="1" t="s">
        <v>77</v>
      </c>
      <c r="G1739" s="1" t="s">
        <v>4</v>
      </c>
      <c r="H1739" s="2">
        <v>48772</v>
      </c>
      <c r="I1739" s="2" t="str">
        <f>TEXT(Origen[[#This Row],[Fecha Compra]],"dddd")</f>
        <v>martes</v>
      </c>
      <c r="J1739" s="7" t="str">
        <f>TEXT(MONTH(Origen[[#This Row],[Fecha Compra]]),"MM")</f>
        <v>01</v>
      </c>
      <c r="K1739" s="7">
        <f>YEAR(Origen[[#This Row],[Fecha Compra]])</f>
        <v>2033</v>
      </c>
      <c r="L1739">
        <v>10</v>
      </c>
      <c r="M1739">
        <v>21</v>
      </c>
      <c r="N1739">
        <f>Origen[[#This Row],[Unidades]]*Origen[[#This Row],[PVP]]</f>
        <v>210</v>
      </c>
      <c r="O1739" s="1" t="s">
        <v>132</v>
      </c>
      <c r="P1739" s="1" t="s">
        <v>6</v>
      </c>
      <c r="Q1739" s="1" t="s">
        <v>43</v>
      </c>
      <c r="R1739" s="1" t="s">
        <v>39</v>
      </c>
      <c r="S1739" s="1" t="s">
        <v>27</v>
      </c>
      <c r="T1739" s="1" t="s">
        <v>57</v>
      </c>
      <c r="U1739" s="1" t="s">
        <v>79</v>
      </c>
    </row>
    <row r="1740" spans="1:21" x14ac:dyDescent="0.25">
      <c r="A1740">
        <v>1742</v>
      </c>
      <c r="B1740">
        <f>IF(IFERROR(VLOOKUP(Origen[[#This Row],[Customer ID]],A1741:A5639,1,FALSE),0)&gt;0,1,0)</f>
        <v>0</v>
      </c>
      <c r="C1740">
        <v>41</v>
      </c>
      <c r="D1740" s="1" t="s">
        <v>2</v>
      </c>
      <c r="E1740" s="1" t="str">
        <f>IF(Origen[[#This Row],[Genero Sin Depurar]]="","Desconocido",Origen[[#This Row],[Genero Sin Depurar]])</f>
        <v>Male</v>
      </c>
      <c r="F1740" s="1" t="s">
        <v>77</v>
      </c>
      <c r="G1740" s="1" t="s">
        <v>4</v>
      </c>
      <c r="H1740" s="2">
        <v>48774</v>
      </c>
      <c r="I1740" s="2" t="str">
        <f>TEXT(Origen[[#This Row],[Fecha Compra]],"dddd")</f>
        <v>jueves</v>
      </c>
      <c r="J1740" s="7" t="str">
        <f>TEXT(MONTH(Origen[[#This Row],[Fecha Compra]]),"MM")</f>
        <v>01</v>
      </c>
      <c r="K1740" s="7">
        <f>YEAR(Origen[[#This Row],[Fecha Compra]])</f>
        <v>2033</v>
      </c>
      <c r="L1740">
        <v>20</v>
      </c>
      <c r="M1740">
        <v>51</v>
      </c>
      <c r="N1740">
        <f>Origen[[#This Row],[Unidades]]*Origen[[#This Row],[PVP]]</f>
        <v>1020</v>
      </c>
      <c r="O1740" s="1" t="s">
        <v>61</v>
      </c>
      <c r="P1740" s="1" t="s">
        <v>74</v>
      </c>
      <c r="Q1740" s="1" t="s">
        <v>67</v>
      </c>
      <c r="R1740" s="1" t="s">
        <v>8</v>
      </c>
      <c r="S1740" s="1" t="s">
        <v>27</v>
      </c>
      <c r="T1740" s="1" t="s">
        <v>57</v>
      </c>
      <c r="U1740" s="1" t="s">
        <v>70</v>
      </c>
    </row>
    <row r="1741" spans="1:21" x14ac:dyDescent="0.25">
      <c r="A1741">
        <v>1743</v>
      </c>
      <c r="B1741">
        <f>IF(IFERROR(VLOOKUP(Origen[[#This Row],[Customer ID]],A1742:A5640,1,FALSE),0)&gt;0,1,0)</f>
        <v>0</v>
      </c>
      <c r="C1741">
        <v>51</v>
      </c>
      <c r="D1741" s="1" t="s">
        <v>2</v>
      </c>
      <c r="E1741" s="1" t="str">
        <f>IF(Origen[[#This Row],[Genero Sin Depurar]]="","Desconocido",Origen[[#This Row],[Genero Sin Depurar]])</f>
        <v>Male</v>
      </c>
      <c r="F1741" s="1" t="s">
        <v>23</v>
      </c>
      <c r="G1741" s="1" t="s">
        <v>24</v>
      </c>
      <c r="H1741" s="2">
        <v>48776</v>
      </c>
      <c r="I1741" s="2" t="str">
        <f>TEXT(Origen[[#This Row],[Fecha Compra]],"dddd")</f>
        <v>sábado</v>
      </c>
      <c r="J1741" s="7" t="str">
        <f>TEXT(MONTH(Origen[[#This Row],[Fecha Compra]]),"MM")</f>
        <v>01</v>
      </c>
      <c r="K1741" s="7">
        <f>YEAR(Origen[[#This Row],[Fecha Compra]])</f>
        <v>2033</v>
      </c>
      <c r="L1741">
        <v>18</v>
      </c>
      <c r="M1741">
        <v>80</v>
      </c>
      <c r="N1741">
        <f>Origen[[#This Row],[Unidades]]*Origen[[#This Row],[PVP]]</f>
        <v>1440</v>
      </c>
      <c r="O1741" s="1" t="s">
        <v>93</v>
      </c>
      <c r="P1741" s="1" t="s">
        <v>74</v>
      </c>
      <c r="Q1741" s="1" t="s">
        <v>34</v>
      </c>
      <c r="R1741" s="1" t="s">
        <v>19</v>
      </c>
      <c r="S1741" s="1" t="s">
        <v>9</v>
      </c>
      <c r="T1741" s="1" t="s">
        <v>10</v>
      </c>
      <c r="U1741" s="1" t="s">
        <v>79</v>
      </c>
    </row>
    <row r="1742" spans="1:21" x14ac:dyDescent="0.25">
      <c r="A1742">
        <v>1744</v>
      </c>
      <c r="B1742">
        <f>IF(IFERROR(VLOOKUP(Origen[[#This Row],[Customer ID]],A1743:A5641,1,FALSE),0)&gt;0,1,0)</f>
        <v>0</v>
      </c>
      <c r="C1742">
        <v>23</v>
      </c>
      <c r="D1742" s="1" t="s">
        <v>2</v>
      </c>
      <c r="E1742" s="1" t="str">
        <f>IF(Origen[[#This Row],[Genero Sin Depurar]]="","Desconocido",Origen[[#This Row],[Genero Sin Depurar]])</f>
        <v>Male</v>
      </c>
      <c r="F1742" s="1" t="s">
        <v>69</v>
      </c>
      <c r="G1742" s="1" t="s">
        <v>4</v>
      </c>
      <c r="H1742" s="2">
        <v>48778</v>
      </c>
      <c r="I1742" s="2" t="str">
        <f>TEXT(Origen[[#This Row],[Fecha Compra]],"dddd")</f>
        <v>lunes</v>
      </c>
      <c r="J1742" s="7" t="str">
        <f>TEXT(MONTH(Origen[[#This Row],[Fecha Compra]]),"MM")</f>
        <v>01</v>
      </c>
      <c r="K1742" s="7">
        <f>YEAR(Origen[[#This Row],[Fecha Compra]])</f>
        <v>2033</v>
      </c>
      <c r="L1742">
        <v>3</v>
      </c>
      <c r="M1742">
        <v>72</v>
      </c>
      <c r="N1742">
        <f>Origen[[#This Row],[Unidades]]*Origen[[#This Row],[PVP]]</f>
        <v>216</v>
      </c>
      <c r="O1742" s="1" t="s">
        <v>50</v>
      </c>
      <c r="P1742" s="1" t="s">
        <v>74</v>
      </c>
      <c r="Q1742" s="1" t="s">
        <v>92</v>
      </c>
      <c r="R1742" s="1" t="s">
        <v>8</v>
      </c>
      <c r="S1742" s="1" t="s">
        <v>36</v>
      </c>
      <c r="T1742" s="1" t="s">
        <v>57</v>
      </c>
      <c r="U1742" s="1" t="s">
        <v>22</v>
      </c>
    </row>
    <row r="1743" spans="1:21" x14ac:dyDescent="0.25">
      <c r="A1743">
        <v>1745</v>
      </c>
      <c r="B1743">
        <f>IF(IFERROR(VLOOKUP(Origen[[#This Row],[Customer ID]],A1744:A5642,1,FALSE),0)&gt;0,1,0)</f>
        <v>0</v>
      </c>
      <c r="C1743">
        <v>57</v>
      </c>
      <c r="D1743" s="1" t="s">
        <v>2</v>
      </c>
      <c r="E1743" s="1" t="str">
        <f>IF(Origen[[#This Row],[Genero Sin Depurar]]="","Desconocido",Origen[[#This Row],[Genero Sin Depurar]])</f>
        <v>Male</v>
      </c>
      <c r="F1743" s="1" t="s">
        <v>71</v>
      </c>
      <c r="G1743" s="1" t="s">
        <v>49</v>
      </c>
      <c r="H1743" s="2">
        <v>48780</v>
      </c>
      <c r="I1743" s="2" t="str">
        <f>TEXT(Origen[[#This Row],[Fecha Compra]],"dddd")</f>
        <v>miércoles</v>
      </c>
      <c r="J1743" s="7" t="str">
        <f>TEXT(MONTH(Origen[[#This Row],[Fecha Compra]]),"MM")</f>
        <v>01</v>
      </c>
      <c r="K1743" s="7">
        <f>YEAR(Origen[[#This Row],[Fecha Compra]])</f>
        <v>2033</v>
      </c>
      <c r="L1743">
        <v>23</v>
      </c>
      <c r="M1743">
        <v>63</v>
      </c>
      <c r="N1743">
        <f>Origen[[#This Row],[Unidades]]*Origen[[#This Row],[PVP]]</f>
        <v>1449</v>
      </c>
      <c r="O1743" s="1" t="s">
        <v>133</v>
      </c>
      <c r="P1743" s="1" t="s">
        <v>6</v>
      </c>
      <c r="Q1743" s="1" t="s">
        <v>67</v>
      </c>
      <c r="R1743" s="1" t="s">
        <v>8</v>
      </c>
      <c r="S1743" s="1" t="s">
        <v>36</v>
      </c>
      <c r="T1743" s="1" t="s">
        <v>28</v>
      </c>
      <c r="U1743" s="1" t="s">
        <v>22</v>
      </c>
    </row>
    <row r="1744" spans="1:21" x14ac:dyDescent="0.25">
      <c r="A1744">
        <v>1746</v>
      </c>
      <c r="B1744">
        <f>IF(IFERROR(VLOOKUP(Origen[[#This Row],[Customer ID]],A1745:A5643,1,FALSE),0)&gt;0,1,0)</f>
        <v>0</v>
      </c>
      <c r="C1744">
        <v>40</v>
      </c>
      <c r="D1744" s="1" t="s">
        <v>2</v>
      </c>
      <c r="E1744" s="1" t="str">
        <f>IF(Origen[[#This Row],[Genero Sin Depurar]]="","Desconocido",Origen[[#This Row],[Genero Sin Depurar]])</f>
        <v>Male</v>
      </c>
      <c r="F1744" s="1" t="s">
        <v>69</v>
      </c>
      <c r="G1744" s="1" t="s">
        <v>4</v>
      </c>
      <c r="H1744" s="2">
        <v>48782</v>
      </c>
      <c r="I1744" s="2" t="str">
        <f>TEXT(Origen[[#This Row],[Fecha Compra]],"dddd")</f>
        <v>viernes</v>
      </c>
      <c r="J1744" s="7" t="str">
        <f>TEXT(MONTH(Origen[[#This Row],[Fecha Compra]]),"MM")</f>
        <v>01</v>
      </c>
      <c r="K1744" s="7">
        <f>YEAR(Origen[[#This Row],[Fecha Compra]])</f>
        <v>2033</v>
      </c>
      <c r="L1744">
        <v>27</v>
      </c>
      <c r="M1744">
        <v>27</v>
      </c>
      <c r="N1744">
        <f>Origen[[#This Row],[Unidades]]*Origen[[#This Row],[PVP]]</f>
        <v>729</v>
      </c>
      <c r="O1744" s="1" t="s">
        <v>46</v>
      </c>
      <c r="P1744" s="1" t="s">
        <v>6</v>
      </c>
      <c r="Q1744" s="1" t="s">
        <v>90</v>
      </c>
      <c r="R1744" s="1" t="s">
        <v>8</v>
      </c>
      <c r="S1744" s="1" t="s">
        <v>56</v>
      </c>
      <c r="T1744" s="1" t="s">
        <v>15</v>
      </c>
      <c r="U1744" s="1" t="s">
        <v>22</v>
      </c>
    </row>
    <row r="1745" spans="1:21" x14ac:dyDescent="0.25">
      <c r="A1745">
        <v>1747</v>
      </c>
      <c r="B1745">
        <f>IF(IFERROR(VLOOKUP(Origen[[#This Row],[Customer ID]],A1746:A5644,1,FALSE),0)&gt;0,1,0)</f>
        <v>0</v>
      </c>
      <c r="C1745">
        <v>65</v>
      </c>
      <c r="D1745" s="1" t="s">
        <v>2</v>
      </c>
      <c r="E1745" s="1" t="str">
        <f>IF(Origen[[#This Row],[Genero Sin Depurar]]="","Desconocido",Origen[[#This Row],[Genero Sin Depurar]])</f>
        <v>Male</v>
      </c>
      <c r="F1745" s="1" t="s">
        <v>48</v>
      </c>
      <c r="G1745" s="1" t="s">
        <v>49</v>
      </c>
      <c r="H1745" s="2">
        <v>48784</v>
      </c>
      <c r="I1745" s="2" t="str">
        <f>TEXT(Origen[[#This Row],[Fecha Compra]],"dddd")</f>
        <v>domingo</v>
      </c>
      <c r="J1745" s="7" t="str">
        <f>TEXT(MONTH(Origen[[#This Row],[Fecha Compra]]),"MM")</f>
        <v>01</v>
      </c>
      <c r="K1745" s="7">
        <f>YEAR(Origen[[#This Row],[Fecha Compra]])</f>
        <v>2033</v>
      </c>
      <c r="L1745">
        <v>44</v>
      </c>
      <c r="M1745">
        <v>44</v>
      </c>
      <c r="N1745">
        <f>Origen[[#This Row],[Unidades]]*Origen[[#This Row],[PVP]]</f>
        <v>1936</v>
      </c>
      <c r="O1745" s="1" t="s">
        <v>72</v>
      </c>
      <c r="P1745" s="1" t="s">
        <v>6</v>
      </c>
      <c r="Q1745" s="1" t="s">
        <v>92</v>
      </c>
      <c r="R1745" s="1" t="s">
        <v>35</v>
      </c>
      <c r="S1745" s="1" t="s">
        <v>56</v>
      </c>
      <c r="T1745" s="1" t="s">
        <v>57</v>
      </c>
      <c r="U1745" s="1" t="s">
        <v>11</v>
      </c>
    </row>
    <row r="1746" spans="1:21" x14ac:dyDescent="0.25">
      <c r="A1746">
        <v>1748</v>
      </c>
      <c r="B1746">
        <f>IF(IFERROR(VLOOKUP(Origen[[#This Row],[Customer ID]],A1747:A5645,1,FALSE),0)&gt;0,1,0)</f>
        <v>0</v>
      </c>
      <c r="C1746">
        <v>61</v>
      </c>
      <c r="D1746" s="1" t="s">
        <v>2</v>
      </c>
      <c r="E1746" s="1" t="str">
        <f>IF(Origen[[#This Row],[Genero Sin Depurar]]="","Desconocido",Origen[[#This Row],[Genero Sin Depurar]])</f>
        <v>Male</v>
      </c>
      <c r="F1746" s="1" t="s">
        <v>44</v>
      </c>
      <c r="G1746" s="1" t="s">
        <v>45</v>
      </c>
      <c r="H1746" s="2">
        <v>48786</v>
      </c>
      <c r="I1746" s="2" t="str">
        <f>TEXT(Origen[[#This Row],[Fecha Compra]],"dddd")</f>
        <v>martes</v>
      </c>
      <c r="J1746" s="7" t="str">
        <f>TEXT(MONTH(Origen[[#This Row],[Fecha Compra]]),"MM")</f>
        <v>01</v>
      </c>
      <c r="K1746" s="7">
        <f>YEAR(Origen[[#This Row],[Fecha Compra]])</f>
        <v>2033</v>
      </c>
      <c r="L1746">
        <v>41</v>
      </c>
      <c r="M1746">
        <v>23</v>
      </c>
      <c r="N1746">
        <f>Origen[[#This Row],[Unidades]]*Origen[[#This Row],[PVP]]</f>
        <v>943</v>
      </c>
      <c r="O1746" s="1" t="s">
        <v>64</v>
      </c>
      <c r="P1746" s="1" t="s">
        <v>26</v>
      </c>
      <c r="Q1746" s="1" t="s">
        <v>116</v>
      </c>
      <c r="R1746" s="1" t="s">
        <v>8</v>
      </c>
      <c r="S1746" s="1" t="s">
        <v>9</v>
      </c>
      <c r="T1746" s="1" t="s">
        <v>10</v>
      </c>
      <c r="U1746" s="1" t="s">
        <v>40</v>
      </c>
    </row>
    <row r="1747" spans="1:21" x14ac:dyDescent="0.25">
      <c r="A1747">
        <v>1749</v>
      </c>
      <c r="B1747">
        <f>IF(IFERROR(VLOOKUP(Origen[[#This Row],[Customer ID]],A1748:A5646,1,FALSE),0)&gt;0,1,0)</f>
        <v>0</v>
      </c>
      <c r="C1747">
        <v>34</v>
      </c>
      <c r="D1747" s="1" t="s">
        <v>2</v>
      </c>
      <c r="E1747" s="1" t="str">
        <f>IF(Origen[[#This Row],[Genero Sin Depurar]]="","Desconocido",Origen[[#This Row],[Genero Sin Depurar]])</f>
        <v>Male</v>
      </c>
      <c r="F1747" s="1" t="s">
        <v>69</v>
      </c>
      <c r="G1747" s="1" t="s">
        <v>4</v>
      </c>
      <c r="H1747" s="2">
        <v>48788</v>
      </c>
      <c r="I1747" s="2" t="str">
        <f>TEXT(Origen[[#This Row],[Fecha Compra]],"dddd")</f>
        <v>jueves</v>
      </c>
      <c r="J1747" s="7" t="str">
        <f>TEXT(MONTH(Origen[[#This Row],[Fecha Compra]]),"MM")</f>
        <v>01</v>
      </c>
      <c r="K1747" s="7">
        <f>YEAR(Origen[[#This Row],[Fecha Compra]])</f>
        <v>2033</v>
      </c>
      <c r="L1747">
        <v>41</v>
      </c>
      <c r="M1747">
        <v>93</v>
      </c>
      <c r="N1747">
        <f>Origen[[#This Row],[Unidades]]*Origen[[#This Row],[PVP]]</f>
        <v>3813</v>
      </c>
      <c r="O1747" s="1" t="s">
        <v>38</v>
      </c>
      <c r="P1747" s="1" t="s">
        <v>6</v>
      </c>
      <c r="Q1747" s="1" t="s">
        <v>67</v>
      </c>
      <c r="R1747" s="1" t="s">
        <v>8</v>
      </c>
      <c r="S1747" s="1" t="s">
        <v>52</v>
      </c>
      <c r="T1747" s="1" t="s">
        <v>57</v>
      </c>
      <c r="U1747" s="1" t="s">
        <v>31</v>
      </c>
    </row>
    <row r="1748" spans="1:21" x14ac:dyDescent="0.25">
      <c r="A1748">
        <v>1750</v>
      </c>
      <c r="B1748">
        <f>IF(IFERROR(VLOOKUP(Origen[[#This Row],[Customer ID]],A1749:A5647,1,FALSE),0)&gt;0,1,0)</f>
        <v>0</v>
      </c>
      <c r="C1748">
        <v>43</v>
      </c>
      <c r="D1748" s="1" t="s">
        <v>2</v>
      </c>
      <c r="E1748" s="1" t="str">
        <f>IF(Origen[[#This Row],[Genero Sin Depurar]]="","Desconocido",Origen[[#This Row],[Genero Sin Depurar]])</f>
        <v>Male</v>
      </c>
      <c r="F1748" s="1" t="s">
        <v>86</v>
      </c>
      <c r="G1748" s="1" t="s">
        <v>4</v>
      </c>
      <c r="H1748" s="2">
        <v>48790</v>
      </c>
      <c r="I1748" s="2" t="str">
        <f>TEXT(Origen[[#This Row],[Fecha Compra]],"dddd")</f>
        <v>sábado</v>
      </c>
      <c r="J1748" s="7" t="str">
        <f>TEXT(MONTH(Origen[[#This Row],[Fecha Compra]]),"MM")</f>
        <v>01</v>
      </c>
      <c r="K1748" s="7">
        <f>YEAR(Origen[[#This Row],[Fecha Compra]])</f>
        <v>2033</v>
      </c>
      <c r="L1748">
        <v>36</v>
      </c>
      <c r="M1748">
        <v>70</v>
      </c>
      <c r="N1748">
        <f>Origen[[#This Row],[Unidades]]*Origen[[#This Row],[PVP]]</f>
        <v>2520</v>
      </c>
      <c r="O1748" s="1" t="s">
        <v>33</v>
      </c>
      <c r="P1748" s="1" t="s">
        <v>6</v>
      </c>
      <c r="Q1748" s="1" t="s">
        <v>51</v>
      </c>
      <c r="R1748" s="1" t="s">
        <v>39</v>
      </c>
      <c r="S1748" s="1" t="s">
        <v>52</v>
      </c>
      <c r="T1748" s="1" t="s">
        <v>68</v>
      </c>
      <c r="U1748" s="1" t="s">
        <v>79</v>
      </c>
    </row>
    <row r="1749" spans="1:21" x14ac:dyDescent="0.25">
      <c r="A1749">
        <v>1751</v>
      </c>
      <c r="B1749">
        <f>IF(IFERROR(VLOOKUP(Origen[[#This Row],[Customer ID]],A1750:A5648,1,FALSE),0)&gt;0,1,0)</f>
        <v>0</v>
      </c>
      <c r="C1749">
        <v>31</v>
      </c>
      <c r="D1749" s="1" t="s">
        <v>2</v>
      </c>
      <c r="E1749" s="1" t="str">
        <f>IF(Origen[[#This Row],[Genero Sin Depurar]]="","Desconocido",Origen[[#This Row],[Genero Sin Depurar]])</f>
        <v>Male</v>
      </c>
      <c r="F1749" s="1" t="s">
        <v>71</v>
      </c>
      <c r="G1749" s="1" t="s">
        <v>49</v>
      </c>
      <c r="H1749" s="2">
        <v>48792</v>
      </c>
      <c r="I1749" s="2" t="str">
        <f>TEXT(Origen[[#This Row],[Fecha Compra]],"dddd")</f>
        <v>lunes</v>
      </c>
      <c r="J1749" s="7" t="str">
        <f>TEXT(MONTH(Origen[[#This Row],[Fecha Compra]]),"MM")</f>
        <v>01</v>
      </c>
      <c r="K1749" s="7">
        <f>YEAR(Origen[[#This Row],[Fecha Compra]])</f>
        <v>2033</v>
      </c>
      <c r="L1749">
        <v>38</v>
      </c>
      <c r="M1749">
        <v>85</v>
      </c>
      <c r="N1749">
        <f>Origen[[#This Row],[Unidades]]*Origen[[#This Row],[PVP]]</f>
        <v>3230</v>
      </c>
      <c r="O1749" s="1" t="s">
        <v>50</v>
      </c>
      <c r="P1749" s="1" t="s">
        <v>26</v>
      </c>
      <c r="Q1749" s="1" t="s">
        <v>34</v>
      </c>
      <c r="R1749" s="1" t="s">
        <v>39</v>
      </c>
      <c r="S1749" s="1" t="s">
        <v>9</v>
      </c>
      <c r="T1749" s="1" t="s">
        <v>10</v>
      </c>
      <c r="U1749" s="1" t="s">
        <v>79</v>
      </c>
    </row>
    <row r="1750" spans="1:21" x14ac:dyDescent="0.25">
      <c r="A1750">
        <v>1752</v>
      </c>
      <c r="B1750">
        <f>IF(IFERROR(VLOOKUP(Origen[[#This Row],[Customer ID]],A1751:A5649,1,FALSE),0)&gt;0,1,0)</f>
        <v>0</v>
      </c>
      <c r="C1750">
        <v>57</v>
      </c>
      <c r="D1750" s="1" t="s">
        <v>2</v>
      </c>
      <c r="E1750" s="1" t="str">
        <f>IF(Origen[[#This Row],[Genero Sin Depurar]]="","Desconocido",Origen[[#This Row],[Genero Sin Depurar]])</f>
        <v>Male</v>
      </c>
      <c r="F1750" s="1" t="s">
        <v>12</v>
      </c>
      <c r="G1750" s="1" t="s">
        <v>4</v>
      </c>
      <c r="H1750" s="2">
        <v>48794</v>
      </c>
      <c r="I1750" s="2" t="str">
        <f>TEXT(Origen[[#This Row],[Fecha Compra]],"dddd")</f>
        <v>miércoles</v>
      </c>
      <c r="J1750" s="7" t="str">
        <f>TEXT(MONTH(Origen[[#This Row],[Fecha Compra]]),"MM")</f>
        <v>01</v>
      </c>
      <c r="K1750" s="7">
        <f>YEAR(Origen[[#This Row],[Fecha Compra]])</f>
        <v>2033</v>
      </c>
      <c r="L1750">
        <v>34</v>
      </c>
      <c r="M1750">
        <v>40</v>
      </c>
      <c r="N1750">
        <f>Origen[[#This Row],[Unidades]]*Origen[[#This Row],[PVP]]</f>
        <v>1360</v>
      </c>
      <c r="O1750" s="1" t="s">
        <v>105</v>
      </c>
      <c r="P1750" s="1" t="s">
        <v>26</v>
      </c>
      <c r="Q1750" s="1" t="s">
        <v>47</v>
      </c>
      <c r="R1750" s="1" t="s">
        <v>8</v>
      </c>
      <c r="S1750" s="1" t="s">
        <v>52</v>
      </c>
      <c r="T1750" s="1" t="s">
        <v>15</v>
      </c>
      <c r="U1750" s="1" t="s">
        <v>31</v>
      </c>
    </row>
    <row r="1751" spans="1:21" x14ac:dyDescent="0.25">
      <c r="A1751">
        <v>1753</v>
      </c>
      <c r="B1751">
        <f>IF(IFERROR(VLOOKUP(Origen[[#This Row],[Customer ID]],A1752:A5650,1,FALSE),0)&gt;0,1,0)</f>
        <v>0</v>
      </c>
      <c r="C1751">
        <v>34</v>
      </c>
      <c r="D1751" s="1" t="s">
        <v>2</v>
      </c>
      <c r="E1751" s="1" t="str">
        <f>IF(Origen[[#This Row],[Genero Sin Depurar]]="","Desconocido",Origen[[#This Row],[Genero Sin Depurar]])</f>
        <v>Male</v>
      </c>
      <c r="F1751" s="1" t="s">
        <v>119</v>
      </c>
      <c r="G1751" s="1" t="s">
        <v>24</v>
      </c>
      <c r="H1751" s="2">
        <v>48796</v>
      </c>
      <c r="I1751" s="2" t="str">
        <f>TEXT(Origen[[#This Row],[Fecha Compra]],"dddd")</f>
        <v>viernes</v>
      </c>
      <c r="J1751" s="7" t="str">
        <f>TEXT(MONTH(Origen[[#This Row],[Fecha Compra]]),"MM")</f>
        <v>01</v>
      </c>
      <c r="K1751" s="7">
        <f>YEAR(Origen[[#This Row],[Fecha Compra]])</f>
        <v>2033</v>
      </c>
      <c r="L1751">
        <v>14</v>
      </c>
      <c r="M1751">
        <v>29</v>
      </c>
      <c r="N1751">
        <f>Origen[[#This Row],[Unidades]]*Origen[[#This Row],[PVP]]</f>
        <v>406</v>
      </c>
      <c r="O1751" s="1" t="s">
        <v>129</v>
      </c>
      <c r="P1751" s="1" t="s">
        <v>6</v>
      </c>
      <c r="Q1751" s="1" t="s">
        <v>126</v>
      </c>
      <c r="R1751" s="1" t="s">
        <v>8</v>
      </c>
      <c r="S1751" s="1" t="s">
        <v>56</v>
      </c>
      <c r="T1751" s="1" t="s">
        <v>10</v>
      </c>
      <c r="U1751" s="1" t="s">
        <v>40</v>
      </c>
    </row>
    <row r="1752" spans="1:21" x14ac:dyDescent="0.25">
      <c r="A1752">
        <v>1754</v>
      </c>
      <c r="B1752">
        <f>IF(IFERROR(VLOOKUP(Origen[[#This Row],[Customer ID]],A1753:A5651,1,FALSE),0)&gt;0,1,0)</f>
        <v>0</v>
      </c>
      <c r="C1752">
        <v>25</v>
      </c>
      <c r="D1752" s="1" t="s">
        <v>2</v>
      </c>
      <c r="E1752" s="1" t="str">
        <f>IF(Origen[[#This Row],[Genero Sin Depurar]]="","Desconocido",Origen[[#This Row],[Genero Sin Depurar]])</f>
        <v>Male</v>
      </c>
      <c r="F1752" s="1" t="s">
        <v>69</v>
      </c>
      <c r="G1752" s="1" t="s">
        <v>4</v>
      </c>
      <c r="H1752" s="2">
        <v>48798</v>
      </c>
      <c r="I1752" s="2" t="str">
        <f>TEXT(Origen[[#This Row],[Fecha Compra]],"dddd")</f>
        <v>domingo</v>
      </c>
      <c r="J1752" s="7" t="str">
        <f>TEXT(MONTH(Origen[[#This Row],[Fecha Compra]]),"MM")</f>
        <v>01</v>
      </c>
      <c r="K1752" s="7">
        <f>YEAR(Origen[[#This Row],[Fecha Compra]])</f>
        <v>2033</v>
      </c>
      <c r="L1752">
        <v>23</v>
      </c>
      <c r="M1752">
        <v>27</v>
      </c>
      <c r="N1752">
        <f>Origen[[#This Row],[Unidades]]*Origen[[#This Row],[PVP]]</f>
        <v>621</v>
      </c>
      <c r="O1752" s="1" t="s">
        <v>94</v>
      </c>
      <c r="P1752" s="1" t="s">
        <v>6</v>
      </c>
      <c r="Q1752" s="1" t="s">
        <v>76</v>
      </c>
      <c r="R1752" s="1" t="s">
        <v>39</v>
      </c>
      <c r="S1752" s="1" t="s">
        <v>27</v>
      </c>
      <c r="T1752" s="1" t="s">
        <v>21</v>
      </c>
      <c r="U1752" s="1" t="s">
        <v>11</v>
      </c>
    </row>
    <row r="1753" spans="1:21" x14ac:dyDescent="0.25">
      <c r="A1753">
        <v>1755</v>
      </c>
      <c r="B1753">
        <f>IF(IFERROR(VLOOKUP(Origen[[#This Row],[Customer ID]],A1754:A5652,1,FALSE),0)&gt;0,1,0)</f>
        <v>0</v>
      </c>
      <c r="C1753">
        <v>66</v>
      </c>
      <c r="D1753" s="1" t="s">
        <v>2</v>
      </c>
      <c r="E1753" s="1" t="str">
        <f>IF(Origen[[#This Row],[Genero Sin Depurar]]="","Desconocido",Origen[[#This Row],[Genero Sin Depurar]])</f>
        <v>Male</v>
      </c>
      <c r="F1753" s="1" t="s">
        <v>63</v>
      </c>
      <c r="G1753" s="1" t="s">
        <v>4</v>
      </c>
      <c r="H1753" s="2">
        <v>48800</v>
      </c>
      <c r="I1753" s="2" t="str">
        <f>TEXT(Origen[[#This Row],[Fecha Compra]],"dddd")</f>
        <v>martes</v>
      </c>
      <c r="J1753" s="7" t="str">
        <f>TEXT(MONTH(Origen[[#This Row],[Fecha Compra]]),"MM")</f>
        <v>01</v>
      </c>
      <c r="K1753" s="7">
        <f>YEAR(Origen[[#This Row],[Fecha Compra]])</f>
        <v>2033</v>
      </c>
      <c r="L1753">
        <v>18</v>
      </c>
      <c r="M1753">
        <v>93</v>
      </c>
      <c r="N1753">
        <f>Origen[[#This Row],[Unidades]]*Origen[[#This Row],[PVP]]</f>
        <v>1674</v>
      </c>
      <c r="O1753" s="1" t="s">
        <v>17</v>
      </c>
      <c r="P1753" s="1" t="s">
        <v>18</v>
      </c>
      <c r="Q1753" s="1" t="s">
        <v>100</v>
      </c>
      <c r="R1753" s="1" t="s">
        <v>39</v>
      </c>
      <c r="S1753" s="1" t="s">
        <v>52</v>
      </c>
      <c r="T1753" s="1" t="s">
        <v>21</v>
      </c>
      <c r="U1753" s="1" t="s">
        <v>11</v>
      </c>
    </row>
    <row r="1754" spans="1:21" x14ac:dyDescent="0.25">
      <c r="A1754">
        <v>1756</v>
      </c>
      <c r="B1754">
        <f>IF(IFERROR(VLOOKUP(Origen[[#This Row],[Customer ID]],A1755:A5653,1,FALSE),0)&gt;0,1,0)</f>
        <v>0</v>
      </c>
      <c r="C1754">
        <v>56</v>
      </c>
      <c r="D1754" s="1" t="s">
        <v>2</v>
      </c>
      <c r="E1754" s="1" t="str">
        <f>IF(Origen[[#This Row],[Genero Sin Depurar]]="","Desconocido",Origen[[#This Row],[Genero Sin Depurar]])</f>
        <v>Male</v>
      </c>
      <c r="F1754" s="1" t="s">
        <v>115</v>
      </c>
      <c r="G1754" s="1" t="s">
        <v>49</v>
      </c>
      <c r="H1754" s="2">
        <v>48802</v>
      </c>
      <c r="I1754" s="2" t="str">
        <f>TEXT(Origen[[#This Row],[Fecha Compra]],"dddd")</f>
        <v>jueves</v>
      </c>
      <c r="J1754" s="7" t="str">
        <f>TEXT(MONTH(Origen[[#This Row],[Fecha Compra]]),"MM")</f>
        <v>01</v>
      </c>
      <c r="K1754" s="7">
        <f>YEAR(Origen[[#This Row],[Fecha Compra]])</f>
        <v>2033</v>
      </c>
      <c r="L1754">
        <v>45</v>
      </c>
      <c r="M1754">
        <v>20</v>
      </c>
      <c r="N1754">
        <f>Origen[[#This Row],[Unidades]]*Origen[[#This Row],[PVP]]</f>
        <v>900</v>
      </c>
      <c r="O1754" s="1" t="s">
        <v>61</v>
      </c>
      <c r="P1754" s="1" t="s">
        <v>74</v>
      </c>
      <c r="Q1754" s="1" t="s">
        <v>43</v>
      </c>
      <c r="R1754" s="1" t="s">
        <v>19</v>
      </c>
      <c r="S1754" s="1" t="s">
        <v>27</v>
      </c>
      <c r="T1754" s="1" t="s">
        <v>15</v>
      </c>
      <c r="U1754" s="1" t="s">
        <v>70</v>
      </c>
    </row>
    <row r="1755" spans="1:21" x14ac:dyDescent="0.25">
      <c r="A1755">
        <v>1757</v>
      </c>
      <c r="B1755">
        <f>IF(IFERROR(VLOOKUP(Origen[[#This Row],[Customer ID]],A1756:A5654,1,FALSE),0)&gt;0,1,0)</f>
        <v>0</v>
      </c>
      <c r="C1755">
        <v>49</v>
      </c>
      <c r="D1755" s="1" t="s">
        <v>2</v>
      </c>
      <c r="E1755" s="1" t="str">
        <f>IF(Origen[[#This Row],[Genero Sin Depurar]]="","Desconocido",Origen[[#This Row],[Genero Sin Depurar]])</f>
        <v>Male</v>
      </c>
      <c r="F1755" s="1" t="s">
        <v>88</v>
      </c>
      <c r="G1755" s="1" t="s">
        <v>49</v>
      </c>
      <c r="H1755" s="2">
        <v>48804</v>
      </c>
      <c r="I1755" s="2" t="str">
        <f>TEXT(Origen[[#This Row],[Fecha Compra]],"dddd")</f>
        <v>sábado</v>
      </c>
      <c r="J1755" s="7" t="str">
        <f>TEXT(MONTH(Origen[[#This Row],[Fecha Compra]]),"MM")</f>
        <v>01</v>
      </c>
      <c r="K1755" s="7">
        <f>YEAR(Origen[[#This Row],[Fecha Compra]])</f>
        <v>2033</v>
      </c>
      <c r="L1755">
        <v>14</v>
      </c>
      <c r="M1755">
        <v>55</v>
      </c>
      <c r="N1755">
        <f>Origen[[#This Row],[Unidades]]*Origen[[#This Row],[PVP]]</f>
        <v>770</v>
      </c>
      <c r="O1755" s="1" t="s">
        <v>64</v>
      </c>
      <c r="P1755" s="1" t="s">
        <v>18</v>
      </c>
      <c r="Q1755" s="1" t="s">
        <v>91</v>
      </c>
      <c r="R1755" s="1" t="s">
        <v>39</v>
      </c>
      <c r="S1755" s="1" t="s">
        <v>20</v>
      </c>
      <c r="T1755" s="1" t="s">
        <v>57</v>
      </c>
      <c r="U1755" s="1" t="s">
        <v>22</v>
      </c>
    </row>
    <row r="1756" spans="1:21" x14ac:dyDescent="0.25">
      <c r="A1756">
        <v>1758</v>
      </c>
      <c r="B1756">
        <f>IF(IFERROR(VLOOKUP(Origen[[#This Row],[Customer ID]],A1757:A5655,1,FALSE),0)&gt;0,1,0)</f>
        <v>0</v>
      </c>
      <c r="C1756">
        <v>19</v>
      </c>
      <c r="D1756" s="1" t="s">
        <v>2</v>
      </c>
      <c r="E1756" s="1" t="str">
        <f>IF(Origen[[#This Row],[Genero Sin Depurar]]="","Desconocido",Origen[[#This Row],[Genero Sin Depurar]])</f>
        <v>Male</v>
      </c>
      <c r="F1756" s="1" t="s">
        <v>63</v>
      </c>
      <c r="G1756" s="1" t="s">
        <v>4</v>
      </c>
      <c r="H1756" s="2">
        <v>48806</v>
      </c>
      <c r="I1756" s="2" t="str">
        <f>TEXT(Origen[[#This Row],[Fecha Compra]],"dddd")</f>
        <v>lunes</v>
      </c>
      <c r="J1756" s="7" t="str">
        <f>TEXT(MONTH(Origen[[#This Row],[Fecha Compra]]),"MM")</f>
        <v>01</v>
      </c>
      <c r="K1756" s="7">
        <f>YEAR(Origen[[#This Row],[Fecha Compra]])</f>
        <v>2033</v>
      </c>
      <c r="L1756">
        <v>48</v>
      </c>
      <c r="M1756">
        <v>94</v>
      </c>
      <c r="N1756">
        <f>Origen[[#This Row],[Unidades]]*Origen[[#This Row],[PVP]]</f>
        <v>4512</v>
      </c>
      <c r="O1756" s="1" t="s">
        <v>133</v>
      </c>
      <c r="P1756" s="1" t="s">
        <v>6</v>
      </c>
      <c r="Q1756" s="1" t="s">
        <v>116</v>
      </c>
      <c r="R1756" s="1" t="s">
        <v>39</v>
      </c>
      <c r="S1756" s="1" t="s">
        <v>36</v>
      </c>
      <c r="T1756" s="1" t="s">
        <v>68</v>
      </c>
      <c r="U1756" s="1" t="s">
        <v>31</v>
      </c>
    </row>
    <row r="1757" spans="1:21" x14ac:dyDescent="0.25">
      <c r="A1757">
        <v>1759</v>
      </c>
      <c r="B1757">
        <f>IF(IFERROR(VLOOKUP(Origen[[#This Row],[Customer ID]],A1758:A5656,1,FALSE),0)&gt;0,1,0)</f>
        <v>0</v>
      </c>
      <c r="C1757">
        <v>27</v>
      </c>
      <c r="D1757" s="1" t="s">
        <v>2</v>
      </c>
      <c r="E1757" s="1" t="str">
        <f>IF(Origen[[#This Row],[Genero Sin Depurar]]="","Desconocido",Origen[[#This Row],[Genero Sin Depurar]])</f>
        <v>Male</v>
      </c>
      <c r="F1757" s="1" t="s">
        <v>106</v>
      </c>
      <c r="G1757" s="1" t="s">
        <v>49</v>
      </c>
      <c r="H1757" s="2">
        <v>48808</v>
      </c>
      <c r="I1757" s="2" t="str">
        <f>TEXT(Origen[[#This Row],[Fecha Compra]],"dddd")</f>
        <v>miércoles</v>
      </c>
      <c r="J1757" s="7" t="str">
        <f>TEXT(MONTH(Origen[[#This Row],[Fecha Compra]]),"MM")</f>
        <v>01</v>
      </c>
      <c r="K1757" s="7">
        <f>YEAR(Origen[[#This Row],[Fecha Compra]])</f>
        <v>2033</v>
      </c>
      <c r="L1757">
        <v>17</v>
      </c>
      <c r="M1757">
        <v>56</v>
      </c>
      <c r="N1757">
        <f>Origen[[#This Row],[Unidades]]*Origen[[#This Row],[PVP]]</f>
        <v>952</v>
      </c>
      <c r="O1757" s="1" t="s">
        <v>120</v>
      </c>
      <c r="P1757" s="1" t="s">
        <v>26</v>
      </c>
      <c r="Q1757" s="1" t="s">
        <v>47</v>
      </c>
      <c r="R1757" s="1" t="s">
        <v>8</v>
      </c>
      <c r="S1757" s="1" t="s">
        <v>20</v>
      </c>
      <c r="T1757" s="1" t="s">
        <v>10</v>
      </c>
      <c r="U1757" s="1" t="s">
        <v>58</v>
      </c>
    </row>
    <row r="1758" spans="1:21" x14ac:dyDescent="0.25">
      <c r="A1758">
        <v>1760</v>
      </c>
      <c r="B1758">
        <f>IF(IFERROR(VLOOKUP(Origen[[#This Row],[Customer ID]],A1759:A5657,1,FALSE),0)&gt;0,1,0)</f>
        <v>0</v>
      </c>
      <c r="C1758">
        <v>68</v>
      </c>
      <c r="D1758" s="1" t="s">
        <v>2</v>
      </c>
      <c r="E1758" s="1" t="str">
        <f>IF(Origen[[#This Row],[Genero Sin Depurar]]="","Desconocido",Origen[[#This Row],[Genero Sin Depurar]])</f>
        <v>Male</v>
      </c>
      <c r="F1758" s="1" t="s">
        <v>12</v>
      </c>
      <c r="G1758" s="1" t="s">
        <v>4</v>
      </c>
      <c r="H1758" s="2">
        <v>48810</v>
      </c>
      <c r="I1758" s="2" t="str">
        <f>TEXT(Origen[[#This Row],[Fecha Compra]],"dddd")</f>
        <v>viernes</v>
      </c>
      <c r="J1758" s="7" t="str">
        <f>TEXT(MONTH(Origen[[#This Row],[Fecha Compra]]),"MM")</f>
        <v>01</v>
      </c>
      <c r="K1758" s="7">
        <f>YEAR(Origen[[#This Row],[Fecha Compra]])</f>
        <v>2033</v>
      </c>
      <c r="L1758">
        <v>1</v>
      </c>
      <c r="M1758">
        <v>58</v>
      </c>
      <c r="N1758">
        <f>Origen[[#This Row],[Unidades]]*Origen[[#This Row],[PVP]]</f>
        <v>58</v>
      </c>
      <c r="O1758" s="1" t="s">
        <v>42</v>
      </c>
      <c r="P1758" s="1" t="s">
        <v>6</v>
      </c>
      <c r="Q1758" s="1" t="s">
        <v>78</v>
      </c>
      <c r="R1758" s="1" t="s">
        <v>19</v>
      </c>
      <c r="S1758" s="1" t="s">
        <v>27</v>
      </c>
      <c r="T1758" s="1" t="s">
        <v>28</v>
      </c>
      <c r="U1758" s="1" t="s">
        <v>22</v>
      </c>
    </row>
    <row r="1759" spans="1:21" x14ac:dyDescent="0.25">
      <c r="A1759">
        <v>1761</v>
      </c>
      <c r="B1759">
        <f>IF(IFERROR(VLOOKUP(Origen[[#This Row],[Customer ID]],A1760:A5658,1,FALSE),0)&gt;0,1,0)</f>
        <v>0</v>
      </c>
      <c r="C1759">
        <v>20</v>
      </c>
      <c r="D1759" s="1" t="s">
        <v>2</v>
      </c>
      <c r="E1759" s="1" t="str">
        <f>IF(Origen[[#This Row],[Genero Sin Depurar]]="","Desconocido",Origen[[#This Row],[Genero Sin Depurar]])</f>
        <v>Male</v>
      </c>
      <c r="F1759" s="1" t="s">
        <v>69</v>
      </c>
      <c r="G1759" s="1" t="s">
        <v>4</v>
      </c>
      <c r="H1759" s="2">
        <v>48812</v>
      </c>
      <c r="I1759" s="2" t="str">
        <f>TEXT(Origen[[#This Row],[Fecha Compra]],"dddd")</f>
        <v>domingo</v>
      </c>
      <c r="J1759" s="7" t="str">
        <f>TEXT(MONTH(Origen[[#This Row],[Fecha Compra]]),"MM")</f>
        <v>01</v>
      </c>
      <c r="K1759" s="7">
        <f>YEAR(Origen[[#This Row],[Fecha Compra]])</f>
        <v>2033</v>
      </c>
      <c r="L1759">
        <v>39</v>
      </c>
      <c r="M1759">
        <v>44</v>
      </c>
      <c r="N1759">
        <f>Origen[[#This Row],[Unidades]]*Origen[[#This Row],[PVP]]</f>
        <v>1716</v>
      </c>
      <c r="O1759" s="1" t="s">
        <v>130</v>
      </c>
      <c r="P1759" s="1" t="s">
        <v>74</v>
      </c>
      <c r="Q1759" s="1" t="s">
        <v>82</v>
      </c>
      <c r="R1759" s="1" t="s">
        <v>19</v>
      </c>
      <c r="S1759" s="1" t="s">
        <v>36</v>
      </c>
      <c r="T1759" s="1" t="s">
        <v>28</v>
      </c>
      <c r="U1759" s="1" t="s">
        <v>22</v>
      </c>
    </row>
    <row r="1760" spans="1:21" x14ac:dyDescent="0.25">
      <c r="A1760">
        <v>1762</v>
      </c>
      <c r="B1760">
        <f>IF(IFERROR(VLOOKUP(Origen[[#This Row],[Customer ID]],A1761:A5659,1,FALSE),0)&gt;0,1,0)</f>
        <v>0</v>
      </c>
      <c r="C1760">
        <v>21</v>
      </c>
      <c r="D1760" s="1" t="s">
        <v>2</v>
      </c>
      <c r="E1760" s="1" t="str">
        <f>IF(Origen[[#This Row],[Genero Sin Depurar]]="","Desconocido",Origen[[#This Row],[Genero Sin Depurar]])</f>
        <v>Male</v>
      </c>
      <c r="F1760" s="1" t="s">
        <v>86</v>
      </c>
      <c r="G1760" s="1" t="s">
        <v>4</v>
      </c>
      <c r="H1760" s="2">
        <v>48814</v>
      </c>
      <c r="I1760" s="2" t="str">
        <f>TEXT(Origen[[#This Row],[Fecha Compra]],"dddd")</f>
        <v>martes</v>
      </c>
      <c r="J1760" s="7" t="str">
        <f>TEXT(MONTH(Origen[[#This Row],[Fecha Compra]]),"MM")</f>
        <v>01</v>
      </c>
      <c r="K1760" s="7">
        <f>YEAR(Origen[[#This Row],[Fecha Compra]])</f>
        <v>2033</v>
      </c>
      <c r="L1760">
        <v>24</v>
      </c>
      <c r="M1760">
        <v>95</v>
      </c>
      <c r="N1760">
        <f>Origen[[#This Row],[Unidades]]*Origen[[#This Row],[PVP]]</f>
        <v>2280</v>
      </c>
      <c r="O1760" s="1" t="s">
        <v>59</v>
      </c>
      <c r="P1760" s="1" t="s">
        <v>18</v>
      </c>
      <c r="Q1760" s="1" t="s">
        <v>78</v>
      </c>
      <c r="R1760" s="1" t="s">
        <v>39</v>
      </c>
      <c r="S1760" s="1" t="s">
        <v>52</v>
      </c>
      <c r="T1760" s="1" t="s">
        <v>15</v>
      </c>
      <c r="U1760" s="1" t="s">
        <v>22</v>
      </c>
    </row>
    <row r="1761" spans="1:21" x14ac:dyDescent="0.25">
      <c r="A1761">
        <v>1763</v>
      </c>
      <c r="B1761">
        <f>IF(IFERROR(VLOOKUP(Origen[[#This Row],[Customer ID]],A1762:A5660,1,FALSE),0)&gt;0,1,0)</f>
        <v>0</v>
      </c>
      <c r="C1761">
        <v>36</v>
      </c>
      <c r="D1761" s="1" t="s">
        <v>2</v>
      </c>
      <c r="E1761" s="1" t="str">
        <f>IF(Origen[[#This Row],[Genero Sin Depurar]]="","Desconocido",Origen[[#This Row],[Genero Sin Depurar]])</f>
        <v>Male</v>
      </c>
      <c r="F1761" s="1" t="s">
        <v>23</v>
      </c>
      <c r="G1761" s="1" t="s">
        <v>24</v>
      </c>
      <c r="H1761" s="2">
        <v>48816</v>
      </c>
      <c r="I1761" s="2" t="str">
        <f>TEXT(Origen[[#This Row],[Fecha Compra]],"dddd")</f>
        <v>jueves</v>
      </c>
      <c r="J1761" s="7" t="str">
        <f>TEXT(MONTH(Origen[[#This Row],[Fecha Compra]]),"MM")</f>
        <v>01</v>
      </c>
      <c r="K1761" s="7">
        <f>YEAR(Origen[[#This Row],[Fecha Compra]])</f>
        <v>2033</v>
      </c>
      <c r="L1761">
        <v>41</v>
      </c>
      <c r="M1761">
        <v>42</v>
      </c>
      <c r="N1761">
        <f>Origen[[#This Row],[Unidades]]*Origen[[#This Row],[PVP]]</f>
        <v>1722</v>
      </c>
      <c r="O1761" s="1" t="s">
        <v>117</v>
      </c>
      <c r="P1761" s="1" t="s">
        <v>26</v>
      </c>
      <c r="Q1761" s="1" t="s">
        <v>92</v>
      </c>
      <c r="R1761" s="1" t="s">
        <v>35</v>
      </c>
      <c r="S1761" s="1" t="s">
        <v>9</v>
      </c>
      <c r="T1761" s="1" t="s">
        <v>57</v>
      </c>
      <c r="U1761" s="1" t="s">
        <v>11</v>
      </c>
    </row>
    <row r="1762" spans="1:21" x14ac:dyDescent="0.25">
      <c r="A1762">
        <v>1764</v>
      </c>
      <c r="B1762">
        <f>IF(IFERROR(VLOOKUP(Origen[[#This Row],[Customer ID]],A1763:A5661,1,FALSE),0)&gt;0,1,0)</f>
        <v>0</v>
      </c>
      <c r="C1762">
        <v>37</v>
      </c>
      <c r="D1762" s="1" t="s">
        <v>2</v>
      </c>
      <c r="E1762" s="1" t="str">
        <f>IF(Origen[[#This Row],[Genero Sin Depurar]]="","Desconocido",Origen[[#This Row],[Genero Sin Depurar]])</f>
        <v>Male</v>
      </c>
      <c r="F1762" s="1" t="s">
        <v>88</v>
      </c>
      <c r="G1762" s="1" t="s">
        <v>49</v>
      </c>
      <c r="H1762" s="2">
        <v>48818</v>
      </c>
      <c r="I1762" s="2" t="str">
        <f>TEXT(Origen[[#This Row],[Fecha Compra]],"dddd")</f>
        <v>sábado</v>
      </c>
      <c r="J1762" s="7" t="str">
        <f>TEXT(MONTH(Origen[[#This Row],[Fecha Compra]]),"MM")</f>
        <v>01</v>
      </c>
      <c r="K1762" s="7">
        <f>YEAR(Origen[[#This Row],[Fecha Compra]])</f>
        <v>2033</v>
      </c>
      <c r="L1762">
        <v>28</v>
      </c>
      <c r="M1762">
        <v>93</v>
      </c>
      <c r="N1762">
        <f>Origen[[#This Row],[Unidades]]*Origen[[#This Row],[PVP]]</f>
        <v>2604</v>
      </c>
      <c r="O1762" s="1" t="s">
        <v>111</v>
      </c>
      <c r="P1762" s="1" t="s">
        <v>26</v>
      </c>
      <c r="Q1762" s="1" t="s">
        <v>75</v>
      </c>
      <c r="R1762" s="1" t="s">
        <v>8</v>
      </c>
      <c r="S1762" s="1" t="s">
        <v>56</v>
      </c>
      <c r="T1762" s="1" t="s">
        <v>28</v>
      </c>
      <c r="U1762" s="1" t="s">
        <v>31</v>
      </c>
    </row>
    <row r="1763" spans="1:21" x14ac:dyDescent="0.25">
      <c r="A1763">
        <v>1765</v>
      </c>
      <c r="B1763">
        <f>IF(IFERROR(VLOOKUP(Origen[[#This Row],[Customer ID]],A1764:A5662,1,FALSE),0)&gt;0,1,0)</f>
        <v>0</v>
      </c>
      <c r="C1763">
        <v>61</v>
      </c>
      <c r="D1763" s="1" t="s">
        <v>2</v>
      </c>
      <c r="E1763" s="1" t="str">
        <f>IF(Origen[[#This Row],[Genero Sin Depurar]]="","Desconocido",Origen[[#This Row],[Genero Sin Depurar]])</f>
        <v>Male</v>
      </c>
      <c r="F1763" s="1" t="s">
        <v>63</v>
      </c>
      <c r="G1763" s="1" t="s">
        <v>4</v>
      </c>
      <c r="H1763" s="2">
        <v>48820</v>
      </c>
      <c r="I1763" s="2" t="str">
        <f>TEXT(Origen[[#This Row],[Fecha Compra]],"dddd")</f>
        <v>lunes</v>
      </c>
      <c r="J1763" s="7" t="str">
        <f>TEXT(MONTH(Origen[[#This Row],[Fecha Compra]]),"MM")</f>
        <v>01</v>
      </c>
      <c r="K1763" s="7">
        <f>YEAR(Origen[[#This Row],[Fecha Compra]])</f>
        <v>2033</v>
      </c>
      <c r="L1763">
        <v>34</v>
      </c>
      <c r="M1763">
        <v>56</v>
      </c>
      <c r="N1763">
        <f>Origen[[#This Row],[Unidades]]*Origen[[#This Row],[PVP]]</f>
        <v>1904</v>
      </c>
      <c r="O1763" s="1" t="s">
        <v>61</v>
      </c>
      <c r="P1763" s="1" t="s">
        <v>26</v>
      </c>
      <c r="Q1763" s="1" t="s">
        <v>43</v>
      </c>
      <c r="R1763" s="1" t="s">
        <v>35</v>
      </c>
      <c r="S1763" s="1" t="s">
        <v>56</v>
      </c>
      <c r="T1763" s="1" t="s">
        <v>10</v>
      </c>
      <c r="U1763" s="1" t="s">
        <v>40</v>
      </c>
    </row>
    <row r="1764" spans="1:21" x14ac:dyDescent="0.25">
      <c r="A1764">
        <v>1766</v>
      </c>
      <c r="B1764">
        <f>IF(IFERROR(VLOOKUP(Origen[[#This Row],[Customer ID]],A1765:A5663,1,FALSE),0)&gt;0,1,0)</f>
        <v>0</v>
      </c>
      <c r="C1764">
        <v>68</v>
      </c>
      <c r="D1764" s="1" t="s">
        <v>2</v>
      </c>
      <c r="E1764" s="1" t="str">
        <f>IF(Origen[[#This Row],[Genero Sin Depurar]]="","Desconocido",Origen[[#This Row],[Genero Sin Depurar]])</f>
        <v>Male</v>
      </c>
      <c r="F1764" s="1" t="s">
        <v>86</v>
      </c>
      <c r="G1764" s="1" t="s">
        <v>4</v>
      </c>
      <c r="H1764" s="2">
        <v>48822</v>
      </c>
      <c r="I1764" s="2" t="str">
        <f>TEXT(Origen[[#This Row],[Fecha Compra]],"dddd")</f>
        <v>miércoles</v>
      </c>
      <c r="J1764" s="7" t="str">
        <f>TEXT(MONTH(Origen[[#This Row],[Fecha Compra]]),"MM")</f>
        <v>01</v>
      </c>
      <c r="K1764" s="7">
        <f>YEAR(Origen[[#This Row],[Fecha Compra]])</f>
        <v>2033</v>
      </c>
      <c r="L1764">
        <v>41</v>
      </c>
      <c r="M1764">
        <v>88</v>
      </c>
      <c r="N1764">
        <f>Origen[[#This Row],[Unidades]]*Origen[[#This Row],[PVP]]</f>
        <v>3608</v>
      </c>
      <c r="O1764" s="1" t="s">
        <v>112</v>
      </c>
      <c r="P1764" s="1" t="s">
        <v>26</v>
      </c>
      <c r="Q1764" s="1" t="s">
        <v>103</v>
      </c>
      <c r="R1764" s="1" t="s">
        <v>19</v>
      </c>
      <c r="S1764" s="1" t="s">
        <v>52</v>
      </c>
      <c r="T1764" s="1" t="s">
        <v>10</v>
      </c>
      <c r="U1764" s="1" t="s">
        <v>40</v>
      </c>
    </row>
    <row r="1765" spans="1:21" x14ac:dyDescent="0.25">
      <c r="A1765">
        <v>1767</v>
      </c>
      <c r="B1765">
        <f>IF(IFERROR(VLOOKUP(Origen[[#This Row],[Customer ID]],A1766:A5664,1,FALSE),0)&gt;0,1,0)</f>
        <v>0</v>
      </c>
      <c r="C1765">
        <v>60</v>
      </c>
      <c r="D1765" s="1" t="s">
        <v>2</v>
      </c>
      <c r="E1765" s="1" t="str">
        <f>IF(Origen[[#This Row],[Genero Sin Depurar]]="","Desconocido",Origen[[#This Row],[Genero Sin Depurar]])</f>
        <v>Male</v>
      </c>
      <c r="F1765" s="1" t="s">
        <v>12</v>
      </c>
      <c r="G1765" s="1" t="s">
        <v>4</v>
      </c>
      <c r="H1765" s="2">
        <v>48824</v>
      </c>
      <c r="I1765" s="2" t="str">
        <f>TEXT(Origen[[#This Row],[Fecha Compra]],"dddd")</f>
        <v>viernes</v>
      </c>
      <c r="J1765" s="7" t="str">
        <f>TEXT(MONTH(Origen[[#This Row],[Fecha Compra]]),"MM")</f>
        <v>01</v>
      </c>
      <c r="K1765" s="7">
        <f>YEAR(Origen[[#This Row],[Fecha Compra]])</f>
        <v>2033</v>
      </c>
      <c r="L1765">
        <v>27</v>
      </c>
      <c r="M1765">
        <v>54</v>
      </c>
      <c r="N1765">
        <f>Origen[[#This Row],[Unidades]]*Origen[[#This Row],[PVP]]</f>
        <v>1458</v>
      </c>
      <c r="O1765" s="1" t="s">
        <v>102</v>
      </c>
      <c r="P1765" s="1" t="s">
        <v>18</v>
      </c>
      <c r="Q1765" s="1" t="s">
        <v>91</v>
      </c>
      <c r="R1765" s="1" t="s">
        <v>8</v>
      </c>
      <c r="S1765" s="1" t="s">
        <v>52</v>
      </c>
      <c r="T1765" s="1" t="s">
        <v>15</v>
      </c>
      <c r="U1765" s="1" t="s">
        <v>58</v>
      </c>
    </row>
    <row r="1766" spans="1:21" x14ac:dyDescent="0.25">
      <c r="A1766">
        <v>1768</v>
      </c>
      <c r="B1766">
        <f>IF(IFERROR(VLOOKUP(Origen[[#This Row],[Customer ID]],A1767:A5665,1,FALSE),0)&gt;0,1,0)</f>
        <v>0</v>
      </c>
      <c r="C1766">
        <v>69</v>
      </c>
      <c r="D1766" s="1" t="s">
        <v>2</v>
      </c>
      <c r="E1766" s="1" t="str">
        <f>IF(Origen[[#This Row],[Genero Sin Depurar]]="","Desconocido",Origen[[#This Row],[Genero Sin Depurar]])</f>
        <v>Male</v>
      </c>
      <c r="F1766" s="1" t="s">
        <v>88</v>
      </c>
      <c r="G1766" s="1" t="s">
        <v>49</v>
      </c>
      <c r="H1766" s="2">
        <v>48826</v>
      </c>
      <c r="I1766" s="2" t="str">
        <f>TEXT(Origen[[#This Row],[Fecha Compra]],"dddd")</f>
        <v>domingo</v>
      </c>
      <c r="J1766" s="7" t="str">
        <f>TEXT(MONTH(Origen[[#This Row],[Fecha Compra]]),"MM")</f>
        <v>01</v>
      </c>
      <c r="K1766" s="7">
        <f>YEAR(Origen[[#This Row],[Fecha Compra]])</f>
        <v>2033</v>
      </c>
      <c r="L1766">
        <v>46</v>
      </c>
      <c r="M1766">
        <v>89</v>
      </c>
      <c r="N1766">
        <f>Origen[[#This Row],[Unidades]]*Origen[[#This Row],[PVP]]</f>
        <v>4094</v>
      </c>
      <c r="O1766" s="1" t="s">
        <v>130</v>
      </c>
      <c r="P1766" s="1" t="s">
        <v>6</v>
      </c>
      <c r="Q1766" s="1" t="s">
        <v>75</v>
      </c>
      <c r="R1766" s="1" t="s">
        <v>39</v>
      </c>
      <c r="S1766" s="1" t="s">
        <v>52</v>
      </c>
      <c r="T1766" s="1" t="s">
        <v>68</v>
      </c>
      <c r="U1766" s="1" t="s">
        <v>11</v>
      </c>
    </row>
    <row r="1767" spans="1:21" x14ac:dyDescent="0.25">
      <c r="A1767">
        <v>1769</v>
      </c>
      <c r="B1767">
        <f>IF(IFERROR(VLOOKUP(Origen[[#This Row],[Customer ID]],A1768:A5666,1,FALSE),0)&gt;0,1,0)</f>
        <v>0</v>
      </c>
      <c r="C1767">
        <v>25</v>
      </c>
      <c r="D1767" s="1" t="s">
        <v>2</v>
      </c>
      <c r="E1767" s="1" t="str">
        <f>IF(Origen[[#This Row],[Genero Sin Depurar]]="","Desconocido",Origen[[#This Row],[Genero Sin Depurar]])</f>
        <v>Male</v>
      </c>
      <c r="F1767" s="1" t="s">
        <v>23</v>
      </c>
      <c r="G1767" s="1" t="s">
        <v>24</v>
      </c>
      <c r="H1767" s="2">
        <v>48828</v>
      </c>
      <c r="I1767" s="2" t="str">
        <f>TEXT(Origen[[#This Row],[Fecha Compra]],"dddd")</f>
        <v>martes</v>
      </c>
      <c r="J1767" s="7" t="str">
        <f>TEXT(MONTH(Origen[[#This Row],[Fecha Compra]]),"MM")</f>
        <v>01</v>
      </c>
      <c r="K1767" s="7">
        <f>YEAR(Origen[[#This Row],[Fecha Compra]])</f>
        <v>2033</v>
      </c>
      <c r="L1767">
        <v>2</v>
      </c>
      <c r="M1767">
        <v>45</v>
      </c>
      <c r="N1767">
        <f>Origen[[#This Row],[Unidades]]*Origen[[#This Row],[PVP]]</f>
        <v>90</v>
      </c>
      <c r="O1767" s="1" t="s">
        <v>127</v>
      </c>
      <c r="P1767" s="1" t="s">
        <v>26</v>
      </c>
      <c r="Q1767" s="1" t="s">
        <v>108</v>
      </c>
      <c r="R1767" s="1" t="s">
        <v>35</v>
      </c>
      <c r="S1767" s="1" t="s">
        <v>52</v>
      </c>
      <c r="T1767" s="1" t="s">
        <v>28</v>
      </c>
      <c r="U1767" s="1" t="s">
        <v>79</v>
      </c>
    </row>
    <row r="1768" spans="1:21" x14ac:dyDescent="0.25">
      <c r="A1768">
        <v>1770</v>
      </c>
      <c r="B1768">
        <f>IF(IFERROR(VLOOKUP(Origen[[#This Row],[Customer ID]],A1769:A5667,1,FALSE),0)&gt;0,1,0)</f>
        <v>0</v>
      </c>
      <c r="C1768">
        <v>32</v>
      </c>
      <c r="D1768" s="1" t="s">
        <v>2</v>
      </c>
      <c r="E1768" s="1" t="str">
        <f>IF(Origen[[#This Row],[Genero Sin Depurar]]="","Desconocido",Origen[[#This Row],[Genero Sin Depurar]])</f>
        <v>Male</v>
      </c>
      <c r="F1768" s="1" t="s">
        <v>107</v>
      </c>
      <c r="G1768" s="1" t="s">
        <v>4</v>
      </c>
      <c r="H1768" s="2">
        <v>48830</v>
      </c>
      <c r="I1768" s="2" t="str">
        <f>TEXT(Origen[[#This Row],[Fecha Compra]],"dddd")</f>
        <v>jueves</v>
      </c>
      <c r="J1768" s="7" t="str">
        <f>TEXT(MONTH(Origen[[#This Row],[Fecha Compra]]),"MM")</f>
        <v>01</v>
      </c>
      <c r="K1768" s="7">
        <f>YEAR(Origen[[#This Row],[Fecha Compra]])</f>
        <v>2033</v>
      </c>
      <c r="L1768">
        <v>45</v>
      </c>
      <c r="M1768">
        <v>75</v>
      </c>
      <c r="N1768">
        <f>Origen[[#This Row],[Unidades]]*Origen[[#This Row],[PVP]]</f>
        <v>3375</v>
      </c>
      <c r="O1768" s="1" t="s">
        <v>102</v>
      </c>
      <c r="P1768" s="1" t="s">
        <v>6</v>
      </c>
      <c r="Q1768" s="1" t="s">
        <v>92</v>
      </c>
      <c r="R1768" s="1" t="s">
        <v>8</v>
      </c>
      <c r="S1768" s="1" t="s">
        <v>20</v>
      </c>
      <c r="T1768" s="1" t="s">
        <v>15</v>
      </c>
      <c r="U1768" s="1" t="s">
        <v>70</v>
      </c>
    </row>
    <row r="1769" spans="1:21" x14ac:dyDescent="0.25">
      <c r="A1769">
        <v>1771</v>
      </c>
      <c r="B1769">
        <f>IF(IFERROR(VLOOKUP(Origen[[#This Row],[Customer ID]],A1770:A5668,1,FALSE),0)&gt;0,1,0)</f>
        <v>0</v>
      </c>
      <c r="C1769">
        <v>53</v>
      </c>
      <c r="D1769" s="1" t="s">
        <v>2</v>
      </c>
      <c r="E1769" s="1" t="str">
        <f>IF(Origen[[#This Row],[Genero Sin Depurar]]="","Desconocido",Origen[[#This Row],[Genero Sin Depurar]])</f>
        <v>Male</v>
      </c>
      <c r="F1769" s="1" t="s">
        <v>114</v>
      </c>
      <c r="G1769" s="1" t="s">
        <v>49</v>
      </c>
      <c r="H1769" s="2">
        <v>48832</v>
      </c>
      <c r="I1769" s="2" t="str">
        <f>TEXT(Origen[[#This Row],[Fecha Compra]],"dddd")</f>
        <v>sábado</v>
      </c>
      <c r="J1769" s="7" t="str">
        <f>TEXT(MONTH(Origen[[#This Row],[Fecha Compra]]),"MM")</f>
        <v>01</v>
      </c>
      <c r="K1769" s="7">
        <f>YEAR(Origen[[#This Row],[Fecha Compra]])</f>
        <v>2033</v>
      </c>
      <c r="L1769">
        <v>34</v>
      </c>
      <c r="M1769">
        <v>22</v>
      </c>
      <c r="N1769">
        <f>Origen[[#This Row],[Unidades]]*Origen[[#This Row],[PVP]]</f>
        <v>748</v>
      </c>
      <c r="O1769" s="1" t="s">
        <v>133</v>
      </c>
      <c r="P1769" s="1" t="s">
        <v>26</v>
      </c>
      <c r="Q1769" s="1" t="s">
        <v>51</v>
      </c>
      <c r="R1769" s="1" t="s">
        <v>39</v>
      </c>
      <c r="S1769" s="1" t="s">
        <v>9</v>
      </c>
      <c r="T1769" s="1" t="s">
        <v>57</v>
      </c>
      <c r="U1769" s="1" t="s">
        <v>22</v>
      </c>
    </row>
    <row r="1770" spans="1:21" x14ac:dyDescent="0.25">
      <c r="A1770">
        <v>1772</v>
      </c>
      <c r="B1770">
        <f>IF(IFERROR(VLOOKUP(Origen[[#This Row],[Customer ID]],A1771:A5669,1,FALSE),0)&gt;0,1,0)</f>
        <v>0</v>
      </c>
      <c r="C1770">
        <v>46</v>
      </c>
      <c r="D1770" s="1" t="s">
        <v>2</v>
      </c>
      <c r="E1770" s="1" t="str">
        <f>IF(Origen[[#This Row],[Genero Sin Depurar]]="","Desconocido",Origen[[#This Row],[Genero Sin Depurar]])</f>
        <v>Male</v>
      </c>
      <c r="F1770" s="1" t="s">
        <v>37</v>
      </c>
      <c r="G1770" s="1" t="s">
        <v>4</v>
      </c>
      <c r="H1770" s="2">
        <v>48834</v>
      </c>
      <c r="I1770" s="2" t="str">
        <f>TEXT(Origen[[#This Row],[Fecha Compra]],"dddd")</f>
        <v>lunes</v>
      </c>
      <c r="J1770" s="7" t="str">
        <f>TEXT(MONTH(Origen[[#This Row],[Fecha Compra]]),"MM")</f>
        <v>01</v>
      </c>
      <c r="K1770" s="7">
        <f>YEAR(Origen[[#This Row],[Fecha Compra]])</f>
        <v>2033</v>
      </c>
      <c r="L1770">
        <v>9</v>
      </c>
      <c r="M1770">
        <v>82</v>
      </c>
      <c r="N1770">
        <f>Origen[[#This Row],[Unidades]]*Origen[[#This Row],[PVP]]</f>
        <v>738</v>
      </c>
      <c r="O1770" s="1" t="s">
        <v>98</v>
      </c>
      <c r="P1770" s="1" t="s">
        <v>74</v>
      </c>
      <c r="Q1770" s="1" t="s">
        <v>30</v>
      </c>
      <c r="R1770" s="1" t="s">
        <v>39</v>
      </c>
      <c r="S1770" s="1" t="s">
        <v>56</v>
      </c>
      <c r="T1770" s="1" t="s">
        <v>21</v>
      </c>
      <c r="U1770" s="1" t="s">
        <v>31</v>
      </c>
    </row>
    <row r="1771" spans="1:21" x14ac:dyDescent="0.25">
      <c r="A1771">
        <v>1773</v>
      </c>
      <c r="B1771">
        <f>IF(IFERROR(VLOOKUP(Origen[[#This Row],[Customer ID]],A1772:A5670,1,FALSE),0)&gt;0,1,0)</f>
        <v>0</v>
      </c>
      <c r="C1771">
        <v>58</v>
      </c>
      <c r="D1771" s="1" t="s">
        <v>2</v>
      </c>
      <c r="E1771" s="1" t="str">
        <f>IF(Origen[[#This Row],[Genero Sin Depurar]]="","Desconocido",Origen[[#This Row],[Genero Sin Depurar]])</f>
        <v>Male</v>
      </c>
      <c r="F1771" s="1" t="s">
        <v>53</v>
      </c>
      <c r="G1771" s="1" t="s">
        <v>24</v>
      </c>
      <c r="H1771" s="2">
        <v>48836</v>
      </c>
      <c r="I1771" s="2" t="str">
        <f>TEXT(Origen[[#This Row],[Fecha Compra]],"dddd")</f>
        <v>miércoles</v>
      </c>
      <c r="J1771" s="7" t="str">
        <f>TEXT(MONTH(Origen[[#This Row],[Fecha Compra]]),"MM")</f>
        <v>01</v>
      </c>
      <c r="K1771" s="7">
        <f>YEAR(Origen[[#This Row],[Fecha Compra]])</f>
        <v>2033</v>
      </c>
      <c r="L1771">
        <v>1</v>
      </c>
      <c r="M1771">
        <v>34</v>
      </c>
      <c r="N1771">
        <f>Origen[[#This Row],[Unidades]]*Origen[[#This Row],[PVP]]</f>
        <v>34</v>
      </c>
      <c r="O1771" s="1" t="s">
        <v>59</v>
      </c>
      <c r="P1771" s="1" t="s">
        <v>26</v>
      </c>
      <c r="Q1771" s="1" t="s">
        <v>62</v>
      </c>
      <c r="R1771" s="1" t="s">
        <v>35</v>
      </c>
      <c r="S1771" s="1" t="s">
        <v>52</v>
      </c>
      <c r="T1771" s="1" t="s">
        <v>57</v>
      </c>
      <c r="U1771" s="1" t="s">
        <v>31</v>
      </c>
    </row>
    <row r="1772" spans="1:21" x14ac:dyDescent="0.25">
      <c r="A1772">
        <v>1774</v>
      </c>
      <c r="B1772">
        <f>IF(IFERROR(VLOOKUP(Origen[[#This Row],[Customer ID]],A1773:A5671,1,FALSE),0)&gt;0,1,0)</f>
        <v>0</v>
      </c>
      <c r="C1772">
        <v>21</v>
      </c>
      <c r="D1772" s="1" t="s">
        <v>2</v>
      </c>
      <c r="E1772" s="1" t="str">
        <f>IF(Origen[[#This Row],[Genero Sin Depurar]]="","Desconocido",Origen[[#This Row],[Genero Sin Depurar]])</f>
        <v>Male</v>
      </c>
      <c r="F1772" s="1" t="s">
        <v>44</v>
      </c>
      <c r="G1772" s="1" t="s">
        <v>45</v>
      </c>
      <c r="H1772" s="2">
        <v>48838</v>
      </c>
      <c r="I1772" s="2" t="str">
        <f>TEXT(Origen[[#This Row],[Fecha Compra]],"dddd")</f>
        <v>viernes</v>
      </c>
      <c r="J1772" s="7" t="str">
        <f>TEXT(MONTH(Origen[[#This Row],[Fecha Compra]]),"MM")</f>
        <v>01</v>
      </c>
      <c r="K1772" s="7">
        <f>YEAR(Origen[[#This Row],[Fecha Compra]])</f>
        <v>2033</v>
      </c>
      <c r="L1772">
        <v>17</v>
      </c>
      <c r="M1772">
        <v>92</v>
      </c>
      <c r="N1772">
        <f>Origen[[#This Row],[Unidades]]*Origen[[#This Row],[PVP]]</f>
        <v>1564</v>
      </c>
      <c r="O1772" s="1" t="s">
        <v>46</v>
      </c>
      <c r="P1772" s="1" t="s">
        <v>26</v>
      </c>
      <c r="Q1772" s="1" t="s">
        <v>126</v>
      </c>
      <c r="R1772" s="1" t="s">
        <v>35</v>
      </c>
      <c r="S1772" s="1" t="s">
        <v>20</v>
      </c>
      <c r="T1772" s="1" t="s">
        <v>28</v>
      </c>
      <c r="U1772" s="1" t="s">
        <v>31</v>
      </c>
    </row>
    <row r="1773" spans="1:21" x14ac:dyDescent="0.25">
      <c r="A1773">
        <v>1775</v>
      </c>
      <c r="B1773">
        <f>IF(IFERROR(VLOOKUP(Origen[[#This Row],[Customer ID]],A1774:A5672,1,FALSE),0)&gt;0,1,0)</f>
        <v>0</v>
      </c>
      <c r="C1773">
        <v>46</v>
      </c>
      <c r="D1773" s="1" t="s">
        <v>2</v>
      </c>
      <c r="E1773" s="1" t="str">
        <f>IF(Origen[[#This Row],[Genero Sin Depurar]]="","Desconocido",Origen[[#This Row],[Genero Sin Depurar]])</f>
        <v>Male</v>
      </c>
      <c r="F1773" s="1" t="s">
        <v>12</v>
      </c>
      <c r="G1773" s="1" t="s">
        <v>4</v>
      </c>
      <c r="H1773" s="2">
        <v>48840</v>
      </c>
      <c r="I1773" s="2" t="str">
        <f>TEXT(Origen[[#This Row],[Fecha Compra]],"dddd")</f>
        <v>domingo</v>
      </c>
      <c r="J1773" s="7" t="str">
        <f>TEXT(MONTH(Origen[[#This Row],[Fecha Compra]]),"MM")</f>
        <v>01</v>
      </c>
      <c r="K1773" s="7">
        <f>YEAR(Origen[[#This Row],[Fecha Compra]])</f>
        <v>2033</v>
      </c>
      <c r="L1773">
        <v>6</v>
      </c>
      <c r="M1773">
        <v>78</v>
      </c>
      <c r="N1773">
        <f>Origen[[#This Row],[Unidades]]*Origen[[#This Row],[PVP]]</f>
        <v>468</v>
      </c>
      <c r="O1773" s="1" t="s">
        <v>66</v>
      </c>
      <c r="P1773" s="1" t="s">
        <v>26</v>
      </c>
      <c r="Q1773" s="1" t="s">
        <v>75</v>
      </c>
      <c r="R1773" s="1" t="s">
        <v>19</v>
      </c>
      <c r="S1773" s="1" t="s">
        <v>9</v>
      </c>
      <c r="T1773" s="1" t="s">
        <v>28</v>
      </c>
      <c r="U1773" s="1" t="s">
        <v>22</v>
      </c>
    </row>
    <row r="1774" spans="1:21" x14ac:dyDescent="0.25">
      <c r="A1774">
        <v>1776</v>
      </c>
      <c r="B1774">
        <f>IF(IFERROR(VLOOKUP(Origen[[#This Row],[Customer ID]],A1775:A5673,1,FALSE),0)&gt;0,1,0)</f>
        <v>0</v>
      </c>
      <c r="C1774">
        <v>18</v>
      </c>
      <c r="D1774" s="1" t="s">
        <v>2</v>
      </c>
      <c r="E1774" s="1" t="str">
        <f>IF(Origen[[#This Row],[Genero Sin Depurar]]="","Desconocido",Origen[[#This Row],[Genero Sin Depurar]])</f>
        <v>Male</v>
      </c>
      <c r="F1774" s="1" t="s">
        <v>84</v>
      </c>
      <c r="G1774" s="1" t="s">
        <v>45</v>
      </c>
      <c r="H1774" s="2">
        <v>48842</v>
      </c>
      <c r="I1774" s="2" t="str">
        <f>TEXT(Origen[[#This Row],[Fecha Compra]],"dddd")</f>
        <v>martes</v>
      </c>
      <c r="J1774" s="7" t="str">
        <f>TEXT(MONTH(Origen[[#This Row],[Fecha Compra]]),"MM")</f>
        <v>01</v>
      </c>
      <c r="K1774" s="7">
        <f>YEAR(Origen[[#This Row],[Fecha Compra]])</f>
        <v>2033</v>
      </c>
      <c r="L1774">
        <v>12</v>
      </c>
      <c r="M1774">
        <v>47</v>
      </c>
      <c r="N1774">
        <f>Origen[[#This Row],[Unidades]]*Origen[[#This Row],[PVP]]</f>
        <v>564</v>
      </c>
      <c r="O1774" s="1" t="s">
        <v>128</v>
      </c>
      <c r="P1774" s="1" t="s">
        <v>26</v>
      </c>
      <c r="Q1774" s="1" t="s">
        <v>65</v>
      </c>
      <c r="R1774" s="1" t="s">
        <v>19</v>
      </c>
      <c r="S1774" s="1" t="s">
        <v>52</v>
      </c>
      <c r="T1774" s="1" t="s">
        <v>15</v>
      </c>
      <c r="U1774" s="1" t="s">
        <v>58</v>
      </c>
    </row>
    <row r="1775" spans="1:21" x14ac:dyDescent="0.25">
      <c r="A1775">
        <v>1777</v>
      </c>
      <c r="B1775">
        <f>IF(IFERROR(VLOOKUP(Origen[[#This Row],[Customer ID]],A1776:A5674,1,FALSE),0)&gt;0,1,0)</f>
        <v>0</v>
      </c>
      <c r="C1775">
        <v>56</v>
      </c>
      <c r="D1775" s="1" t="s">
        <v>2</v>
      </c>
      <c r="E1775" s="1" t="str">
        <f>IF(Origen[[#This Row],[Genero Sin Depurar]]="","Desconocido",Origen[[#This Row],[Genero Sin Depurar]])</f>
        <v>Male</v>
      </c>
      <c r="F1775" s="1" t="s">
        <v>84</v>
      </c>
      <c r="G1775" s="1" t="s">
        <v>45</v>
      </c>
      <c r="H1775" s="2">
        <v>48844</v>
      </c>
      <c r="I1775" s="2" t="str">
        <f>TEXT(Origen[[#This Row],[Fecha Compra]],"dddd")</f>
        <v>jueves</v>
      </c>
      <c r="J1775" s="7" t="str">
        <f>TEXT(MONTH(Origen[[#This Row],[Fecha Compra]]),"MM")</f>
        <v>01</v>
      </c>
      <c r="K1775" s="7">
        <f>YEAR(Origen[[#This Row],[Fecha Compra]])</f>
        <v>2033</v>
      </c>
      <c r="L1775">
        <v>10</v>
      </c>
      <c r="M1775">
        <v>64</v>
      </c>
      <c r="N1775">
        <f>Origen[[#This Row],[Unidades]]*Origen[[#This Row],[PVP]]</f>
        <v>640</v>
      </c>
      <c r="O1775" s="1" t="s">
        <v>99</v>
      </c>
      <c r="P1775" s="1" t="s">
        <v>6</v>
      </c>
      <c r="Q1775" s="1" t="s">
        <v>91</v>
      </c>
      <c r="R1775" s="1" t="s">
        <v>35</v>
      </c>
      <c r="S1775" s="1" t="s">
        <v>20</v>
      </c>
      <c r="T1775" s="1" t="s">
        <v>10</v>
      </c>
      <c r="U1775" s="1" t="s">
        <v>79</v>
      </c>
    </row>
    <row r="1776" spans="1:21" x14ac:dyDescent="0.25">
      <c r="A1776">
        <v>1778</v>
      </c>
      <c r="B1776">
        <f>IF(IFERROR(VLOOKUP(Origen[[#This Row],[Customer ID]],A1777:A5675,1,FALSE),0)&gt;0,1,0)</f>
        <v>0</v>
      </c>
      <c r="C1776">
        <v>18</v>
      </c>
      <c r="D1776" s="1" t="s">
        <v>2</v>
      </c>
      <c r="E1776" s="1" t="str">
        <f>IF(Origen[[#This Row],[Genero Sin Depurar]]="","Desconocido",Origen[[#This Row],[Genero Sin Depurar]])</f>
        <v>Male</v>
      </c>
      <c r="F1776" s="1" t="s">
        <v>32</v>
      </c>
      <c r="G1776" s="1" t="s">
        <v>24</v>
      </c>
      <c r="H1776" s="2">
        <v>48846</v>
      </c>
      <c r="I1776" s="2" t="str">
        <f>TEXT(Origen[[#This Row],[Fecha Compra]],"dddd")</f>
        <v>sábado</v>
      </c>
      <c r="J1776" s="7" t="str">
        <f>TEXT(MONTH(Origen[[#This Row],[Fecha Compra]]),"MM")</f>
        <v>01</v>
      </c>
      <c r="K1776" s="7">
        <f>YEAR(Origen[[#This Row],[Fecha Compra]])</f>
        <v>2033</v>
      </c>
      <c r="L1776">
        <v>4</v>
      </c>
      <c r="M1776">
        <v>44</v>
      </c>
      <c r="N1776">
        <f>Origen[[#This Row],[Unidades]]*Origen[[#This Row],[PVP]]</f>
        <v>176</v>
      </c>
      <c r="O1776" s="1" t="s">
        <v>130</v>
      </c>
      <c r="P1776" s="1" t="s">
        <v>6</v>
      </c>
      <c r="Q1776" s="1" t="s">
        <v>55</v>
      </c>
      <c r="R1776" s="1" t="s">
        <v>8</v>
      </c>
      <c r="S1776" s="1" t="s">
        <v>20</v>
      </c>
      <c r="T1776" s="1" t="s">
        <v>15</v>
      </c>
      <c r="U1776" s="1" t="s">
        <v>11</v>
      </c>
    </row>
    <row r="1777" spans="1:21" x14ac:dyDescent="0.25">
      <c r="A1777">
        <v>1779</v>
      </c>
      <c r="B1777">
        <f>IF(IFERROR(VLOOKUP(Origen[[#This Row],[Customer ID]],A1778:A5676,1,FALSE),0)&gt;0,1,0)</f>
        <v>0</v>
      </c>
      <c r="C1777">
        <v>49</v>
      </c>
      <c r="D1777" s="1" t="s">
        <v>2</v>
      </c>
      <c r="E1777" s="1" t="str">
        <f>IF(Origen[[#This Row],[Genero Sin Depurar]]="","Desconocido",Origen[[#This Row],[Genero Sin Depurar]])</f>
        <v>Male</v>
      </c>
      <c r="F1777" s="1" t="s">
        <v>115</v>
      </c>
      <c r="G1777" s="1" t="s">
        <v>49</v>
      </c>
      <c r="H1777" s="2">
        <v>48848</v>
      </c>
      <c r="I1777" s="2" t="str">
        <f>TEXT(Origen[[#This Row],[Fecha Compra]],"dddd")</f>
        <v>lunes</v>
      </c>
      <c r="J1777" s="7" t="str">
        <f>TEXT(MONTH(Origen[[#This Row],[Fecha Compra]]),"MM")</f>
        <v>01</v>
      </c>
      <c r="K1777" s="7">
        <f>YEAR(Origen[[#This Row],[Fecha Compra]])</f>
        <v>2033</v>
      </c>
      <c r="L1777">
        <v>8</v>
      </c>
      <c r="M1777">
        <v>94</v>
      </c>
      <c r="N1777">
        <f>Origen[[#This Row],[Unidades]]*Origen[[#This Row],[PVP]]</f>
        <v>752</v>
      </c>
      <c r="O1777" s="1" t="s">
        <v>87</v>
      </c>
      <c r="P1777" s="1" t="s">
        <v>26</v>
      </c>
      <c r="Q1777" s="1" t="s">
        <v>90</v>
      </c>
      <c r="R1777" s="1" t="s">
        <v>8</v>
      </c>
      <c r="S1777" s="1" t="s">
        <v>56</v>
      </c>
      <c r="T1777" s="1" t="s">
        <v>68</v>
      </c>
      <c r="U1777" s="1" t="s">
        <v>58</v>
      </c>
    </row>
    <row r="1778" spans="1:21" x14ac:dyDescent="0.25">
      <c r="A1778">
        <v>1780</v>
      </c>
      <c r="B1778">
        <f>IF(IFERROR(VLOOKUP(Origen[[#This Row],[Customer ID]],A1779:A5677,1,FALSE),0)&gt;0,1,0)</f>
        <v>0</v>
      </c>
      <c r="C1778">
        <v>29</v>
      </c>
      <c r="D1778" s="1" t="s">
        <v>2</v>
      </c>
      <c r="E1778" s="1" t="str">
        <f>IF(Origen[[#This Row],[Genero Sin Depurar]]="","Desconocido",Origen[[#This Row],[Genero Sin Depurar]])</f>
        <v>Male</v>
      </c>
      <c r="F1778" s="1" t="s">
        <v>101</v>
      </c>
      <c r="G1778" s="1" t="s">
        <v>49</v>
      </c>
      <c r="H1778" s="2">
        <v>48850</v>
      </c>
      <c r="I1778" s="2" t="str">
        <f>TEXT(Origen[[#This Row],[Fecha Compra]],"dddd")</f>
        <v>miércoles</v>
      </c>
      <c r="J1778" s="7" t="str">
        <f>TEXT(MONTH(Origen[[#This Row],[Fecha Compra]]),"MM")</f>
        <v>01</v>
      </c>
      <c r="K1778" s="7">
        <f>YEAR(Origen[[#This Row],[Fecha Compra]])</f>
        <v>2033</v>
      </c>
      <c r="L1778">
        <v>41</v>
      </c>
      <c r="M1778">
        <v>62</v>
      </c>
      <c r="N1778">
        <f>Origen[[#This Row],[Unidades]]*Origen[[#This Row],[PVP]]</f>
        <v>2542</v>
      </c>
      <c r="O1778" s="1" t="s">
        <v>123</v>
      </c>
      <c r="P1778" s="1" t="s">
        <v>26</v>
      </c>
      <c r="Q1778" s="1" t="s">
        <v>43</v>
      </c>
      <c r="R1778" s="1" t="s">
        <v>8</v>
      </c>
      <c r="S1778" s="1" t="s">
        <v>20</v>
      </c>
      <c r="T1778" s="1" t="s">
        <v>10</v>
      </c>
      <c r="U1778" s="1" t="s">
        <v>22</v>
      </c>
    </row>
    <row r="1779" spans="1:21" x14ac:dyDescent="0.25">
      <c r="A1779">
        <v>1781</v>
      </c>
      <c r="B1779">
        <f>IF(IFERROR(VLOOKUP(Origen[[#This Row],[Customer ID]],A1780:A5678,1,FALSE),0)&gt;0,1,0)</f>
        <v>0</v>
      </c>
      <c r="C1779">
        <v>67</v>
      </c>
      <c r="D1779" s="1" t="s">
        <v>2</v>
      </c>
      <c r="E1779" s="1" t="str">
        <f>IF(Origen[[#This Row],[Genero Sin Depurar]]="","Desconocido",Origen[[#This Row],[Genero Sin Depurar]])</f>
        <v>Male</v>
      </c>
      <c r="F1779" s="1" t="s">
        <v>88</v>
      </c>
      <c r="G1779" s="1" t="s">
        <v>49</v>
      </c>
      <c r="H1779" s="2">
        <v>48852</v>
      </c>
      <c r="I1779" s="2" t="str">
        <f>TEXT(Origen[[#This Row],[Fecha Compra]],"dddd")</f>
        <v>viernes</v>
      </c>
      <c r="J1779" s="7" t="str">
        <f>TEXT(MONTH(Origen[[#This Row],[Fecha Compra]]),"MM")</f>
        <v>01</v>
      </c>
      <c r="K1779" s="7">
        <f>YEAR(Origen[[#This Row],[Fecha Compra]])</f>
        <v>2033</v>
      </c>
      <c r="L1779">
        <v>49</v>
      </c>
      <c r="M1779">
        <v>81</v>
      </c>
      <c r="N1779">
        <f>Origen[[#This Row],[Unidades]]*Origen[[#This Row],[PVP]]</f>
        <v>3969</v>
      </c>
      <c r="O1779" s="1" t="s">
        <v>96</v>
      </c>
      <c r="P1779" s="1" t="s">
        <v>18</v>
      </c>
      <c r="Q1779" s="1" t="s">
        <v>7</v>
      </c>
      <c r="R1779" s="1" t="s">
        <v>35</v>
      </c>
      <c r="S1779" s="1" t="s">
        <v>27</v>
      </c>
      <c r="T1779" s="1" t="s">
        <v>21</v>
      </c>
      <c r="U1779" s="1" t="s">
        <v>22</v>
      </c>
    </row>
    <row r="1780" spans="1:21" x14ac:dyDescent="0.25">
      <c r="A1780">
        <v>1782</v>
      </c>
      <c r="B1780">
        <f>IF(IFERROR(VLOOKUP(Origen[[#This Row],[Customer ID]],A1781:A5679,1,FALSE),0)&gt;0,1,0)</f>
        <v>0</v>
      </c>
      <c r="C1780">
        <v>31</v>
      </c>
      <c r="D1780" s="1" t="s">
        <v>2</v>
      </c>
      <c r="E1780" s="1" t="str">
        <f>IF(Origen[[#This Row],[Genero Sin Depurar]]="","Desconocido",Origen[[#This Row],[Genero Sin Depurar]])</f>
        <v>Male</v>
      </c>
      <c r="F1780" s="1" t="s">
        <v>95</v>
      </c>
      <c r="G1780" s="1" t="s">
        <v>4</v>
      </c>
      <c r="H1780" s="2">
        <v>48854</v>
      </c>
      <c r="I1780" s="2" t="str">
        <f>TEXT(Origen[[#This Row],[Fecha Compra]],"dddd")</f>
        <v>domingo</v>
      </c>
      <c r="J1780" s="7" t="str">
        <f>TEXT(MONTH(Origen[[#This Row],[Fecha Compra]]),"MM")</f>
        <v>01</v>
      </c>
      <c r="K1780" s="7">
        <f>YEAR(Origen[[#This Row],[Fecha Compra]])</f>
        <v>2033</v>
      </c>
      <c r="L1780">
        <v>49</v>
      </c>
      <c r="M1780">
        <v>33</v>
      </c>
      <c r="N1780">
        <f>Origen[[#This Row],[Unidades]]*Origen[[#This Row],[PVP]]</f>
        <v>1617</v>
      </c>
      <c r="O1780" s="1" t="s">
        <v>128</v>
      </c>
      <c r="P1780" s="1" t="s">
        <v>26</v>
      </c>
      <c r="Q1780" s="1" t="s">
        <v>51</v>
      </c>
      <c r="R1780" s="1" t="s">
        <v>39</v>
      </c>
      <c r="S1780" s="1" t="s">
        <v>9</v>
      </c>
      <c r="T1780" s="1" t="s">
        <v>57</v>
      </c>
      <c r="U1780" s="1" t="s">
        <v>40</v>
      </c>
    </row>
    <row r="1781" spans="1:21" x14ac:dyDescent="0.25">
      <c r="A1781">
        <v>1783</v>
      </c>
      <c r="B1781">
        <f>IF(IFERROR(VLOOKUP(Origen[[#This Row],[Customer ID]],A1782:A5680,1,FALSE),0)&gt;0,1,0)</f>
        <v>0</v>
      </c>
      <c r="C1781">
        <v>52</v>
      </c>
      <c r="D1781" s="1" t="s">
        <v>2</v>
      </c>
      <c r="E1781" s="1" t="str">
        <f>IF(Origen[[#This Row],[Genero Sin Depurar]]="","Desconocido",Origen[[#This Row],[Genero Sin Depurar]])</f>
        <v>Male</v>
      </c>
      <c r="F1781" s="1" t="s">
        <v>77</v>
      </c>
      <c r="G1781" s="1" t="s">
        <v>4</v>
      </c>
      <c r="H1781" s="2">
        <v>48856</v>
      </c>
      <c r="I1781" s="2" t="str">
        <f>TEXT(Origen[[#This Row],[Fecha Compra]],"dddd")</f>
        <v>martes</v>
      </c>
      <c r="J1781" s="7" t="str">
        <f>TEXT(MONTH(Origen[[#This Row],[Fecha Compra]]),"MM")</f>
        <v>01</v>
      </c>
      <c r="K1781" s="7">
        <f>YEAR(Origen[[#This Row],[Fecha Compra]])</f>
        <v>2033</v>
      </c>
      <c r="L1781">
        <v>40</v>
      </c>
      <c r="M1781">
        <v>88</v>
      </c>
      <c r="N1781">
        <f>Origen[[#This Row],[Unidades]]*Origen[[#This Row],[PVP]]</f>
        <v>3520</v>
      </c>
      <c r="O1781" s="1" t="s">
        <v>122</v>
      </c>
      <c r="P1781" s="1" t="s">
        <v>26</v>
      </c>
      <c r="Q1781" s="1" t="s">
        <v>75</v>
      </c>
      <c r="R1781" s="1" t="s">
        <v>39</v>
      </c>
      <c r="S1781" s="1" t="s">
        <v>27</v>
      </c>
      <c r="T1781" s="1" t="s">
        <v>57</v>
      </c>
      <c r="U1781" s="1" t="s">
        <v>11</v>
      </c>
    </row>
    <row r="1782" spans="1:21" x14ac:dyDescent="0.25">
      <c r="A1782">
        <v>1784</v>
      </c>
      <c r="B1782">
        <f>IF(IFERROR(VLOOKUP(Origen[[#This Row],[Customer ID]],A1783:A5681,1,FALSE),0)&gt;0,1,0)</f>
        <v>0</v>
      </c>
      <c r="C1782">
        <v>42</v>
      </c>
      <c r="D1782" s="1" t="s">
        <v>2</v>
      </c>
      <c r="E1782" s="1" t="str">
        <f>IF(Origen[[#This Row],[Genero Sin Depurar]]="","Desconocido",Origen[[#This Row],[Genero Sin Depurar]])</f>
        <v>Male</v>
      </c>
      <c r="F1782" s="1" t="s">
        <v>48</v>
      </c>
      <c r="G1782" s="1" t="s">
        <v>49</v>
      </c>
      <c r="H1782" s="2">
        <v>48858</v>
      </c>
      <c r="I1782" s="2" t="str">
        <f>TEXT(Origen[[#This Row],[Fecha Compra]],"dddd")</f>
        <v>jueves</v>
      </c>
      <c r="J1782" s="7" t="str">
        <f>TEXT(MONTH(Origen[[#This Row],[Fecha Compra]]),"MM")</f>
        <v>01</v>
      </c>
      <c r="K1782" s="7">
        <f>YEAR(Origen[[#This Row],[Fecha Compra]])</f>
        <v>2033</v>
      </c>
      <c r="L1782">
        <v>30</v>
      </c>
      <c r="M1782">
        <v>49</v>
      </c>
      <c r="N1782">
        <f>Origen[[#This Row],[Unidades]]*Origen[[#This Row],[PVP]]</f>
        <v>1470</v>
      </c>
      <c r="O1782" s="1" t="s">
        <v>105</v>
      </c>
      <c r="P1782" s="1" t="s">
        <v>6</v>
      </c>
      <c r="Q1782" s="1" t="s">
        <v>75</v>
      </c>
      <c r="R1782" s="1" t="s">
        <v>8</v>
      </c>
      <c r="S1782" s="1" t="s">
        <v>20</v>
      </c>
      <c r="T1782" s="1" t="s">
        <v>21</v>
      </c>
      <c r="U1782" s="1" t="s">
        <v>70</v>
      </c>
    </row>
    <row r="1783" spans="1:21" x14ac:dyDescent="0.25">
      <c r="A1783">
        <v>1785</v>
      </c>
      <c r="B1783">
        <f>IF(IFERROR(VLOOKUP(Origen[[#This Row],[Customer ID]],A1784:A5682,1,FALSE),0)&gt;0,1,0)</f>
        <v>0</v>
      </c>
      <c r="C1783">
        <v>32</v>
      </c>
      <c r="D1783" s="1" t="s">
        <v>2</v>
      </c>
      <c r="E1783" s="1" t="str">
        <f>IF(Origen[[#This Row],[Genero Sin Depurar]]="","Desconocido",Origen[[#This Row],[Genero Sin Depurar]])</f>
        <v>Male</v>
      </c>
      <c r="F1783" s="1" t="s">
        <v>114</v>
      </c>
      <c r="G1783" s="1" t="s">
        <v>49</v>
      </c>
      <c r="H1783" s="2">
        <v>48860</v>
      </c>
      <c r="I1783" s="2" t="str">
        <f>TEXT(Origen[[#This Row],[Fecha Compra]],"dddd")</f>
        <v>sábado</v>
      </c>
      <c r="J1783" s="7" t="str">
        <f>TEXT(MONTH(Origen[[#This Row],[Fecha Compra]]),"MM")</f>
        <v>01</v>
      </c>
      <c r="K1783" s="7">
        <f>YEAR(Origen[[#This Row],[Fecha Compra]])</f>
        <v>2033</v>
      </c>
      <c r="L1783">
        <v>4</v>
      </c>
      <c r="M1783">
        <v>31</v>
      </c>
      <c r="N1783">
        <f>Origen[[#This Row],[Unidades]]*Origen[[#This Row],[PVP]]</f>
        <v>124</v>
      </c>
      <c r="O1783" s="1" t="s">
        <v>42</v>
      </c>
      <c r="P1783" s="1" t="s">
        <v>6</v>
      </c>
      <c r="Q1783" s="1" t="s">
        <v>116</v>
      </c>
      <c r="R1783" s="1" t="s">
        <v>35</v>
      </c>
      <c r="S1783" s="1" t="s">
        <v>36</v>
      </c>
      <c r="T1783" s="1" t="s">
        <v>68</v>
      </c>
      <c r="U1783" s="1" t="s">
        <v>40</v>
      </c>
    </row>
    <row r="1784" spans="1:21" x14ac:dyDescent="0.25">
      <c r="A1784">
        <v>1786</v>
      </c>
      <c r="B1784">
        <f>IF(IFERROR(VLOOKUP(Origen[[#This Row],[Customer ID]],A1785:A5683,1,FALSE),0)&gt;0,1,0)</f>
        <v>0</v>
      </c>
      <c r="C1784">
        <v>47</v>
      </c>
      <c r="D1784" s="1" t="s">
        <v>2</v>
      </c>
      <c r="E1784" s="1" t="str">
        <f>IF(Origen[[#This Row],[Genero Sin Depurar]]="","Desconocido",Origen[[#This Row],[Genero Sin Depurar]])</f>
        <v>Male</v>
      </c>
      <c r="F1784" s="1" t="s">
        <v>125</v>
      </c>
      <c r="G1784" s="1" t="s">
        <v>49</v>
      </c>
      <c r="H1784" s="2">
        <v>48862</v>
      </c>
      <c r="I1784" s="2" t="str">
        <f>TEXT(Origen[[#This Row],[Fecha Compra]],"dddd")</f>
        <v>lunes</v>
      </c>
      <c r="J1784" s="7" t="str">
        <f>TEXT(MONTH(Origen[[#This Row],[Fecha Compra]]),"MM")</f>
        <v>01</v>
      </c>
      <c r="K1784" s="7">
        <f>YEAR(Origen[[#This Row],[Fecha Compra]])</f>
        <v>2033</v>
      </c>
      <c r="L1784">
        <v>22</v>
      </c>
      <c r="M1784">
        <v>29</v>
      </c>
      <c r="N1784">
        <f>Origen[[#This Row],[Unidades]]*Origen[[#This Row],[PVP]]</f>
        <v>638</v>
      </c>
      <c r="O1784" s="1" t="s">
        <v>128</v>
      </c>
      <c r="P1784" s="1" t="s">
        <v>18</v>
      </c>
      <c r="Q1784" s="1" t="s">
        <v>82</v>
      </c>
      <c r="R1784" s="1" t="s">
        <v>39</v>
      </c>
      <c r="S1784" s="1" t="s">
        <v>27</v>
      </c>
      <c r="T1784" s="1" t="s">
        <v>10</v>
      </c>
      <c r="U1784" s="1" t="s">
        <v>70</v>
      </c>
    </row>
    <row r="1785" spans="1:21" x14ac:dyDescent="0.25">
      <c r="A1785">
        <v>1787</v>
      </c>
      <c r="B1785">
        <f>IF(IFERROR(VLOOKUP(Origen[[#This Row],[Customer ID]],A1786:A5684,1,FALSE),0)&gt;0,1,0)</f>
        <v>0</v>
      </c>
      <c r="C1785">
        <v>45</v>
      </c>
      <c r="D1785" s="1" t="s">
        <v>2</v>
      </c>
      <c r="E1785" s="1" t="str">
        <f>IF(Origen[[#This Row],[Genero Sin Depurar]]="","Desconocido",Origen[[#This Row],[Genero Sin Depurar]])</f>
        <v>Male</v>
      </c>
      <c r="F1785" s="1" t="s">
        <v>84</v>
      </c>
      <c r="G1785" s="1" t="s">
        <v>45</v>
      </c>
      <c r="H1785" s="2">
        <v>48864</v>
      </c>
      <c r="I1785" s="2" t="str">
        <f>TEXT(Origen[[#This Row],[Fecha Compra]],"dddd")</f>
        <v>miércoles</v>
      </c>
      <c r="J1785" s="7" t="str">
        <f>TEXT(MONTH(Origen[[#This Row],[Fecha Compra]]),"MM")</f>
        <v>01</v>
      </c>
      <c r="K1785" s="7">
        <f>YEAR(Origen[[#This Row],[Fecha Compra]])</f>
        <v>2033</v>
      </c>
      <c r="L1785">
        <v>22</v>
      </c>
      <c r="M1785">
        <v>34</v>
      </c>
      <c r="N1785">
        <f>Origen[[#This Row],[Unidades]]*Origen[[#This Row],[PVP]]</f>
        <v>748</v>
      </c>
      <c r="O1785" s="1" t="s">
        <v>110</v>
      </c>
      <c r="P1785" s="1" t="s">
        <v>26</v>
      </c>
      <c r="Q1785" s="1" t="s">
        <v>92</v>
      </c>
      <c r="R1785" s="1" t="s">
        <v>19</v>
      </c>
      <c r="S1785" s="1" t="s">
        <v>52</v>
      </c>
      <c r="T1785" s="1" t="s">
        <v>10</v>
      </c>
      <c r="U1785" s="1" t="s">
        <v>70</v>
      </c>
    </row>
    <row r="1786" spans="1:21" x14ac:dyDescent="0.25">
      <c r="A1786">
        <v>1788</v>
      </c>
      <c r="B1786">
        <f>IF(IFERROR(VLOOKUP(Origen[[#This Row],[Customer ID]],A1787:A5685,1,FALSE),0)&gt;0,1,0)</f>
        <v>0</v>
      </c>
      <c r="C1786">
        <v>20</v>
      </c>
      <c r="D1786" s="1" t="s">
        <v>2</v>
      </c>
      <c r="E1786" s="1" t="str">
        <f>IF(Origen[[#This Row],[Genero Sin Depurar]]="","Desconocido",Origen[[#This Row],[Genero Sin Depurar]])</f>
        <v>Male</v>
      </c>
      <c r="F1786" s="1" t="s">
        <v>12</v>
      </c>
      <c r="G1786" s="1" t="s">
        <v>4</v>
      </c>
      <c r="H1786" s="2">
        <v>48866</v>
      </c>
      <c r="I1786" s="2" t="str">
        <f>TEXT(Origen[[#This Row],[Fecha Compra]],"dddd")</f>
        <v>viernes</v>
      </c>
      <c r="J1786" s="7" t="str">
        <f>TEXT(MONTH(Origen[[#This Row],[Fecha Compra]]),"MM")</f>
        <v>01</v>
      </c>
      <c r="K1786" s="7">
        <f>YEAR(Origen[[#This Row],[Fecha Compra]])</f>
        <v>2033</v>
      </c>
      <c r="L1786">
        <v>10</v>
      </c>
      <c r="M1786">
        <v>38</v>
      </c>
      <c r="N1786">
        <f>Origen[[#This Row],[Unidades]]*Origen[[#This Row],[PVP]]</f>
        <v>380</v>
      </c>
      <c r="O1786" s="1" t="s">
        <v>38</v>
      </c>
      <c r="P1786" s="1" t="s">
        <v>6</v>
      </c>
      <c r="Q1786" s="1" t="s">
        <v>62</v>
      </c>
      <c r="R1786" s="1" t="s">
        <v>39</v>
      </c>
      <c r="S1786" s="1" t="s">
        <v>52</v>
      </c>
      <c r="T1786" s="1" t="s">
        <v>57</v>
      </c>
      <c r="U1786" s="1" t="s">
        <v>40</v>
      </c>
    </row>
    <row r="1787" spans="1:21" x14ac:dyDescent="0.25">
      <c r="A1787">
        <v>1789</v>
      </c>
      <c r="B1787">
        <f>IF(IFERROR(VLOOKUP(Origen[[#This Row],[Customer ID]],A1788:A5686,1,FALSE),0)&gt;0,1,0)</f>
        <v>0</v>
      </c>
      <c r="C1787">
        <v>66</v>
      </c>
      <c r="D1787" s="1" t="s">
        <v>2</v>
      </c>
      <c r="E1787" s="1" t="str">
        <f>IF(Origen[[#This Row],[Genero Sin Depurar]]="","Desconocido",Origen[[#This Row],[Genero Sin Depurar]])</f>
        <v>Male</v>
      </c>
      <c r="F1787" s="1" t="s">
        <v>3</v>
      </c>
      <c r="G1787" s="1" t="s">
        <v>4</v>
      </c>
      <c r="H1787" s="2">
        <v>48868</v>
      </c>
      <c r="I1787" s="2" t="str">
        <f>TEXT(Origen[[#This Row],[Fecha Compra]],"dddd")</f>
        <v>domingo</v>
      </c>
      <c r="J1787" s="7" t="str">
        <f>TEXT(MONTH(Origen[[#This Row],[Fecha Compra]]),"MM")</f>
        <v>01</v>
      </c>
      <c r="K1787" s="7">
        <f>YEAR(Origen[[#This Row],[Fecha Compra]])</f>
        <v>2033</v>
      </c>
      <c r="L1787">
        <v>23</v>
      </c>
      <c r="M1787">
        <v>41</v>
      </c>
      <c r="N1787">
        <f>Origen[[#This Row],[Unidades]]*Origen[[#This Row],[PVP]]</f>
        <v>943</v>
      </c>
      <c r="O1787" s="1" t="s">
        <v>97</v>
      </c>
      <c r="P1787" s="1" t="s">
        <v>6</v>
      </c>
      <c r="Q1787" s="1" t="s">
        <v>51</v>
      </c>
      <c r="R1787" s="1" t="s">
        <v>35</v>
      </c>
      <c r="S1787" s="1" t="s">
        <v>56</v>
      </c>
      <c r="T1787" s="1" t="s">
        <v>15</v>
      </c>
      <c r="U1787" s="1" t="s">
        <v>58</v>
      </c>
    </row>
    <row r="1788" spans="1:21" x14ac:dyDescent="0.25">
      <c r="A1788">
        <v>1790</v>
      </c>
      <c r="B1788">
        <f>IF(IFERROR(VLOOKUP(Origen[[#This Row],[Customer ID]],A1789:A5687,1,FALSE),0)&gt;0,1,0)</f>
        <v>0</v>
      </c>
      <c r="C1788">
        <v>52</v>
      </c>
      <c r="D1788" s="1" t="s">
        <v>2</v>
      </c>
      <c r="E1788" s="1" t="str">
        <f>IF(Origen[[#This Row],[Genero Sin Depurar]]="","Desconocido",Origen[[#This Row],[Genero Sin Depurar]])</f>
        <v>Male</v>
      </c>
      <c r="F1788" s="1" t="s">
        <v>3</v>
      </c>
      <c r="G1788" s="1" t="s">
        <v>4</v>
      </c>
      <c r="H1788" s="2">
        <v>48870</v>
      </c>
      <c r="I1788" s="2" t="str">
        <f>TEXT(Origen[[#This Row],[Fecha Compra]],"dddd")</f>
        <v>martes</v>
      </c>
      <c r="J1788" s="7" t="str">
        <f>TEXT(MONTH(Origen[[#This Row],[Fecha Compra]]),"MM")</f>
        <v>01</v>
      </c>
      <c r="K1788" s="7">
        <f>YEAR(Origen[[#This Row],[Fecha Compra]])</f>
        <v>2033</v>
      </c>
      <c r="L1788">
        <v>43</v>
      </c>
      <c r="M1788">
        <v>34</v>
      </c>
      <c r="N1788">
        <f>Origen[[#This Row],[Unidades]]*Origen[[#This Row],[PVP]]</f>
        <v>1462</v>
      </c>
      <c r="O1788" s="1" t="s">
        <v>99</v>
      </c>
      <c r="P1788" s="1" t="s">
        <v>6</v>
      </c>
      <c r="Q1788" s="1" t="s">
        <v>82</v>
      </c>
      <c r="R1788" s="1" t="s">
        <v>19</v>
      </c>
      <c r="S1788" s="1" t="s">
        <v>52</v>
      </c>
      <c r="T1788" s="1" t="s">
        <v>68</v>
      </c>
      <c r="U1788" s="1" t="s">
        <v>40</v>
      </c>
    </row>
    <row r="1789" spans="1:21" x14ac:dyDescent="0.25">
      <c r="A1789">
        <v>1791</v>
      </c>
      <c r="B1789">
        <f>IF(IFERROR(VLOOKUP(Origen[[#This Row],[Customer ID]],A1790:A5688,1,FALSE),0)&gt;0,1,0)</f>
        <v>0</v>
      </c>
      <c r="C1789">
        <v>50</v>
      </c>
      <c r="D1789" s="1" t="s">
        <v>2</v>
      </c>
      <c r="E1789" s="1" t="str">
        <f>IF(Origen[[#This Row],[Genero Sin Depurar]]="","Desconocido",Origen[[#This Row],[Genero Sin Depurar]])</f>
        <v>Male</v>
      </c>
      <c r="F1789" s="1" t="s">
        <v>125</v>
      </c>
      <c r="G1789" s="1" t="s">
        <v>49</v>
      </c>
      <c r="H1789" s="2">
        <v>48872</v>
      </c>
      <c r="I1789" s="2" t="str">
        <f>TEXT(Origen[[#This Row],[Fecha Compra]],"dddd")</f>
        <v>jueves</v>
      </c>
      <c r="J1789" s="7" t="str">
        <f>TEXT(MONTH(Origen[[#This Row],[Fecha Compra]]),"MM")</f>
        <v>01</v>
      </c>
      <c r="K1789" s="7">
        <f>YEAR(Origen[[#This Row],[Fecha Compra]])</f>
        <v>2033</v>
      </c>
      <c r="L1789">
        <v>31</v>
      </c>
      <c r="M1789">
        <v>26</v>
      </c>
      <c r="N1789">
        <f>Origen[[#This Row],[Unidades]]*Origen[[#This Row],[PVP]]</f>
        <v>806</v>
      </c>
      <c r="O1789" s="1" t="s">
        <v>80</v>
      </c>
      <c r="P1789" s="1" t="s">
        <v>18</v>
      </c>
      <c r="Q1789" s="1" t="s">
        <v>65</v>
      </c>
      <c r="R1789" s="1" t="s">
        <v>35</v>
      </c>
      <c r="S1789" s="1" t="s">
        <v>56</v>
      </c>
      <c r="T1789" s="1" t="s">
        <v>28</v>
      </c>
      <c r="U1789" s="1" t="s">
        <v>58</v>
      </c>
    </row>
    <row r="1790" spans="1:21" x14ac:dyDescent="0.25">
      <c r="A1790">
        <v>1792</v>
      </c>
      <c r="B1790">
        <f>IF(IFERROR(VLOOKUP(Origen[[#This Row],[Customer ID]],A1791:A5689,1,FALSE),0)&gt;0,1,0)</f>
        <v>0</v>
      </c>
      <c r="C1790">
        <v>62</v>
      </c>
      <c r="D1790" s="1" t="s">
        <v>2</v>
      </c>
      <c r="E1790" s="1" t="str">
        <f>IF(Origen[[#This Row],[Genero Sin Depurar]]="","Desconocido",Origen[[#This Row],[Genero Sin Depurar]])</f>
        <v>Male</v>
      </c>
      <c r="F1790" s="1" t="s">
        <v>16</v>
      </c>
      <c r="G1790" s="1" t="s">
        <v>4</v>
      </c>
      <c r="H1790" s="2">
        <v>48874</v>
      </c>
      <c r="I1790" s="2" t="str">
        <f>TEXT(Origen[[#This Row],[Fecha Compra]],"dddd")</f>
        <v>sábado</v>
      </c>
      <c r="J1790" s="7" t="str">
        <f>TEXT(MONTH(Origen[[#This Row],[Fecha Compra]]),"MM")</f>
        <v>01</v>
      </c>
      <c r="K1790" s="7">
        <f>YEAR(Origen[[#This Row],[Fecha Compra]])</f>
        <v>2033</v>
      </c>
      <c r="L1790">
        <v>38</v>
      </c>
      <c r="M1790">
        <v>98</v>
      </c>
      <c r="N1790">
        <f>Origen[[#This Row],[Unidades]]*Origen[[#This Row],[PVP]]</f>
        <v>3724</v>
      </c>
      <c r="O1790" s="1" t="s">
        <v>38</v>
      </c>
      <c r="P1790" s="1" t="s">
        <v>18</v>
      </c>
      <c r="Q1790" s="1" t="s">
        <v>55</v>
      </c>
      <c r="R1790" s="1" t="s">
        <v>8</v>
      </c>
      <c r="S1790" s="1" t="s">
        <v>56</v>
      </c>
      <c r="T1790" s="1" t="s">
        <v>15</v>
      </c>
      <c r="U1790" s="1" t="s">
        <v>31</v>
      </c>
    </row>
    <row r="1791" spans="1:21" x14ac:dyDescent="0.25">
      <c r="A1791">
        <v>1793</v>
      </c>
      <c r="B1791">
        <f>IF(IFERROR(VLOOKUP(Origen[[#This Row],[Customer ID]],A1792:A5690,1,FALSE),0)&gt;0,1,0)</f>
        <v>0</v>
      </c>
      <c r="C1791">
        <v>38</v>
      </c>
      <c r="D1791" s="1" t="s">
        <v>2</v>
      </c>
      <c r="E1791" s="1" t="str">
        <f>IF(Origen[[#This Row],[Genero Sin Depurar]]="","Desconocido",Origen[[#This Row],[Genero Sin Depurar]])</f>
        <v>Male</v>
      </c>
      <c r="F1791" s="1" t="s">
        <v>32</v>
      </c>
      <c r="G1791" s="1" t="s">
        <v>24</v>
      </c>
      <c r="H1791" s="2">
        <v>48876</v>
      </c>
      <c r="I1791" s="2" t="str">
        <f>TEXT(Origen[[#This Row],[Fecha Compra]],"dddd")</f>
        <v>lunes</v>
      </c>
      <c r="J1791" s="7" t="str">
        <f>TEXT(MONTH(Origen[[#This Row],[Fecha Compra]]),"MM")</f>
        <v>01</v>
      </c>
      <c r="K1791" s="7">
        <f>YEAR(Origen[[#This Row],[Fecha Compra]])</f>
        <v>2033</v>
      </c>
      <c r="L1791">
        <v>22</v>
      </c>
      <c r="M1791">
        <v>59</v>
      </c>
      <c r="N1791">
        <f>Origen[[#This Row],[Unidades]]*Origen[[#This Row],[PVP]]</f>
        <v>1298</v>
      </c>
      <c r="O1791" s="1" t="s">
        <v>128</v>
      </c>
      <c r="P1791" s="1" t="s">
        <v>26</v>
      </c>
      <c r="Q1791" s="1" t="s">
        <v>82</v>
      </c>
      <c r="R1791" s="1" t="s">
        <v>39</v>
      </c>
      <c r="S1791" s="1" t="s">
        <v>9</v>
      </c>
      <c r="T1791" s="1" t="s">
        <v>68</v>
      </c>
      <c r="U1791" s="1" t="s">
        <v>79</v>
      </c>
    </row>
    <row r="1792" spans="1:21" x14ac:dyDescent="0.25">
      <c r="A1792">
        <v>1794</v>
      </c>
      <c r="B1792">
        <f>IF(IFERROR(VLOOKUP(Origen[[#This Row],[Customer ID]],A1793:A5691,1,FALSE),0)&gt;0,1,0)</f>
        <v>0</v>
      </c>
      <c r="C1792">
        <v>65</v>
      </c>
      <c r="D1792" s="1" t="s">
        <v>2</v>
      </c>
      <c r="E1792" s="1" t="str">
        <f>IF(Origen[[#This Row],[Genero Sin Depurar]]="","Desconocido",Origen[[#This Row],[Genero Sin Depurar]])</f>
        <v>Male</v>
      </c>
      <c r="F1792" s="1" t="s">
        <v>106</v>
      </c>
      <c r="G1792" s="1" t="s">
        <v>49</v>
      </c>
      <c r="H1792" s="2">
        <v>48878</v>
      </c>
      <c r="I1792" s="2" t="str">
        <f>TEXT(Origen[[#This Row],[Fecha Compra]],"dddd")</f>
        <v>miércoles</v>
      </c>
      <c r="J1792" s="7" t="str">
        <f>TEXT(MONTH(Origen[[#This Row],[Fecha Compra]]),"MM")</f>
        <v>01</v>
      </c>
      <c r="K1792" s="7">
        <f>YEAR(Origen[[#This Row],[Fecha Compra]])</f>
        <v>2033</v>
      </c>
      <c r="L1792">
        <v>45</v>
      </c>
      <c r="M1792">
        <v>92</v>
      </c>
      <c r="N1792">
        <f>Origen[[#This Row],[Unidades]]*Origen[[#This Row],[PVP]]</f>
        <v>4140</v>
      </c>
      <c r="O1792" s="1" t="s">
        <v>128</v>
      </c>
      <c r="P1792" s="1" t="s">
        <v>18</v>
      </c>
      <c r="Q1792" s="1" t="s">
        <v>34</v>
      </c>
      <c r="R1792" s="1" t="s">
        <v>39</v>
      </c>
      <c r="S1792" s="1" t="s">
        <v>56</v>
      </c>
      <c r="T1792" s="1" t="s">
        <v>15</v>
      </c>
      <c r="U1792" s="1" t="s">
        <v>79</v>
      </c>
    </row>
    <row r="1793" spans="1:21" x14ac:dyDescent="0.25">
      <c r="A1793">
        <v>1795</v>
      </c>
      <c r="B1793">
        <f>IF(IFERROR(VLOOKUP(Origen[[#This Row],[Customer ID]],A1794:A5692,1,FALSE),0)&gt;0,1,0)</f>
        <v>0</v>
      </c>
      <c r="C1793">
        <v>60</v>
      </c>
      <c r="D1793" s="1" t="s">
        <v>2</v>
      </c>
      <c r="E1793" s="1" t="str">
        <f>IF(Origen[[#This Row],[Genero Sin Depurar]]="","Desconocido",Origen[[#This Row],[Genero Sin Depurar]])</f>
        <v>Male</v>
      </c>
      <c r="F1793" s="1" t="s">
        <v>114</v>
      </c>
      <c r="G1793" s="1" t="s">
        <v>49</v>
      </c>
      <c r="H1793" s="2">
        <v>48880</v>
      </c>
      <c r="I1793" s="2" t="str">
        <f>TEXT(Origen[[#This Row],[Fecha Compra]],"dddd")</f>
        <v>viernes</v>
      </c>
      <c r="J1793" s="7" t="str">
        <f>TEXT(MONTH(Origen[[#This Row],[Fecha Compra]]),"MM")</f>
        <v>01</v>
      </c>
      <c r="K1793" s="7">
        <f>YEAR(Origen[[#This Row],[Fecha Compra]])</f>
        <v>2033</v>
      </c>
      <c r="L1793">
        <v>21</v>
      </c>
      <c r="M1793">
        <v>40</v>
      </c>
      <c r="N1793">
        <f>Origen[[#This Row],[Unidades]]*Origen[[#This Row],[PVP]]</f>
        <v>840</v>
      </c>
      <c r="O1793" s="1" t="s">
        <v>105</v>
      </c>
      <c r="P1793" s="1" t="s">
        <v>6</v>
      </c>
      <c r="Q1793" s="1" t="s">
        <v>108</v>
      </c>
      <c r="R1793" s="1" t="s">
        <v>19</v>
      </c>
      <c r="S1793" s="1" t="s">
        <v>9</v>
      </c>
      <c r="T1793" s="1" t="s">
        <v>68</v>
      </c>
      <c r="U1793" s="1" t="s">
        <v>11</v>
      </c>
    </row>
    <row r="1794" spans="1:21" x14ac:dyDescent="0.25">
      <c r="A1794">
        <v>1796</v>
      </c>
      <c r="B1794">
        <f>IF(IFERROR(VLOOKUP(Origen[[#This Row],[Customer ID]],A1795:A5693,1,FALSE),0)&gt;0,1,0)</f>
        <v>0</v>
      </c>
      <c r="C1794">
        <v>68</v>
      </c>
      <c r="D1794" s="1" t="s">
        <v>2</v>
      </c>
      <c r="E1794" s="1" t="str">
        <f>IF(Origen[[#This Row],[Genero Sin Depurar]]="","Desconocido",Origen[[#This Row],[Genero Sin Depurar]])</f>
        <v>Male</v>
      </c>
      <c r="F1794" s="1" t="s">
        <v>16</v>
      </c>
      <c r="G1794" s="1" t="s">
        <v>4</v>
      </c>
      <c r="H1794" s="2">
        <v>48882</v>
      </c>
      <c r="I1794" s="2" t="str">
        <f>TEXT(Origen[[#This Row],[Fecha Compra]],"dddd")</f>
        <v>domingo</v>
      </c>
      <c r="J1794" s="7" t="str">
        <f>TEXT(MONTH(Origen[[#This Row],[Fecha Compra]]),"MM")</f>
        <v>01</v>
      </c>
      <c r="K1794" s="7">
        <f>YEAR(Origen[[#This Row],[Fecha Compra]])</f>
        <v>2033</v>
      </c>
      <c r="L1794">
        <v>9</v>
      </c>
      <c r="M1794">
        <v>20</v>
      </c>
      <c r="N1794">
        <f>Origen[[#This Row],[Unidades]]*Origen[[#This Row],[PVP]]</f>
        <v>180</v>
      </c>
      <c r="O1794" s="1" t="s">
        <v>132</v>
      </c>
      <c r="P1794" s="1" t="s">
        <v>18</v>
      </c>
      <c r="Q1794" s="1" t="s">
        <v>65</v>
      </c>
      <c r="R1794" s="1" t="s">
        <v>39</v>
      </c>
      <c r="S1794" s="1" t="s">
        <v>52</v>
      </c>
      <c r="T1794" s="1" t="s">
        <v>68</v>
      </c>
      <c r="U1794" s="1" t="s">
        <v>11</v>
      </c>
    </row>
    <row r="1795" spans="1:21" x14ac:dyDescent="0.25">
      <c r="A1795">
        <v>1797</v>
      </c>
      <c r="B1795">
        <f>IF(IFERROR(VLOOKUP(Origen[[#This Row],[Customer ID]],A1796:A5694,1,FALSE),0)&gt;0,1,0)</f>
        <v>0</v>
      </c>
      <c r="C1795">
        <v>62</v>
      </c>
      <c r="D1795" s="1" t="s">
        <v>2</v>
      </c>
      <c r="E1795" s="1" t="str">
        <f>IF(Origen[[#This Row],[Genero Sin Depurar]]="","Desconocido",Origen[[#This Row],[Genero Sin Depurar]])</f>
        <v>Male</v>
      </c>
      <c r="F1795" s="1" t="s">
        <v>69</v>
      </c>
      <c r="G1795" s="1" t="s">
        <v>4</v>
      </c>
      <c r="H1795" s="2">
        <v>48884</v>
      </c>
      <c r="I1795" s="2" t="str">
        <f>TEXT(Origen[[#This Row],[Fecha Compra]],"dddd")</f>
        <v>martes</v>
      </c>
      <c r="J1795" s="7" t="str">
        <f>TEXT(MONTH(Origen[[#This Row],[Fecha Compra]]),"MM")</f>
        <v>01</v>
      </c>
      <c r="K1795" s="7">
        <f>YEAR(Origen[[#This Row],[Fecha Compra]])</f>
        <v>2033</v>
      </c>
      <c r="L1795">
        <v>34</v>
      </c>
      <c r="M1795">
        <v>35</v>
      </c>
      <c r="N1795">
        <f>Origen[[#This Row],[Unidades]]*Origen[[#This Row],[PVP]]</f>
        <v>1190</v>
      </c>
      <c r="O1795" s="1" t="s">
        <v>113</v>
      </c>
      <c r="P1795" s="1" t="s">
        <v>18</v>
      </c>
      <c r="Q1795" s="1" t="s">
        <v>92</v>
      </c>
      <c r="R1795" s="1" t="s">
        <v>19</v>
      </c>
      <c r="S1795" s="1" t="s">
        <v>56</v>
      </c>
      <c r="T1795" s="1" t="s">
        <v>10</v>
      </c>
      <c r="U1795" s="1" t="s">
        <v>22</v>
      </c>
    </row>
    <row r="1796" spans="1:21" x14ac:dyDescent="0.25">
      <c r="A1796">
        <v>1798</v>
      </c>
      <c r="B1796">
        <f>IF(IFERROR(VLOOKUP(Origen[[#This Row],[Customer ID]],A1797:A5695,1,FALSE),0)&gt;0,1,0)</f>
        <v>0</v>
      </c>
      <c r="C1796">
        <v>62</v>
      </c>
      <c r="D1796" s="1" t="s">
        <v>2</v>
      </c>
      <c r="E1796" s="1" t="str">
        <f>IF(Origen[[#This Row],[Genero Sin Depurar]]="","Desconocido",Origen[[#This Row],[Genero Sin Depurar]])</f>
        <v>Male</v>
      </c>
      <c r="F1796" s="1" t="s">
        <v>115</v>
      </c>
      <c r="G1796" s="1" t="s">
        <v>49</v>
      </c>
      <c r="H1796" s="2">
        <v>48886</v>
      </c>
      <c r="I1796" s="2" t="str">
        <f>TEXT(Origen[[#This Row],[Fecha Compra]],"dddd")</f>
        <v>jueves</v>
      </c>
      <c r="J1796" s="7" t="str">
        <f>TEXT(MONTH(Origen[[#This Row],[Fecha Compra]]),"MM")</f>
        <v>01</v>
      </c>
      <c r="K1796" s="7">
        <f>YEAR(Origen[[#This Row],[Fecha Compra]])</f>
        <v>2033</v>
      </c>
      <c r="L1796">
        <v>26</v>
      </c>
      <c r="M1796">
        <v>35</v>
      </c>
      <c r="N1796">
        <f>Origen[[#This Row],[Unidades]]*Origen[[#This Row],[PVP]]</f>
        <v>910</v>
      </c>
      <c r="O1796" s="1" t="s">
        <v>29</v>
      </c>
      <c r="P1796" s="1" t="s">
        <v>6</v>
      </c>
      <c r="Q1796" s="1" t="s">
        <v>14</v>
      </c>
      <c r="R1796" s="1" t="s">
        <v>19</v>
      </c>
      <c r="S1796" s="1" t="s">
        <v>52</v>
      </c>
      <c r="T1796" s="1" t="s">
        <v>10</v>
      </c>
      <c r="U1796" s="1" t="s">
        <v>22</v>
      </c>
    </row>
    <row r="1797" spans="1:21" x14ac:dyDescent="0.25">
      <c r="A1797">
        <v>1799</v>
      </c>
      <c r="B1797">
        <f>IF(IFERROR(VLOOKUP(Origen[[#This Row],[Customer ID]],A1798:A5696,1,FALSE),0)&gt;0,1,0)</f>
        <v>0</v>
      </c>
      <c r="C1797">
        <v>40</v>
      </c>
      <c r="D1797" s="1" t="s">
        <v>2</v>
      </c>
      <c r="E1797" s="1" t="str">
        <f>IF(Origen[[#This Row],[Genero Sin Depurar]]="","Desconocido",Origen[[#This Row],[Genero Sin Depurar]])</f>
        <v>Male</v>
      </c>
      <c r="F1797" s="1" t="s">
        <v>63</v>
      </c>
      <c r="G1797" s="1" t="s">
        <v>4</v>
      </c>
      <c r="H1797" s="2">
        <v>48888</v>
      </c>
      <c r="I1797" s="2" t="str">
        <f>TEXT(Origen[[#This Row],[Fecha Compra]],"dddd")</f>
        <v>sábado</v>
      </c>
      <c r="J1797" s="7" t="str">
        <f>TEXT(MONTH(Origen[[#This Row],[Fecha Compra]]),"MM")</f>
        <v>01</v>
      </c>
      <c r="K1797" s="7">
        <f>YEAR(Origen[[#This Row],[Fecha Compra]])</f>
        <v>2033</v>
      </c>
      <c r="L1797">
        <v>1</v>
      </c>
      <c r="M1797">
        <v>82</v>
      </c>
      <c r="N1797">
        <f>Origen[[#This Row],[Unidades]]*Origen[[#This Row],[PVP]]</f>
        <v>82</v>
      </c>
      <c r="O1797" s="1" t="s">
        <v>96</v>
      </c>
      <c r="P1797" s="1" t="s">
        <v>6</v>
      </c>
      <c r="Q1797" s="1" t="s">
        <v>118</v>
      </c>
      <c r="R1797" s="1" t="s">
        <v>8</v>
      </c>
      <c r="S1797" s="1" t="s">
        <v>9</v>
      </c>
      <c r="T1797" s="1" t="s">
        <v>15</v>
      </c>
      <c r="U1797" s="1" t="s">
        <v>22</v>
      </c>
    </row>
    <row r="1798" spans="1:21" x14ac:dyDescent="0.25">
      <c r="A1798">
        <v>1800</v>
      </c>
      <c r="B1798">
        <f>IF(IFERROR(VLOOKUP(Origen[[#This Row],[Customer ID]],A1799:A5697,1,FALSE),0)&gt;0,1,0)</f>
        <v>0</v>
      </c>
      <c r="C1798">
        <v>32</v>
      </c>
      <c r="D1798" s="1" t="s">
        <v>2</v>
      </c>
      <c r="E1798" s="1" t="str">
        <f>IF(Origen[[#This Row],[Genero Sin Depurar]]="","Desconocido",Origen[[#This Row],[Genero Sin Depurar]])</f>
        <v>Male</v>
      </c>
      <c r="F1798" s="1" t="s">
        <v>86</v>
      </c>
      <c r="G1798" s="1" t="s">
        <v>4</v>
      </c>
      <c r="H1798" s="2">
        <v>48890</v>
      </c>
      <c r="I1798" s="2" t="str">
        <f>TEXT(Origen[[#This Row],[Fecha Compra]],"dddd")</f>
        <v>lunes</v>
      </c>
      <c r="J1798" s="7" t="str">
        <f>TEXT(MONTH(Origen[[#This Row],[Fecha Compra]]),"MM")</f>
        <v>01</v>
      </c>
      <c r="K1798" s="7">
        <f>YEAR(Origen[[#This Row],[Fecha Compra]])</f>
        <v>2033</v>
      </c>
      <c r="L1798">
        <v>47</v>
      </c>
      <c r="M1798">
        <v>48</v>
      </c>
      <c r="N1798">
        <f>Origen[[#This Row],[Unidades]]*Origen[[#This Row],[PVP]]</f>
        <v>2256</v>
      </c>
      <c r="O1798" s="1" t="s">
        <v>81</v>
      </c>
      <c r="P1798" s="1" t="s">
        <v>26</v>
      </c>
      <c r="Q1798" s="1" t="s">
        <v>43</v>
      </c>
      <c r="R1798" s="1" t="s">
        <v>39</v>
      </c>
      <c r="S1798" s="1" t="s">
        <v>9</v>
      </c>
      <c r="T1798" s="1" t="s">
        <v>10</v>
      </c>
      <c r="U1798" s="1" t="s">
        <v>22</v>
      </c>
    </row>
    <row r="1799" spans="1:21" x14ac:dyDescent="0.25">
      <c r="A1799">
        <v>1801</v>
      </c>
      <c r="B1799">
        <f>IF(IFERROR(VLOOKUP(Origen[[#This Row],[Customer ID]],A1800:A5698,1,FALSE),0)&gt;0,1,0)</f>
        <v>0</v>
      </c>
      <c r="C1799">
        <v>22</v>
      </c>
      <c r="D1799" s="1" t="s">
        <v>2</v>
      </c>
      <c r="E1799" s="1" t="str">
        <f>IF(Origen[[#This Row],[Genero Sin Depurar]]="","Desconocido",Origen[[#This Row],[Genero Sin Depurar]])</f>
        <v>Male</v>
      </c>
      <c r="F1799" s="1" t="s">
        <v>44</v>
      </c>
      <c r="G1799" s="1" t="s">
        <v>45</v>
      </c>
      <c r="H1799" s="2">
        <v>48892</v>
      </c>
      <c r="I1799" s="2" t="str">
        <f>TEXT(Origen[[#This Row],[Fecha Compra]],"dddd")</f>
        <v>miércoles</v>
      </c>
      <c r="J1799" s="7" t="str">
        <f>TEXT(MONTH(Origen[[#This Row],[Fecha Compra]]),"MM")</f>
        <v>01</v>
      </c>
      <c r="K1799" s="7">
        <f>YEAR(Origen[[#This Row],[Fecha Compra]])</f>
        <v>2033</v>
      </c>
      <c r="L1799">
        <v>30</v>
      </c>
      <c r="M1799">
        <v>58</v>
      </c>
      <c r="N1799">
        <f>Origen[[#This Row],[Unidades]]*Origen[[#This Row],[PVP]]</f>
        <v>1740</v>
      </c>
      <c r="O1799" s="1" t="s">
        <v>73</v>
      </c>
      <c r="P1799" s="1" t="s">
        <v>74</v>
      </c>
      <c r="Q1799" s="1" t="s">
        <v>108</v>
      </c>
      <c r="R1799" s="1" t="s">
        <v>8</v>
      </c>
      <c r="S1799" s="1" t="s">
        <v>9</v>
      </c>
      <c r="T1799" s="1" t="s">
        <v>21</v>
      </c>
      <c r="U1799" s="1" t="s">
        <v>22</v>
      </c>
    </row>
    <row r="1800" spans="1:21" x14ac:dyDescent="0.25">
      <c r="A1800">
        <v>1802</v>
      </c>
      <c r="B1800">
        <f>IF(IFERROR(VLOOKUP(Origen[[#This Row],[Customer ID]],A1801:A5699,1,FALSE),0)&gt;0,1,0)</f>
        <v>0</v>
      </c>
      <c r="C1800">
        <v>33</v>
      </c>
      <c r="D1800" s="1" t="s">
        <v>2</v>
      </c>
      <c r="E1800" s="1" t="str">
        <f>IF(Origen[[#This Row],[Genero Sin Depurar]]="","Desconocido",Origen[[#This Row],[Genero Sin Depurar]])</f>
        <v>Male</v>
      </c>
      <c r="F1800" s="1" t="s">
        <v>12</v>
      </c>
      <c r="G1800" s="1" t="s">
        <v>4</v>
      </c>
      <c r="H1800" s="2">
        <v>48894</v>
      </c>
      <c r="I1800" s="2" t="str">
        <f>TEXT(Origen[[#This Row],[Fecha Compra]],"dddd")</f>
        <v>viernes</v>
      </c>
      <c r="J1800" s="7" t="str">
        <f>TEXT(MONTH(Origen[[#This Row],[Fecha Compra]]),"MM")</f>
        <v>01</v>
      </c>
      <c r="K1800" s="7">
        <f>YEAR(Origen[[#This Row],[Fecha Compra]])</f>
        <v>2033</v>
      </c>
      <c r="L1800">
        <v>48</v>
      </c>
      <c r="M1800">
        <v>57</v>
      </c>
      <c r="N1800">
        <f>Origen[[#This Row],[Unidades]]*Origen[[#This Row],[PVP]]</f>
        <v>2736</v>
      </c>
      <c r="O1800" s="1" t="s">
        <v>109</v>
      </c>
      <c r="P1800" s="1" t="s">
        <v>26</v>
      </c>
      <c r="Q1800" s="1" t="s">
        <v>30</v>
      </c>
      <c r="R1800" s="1" t="s">
        <v>19</v>
      </c>
      <c r="S1800" s="1" t="s">
        <v>9</v>
      </c>
      <c r="T1800" s="1" t="s">
        <v>68</v>
      </c>
      <c r="U1800" s="1" t="s">
        <v>11</v>
      </c>
    </row>
    <row r="1801" spans="1:21" x14ac:dyDescent="0.25">
      <c r="A1801">
        <v>1803</v>
      </c>
      <c r="B1801">
        <f>IF(IFERROR(VLOOKUP(Origen[[#This Row],[Customer ID]],A1802:A5700,1,FALSE),0)&gt;0,1,0)</f>
        <v>0</v>
      </c>
      <c r="C1801">
        <v>57</v>
      </c>
      <c r="D1801" s="1" t="s">
        <v>2</v>
      </c>
      <c r="E1801" s="1" t="str">
        <f>IF(Origen[[#This Row],[Genero Sin Depurar]]="","Desconocido",Origen[[#This Row],[Genero Sin Depurar]])</f>
        <v>Male</v>
      </c>
      <c r="F1801" s="1" t="s">
        <v>41</v>
      </c>
      <c r="G1801" s="1" t="s">
        <v>4</v>
      </c>
      <c r="H1801" s="2">
        <v>48896</v>
      </c>
      <c r="I1801" s="2" t="str">
        <f>TEXT(Origen[[#This Row],[Fecha Compra]],"dddd")</f>
        <v>domingo</v>
      </c>
      <c r="J1801" s="7" t="str">
        <f>TEXT(MONTH(Origen[[#This Row],[Fecha Compra]]),"MM")</f>
        <v>01</v>
      </c>
      <c r="K1801" s="7">
        <f>YEAR(Origen[[#This Row],[Fecha Compra]])</f>
        <v>2033</v>
      </c>
      <c r="L1801">
        <v>31</v>
      </c>
      <c r="M1801">
        <v>96</v>
      </c>
      <c r="N1801">
        <f>Origen[[#This Row],[Unidades]]*Origen[[#This Row],[PVP]]</f>
        <v>2976</v>
      </c>
      <c r="O1801" s="1" t="s">
        <v>25</v>
      </c>
      <c r="P1801" s="1" t="s">
        <v>6</v>
      </c>
      <c r="Q1801" s="1" t="s">
        <v>30</v>
      </c>
      <c r="R1801" s="1" t="s">
        <v>8</v>
      </c>
      <c r="S1801" s="1" t="s">
        <v>56</v>
      </c>
      <c r="T1801" s="1" t="s">
        <v>10</v>
      </c>
      <c r="U1801" s="1" t="s">
        <v>58</v>
      </c>
    </row>
    <row r="1802" spans="1:21" x14ac:dyDescent="0.25">
      <c r="A1802">
        <v>1804</v>
      </c>
      <c r="B1802">
        <f>IF(IFERROR(VLOOKUP(Origen[[#This Row],[Customer ID]],A1803:A5701,1,FALSE),0)&gt;0,1,0)</f>
        <v>0</v>
      </c>
      <c r="C1802">
        <v>60</v>
      </c>
      <c r="D1802" s="1" t="s">
        <v>2</v>
      </c>
      <c r="E1802" s="1" t="str">
        <f>IF(Origen[[#This Row],[Genero Sin Depurar]]="","Desconocido",Origen[[#This Row],[Genero Sin Depurar]])</f>
        <v>Male</v>
      </c>
      <c r="F1802" s="1" t="s">
        <v>32</v>
      </c>
      <c r="G1802" s="1" t="s">
        <v>24</v>
      </c>
      <c r="H1802" s="2">
        <v>48898</v>
      </c>
      <c r="I1802" s="2" t="str">
        <f>TEXT(Origen[[#This Row],[Fecha Compra]],"dddd")</f>
        <v>martes</v>
      </c>
      <c r="J1802" s="7" t="str">
        <f>TEXT(MONTH(Origen[[#This Row],[Fecha Compra]]),"MM")</f>
        <v>01</v>
      </c>
      <c r="K1802" s="7">
        <f>YEAR(Origen[[#This Row],[Fecha Compra]])</f>
        <v>2033</v>
      </c>
      <c r="L1802">
        <v>33</v>
      </c>
      <c r="M1802">
        <v>97</v>
      </c>
      <c r="N1802">
        <f>Origen[[#This Row],[Unidades]]*Origen[[#This Row],[PVP]]</f>
        <v>3201</v>
      </c>
      <c r="O1802" s="1" t="s">
        <v>64</v>
      </c>
      <c r="P1802" s="1" t="s">
        <v>18</v>
      </c>
      <c r="Q1802" s="1" t="s">
        <v>7</v>
      </c>
      <c r="R1802" s="1" t="s">
        <v>35</v>
      </c>
      <c r="S1802" s="1" t="s">
        <v>20</v>
      </c>
      <c r="T1802" s="1" t="s">
        <v>10</v>
      </c>
      <c r="U1802" s="1" t="s">
        <v>11</v>
      </c>
    </row>
    <row r="1803" spans="1:21" x14ac:dyDescent="0.25">
      <c r="A1803">
        <v>1805</v>
      </c>
      <c r="B1803">
        <f>IF(IFERROR(VLOOKUP(Origen[[#This Row],[Customer ID]],A1804:A5702,1,FALSE),0)&gt;0,1,0)</f>
        <v>0</v>
      </c>
      <c r="C1803">
        <v>30</v>
      </c>
      <c r="D1803" s="1" t="s">
        <v>2</v>
      </c>
      <c r="E1803" s="1" t="str">
        <f>IF(Origen[[#This Row],[Genero Sin Depurar]]="","Desconocido",Origen[[#This Row],[Genero Sin Depurar]])</f>
        <v>Male</v>
      </c>
      <c r="F1803" s="1" t="s">
        <v>12</v>
      </c>
      <c r="G1803" s="1" t="s">
        <v>4</v>
      </c>
      <c r="H1803" s="2">
        <v>48900</v>
      </c>
      <c r="I1803" s="2" t="str">
        <f>TEXT(Origen[[#This Row],[Fecha Compra]],"dddd")</f>
        <v>jueves</v>
      </c>
      <c r="J1803" s="7" t="str">
        <f>TEXT(MONTH(Origen[[#This Row],[Fecha Compra]]),"MM")</f>
        <v>01</v>
      </c>
      <c r="K1803" s="7">
        <f>YEAR(Origen[[#This Row],[Fecha Compra]])</f>
        <v>2033</v>
      </c>
      <c r="L1803">
        <v>39</v>
      </c>
      <c r="M1803">
        <v>42</v>
      </c>
      <c r="N1803">
        <f>Origen[[#This Row],[Unidades]]*Origen[[#This Row],[PVP]]</f>
        <v>1638</v>
      </c>
      <c r="O1803" s="1" t="s">
        <v>42</v>
      </c>
      <c r="P1803" s="1" t="s">
        <v>6</v>
      </c>
      <c r="Q1803" s="1" t="s">
        <v>82</v>
      </c>
      <c r="R1803" s="1" t="s">
        <v>8</v>
      </c>
      <c r="S1803" s="1" t="s">
        <v>27</v>
      </c>
      <c r="T1803" s="1" t="s">
        <v>21</v>
      </c>
      <c r="U1803" s="1" t="s">
        <v>22</v>
      </c>
    </row>
    <row r="1804" spans="1:21" x14ac:dyDescent="0.25">
      <c r="A1804">
        <v>1806</v>
      </c>
      <c r="B1804">
        <f>IF(IFERROR(VLOOKUP(Origen[[#This Row],[Customer ID]],A1805:A5703,1,FALSE),0)&gt;0,1,0)</f>
        <v>0</v>
      </c>
      <c r="C1804">
        <v>41</v>
      </c>
      <c r="D1804" s="1" t="s">
        <v>2</v>
      </c>
      <c r="E1804" s="1" t="str">
        <f>IF(Origen[[#This Row],[Genero Sin Depurar]]="","Desconocido",Origen[[#This Row],[Genero Sin Depurar]])</f>
        <v>Male</v>
      </c>
      <c r="F1804" s="1" t="s">
        <v>95</v>
      </c>
      <c r="G1804" s="1" t="s">
        <v>4</v>
      </c>
      <c r="H1804" s="2">
        <v>48902</v>
      </c>
      <c r="I1804" s="2" t="str">
        <f>TEXT(Origen[[#This Row],[Fecha Compra]],"dddd")</f>
        <v>sábado</v>
      </c>
      <c r="J1804" s="7" t="str">
        <f>TEXT(MONTH(Origen[[#This Row],[Fecha Compra]]),"MM")</f>
        <v>01</v>
      </c>
      <c r="K1804" s="7">
        <f>YEAR(Origen[[#This Row],[Fecha Compra]])</f>
        <v>2033</v>
      </c>
      <c r="L1804">
        <v>46</v>
      </c>
      <c r="M1804">
        <v>62</v>
      </c>
      <c r="N1804">
        <f>Origen[[#This Row],[Unidades]]*Origen[[#This Row],[PVP]]</f>
        <v>2852</v>
      </c>
      <c r="O1804" s="1" t="s">
        <v>99</v>
      </c>
      <c r="P1804" s="1" t="s">
        <v>6</v>
      </c>
      <c r="Q1804" s="1" t="s">
        <v>62</v>
      </c>
      <c r="R1804" s="1" t="s">
        <v>19</v>
      </c>
      <c r="S1804" s="1" t="s">
        <v>56</v>
      </c>
      <c r="T1804" s="1" t="s">
        <v>68</v>
      </c>
      <c r="U1804" s="1" t="s">
        <v>22</v>
      </c>
    </row>
    <row r="1805" spans="1:21" x14ac:dyDescent="0.25">
      <c r="A1805">
        <v>1807</v>
      </c>
      <c r="B1805">
        <f>IF(IFERROR(VLOOKUP(Origen[[#This Row],[Customer ID]],A1806:A5704,1,FALSE),0)&gt;0,1,0)</f>
        <v>0</v>
      </c>
      <c r="C1805">
        <v>58</v>
      </c>
      <c r="D1805" s="1" t="s">
        <v>2</v>
      </c>
      <c r="E1805" s="1" t="str">
        <f>IF(Origen[[#This Row],[Genero Sin Depurar]]="","Desconocido",Origen[[#This Row],[Genero Sin Depurar]])</f>
        <v>Male</v>
      </c>
      <c r="F1805" s="1" t="s">
        <v>48</v>
      </c>
      <c r="G1805" s="1" t="s">
        <v>49</v>
      </c>
      <c r="H1805" s="2">
        <v>48904</v>
      </c>
      <c r="I1805" s="2" t="str">
        <f>TEXT(Origen[[#This Row],[Fecha Compra]],"dddd")</f>
        <v>lunes</v>
      </c>
      <c r="J1805" s="7" t="str">
        <f>TEXT(MONTH(Origen[[#This Row],[Fecha Compra]]),"MM")</f>
        <v>01</v>
      </c>
      <c r="K1805" s="7">
        <f>YEAR(Origen[[#This Row],[Fecha Compra]])</f>
        <v>2033</v>
      </c>
      <c r="L1805">
        <v>24</v>
      </c>
      <c r="M1805">
        <v>67</v>
      </c>
      <c r="N1805">
        <f>Origen[[#This Row],[Unidades]]*Origen[[#This Row],[PVP]]</f>
        <v>1608</v>
      </c>
      <c r="O1805" s="1" t="s">
        <v>25</v>
      </c>
      <c r="P1805" s="1" t="s">
        <v>26</v>
      </c>
      <c r="Q1805" s="1" t="s">
        <v>78</v>
      </c>
      <c r="R1805" s="1" t="s">
        <v>39</v>
      </c>
      <c r="S1805" s="1" t="s">
        <v>36</v>
      </c>
      <c r="T1805" s="1" t="s">
        <v>10</v>
      </c>
      <c r="U1805" s="1" t="s">
        <v>31</v>
      </c>
    </row>
    <row r="1806" spans="1:21" x14ac:dyDescent="0.25">
      <c r="A1806">
        <v>1808</v>
      </c>
      <c r="B1806">
        <f>IF(IFERROR(VLOOKUP(Origen[[#This Row],[Customer ID]],A1807:A5705,1,FALSE),0)&gt;0,1,0)</f>
        <v>0</v>
      </c>
      <c r="C1806">
        <v>34</v>
      </c>
      <c r="D1806" s="1" t="s">
        <v>2</v>
      </c>
      <c r="E1806" s="1" t="str">
        <f>IF(Origen[[#This Row],[Genero Sin Depurar]]="","Desconocido",Origen[[#This Row],[Genero Sin Depurar]])</f>
        <v>Male</v>
      </c>
      <c r="F1806" s="1" t="s">
        <v>32</v>
      </c>
      <c r="G1806" s="1" t="s">
        <v>24</v>
      </c>
      <c r="H1806" s="2">
        <v>48906</v>
      </c>
      <c r="I1806" s="2" t="str">
        <f>TEXT(Origen[[#This Row],[Fecha Compra]],"dddd")</f>
        <v>miércoles</v>
      </c>
      <c r="J1806" s="7" t="str">
        <f>TEXT(MONTH(Origen[[#This Row],[Fecha Compra]]),"MM")</f>
        <v>01</v>
      </c>
      <c r="K1806" s="7">
        <f>YEAR(Origen[[#This Row],[Fecha Compra]])</f>
        <v>2033</v>
      </c>
      <c r="L1806">
        <v>37</v>
      </c>
      <c r="M1806">
        <v>46</v>
      </c>
      <c r="N1806">
        <f>Origen[[#This Row],[Unidades]]*Origen[[#This Row],[PVP]]</f>
        <v>1702</v>
      </c>
      <c r="O1806" s="1" t="s">
        <v>111</v>
      </c>
      <c r="P1806" s="1" t="s">
        <v>6</v>
      </c>
      <c r="Q1806" s="1" t="s">
        <v>62</v>
      </c>
      <c r="R1806" s="1" t="s">
        <v>35</v>
      </c>
      <c r="S1806" s="1" t="s">
        <v>36</v>
      </c>
      <c r="T1806" s="1" t="s">
        <v>10</v>
      </c>
      <c r="U1806" s="1" t="s">
        <v>11</v>
      </c>
    </row>
    <row r="1807" spans="1:21" x14ac:dyDescent="0.25">
      <c r="A1807">
        <v>1809</v>
      </c>
      <c r="B1807">
        <f>IF(IFERROR(VLOOKUP(Origen[[#This Row],[Customer ID]],A1808:A5706,1,FALSE),0)&gt;0,1,0)</f>
        <v>0</v>
      </c>
      <c r="C1807">
        <v>67</v>
      </c>
      <c r="D1807" s="1" t="s">
        <v>2</v>
      </c>
      <c r="E1807" s="1" t="str">
        <f>IF(Origen[[#This Row],[Genero Sin Depurar]]="","Desconocido",Origen[[#This Row],[Genero Sin Depurar]])</f>
        <v>Male</v>
      </c>
      <c r="F1807" s="1" t="s">
        <v>84</v>
      </c>
      <c r="G1807" s="1" t="s">
        <v>45</v>
      </c>
      <c r="H1807" s="2">
        <v>48908</v>
      </c>
      <c r="I1807" s="2" t="str">
        <f>TEXT(Origen[[#This Row],[Fecha Compra]],"dddd")</f>
        <v>viernes</v>
      </c>
      <c r="J1807" s="7" t="str">
        <f>TEXT(MONTH(Origen[[#This Row],[Fecha Compra]]),"MM")</f>
        <v>01</v>
      </c>
      <c r="K1807" s="7">
        <f>YEAR(Origen[[#This Row],[Fecha Compra]])</f>
        <v>2033</v>
      </c>
      <c r="L1807">
        <v>7</v>
      </c>
      <c r="M1807">
        <v>71</v>
      </c>
      <c r="N1807">
        <f>Origen[[#This Row],[Unidades]]*Origen[[#This Row],[PVP]]</f>
        <v>497</v>
      </c>
      <c r="O1807" s="1" t="s">
        <v>104</v>
      </c>
      <c r="P1807" s="1" t="s">
        <v>26</v>
      </c>
      <c r="Q1807" s="1" t="s">
        <v>75</v>
      </c>
      <c r="R1807" s="1" t="s">
        <v>19</v>
      </c>
      <c r="S1807" s="1" t="s">
        <v>27</v>
      </c>
      <c r="T1807" s="1" t="s">
        <v>68</v>
      </c>
      <c r="U1807" s="1" t="s">
        <v>70</v>
      </c>
    </row>
    <row r="1808" spans="1:21" x14ac:dyDescent="0.25">
      <c r="A1808">
        <v>1810</v>
      </c>
      <c r="B1808">
        <f>IF(IFERROR(VLOOKUP(Origen[[#This Row],[Customer ID]],A1809:A5707,1,FALSE),0)&gt;0,1,0)</f>
        <v>0</v>
      </c>
      <c r="C1808">
        <v>58</v>
      </c>
      <c r="D1808" s="1" t="s">
        <v>2</v>
      </c>
      <c r="E1808" s="1" t="str">
        <f>IF(Origen[[#This Row],[Genero Sin Depurar]]="","Desconocido",Origen[[#This Row],[Genero Sin Depurar]])</f>
        <v>Male</v>
      </c>
      <c r="F1808" s="1" t="s">
        <v>114</v>
      </c>
      <c r="G1808" s="1" t="s">
        <v>49</v>
      </c>
      <c r="H1808" s="2">
        <v>48910</v>
      </c>
      <c r="I1808" s="2" t="str">
        <f>TEXT(Origen[[#This Row],[Fecha Compra]],"dddd")</f>
        <v>domingo</v>
      </c>
      <c r="J1808" s="7" t="str">
        <f>TEXT(MONTH(Origen[[#This Row],[Fecha Compra]]),"MM")</f>
        <v>01</v>
      </c>
      <c r="K1808" s="7">
        <f>YEAR(Origen[[#This Row],[Fecha Compra]])</f>
        <v>2033</v>
      </c>
      <c r="L1808">
        <v>6</v>
      </c>
      <c r="M1808">
        <v>99</v>
      </c>
      <c r="N1808">
        <f>Origen[[#This Row],[Unidades]]*Origen[[#This Row],[PVP]]</f>
        <v>594</v>
      </c>
      <c r="O1808" s="1" t="s">
        <v>102</v>
      </c>
      <c r="P1808" s="1" t="s">
        <v>18</v>
      </c>
      <c r="Q1808" s="1" t="s">
        <v>126</v>
      </c>
      <c r="R1808" s="1" t="s">
        <v>39</v>
      </c>
      <c r="S1808" s="1" t="s">
        <v>20</v>
      </c>
      <c r="T1808" s="1" t="s">
        <v>68</v>
      </c>
      <c r="U1808" s="1" t="s">
        <v>11</v>
      </c>
    </row>
    <row r="1809" spans="1:21" x14ac:dyDescent="0.25">
      <c r="A1809">
        <v>1811</v>
      </c>
      <c r="B1809">
        <f>IF(IFERROR(VLOOKUP(Origen[[#This Row],[Customer ID]],A1810:A5708,1,FALSE),0)&gt;0,1,0)</f>
        <v>0</v>
      </c>
      <c r="C1809">
        <v>41</v>
      </c>
      <c r="D1809" s="1" t="s">
        <v>2</v>
      </c>
      <c r="E1809" s="1" t="str">
        <f>IF(Origen[[#This Row],[Genero Sin Depurar]]="","Desconocido",Origen[[#This Row],[Genero Sin Depurar]])</f>
        <v>Male</v>
      </c>
      <c r="F1809" s="1" t="s">
        <v>16</v>
      </c>
      <c r="G1809" s="1" t="s">
        <v>4</v>
      </c>
      <c r="H1809" s="2">
        <v>48912</v>
      </c>
      <c r="I1809" s="2" t="str">
        <f>TEXT(Origen[[#This Row],[Fecha Compra]],"dddd")</f>
        <v>martes</v>
      </c>
      <c r="J1809" s="7" t="str">
        <f>TEXT(MONTH(Origen[[#This Row],[Fecha Compra]]),"MM")</f>
        <v>01</v>
      </c>
      <c r="K1809" s="7">
        <f>YEAR(Origen[[#This Row],[Fecha Compra]])</f>
        <v>2033</v>
      </c>
      <c r="L1809">
        <v>16</v>
      </c>
      <c r="M1809">
        <v>28</v>
      </c>
      <c r="N1809">
        <f>Origen[[#This Row],[Unidades]]*Origen[[#This Row],[PVP]]</f>
        <v>448</v>
      </c>
      <c r="O1809" s="1" t="s">
        <v>110</v>
      </c>
      <c r="P1809" s="1" t="s">
        <v>26</v>
      </c>
      <c r="Q1809" s="1" t="s">
        <v>118</v>
      </c>
      <c r="R1809" s="1" t="s">
        <v>39</v>
      </c>
      <c r="S1809" s="1" t="s">
        <v>36</v>
      </c>
      <c r="T1809" s="1" t="s">
        <v>15</v>
      </c>
      <c r="U1809" s="1" t="s">
        <v>58</v>
      </c>
    </row>
    <row r="1810" spans="1:21" x14ac:dyDescent="0.25">
      <c r="A1810">
        <v>1812</v>
      </c>
      <c r="B1810">
        <f>IF(IFERROR(VLOOKUP(Origen[[#This Row],[Customer ID]],A1811:A5709,1,FALSE),0)&gt;0,1,0)</f>
        <v>0</v>
      </c>
      <c r="C1810">
        <v>42</v>
      </c>
      <c r="D1810" s="1" t="s">
        <v>2</v>
      </c>
      <c r="E1810" s="1" t="str">
        <f>IF(Origen[[#This Row],[Genero Sin Depurar]]="","Desconocido",Origen[[#This Row],[Genero Sin Depurar]])</f>
        <v>Male</v>
      </c>
      <c r="F1810" s="1" t="s">
        <v>115</v>
      </c>
      <c r="G1810" s="1" t="s">
        <v>49</v>
      </c>
      <c r="H1810" s="2">
        <v>48914</v>
      </c>
      <c r="I1810" s="2" t="str">
        <f>TEXT(Origen[[#This Row],[Fecha Compra]],"dddd")</f>
        <v>jueves</v>
      </c>
      <c r="J1810" s="7" t="str">
        <f>TEXT(MONTH(Origen[[#This Row],[Fecha Compra]]),"MM")</f>
        <v>01</v>
      </c>
      <c r="K1810" s="7">
        <f>YEAR(Origen[[#This Row],[Fecha Compra]])</f>
        <v>2033</v>
      </c>
      <c r="L1810">
        <v>33</v>
      </c>
      <c r="M1810">
        <v>77</v>
      </c>
      <c r="N1810">
        <f>Origen[[#This Row],[Unidades]]*Origen[[#This Row],[PVP]]</f>
        <v>2541</v>
      </c>
      <c r="O1810" s="1" t="s">
        <v>132</v>
      </c>
      <c r="P1810" s="1" t="s">
        <v>6</v>
      </c>
      <c r="Q1810" s="1" t="s">
        <v>126</v>
      </c>
      <c r="R1810" s="1" t="s">
        <v>35</v>
      </c>
      <c r="S1810" s="1" t="s">
        <v>36</v>
      </c>
      <c r="T1810" s="1" t="s">
        <v>57</v>
      </c>
      <c r="U1810" s="1" t="s">
        <v>31</v>
      </c>
    </row>
    <row r="1811" spans="1:21" x14ac:dyDescent="0.25">
      <c r="A1811">
        <v>1813</v>
      </c>
      <c r="B1811">
        <f>IF(IFERROR(VLOOKUP(Origen[[#This Row],[Customer ID]],A1812:A5710,1,FALSE),0)&gt;0,1,0)</f>
        <v>0</v>
      </c>
      <c r="C1811">
        <v>50</v>
      </c>
      <c r="D1811" s="1" t="s">
        <v>2</v>
      </c>
      <c r="E1811" s="1" t="str">
        <f>IF(Origen[[#This Row],[Genero Sin Depurar]]="","Desconocido",Origen[[#This Row],[Genero Sin Depurar]])</f>
        <v>Male</v>
      </c>
      <c r="F1811" s="1" t="s">
        <v>119</v>
      </c>
      <c r="G1811" s="1" t="s">
        <v>24</v>
      </c>
      <c r="H1811" s="2">
        <v>48916</v>
      </c>
      <c r="I1811" s="2" t="str">
        <f>TEXT(Origen[[#This Row],[Fecha Compra]],"dddd")</f>
        <v>sábado</v>
      </c>
      <c r="J1811" s="7" t="str">
        <f>TEXT(MONTH(Origen[[#This Row],[Fecha Compra]]),"MM")</f>
        <v>01</v>
      </c>
      <c r="K1811" s="7">
        <f>YEAR(Origen[[#This Row],[Fecha Compra]])</f>
        <v>2033</v>
      </c>
      <c r="L1811">
        <v>18</v>
      </c>
      <c r="M1811">
        <v>63</v>
      </c>
      <c r="N1811">
        <f>Origen[[#This Row],[Unidades]]*Origen[[#This Row],[PVP]]</f>
        <v>1134</v>
      </c>
      <c r="O1811" s="1" t="s">
        <v>89</v>
      </c>
      <c r="P1811" s="1" t="s">
        <v>18</v>
      </c>
      <c r="Q1811" s="1" t="s">
        <v>126</v>
      </c>
      <c r="R1811" s="1" t="s">
        <v>35</v>
      </c>
      <c r="S1811" s="1" t="s">
        <v>9</v>
      </c>
      <c r="T1811" s="1" t="s">
        <v>28</v>
      </c>
      <c r="U1811" s="1" t="s">
        <v>58</v>
      </c>
    </row>
    <row r="1812" spans="1:21" x14ac:dyDescent="0.25">
      <c r="A1812">
        <v>1814</v>
      </c>
      <c r="B1812">
        <f>IF(IFERROR(VLOOKUP(Origen[[#This Row],[Customer ID]],A1813:A5711,1,FALSE),0)&gt;0,1,0)</f>
        <v>0</v>
      </c>
      <c r="C1812">
        <v>40</v>
      </c>
      <c r="D1812" s="1" t="s">
        <v>2</v>
      </c>
      <c r="E1812" s="1" t="str">
        <f>IF(Origen[[#This Row],[Genero Sin Depurar]]="","Desconocido",Origen[[#This Row],[Genero Sin Depurar]])</f>
        <v>Male</v>
      </c>
      <c r="F1812" s="1" t="s">
        <v>41</v>
      </c>
      <c r="G1812" s="1" t="s">
        <v>4</v>
      </c>
      <c r="H1812" s="2">
        <v>48918</v>
      </c>
      <c r="I1812" s="2" t="str">
        <f>TEXT(Origen[[#This Row],[Fecha Compra]],"dddd")</f>
        <v>lunes</v>
      </c>
      <c r="J1812" s="7" t="str">
        <f>TEXT(MONTH(Origen[[#This Row],[Fecha Compra]]),"MM")</f>
        <v>01</v>
      </c>
      <c r="K1812" s="7">
        <f>YEAR(Origen[[#This Row],[Fecha Compra]])</f>
        <v>2033</v>
      </c>
      <c r="L1812">
        <v>24</v>
      </c>
      <c r="M1812">
        <v>62</v>
      </c>
      <c r="N1812">
        <f>Origen[[#This Row],[Unidades]]*Origen[[#This Row],[PVP]]</f>
        <v>1488</v>
      </c>
      <c r="O1812" s="1" t="s">
        <v>97</v>
      </c>
      <c r="P1812" s="1" t="s">
        <v>26</v>
      </c>
      <c r="Q1812" s="1" t="s">
        <v>60</v>
      </c>
      <c r="R1812" s="1" t="s">
        <v>19</v>
      </c>
      <c r="S1812" s="1" t="s">
        <v>20</v>
      </c>
      <c r="T1812" s="1" t="s">
        <v>28</v>
      </c>
      <c r="U1812" s="1" t="s">
        <v>22</v>
      </c>
    </row>
    <row r="1813" spans="1:21" x14ac:dyDescent="0.25">
      <c r="A1813">
        <v>1815</v>
      </c>
      <c r="B1813">
        <f>IF(IFERROR(VLOOKUP(Origen[[#This Row],[Customer ID]],A1814:A5712,1,FALSE),0)&gt;0,1,0)</f>
        <v>0</v>
      </c>
      <c r="C1813">
        <v>32</v>
      </c>
      <c r="D1813" s="1" t="s">
        <v>2</v>
      </c>
      <c r="E1813" s="1" t="str">
        <f>IF(Origen[[#This Row],[Genero Sin Depurar]]="","Desconocido",Origen[[#This Row],[Genero Sin Depurar]])</f>
        <v>Male</v>
      </c>
      <c r="F1813" s="1" t="s">
        <v>16</v>
      </c>
      <c r="G1813" s="1" t="s">
        <v>4</v>
      </c>
      <c r="H1813" s="2">
        <v>48920</v>
      </c>
      <c r="I1813" s="2" t="str">
        <f>TEXT(Origen[[#This Row],[Fecha Compra]],"dddd")</f>
        <v>miércoles</v>
      </c>
      <c r="J1813" s="7" t="str">
        <f>TEXT(MONTH(Origen[[#This Row],[Fecha Compra]]),"MM")</f>
        <v>01</v>
      </c>
      <c r="K1813" s="7">
        <f>YEAR(Origen[[#This Row],[Fecha Compra]])</f>
        <v>2033</v>
      </c>
      <c r="L1813">
        <v>24</v>
      </c>
      <c r="M1813">
        <v>92</v>
      </c>
      <c r="N1813">
        <f>Origen[[#This Row],[Unidades]]*Origen[[#This Row],[PVP]]</f>
        <v>2208</v>
      </c>
      <c r="O1813" s="1" t="s">
        <v>38</v>
      </c>
      <c r="P1813" s="1" t="s">
        <v>26</v>
      </c>
      <c r="Q1813" s="1" t="s">
        <v>34</v>
      </c>
      <c r="R1813" s="1" t="s">
        <v>35</v>
      </c>
      <c r="S1813" s="1" t="s">
        <v>20</v>
      </c>
      <c r="T1813" s="1" t="s">
        <v>15</v>
      </c>
      <c r="U1813" s="1" t="s">
        <v>40</v>
      </c>
    </row>
    <row r="1814" spans="1:21" x14ac:dyDescent="0.25">
      <c r="A1814">
        <v>1816</v>
      </c>
      <c r="B1814">
        <f>IF(IFERROR(VLOOKUP(Origen[[#This Row],[Customer ID]],A1815:A5713,1,FALSE),0)&gt;0,1,0)</f>
        <v>0</v>
      </c>
      <c r="C1814">
        <v>51</v>
      </c>
      <c r="D1814" s="1" t="s">
        <v>2</v>
      </c>
      <c r="E1814" s="1" t="str">
        <f>IF(Origen[[#This Row],[Genero Sin Depurar]]="","Desconocido",Origen[[#This Row],[Genero Sin Depurar]])</f>
        <v>Male</v>
      </c>
      <c r="F1814" s="1" t="s">
        <v>53</v>
      </c>
      <c r="G1814" s="1" t="s">
        <v>24</v>
      </c>
      <c r="H1814" s="2">
        <v>48922</v>
      </c>
      <c r="I1814" s="2" t="str">
        <f>TEXT(Origen[[#This Row],[Fecha Compra]],"dddd")</f>
        <v>viernes</v>
      </c>
      <c r="J1814" s="7" t="str">
        <f>TEXT(MONTH(Origen[[#This Row],[Fecha Compra]]),"MM")</f>
        <v>01</v>
      </c>
      <c r="K1814" s="7">
        <f>YEAR(Origen[[#This Row],[Fecha Compra]])</f>
        <v>2033</v>
      </c>
      <c r="L1814">
        <v>48</v>
      </c>
      <c r="M1814">
        <v>72</v>
      </c>
      <c r="N1814">
        <f>Origen[[#This Row],[Unidades]]*Origen[[#This Row],[PVP]]</f>
        <v>3456</v>
      </c>
      <c r="O1814" s="1" t="s">
        <v>112</v>
      </c>
      <c r="P1814" s="1" t="s">
        <v>6</v>
      </c>
      <c r="Q1814" s="1" t="s">
        <v>34</v>
      </c>
      <c r="R1814" s="1" t="s">
        <v>8</v>
      </c>
      <c r="S1814" s="1" t="s">
        <v>52</v>
      </c>
      <c r="T1814" s="1" t="s">
        <v>21</v>
      </c>
      <c r="U1814" s="1" t="s">
        <v>79</v>
      </c>
    </row>
    <row r="1815" spans="1:21" x14ac:dyDescent="0.25">
      <c r="A1815">
        <v>1817</v>
      </c>
      <c r="B1815">
        <f>IF(IFERROR(VLOOKUP(Origen[[#This Row],[Customer ID]],A1816:A5714,1,FALSE),0)&gt;0,1,0)</f>
        <v>0</v>
      </c>
      <c r="C1815">
        <v>26</v>
      </c>
      <c r="D1815" s="1" t="s">
        <v>2</v>
      </c>
      <c r="E1815" s="1" t="str">
        <f>IF(Origen[[#This Row],[Genero Sin Depurar]]="","Desconocido",Origen[[#This Row],[Genero Sin Depurar]])</f>
        <v>Male</v>
      </c>
      <c r="F1815" s="1" t="s">
        <v>106</v>
      </c>
      <c r="G1815" s="1" t="s">
        <v>49</v>
      </c>
      <c r="H1815" s="2">
        <v>48924</v>
      </c>
      <c r="I1815" s="2" t="str">
        <f>TEXT(Origen[[#This Row],[Fecha Compra]],"dddd")</f>
        <v>domingo</v>
      </c>
      <c r="J1815" s="7" t="str">
        <f>TEXT(MONTH(Origen[[#This Row],[Fecha Compra]]),"MM")</f>
        <v>01</v>
      </c>
      <c r="K1815" s="7">
        <f>YEAR(Origen[[#This Row],[Fecha Compra]])</f>
        <v>2033</v>
      </c>
      <c r="L1815">
        <v>4</v>
      </c>
      <c r="M1815">
        <v>79</v>
      </c>
      <c r="N1815">
        <f>Origen[[#This Row],[Unidades]]*Origen[[#This Row],[PVP]]</f>
        <v>316</v>
      </c>
      <c r="O1815" s="1" t="s">
        <v>123</v>
      </c>
      <c r="P1815" s="1" t="s">
        <v>26</v>
      </c>
      <c r="Q1815" s="1" t="s">
        <v>55</v>
      </c>
      <c r="R1815" s="1" t="s">
        <v>35</v>
      </c>
      <c r="S1815" s="1" t="s">
        <v>9</v>
      </c>
      <c r="T1815" s="1" t="s">
        <v>15</v>
      </c>
      <c r="U1815" s="1" t="s">
        <v>22</v>
      </c>
    </row>
    <row r="1816" spans="1:21" x14ac:dyDescent="0.25">
      <c r="A1816">
        <v>1818</v>
      </c>
      <c r="B1816">
        <f>IF(IFERROR(VLOOKUP(Origen[[#This Row],[Customer ID]],A1817:A5715,1,FALSE),0)&gt;0,1,0)</f>
        <v>0</v>
      </c>
      <c r="C1816">
        <v>32</v>
      </c>
      <c r="D1816" s="1" t="s">
        <v>2</v>
      </c>
      <c r="E1816" s="1" t="str">
        <f>IF(Origen[[#This Row],[Genero Sin Depurar]]="","Desconocido",Origen[[#This Row],[Genero Sin Depurar]])</f>
        <v>Male</v>
      </c>
      <c r="F1816" s="1" t="s">
        <v>95</v>
      </c>
      <c r="G1816" s="1" t="s">
        <v>4</v>
      </c>
      <c r="H1816" s="2">
        <v>48926</v>
      </c>
      <c r="I1816" s="2" t="str">
        <f>TEXT(Origen[[#This Row],[Fecha Compra]],"dddd")</f>
        <v>martes</v>
      </c>
      <c r="J1816" s="7" t="str">
        <f>TEXT(MONTH(Origen[[#This Row],[Fecha Compra]]),"MM")</f>
        <v>01</v>
      </c>
      <c r="K1816" s="7">
        <f>YEAR(Origen[[#This Row],[Fecha Compra]])</f>
        <v>2033</v>
      </c>
      <c r="L1816">
        <v>20</v>
      </c>
      <c r="M1816">
        <v>27</v>
      </c>
      <c r="N1816">
        <f>Origen[[#This Row],[Unidades]]*Origen[[#This Row],[PVP]]</f>
        <v>540</v>
      </c>
      <c r="O1816" s="1" t="s">
        <v>61</v>
      </c>
      <c r="P1816" s="1" t="s">
        <v>26</v>
      </c>
      <c r="Q1816" s="1" t="s">
        <v>34</v>
      </c>
      <c r="R1816" s="1" t="s">
        <v>35</v>
      </c>
      <c r="S1816" s="1" t="s">
        <v>20</v>
      </c>
      <c r="T1816" s="1" t="s">
        <v>15</v>
      </c>
      <c r="U1816" s="1" t="s">
        <v>22</v>
      </c>
    </row>
    <row r="1817" spans="1:21" x14ac:dyDescent="0.25">
      <c r="A1817">
        <v>1819</v>
      </c>
      <c r="B1817">
        <f>IF(IFERROR(VLOOKUP(Origen[[#This Row],[Customer ID]],A1818:A5716,1,FALSE),0)&gt;0,1,0)</f>
        <v>0</v>
      </c>
      <c r="C1817">
        <v>58</v>
      </c>
      <c r="D1817" s="1" t="s">
        <v>2</v>
      </c>
      <c r="E1817" s="1" t="str">
        <f>IF(Origen[[#This Row],[Genero Sin Depurar]]="","Desconocido",Origen[[#This Row],[Genero Sin Depurar]])</f>
        <v>Male</v>
      </c>
      <c r="F1817" s="1" t="s">
        <v>71</v>
      </c>
      <c r="G1817" s="1" t="s">
        <v>49</v>
      </c>
      <c r="H1817" s="2">
        <v>48928</v>
      </c>
      <c r="I1817" s="2" t="str">
        <f>TEXT(Origen[[#This Row],[Fecha Compra]],"dddd")</f>
        <v>jueves</v>
      </c>
      <c r="J1817" s="7" t="str">
        <f>TEXT(MONTH(Origen[[#This Row],[Fecha Compra]]),"MM")</f>
        <v>01</v>
      </c>
      <c r="K1817" s="7">
        <f>YEAR(Origen[[#This Row],[Fecha Compra]])</f>
        <v>2033</v>
      </c>
      <c r="L1817">
        <v>47</v>
      </c>
      <c r="M1817">
        <v>39</v>
      </c>
      <c r="N1817">
        <f>Origen[[#This Row],[Unidades]]*Origen[[#This Row],[PVP]]</f>
        <v>1833</v>
      </c>
      <c r="O1817" s="1" t="s">
        <v>80</v>
      </c>
      <c r="P1817" s="1" t="s">
        <v>26</v>
      </c>
      <c r="Q1817" s="1" t="s">
        <v>34</v>
      </c>
      <c r="R1817" s="1" t="s">
        <v>39</v>
      </c>
      <c r="S1817" s="1" t="s">
        <v>9</v>
      </c>
      <c r="T1817" s="1" t="s">
        <v>68</v>
      </c>
      <c r="U1817" s="1" t="s">
        <v>79</v>
      </c>
    </row>
    <row r="1818" spans="1:21" x14ac:dyDescent="0.25">
      <c r="A1818">
        <v>1820</v>
      </c>
      <c r="B1818">
        <f>IF(IFERROR(VLOOKUP(Origen[[#This Row],[Customer ID]],A1819:A5717,1,FALSE),0)&gt;0,1,0)</f>
        <v>0</v>
      </c>
      <c r="C1818">
        <v>51</v>
      </c>
      <c r="D1818" s="1" t="s">
        <v>2</v>
      </c>
      <c r="E1818" s="1" t="str">
        <f>IF(Origen[[#This Row],[Genero Sin Depurar]]="","Desconocido",Origen[[#This Row],[Genero Sin Depurar]])</f>
        <v>Male</v>
      </c>
      <c r="F1818" s="1" t="s">
        <v>107</v>
      </c>
      <c r="G1818" s="1" t="s">
        <v>4</v>
      </c>
      <c r="H1818" s="2">
        <v>48930</v>
      </c>
      <c r="I1818" s="2" t="str">
        <f>TEXT(Origen[[#This Row],[Fecha Compra]],"dddd")</f>
        <v>sábado</v>
      </c>
      <c r="J1818" s="7" t="str">
        <f>TEXT(MONTH(Origen[[#This Row],[Fecha Compra]]),"MM")</f>
        <v>01</v>
      </c>
      <c r="K1818" s="7">
        <f>YEAR(Origen[[#This Row],[Fecha Compra]])</f>
        <v>2033</v>
      </c>
      <c r="L1818">
        <v>50</v>
      </c>
      <c r="M1818">
        <v>86</v>
      </c>
      <c r="N1818">
        <f>Origen[[#This Row],[Unidades]]*Origen[[#This Row],[PVP]]</f>
        <v>4300</v>
      </c>
      <c r="O1818" s="1" t="s">
        <v>89</v>
      </c>
      <c r="P1818" s="1" t="s">
        <v>18</v>
      </c>
      <c r="Q1818" s="1" t="s">
        <v>82</v>
      </c>
      <c r="R1818" s="1" t="s">
        <v>19</v>
      </c>
      <c r="S1818" s="1" t="s">
        <v>27</v>
      </c>
      <c r="T1818" s="1" t="s">
        <v>15</v>
      </c>
      <c r="U1818" s="1" t="s">
        <v>40</v>
      </c>
    </row>
    <row r="1819" spans="1:21" x14ac:dyDescent="0.25">
      <c r="A1819">
        <v>1821</v>
      </c>
      <c r="B1819">
        <f>IF(IFERROR(VLOOKUP(Origen[[#This Row],[Customer ID]],A1820:A5718,1,FALSE),0)&gt;0,1,0)</f>
        <v>0</v>
      </c>
      <c r="C1819">
        <v>19</v>
      </c>
      <c r="D1819" s="1" t="s">
        <v>2</v>
      </c>
      <c r="E1819" s="1" t="str">
        <f>IF(Origen[[#This Row],[Genero Sin Depurar]]="","Desconocido",Origen[[#This Row],[Genero Sin Depurar]])</f>
        <v>Male</v>
      </c>
      <c r="F1819" s="1" t="s">
        <v>37</v>
      </c>
      <c r="G1819" s="1" t="s">
        <v>4</v>
      </c>
      <c r="H1819" s="2">
        <v>48932</v>
      </c>
      <c r="I1819" s="2" t="str">
        <f>TEXT(Origen[[#This Row],[Fecha Compra]],"dddd")</f>
        <v>lunes</v>
      </c>
      <c r="J1819" s="7" t="str">
        <f>TEXT(MONTH(Origen[[#This Row],[Fecha Compra]]),"MM")</f>
        <v>01</v>
      </c>
      <c r="K1819" s="7">
        <f>YEAR(Origen[[#This Row],[Fecha Compra]])</f>
        <v>2033</v>
      </c>
      <c r="L1819">
        <v>31</v>
      </c>
      <c r="M1819">
        <v>94</v>
      </c>
      <c r="N1819">
        <f>Origen[[#This Row],[Unidades]]*Origen[[#This Row],[PVP]]</f>
        <v>2914</v>
      </c>
      <c r="O1819" s="1" t="s">
        <v>131</v>
      </c>
      <c r="P1819" s="1" t="s">
        <v>74</v>
      </c>
      <c r="Q1819" s="1" t="s">
        <v>62</v>
      </c>
      <c r="R1819" s="1" t="s">
        <v>39</v>
      </c>
      <c r="S1819" s="1" t="s">
        <v>9</v>
      </c>
      <c r="T1819" s="1" t="s">
        <v>28</v>
      </c>
      <c r="U1819" s="1" t="s">
        <v>70</v>
      </c>
    </row>
    <row r="1820" spans="1:21" x14ac:dyDescent="0.25">
      <c r="A1820">
        <v>1822</v>
      </c>
      <c r="B1820">
        <f>IF(IFERROR(VLOOKUP(Origen[[#This Row],[Customer ID]],A1821:A5719,1,FALSE),0)&gt;0,1,0)</f>
        <v>0</v>
      </c>
      <c r="C1820">
        <v>57</v>
      </c>
      <c r="D1820" s="1" t="s">
        <v>2</v>
      </c>
      <c r="E1820" s="1" t="str">
        <f>IF(Origen[[#This Row],[Genero Sin Depurar]]="","Desconocido",Origen[[#This Row],[Genero Sin Depurar]])</f>
        <v>Male</v>
      </c>
      <c r="F1820" s="1" t="s">
        <v>41</v>
      </c>
      <c r="G1820" s="1" t="s">
        <v>4</v>
      </c>
      <c r="H1820" s="2">
        <v>48934</v>
      </c>
      <c r="I1820" s="2" t="str">
        <f>TEXT(Origen[[#This Row],[Fecha Compra]],"dddd")</f>
        <v>miércoles</v>
      </c>
      <c r="J1820" s="7" t="str">
        <f>TEXT(MONTH(Origen[[#This Row],[Fecha Compra]]),"MM")</f>
        <v>01</v>
      </c>
      <c r="K1820" s="7">
        <f>YEAR(Origen[[#This Row],[Fecha Compra]])</f>
        <v>2033</v>
      </c>
      <c r="L1820">
        <v>29</v>
      </c>
      <c r="M1820">
        <v>53</v>
      </c>
      <c r="N1820">
        <f>Origen[[#This Row],[Unidades]]*Origen[[#This Row],[PVP]]</f>
        <v>1537</v>
      </c>
      <c r="O1820" s="1" t="s">
        <v>13</v>
      </c>
      <c r="P1820" s="1" t="s">
        <v>26</v>
      </c>
      <c r="Q1820" s="1" t="s">
        <v>67</v>
      </c>
      <c r="R1820" s="1" t="s">
        <v>19</v>
      </c>
      <c r="S1820" s="1" t="s">
        <v>9</v>
      </c>
      <c r="T1820" s="1" t="s">
        <v>28</v>
      </c>
      <c r="U1820" s="1" t="s">
        <v>40</v>
      </c>
    </row>
    <row r="1821" spans="1:21" x14ac:dyDescent="0.25">
      <c r="A1821">
        <v>1823</v>
      </c>
      <c r="B1821">
        <f>IF(IFERROR(VLOOKUP(Origen[[#This Row],[Customer ID]],A1822:A5720,1,FALSE),0)&gt;0,1,0)</f>
        <v>0</v>
      </c>
      <c r="C1821">
        <v>66</v>
      </c>
      <c r="D1821" s="1" t="s">
        <v>2</v>
      </c>
      <c r="E1821" s="1" t="str">
        <f>IF(Origen[[#This Row],[Genero Sin Depurar]]="","Desconocido",Origen[[#This Row],[Genero Sin Depurar]])</f>
        <v>Male</v>
      </c>
      <c r="F1821" s="1" t="s">
        <v>37</v>
      </c>
      <c r="G1821" s="1" t="s">
        <v>4</v>
      </c>
      <c r="H1821" s="2">
        <v>48936</v>
      </c>
      <c r="I1821" s="2" t="str">
        <f>TEXT(Origen[[#This Row],[Fecha Compra]],"dddd")</f>
        <v>viernes</v>
      </c>
      <c r="J1821" s="7" t="str">
        <f>TEXT(MONTH(Origen[[#This Row],[Fecha Compra]]),"MM")</f>
        <v>01</v>
      </c>
      <c r="K1821" s="7">
        <f>YEAR(Origen[[#This Row],[Fecha Compra]])</f>
        <v>2033</v>
      </c>
      <c r="L1821">
        <v>4</v>
      </c>
      <c r="M1821">
        <v>85</v>
      </c>
      <c r="N1821">
        <f>Origen[[#This Row],[Unidades]]*Origen[[#This Row],[PVP]]</f>
        <v>340</v>
      </c>
      <c r="O1821" s="1" t="s">
        <v>121</v>
      </c>
      <c r="P1821" s="1" t="s">
        <v>18</v>
      </c>
      <c r="Q1821" s="1" t="s">
        <v>91</v>
      </c>
      <c r="R1821" s="1" t="s">
        <v>35</v>
      </c>
      <c r="S1821" s="1" t="s">
        <v>36</v>
      </c>
      <c r="T1821" s="1" t="s">
        <v>15</v>
      </c>
      <c r="U1821" s="1" t="s">
        <v>31</v>
      </c>
    </row>
    <row r="1822" spans="1:21" x14ac:dyDescent="0.25">
      <c r="A1822">
        <v>1824</v>
      </c>
      <c r="B1822">
        <f>IF(IFERROR(VLOOKUP(Origen[[#This Row],[Customer ID]],A1823:A5721,1,FALSE),0)&gt;0,1,0)</f>
        <v>0</v>
      </c>
      <c r="C1822">
        <v>62</v>
      </c>
      <c r="D1822" s="1" t="s">
        <v>2</v>
      </c>
      <c r="E1822" s="1" t="str">
        <f>IF(Origen[[#This Row],[Genero Sin Depurar]]="","Desconocido",Origen[[#This Row],[Genero Sin Depurar]])</f>
        <v>Male</v>
      </c>
      <c r="F1822" s="1" t="s">
        <v>107</v>
      </c>
      <c r="G1822" s="1" t="s">
        <v>4</v>
      </c>
      <c r="H1822" s="2">
        <v>48938</v>
      </c>
      <c r="I1822" s="2" t="str">
        <f>TEXT(Origen[[#This Row],[Fecha Compra]],"dddd")</f>
        <v>domingo</v>
      </c>
      <c r="J1822" s="7" t="str">
        <f>TEXT(MONTH(Origen[[#This Row],[Fecha Compra]]),"MM")</f>
        <v>01</v>
      </c>
      <c r="K1822" s="7">
        <f>YEAR(Origen[[#This Row],[Fecha Compra]])</f>
        <v>2033</v>
      </c>
      <c r="L1822">
        <v>40</v>
      </c>
      <c r="M1822">
        <v>50</v>
      </c>
      <c r="N1822">
        <f>Origen[[#This Row],[Unidades]]*Origen[[#This Row],[PVP]]</f>
        <v>2000</v>
      </c>
      <c r="O1822" s="1" t="s">
        <v>42</v>
      </c>
      <c r="P1822" s="1" t="s">
        <v>6</v>
      </c>
      <c r="Q1822" s="1" t="s">
        <v>51</v>
      </c>
      <c r="R1822" s="1" t="s">
        <v>39</v>
      </c>
      <c r="S1822" s="1" t="s">
        <v>20</v>
      </c>
      <c r="T1822" s="1" t="s">
        <v>57</v>
      </c>
      <c r="U1822" s="1" t="s">
        <v>58</v>
      </c>
    </row>
    <row r="1823" spans="1:21" x14ac:dyDescent="0.25">
      <c r="A1823">
        <v>1825</v>
      </c>
      <c r="B1823">
        <f>IF(IFERROR(VLOOKUP(Origen[[#This Row],[Customer ID]],A1824:A5722,1,FALSE),0)&gt;0,1,0)</f>
        <v>0</v>
      </c>
      <c r="C1823">
        <v>58</v>
      </c>
      <c r="D1823" s="1" t="s">
        <v>2</v>
      </c>
      <c r="E1823" s="1" t="str">
        <f>IF(Origen[[#This Row],[Genero Sin Depurar]]="","Desconocido",Origen[[#This Row],[Genero Sin Depurar]])</f>
        <v>Male</v>
      </c>
      <c r="F1823" s="1" t="s">
        <v>77</v>
      </c>
      <c r="G1823" s="1" t="s">
        <v>4</v>
      </c>
      <c r="H1823" s="2">
        <v>48940</v>
      </c>
      <c r="I1823" s="2" t="str">
        <f>TEXT(Origen[[#This Row],[Fecha Compra]],"dddd")</f>
        <v>martes</v>
      </c>
      <c r="J1823" s="7" t="str">
        <f>TEXT(MONTH(Origen[[#This Row],[Fecha Compra]]),"MM")</f>
        <v>01</v>
      </c>
      <c r="K1823" s="7">
        <f>YEAR(Origen[[#This Row],[Fecha Compra]])</f>
        <v>2033</v>
      </c>
      <c r="L1823">
        <v>31</v>
      </c>
      <c r="M1823">
        <v>47</v>
      </c>
      <c r="N1823">
        <f>Origen[[#This Row],[Unidades]]*Origen[[#This Row],[PVP]]</f>
        <v>1457</v>
      </c>
      <c r="O1823" s="1" t="s">
        <v>97</v>
      </c>
      <c r="P1823" s="1" t="s">
        <v>74</v>
      </c>
      <c r="Q1823" s="1" t="s">
        <v>118</v>
      </c>
      <c r="R1823" s="1" t="s">
        <v>8</v>
      </c>
      <c r="S1823" s="1" t="s">
        <v>9</v>
      </c>
      <c r="T1823" s="1" t="s">
        <v>15</v>
      </c>
      <c r="U1823" s="1" t="s">
        <v>70</v>
      </c>
    </row>
    <row r="1824" spans="1:21" x14ac:dyDescent="0.25">
      <c r="A1824">
        <v>1826</v>
      </c>
      <c r="B1824">
        <f>IF(IFERROR(VLOOKUP(Origen[[#This Row],[Customer ID]],A1825:A5723,1,FALSE),0)&gt;0,1,0)</f>
        <v>0</v>
      </c>
      <c r="C1824">
        <v>23</v>
      </c>
      <c r="D1824" s="1" t="s">
        <v>2</v>
      </c>
      <c r="E1824" s="1" t="str">
        <f>IF(Origen[[#This Row],[Genero Sin Depurar]]="","Desconocido",Origen[[#This Row],[Genero Sin Depurar]])</f>
        <v>Male</v>
      </c>
      <c r="F1824" s="1" t="s">
        <v>119</v>
      </c>
      <c r="G1824" s="1" t="s">
        <v>24</v>
      </c>
      <c r="H1824" s="2">
        <v>48942</v>
      </c>
      <c r="I1824" s="2" t="str">
        <f>TEXT(Origen[[#This Row],[Fecha Compra]],"dddd")</f>
        <v>jueves</v>
      </c>
      <c r="J1824" s="7" t="str">
        <f>TEXT(MONTH(Origen[[#This Row],[Fecha Compra]]),"MM")</f>
        <v>01</v>
      </c>
      <c r="K1824" s="7">
        <f>YEAR(Origen[[#This Row],[Fecha Compra]])</f>
        <v>2033</v>
      </c>
      <c r="L1824">
        <v>41</v>
      </c>
      <c r="M1824">
        <v>75</v>
      </c>
      <c r="N1824">
        <f>Origen[[#This Row],[Unidades]]*Origen[[#This Row],[PVP]]</f>
        <v>3075</v>
      </c>
      <c r="O1824" s="1" t="s">
        <v>129</v>
      </c>
      <c r="P1824" s="1" t="s">
        <v>26</v>
      </c>
      <c r="Q1824" s="1" t="s">
        <v>51</v>
      </c>
      <c r="R1824" s="1" t="s">
        <v>8</v>
      </c>
      <c r="S1824" s="1" t="s">
        <v>27</v>
      </c>
      <c r="T1824" s="1" t="s">
        <v>21</v>
      </c>
      <c r="U1824" s="1" t="s">
        <v>22</v>
      </c>
    </row>
    <row r="1825" spans="1:21" x14ac:dyDescent="0.25">
      <c r="A1825">
        <v>1827</v>
      </c>
      <c r="B1825">
        <f>IF(IFERROR(VLOOKUP(Origen[[#This Row],[Customer ID]],A1826:A5724,1,FALSE),0)&gt;0,1,0)</f>
        <v>0</v>
      </c>
      <c r="C1825">
        <v>45</v>
      </c>
      <c r="D1825" s="1" t="s">
        <v>2</v>
      </c>
      <c r="E1825" s="1" t="str">
        <f>IF(Origen[[#This Row],[Genero Sin Depurar]]="","Desconocido",Origen[[#This Row],[Genero Sin Depurar]])</f>
        <v>Male</v>
      </c>
      <c r="F1825" s="1" t="s">
        <v>95</v>
      </c>
      <c r="G1825" s="1" t="s">
        <v>4</v>
      </c>
      <c r="H1825" s="2">
        <v>48944</v>
      </c>
      <c r="I1825" s="2" t="str">
        <f>TEXT(Origen[[#This Row],[Fecha Compra]],"dddd")</f>
        <v>sábado</v>
      </c>
      <c r="J1825" s="7" t="str">
        <f>TEXT(MONTH(Origen[[#This Row],[Fecha Compra]]),"MM")</f>
        <v>01</v>
      </c>
      <c r="K1825" s="7">
        <f>YEAR(Origen[[#This Row],[Fecha Compra]])</f>
        <v>2033</v>
      </c>
      <c r="L1825">
        <v>44</v>
      </c>
      <c r="M1825">
        <v>60</v>
      </c>
      <c r="N1825">
        <f>Origen[[#This Row],[Unidades]]*Origen[[#This Row],[PVP]]</f>
        <v>2640</v>
      </c>
      <c r="O1825" s="1" t="s">
        <v>98</v>
      </c>
      <c r="P1825" s="1" t="s">
        <v>26</v>
      </c>
      <c r="Q1825" s="1" t="s">
        <v>30</v>
      </c>
      <c r="R1825" s="1" t="s">
        <v>8</v>
      </c>
      <c r="S1825" s="1" t="s">
        <v>9</v>
      </c>
      <c r="T1825" s="1" t="s">
        <v>68</v>
      </c>
      <c r="U1825" s="1" t="s">
        <v>31</v>
      </c>
    </row>
    <row r="1826" spans="1:21" x14ac:dyDescent="0.25">
      <c r="A1826">
        <v>1828</v>
      </c>
      <c r="B1826">
        <f>IF(IFERROR(VLOOKUP(Origen[[#This Row],[Customer ID]],A1827:A5725,1,FALSE),0)&gt;0,1,0)</f>
        <v>0</v>
      </c>
      <c r="C1826">
        <v>20</v>
      </c>
      <c r="D1826" s="1" t="s">
        <v>2</v>
      </c>
      <c r="E1826" s="1" t="str">
        <f>IF(Origen[[#This Row],[Genero Sin Depurar]]="","Desconocido",Origen[[#This Row],[Genero Sin Depurar]])</f>
        <v>Male</v>
      </c>
      <c r="F1826" s="1" t="s">
        <v>95</v>
      </c>
      <c r="G1826" s="1" t="s">
        <v>4</v>
      </c>
      <c r="H1826" s="2">
        <v>48946</v>
      </c>
      <c r="I1826" s="2" t="str">
        <f>TEXT(Origen[[#This Row],[Fecha Compra]],"dddd")</f>
        <v>lunes</v>
      </c>
      <c r="J1826" s="7" t="str">
        <f>TEXT(MONTH(Origen[[#This Row],[Fecha Compra]]),"MM")</f>
        <v>01</v>
      </c>
      <c r="K1826" s="7">
        <f>YEAR(Origen[[#This Row],[Fecha Compra]])</f>
        <v>2034</v>
      </c>
      <c r="L1826">
        <v>31</v>
      </c>
      <c r="M1826">
        <v>36</v>
      </c>
      <c r="N1826">
        <f>Origen[[#This Row],[Unidades]]*Origen[[#This Row],[PVP]]</f>
        <v>1116</v>
      </c>
      <c r="O1826" s="1" t="s">
        <v>111</v>
      </c>
      <c r="P1826" s="1" t="s">
        <v>18</v>
      </c>
      <c r="Q1826" s="1" t="s">
        <v>51</v>
      </c>
      <c r="R1826" s="1" t="s">
        <v>19</v>
      </c>
      <c r="S1826" s="1" t="s">
        <v>52</v>
      </c>
      <c r="T1826" s="1" t="s">
        <v>57</v>
      </c>
      <c r="U1826" s="1" t="s">
        <v>22</v>
      </c>
    </row>
    <row r="1827" spans="1:21" x14ac:dyDescent="0.25">
      <c r="A1827">
        <v>1829</v>
      </c>
      <c r="B1827">
        <f>IF(IFERROR(VLOOKUP(Origen[[#This Row],[Customer ID]],A1828:A5726,1,FALSE),0)&gt;0,1,0)</f>
        <v>0</v>
      </c>
      <c r="C1827">
        <v>33</v>
      </c>
      <c r="D1827" s="1" t="s">
        <v>2</v>
      </c>
      <c r="E1827" s="1" t="str">
        <f>IF(Origen[[#This Row],[Genero Sin Depurar]]="","Desconocido",Origen[[#This Row],[Genero Sin Depurar]])</f>
        <v>Male</v>
      </c>
      <c r="F1827" s="1" t="s">
        <v>44</v>
      </c>
      <c r="G1827" s="1" t="s">
        <v>45</v>
      </c>
      <c r="H1827" s="2">
        <v>48948</v>
      </c>
      <c r="I1827" s="2" t="str">
        <f>TEXT(Origen[[#This Row],[Fecha Compra]],"dddd")</f>
        <v>miércoles</v>
      </c>
      <c r="J1827" s="7" t="str">
        <f>TEXT(MONTH(Origen[[#This Row],[Fecha Compra]]),"MM")</f>
        <v>01</v>
      </c>
      <c r="K1827" s="7">
        <f>YEAR(Origen[[#This Row],[Fecha Compra]])</f>
        <v>2034</v>
      </c>
      <c r="L1827">
        <v>45</v>
      </c>
      <c r="M1827">
        <v>80</v>
      </c>
      <c r="N1827">
        <f>Origen[[#This Row],[Unidades]]*Origen[[#This Row],[PVP]]</f>
        <v>3600</v>
      </c>
      <c r="O1827" s="1" t="s">
        <v>64</v>
      </c>
      <c r="P1827" s="1" t="s">
        <v>6</v>
      </c>
      <c r="Q1827" s="1" t="s">
        <v>7</v>
      </c>
      <c r="R1827" s="1" t="s">
        <v>19</v>
      </c>
      <c r="S1827" s="1" t="s">
        <v>9</v>
      </c>
      <c r="T1827" s="1" t="s">
        <v>15</v>
      </c>
      <c r="U1827" s="1" t="s">
        <v>79</v>
      </c>
    </row>
    <row r="1828" spans="1:21" x14ac:dyDescent="0.25">
      <c r="A1828">
        <v>1830</v>
      </c>
      <c r="B1828">
        <f>IF(IFERROR(VLOOKUP(Origen[[#This Row],[Customer ID]],A1829:A5727,1,FALSE),0)&gt;0,1,0)</f>
        <v>0</v>
      </c>
      <c r="C1828">
        <v>30</v>
      </c>
      <c r="D1828" s="1" t="s">
        <v>2</v>
      </c>
      <c r="E1828" s="1" t="str">
        <f>IF(Origen[[#This Row],[Genero Sin Depurar]]="","Desconocido",Origen[[#This Row],[Genero Sin Depurar]])</f>
        <v>Male</v>
      </c>
      <c r="F1828" s="1" t="s">
        <v>106</v>
      </c>
      <c r="G1828" s="1" t="s">
        <v>49</v>
      </c>
      <c r="H1828" s="2">
        <v>48950</v>
      </c>
      <c r="I1828" s="2" t="str">
        <f>TEXT(Origen[[#This Row],[Fecha Compra]],"dddd")</f>
        <v>viernes</v>
      </c>
      <c r="J1828" s="7" t="str">
        <f>TEXT(MONTH(Origen[[#This Row],[Fecha Compra]]),"MM")</f>
        <v>01</v>
      </c>
      <c r="K1828" s="7">
        <f>YEAR(Origen[[#This Row],[Fecha Compra]])</f>
        <v>2034</v>
      </c>
      <c r="L1828">
        <v>50</v>
      </c>
      <c r="M1828">
        <v>96</v>
      </c>
      <c r="N1828">
        <f>Origen[[#This Row],[Unidades]]*Origen[[#This Row],[PVP]]</f>
        <v>4800</v>
      </c>
      <c r="O1828" s="1" t="s">
        <v>29</v>
      </c>
      <c r="P1828" s="1" t="s">
        <v>26</v>
      </c>
      <c r="Q1828" s="1" t="s">
        <v>34</v>
      </c>
      <c r="R1828" s="1" t="s">
        <v>19</v>
      </c>
      <c r="S1828" s="1" t="s">
        <v>52</v>
      </c>
      <c r="T1828" s="1" t="s">
        <v>21</v>
      </c>
      <c r="U1828" s="1" t="s">
        <v>40</v>
      </c>
    </row>
    <row r="1829" spans="1:21" x14ac:dyDescent="0.25">
      <c r="A1829">
        <v>1831</v>
      </c>
      <c r="B1829">
        <f>IF(IFERROR(VLOOKUP(Origen[[#This Row],[Customer ID]],A1830:A5728,1,FALSE),0)&gt;0,1,0)</f>
        <v>0</v>
      </c>
      <c r="C1829">
        <v>50</v>
      </c>
      <c r="D1829" s="1" t="s">
        <v>2</v>
      </c>
      <c r="E1829" s="1" t="str">
        <f>IF(Origen[[#This Row],[Genero Sin Depurar]]="","Desconocido",Origen[[#This Row],[Genero Sin Depurar]])</f>
        <v>Male</v>
      </c>
      <c r="F1829" s="1" t="s">
        <v>71</v>
      </c>
      <c r="G1829" s="1" t="s">
        <v>49</v>
      </c>
      <c r="H1829" s="2">
        <v>48952</v>
      </c>
      <c r="I1829" s="2" t="str">
        <f>TEXT(Origen[[#This Row],[Fecha Compra]],"dddd")</f>
        <v>domingo</v>
      </c>
      <c r="J1829" s="7" t="str">
        <f>TEXT(MONTH(Origen[[#This Row],[Fecha Compra]]),"MM")</f>
        <v>01</v>
      </c>
      <c r="K1829" s="7">
        <f>YEAR(Origen[[#This Row],[Fecha Compra]])</f>
        <v>2034</v>
      </c>
      <c r="L1829">
        <v>7</v>
      </c>
      <c r="M1829">
        <v>80</v>
      </c>
      <c r="N1829">
        <f>Origen[[#This Row],[Unidades]]*Origen[[#This Row],[PVP]]</f>
        <v>560</v>
      </c>
      <c r="O1829" s="1" t="s">
        <v>93</v>
      </c>
      <c r="P1829" s="1" t="s">
        <v>26</v>
      </c>
      <c r="Q1829" s="1" t="s">
        <v>126</v>
      </c>
      <c r="R1829" s="1" t="s">
        <v>8</v>
      </c>
      <c r="S1829" s="1" t="s">
        <v>9</v>
      </c>
      <c r="T1829" s="1" t="s">
        <v>10</v>
      </c>
      <c r="U1829" s="1" t="s">
        <v>31</v>
      </c>
    </row>
    <row r="1830" spans="1:21" x14ac:dyDescent="0.25">
      <c r="A1830">
        <v>1832</v>
      </c>
      <c r="B1830">
        <f>IF(IFERROR(VLOOKUP(Origen[[#This Row],[Customer ID]],A1831:A5729,1,FALSE),0)&gt;0,1,0)</f>
        <v>0</v>
      </c>
      <c r="C1830">
        <v>62</v>
      </c>
      <c r="D1830" s="1" t="s">
        <v>2</v>
      </c>
      <c r="E1830" s="1" t="str">
        <f>IF(Origen[[#This Row],[Genero Sin Depurar]]="","Desconocido",Origen[[#This Row],[Genero Sin Depurar]])</f>
        <v>Male</v>
      </c>
      <c r="F1830" s="1" t="s">
        <v>3</v>
      </c>
      <c r="G1830" s="1" t="s">
        <v>4</v>
      </c>
      <c r="H1830" s="2">
        <v>48954</v>
      </c>
      <c r="I1830" s="2" t="str">
        <f>TEXT(Origen[[#This Row],[Fecha Compra]],"dddd")</f>
        <v>martes</v>
      </c>
      <c r="J1830" s="7" t="str">
        <f>TEXT(MONTH(Origen[[#This Row],[Fecha Compra]]),"MM")</f>
        <v>01</v>
      </c>
      <c r="K1830" s="7">
        <f>YEAR(Origen[[#This Row],[Fecha Compra]])</f>
        <v>2034</v>
      </c>
      <c r="L1830">
        <v>5</v>
      </c>
      <c r="M1830">
        <v>71</v>
      </c>
      <c r="N1830">
        <f>Origen[[#This Row],[Unidades]]*Origen[[#This Row],[PVP]]</f>
        <v>355</v>
      </c>
      <c r="O1830" s="1" t="s">
        <v>13</v>
      </c>
      <c r="P1830" s="1" t="s">
        <v>26</v>
      </c>
      <c r="Q1830" s="1" t="s">
        <v>91</v>
      </c>
      <c r="R1830" s="1" t="s">
        <v>35</v>
      </c>
      <c r="S1830" s="1" t="s">
        <v>20</v>
      </c>
      <c r="T1830" s="1" t="s">
        <v>57</v>
      </c>
      <c r="U1830" s="1" t="s">
        <v>79</v>
      </c>
    </row>
    <row r="1831" spans="1:21" x14ac:dyDescent="0.25">
      <c r="A1831">
        <v>1833</v>
      </c>
      <c r="B1831">
        <f>IF(IFERROR(VLOOKUP(Origen[[#This Row],[Customer ID]],A1832:A5730,1,FALSE),0)&gt;0,1,0)</f>
        <v>0</v>
      </c>
      <c r="C1831">
        <v>69</v>
      </c>
      <c r="D1831" s="1" t="s">
        <v>2</v>
      </c>
      <c r="E1831" s="1" t="str">
        <f>IF(Origen[[#This Row],[Genero Sin Depurar]]="","Desconocido",Origen[[#This Row],[Genero Sin Depurar]])</f>
        <v>Male</v>
      </c>
      <c r="F1831" s="1" t="s">
        <v>88</v>
      </c>
      <c r="G1831" s="1" t="s">
        <v>49</v>
      </c>
      <c r="H1831" s="2">
        <v>48956</v>
      </c>
      <c r="I1831" s="2" t="str">
        <f>TEXT(Origen[[#This Row],[Fecha Compra]],"dddd")</f>
        <v>jueves</v>
      </c>
      <c r="J1831" s="7" t="str">
        <f>TEXT(MONTH(Origen[[#This Row],[Fecha Compra]]),"MM")</f>
        <v>01</v>
      </c>
      <c r="K1831" s="7">
        <f>YEAR(Origen[[#This Row],[Fecha Compra]])</f>
        <v>2034</v>
      </c>
      <c r="L1831">
        <v>48</v>
      </c>
      <c r="M1831">
        <v>29</v>
      </c>
      <c r="N1831">
        <f>Origen[[#This Row],[Unidades]]*Origen[[#This Row],[PVP]]</f>
        <v>1392</v>
      </c>
      <c r="O1831" s="1" t="s">
        <v>42</v>
      </c>
      <c r="P1831" s="1" t="s">
        <v>26</v>
      </c>
      <c r="Q1831" s="1" t="s">
        <v>126</v>
      </c>
      <c r="R1831" s="1" t="s">
        <v>39</v>
      </c>
      <c r="S1831" s="1" t="s">
        <v>20</v>
      </c>
      <c r="T1831" s="1" t="s">
        <v>15</v>
      </c>
      <c r="U1831" s="1" t="s">
        <v>70</v>
      </c>
    </row>
    <row r="1832" spans="1:21" x14ac:dyDescent="0.25">
      <c r="A1832">
        <v>1834</v>
      </c>
      <c r="B1832">
        <f>IF(IFERROR(VLOOKUP(Origen[[#This Row],[Customer ID]],A1833:A5731,1,FALSE),0)&gt;0,1,0)</f>
        <v>0</v>
      </c>
      <c r="C1832">
        <v>34</v>
      </c>
      <c r="D1832" s="1" t="s">
        <v>2</v>
      </c>
      <c r="E1832" s="1" t="str">
        <f>IF(Origen[[#This Row],[Genero Sin Depurar]]="","Desconocido",Origen[[#This Row],[Genero Sin Depurar]])</f>
        <v>Male</v>
      </c>
      <c r="F1832" s="1" t="s">
        <v>88</v>
      </c>
      <c r="G1832" s="1" t="s">
        <v>49</v>
      </c>
      <c r="H1832" s="2">
        <v>48958</v>
      </c>
      <c r="I1832" s="2" t="str">
        <f>TEXT(Origen[[#This Row],[Fecha Compra]],"dddd")</f>
        <v>sábado</v>
      </c>
      <c r="J1832" s="7" t="str">
        <f>TEXT(MONTH(Origen[[#This Row],[Fecha Compra]]),"MM")</f>
        <v>01</v>
      </c>
      <c r="K1832" s="7">
        <f>YEAR(Origen[[#This Row],[Fecha Compra]])</f>
        <v>2034</v>
      </c>
      <c r="L1832">
        <v>19</v>
      </c>
      <c r="M1832">
        <v>53</v>
      </c>
      <c r="N1832">
        <f>Origen[[#This Row],[Unidades]]*Origen[[#This Row],[PVP]]</f>
        <v>1007</v>
      </c>
      <c r="O1832" s="1" t="s">
        <v>42</v>
      </c>
      <c r="P1832" s="1" t="s">
        <v>26</v>
      </c>
      <c r="Q1832" s="1" t="s">
        <v>116</v>
      </c>
      <c r="R1832" s="1" t="s">
        <v>19</v>
      </c>
      <c r="S1832" s="1" t="s">
        <v>52</v>
      </c>
      <c r="T1832" s="1" t="s">
        <v>28</v>
      </c>
      <c r="U1832" s="1" t="s">
        <v>11</v>
      </c>
    </row>
    <row r="1833" spans="1:21" x14ac:dyDescent="0.25">
      <c r="A1833">
        <v>1835</v>
      </c>
      <c r="B1833">
        <f>IF(IFERROR(VLOOKUP(Origen[[#This Row],[Customer ID]],A1834:A5732,1,FALSE),0)&gt;0,1,0)</f>
        <v>0</v>
      </c>
      <c r="C1833">
        <v>49</v>
      </c>
      <c r="D1833" s="1" t="s">
        <v>2</v>
      </c>
      <c r="E1833" s="1" t="str">
        <f>IF(Origen[[#This Row],[Genero Sin Depurar]]="","Desconocido",Origen[[#This Row],[Genero Sin Depurar]])</f>
        <v>Male</v>
      </c>
      <c r="F1833" s="1" t="s">
        <v>69</v>
      </c>
      <c r="G1833" s="1" t="s">
        <v>4</v>
      </c>
      <c r="H1833" s="2">
        <v>48960</v>
      </c>
      <c r="I1833" s="2" t="str">
        <f>TEXT(Origen[[#This Row],[Fecha Compra]],"dddd")</f>
        <v>lunes</v>
      </c>
      <c r="J1833" s="7" t="str">
        <f>TEXT(MONTH(Origen[[#This Row],[Fecha Compra]]),"MM")</f>
        <v>01</v>
      </c>
      <c r="K1833" s="7">
        <f>YEAR(Origen[[#This Row],[Fecha Compra]])</f>
        <v>2034</v>
      </c>
      <c r="L1833">
        <v>39</v>
      </c>
      <c r="M1833">
        <v>35</v>
      </c>
      <c r="N1833">
        <f>Origen[[#This Row],[Unidades]]*Origen[[#This Row],[PVP]]</f>
        <v>1365</v>
      </c>
      <c r="O1833" s="1" t="s">
        <v>98</v>
      </c>
      <c r="P1833" s="1" t="s">
        <v>26</v>
      </c>
      <c r="Q1833" s="1" t="s">
        <v>43</v>
      </c>
      <c r="R1833" s="1" t="s">
        <v>35</v>
      </c>
      <c r="S1833" s="1" t="s">
        <v>52</v>
      </c>
      <c r="T1833" s="1" t="s">
        <v>10</v>
      </c>
      <c r="U1833" s="1" t="s">
        <v>11</v>
      </c>
    </row>
    <row r="1834" spans="1:21" x14ac:dyDescent="0.25">
      <c r="A1834">
        <v>1836</v>
      </c>
      <c r="B1834">
        <f>IF(IFERROR(VLOOKUP(Origen[[#This Row],[Customer ID]],A1835:A5733,1,FALSE),0)&gt;0,1,0)</f>
        <v>0</v>
      </c>
      <c r="C1834">
        <v>65</v>
      </c>
      <c r="D1834" s="1" t="s">
        <v>2</v>
      </c>
      <c r="E1834" s="1" t="str">
        <f>IF(Origen[[#This Row],[Genero Sin Depurar]]="","Desconocido",Origen[[#This Row],[Genero Sin Depurar]])</f>
        <v>Male</v>
      </c>
      <c r="F1834" s="1" t="s">
        <v>101</v>
      </c>
      <c r="G1834" s="1" t="s">
        <v>49</v>
      </c>
      <c r="H1834" s="2">
        <v>48962</v>
      </c>
      <c r="I1834" s="2" t="str">
        <f>TEXT(Origen[[#This Row],[Fecha Compra]],"dddd")</f>
        <v>miércoles</v>
      </c>
      <c r="J1834" s="7" t="str">
        <f>TEXT(MONTH(Origen[[#This Row],[Fecha Compra]]),"MM")</f>
        <v>01</v>
      </c>
      <c r="K1834" s="7">
        <f>YEAR(Origen[[#This Row],[Fecha Compra]])</f>
        <v>2034</v>
      </c>
      <c r="L1834">
        <v>45</v>
      </c>
      <c r="M1834">
        <v>75</v>
      </c>
      <c r="N1834">
        <f>Origen[[#This Row],[Unidades]]*Origen[[#This Row],[PVP]]</f>
        <v>3375</v>
      </c>
      <c r="O1834" s="1" t="s">
        <v>5</v>
      </c>
      <c r="P1834" s="1" t="s">
        <v>26</v>
      </c>
      <c r="Q1834" s="1" t="s">
        <v>75</v>
      </c>
      <c r="R1834" s="1" t="s">
        <v>39</v>
      </c>
      <c r="S1834" s="1" t="s">
        <v>52</v>
      </c>
      <c r="T1834" s="1" t="s">
        <v>21</v>
      </c>
      <c r="U1834" s="1" t="s">
        <v>40</v>
      </c>
    </row>
    <row r="1835" spans="1:21" x14ac:dyDescent="0.25">
      <c r="A1835">
        <v>1837</v>
      </c>
      <c r="B1835">
        <f>IF(IFERROR(VLOOKUP(Origen[[#This Row],[Customer ID]],A1836:A5734,1,FALSE),0)&gt;0,1,0)</f>
        <v>0</v>
      </c>
      <c r="C1835">
        <v>66</v>
      </c>
      <c r="D1835" s="1" t="s">
        <v>2</v>
      </c>
      <c r="E1835" s="1" t="str">
        <f>IF(Origen[[#This Row],[Genero Sin Depurar]]="","Desconocido",Origen[[#This Row],[Genero Sin Depurar]])</f>
        <v>Male</v>
      </c>
      <c r="F1835" s="1" t="s">
        <v>77</v>
      </c>
      <c r="G1835" s="1" t="s">
        <v>4</v>
      </c>
      <c r="H1835" s="2">
        <v>48964</v>
      </c>
      <c r="I1835" s="2" t="str">
        <f>TEXT(Origen[[#This Row],[Fecha Compra]],"dddd")</f>
        <v>viernes</v>
      </c>
      <c r="J1835" s="7" t="str">
        <f>TEXT(MONTH(Origen[[#This Row],[Fecha Compra]]),"MM")</f>
        <v>01</v>
      </c>
      <c r="K1835" s="7">
        <f>YEAR(Origen[[#This Row],[Fecha Compra]])</f>
        <v>2034</v>
      </c>
      <c r="L1835">
        <v>35</v>
      </c>
      <c r="M1835">
        <v>52</v>
      </c>
      <c r="N1835">
        <f>Origen[[#This Row],[Unidades]]*Origen[[#This Row],[PVP]]</f>
        <v>1820</v>
      </c>
      <c r="O1835" s="1" t="s">
        <v>113</v>
      </c>
      <c r="P1835" s="1" t="s">
        <v>26</v>
      </c>
      <c r="Q1835" s="1" t="s">
        <v>67</v>
      </c>
      <c r="R1835" s="1" t="s">
        <v>39</v>
      </c>
      <c r="S1835" s="1" t="s">
        <v>52</v>
      </c>
      <c r="T1835" s="1" t="s">
        <v>21</v>
      </c>
      <c r="U1835" s="1" t="s">
        <v>70</v>
      </c>
    </row>
    <row r="1836" spans="1:21" x14ac:dyDescent="0.25">
      <c r="A1836">
        <v>1838</v>
      </c>
      <c r="B1836">
        <f>IF(IFERROR(VLOOKUP(Origen[[#This Row],[Customer ID]],A1837:A5735,1,FALSE),0)&gt;0,1,0)</f>
        <v>0</v>
      </c>
      <c r="C1836">
        <v>41</v>
      </c>
      <c r="D1836" s="1" t="s">
        <v>2</v>
      </c>
      <c r="E1836" s="1" t="str">
        <f>IF(Origen[[#This Row],[Genero Sin Depurar]]="","Desconocido",Origen[[#This Row],[Genero Sin Depurar]])</f>
        <v>Male</v>
      </c>
      <c r="F1836" s="1" t="s">
        <v>106</v>
      </c>
      <c r="G1836" s="1" t="s">
        <v>49</v>
      </c>
      <c r="H1836" s="2">
        <v>48966</v>
      </c>
      <c r="I1836" s="2" t="str">
        <f>TEXT(Origen[[#This Row],[Fecha Compra]],"dddd")</f>
        <v>domingo</v>
      </c>
      <c r="J1836" s="7" t="str">
        <f>TEXT(MONTH(Origen[[#This Row],[Fecha Compra]]),"MM")</f>
        <v>01</v>
      </c>
      <c r="K1836" s="7">
        <f>YEAR(Origen[[#This Row],[Fecha Compra]])</f>
        <v>2034</v>
      </c>
      <c r="L1836">
        <v>8</v>
      </c>
      <c r="M1836">
        <v>77</v>
      </c>
      <c r="N1836">
        <f>Origen[[#This Row],[Unidades]]*Origen[[#This Row],[PVP]]</f>
        <v>616</v>
      </c>
      <c r="O1836" s="1" t="s">
        <v>38</v>
      </c>
      <c r="P1836" s="1" t="s">
        <v>26</v>
      </c>
      <c r="Q1836" s="1" t="s">
        <v>100</v>
      </c>
      <c r="R1836" s="1" t="s">
        <v>8</v>
      </c>
      <c r="S1836" s="1" t="s">
        <v>20</v>
      </c>
      <c r="T1836" s="1" t="s">
        <v>10</v>
      </c>
      <c r="U1836" s="1" t="s">
        <v>70</v>
      </c>
    </row>
    <row r="1837" spans="1:21" x14ac:dyDescent="0.25">
      <c r="A1837">
        <v>1839</v>
      </c>
      <c r="B1837">
        <f>IF(IFERROR(VLOOKUP(Origen[[#This Row],[Customer ID]],A1838:A5736,1,FALSE),0)&gt;0,1,0)</f>
        <v>0</v>
      </c>
      <c r="C1837">
        <v>37</v>
      </c>
      <c r="D1837" s="1" t="s">
        <v>2</v>
      </c>
      <c r="E1837" s="1" t="str">
        <f>IF(Origen[[#This Row],[Genero Sin Depurar]]="","Desconocido",Origen[[#This Row],[Genero Sin Depurar]])</f>
        <v>Male</v>
      </c>
      <c r="F1837" s="1" t="s">
        <v>125</v>
      </c>
      <c r="G1837" s="1" t="s">
        <v>49</v>
      </c>
      <c r="H1837" s="2">
        <v>48968</v>
      </c>
      <c r="I1837" s="2" t="str">
        <f>TEXT(Origen[[#This Row],[Fecha Compra]],"dddd")</f>
        <v>martes</v>
      </c>
      <c r="J1837" s="7" t="str">
        <f>TEXT(MONTH(Origen[[#This Row],[Fecha Compra]]),"MM")</f>
        <v>01</v>
      </c>
      <c r="K1837" s="7">
        <f>YEAR(Origen[[#This Row],[Fecha Compra]])</f>
        <v>2034</v>
      </c>
      <c r="L1837">
        <v>11</v>
      </c>
      <c r="M1837">
        <v>24</v>
      </c>
      <c r="N1837">
        <f>Origen[[#This Row],[Unidades]]*Origen[[#This Row],[PVP]]</f>
        <v>264</v>
      </c>
      <c r="O1837" s="1" t="s">
        <v>111</v>
      </c>
      <c r="P1837" s="1" t="s">
        <v>6</v>
      </c>
      <c r="Q1837" s="1" t="s">
        <v>126</v>
      </c>
      <c r="R1837" s="1" t="s">
        <v>39</v>
      </c>
      <c r="S1837" s="1" t="s">
        <v>27</v>
      </c>
      <c r="T1837" s="1" t="s">
        <v>21</v>
      </c>
      <c r="U1837" s="1" t="s">
        <v>40</v>
      </c>
    </row>
    <row r="1838" spans="1:21" x14ac:dyDescent="0.25">
      <c r="A1838">
        <v>1840</v>
      </c>
      <c r="B1838">
        <f>IF(IFERROR(VLOOKUP(Origen[[#This Row],[Customer ID]],A1839:A5737,1,FALSE),0)&gt;0,1,0)</f>
        <v>0</v>
      </c>
      <c r="C1838">
        <v>32</v>
      </c>
      <c r="D1838" s="1" t="s">
        <v>2</v>
      </c>
      <c r="E1838" s="1" t="str">
        <f>IF(Origen[[#This Row],[Genero Sin Depurar]]="","Desconocido",Origen[[#This Row],[Genero Sin Depurar]])</f>
        <v>Male</v>
      </c>
      <c r="F1838" s="1" t="s">
        <v>37</v>
      </c>
      <c r="G1838" s="1" t="s">
        <v>4</v>
      </c>
      <c r="H1838" s="2">
        <v>48970</v>
      </c>
      <c r="I1838" s="2" t="str">
        <f>TEXT(Origen[[#This Row],[Fecha Compra]],"dddd")</f>
        <v>jueves</v>
      </c>
      <c r="J1838" s="7" t="str">
        <f>TEXT(MONTH(Origen[[#This Row],[Fecha Compra]]),"MM")</f>
        <v>01</v>
      </c>
      <c r="K1838" s="7">
        <f>YEAR(Origen[[#This Row],[Fecha Compra]])</f>
        <v>2034</v>
      </c>
      <c r="L1838">
        <v>32</v>
      </c>
      <c r="M1838">
        <v>78</v>
      </c>
      <c r="N1838">
        <f>Origen[[#This Row],[Unidades]]*Origen[[#This Row],[PVP]]</f>
        <v>2496</v>
      </c>
      <c r="O1838" s="1" t="s">
        <v>73</v>
      </c>
      <c r="P1838" s="1" t="s">
        <v>74</v>
      </c>
      <c r="Q1838" s="1" t="s">
        <v>55</v>
      </c>
      <c r="R1838" s="1" t="s">
        <v>8</v>
      </c>
      <c r="S1838" s="1" t="s">
        <v>56</v>
      </c>
      <c r="T1838" s="1" t="s">
        <v>15</v>
      </c>
      <c r="U1838" s="1" t="s">
        <v>31</v>
      </c>
    </row>
    <row r="1839" spans="1:21" x14ac:dyDescent="0.25">
      <c r="A1839">
        <v>1841</v>
      </c>
      <c r="B1839">
        <f>IF(IFERROR(VLOOKUP(Origen[[#This Row],[Customer ID]],A1840:A5738,1,FALSE),0)&gt;0,1,0)</f>
        <v>0</v>
      </c>
      <c r="C1839">
        <v>42</v>
      </c>
      <c r="D1839" s="1" t="s">
        <v>2</v>
      </c>
      <c r="E1839" s="1" t="str">
        <f>IF(Origen[[#This Row],[Genero Sin Depurar]]="","Desconocido",Origen[[#This Row],[Genero Sin Depurar]])</f>
        <v>Male</v>
      </c>
      <c r="F1839" s="1" t="s">
        <v>23</v>
      </c>
      <c r="G1839" s="1" t="s">
        <v>24</v>
      </c>
      <c r="H1839" s="2">
        <v>48972</v>
      </c>
      <c r="I1839" s="2" t="str">
        <f>TEXT(Origen[[#This Row],[Fecha Compra]],"dddd")</f>
        <v>sábado</v>
      </c>
      <c r="J1839" s="7" t="str">
        <f>TEXT(MONTH(Origen[[#This Row],[Fecha Compra]]),"MM")</f>
        <v>01</v>
      </c>
      <c r="K1839" s="7">
        <f>YEAR(Origen[[#This Row],[Fecha Compra]])</f>
        <v>2034</v>
      </c>
      <c r="L1839">
        <v>46</v>
      </c>
      <c r="M1839">
        <v>98</v>
      </c>
      <c r="N1839">
        <f>Origen[[#This Row],[Unidades]]*Origen[[#This Row],[PVP]]</f>
        <v>4508</v>
      </c>
      <c r="O1839" s="1" t="s">
        <v>33</v>
      </c>
      <c r="P1839" s="1" t="s">
        <v>26</v>
      </c>
      <c r="Q1839" s="1" t="s">
        <v>62</v>
      </c>
      <c r="R1839" s="1" t="s">
        <v>8</v>
      </c>
      <c r="S1839" s="1" t="s">
        <v>56</v>
      </c>
      <c r="T1839" s="1" t="s">
        <v>57</v>
      </c>
      <c r="U1839" s="1" t="s">
        <v>79</v>
      </c>
    </row>
    <row r="1840" spans="1:21" x14ac:dyDescent="0.25">
      <c r="A1840">
        <v>1842</v>
      </c>
      <c r="B1840">
        <f>IF(IFERROR(VLOOKUP(Origen[[#This Row],[Customer ID]],A1841:A5739,1,FALSE),0)&gt;0,1,0)</f>
        <v>0</v>
      </c>
      <c r="C1840">
        <v>31</v>
      </c>
      <c r="D1840" s="1" t="s">
        <v>2</v>
      </c>
      <c r="E1840" s="1" t="str">
        <f>IF(Origen[[#This Row],[Genero Sin Depurar]]="","Desconocido",Origen[[#This Row],[Genero Sin Depurar]])</f>
        <v>Male</v>
      </c>
      <c r="F1840" s="1" t="s">
        <v>107</v>
      </c>
      <c r="G1840" s="1" t="s">
        <v>4</v>
      </c>
      <c r="H1840" s="2">
        <v>48974</v>
      </c>
      <c r="I1840" s="2" t="str">
        <f>TEXT(Origen[[#This Row],[Fecha Compra]],"dddd")</f>
        <v>lunes</v>
      </c>
      <c r="J1840" s="7" t="str">
        <f>TEXT(MONTH(Origen[[#This Row],[Fecha Compra]]),"MM")</f>
        <v>01</v>
      </c>
      <c r="K1840" s="7">
        <f>YEAR(Origen[[#This Row],[Fecha Compra]])</f>
        <v>2034</v>
      </c>
      <c r="L1840">
        <v>7</v>
      </c>
      <c r="M1840">
        <v>57</v>
      </c>
      <c r="N1840">
        <f>Origen[[#This Row],[Unidades]]*Origen[[#This Row],[PVP]]</f>
        <v>399</v>
      </c>
      <c r="O1840" s="1" t="s">
        <v>111</v>
      </c>
      <c r="P1840" s="1" t="s">
        <v>6</v>
      </c>
      <c r="Q1840" s="1" t="s">
        <v>126</v>
      </c>
      <c r="R1840" s="1" t="s">
        <v>8</v>
      </c>
      <c r="S1840" s="1" t="s">
        <v>36</v>
      </c>
      <c r="T1840" s="1" t="s">
        <v>28</v>
      </c>
      <c r="U1840" s="1" t="s">
        <v>79</v>
      </c>
    </row>
    <row r="1841" spans="1:21" x14ac:dyDescent="0.25">
      <c r="A1841">
        <v>1843</v>
      </c>
      <c r="B1841">
        <f>IF(IFERROR(VLOOKUP(Origen[[#This Row],[Customer ID]],A1842:A5740,1,FALSE),0)&gt;0,1,0)</f>
        <v>0</v>
      </c>
      <c r="C1841">
        <v>61</v>
      </c>
      <c r="D1841" s="1" t="s">
        <v>2</v>
      </c>
      <c r="E1841" s="1" t="str">
        <f>IF(Origen[[#This Row],[Genero Sin Depurar]]="","Desconocido",Origen[[#This Row],[Genero Sin Depurar]])</f>
        <v>Male</v>
      </c>
      <c r="F1841" s="1" t="s">
        <v>48</v>
      </c>
      <c r="G1841" s="1" t="s">
        <v>49</v>
      </c>
      <c r="H1841" s="2">
        <v>48976</v>
      </c>
      <c r="I1841" s="2" t="str">
        <f>TEXT(Origen[[#This Row],[Fecha Compra]],"dddd")</f>
        <v>miércoles</v>
      </c>
      <c r="J1841" s="7" t="str">
        <f>TEXT(MONTH(Origen[[#This Row],[Fecha Compra]]),"MM")</f>
        <v>01</v>
      </c>
      <c r="K1841" s="7">
        <f>YEAR(Origen[[#This Row],[Fecha Compra]])</f>
        <v>2034</v>
      </c>
      <c r="L1841">
        <v>1</v>
      </c>
      <c r="M1841">
        <v>78</v>
      </c>
      <c r="N1841">
        <f>Origen[[#This Row],[Unidades]]*Origen[[#This Row],[PVP]]</f>
        <v>78</v>
      </c>
      <c r="O1841" s="1" t="s">
        <v>72</v>
      </c>
      <c r="P1841" s="1" t="s">
        <v>26</v>
      </c>
      <c r="Q1841" s="1" t="s">
        <v>76</v>
      </c>
      <c r="R1841" s="1" t="s">
        <v>35</v>
      </c>
      <c r="S1841" s="1" t="s">
        <v>9</v>
      </c>
      <c r="T1841" s="1" t="s">
        <v>68</v>
      </c>
      <c r="U1841" s="1" t="s">
        <v>31</v>
      </c>
    </row>
    <row r="1842" spans="1:21" x14ac:dyDescent="0.25">
      <c r="A1842">
        <v>1844</v>
      </c>
      <c r="B1842">
        <f>IF(IFERROR(VLOOKUP(Origen[[#This Row],[Customer ID]],A1843:A5741,1,FALSE),0)&gt;0,1,0)</f>
        <v>0</v>
      </c>
      <c r="C1842">
        <v>36</v>
      </c>
      <c r="D1842" s="1" t="s">
        <v>2</v>
      </c>
      <c r="E1842" s="1" t="str">
        <f>IF(Origen[[#This Row],[Genero Sin Depurar]]="","Desconocido",Origen[[#This Row],[Genero Sin Depurar]])</f>
        <v>Male</v>
      </c>
      <c r="F1842" s="1" t="s">
        <v>84</v>
      </c>
      <c r="G1842" s="1" t="s">
        <v>45</v>
      </c>
      <c r="H1842" s="2">
        <v>48978</v>
      </c>
      <c r="I1842" s="2" t="str">
        <f>TEXT(Origen[[#This Row],[Fecha Compra]],"dddd")</f>
        <v>viernes</v>
      </c>
      <c r="J1842" s="7" t="str">
        <f>TEXT(MONTH(Origen[[#This Row],[Fecha Compra]]),"MM")</f>
        <v>01</v>
      </c>
      <c r="K1842" s="7">
        <f>YEAR(Origen[[#This Row],[Fecha Compra]])</f>
        <v>2034</v>
      </c>
      <c r="L1842">
        <v>32</v>
      </c>
      <c r="M1842">
        <v>76</v>
      </c>
      <c r="N1842">
        <f>Origen[[#This Row],[Unidades]]*Origen[[#This Row],[PVP]]</f>
        <v>2432</v>
      </c>
      <c r="O1842" s="1" t="s">
        <v>5</v>
      </c>
      <c r="P1842" s="1" t="s">
        <v>26</v>
      </c>
      <c r="Q1842" s="1" t="s">
        <v>43</v>
      </c>
      <c r="R1842" s="1" t="s">
        <v>39</v>
      </c>
      <c r="S1842" s="1" t="s">
        <v>27</v>
      </c>
      <c r="T1842" s="1" t="s">
        <v>21</v>
      </c>
      <c r="U1842" s="1" t="s">
        <v>70</v>
      </c>
    </row>
    <row r="1843" spans="1:21" x14ac:dyDescent="0.25">
      <c r="A1843">
        <v>1845</v>
      </c>
      <c r="B1843">
        <f>IF(IFERROR(VLOOKUP(Origen[[#This Row],[Customer ID]],A1844:A5742,1,FALSE),0)&gt;0,1,0)</f>
        <v>0</v>
      </c>
      <c r="C1843">
        <v>60</v>
      </c>
      <c r="D1843" s="1" t="s">
        <v>2</v>
      </c>
      <c r="E1843" s="1" t="str">
        <f>IF(Origen[[#This Row],[Genero Sin Depurar]]="","Desconocido",Origen[[#This Row],[Genero Sin Depurar]])</f>
        <v>Male</v>
      </c>
      <c r="F1843" s="1" t="s">
        <v>41</v>
      </c>
      <c r="G1843" s="1" t="s">
        <v>4</v>
      </c>
      <c r="H1843" s="2">
        <v>48980</v>
      </c>
      <c r="I1843" s="2" t="str">
        <f>TEXT(Origen[[#This Row],[Fecha Compra]],"dddd")</f>
        <v>domingo</v>
      </c>
      <c r="J1843" s="7" t="str">
        <f>TEXT(MONTH(Origen[[#This Row],[Fecha Compra]]),"MM")</f>
        <v>01</v>
      </c>
      <c r="K1843" s="7">
        <f>YEAR(Origen[[#This Row],[Fecha Compra]])</f>
        <v>2034</v>
      </c>
      <c r="L1843">
        <v>31</v>
      </c>
      <c r="M1843">
        <v>26</v>
      </c>
      <c r="N1843">
        <f>Origen[[#This Row],[Unidades]]*Origen[[#This Row],[PVP]]</f>
        <v>806</v>
      </c>
      <c r="O1843" s="1" t="s">
        <v>129</v>
      </c>
      <c r="P1843" s="1" t="s">
        <v>26</v>
      </c>
      <c r="Q1843" s="1" t="s">
        <v>55</v>
      </c>
      <c r="R1843" s="1" t="s">
        <v>19</v>
      </c>
      <c r="S1843" s="1" t="s">
        <v>52</v>
      </c>
      <c r="T1843" s="1" t="s">
        <v>21</v>
      </c>
      <c r="U1843" s="1" t="s">
        <v>31</v>
      </c>
    </row>
    <row r="1844" spans="1:21" x14ac:dyDescent="0.25">
      <c r="A1844">
        <v>1846</v>
      </c>
      <c r="B1844">
        <f>IF(IFERROR(VLOOKUP(Origen[[#This Row],[Customer ID]],A1845:A5743,1,FALSE),0)&gt;0,1,0)</f>
        <v>0</v>
      </c>
      <c r="C1844">
        <v>51</v>
      </c>
      <c r="D1844" s="1" t="s">
        <v>2</v>
      </c>
      <c r="E1844" s="1" t="str">
        <f>IF(Origen[[#This Row],[Genero Sin Depurar]]="","Desconocido",Origen[[#This Row],[Genero Sin Depurar]])</f>
        <v>Male</v>
      </c>
      <c r="F1844" s="1" t="s">
        <v>23</v>
      </c>
      <c r="G1844" s="1" t="s">
        <v>24</v>
      </c>
      <c r="H1844" s="2">
        <v>48982</v>
      </c>
      <c r="I1844" s="2" t="str">
        <f>TEXT(Origen[[#This Row],[Fecha Compra]],"dddd")</f>
        <v>martes</v>
      </c>
      <c r="J1844" s="7" t="str">
        <f>TEXT(MONTH(Origen[[#This Row],[Fecha Compra]]),"MM")</f>
        <v>01</v>
      </c>
      <c r="K1844" s="7">
        <f>YEAR(Origen[[#This Row],[Fecha Compra]])</f>
        <v>2034</v>
      </c>
      <c r="L1844">
        <v>39</v>
      </c>
      <c r="M1844">
        <v>78</v>
      </c>
      <c r="N1844">
        <f>Origen[[#This Row],[Unidades]]*Origen[[#This Row],[PVP]]</f>
        <v>3042</v>
      </c>
      <c r="O1844" s="1" t="s">
        <v>61</v>
      </c>
      <c r="P1844" s="1" t="s">
        <v>26</v>
      </c>
      <c r="Q1844" s="1" t="s">
        <v>103</v>
      </c>
      <c r="R1844" s="1" t="s">
        <v>8</v>
      </c>
      <c r="S1844" s="1" t="s">
        <v>52</v>
      </c>
      <c r="T1844" s="1" t="s">
        <v>57</v>
      </c>
      <c r="U1844" s="1" t="s">
        <v>40</v>
      </c>
    </row>
    <row r="1845" spans="1:21" x14ac:dyDescent="0.25">
      <c r="A1845">
        <v>1847</v>
      </c>
      <c r="B1845">
        <f>IF(IFERROR(VLOOKUP(Origen[[#This Row],[Customer ID]],A1846:A5744,1,FALSE),0)&gt;0,1,0)</f>
        <v>0</v>
      </c>
      <c r="C1845">
        <v>68</v>
      </c>
      <c r="D1845" s="1" t="s">
        <v>2</v>
      </c>
      <c r="E1845" s="1" t="str">
        <f>IF(Origen[[#This Row],[Genero Sin Depurar]]="","Desconocido",Origen[[#This Row],[Genero Sin Depurar]])</f>
        <v>Male</v>
      </c>
      <c r="F1845" s="1" t="s">
        <v>101</v>
      </c>
      <c r="G1845" s="1" t="s">
        <v>49</v>
      </c>
      <c r="H1845" s="2">
        <v>48984</v>
      </c>
      <c r="I1845" s="2" t="str">
        <f>TEXT(Origen[[#This Row],[Fecha Compra]],"dddd")</f>
        <v>jueves</v>
      </c>
      <c r="J1845" s="7" t="str">
        <f>TEXT(MONTH(Origen[[#This Row],[Fecha Compra]]),"MM")</f>
        <v>01</v>
      </c>
      <c r="K1845" s="7">
        <f>YEAR(Origen[[#This Row],[Fecha Compra]])</f>
        <v>2034</v>
      </c>
      <c r="L1845">
        <v>9</v>
      </c>
      <c r="M1845">
        <v>53</v>
      </c>
      <c r="N1845">
        <f>Origen[[#This Row],[Unidades]]*Origen[[#This Row],[PVP]]</f>
        <v>477</v>
      </c>
      <c r="O1845" s="1" t="s">
        <v>132</v>
      </c>
      <c r="P1845" s="1" t="s">
        <v>26</v>
      </c>
      <c r="Q1845" s="1" t="s">
        <v>116</v>
      </c>
      <c r="R1845" s="1" t="s">
        <v>35</v>
      </c>
      <c r="S1845" s="1" t="s">
        <v>36</v>
      </c>
      <c r="T1845" s="1" t="s">
        <v>10</v>
      </c>
      <c r="U1845" s="1" t="s">
        <v>40</v>
      </c>
    </row>
    <row r="1846" spans="1:21" x14ac:dyDescent="0.25">
      <c r="A1846">
        <v>1848</v>
      </c>
      <c r="B1846">
        <f>IF(IFERROR(VLOOKUP(Origen[[#This Row],[Customer ID]],A1847:A5745,1,FALSE),0)&gt;0,1,0)</f>
        <v>0</v>
      </c>
      <c r="C1846">
        <v>46</v>
      </c>
      <c r="D1846" s="1" t="s">
        <v>2</v>
      </c>
      <c r="E1846" s="1" t="str">
        <f>IF(Origen[[#This Row],[Genero Sin Depurar]]="","Desconocido",Origen[[#This Row],[Genero Sin Depurar]])</f>
        <v>Male</v>
      </c>
      <c r="F1846" s="1" t="s">
        <v>23</v>
      </c>
      <c r="G1846" s="1" t="s">
        <v>24</v>
      </c>
      <c r="H1846" s="2">
        <v>48986</v>
      </c>
      <c r="I1846" s="2" t="str">
        <f>TEXT(Origen[[#This Row],[Fecha Compra]],"dddd")</f>
        <v>sábado</v>
      </c>
      <c r="J1846" s="7" t="str">
        <f>TEXT(MONTH(Origen[[#This Row],[Fecha Compra]]),"MM")</f>
        <v>01</v>
      </c>
      <c r="K1846" s="7">
        <f>YEAR(Origen[[#This Row],[Fecha Compra]])</f>
        <v>2034</v>
      </c>
      <c r="L1846">
        <v>49</v>
      </c>
      <c r="M1846">
        <v>100</v>
      </c>
      <c r="N1846">
        <f>Origen[[#This Row],[Unidades]]*Origen[[#This Row],[PVP]]</f>
        <v>4900</v>
      </c>
      <c r="O1846" s="1" t="s">
        <v>99</v>
      </c>
      <c r="P1846" s="1" t="s">
        <v>74</v>
      </c>
      <c r="Q1846" s="1" t="s">
        <v>91</v>
      </c>
      <c r="R1846" s="1" t="s">
        <v>35</v>
      </c>
      <c r="S1846" s="1" t="s">
        <v>20</v>
      </c>
      <c r="T1846" s="1" t="s">
        <v>21</v>
      </c>
      <c r="U1846" s="1" t="s">
        <v>22</v>
      </c>
    </row>
    <row r="1847" spans="1:21" x14ac:dyDescent="0.25">
      <c r="A1847">
        <v>1849</v>
      </c>
      <c r="B1847">
        <f>IF(IFERROR(VLOOKUP(Origen[[#This Row],[Customer ID]],A1848:A5746,1,FALSE),0)&gt;0,1,0)</f>
        <v>0</v>
      </c>
      <c r="C1847">
        <v>19</v>
      </c>
      <c r="D1847" s="1" t="s">
        <v>2</v>
      </c>
      <c r="E1847" s="1" t="str">
        <f>IF(Origen[[#This Row],[Genero Sin Depurar]]="","Desconocido",Origen[[#This Row],[Genero Sin Depurar]])</f>
        <v>Male</v>
      </c>
      <c r="F1847" s="1" t="s">
        <v>16</v>
      </c>
      <c r="G1847" s="1" t="s">
        <v>4</v>
      </c>
      <c r="H1847" s="2">
        <v>48988</v>
      </c>
      <c r="I1847" s="2" t="str">
        <f>TEXT(Origen[[#This Row],[Fecha Compra]],"dddd")</f>
        <v>lunes</v>
      </c>
      <c r="J1847" s="7" t="str">
        <f>TEXT(MONTH(Origen[[#This Row],[Fecha Compra]]),"MM")</f>
        <v>01</v>
      </c>
      <c r="K1847" s="7">
        <f>YEAR(Origen[[#This Row],[Fecha Compra]])</f>
        <v>2034</v>
      </c>
      <c r="L1847">
        <v>34</v>
      </c>
      <c r="M1847">
        <v>73</v>
      </c>
      <c r="N1847">
        <f>Origen[[#This Row],[Unidades]]*Origen[[#This Row],[PVP]]</f>
        <v>2482</v>
      </c>
      <c r="O1847" s="1" t="s">
        <v>13</v>
      </c>
      <c r="P1847" s="1" t="s">
        <v>74</v>
      </c>
      <c r="Q1847" s="1" t="s">
        <v>116</v>
      </c>
      <c r="R1847" s="1" t="s">
        <v>8</v>
      </c>
      <c r="S1847" s="1" t="s">
        <v>9</v>
      </c>
      <c r="T1847" s="1" t="s">
        <v>15</v>
      </c>
      <c r="U1847" s="1" t="s">
        <v>79</v>
      </c>
    </row>
    <row r="1848" spans="1:21" x14ac:dyDescent="0.25">
      <c r="A1848">
        <v>1850</v>
      </c>
      <c r="B1848">
        <f>IF(IFERROR(VLOOKUP(Origen[[#This Row],[Customer ID]],A1849:A5747,1,FALSE),0)&gt;0,1,0)</f>
        <v>0</v>
      </c>
      <c r="C1848">
        <v>30</v>
      </c>
      <c r="D1848" s="1" t="s">
        <v>2</v>
      </c>
      <c r="E1848" s="1" t="str">
        <f>IF(Origen[[#This Row],[Genero Sin Depurar]]="","Desconocido",Origen[[#This Row],[Genero Sin Depurar]])</f>
        <v>Male</v>
      </c>
      <c r="F1848" s="1" t="s">
        <v>69</v>
      </c>
      <c r="G1848" s="1" t="s">
        <v>4</v>
      </c>
      <c r="H1848" s="2">
        <v>48990</v>
      </c>
      <c r="I1848" s="2" t="str">
        <f>TEXT(Origen[[#This Row],[Fecha Compra]],"dddd")</f>
        <v>miércoles</v>
      </c>
      <c r="J1848" s="7" t="str">
        <f>TEXT(MONTH(Origen[[#This Row],[Fecha Compra]]),"MM")</f>
        <v>01</v>
      </c>
      <c r="K1848" s="7">
        <f>YEAR(Origen[[#This Row],[Fecha Compra]])</f>
        <v>2034</v>
      </c>
      <c r="L1848">
        <v>35</v>
      </c>
      <c r="M1848">
        <v>40</v>
      </c>
      <c r="N1848">
        <f>Origen[[#This Row],[Unidades]]*Origen[[#This Row],[PVP]]</f>
        <v>1400</v>
      </c>
      <c r="O1848" s="1" t="s">
        <v>112</v>
      </c>
      <c r="P1848" s="1" t="s">
        <v>26</v>
      </c>
      <c r="Q1848" s="1" t="s">
        <v>14</v>
      </c>
      <c r="R1848" s="1" t="s">
        <v>8</v>
      </c>
      <c r="S1848" s="1" t="s">
        <v>56</v>
      </c>
      <c r="T1848" s="1" t="s">
        <v>57</v>
      </c>
      <c r="U1848" s="1" t="s">
        <v>70</v>
      </c>
    </row>
    <row r="1849" spans="1:21" x14ac:dyDescent="0.25">
      <c r="A1849">
        <v>1851</v>
      </c>
      <c r="B1849">
        <f>IF(IFERROR(VLOOKUP(Origen[[#This Row],[Customer ID]],A1850:A5748,1,FALSE),0)&gt;0,1,0)</f>
        <v>0</v>
      </c>
      <c r="C1849">
        <v>51</v>
      </c>
      <c r="D1849" s="1" t="s">
        <v>2</v>
      </c>
      <c r="E1849" s="1" t="str">
        <f>IF(Origen[[#This Row],[Genero Sin Depurar]]="","Desconocido",Origen[[#This Row],[Genero Sin Depurar]])</f>
        <v>Male</v>
      </c>
      <c r="F1849" s="1" t="s">
        <v>125</v>
      </c>
      <c r="G1849" s="1" t="s">
        <v>49</v>
      </c>
      <c r="H1849" s="2">
        <v>48992</v>
      </c>
      <c r="I1849" s="2" t="str">
        <f>TEXT(Origen[[#This Row],[Fecha Compra]],"dddd")</f>
        <v>viernes</v>
      </c>
      <c r="J1849" s="7" t="str">
        <f>TEXT(MONTH(Origen[[#This Row],[Fecha Compra]]),"MM")</f>
        <v>01</v>
      </c>
      <c r="K1849" s="7">
        <f>YEAR(Origen[[#This Row],[Fecha Compra]])</f>
        <v>2034</v>
      </c>
      <c r="L1849">
        <v>50</v>
      </c>
      <c r="M1849">
        <v>76</v>
      </c>
      <c r="N1849">
        <f>Origen[[#This Row],[Unidades]]*Origen[[#This Row],[PVP]]</f>
        <v>3800</v>
      </c>
      <c r="O1849" s="1" t="s">
        <v>33</v>
      </c>
      <c r="P1849" s="1" t="s">
        <v>18</v>
      </c>
      <c r="Q1849" s="1" t="s">
        <v>76</v>
      </c>
      <c r="R1849" s="1" t="s">
        <v>8</v>
      </c>
      <c r="S1849" s="1" t="s">
        <v>56</v>
      </c>
      <c r="T1849" s="1" t="s">
        <v>68</v>
      </c>
      <c r="U1849" s="1" t="s">
        <v>22</v>
      </c>
    </row>
    <row r="1850" spans="1:21" x14ac:dyDescent="0.25">
      <c r="A1850">
        <v>1852</v>
      </c>
      <c r="B1850">
        <f>IF(IFERROR(VLOOKUP(Origen[[#This Row],[Customer ID]],A1851:A5749,1,FALSE),0)&gt;0,1,0)</f>
        <v>0</v>
      </c>
      <c r="C1850">
        <v>28</v>
      </c>
      <c r="D1850" s="1" t="s">
        <v>2</v>
      </c>
      <c r="E1850" s="1" t="str">
        <f>IF(Origen[[#This Row],[Genero Sin Depurar]]="","Desconocido",Origen[[#This Row],[Genero Sin Depurar]])</f>
        <v>Male</v>
      </c>
      <c r="F1850" s="1" t="s">
        <v>69</v>
      </c>
      <c r="G1850" s="1" t="s">
        <v>4</v>
      </c>
      <c r="H1850" s="2">
        <v>48994</v>
      </c>
      <c r="I1850" s="2" t="str">
        <f>TEXT(Origen[[#This Row],[Fecha Compra]],"dddd")</f>
        <v>domingo</v>
      </c>
      <c r="J1850" s="7" t="str">
        <f>TEXT(MONTH(Origen[[#This Row],[Fecha Compra]]),"MM")</f>
        <v>01</v>
      </c>
      <c r="K1850" s="7">
        <f>YEAR(Origen[[#This Row],[Fecha Compra]])</f>
        <v>2034</v>
      </c>
      <c r="L1850">
        <v>4</v>
      </c>
      <c r="M1850">
        <v>80</v>
      </c>
      <c r="N1850">
        <f>Origen[[#This Row],[Unidades]]*Origen[[#This Row],[PVP]]</f>
        <v>320</v>
      </c>
      <c r="O1850" s="1" t="s">
        <v>61</v>
      </c>
      <c r="P1850" s="1" t="s">
        <v>18</v>
      </c>
      <c r="Q1850" s="1" t="s">
        <v>75</v>
      </c>
      <c r="R1850" s="1" t="s">
        <v>39</v>
      </c>
      <c r="S1850" s="1" t="s">
        <v>20</v>
      </c>
      <c r="T1850" s="1" t="s">
        <v>57</v>
      </c>
      <c r="U1850" s="1" t="s">
        <v>11</v>
      </c>
    </row>
    <row r="1851" spans="1:21" x14ac:dyDescent="0.25">
      <c r="A1851">
        <v>1853</v>
      </c>
      <c r="B1851">
        <f>IF(IFERROR(VLOOKUP(Origen[[#This Row],[Customer ID]],A1852:A5750,1,FALSE),0)&gt;0,1,0)</f>
        <v>0</v>
      </c>
      <c r="C1851">
        <v>41</v>
      </c>
      <c r="D1851" s="1" t="s">
        <v>2</v>
      </c>
      <c r="E1851" s="1" t="str">
        <f>IF(Origen[[#This Row],[Genero Sin Depurar]]="","Desconocido",Origen[[#This Row],[Genero Sin Depurar]])</f>
        <v>Male</v>
      </c>
      <c r="F1851" s="1" t="s">
        <v>12</v>
      </c>
      <c r="G1851" s="1" t="s">
        <v>4</v>
      </c>
      <c r="H1851" s="2">
        <v>48996</v>
      </c>
      <c r="I1851" s="2" t="str">
        <f>TEXT(Origen[[#This Row],[Fecha Compra]],"dddd")</f>
        <v>martes</v>
      </c>
      <c r="J1851" s="7" t="str">
        <f>TEXT(MONTH(Origen[[#This Row],[Fecha Compra]]),"MM")</f>
        <v>01</v>
      </c>
      <c r="K1851" s="7">
        <f>YEAR(Origen[[#This Row],[Fecha Compra]])</f>
        <v>2034</v>
      </c>
      <c r="L1851">
        <v>32</v>
      </c>
      <c r="M1851">
        <v>80</v>
      </c>
      <c r="N1851">
        <f>Origen[[#This Row],[Unidades]]*Origen[[#This Row],[PVP]]</f>
        <v>2560</v>
      </c>
      <c r="O1851" s="1" t="s">
        <v>120</v>
      </c>
      <c r="P1851" s="1" t="s">
        <v>74</v>
      </c>
      <c r="Q1851" s="1" t="s">
        <v>65</v>
      </c>
      <c r="R1851" s="1" t="s">
        <v>8</v>
      </c>
      <c r="S1851" s="1" t="s">
        <v>56</v>
      </c>
      <c r="T1851" s="1" t="s">
        <v>15</v>
      </c>
      <c r="U1851" s="1" t="s">
        <v>22</v>
      </c>
    </row>
    <row r="1852" spans="1:21" x14ac:dyDescent="0.25">
      <c r="A1852">
        <v>1854</v>
      </c>
      <c r="B1852">
        <f>IF(IFERROR(VLOOKUP(Origen[[#This Row],[Customer ID]],A1853:A5751,1,FALSE),0)&gt;0,1,0)</f>
        <v>0</v>
      </c>
      <c r="C1852">
        <v>29</v>
      </c>
      <c r="D1852" s="1" t="s">
        <v>2</v>
      </c>
      <c r="E1852" s="1" t="str">
        <f>IF(Origen[[#This Row],[Genero Sin Depurar]]="","Desconocido",Origen[[#This Row],[Genero Sin Depurar]])</f>
        <v>Male</v>
      </c>
      <c r="F1852" s="1" t="s">
        <v>3</v>
      </c>
      <c r="G1852" s="1" t="s">
        <v>4</v>
      </c>
      <c r="H1852" s="2">
        <v>48998</v>
      </c>
      <c r="I1852" s="2" t="str">
        <f>TEXT(Origen[[#This Row],[Fecha Compra]],"dddd")</f>
        <v>jueves</v>
      </c>
      <c r="J1852" s="7" t="str">
        <f>TEXT(MONTH(Origen[[#This Row],[Fecha Compra]]),"MM")</f>
        <v>01</v>
      </c>
      <c r="K1852" s="7">
        <f>YEAR(Origen[[#This Row],[Fecha Compra]])</f>
        <v>2034</v>
      </c>
      <c r="L1852">
        <v>11</v>
      </c>
      <c r="M1852">
        <v>67</v>
      </c>
      <c r="N1852">
        <f>Origen[[#This Row],[Unidades]]*Origen[[#This Row],[PVP]]</f>
        <v>737</v>
      </c>
      <c r="O1852" s="1" t="s">
        <v>96</v>
      </c>
      <c r="P1852" s="1" t="s">
        <v>74</v>
      </c>
      <c r="Q1852" s="1" t="s">
        <v>60</v>
      </c>
      <c r="R1852" s="1" t="s">
        <v>19</v>
      </c>
      <c r="S1852" s="1" t="s">
        <v>9</v>
      </c>
      <c r="T1852" s="1" t="s">
        <v>28</v>
      </c>
      <c r="U1852" s="1" t="s">
        <v>11</v>
      </c>
    </row>
    <row r="1853" spans="1:21" x14ac:dyDescent="0.25">
      <c r="A1853">
        <v>1855</v>
      </c>
      <c r="B1853">
        <f>IF(IFERROR(VLOOKUP(Origen[[#This Row],[Customer ID]],A1854:A5752,1,FALSE),0)&gt;0,1,0)</f>
        <v>0</v>
      </c>
      <c r="C1853">
        <v>25</v>
      </c>
      <c r="D1853" s="1" t="s">
        <v>2</v>
      </c>
      <c r="E1853" s="1" t="str">
        <f>IF(Origen[[#This Row],[Genero Sin Depurar]]="","Desconocido",Origen[[#This Row],[Genero Sin Depurar]])</f>
        <v>Male</v>
      </c>
      <c r="F1853" s="1" t="s">
        <v>12</v>
      </c>
      <c r="G1853" s="1" t="s">
        <v>4</v>
      </c>
      <c r="H1853" s="2">
        <v>49000</v>
      </c>
      <c r="I1853" s="2" t="str">
        <f>TEXT(Origen[[#This Row],[Fecha Compra]],"dddd")</f>
        <v>sábado</v>
      </c>
      <c r="J1853" s="7" t="str">
        <f>TEXT(MONTH(Origen[[#This Row],[Fecha Compra]]),"MM")</f>
        <v>01</v>
      </c>
      <c r="K1853" s="7">
        <f>YEAR(Origen[[#This Row],[Fecha Compra]])</f>
        <v>2034</v>
      </c>
      <c r="L1853">
        <v>49</v>
      </c>
      <c r="M1853">
        <v>61</v>
      </c>
      <c r="N1853">
        <f>Origen[[#This Row],[Unidades]]*Origen[[#This Row],[PVP]]</f>
        <v>2989</v>
      </c>
      <c r="O1853" s="1" t="s">
        <v>5</v>
      </c>
      <c r="P1853" s="1" t="s">
        <v>26</v>
      </c>
      <c r="Q1853" s="1" t="s">
        <v>67</v>
      </c>
      <c r="R1853" s="1" t="s">
        <v>19</v>
      </c>
      <c r="S1853" s="1" t="s">
        <v>9</v>
      </c>
      <c r="T1853" s="1" t="s">
        <v>21</v>
      </c>
      <c r="U1853" s="1" t="s">
        <v>31</v>
      </c>
    </row>
    <row r="1854" spans="1:21" x14ac:dyDescent="0.25">
      <c r="A1854">
        <v>1856</v>
      </c>
      <c r="B1854">
        <f>IF(IFERROR(VLOOKUP(Origen[[#This Row],[Customer ID]],A1855:A5753,1,FALSE),0)&gt;0,1,0)</f>
        <v>0</v>
      </c>
      <c r="C1854">
        <v>60</v>
      </c>
      <c r="D1854" s="1" t="s">
        <v>2</v>
      </c>
      <c r="E1854" s="1" t="str">
        <f>IF(Origen[[#This Row],[Genero Sin Depurar]]="","Desconocido",Origen[[#This Row],[Genero Sin Depurar]])</f>
        <v>Male</v>
      </c>
      <c r="F1854" s="1" t="s">
        <v>37</v>
      </c>
      <c r="G1854" s="1" t="s">
        <v>4</v>
      </c>
      <c r="H1854" s="2">
        <v>49002</v>
      </c>
      <c r="I1854" s="2" t="str">
        <f>TEXT(Origen[[#This Row],[Fecha Compra]],"dddd")</f>
        <v>lunes</v>
      </c>
      <c r="J1854" s="7" t="str">
        <f>TEXT(MONTH(Origen[[#This Row],[Fecha Compra]]),"MM")</f>
        <v>01</v>
      </c>
      <c r="K1854" s="7">
        <f>YEAR(Origen[[#This Row],[Fecha Compra]])</f>
        <v>2034</v>
      </c>
      <c r="L1854">
        <v>9</v>
      </c>
      <c r="M1854">
        <v>76</v>
      </c>
      <c r="N1854">
        <f>Origen[[#This Row],[Unidades]]*Origen[[#This Row],[PVP]]</f>
        <v>684</v>
      </c>
      <c r="O1854" s="1" t="s">
        <v>25</v>
      </c>
      <c r="P1854" s="1" t="s">
        <v>74</v>
      </c>
      <c r="Q1854" s="1" t="s">
        <v>67</v>
      </c>
      <c r="R1854" s="1" t="s">
        <v>19</v>
      </c>
      <c r="S1854" s="1" t="s">
        <v>36</v>
      </c>
      <c r="T1854" s="1" t="s">
        <v>15</v>
      </c>
      <c r="U1854" s="1" t="s">
        <v>31</v>
      </c>
    </row>
    <row r="1855" spans="1:21" x14ac:dyDescent="0.25">
      <c r="A1855">
        <v>1857</v>
      </c>
      <c r="B1855">
        <f>IF(IFERROR(VLOOKUP(Origen[[#This Row],[Customer ID]],A1856:A5754,1,FALSE),0)&gt;0,1,0)</f>
        <v>0</v>
      </c>
      <c r="C1855">
        <v>63</v>
      </c>
      <c r="D1855" s="1" t="s">
        <v>2</v>
      </c>
      <c r="E1855" s="1" t="str">
        <f>IF(Origen[[#This Row],[Genero Sin Depurar]]="","Desconocido",Origen[[#This Row],[Genero Sin Depurar]])</f>
        <v>Male</v>
      </c>
      <c r="F1855" s="1" t="s">
        <v>88</v>
      </c>
      <c r="G1855" s="1" t="s">
        <v>49</v>
      </c>
      <c r="H1855" s="2">
        <v>49004</v>
      </c>
      <c r="I1855" s="2" t="str">
        <f>TEXT(Origen[[#This Row],[Fecha Compra]],"dddd")</f>
        <v>miércoles</v>
      </c>
      <c r="J1855" s="7" t="str">
        <f>TEXT(MONTH(Origen[[#This Row],[Fecha Compra]]),"MM")</f>
        <v>01</v>
      </c>
      <c r="K1855" s="7">
        <f>YEAR(Origen[[#This Row],[Fecha Compra]])</f>
        <v>2034</v>
      </c>
      <c r="L1855">
        <v>30</v>
      </c>
      <c r="M1855">
        <v>55</v>
      </c>
      <c r="N1855">
        <f>Origen[[#This Row],[Unidades]]*Origen[[#This Row],[PVP]]</f>
        <v>1650</v>
      </c>
      <c r="O1855" s="1" t="s">
        <v>99</v>
      </c>
      <c r="P1855" s="1" t="s">
        <v>74</v>
      </c>
      <c r="Q1855" s="1" t="s">
        <v>100</v>
      </c>
      <c r="R1855" s="1" t="s">
        <v>35</v>
      </c>
      <c r="S1855" s="1" t="s">
        <v>20</v>
      </c>
      <c r="T1855" s="1" t="s">
        <v>28</v>
      </c>
      <c r="U1855" s="1" t="s">
        <v>58</v>
      </c>
    </row>
    <row r="1856" spans="1:21" x14ac:dyDescent="0.25">
      <c r="A1856">
        <v>1858</v>
      </c>
      <c r="B1856">
        <f>IF(IFERROR(VLOOKUP(Origen[[#This Row],[Customer ID]],A1857:A5755,1,FALSE),0)&gt;0,1,0)</f>
        <v>0</v>
      </c>
      <c r="C1856">
        <v>51</v>
      </c>
      <c r="D1856" s="1" t="s">
        <v>2</v>
      </c>
      <c r="E1856" s="1" t="str">
        <f>IF(Origen[[#This Row],[Genero Sin Depurar]]="","Desconocido",Origen[[#This Row],[Genero Sin Depurar]])</f>
        <v>Male</v>
      </c>
      <c r="F1856" s="1" t="s">
        <v>95</v>
      </c>
      <c r="G1856" s="1" t="s">
        <v>4</v>
      </c>
      <c r="H1856" s="2">
        <v>49006</v>
      </c>
      <c r="I1856" s="2" t="str">
        <f>TEXT(Origen[[#This Row],[Fecha Compra]],"dddd")</f>
        <v>viernes</v>
      </c>
      <c r="J1856" s="7" t="str">
        <f>TEXT(MONTH(Origen[[#This Row],[Fecha Compra]]),"MM")</f>
        <v>01</v>
      </c>
      <c r="K1856" s="7">
        <f>YEAR(Origen[[#This Row],[Fecha Compra]])</f>
        <v>2034</v>
      </c>
      <c r="L1856">
        <v>33</v>
      </c>
      <c r="M1856">
        <v>85</v>
      </c>
      <c r="N1856">
        <f>Origen[[#This Row],[Unidades]]*Origen[[#This Row],[PVP]]</f>
        <v>2805</v>
      </c>
      <c r="O1856" s="1" t="s">
        <v>94</v>
      </c>
      <c r="P1856" s="1" t="s">
        <v>6</v>
      </c>
      <c r="Q1856" s="1" t="s">
        <v>14</v>
      </c>
      <c r="R1856" s="1" t="s">
        <v>35</v>
      </c>
      <c r="S1856" s="1" t="s">
        <v>27</v>
      </c>
      <c r="T1856" s="1" t="s">
        <v>15</v>
      </c>
      <c r="U1856" s="1" t="s">
        <v>70</v>
      </c>
    </row>
    <row r="1857" spans="1:21" x14ac:dyDescent="0.25">
      <c r="A1857">
        <v>1859</v>
      </c>
      <c r="B1857">
        <f>IF(IFERROR(VLOOKUP(Origen[[#This Row],[Customer ID]],A1858:A5756,1,FALSE),0)&gt;0,1,0)</f>
        <v>0</v>
      </c>
      <c r="C1857">
        <v>22</v>
      </c>
      <c r="D1857" s="1" t="s">
        <v>2</v>
      </c>
      <c r="E1857" s="1" t="str">
        <f>IF(Origen[[#This Row],[Genero Sin Depurar]]="","Desconocido",Origen[[#This Row],[Genero Sin Depurar]])</f>
        <v>Male</v>
      </c>
      <c r="F1857" s="1" t="s">
        <v>101</v>
      </c>
      <c r="G1857" s="1" t="s">
        <v>49</v>
      </c>
      <c r="H1857" s="2">
        <v>49008</v>
      </c>
      <c r="I1857" s="2" t="str">
        <f>TEXT(Origen[[#This Row],[Fecha Compra]],"dddd")</f>
        <v>domingo</v>
      </c>
      <c r="J1857" s="7" t="str">
        <f>TEXT(MONTH(Origen[[#This Row],[Fecha Compra]]),"MM")</f>
        <v>01</v>
      </c>
      <c r="K1857" s="7">
        <f>YEAR(Origen[[#This Row],[Fecha Compra]])</f>
        <v>2034</v>
      </c>
      <c r="L1857">
        <v>8</v>
      </c>
      <c r="M1857">
        <v>69</v>
      </c>
      <c r="N1857">
        <f>Origen[[#This Row],[Unidades]]*Origen[[#This Row],[PVP]]</f>
        <v>552</v>
      </c>
      <c r="O1857" s="1" t="s">
        <v>13</v>
      </c>
      <c r="P1857" s="1" t="s">
        <v>18</v>
      </c>
      <c r="Q1857" s="1" t="s">
        <v>82</v>
      </c>
      <c r="R1857" s="1" t="s">
        <v>19</v>
      </c>
      <c r="S1857" s="1" t="s">
        <v>52</v>
      </c>
      <c r="T1857" s="1" t="s">
        <v>68</v>
      </c>
      <c r="U1857" s="1" t="s">
        <v>31</v>
      </c>
    </row>
    <row r="1858" spans="1:21" x14ac:dyDescent="0.25">
      <c r="A1858">
        <v>1860</v>
      </c>
      <c r="B1858">
        <f>IF(IFERROR(VLOOKUP(Origen[[#This Row],[Customer ID]],A1859:A5757,1,FALSE),0)&gt;0,1,0)</f>
        <v>0</v>
      </c>
      <c r="C1858">
        <v>54</v>
      </c>
      <c r="D1858" s="1" t="s">
        <v>2</v>
      </c>
      <c r="E1858" s="1" t="str">
        <f>IF(Origen[[#This Row],[Genero Sin Depurar]]="","Desconocido",Origen[[#This Row],[Genero Sin Depurar]])</f>
        <v>Male</v>
      </c>
      <c r="F1858" s="1" t="s">
        <v>115</v>
      </c>
      <c r="G1858" s="1" t="s">
        <v>49</v>
      </c>
      <c r="H1858" s="2">
        <v>49010</v>
      </c>
      <c r="I1858" s="2" t="str">
        <f>TEXT(Origen[[#This Row],[Fecha Compra]],"dddd")</f>
        <v>martes</v>
      </c>
      <c r="J1858" s="7" t="str">
        <f>TEXT(MONTH(Origen[[#This Row],[Fecha Compra]]),"MM")</f>
        <v>01</v>
      </c>
      <c r="K1858" s="7">
        <f>YEAR(Origen[[#This Row],[Fecha Compra]])</f>
        <v>2034</v>
      </c>
      <c r="L1858">
        <v>29</v>
      </c>
      <c r="M1858">
        <v>26</v>
      </c>
      <c r="N1858">
        <f>Origen[[#This Row],[Unidades]]*Origen[[#This Row],[PVP]]</f>
        <v>754</v>
      </c>
      <c r="O1858" s="1" t="s">
        <v>109</v>
      </c>
      <c r="P1858" s="1" t="s">
        <v>6</v>
      </c>
      <c r="Q1858" s="1" t="s">
        <v>100</v>
      </c>
      <c r="R1858" s="1" t="s">
        <v>35</v>
      </c>
      <c r="S1858" s="1" t="s">
        <v>56</v>
      </c>
      <c r="T1858" s="1" t="s">
        <v>68</v>
      </c>
      <c r="U1858" s="1" t="s">
        <v>11</v>
      </c>
    </row>
    <row r="1859" spans="1:21" x14ac:dyDescent="0.25">
      <c r="A1859">
        <v>1861</v>
      </c>
      <c r="B1859">
        <f>IF(IFERROR(VLOOKUP(Origen[[#This Row],[Customer ID]],A1860:A5758,1,FALSE),0)&gt;0,1,0)</f>
        <v>0</v>
      </c>
      <c r="C1859">
        <v>18</v>
      </c>
      <c r="D1859" s="1" t="s">
        <v>2</v>
      </c>
      <c r="E1859" s="1" t="str">
        <f>IF(Origen[[#This Row],[Genero Sin Depurar]]="","Desconocido",Origen[[#This Row],[Genero Sin Depurar]])</f>
        <v>Male</v>
      </c>
      <c r="F1859" s="1" t="s">
        <v>95</v>
      </c>
      <c r="G1859" s="1" t="s">
        <v>4</v>
      </c>
      <c r="H1859" s="2">
        <v>49012</v>
      </c>
      <c r="I1859" s="2" t="str">
        <f>TEXT(Origen[[#This Row],[Fecha Compra]],"dddd")</f>
        <v>jueves</v>
      </c>
      <c r="J1859" s="7" t="str">
        <f>TEXT(MONTH(Origen[[#This Row],[Fecha Compra]]),"MM")</f>
        <v>01</v>
      </c>
      <c r="K1859" s="7">
        <f>YEAR(Origen[[#This Row],[Fecha Compra]])</f>
        <v>2034</v>
      </c>
      <c r="L1859">
        <v>4</v>
      </c>
      <c r="M1859">
        <v>64</v>
      </c>
      <c r="N1859">
        <f>Origen[[#This Row],[Unidades]]*Origen[[#This Row],[PVP]]</f>
        <v>256</v>
      </c>
      <c r="O1859" s="1" t="s">
        <v>93</v>
      </c>
      <c r="P1859" s="1" t="s">
        <v>26</v>
      </c>
      <c r="Q1859" s="1" t="s">
        <v>47</v>
      </c>
      <c r="R1859" s="1" t="s">
        <v>35</v>
      </c>
      <c r="S1859" s="1" t="s">
        <v>27</v>
      </c>
      <c r="T1859" s="1" t="s">
        <v>21</v>
      </c>
      <c r="U1859" s="1" t="s">
        <v>70</v>
      </c>
    </row>
    <row r="1860" spans="1:21" x14ac:dyDescent="0.25">
      <c r="A1860">
        <v>1862</v>
      </c>
      <c r="B1860">
        <f>IF(IFERROR(VLOOKUP(Origen[[#This Row],[Customer ID]],A1861:A5759,1,FALSE),0)&gt;0,1,0)</f>
        <v>0</v>
      </c>
      <c r="C1860">
        <v>29</v>
      </c>
      <c r="D1860" s="1" t="s">
        <v>2</v>
      </c>
      <c r="E1860" s="1" t="str">
        <f>IF(Origen[[#This Row],[Genero Sin Depurar]]="","Desconocido",Origen[[#This Row],[Genero Sin Depurar]])</f>
        <v>Male</v>
      </c>
      <c r="F1860" s="1" t="s">
        <v>32</v>
      </c>
      <c r="G1860" s="1" t="s">
        <v>24</v>
      </c>
      <c r="H1860" s="2">
        <v>49014</v>
      </c>
      <c r="I1860" s="2" t="str">
        <f>TEXT(Origen[[#This Row],[Fecha Compra]],"dddd")</f>
        <v>sábado</v>
      </c>
      <c r="J1860" s="7" t="str">
        <f>TEXT(MONTH(Origen[[#This Row],[Fecha Compra]]),"MM")</f>
        <v>01</v>
      </c>
      <c r="K1860" s="7">
        <f>YEAR(Origen[[#This Row],[Fecha Compra]])</f>
        <v>2034</v>
      </c>
      <c r="L1860">
        <v>19</v>
      </c>
      <c r="M1860">
        <v>60</v>
      </c>
      <c r="N1860">
        <f>Origen[[#This Row],[Unidades]]*Origen[[#This Row],[PVP]]</f>
        <v>1140</v>
      </c>
      <c r="O1860" s="1" t="s">
        <v>129</v>
      </c>
      <c r="P1860" s="1" t="s">
        <v>18</v>
      </c>
      <c r="Q1860" s="1" t="s">
        <v>82</v>
      </c>
      <c r="R1860" s="1" t="s">
        <v>39</v>
      </c>
      <c r="S1860" s="1" t="s">
        <v>36</v>
      </c>
      <c r="T1860" s="1" t="s">
        <v>68</v>
      </c>
      <c r="U1860" s="1" t="s">
        <v>70</v>
      </c>
    </row>
    <row r="1861" spans="1:21" x14ac:dyDescent="0.25">
      <c r="A1861">
        <v>1863</v>
      </c>
      <c r="B1861">
        <f>IF(IFERROR(VLOOKUP(Origen[[#This Row],[Customer ID]],A1862:A5760,1,FALSE),0)&gt;0,1,0)</f>
        <v>0</v>
      </c>
      <c r="C1861">
        <v>59</v>
      </c>
      <c r="D1861" s="1" t="s">
        <v>2</v>
      </c>
      <c r="E1861" s="1" t="str">
        <f>IF(Origen[[#This Row],[Genero Sin Depurar]]="","Desconocido",Origen[[#This Row],[Genero Sin Depurar]])</f>
        <v>Male</v>
      </c>
      <c r="F1861" s="1" t="s">
        <v>125</v>
      </c>
      <c r="G1861" s="1" t="s">
        <v>49</v>
      </c>
      <c r="H1861" s="2">
        <v>49016</v>
      </c>
      <c r="I1861" s="2" t="str">
        <f>TEXT(Origen[[#This Row],[Fecha Compra]],"dddd")</f>
        <v>lunes</v>
      </c>
      <c r="J1861" s="7" t="str">
        <f>TEXT(MONTH(Origen[[#This Row],[Fecha Compra]]),"MM")</f>
        <v>01</v>
      </c>
      <c r="K1861" s="7">
        <f>YEAR(Origen[[#This Row],[Fecha Compra]])</f>
        <v>2034</v>
      </c>
      <c r="L1861">
        <v>10</v>
      </c>
      <c r="M1861">
        <v>36</v>
      </c>
      <c r="N1861">
        <f>Origen[[#This Row],[Unidades]]*Origen[[#This Row],[PVP]]</f>
        <v>360</v>
      </c>
      <c r="O1861" s="1" t="s">
        <v>64</v>
      </c>
      <c r="P1861" s="1" t="s">
        <v>26</v>
      </c>
      <c r="Q1861" s="1" t="s">
        <v>30</v>
      </c>
      <c r="R1861" s="1" t="s">
        <v>8</v>
      </c>
      <c r="S1861" s="1" t="s">
        <v>9</v>
      </c>
      <c r="T1861" s="1" t="s">
        <v>28</v>
      </c>
      <c r="U1861" s="1" t="s">
        <v>11</v>
      </c>
    </row>
    <row r="1862" spans="1:21" x14ac:dyDescent="0.25">
      <c r="A1862">
        <v>1864</v>
      </c>
      <c r="B1862">
        <f>IF(IFERROR(VLOOKUP(Origen[[#This Row],[Customer ID]],A1863:A5761,1,FALSE),0)&gt;0,1,0)</f>
        <v>0</v>
      </c>
      <c r="C1862">
        <v>25</v>
      </c>
      <c r="D1862" s="1" t="s">
        <v>2</v>
      </c>
      <c r="E1862" s="1" t="str">
        <f>IF(Origen[[#This Row],[Genero Sin Depurar]]="","Desconocido",Origen[[#This Row],[Genero Sin Depurar]])</f>
        <v>Male</v>
      </c>
      <c r="F1862" s="1" t="s">
        <v>23</v>
      </c>
      <c r="G1862" s="1" t="s">
        <v>24</v>
      </c>
      <c r="H1862" s="2">
        <v>49018</v>
      </c>
      <c r="I1862" s="2" t="str">
        <f>TEXT(Origen[[#This Row],[Fecha Compra]],"dddd")</f>
        <v>miércoles</v>
      </c>
      <c r="J1862" s="7" t="str">
        <f>TEXT(MONTH(Origen[[#This Row],[Fecha Compra]]),"MM")</f>
        <v>01</v>
      </c>
      <c r="K1862" s="7">
        <f>YEAR(Origen[[#This Row],[Fecha Compra]])</f>
        <v>2034</v>
      </c>
      <c r="L1862">
        <v>39</v>
      </c>
      <c r="M1862">
        <v>21</v>
      </c>
      <c r="N1862">
        <f>Origen[[#This Row],[Unidades]]*Origen[[#This Row],[PVP]]</f>
        <v>819</v>
      </c>
      <c r="O1862" s="1" t="s">
        <v>121</v>
      </c>
      <c r="P1862" s="1" t="s">
        <v>6</v>
      </c>
      <c r="Q1862" s="1" t="s">
        <v>103</v>
      </c>
      <c r="R1862" s="1" t="s">
        <v>19</v>
      </c>
      <c r="S1862" s="1" t="s">
        <v>52</v>
      </c>
      <c r="T1862" s="1" t="s">
        <v>68</v>
      </c>
      <c r="U1862" s="1" t="s">
        <v>70</v>
      </c>
    </row>
    <row r="1863" spans="1:21" x14ac:dyDescent="0.25">
      <c r="A1863">
        <v>1865</v>
      </c>
      <c r="B1863">
        <f>IF(IFERROR(VLOOKUP(Origen[[#This Row],[Customer ID]],A1864:A5762,1,FALSE),0)&gt;0,1,0)</f>
        <v>0</v>
      </c>
      <c r="C1863">
        <v>19</v>
      </c>
      <c r="D1863" s="1" t="s">
        <v>2</v>
      </c>
      <c r="E1863" s="1" t="str">
        <f>IF(Origen[[#This Row],[Genero Sin Depurar]]="","Desconocido",Origen[[#This Row],[Genero Sin Depurar]])</f>
        <v>Male</v>
      </c>
      <c r="F1863" s="1" t="s">
        <v>114</v>
      </c>
      <c r="G1863" s="1" t="s">
        <v>49</v>
      </c>
      <c r="H1863" s="2">
        <v>49020</v>
      </c>
      <c r="I1863" s="2" t="str">
        <f>TEXT(Origen[[#This Row],[Fecha Compra]],"dddd")</f>
        <v>viernes</v>
      </c>
      <c r="J1863" s="7" t="str">
        <f>TEXT(MONTH(Origen[[#This Row],[Fecha Compra]]),"MM")</f>
        <v>01</v>
      </c>
      <c r="K1863" s="7">
        <f>YEAR(Origen[[#This Row],[Fecha Compra]])</f>
        <v>2034</v>
      </c>
      <c r="L1863">
        <v>21</v>
      </c>
      <c r="M1863">
        <v>72</v>
      </c>
      <c r="N1863">
        <f>Origen[[#This Row],[Unidades]]*Origen[[#This Row],[PVP]]</f>
        <v>1512</v>
      </c>
      <c r="O1863" s="1" t="s">
        <v>33</v>
      </c>
      <c r="P1863" s="1" t="s">
        <v>18</v>
      </c>
      <c r="Q1863" s="1" t="s">
        <v>91</v>
      </c>
      <c r="R1863" s="1" t="s">
        <v>39</v>
      </c>
      <c r="S1863" s="1" t="s">
        <v>52</v>
      </c>
      <c r="T1863" s="1" t="s">
        <v>10</v>
      </c>
      <c r="U1863" s="1" t="s">
        <v>40</v>
      </c>
    </row>
    <row r="1864" spans="1:21" x14ac:dyDescent="0.25">
      <c r="A1864">
        <v>1866</v>
      </c>
      <c r="B1864">
        <f>IF(IFERROR(VLOOKUP(Origen[[#This Row],[Customer ID]],A1865:A5763,1,FALSE),0)&gt;0,1,0)</f>
        <v>0</v>
      </c>
      <c r="C1864">
        <v>56</v>
      </c>
      <c r="D1864" s="1" t="s">
        <v>2</v>
      </c>
      <c r="E1864" s="1" t="str">
        <f>IF(Origen[[#This Row],[Genero Sin Depurar]]="","Desconocido",Origen[[#This Row],[Genero Sin Depurar]])</f>
        <v>Male</v>
      </c>
      <c r="F1864" s="1" t="s">
        <v>77</v>
      </c>
      <c r="G1864" s="1" t="s">
        <v>4</v>
      </c>
      <c r="H1864" s="2">
        <v>49022</v>
      </c>
      <c r="I1864" s="2" t="str">
        <f>TEXT(Origen[[#This Row],[Fecha Compra]],"dddd")</f>
        <v>domingo</v>
      </c>
      <c r="J1864" s="7" t="str">
        <f>TEXT(MONTH(Origen[[#This Row],[Fecha Compra]]),"MM")</f>
        <v>01</v>
      </c>
      <c r="K1864" s="7">
        <f>YEAR(Origen[[#This Row],[Fecha Compra]])</f>
        <v>2034</v>
      </c>
      <c r="L1864">
        <v>12</v>
      </c>
      <c r="M1864">
        <v>62</v>
      </c>
      <c r="N1864">
        <f>Origen[[#This Row],[Unidades]]*Origen[[#This Row],[PVP]]</f>
        <v>744</v>
      </c>
      <c r="O1864" s="1" t="s">
        <v>50</v>
      </c>
      <c r="P1864" s="1" t="s">
        <v>18</v>
      </c>
      <c r="Q1864" s="1" t="s">
        <v>47</v>
      </c>
      <c r="R1864" s="1" t="s">
        <v>35</v>
      </c>
      <c r="S1864" s="1" t="s">
        <v>56</v>
      </c>
      <c r="T1864" s="1" t="s">
        <v>57</v>
      </c>
      <c r="U1864" s="1" t="s">
        <v>70</v>
      </c>
    </row>
    <row r="1865" spans="1:21" x14ac:dyDescent="0.25">
      <c r="A1865">
        <v>1867</v>
      </c>
      <c r="B1865">
        <f>IF(IFERROR(VLOOKUP(Origen[[#This Row],[Customer ID]],A1866:A5764,1,FALSE),0)&gt;0,1,0)</f>
        <v>0</v>
      </c>
      <c r="C1865">
        <v>31</v>
      </c>
      <c r="D1865" s="1" t="s">
        <v>2</v>
      </c>
      <c r="E1865" s="1" t="str">
        <f>IF(Origen[[#This Row],[Genero Sin Depurar]]="","Desconocido",Origen[[#This Row],[Genero Sin Depurar]])</f>
        <v>Male</v>
      </c>
      <c r="F1865" s="1" t="s">
        <v>95</v>
      </c>
      <c r="G1865" s="1" t="s">
        <v>4</v>
      </c>
      <c r="H1865" s="2">
        <v>49024</v>
      </c>
      <c r="I1865" s="2" t="str">
        <f>TEXT(Origen[[#This Row],[Fecha Compra]],"dddd")</f>
        <v>martes</v>
      </c>
      <c r="J1865" s="7" t="str">
        <f>TEXT(MONTH(Origen[[#This Row],[Fecha Compra]]),"MM")</f>
        <v>01</v>
      </c>
      <c r="K1865" s="7">
        <f>YEAR(Origen[[#This Row],[Fecha Compra]])</f>
        <v>2034</v>
      </c>
      <c r="L1865">
        <v>9</v>
      </c>
      <c r="M1865">
        <v>44</v>
      </c>
      <c r="N1865">
        <f>Origen[[#This Row],[Unidades]]*Origen[[#This Row],[PVP]]</f>
        <v>396</v>
      </c>
      <c r="O1865" s="1" t="s">
        <v>102</v>
      </c>
      <c r="P1865" s="1" t="s">
        <v>74</v>
      </c>
      <c r="Q1865" s="1" t="s">
        <v>62</v>
      </c>
      <c r="R1865" s="1" t="s">
        <v>8</v>
      </c>
      <c r="S1865" s="1" t="s">
        <v>36</v>
      </c>
      <c r="T1865" s="1" t="s">
        <v>21</v>
      </c>
      <c r="U1865" s="1" t="s">
        <v>11</v>
      </c>
    </row>
    <row r="1866" spans="1:21" x14ac:dyDescent="0.25">
      <c r="A1866">
        <v>1868</v>
      </c>
      <c r="B1866">
        <f>IF(IFERROR(VLOOKUP(Origen[[#This Row],[Customer ID]],A1867:A5765,1,FALSE),0)&gt;0,1,0)</f>
        <v>0</v>
      </c>
      <c r="C1866">
        <v>45</v>
      </c>
      <c r="D1866" s="1" t="s">
        <v>2</v>
      </c>
      <c r="E1866" s="1" t="str">
        <f>IF(Origen[[#This Row],[Genero Sin Depurar]]="","Desconocido",Origen[[#This Row],[Genero Sin Depurar]])</f>
        <v>Male</v>
      </c>
      <c r="F1866" s="1" t="s">
        <v>69</v>
      </c>
      <c r="G1866" s="1" t="s">
        <v>4</v>
      </c>
      <c r="H1866" s="2">
        <v>49026</v>
      </c>
      <c r="I1866" s="2" t="str">
        <f>TEXT(Origen[[#This Row],[Fecha Compra]],"dddd")</f>
        <v>jueves</v>
      </c>
      <c r="J1866" s="7" t="str">
        <f>TEXT(MONTH(Origen[[#This Row],[Fecha Compra]]),"MM")</f>
        <v>01</v>
      </c>
      <c r="K1866" s="7">
        <f>YEAR(Origen[[#This Row],[Fecha Compra]])</f>
        <v>2034</v>
      </c>
      <c r="L1866">
        <v>20</v>
      </c>
      <c r="M1866">
        <v>52</v>
      </c>
      <c r="N1866">
        <f>Origen[[#This Row],[Unidades]]*Origen[[#This Row],[PVP]]</f>
        <v>1040</v>
      </c>
      <c r="O1866" s="1" t="s">
        <v>61</v>
      </c>
      <c r="P1866" s="1" t="s">
        <v>26</v>
      </c>
      <c r="Q1866" s="1" t="s">
        <v>92</v>
      </c>
      <c r="R1866" s="1" t="s">
        <v>39</v>
      </c>
      <c r="S1866" s="1" t="s">
        <v>52</v>
      </c>
      <c r="T1866" s="1" t="s">
        <v>10</v>
      </c>
      <c r="U1866" s="1" t="s">
        <v>40</v>
      </c>
    </row>
    <row r="1867" spans="1:21" x14ac:dyDescent="0.25">
      <c r="A1867">
        <v>1869</v>
      </c>
      <c r="B1867">
        <f>IF(IFERROR(VLOOKUP(Origen[[#This Row],[Customer ID]],A1868:A5766,1,FALSE),0)&gt;0,1,0)</f>
        <v>0</v>
      </c>
      <c r="C1867">
        <v>23</v>
      </c>
      <c r="D1867" s="1" t="s">
        <v>2</v>
      </c>
      <c r="E1867" s="1" t="str">
        <f>IF(Origen[[#This Row],[Genero Sin Depurar]]="","Desconocido",Origen[[#This Row],[Genero Sin Depurar]])</f>
        <v>Male</v>
      </c>
      <c r="F1867" s="1" t="s">
        <v>125</v>
      </c>
      <c r="G1867" s="1" t="s">
        <v>49</v>
      </c>
      <c r="H1867" s="2">
        <v>49028</v>
      </c>
      <c r="I1867" s="2" t="str">
        <f>TEXT(Origen[[#This Row],[Fecha Compra]],"dddd")</f>
        <v>sábado</v>
      </c>
      <c r="J1867" s="7" t="str">
        <f>TEXT(MONTH(Origen[[#This Row],[Fecha Compra]]),"MM")</f>
        <v>01</v>
      </c>
      <c r="K1867" s="7">
        <f>YEAR(Origen[[#This Row],[Fecha Compra]])</f>
        <v>2034</v>
      </c>
      <c r="L1867">
        <v>44</v>
      </c>
      <c r="M1867">
        <v>58</v>
      </c>
      <c r="N1867">
        <f>Origen[[#This Row],[Unidades]]*Origen[[#This Row],[PVP]]</f>
        <v>2552</v>
      </c>
      <c r="O1867" s="1" t="s">
        <v>98</v>
      </c>
      <c r="P1867" s="1" t="s">
        <v>26</v>
      </c>
      <c r="Q1867" s="1" t="s">
        <v>47</v>
      </c>
      <c r="R1867" s="1" t="s">
        <v>19</v>
      </c>
      <c r="S1867" s="1" t="s">
        <v>27</v>
      </c>
      <c r="T1867" s="1" t="s">
        <v>15</v>
      </c>
      <c r="U1867" s="1" t="s">
        <v>11</v>
      </c>
    </row>
    <row r="1868" spans="1:21" x14ac:dyDescent="0.25">
      <c r="A1868">
        <v>1870</v>
      </c>
      <c r="B1868">
        <f>IF(IFERROR(VLOOKUP(Origen[[#This Row],[Customer ID]],A1869:A5767,1,FALSE),0)&gt;0,1,0)</f>
        <v>0</v>
      </c>
      <c r="C1868">
        <v>18</v>
      </c>
      <c r="D1868" s="1" t="s">
        <v>2</v>
      </c>
      <c r="E1868" s="1" t="str">
        <f>IF(Origen[[#This Row],[Genero Sin Depurar]]="","Desconocido",Origen[[#This Row],[Genero Sin Depurar]])</f>
        <v>Male</v>
      </c>
      <c r="F1868" s="1" t="s">
        <v>3</v>
      </c>
      <c r="G1868" s="1" t="s">
        <v>4</v>
      </c>
      <c r="H1868" s="2">
        <v>49030</v>
      </c>
      <c r="I1868" s="2" t="str">
        <f>TEXT(Origen[[#This Row],[Fecha Compra]],"dddd")</f>
        <v>lunes</v>
      </c>
      <c r="J1868" s="7" t="str">
        <f>TEXT(MONTH(Origen[[#This Row],[Fecha Compra]]),"MM")</f>
        <v>01</v>
      </c>
      <c r="K1868" s="7">
        <f>YEAR(Origen[[#This Row],[Fecha Compra]])</f>
        <v>2034</v>
      </c>
      <c r="L1868">
        <v>16</v>
      </c>
      <c r="M1868">
        <v>77</v>
      </c>
      <c r="N1868">
        <f>Origen[[#This Row],[Unidades]]*Origen[[#This Row],[PVP]]</f>
        <v>1232</v>
      </c>
      <c r="O1868" s="1" t="s">
        <v>46</v>
      </c>
      <c r="P1868" s="1" t="s">
        <v>18</v>
      </c>
      <c r="Q1868" s="1" t="s">
        <v>100</v>
      </c>
      <c r="R1868" s="1" t="s">
        <v>19</v>
      </c>
      <c r="S1868" s="1" t="s">
        <v>52</v>
      </c>
      <c r="T1868" s="1" t="s">
        <v>68</v>
      </c>
      <c r="U1868" s="1" t="s">
        <v>79</v>
      </c>
    </row>
    <row r="1869" spans="1:21" x14ac:dyDescent="0.25">
      <c r="A1869">
        <v>1871</v>
      </c>
      <c r="B1869">
        <f>IF(IFERROR(VLOOKUP(Origen[[#This Row],[Customer ID]],A1870:A5768,1,FALSE),0)&gt;0,1,0)</f>
        <v>0</v>
      </c>
      <c r="C1869">
        <v>43</v>
      </c>
      <c r="D1869" s="1" t="s">
        <v>2</v>
      </c>
      <c r="E1869" s="1" t="str">
        <f>IF(Origen[[#This Row],[Genero Sin Depurar]]="","Desconocido",Origen[[#This Row],[Genero Sin Depurar]])</f>
        <v>Male</v>
      </c>
      <c r="F1869" s="1" t="s">
        <v>3</v>
      </c>
      <c r="G1869" s="1" t="s">
        <v>4</v>
      </c>
      <c r="H1869" s="2">
        <v>49032</v>
      </c>
      <c r="I1869" s="2" t="str">
        <f>TEXT(Origen[[#This Row],[Fecha Compra]],"dddd")</f>
        <v>miércoles</v>
      </c>
      <c r="J1869" s="7" t="str">
        <f>TEXT(MONTH(Origen[[#This Row],[Fecha Compra]]),"MM")</f>
        <v>01</v>
      </c>
      <c r="K1869" s="7">
        <f>YEAR(Origen[[#This Row],[Fecha Compra]])</f>
        <v>2034</v>
      </c>
      <c r="L1869">
        <v>27</v>
      </c>
      <c r="M1869">
        <v>99</v>
      </c>
      <c r="N1869">
        <f>Origen[[#This Row],[Unidades]]*Origen[[#This Row],[PVP]]</f>
        <v>2673</v>
      </c>
      <c r="O1869" s="1" t="s">
        <v>33</v>
      </c>
      <c r="P1869" s="1" t="s">
        <v>6</v>
      </c>
      <c r="Q1869" s="1" t="s">
        <v>65</v>
      </c>
      <c r="R1869" s="1" t="s">
        <v>19</v>
      </c>
      <c r="S1869" s="1" t="s">
        <v>56</v>
      </c>
      <c r="T1869" s="1" t="s">
        <v>68</v>
      </c>
      <c r="U1869" s="1" t="s">
        <v>11</v>
      </c>
    </row>
    <row r="1870" spans="1:21" x14ac:dyDescent="0.25">
      <c r="A1870">
        <v>1872</v>
      </c>
      <c r="B1870">
        <f>IF(IFERROR(VLOOKUP(Origen[[#This Row],[Customer ID]],A1871:A5769,1,FALSE),0)&gt;0,1,0)</f>
        <v>0</v>
      </c>
      <c r="C1870">
        <v>56</v>
      </c>
      <c r="D1870" s="1" t="s">
        <v>2</v>
      </c>
      <c r="E1870" s="1" t="str">
        <f>IF(Origen[[#This Row],[Genero Sin Depurar]]="","Desconocido",Origen[[#This Row],[Genero Sin Depurar]])</f>
        <v>Male</v>
      </c>
      <c r="F1870" s="1" t="s">
        <v>16</v>
      </c>
      <c r="G1870" s="1" t="s">
        <v>4</v>
      </c>
      <c r="H1870" s="2">
        <v>49034</v>
      </c>
      <c r="I1870" s="2" t="str">
        <f>TEXT(Origen[[#This Row],[Fecha Compra]],"dddd")</f>
        <v>viernes</v>
      </c>
      <c r="J1870" s="7" t="str">
        <f>TEXT(MONTH(Origen[[#This Row],[Fecha Compra]]),"MM")</f>
        <v>01</v>
      </c>
      <c r="K1870" s="7">
        <f>YEAR(Origen[[#This Row],[Fecha Compra]])</f>
        <v>2034</v>
      </c>
      <c r="L1870">
        <v>14</v>
      </c>
      <c r="M1870">
        <v>96</v>
      </c>
      <c r="N1870">
        <f>Origen[[#This Row],[Unidades]]*Origen[[#This Row],[PVP]]</f>
        <v>1344</v>
      </c>
      <c r="O1870" s="1" t="s">
        <v>97</v>
      </c>
      <c r="P1870" s="1" t="s">
        <v>74</v>
      </c>
      <c r="Q1870" s="1" t="s">
        <v>65</v>
      </c>
      <c r="R1870" s="1" t="s">
        <v>39</v>
      </c>
      <c r="S1870" s="1" t="s">
        <v>36</v>
      </c>
      <c r="T1870" s="1" t="s">
        <v>15</v>
      </c>
      <c r="U1870" s="1" t="s">
        <v>79</v>
      </c>
    </row>
    <row r="1871" spans="1:21" x14ac:dyDescent="0.25">
      <c r="A1871">
        <v>1873</v>
      </c>
      <c r="B1871">
        <f>IF(IFERROR(VLOOKUP(Origen[[#This Row],[Customer ID]],A1872:A5770,1,FALSE),0)&gt;0,1,0)</f>
        <v>0</v>
      </c>
      <c r="C1871">
        <v>43</v>
      </c>
      <c r="D1871" s="1" t="s">
        <v>2</v>
      </c>
      <c r="E1871" s="1" t="str">
        <f>IF(Origen[[#This Row],[Genero Sin Depurar]]="","Desconocido",Origen[[#This Row],[Genero Sin Depurar]])</f>
        <v>Male</v>
      </c>
      <c r="F1871" s="1" t="s">
        <v>95</v>
      </c>
      <c r="G1871" s="1" t="s">
        <v>4</v>
      </c>
      <c r="H1871" s="2">
        <v>49036</v>
      </c>
      <c r="I1871" s="2" t="str">
        <f>TEXT(Origen[[#This Row],[Fecha Compra]],"dddd")</f>
        <v>domingo</v>
      </c>
      <c r="J1871" s="7" t="str">
        <f>TEXT(MONTH(Origen[[#This Row],[Fecha Compra]]),"MM")</f>
        <v>01</v>
      </c>
      <c r="K1871" s="7">
        <f>YEAR(Origen[[#This Row],[Fecha Compra]])</f>
        <v>2034</v>
      </c>
      <c r="L1871">
        <v>24</v>
      </c>
      <c r="M1871">
        <v>64</v>
      </c>
      <c r="N1871">
        <f>Origen[[#This Row],[Unidades]]*Origen[[#This Row],[PVP]]</f>
        <v>1536</v>
      </c>
      <c r="O1871" s="1" t="s">
        <v>102</v>
      </c>
      <c r="P1871" s="1" t="s">
        <v>26</v>
      </c>
      <c r="Q1871" s="1" t="s">
        <v>75</v>
      </c>
      <c r="R1871" s="1" t="s">
        <v>35</v>
      </c>
      <c r="S1871" s="1" t="s">
        <v>36</v>
      </c>
      <c r="T1871" s="1" t="s">
        <v>21</v>
      </c>
      <c r="U1871" s="1" t="s">
        <v>70</v>
      </c>
    </row>
    <row r="1872" spans="1:21" x14ac:dyDescent="0.25">
      <c r="A1872">
        <v>1874</v>
      </c>
      <c r="B1872">
        <f>IF(IFERROR(VLOOKUP(Origen[[#This Row],[Customer ID]],A1873:A5771,1,FALSE),0)&gt;0,1,0)</f>
        <v>0</v>
      </c>
      <c r="C1872">
        <v>64</v>
      </c>
      <c r="D1872" s="1" t="s">
        <v>2</v>
      </c>
      <c r="E1872" s="1" t="str">
        <f>IF(Origen[[#This Row],[Genero Sin Depurar]]="","Desconocido",Origen[[#This Row],[Genero Sin Depurar]])</f>
        <v>Male</v>
      </c>
      <c r="F1872" s="1" t="s">
        <v>12</v>
      </c>
      <c r="G1872" s="1" t="s">
        <v>4</v>
      </c>
      <c r="H1872" s="2">
        <v>49038</v>
      </c>
      <c r="I1872" s="2" t="str">
        <f>TEXT(Origen[[#This Row],[Fecha Compra]],"dddd")</f>
        <v>martes</v>
      </c>
      <c r="J1872" s="7" t="str">
        <f>TEXT(MONTH(Origen[[#This Row],[Fecha Compra]]),"MM")</f>
        <v>01</v>
      </c>
      <c r="K1872" s="7">
        <f>YEAR(Origen[[#This Row],[Fecha Compra]])</f>
        <v>2034</v>
      </c>
      <c r="L1872">
        <v>49</v>
      </c>
      <c r="M1872">
        <v>44</v>
      </c>
      <c r="N1872">
        <f>Origen[[#This Row],[Unidades]]*Origen[[#This Row],[PVP]]</f>
        <v>2156</v>
      </c>
      <c r="O1872" s="1" t="s">
        <v>132</v>
      </c>
      <c r="P1872" s="1" t="s">
        <v>74</v>
      </c>
      <c r="Q1872" s="1" t="s">
        <v>90</v>
      </c>
      <c r="R1872" s="1" t="s">
        <v>39</v>
      </c>
      <c r="S1872" s="1" t="s">
        <v>9</v>
      </c>
      <c r="T1872" s="1" t="s">
        <v>57</v>
      </c>
      <c r="U1872" s="1" t="s">
        <v>22</v>
      </c>
    </row>
    <row r="1873" spans="1:21" x14ac:dyDescent="0.25">
      <c r="A1873">
        <v>1875</v>
      </c>
      <c r="B1873">
        <f>IF(IFERROR(VLOOKUP(Origen[[#This Row],[Customer ID]],A1874:A5772,1,FALSE),0)&gt;0,1,0)</f>
        <v>0</v>
      </c>
      <c r="C1873">
        <v>67</v>
      </c>
      <c r="D1873" s="1" t="s">
        <v>2</v>
      </c>
      <c r="E1873" s="1" t="str">
        <f>IF(Origen[[#This Row],[Genero Sin Depurar]]="","Desconocido",Origen[[#This Row],[Genero Sin Depurar]])</f>
        <v>Male</v>
      </c>
      <c r="F1873" s="1" t="s">
        <v>77</v>
      </c>
      <c r="G1873" s="1" t="s">
        <v>4</v>
      </c>
      <c r="H1873" s="2">
        <v>49040</v>
      </c>
      <c r="I1873" s="2" t="str">
        <f>TEXT(Origen[[#This Row],[Fecha Compra]],"dddd")</f>
        <v>jueves</v>
      </c>
      <c r="J1873" s="7" t="str">
        <f>TEXT(MONTH(Origen[[#This Row],[Fecha Compra]]),"MM")</f>
        <v>01</v>
      </c>
      <c r="K1873" s="7">
        <f>YEAR(Origen[[#This Row],[Fecha Compra]])</f>
        <v>2034</v>
      </c>
      <c r="L1873">
        <v>14</v>
      </c>
      <c r="M1873">
        <v>33</v>
      </c>
      <c r="N1873">
        <f>Origen[[#This Row],[Unidades]]*Origen[[#This Row],[PVP]]</f>
        <v>462</v>
      </c>
      <c r="O1873" s="1" t="s">
        <v>98</v>
      </c>
      <c r="P1873" s="1" t="s">
        <v>6</v>
      </c>
      <c r="Q1873" s="1" t="s">
        <v>55</v>
      </c>
      <c r="R1873" s="1" t="s">
        <v>39</v>
      </c>
      <c r="S1873" s="1" t="s">
        <v>20</v>
      </c>
      <c r="T1873" s="1" t="s">
        <v>15</v>
      </c>
      <c r="U1873" s="1" t="s">
        <v>22</v>
      </c>
    </row>
    <row r="1874" spans="1:21" x14ac:dyDescent="0.25">
      <c r="A1874">
        <v>1876</v>
      </c>
      <c r="B1874">
        <f>IF(IFERROR(VLOOKUP(Origen[[#This Row],[Customer ID]],A1875:A5773,1,FALSE),0)&gt;0,1,0)</f>
        <v>0</v>
      </c>
      <c r="C1874">
        <v>63</v>
      </c>
      <c r="D1874" s="1" t="s">
        <v>2</v>
      </c>
      <c r="E1874" s="1" t="str">
        <f>IF(Origen[[#This Row],[Genero Sin Depurar]]="","Desconocido",Origen[[#This Row],[Genero Sin Depurar]])</f>
        <v>Male</v>
      </c>
      <c r="F1874" s="1" t="s">
        <v>119</v>
      </c>
      <c r="G1874" s="1" t="s">
        <v>24</v>
      </c>
      <c r="H1874" s="2">
        <v>49042</v>
      </c>
      <c r="I1874" s="2" t="str">
        <f>TEXT(Origen[[#This Row],[Fecha Compra]],"dddd")</f>
        <v>sábado</v>
      </c>
      <c r="J1874" s="7" t="str">
        <f>TEXT(MONTH(Origen[[#This Row],[Fecha Compra]]),"MM")</f>
        <v>01</v>
      </c>
      <c r="K1874" s="7">
        <f>YEAR(Origen[[#This Row],[Fecha Compra]])</f>
        <v>2034</v>
      </c>
      <c r="L1874">
        <v>6</v>
      </c>
      <c r="M1874">
        <v>71</v>
      </c>
      <c r="N1874">
        <f>Origen[[#This Row],[Unidades]]*Origen[[#This Row],[PVP]]</f>
        <v>426</v>
      </c>
      <c r="O1874" s="1" t="s">
        <v>104</v>
      </c>
      <c r="P1874" s="1" t="s">
        <v>26</v>
      </c>
      <c r="Q1874" s="1" t="s">
        <v>92</v>
      </c>
      <c r="R1874" s="1" t="s">
        <v>8</v>
      </c>
      <c r="S1874" s="1" t="s">
        <v>27</v>
      </c>
      <c r="T1874" s="1" t="s">
        <v>21</v>
      </c>
      <c r="U1874" s="1" t="s">
        <v>40</v>
      </c>
    </row>
    <row r="1875" spans="1:21" x14ac:dyDescent="0.25">
      <c r="A1875">
        <v>1877</v>
      </c>
      <c r="B1875">
        <f>IF(IFERROR(VLOOKUP(Origen[[#This Row],[Customer ID]],A1876:A5774,1,FALSE),0)&gt;0,1,0)</f>
        <v>0</v>
      </c>
      <c r="C1875">
        <v>54</v>
      </c>
      <c r="D1875" s="1" t="s">
        <v>2</v>
      </c>
      <c r="E1875" s="1" t="str">
        <f>IF(Origen[[#This Row],[Genero Sin Depurar]]="","Desconocido",Origen[[#This Row],[Genero Sin Depurar]])</f>
        <v>Male</v>
      </c>
      <c r="F1875" s="1" t="s">
        <v>69</v>
      </c>
      <c r="G1875" s="1" t="s">
        <v>4</v>
      </c>
      <c r="H1875" s="2">
        <v>49044</v>
      </c>
      <c r="I1875" s="2" t="str">
        <f>TEXT(Origen[[#This Row],[Fecha Compra]],"dddd")</f>
        <v>lunes</v>
      </c>
      <c r="J1875" s="7" t="str">
        <f>TEXT(MONTH(Origen[[#This Row],[Fecha Compra]]),"MM")</f>
        <v>01</v>
      </c>
      <c r="K1875" s="7">
        <f>YEAR(Origen[[#This Row],[Fecha Compra]])</f>
        <v>2034</v>
      </c>
      <c r="L1875">
        <v>20</v>
      </c>
      <c r="M1875">
        <v>36</v>
      </c>
      <c r="N1875">
        <f>Origen[[#This Row],[Unidades]]*Origen[[#This Row],[PVP]]</f>
        <v>720</v>
      </c>
      <c r="O1875" s="1" t="s">
        <v>97</v>
      </c>
      <c r="P1875" s="1" t="s">
        <v>26</v>
      </c>
      <c r="Q1875" s="1" t="s">
        <v>7</v>
      </c>
      <c r="R1875" s="1" t="s">
        <v>39</v>
      </c>
      <c r="S1875" s="1" t="s">
        <v>36</v>
      </c>
      <c r="T1875" s="1" t="s">
        <v>10</v>
      </c>
      <c r="U1875" s="1" t="s">
        <v>40</v>
      </c>
    </row>
    <row r="1876" spans="1:21" x14ac:dyDescent="0.25">
      <c r="A1876">
        <v>1878</v>
      </c>
      <c r="B1876">
        <f>IF(IFERROR(VLOOKUP(Origen[[#This Row],[Customer ID]],A1877:A5775,1,FALSE),0)&gt;0,1,0)</f>
        <v>0</v>
      </c>
      <c r="C1876">
        <v>69</v>
      </c>
      <c r="D1876" s="1" t="s">
        <v>2</v>
      </c>
      <c r="E1876" s="1" t="str">
        <f>IF(Origen[[#This Row],[Genero Sin Depurar]]="","Desconocido",Origen[[#This Row],[Genero Sin Depurar]])</f>
        <v>Male</v>
      </c>
      <c r="F1876" s="1" t="s">
        <v>125</v>
      </c>
      <c r="G1876" s="1" t="s">
        <v>49</v>
      </c>
      <c r="H1876" s="2">
        <v>49046</v>
      </c>
      <c r="I1876" s="2" t="str">
        <f>TEXT(Origen[[#This Row],[Fecha Compra]],"dddd")</f>
        <v>miércoles</v>
      </c>
      <c r="J1876" s="7" t="str">
        <f>TEXT(MONTH(Origen[[#This Row],[Fecha Compra]]),"MM")</f>
        <v>01</v>
      </c>
      <c r="K1876" s="7">
        <f>YEAR(Origen[[#This Row],[Fecha Compra]])</f>
        <v>2034</v>
      </c>
      <c r="L1876">
        <v>3</v>
      </c>
      <c r="M1876">
        <v>62</v>
      </c>
      <c r="N1876">
        <f>Origen[[#This Row],[Unidades]]*Origen[[#This Row],[PVP]]</f>
        <v>186</v>
      </c>
      <c r="O1876" s="1" t="s">
        <v>120</v>
      </c>
      <c r="P1876" s="1" t="s">
        <v>6</v>
      </c>
      <c r="Q1876" s="1" t="s">
        <v>51</v>
      </c>
      <c r="R1876" s="1" t="s">
        <v>39</v>
      </c>
      <c r="S1876" s="1" t="s">
        <v>9</v>
      </c>
      <c r="T1876" s="1" t="s">
        <v>21</v>
      </c>
      <c r="U1876" s="1" t="s">
        <v>31</v>
      </c>
    </row>
    <row r="1877" spans="1:21" x14ac:dyDescent="0.25">
      <c r="A1877">
        <v>1879</v>
      </c>
      <c r="B1877">
        <f>IF(IFERROR(VLOOKUP(Origen[[#This Row],[Customer ID]],A1878:A5776,1,FALSE),0)&gt;0,1,0)</f>
        <v>0</v>
      </c>
      <c r="C1877">
        <v>34</v>
      </c>
      <c r="D1877" s="1" t="s">
        <v>2</v>
      </c>
      <c r="E1877" s="1" t="str">
        <f>IF(Origen[[#This Row],[Genero Sin Depurar]]="","Desconocido",Origen[[#This Row],[Genero Sin Depurar]])</f>
        <v>Male</v>
      </c>
      <c r="F1877" s="1" t="s">
        <v>107</v>
      </c>
      <c r="G1877" s="1" t="s">
        <v>4</v>
      </c>
      <c r="H1877" s="2">
        <v>49048</v>
      </c>
      <c r="I1877" s="2" t="str">
        <f>TEXT(Origen[[#This Row],[Fecha Compra]],"dddd")</f>
        <v>viernes</v>
      </c>
      <c r="J1877" s="7" t="str">
        <f>TEXT(MONTH(Origen[[#This Row],[Fecha Compra]]),"MM")</f>
        <v>01</v>
      </c>
      <c r="K1877" s="7">
        <f>YEAR(Origen[[#This Row],[Fecha Compra]])</f>
        <v>2034</v>
      </c>
      <c r="L1877">
        <v>5</v>
      </c>
      <c r="M1877">
        <v>29</v>
      </c>
      <c r="N1877">
        <f>Origen[[#This Row],[Unidades]]*Origen[[#This Row],[PVP]]</f>
        <v>145</v>
      </c>
      <c r="O1877" s="1" t="s">
        <v>83</v>
      </c>
      <c r="P1877" s="1" t="s">
        <v>6</v>
      </c>
      <c r="Q1877" s="1" t="s">
        <v>118</v>
      </c>
      <c r="R1877" s="1" t="s">
        <v>35</v>
      </c>
      <c r="S1877" s="1" t="s">
        <v>56</v>
      </c>
      <c r="T1877" s="1" t="s">
        <v>21</v>
      </c>
      <c r="U1877" s="1" t="s">
        <v>70</v>
      </c>
    </row>
    <row r="1878" spans="1:21" x14ac:dyDescent="0.25">
      <c r="A1878">
        <v>1880</v>
      </c>
      <c r="B1878">
        <f>IF(IFERROR(VLOOKUP(Origen[[#This Row],[Customer ID]],A1879:A5777,1,FALSE),0)&gt;0,1,0)</f>
        <v>0</v>
      </c>
      <c r="C1878">
        <v>56</v>
      </c>
      <c r="D1878" s="1" t="s">
        <v>2</v>
      </c>
      <c r="E1878" s="1" t="str">
        <f>IF(Origen[[#This Row],[Genero Sin Depurar]]="","Desconocido",Origen[[#This Row],[Genero Sin Depurar]])</f>
        <v>Male</v>
      </c>
      <c r="F1878" s="1" t="s">
        <v>95</v>
      </c>
      <c r="G1878" s="1" t="s">
        <v>4</v>
      </c>
      <c r="H1878" s="2">
        <v>49050</v>
      </c>
      <c r="I1878" s="2" t="str">
        <f>TEXT(Origen[[#This Row],[Fecha Compra]],"dddd")</f>
        <v>domingo</v>
      </c>
      <c r="J1878" s="7" t="str">
        <f>TEXT(MONTH(Origen[[#This Row],[Fecha Compra]]),"MM")</f>
        <v>01</v>
      </c>
      <c r="K1878" s="7">
        <f>YEAR(Origen[[#This Row],[Fecha Compra]])</f>
        <v>2034</v>
      </c>
      <c r="L1878">
        <v>46</v>
      </c>
      <c r="M1878">
        <v>33</v>
      </c>
      <c r="N1878">
        <f>Origen[[#This Row],[Unidades]]*Origen[[#This Row],[PVP]]</f>
        <v>1518</v>
      </c>
      <c r="O1878" s="1" t="s">
        <v>104</v>
      </c>
      <c r="P1878" s="1" t="s">
        <v>6</v>
      </c>
      <c r="Q1878" s="1" t="s">
        <v>43</v>
      </c>
      <c r="R1878" s="1" t="s">
        <v>19</v>
      </c>
      <c r="S1878" s="1" t="s">
        <v>9</v>
      </c>
      <c r="T1878" s="1" t="s">
        <v>15</v>
      </c>
      <c r="U1878" s="1" t="s">
        <v>58</v>
      </c>
    </row>
    <row r="1879" spans="1:21" x14ac:dyDescent="0.25">
      <c r="A1879">
        <v>1881</v>
      </c>
      <c r="B1879">
        <f>IF(IFERROR(VLOOKUP(Origen[[#This Row],[Customer ID]],A1880:A5778,1,FALSE),0)&gt;0,1,0)</f>
        <v>0</v>
      </c>
      <c r="C1879">
        <v>34</v>
      </c>
      <c r="D1879" s="1" t="s">
        <v>2</v>
      </c>
      <c r="E1879" s="1" t="str">
        <f>IF(Origen[[#This Row],[Genero Sin Depurar]]="","Desconocido",Origen[[#This Row],[Genero Sin Depurar]])</f>
        <v>Male</v>
      </c>
      <c r="F1879" s="1" t="s">
        <v>3</v>
      </c>
      <c r="G1879" s="1" t="s">
        <v>4</v>
      </c>
      <c r="H1879" s="2">
        <v>49052</v>
      </c>
      <c r="I1879" s="2" t="str">
        <f>TEXT(Origen[[#This Row],[Fecha Compra]],"dddd")</f>
        <v>martes</v>
      </c>
      <c r="J1879" s="7" t="str">
        <f>TEXT(MONTH(Origen[[#This Row],[Fecha Compra]]),"MM")</f>
        <v>01</v>
      </c>
      <c r="K1879" s="7">
        <f>YEAR(Origen[[#This Row],[Fecha Compra]])</f>
        <v>2034</v>
      </c>
      <c r="L1879">
        <v>8</v>
      </c>
      <c r="M1879">
        <v>33</v>
      </c>
      <c r="N1879">
        <f>Origen[[#This Row],[Unidades]]*Origen[[#This Row],[PVP]]</f>
        <v>264</v>
      </c>
      <c r="O1879" s="1" t="s">
        <v>109</v>
      </c>
      <c r="P1879" s="1" t="s">
        <v>6</v>
      </c>
      <c r="Q1879" s="1" t="s">
        <v>116</v>
      </c>
      <c r="R1879" s="1" t="s">
        <v>39</v>
      </c>
      <c r="S1879" s="1" t="s">
        <v>52</v>
      </c>
      <c r="T1879" s="1" t="s">
        <v>68</v>
      </c>
      <c r="U1879" s="1" t="s">
        <v>70</v>
      </c>
    </row>
    <row r="1880" spans="1:21" x14ac:dyDescent="0.25">
      <c r="A1880">
        <v>1882</v>
      </c>
      <c r="B1880">
        <f>IF(IFERROR(VLOOKUP(Origen[[#This Row],[Customer ID]],A1881:A5779,1,FALSE),0)&gt;0,1,0)</f>
        <v>0</v>
      </c>
      <c r="C1880">
        <v>58</v>
      </c>
      <c r="D1880" s="1" t="s">
        <v>2</v>
      </c>
      <c r="E1880" s="1" t="str">
        <f>IF(Origen[[#This Row],[Genero Sin Depurar]]="","Desconocido",Origen[[#This Row],[Genero Sin Depurar]])</f>
        <v>Male</v>
      </c>
      <c r="F1880" s="1" t="s">
        <v>3</v>
      </c>
      <c r="G1880" s="1" t="s">
        <v>4</v>
      </c>
      <c r="H1880" s="2">
        <v>49054</v>
      </c>
      <c r="I1880" s="2" t="str">
        <f>TEXT(Origen[[#This Row],[Fecha Compra]],"dddd")</f>
        <v>jueves</v>
      </c>
      <c r="J1880" s="7" t="str">
        <f>TEXT(MONTH(Origen[[#This Row],[Fecha Compra]]),"MM")</f>
        <v>01</v>
      </c>
      <c r="K1880" s="7">
        <f>YEAR(Origen[[#This Row],[Fecha Compra]])</f>
        <v>2034</v>
      </c>
      <c r="L1880">
        <v>13</v>
      </c>
      <c r="M1880">
        <v>41</v>
      </c>
      <c r="N1880">
        <f>Origen[[#This Row],[Unidades]]*Origen[[#This Row],[PVP]]</f>
        <v>533</v>
      </c>
      <c r="O1880" s="1" t="s">
        <v>109</v>
      </c>
      <c r="P1880" s="1" t="s">
        <v>26</v>
      </c>
      <c r="Q1880" s="1" t="s">
        <v>90</v>
      </c>
      <c r="R1880" s="1" t="s">
        <v>8</v>
      </c>
      <c r="S1880" s="1" t="s">
        <v>36</v>
      </c>
      <c r="T1880" s="1" t="s">
        <v>15</v>
      </c>
      <c r="U1880" s="1" t="s">
        <v>58</v>
      </c>
    </row>
    <row r="1881" spans="1:21" x14ac:dyDescent="0.25">
      <c r="A1881">
        <v>1883</v>
      </c>
      <c r="B1881">
        <f>IF(IFERROR(VLOOKUP(Origen[[#This Row],[Customer ID]],A1882:A5780,1,FALSE),0)&gt;0,1,0)</f>
        <v>0</v>
      </c>
      <c r="C1881">
        <v>44</v>
      </c>
      <c r="D1881" s="1" t="s">
        <v>2</v>
      </c>
      <c r="E1881" s="1" t="str">
        <f>IF(Origen[[#This Row],[Genero Sin Depurar]]="","Desconocido",Origen[[#This Row],[Genero Sin Depurar]])</f>
        <v>Male</v>
      </c>
      <c r="F1881" s="1" t="s">
        <v>101</v>
      </c>
      <c r="G1881" s="1" t="s">
        <v>49</v>
      </c>
      <c r="H1881" s="2">
        <v>49056</v>
      </c>
      <c r="I1881" s="2" t="str">
        <f>TEXT(Origen[[#This Row],[Fecha Compra]],"dddd")</f>
        <v>sábado</v>
      </c>
      <c r="J1881" s="7" t="str">
        <f>TEXT(MONTH(Origen[[#This Row],[Fecha Compra]]),"MM")</f>
        <v>01</v>
      </c>
      <c r="K1881" s="7">
        <f>YEAR(Origen[[#This Row],[Fecha Compra]])</f>
        <v>2034</v>
      </c>
      <c r="L1881">
        <v>25</v>
      </c>
      <c r="M1881">
        <v>54</v>
      </c>
      <c r="N1881">
        <f>Origen[[#This Row],[Unidades]]*Origen[[#This Row],[PVP]]</f>
        <v>1350</v>
      </c>
      <c r="O1881" s="1" t="s">
        <v>104</v>
      </c>
      <c r="P1881" s="1" t="s">
        <v>6</v>
      </c>
      <c r="Q1881" s="1" t="s">
        <v>126</v>
      </c>
      <c r="R1881" s="1" t="s">
        <v>8</v>
      </c>
      <c r="S1881" s="1" t="s">
        <v>56</v>
      </c>
      <c r="T1881" s="1" t="s">
        <v>57</v>
      </c>
      <c r="U1881" s="1" t="s">
        <v>40</v>
      </c>
    </row>
    <row r="1882" spans="1:21" x14ac:dyDescent="0.25">
      <c r="A1882">
        <v>1884</v>
      </c>
      <c r="B1882">
        <f>IF(IFERROR(VLOOKUP(Origen[[#This Row],[Customer ID]],A1883:A5781,1,FALSE),0)&gt;0,1,0)</f>
        <v>0</v>
      </c>
      <c r="C1882">
        <v>25</v>
      </c>
      <c r="D1882" s="1" t="s">
        <v>2</v>
      </c>
      <c r="E1882" s="1" t="str">
        <f>IF(Origen[[#This Row],[Genero Sin Depurar]]="","Desconocido",Origen[[#This Row],[Genero Sin Depurar]])</f>
        <v>Male</v>
      </c>
      <c r="F1882" s="1" t="s">
        <v>114</v>
      </c>
      <c r="G1882" s="1" t="s">
        <v>49</v>
      </c>
      <c r="H1882" s="2">
        <v>49058</v>
      </c>
      <c r="I1882" s="2" t="str">
        <f>TEXT(Origen[[#This Row],[Fecha Compra]],"dddd")</f>
        <v>lunes</v>
      </c>
      <c r="J1882" s="7" t="str">
        <f>TEXT(MONTH(Origen[[#This Row],[Fecha Compra]]),"MM")</f>
        <v>01</v>
      </c>
      <c r="K1882" s="7">
        <f>YEAR(Origen[[#This Row],[Fecha Compra]])</f>
        <v>2034</v>
      </c>
      <c r="L1882">
        <v>39</v>
      </c>
      <c r="M1882">
        <v>58</v>
      </c>
      <c r="N1882">
        <f>Origen[[#This Row],[Unidades]]*Origen[[#This Row],[PVP]]</f>
        <v>2262</v>
      </c>
      <c r="O1882" s="1" t="s">
        <v>124</v>
      </c>
      <c r="P1882" s="1" t="s">
        <v>26</v>
      </c>
      <c r="Q1882" s="1" t="s">
        <v>91</v>
      </c>
      <c r="R1882" s="1" t="s">
        <v>19</v>
      </c>
      <c r="S1882" s="1" t="s">
        <v>56</v>
      </c>
      <c r="T1882" s="1" t="s">
        <v>68</v>
      </c>
      <c r="U1882" s="1" t="s">
        <v>11</v>
      </c>
    </row>
    <row r="1883" spans="1:21" x14ac:dyDescent="0.25">
      <c r="A1883">
        <v>1885</v>
      </c>
      <c r="B1883">
        <f>IF(IFERROR(VLOOKUP(Origen[[#This Row],[Customer ID]],A1884:A5782,1,FALSE),0)&gt;0,1,0)</f>
        <v>0</v>
      </c>
      <c r="C1883">
        <v>27</v>
      </c>
      <c r="D1883" s="1" t="s">
        <v>2</v>
      </c>
      <c r="E1883" s="1" t="str">
        <f>IF(Origen[[#This Row],[Genero Sin Depurar]]="","Desconocido",Origen[[#This Row],[Genero Sin Depurar]])</f>
        <v>Male</v>
      </c>
      <c r="F1883" s="1" t="s">
        <v>41</v>
      </c>
      <c r="G1883" s="1" t="s">
        <v>4</v>
      </c>
      <c r="H1883" s="2">
        <v>49060</v>
      </c>
      <c r="I1883" s="2" t="str">
        <f>TEXT(Origen[[#This Row],[Fecha Compra]],"dddd")</f>
        <v>miércoles</v>
      </c>
      <c r="J1883" s="7" t="str">
        <f>TEXT(MONTH(Origen[[#This Row],[Fecha Compra]]),"MM")</f>
        <v>01</v>
      </c>
      <c r="K1883" s="7">
        <f>YEAR(Origen[[#This Row],[Fecha Compra]])</f>
        <v>2034</v>
      </c>
      <c r="L1883">
        <v>15</v>
      </c>
      <c r="M1883">
        <v>30</v>
      </c>
      <c r="N1883">
        <f>Origen[[#This Row],[Unidades]]*Origen[[#This Row],[PVP]]</f>
        <v>450</v>
      </c>
      <c r="O1883" s="1" t="s">
        <v>99</v>
      </c>
      <c r="P1883" s="1" t="s">
        <v>18</v>
      </c>
      <c r="Q1883" s="1" t="s">
        <v>51</v>
      </c>
      <c r="R1883" s="1" t="s">
        <v>35</v>
      </c>
      <c r="S1883" s="1" t="s">
        <v>27</v>
      </c>
      <c r="T1883" s="1" t="s">
        <v>57</v>
      </c>
      <c r="U1883" s="1" t="s">
        <v>58</v>
      </c>
    </row>
    <row r="1884" spans="1:21" x14ac:dyDescent="0.25">
      <c r="A1884">
        <v>1886</v>
      </c>
      <c r="B1884">
        <f>IF(IFERROR(VLOOKUP(Origen[[#This Row],[Customer ID]],A1885:A5783,1,FALSE),0)&gt;0,1,0)</f>
        <v>0</v>
      </c>
      <c r="C1884">
        <v>26</v>
      </c>
      <c r="D1884" s="1" t="s">
        <v>2</v>
      </c>
      <c r="E1884" s="1" t="str">
        <f>IF(Origen[[#This Row],[Genero Sin Depurar]]="","Desconocido",Origen[[#This Row],[Genero Sin Depurar]])</f>
        <v>Male</v>
      </c>
      <c r="F1884" s="1" t="s">
        <v>88</v>
      </c>
      <c r="G1884" s="1" t="s">
        <v>49</v>
      </c>
      <c r="H1884" s="2">
        <v>49062</v>
      </c>
      <c r="I1884" s="2" t="str">
        <f>TEXT(Origen[[#This Row],[Fecha Compra]],"dddd")</f>
        <v>viernes</v>
      </c>
      <c r="J1884" s="7" t="str">
        <f>TEXT(MONTH(Origen[[#This Row],[Fecha Compra]]),"MM")</f>
        <v>01</v>
      </c>
      <c r="K1884" s="7">
        <f>YEAR(Origen[[#This Row],[Fecha Compra]])</f>
        <v>2034</v>
      </c>
      <c r="L1884">
        <v>35</v>
      </c>
      <c r="M1884">
        <v>53</v>
      </c>
      <c r="N1884">
        <f>Origen[[#This Row],[Unidades]]*Origen[[#This Row],[PVP]]</f>
        <v>1855</v>
      </c>
      <c r="O1884" s="1" t="s">
        <v>89</v>
      </c>
      <c r="P1884" s="1" t="s">
        <v>18</v>
      </c>
      <c r="Q1884" s="1" t="s">
        <v>14</v>
      </c>
      <c r="R1884" s="1" t="s">
        <v>8</v>
      </c>
      <c r="S1884" s="1" t="s">
        <v>36</v>
      </c>
      <c r="T1884" s="1" t="s">
        <v>15</v>
      </c>
      <c r="U1884" s="1" t="s">
        <v>70</v>
      </c>
    </row>
    <row r="1885" spans="1:21" x14ac:dyDescent="0.25">
      <c r="A1885">
        <v>1887</v>
      </c>
      <c r="B1885">
        <f>IF(IFERROR(VLOOKUP(Origen[[#This Row],[Customer ID]],A1886:A5784,1,FALSE),0)&gt;0,1,0)</f>
        <v>0</v>
      </c>
      <c r="C1885">
        <v>18</v>
      </c>
      <c r="D1885" s="1" t="s">
        <v>2</v>
      </c>
      <c r="E1885" s="1" t="str">
        <f>IF(Origen[[#This Row],[Genero Sin Depurar]]="","Desconocido",Origen[[#This Row],[Genero Sin Depurar]])</f>
        <v>Male</v>
      </c>
      <c r="F1885" s="1" t="s">
        <v>125</v>
      </c>
      <c r="G1885" s="1" t="s">
        <v>49</v>
      </c>
      <c r="H1885" s="2">
        <v>49064</v>
      </c>
      <c r="I1885" s="2" t="str">
        <f>TEXT(Origen[[#This Row],[Fecha Compra]],"dddd")</f>
        <v>domingo</v>
      </c>
      <c r="J1885" s="7" t="str">
        <f>TEXT(MONTH(Origen[[#This Row],[Fecha Compra]]),"MM")</f>
        <v>01</v>
      </c>
      <c r="K1885" s="7">
        <f>YEAR(Origen[[#This Row],[Fecha Compra]])</f>
        <v>2034</v>
      </c>
      <c r="L1885">
        <v>46</v>
      </c>
      <c r="M1885">
        <v>91</v>
      </c>
      <c r="N1885">
        <f>Origen[[#This Row],[Unidades]]*Origen[[#This Row],[PVP]]</f>
        <v>4186</v>
      </c>
      <c r="O1885" s="1" t="s">
        <v>54</v>
      </c>
      <c r="P1885" s="1" t="s">
        <v>6</v>
      </c>
      <c r="Q1885" s="1" t="s">
        <v>100</v>
      </c>
      <c r="R1885" s="1" t="s">
        <v>19</v>
      </c>
      <c r="S1885" s="1" t="s">
        <v>27</v>
      </c>
      <c r="T1885" s="1" t="s">
        <v>15</v>
      </c>
      <c r="U1885" s="1" t="s">
        <v>58</v>
      </c>
    </row>
    <row r="1886" spans="1:21" x14ac:dyDescent="0.25">
      <c r="A1886">
        <v>1888</v>
      </c>
      <c r="B1886">
        <f>IF(IFERROR(VLOOKUP(Origen[[#This Row],[Customer ID]],A1887:A5785,1,FALSE),0)&gt;0,1,0)</f>
        <v>0</v>
      </c>
      <c r="C1886">
        <v>64</v>
      </c>
      <c r="D1886" s="1" t="s">
        <v>2</v>
      </c>
      <c r="E1886" s="1" t="str">
        <f>IF(Origen[[#This Row],[Genero Sin Depurar]]="","Desconocido",Origen[[#This Row],[Genero Sin Depurar]])</f>
        <v>Male</v>
      </c>
      <c r="F1886" s="1" t="s">
        <v>86</v>
      </c>
      <c r="G1886" s="1" t="s">
        <v>4</v>
      </c>
      <c r="H1886" s="2">
        <v>49066</v>
      </c>
      <c r="I1886" s="2" t="str">
        <f>TEXT(Origen[[#This Row],[Fecha Compra]],"dddd")</f>
        <v>martes</v>
      </c>
      <c r="J1886" s="7" t="str">
        <f>TEXT(MONTH(Origen[[#This Row],[Fecha Compra]]),"MM")</f>
        <v>01</v>
      </c>
      <c r="K1886" s="7">
        <f>YEAR(Origen[[#This Row],[Fecha Compra]])</f>
        <v>2034</v>
      </c>
      <c r="L1886">
        <v>3</v>
      </c>
      <c r="M1886">
        <v>44</v>
      </c>
      <c r="N1886">
        <f>Origen[[#This Row],[Unidades]]*Origen[[#This Row],[PVP]]</f>
        <v>132</v>
      </c>
      <c r="O1886" s="1" t="s">
        <v>96</v>
      </c>
      <c r="P1886" s="1" t="s">
        <v>74</v>
      </c>
      <c r="Q1886" s="1" t="s">
        <v>62</v>
      </c>
      <c r="R1886" s="1" t="s">
        <v>39</v>
      </c>
      <c r="S1886" s="1" t="s">
        <v>9</v>
      </c>
      <c r="T1886" s="1" t="s">
        <v>28</v>
      </c>
      <c r="U1886" s="1" t="s">
        <v>70</v>
      </c>
    </row>
    <row r="1887" spans="1:21" x14ac:dyDescent="0.25">
      <c r="A1887">
        <v>1889</v>
      </c>
      <c r="B1887">
        <f>IF(IFERROR(VLOOKUP(Origen[[#This Row],[Customer ID]],A1888:A5786,1,FALSE),0)&gt;0,1,0)</f>
        <v>0</v>
      </c>
      <c r="C1887">
        <v>62</v>
      </c>
      <c r="D1887" s="1" t="s">
        <v>2</v>
      </c>
      <c r="E1887" s="1" t="str">
        <f>IF(Origen[[#This Row],[Genero Sin Depurar]]="","Desconocido",Origen[[#This Row],[Genero Sin Depurar]])</f>
        <v>Male</v>
      </c>
      <c r="F1887" s="1" t="s">
        <v>86</v>
      </c>
      <c r="G1887" s="1" t="s">
        <v>4</v>
      </c>
      <c r="H1887" s="2">
        <v>49068</v>
      </c>
      <c r="I1887" s="2" t="str">
        <f>TEXT(Origen[[#This Row],[Fecha Compra]],"dddd")</f>
        <v>jueves</v>
      </c>
      <c r="J1887" s="7" t="str">
        <f>TEXT(MONTH(Origen[[#This Row],[Fecha Compra]]),"MM")</f>
        <v>01</v>
      </c>
      <c r="K1887" s="7">
        <f>YEAR(Origen[[#This Row],[Fecha Compra]])</f>
        <v>2034</v>
      </c>
      <c r="L1887">
        <v>48</v>
      </c>
      <c r="M1887">
        <v>89</v>
      </c>
      <c r="N1887">
        <f>Origen[[#This Row],[Unidades]]*Origen[[#This Row],[PVP]]</f>
        <v>4272</v>
      </c>
      <c r="O1887" s="1" t="s">
        <v>129</v>
      </c>
      <c r="P1887" s="1" t="s">
        <v>74</v>
      </c>
      <c r="Q1887" s="1" t="s">
        <v>30</v>
      </c>
      <c r="R1887" s="1" t="s">
        <v>8</v>
      </c>
      <c r="S1887" s="1" t="s">
        <v>20</v>
      </c>
      <c r="T1887" s="1" t="s">
        <v>21</v>
      </c>
      <c r="U1887" s="1" t="s">
        <v>22</v>
      </c>
    </row>
    <row r="1888" spans="1:21" x14ac:dyDescent="0.25">
      <c r="A1888">
        <v>1890</v>
      </c>
      <c r="B1888">
        <f>IF(IFERROR(VLOOKUP(Origen[[#This Row],[Customer ID]],A1889:A5787,1,FALSE),0)&gt;0,1,0)</f>
        <v>0</v>
      </c>
      <c r="C1888">
        <v>59</v>
      </c>
      <c r="D1888" s="1" t="s">
        <v>2</v>
      </c>
      <c r="E1888" s="1" t="str">
        <f>IF(Origen[[#This Row],[Genero Sin Depurar]]="","Desconocido",Origen[[#This Row],[Genero Sin Depurar]])</f>
        <v>Male</v>
      </c>
      <c r="F1888" s="1" t="s">
        <v>69</v>
      </c>
      <c r="G1888" s="1" t="s">
        <v>4</v>
      </c>
      <c r="H1888" s="2">
        <v>49070</v>
      </c>
      <c r="I1888" s="2" t="str">
        <f>TEXT(Origen[[#This Row],[Fecha Compra]],"dddd")</f>
        <v>sábado</v>
      </c>
      <c r="J1888" s="7" t="str">
        <f>TEXT(MONTH(Origen[[#This Row],[Fecha Compra]]),"MM")</f>
        <v>01</v>
      </c>
      <c r="K1888" s="7">
        <f>YEAR(Origen[[#This Row],[Fecha Compra]])</f>
        <v>2034</v>
      </c>
      <c r="L1888">
        <v>27</v>
      </c>
      <c r="M1888">
        <v>57</v>
      </c>
      <c r="N1888">
        <f>Origen[[#This Row],[Unidades]]*Origen[[#This Row],[PVP]]</f>
        <v>1539</v>
      </c>
      <c r="O1888" s="1" t="s">
        <v>80</v>
      </c>
      <c r="P1888" s="1" t="s">
        <v>6</v>
      </c>
      <c r="Q1888" s="1" t="s">
        <v>82</v>
      </c>
      <c r="R1888" s="1" t="s">
        <v>19</v>
      </c>
      <c r="S1888" s="1" t="s">
        <v>27</v>
      </c>
      <c r="T1888" s="1" t="s">
        <v>57</v>
      </c>
      <c r="U1888" s="1" t="s">
        <v>22</v>
      </c>
    </row>
    <row r="1889" spans="1:21" x14ac:dyDescent="0.25">
      <c r="A1889">
        <v>1891</v>
      </c>
      <c r="B1889">
        <f>IF(IFERROR(VLOOKUP(Origen[[#This Row],[Customer ID]],A1890:A5788,1,FALSE),0)&gt;0,1,0)</f>
        <v>0</v>
      </c>
      <c r="C1889">
        <v>36</v>
      </c>
      <c r="D1889" s="1" t="s">
        <v>2</v>
      </c>
      <c r="E1889" s="1" t="str">
        <f>IF(Origen[[#This Row],[Genero Sin Depurar]]="","Desconocido",Origen[[#This Row],[Genero Sin Depurar]])</f>
        <v>Male</v>
      </c>
      <c r="F1889" s="1" t="s">
        <v>71</v>
      </c>
      <c r="G1889" s="1" t="s">
        <v>49</v>
      </c>
      <c r="H1889" s="2">
        <v>49072</v>
      </c>
      <c r="I1889" s="2" t="str">
        <f>TEXT(Origen[[#This Row],[Fecha Compra]],"dddd")</f>
        <v>lunes</v>
      </c>
      <c r="J1889" s="7" t="str">
        <f>TEXT(MONTH(Origen[[#This Row],[Fecha Compra]]),"MM")</f>
        <v>01</v>
      </c>
      <c r="K1889" s="7">
        <f>YEAR(Origen[[#This Row],[Fecha Compra]])</f>
        <v>2034</v>
      </c>
      <c r="L1889">
        <v>5</v>
      </c>
      <c r="M1889">
        <v>57</v>
      </c>
      <c r="N1889">
        <f>Origen[[#This Row],[Unidades]]*Origen[[#This Row],[PVP]]</f>
        <v>285</v>
      </c>
      <c r="O1889" s="1" t="s">
        <v>59</v>
      </c>
      <c r="P1889" s="1" t="s">
        <v>26</v>
      </c>
      <c r="Q1889" s="1" t="s">
        <v>75</v>
      </c>
      <c r="R1889" s="1" t="s">
        <v>19</v>
      </c>
      <c r="S1889" s="1" t="s">
        <v>56</v>
      </c>
      <c r="T1889" s="1" t="s">
        <v>21</v>
      </c>
      <c r="U1889" s="1" t="s">
        <v>22</v>
      </c>
    </row>
    <row r="1890" spans="1:21" x14ac:dyDescent="0.25">
      <c r="A1890">
        <v>1892</v>
      </c>
      <c r="B1890">
        <f>IF(IFERROR(VLOOKUP(Origen[[#This Row],[Customer ID]],A1891:A5789,1,FALSE),0)&gt;0,1,0)</f>
        <v>0</v>
      </c>
      <c r="C1890">
        <v>69</v>
      </c>
      <c r="D1890" s="1" t="s">
        <v>2</v>
      </c>
      <c r="E1890" s="1" t="str">
        <f>IF(Origen[[#This Row],[Genero Sin Depurar]]="","Desconocido",Origen[[#This Row],[Genero Sin Depurar]])</f>
        <v>Male</v>
      </c>
      <c r="F1890" s="1" t="s">
        <v>88</v>
      </c>
      <c r="G1890" s="1" t="s">
        <v>49</v>
      </c>
      <c r="H1890" s="2">
        <v>49074</v>
      </c>
      <c r="I1890" s="2" t="str">
        <f>TEXT(Origen[[#This Row],[Fecha Compra]],"dddd")</f>
        <v>miércoles</v>
      </c>
      <c r="J1890" s="7" t="str">
        <f>TEXT(MONTH(Origen[[#This Row],[Fecha Compra]]),"MM")</f>
        <v>01</v>
      </c>
      <c r="K1890" s="7">
        <f>YEAR(Origen[[#This Row],[Fecha Compra]])</f>
        <v>2034</v>
      </c>
      <c r="L1890">
        <v>48</v>
      </c>
      <c r="M1890">
        <v>74</v>
      </c>
      <c r="N1890">
        <f>Origen[[#This Row],[Unidades]]*Origen[[#This Row],[PVP]]</f>
        <v>3552</v>
      </c>
      <c r="O1890" s="1" t="s">
        <v>64</v>
      </c>
      <c r="P1890" s="1" t="s">
        <v>26</v>
      </c>
      <c r="Q1890" s="1" t="s">
        <v>7</v>
      </c>
      <c r="R1890" s="1" t="s">
        <v>35</v>
      </c>
      <c r="S1890" s="1" t="s">
        <v>27</v>
      </c>
      <c r="T1890" s="1" t="s">
        <v>68</v>
      </c>
      <c r="U1890" s="1" t="s">
        <v>40</v>
      </c>
    </row>
    <row r="1891" spans="1:21" x14ac:dyDescent="0.25">
      <c r="A1891">
        <v>1893</v>
      </c>
      <c r="B1891">
        <f>IF(IFERROR(VLOOKUP(Origen[[#This Row],[Customer ID]],A1892:A5790,1,FALSE),0)&gt;0,1,0)</f>
        <v>0</v>
      </c>
      <c r="C1891">
        <v>39</v>
      </c>
      <c r="D1891" s="1" t="s">
        <v>2</v>
      </c>
      <c r="E1891" s="1" t="str">
        <f>IF(Origen[[#This Row],[Genero Sin Depurar]]="","Desconocido",Origen[[#This Row],[Genero Sin Depurar]])</f>
        <v>Male</v>
      </c>
      <c r="F1891" s="1" t="s">
        <v>84</v>
      </c>
      <c r="G1891" s="1" t="s">
        <v>45</v>
      </c>
      <c r="H1891" s="2">
        <v>49076</v>
      </c>
      <c r="I1891" s="2" t="str">
        <f>TEXT(Origen[[#This Row],[Fecha Compra]],"dddd")</f>
        <v>viernes</v>
      </c>
      <c r="J1891" s="7" t="str">
        <f>TEXT(MONTH(Origen[[#This Row],[Fecha Compra]]),"MM")</f>
        <v>01</v>
      </c>
      <c r="K1891" s="7">
        <f>YEAR(Origen[[#This Row],[Fecha Compra]])</f>
        <v>2034</v>
      </c>
      <c r="L1891">
        <v>12</v>
      </c>
      <c r="M1891">
        <v>30</v>
      </c>
      <c r="N1891">
        <f>Origen[[#This Row],[Unidades]]*Origen[[#This Row],[PVP]]</f>
        <v>360</v>
      </c>
      <c r="O1891" s="1" t="s">
        <v>81</v>
      </c>
      <c r="P1891" s="1" t="s">
        <v>26</v>
      </c>
      <c r="Q1891" s="1" t="s">
        <v>126</v>
      </c>
      <c r="R1891" s="1" t="s">
        <v>39</v>
      </c>
      <c r="S1891" s="1" t="s">
        <v>52</v>
      </c>
      <c r="T1891" s="1" t="s">
        <v>10</v>
      </c>
      <c r="U1891" s="1" t="s">
        <v>22</v>
      </c>
    </row>
    <row r="1892" spans="1:21" x14ac:dyDescent="0.25">
      <c r="A1892">
        <v>1894</v>
      </c>
      <c r="B1892">
        <f>IF(IFERROR(VLOOKUP(Origen[[#This Row],[Customer ID]],A1893:A5791,1,FALSE),0)&gt;0,1,0)</f>
        <v>0</v>
      </c>
      <c r="C1892">
        <v>28</v>
      </c>
      <c r="D1892" s="1" t="s">
        <v>2</v>
      </c>
      <c r="E1892" s="1" t="str">
        <f>IF(Origen[[#This Row],[Genero Sin Depurar]]="","Desconocido",Origen[[#This Row],[Genero Sin Depurar]])</f>
        <v>Male</v>
      </c>
      <c r="F1892" s="1" t="s">
        <v>63</v>
      </c>
      <c r="G1892" s="1" t="s">
        <v>4</v>
      </c>
      <c r="H1892" s="2">
        <v>49078</v>
      </c>
      <c r="I1892" s="2" t="str">
        <f>TEXT(Origen[[#This Row],[Fecha Compra]],"dddd")</f>
        <v>domingo</v>
      </c>
      <c r="J1892" s="7" t="str">
        <f>TEXT(MONTH(Origen[[#This Row],[Fecha Compra]]),"MM")</f>
        <v>01</v>
      </c>
      <c r="K1892" s="7">
        <f>YEAR(Origen[[#This Row],[Fecha Compra]])</f>
        <v>2034</v>
      </c>
      <c r="L1892">
        <v>10</v>
      </c>
      <c r="M1892">
        <v>20</v>
      </c>
      <c r="N1892">
        <f>Origen[[#This Row],[Unidades]]*Origen[[#This Row],[PVP]]</f>
        <v>200</v>
      </c>
      <c r="O1892" s="1" t="s">
        <v>61</v>
      </c>
      <c r="P1892" s="1" t="s">
        <v>6</v>
      </c>
      <c r="Q1892" s="1" t="s">
        <v>90</v>
      </c>
      <c r="R1892" s="1" t="s">
        <v>35</v>
      </c>
      <c r="S1892" s="1" t="s">
        <v>9</v>
      </c>
      <c r="T1892" s="1" t="s">
        <v>28</v>
      </c>
      <c r="U1892" s="1" t="s">
        <v>11</v>
      </c>
    </row>
    <row r="1893" spans="1:21" x14ac:dyDescent="0.25">
      <c r="A1893">
        <v>1895</v>
      </c>
      <c r="B1893">
        <f>IF(IFERROR(VLOOKUP(Origen[[#This Row],[Customer ID]],A1894:A5792,1,FALSE),0)&gt;0,1,0)</f>
        <v>0</v>
      </c>
      <c r="C1893">
        <v>42</v>
      </c>
      <c r="D1893" s="1" t="s">
        <v>2</v>
      </c>
      <c r="E1893" s="1" t="str">
        <f>IF(Origen[[#This Row],[Genero Sin Depurar]]="","Desconocido",Origen[[#This Row],[Genero Sin Depurar]])</f>
        <v>Male</v>
      </c>
      <c r="F1893" s="1" t="s">
        <v>86</v>
      </c>
      <c r="G1893" s="1" t="s">
        <v>4</v>
      </c>
      <c r="H1893" s="2">
        <v>49080</v>
      </c>
      <c r="I1893" s="2" t="str">
        <f>TEXT(Origen[[#This Row],[Fecha Compra]],"dddd")</f>
        <v>martes</v>
      </c>
      <c r="J1893" s="7" t="str">
        <f>TEXT(MONTH(Origen[[#This Row],[Fecha Compra]]),"MM")</f>
        <v>01</v>
      </c>
      <c r="K1893" s="7">
        <f>YEAR(Origen[[#This Row],[Fecha Compra]])</f>
        <v>2034</v>
      </c>
      <c r="L1893">
        <v>48</v>
      </c>
      <c r="M1893">
        <v>90</v>
      </c>
      <c r="N1893">
        <f>Origen[[#This Row],[Unidades]]*Origen[[#This Row],[PVP]]</f>
        <v>4320</v>
      </c>
      <c r="O1893" s="1" t="s">
        <v>99</v>
      </c>
      <c r="P1893" s="1" t="s">
        <v>26</v>
      </c>
      <c r="Q1893" s="1" t="s">
        <v>55</v>
      </c>
      <c r="R1893" s="1" t="s">
        <v>39</v>
      </c>
      <c r="S1893" s="1" t="s">
        <v>20</v>
      </c>
      <c r="T1893" s="1" t="s">
        <v>68</v>
      </c>
      <c r="U1893" s="1" t="s">
        <v>58</v>
      </c>
    </row>
    <row r="1894" spans="1:21" x14ac:dyDescent="0.25">
      <c r="A1894">
        <v>1896</v>
      </c>
      <c r="B1894">
        <f>IF(IFERROR(VLOOKUP(Origen[[#This Row],[Customer ID]],A1895:A5793,1,FALSE),0)&gt;0,1,0)</f>
        <v>0</v>
      </c>
      <c r="C1894">
        <v>31</v>
      </c>
      <c r="D1894" s="1" t="s">
        <v>2</v>
      </c>
      <c r="E1894" s="1" t="str">
        <f>IF(Origen[[#This Row],[Genero Sin Depurar]]="","Desconocido",Origen[[#This Row],[Genero Sin Depurar]])</f>
        <v>Male</v>
      </c>
      <c r="F1894" s="1" t="s">
        <v>16</v>
      </c>
      <c r="G1894" s="1" t="s">
        <v>4</v>
      </c>
      <c r="H1894" s="2">
        <v>49082</v>
      </c>
      <c r="I1894" s="2" t="str">
        <f>TEXT(Origen[[#This Row],[Fecha Compra]],"dddd")</f>
        <v>jueves</v>
      </c>
      <c r="J1894" s="7" t="str">
        <f>TEXT(MONTH(Origen[[#This Row],[Fecha Compra]]),"MM")</f>
        <v>01</v>
      </c>
      <c r="K1894" s="7">
        <f>YEAR(Origen[[#This Row],[Fecha Compra]])</f>
        <v>2034</v>
      </c>
      <c r="L1894">
        <v>3</v>
      </c>
      <c r="M1894">
        <v>61</v>
      </c>
      <c r="N1894">
        <f>Origen[[#This Row],[Unidades]]*Origen[[#This Row],[PVP]]</f>
        <v>183</v>
      </c>
      <c r="O1894" s="1" t="s">
        <v>131</v>
      </c>
      <c r="P1894" s="1" t="s">
        <v>6</v>
      </c>
      <c r="Q1894" s="1" t="s">
        <v>108</v>
      </c>
      <c r="R1894" s="1" t="s">
        <v>39</v>
      </c>
      <c r="S1894" s="1" t="s">
        <v>9</v>
      </c>
      <c r="T1894" s="1" t="s">
        <v>68</v>
      </c>
      <c r="U1894" s="1" t="s">
        <v>70</v>
      </c>
    </row>
    <row r="1895" spans="1:21" x14ac:dyDescent="0.25">
      <c r="A1895">
        <v>1897</v>
      </c>
      <c r="B1895">
        <f>IF(IFERROR(VLOOKUP(Origen[[#This Row],[Customer ID]],A1896:A5794,1,FALSE),0)&gt;0,1,0)</f>
        <v>0</v>
      </c>
      <c r="C1895">
        <v>57</v>
      </c>
      <c r="D1895" s="1" t="s">
        <v>2</v>
      </c>
      <c r="E1895" s="1" t="str">
        <f>IF(Origen[[#This Row],[Genero Sin Depurar]]="","Desconocido",Origen[[#This Row],[Genero Sin Depurar]])</f>
        <v>Male</v>
      </c>
      <c r="F1895" s="1" t="s">
        <v>23</v>
      </c>
      <c r="G1895" s="1" t="s">
        <v>24</v>
      </c>
      <c r="H1895" s="2">
        <v>49084</v>
      </c>
      <c r="I1895" s="2" t="str">
        <f>TEXT(Origen[[#This Row],[Fecha Compra]],"dddd")</f>
        <v>sábado</v>
      </c>
      <c r="J1895" s="7" t="str">
        <f>TEXT(MONTH(Origen[[#This Row],[Fecha Compra]]),"MM")</f>
        <v>01</v>
      </c>
      <c r="K1895" s="7">
        <f>YEAR(Origen[[#This Row],[Fecha Compra]])</f>
        <v>2034</v>
      </c>
      <c r="L1895">
        <v>19</v>
      </c>
      <c r="M1895">
        <v>51</v>
      </c>
      <c r="N1895">
        <f>Origen[[#This Row],[Unidades]]*Origen[[#This Row],[PVP]]</f>
        <v>969</v>
      </c>
      <c r="O1895" s="1" t="s">
        <v>89</v>
      </c>
      <c r="P1895" s="1" t="s">
        <v>26</v>
      </c>
      <c r="Q1895" s="1" t="s">
        <v>62</v>
      </c>
      <c r="R1895" s="1" t="s">
        <v>39</v>
      </c>
      <c r="S1895" s="1" t="s">
        <v>36</v>
      </c>
      <c r="T1895" s="1" t="s">
        <v>10</v>
      </c>
      <c r="U1895" s="1" t="s">
        <v>70</v>
      </c>
    </row>
    <row r="1896" spans="1:21" x14ac:dyDescent="0.25">
      <c r="A1896">
        <v>1898</v>
      </c>
      <c r="B1896">
        <f>IF(IFERROR(VLOOKUP(Origen[[#This Row],[Customer ID]],A1897:A5795,1,FALSE),0)&gt;0,1,0)</f>
        <v>0</v>
      </c>
      <c r="C1896">
        <v>53</v>
      </c>
      <c r="D1896" s="1" t="s">
        <v>2</v>
      </c>
      <c r="E1896" s="1" t="str">
        <f>IF(Origen[[#This Row],[Genero Sin Depurar]]="","Desconocido",Origen[[#This Row],[Genero Sin Depurar]])</f>
        <v>Male</v>
      </c>
      <c r="F1896" s="1" t="s">
        <v>71</v>
      </c>
      <c r="G1896" s="1" t="s">
        <v>49</v>
      </c>
      <c r="H1896" s="2">
        <v>49086</v>
      </c>
      <c r="I1896" s="2" t="str">
        <f>TEXT(Origen[[#This Row],[Fecha Compra]],"dddd")</f>
        <v>lunes</v>
      </c>
      <c r="J1896" s="7" t="str">
        <f>TEXT(MONTH(Origen[[#This Row],[Fecha Compra]]),"MM")</f>
        <v>01</v>
      </c>
      <c r="K1896" s="7">
        <f>YEAR(Origen[[#This Row],[Fecha Compra]])</f>
        <v>2034</v>
      </c>
      <c r="L1896">
        <v>11</v>
      </c>
      <c r="M1896">
        <v>97</v>
      </c>
      <c r="N1896">
        <f>Origen[[#This Row],[Unidades]]*Origen[[#This Row],[PVP]]</f>
        <v>1067</v>
      </c>
      <c r="O1896" s="1" t="s">
        <v>102</v>
      </c>
      <c r="P1896" s="1" t="s">
        <v>6</v>
      </c>
      <c r="Q1896" s="1" t="s">
        <v>67</v>
      </c>
      <c r="R1896" s="1" t="s">
        <v>8</v>
      </c>
      <c r="S1896" s="1" t="s">
        <v>20</v>
      </c>
      <c r="T1896" s="1" t="s">
        <v>68</v>
      </c>
      <c r="U1896" s="1" t="s">
        <v>11</v>
      </c>
    </row>
    <row r="1897" spans="1:21" x14ac:dyDescent="0.25">
      <c r="A1897">
        <v>1899</v>
      </c>
      <c r="B1897">
        <f>IF(IFERROR(VLOOKUP(Origen[[#This Row],[Customer ID]],A1898:A5796,1,FALSE),0)&gt;0,1,0)</f>
        <v>0</v>
      </c>
      <c r="C1897">
        <v>59</v>
      </c>
      <c r="D1897" s="1" t="s">
        <v>2</v>
      </c>
      <c r="E1897" s="1" t="str">
        <f>IF(Origen[[#This Row],[Genero Sin Depurar]]="","Desconocido",Origen[[#This Row],[Genero Sin Depurar]])</f>
        <v>Male</v>
      </c>
      <c r="F1897" s="1" t="s">
        <v>77</v>
      </c>
      <c r="G1897" s="1" t="s">
        <v>4</v>
      </c>
      <c r="H1897" s="2">
        <v>49088</v>
      </c>
      <c r="I1897" s="2" t="str">
        <f>TEXT(Origen[[#This Row],[Fecha Compra]],"dddd")</f>
        <v>miércoles</v>
      </c>
      <c r="J1897" s="7" t="str">
        <f>TEXT(MONTH(Origen[[#This Row],[Fecha Compra]]),"MM")</f>
        <v>01</v>
      </c>
      <c r="K1897" s="7">
        <f>YEAR(Origen[[#This Row],[Fecha Compra]])</f>
        <v>2034</v>
      </c>
      <c r="L1897">
        <v>25</v>
      </c>
      <c r="M1897">
        <v>97</v>
      </c>
      <c r="N1897">
        <f>Origen[[#This Row],[Unidades]]*Origen[[#This Row],[PVP]]</f>
        <v>2425</v>
      </c>
      <c r="O1897" s="1" t="s">
        <v>87</v>
      </c>
      <c r="P1897" s="1" t="s">
        <v>6</v>
      </c>
      <c r="Q1897" s="1" t="s">
        <v>118</v>
      </c>
      <c r="R1897" s="1" t="s">
        <v>39</v>
      </c>
      <c r="S1897" s="1" t="s">
        <v>27</v>
      </c>
      <c r="T1897" s="1" t="s">
        <v>10</v>
      </c>
      <c r="U1897" s="1" t="s">
        <v>70</v>
      </c>
    </row>
    <row r="1898" spans="1:21" x14ac:dyDescent="0.25">
      <c r="A1898">
        <v>1900</v>
      </c>
      <c r="B1898">
        <f>IF(IFERROR(VLOOKUP(Origen[[#This Row],[Customer ID]],A1899:A5797,1,FALSE),0)&gt;0,1,0)</f>
        <v>0</v>
      </c>
      <c r="C1898">
        <v>32</v>
      </c>
      <c r="D1898" s="1" t="s">
        <v>2</v>
      </c>
      <c r="E1898" s="1" t="str">
        <f>IF(Origen[[#This Row],[Genero Sin Depurar]]="","Desconocido",Origen[[#This Row],[Genero Sin Depurar]])</f>
        <v>Male</v>
      </c>
      <c r="F1898" s="1" t="s">
        <v>41</v>
      </c>
      <c r="G1898" s="1" t="s">
        <v>4</v>
      </c>
      <c r="H1898" s="2">
        <v>49090</v>
      </c>
      <c r="I1898" s="2" t="str">
        <f>TEXT(Origen[[#This Row],[Fecha Compra]],"dddd")</f>
        <v>viernes</v>
      </c>
      <c r="J1898" s="7" t="str">
        <f>TEXT(MONTH(Origen[[#This Row],[Fecha Compra]]),"MM")</f>
        <v>01</v>
      </c>
      <c r="K1898" s="7">
        <f>YEAR(Origen[[#This Row],[Fecha Compra]])</f>
        <v>2034</v>
      </c>
      <c r="L1898">
        <v>42</v>
      </c>
      <c r="M1898">
        <v>40</v>
      </c>
      <c r="N1898">
        <f>Origen[[#This Row],[Unidades]]*Origen[[#This Row],[PVP]]</f>
        <v>1680</v>
      </c>
      <c r="O1898" s="1" t="s">
        <v>66</v>
      </c>
      <c r="P1898" s="1" t="s">
        <v>6</v>
      </c>
      <c r="Q1898" s="1" t="s">
        <v>14</v>
      </c>
      <c r="R1898" s="1" t="s">
        <v>8</v>
      </c>
      <c r="S1898" s="1" t="s">
        <v>56</v>
      </c>
      <c r="T1898" s="1" t="s">
        <v>28</v>
      </c>
      <c r="U1898" s="1" t="s">
        <v>22</v>
      </c>
    </row>
    <row r="1899" spans="1:21" x14ac:dyDescent="0.25">
      <c r="A1899">
        <v>1901</v>
      </c>
      <c r="B1899">
        <f>IF(IFERROR(VLOOKUP(Origen[[#This Row],[Customer ID]],A1900:A5798,1,FALSE),0)&gt;0,1,0)</f>
        <v>0</v>
      </c>
      <c r="C1899">
        <v>65</v>
      </c>
      <c r="D1899" s="1" t="s">
        <v>2</v>
      </c>
      <c r="E1899" s="1" t="str">
        <f>IF(Origen[[#This Row],[Genero Sin Depurar]]="","Desconocido",Origen[[#This Row],[Genero Sin Depurar]])</f>
        <v>Male</v>
      </c>
      <c r="F1899" s="1" t="s">
        <v>88</v>
      </c>
      <c r="G1899" s="1" t="s">
        <v>49</v>
      </c>
      <c r="H1899" s="2">
        <v>49092</v>
      </c>
      <c r="I1899" s="2" t="str">
        <f>TEXT(Origen[[#This Row],[Fecha Compra]],"dddd")</f>
        <v>domingo</v>
      </c>
      <c r="J1899" s="7" t="str">
        <f>TEXT(MONTH(Origen[[#This Row],[Fecha Compra]]),"MM")</f>
        <v>01</v>
      </c>
      <c r="K1899" s="7">
        <f>YEAR(Origen[[#This Row],[Fecha Compra]])</f>
        <v>2034</v>
      </c>
      <c r="L1899">
        <v>34</v>
      </c>
      <c r="M1899">
        <v>85</v>
      </c>
      <c r="N1899">
        <f>Origen[[#This Row],[Unidades]]*Origen[[#This Row],[PVP]]</f>
        <v>2890</v>
      </c>
      <c r="O1899" s="1" t="s">
        <v>128</v>
      </c>
      <c r="P1899" s="1" t="s">
        <v>18</v>
      </c>
      <c r="Q1899" s="1" t="s">
        <v>126</v>
      </c>
      <c r="R1899" s="1" t="s">
        <v>35</v>
      </c>
      <c r="S1899" s="1" t="s">
        <v>20</v>
      </c>
      <c r="T1899" s="1" t="s">
        <v>15</v>
      </c>
      <c r="U1899" s="1" t="s">
        <v>40</v>
      </c>
    </row>
    <row r="1900" spans="1:21" x14ac:dyDescent="0.25">
      <c r="A1900">
        <v>1902</v>
      </c>
      <c r="B1900">
        <f>IF(IFERROR(VLOOKUP(Origen[[#This Row],[Customer ID]],A1901:A5799,1,FALSE),0)&gt;0,1,0)</f>
        <v>0</v>
      </c>
      <c r="C1900">
        <v>56</v>
      </c>
      <c r="D1900" s="1" t="s">
        <v>2</v>
      </c>
      <c r="E1900" s="1" t="str">
        <f>IF(Origen[[#This Row],[Genero Sin Depurar]]="","Desconocido",Origen[[#This Row],[Genero Sin Depurar]])</f>
        <v>Male</v>
      </c>
      <c r="F1900" s="1" t="s">
        <v>107</v>
      </c>
      <c r="G1900" s="1" t="s">
        <v>4</v>
      </c>
      <c r="H1900" s="2">
        <v>49094</v>
      </c>
      <c r="I1900" s="2" t="str">
        <f>TEXT(Origen[[#This Row],[Fecha Compra]],"dddd")</f>
        <v>martes</v>
      </c>
      <c r="J1900" s="7" t="str">
        <f>TEXT(MONTH(Origen[[#This Row],[Fecha Compra]]),"MM")</f>
        <v>01</v>
      </c>
      <c r="K1900" s="7">
        <f>YEAR(Origen[[#This Row],[Fecha Compra]])</f>
        <v>2034</v>
      </c>
      <c r="L1900">
        <v>50</v>
      </c>
      <c r="M1900">
        <v>76</v>
      </c>
      <c r="N1900">
        <f>Origen[[#This Row],[Unidades]]*Origen[[#This Row],[PVP]]</f>
        <v>3800</v>
      </c>
      <c r="O1900" s="1" t="s">
        <v>99</v>
      </c>
      <c r="P1900" s="1" t="s">
        <v>18</v>
      </c>
      <c r="Q1900" s="1" t="s">
        <v>100</v>
      </c>
      <c r="R1900" s="1" t="s">
        <v>8</v>
      </c>
      <c r="S1900" s="1" t="s">
        <v>56</v>
      </c>
      <c r="T1900" s="1" t="s">
        <v>15</v>
      </c>
      <c r="U1900" s="1" t="s">
        <v>40</v>
      </c>
    </row>
    <row r="1901" spans="1:21" x14ac:dyDescent="0.25">
      <c r="A1901">
        <v>1903</v>
      </c>
      <c r="B1901">
        <f>IF(IFERROR(VLOOKUP(Origen[[#This Row],[Customer ID]],A1902:A5800,1,FALSE),0)&gt;0,1,0)</f>
        <v>0</v>
      </c>
      <c r="C1901">
        <v>31</v>
      </c>
      <c r="D1901" s="1" t="s">
        <v>2</v>
      </c>
      <c r="E1901" s="1" t="str">
        <f>IF(Origen[[#This Row],[Genero Sin Depurar]]="","Desconocido",Origen[[#This Row],[Genero Sin Depurar]])</f>
        <v>Male</v>
      </c>
      <c r="F1901" s="1" t="s">
        <v>23</v>
      </c>
      <c r="G1901" s="1" t="s">
        <v>24</v>
      </c>
      <c r="H1901" s="2">
        <v>49096</v>
      </c>
      <c r="I1901" s="2" t="str">
        <f>TEXT(Origen[[#This Row],[Fecha Compra]],"dddd")</f>
        <v>jueves</v>
      </c>
      <c r="J1901" s="7" t="str">
        <f>TEXT(MONTH(Origen[[#This Row],[Fecha Compra]]),"MM")</f>
        <v>01</v>
      </c>
      <c r="K1901" s="7">
        <f>YEAR(Origen[[#This Row],[Fecha Compra]])</f>
        <v>2034</v>
      </c>
      <c r="L1901">
        <v>21</v>
      </c>
      <c r="M1901">
        <v>22</v>
      </c>
      <c r="N1901">
        <f>Origen[[#This Row],[Unidades]]*Origen[[#This Row],[PVP]]</f>
        <v>462</v>
      </c>
      <c r="O1901" s="1" t="s">
        <v>112</v>
      </c>
      <c r="P1901" s="1" t="s">
        <v>18</v>
      </c>
      <c r="Q1901" s="1" t="s">
        <v>60</v>
      </c>
      <c r="R1901" s="1" t="s">
        <v>19</v>
      </c>
      <c r="S1901" s="1" t="s">
        <v>56</v>
      </c>
      <c r="T1901" s="1" t="s">
        <v>10</v>
      </c>
      <c r="U1901" s="1" t="s">
        <v>70</v>
      </c>
    </row>
    <row r="1902" spans="1:21" x14ac:dyDescent="0.25">
      <c r="A1902">
        <v>1904</v>
      </c>
      <c r="B1902">
        <f>IF(IFERROR(VLOOKUP(Origen[[#This Row],[Customer ID]],A1903:A5801,1,FALSE),0)&gt;0,1,0)</f>
        <v>0</v>
      </c>
      <c r="C1902">
        <v>59</v>
      </c>
      <c r="D1902" s="1" t="s">
        <v>2</v>
      </c>
      <c r="E1902" s="1" t="str">
        <f>IF(Origen[[#This Row],[Genero Sin Depurar]]="","Desconocido",Origen[[#This Row],[Genero Sin Depurar]])</f>
        <v>Male</v>
      </c>
      <c r="F1902" s="1" t="s">
        <v>77</v>
      </c>
      <c r="G1902" s="1" t="s">
        <v>4</v>
      </c>
      <c r="H1902" s="2">
        <v>49098</v>
      </c>
      <c r="I1902" s="2" t="str">
        <f>TEXT(Origen[[#This Row],[Fecha Compra]],"dddd")</f>
        <v>sábado</v>
      </c>
      <c r="J1902" s="7" t="str">
        <f>TEXT(MONTH(Origen[[#This Row],[Fecha Compra]]),"MM")</f>
        <v>01</v>
      </c>
      <c r="K1902" s="7">
        <f>YEAR(Origen[[#This Row],[Fecha Compra]])</f>
        <v>2034</v>
      </c>
      <c r="L1902">
        <v>37</v>
      </c>
      <c r="M1902">
        <v>63</v>
      </c>
      <c r="N1902">
        <f>Origen[[#This Row],[Unidades]]*Origen[[#This Row],[PVP]]</f>
        <v>2331</v>
      </c>
      <c r="O1902" s="1" t="s">
        <v>80</v>
      </c>
      <c r="P1902" s="1" t="s">
        <v>26</v>
      </c>
      <c r="Q1902" s="1" t="s">
        <v>62</v>
      </c>
      <c r="R1902" s="1" t="s">
        <v>35</v>
      </c>
      <c r="S1902" s="1" t="s">
        <v>36</v>
      </c>
      <c r="T1902" s="1" t="s">
        <v>57</v>
      </c>
      <c r="U1902" s="1" t="s">
        <v>22</v>
      </c>
    </row>
    <row r="1903" spans="1:21" x14ac:dyDescent="0.25">
      <c r="A1903">
        <v>1905</v>
      </c>
      <c r="B1903">
        <f>IF(IFERROR(VLOOKUP(Origen[[#This Row],[Customer ID]],A1904:A5802,1,FALSE),0)&gt;0,1,0)</f>
        <v>0</v>
      </c>
      <c r="C1903">
        <v>22</v>
      </c>
      <c r="D1903" s="1" t="s">
        <v>2</v>
      </c>
      <c r="E1903" s="1" t="str">
        <f>IF(Origen[[#This Row],[Genero Sin Depurar]]="","Desconocido",Origen[[#This Row],[Genero Sin Depurar]])</f>
        <v>Male</v>
      </c>
      <c r="F1903" s="1" t="s">
        <v>95</v>
      </c>
      <c r="G1903" s="1" t="s">
        <v>4</v>
      </c>
      <c r="H1903" s="2">
        <v>49100</v>
      </c>
      <c r="I1903" s="2" t="str">
        <f>TEXT(Origen[[#This Row],[Fecha Compra]],"dddd")</f>
        <v>lunes</v>
      </c>
      <c r="J1903" s="7" t="str">
        <f>TEXT(MONTH(Origen[[#This Row],[Fecha Compra]]),"MM")</f>
        <v>01</v>
      </c>
      <c r="K1903" s="7">
        <f>YEAR(Origen[[#This Row],[Fecha Compra]])</f>
        <v>2034</v>
      </c>
      <c r="L1903">
        <v>46</v>
      </c>
      <c r="M1903">
        <v>71</v>
      </c>
      <c r="N1903">
        <f>Origen[[#This Row],[Unidades]]*Origen[[#This Row],[PVP]]</f>
        <v>3266</v>
      </c>
      <c r="O1903" s="1" t="s">
        <v>89</v>
      </c>
      <c r="P1903" s="1" t="s">
        <v>18</v>
      </c>
      <c r="Q1903" s="1" t="s">
        <v>47</v>
      </c>
      <c r="R1903" s="1" t="s">
        <v>19</v>
      </c>
      <c r="S1903" s="1" t="s">
        <v>20</v>
      </c>
      <c r="T1903" s="1" t="s">
        <v>15</v>
      </c>
      <c r="U1903" s="1" t="s">
        <v>70</v>
      </c>
    </row>
    <row r="1904" spans="1:21" x14ac:dyDescent="0.25">
      <c r="A1904">
        <v>1906</v>
      </c>
      <c r="B1904">
        <f>IF(IFERROR(VLOOKUP(Origen[[#This Row],[Customer ID]],A1905:A5803,1,FALSE),0)&gt;0,1,0)</f>
        <v>0</v>
      </c>
      <c r="C1904">
        <v>47</v>
      </c>
      <c r="D1904" s="1" t="s">
        <v>2</v>
      </c>
      <c r="E1904" s="1" t="str">
        <f>IF(Origen[[#This Row],[Genero Sin Depurar]]="","Desconocido",Origen[[#This Row],[Genero Sin Depurar]])</f>
        <v>Male</v>
      </c>
      <c r="F1904" s="1" t="s">
        <v>119</v>
      </c>
      <c r="G1904" s="1" t="s">
        <v>24</v>
      </c>
      <c r="H1904" s="2">
        <v>49102</v>
      </c>
      <c r="I1904" s="2" t="str">
        <f>TEXT(Origen[[#This Row],[Fecha Compra]],"dddd")</f>
        <v>miércoles</v>
      </c>
      <c r="J1904" s="7" t="str">
        <f>TEXT(MONTH(Origen[[#This Row],[Fecha Compra]]),"MM")</f>
        <v>01</v>
      </c>
      <c r="K1904" s="7">
        <f>YEAR(Origen[[#This Row],[Fecha Compra]])</f>
        <v>2034</v>
      </c>
      <c r="L1904">
        <v>14</v>
      </c>
      <c r="M1904">
        <v>35</v>
      </c>
      <c r="N1904">
        <f>Origen[[#This Row],[Unidades]]*Origen[[#This Row],[PVP]]</f>
        <v>490</v>
      </c>
      <c r="O1904" s="1" t="s">
        <v>117</v>
      </c>
      <c r="P1904" s="1" t="s">
        <v>26</v>
      </c>
      <c r="Q1904" s="1" t="s">
        <v>67</v>
      </c>
      <c r="R1904" s="1" t="s">
        <v>35</v>
      </c>
      <c r="S1904" s="1" t="s">
        <v>52</v>
      </c>
      <c r="T1904" s="1" t="s">
        <v>57</v>
      </c>
      <c r="U1904" s="1" t="s">
        <v>11</v>
      </c>
    </row>
    <row r="1905" spans="1:21" x14ac:dyDescent="0.25">
      <c r="A1905">
        <v>1907</v>
      </c>
      <c r="B1905">
        <f>IF(IFERROR(VLOOKUP(Origen[[#This Row],[Customer ID]],A1906:A5804,1,FALSE),0)&gt;0,1,0)</f>
        <v>0</v>
      </c>
      <c r="C1905">
        <v>23</v>
      </c>
      <c r="D1905" s="1" t="s">
        <v>2</v>
      </c>
      <c r="E1905" s="1" t="str">
        <f>IF(Origen[[#This Row],[Genero Sin Depurar]]="","Desconocido",Origen[[#This Row],[Genero Sin Depurar]])</f>
        <v>Male</v>
      </c>
      <c r="F1905" s="1" t="s">
        <v>114</v>
      </c>
      <c r="G1905" s="1" t="s">
        <v>49</v>
      </c>
      <c r="H1905" s="2">
        <v>49104</v>
      </c>
      <c r="I1905" s="2" t="str">
        <f>TEXT(Origen[[#This Row],[Fecha Compra]],"dddd")</f>
        <v>viernes</v>
      </c>
      <c r="J1905" s="7" t="str">
        <f>TEXT(MONTH(Origen[[#This Row],[Fecha Compra]]),"MM")</f>
        <v>01</v>
      </c>
      <c r="K1905" s="7">
        <f>YEAR(Origen[[#This Row],[Fecha Compra]])</f>
        <v>2034</v>
      </c>
      <c r="L1905">
        <v>24</v>
      </c>
      <c r="M1905">
        <v>30</v>
      </c>
      <c r="N1905">
        <f>Origen[[#This Row],[Unidades]]*Origen[[#This Row],[PVP]]</f>
        <v>720</v>
      </c>
      <c r="O1905" s="1" t="s">
        <v>111</v>
      </c>
      <c r="P1905" s="1" t="s">
        <v>26</v>
      </c>
      <c r="Q1905" s="1" t="s">
        <v>78</v>
      </c>
      <c r="R1905" s="1" t="s">
        <v>19</v>
      </c>
      <c r="S1905" s="1" t="s">
        <v>52</v>
      </c>
      <c r="T1905" s="1" t="s">
        <v>28</v>
      </c>
      <c r="U1905" s="1" t="s">
        <v>11</v>
      </c>
    </row>
    <row r="1906" spans="1:21" x14ac:dyDescent="0.25">
      <c r="A1906">
        <v>1908</v>
      </c>
      <c r="B1906">
        <f>IF(IFERROR(VLOOKUP(Origen[[#This Row],[Customer ID]],A1907:A5805,1,FALSE),0)&gt;0,1,0)</f>
        <v>0</v>
      </c>
      <c r="C1906">
        <v>69</v>
      </c>
      <c r="D1906" s="1" t="s">
        <v>2</v>
      </c>
      <c r="E1906" s="1" t="str">
        <f>IF(Origen[[#This Row],[Genero Sin Depurar]]="","Desconocido",Origen[[#This Row],[Genero Sin Depurar]])</f>
        <v>Male</v>
      </c>
      <c r="F1906" s="1" t="s">
        <v>69</v>
      </c>
      <c r="G1906" s="1" t="s">
        <v>4</v>
      </c>
      <c r="H1906" s="2">
        <v>49106</v>
      </c>
      <c r="I1906" s="2" t="str">
        <f>TEXT(Origen[[#This Row],[Fecha Compra]],"dddd")</f>
        <v>domingo</v>
      </c>
      <c r="J1906" s="7" t="str">
        <f>TEXT(MONTH(Origen[[#This Row],[Fecha Compra]]),"MM")</f>
        <v>01</v>
      </c>
      <c r="K1906" s="7">
        <f>YEAR(Origen[[#This Row],[Fecha Compra]])</f>
        <v>2034</v>
      </c>
      <c r="L1906">
        <v>36</v>
      </c>
      <c r="M1906">
        <v>74</v>
      </c>
      <c r="N1906">
        <f>Origen[[#This Row],[Unidades]]*Origen[[#This Row],[PVP]]</f>
        <v>2664</v>
      </c>
      <c r="O1906" s="1" t="s">
        <v>112</v>
      </c>
      <c r="P1906" s="1" t="s">
        <v>6</v>
      </c>
      <c r="Q1906" s="1" t="s">
        <v>103</v>
      </c>
      <c r="R1906" s="1" t="s">
        <v>39</v>
      </c>
      <c r="S1906" s="1" t="s">
        <v>56</v>
      </c>
      <c r="T1906" s="1" t="s">
        <v>21</v>
      </c>
      <c r="U1906" s="1" t="s">
        <v>79</v>
      </c>
    </row>
    <row r="1907" spans="1:21" x14ac:dyDescent="0.25">
      <c r="A1907">
        <v>1909</v>
      </c>
      <c r="B1907">
        <f>IF(IFERROR(VLOOKUP(Origen[[#This Row],[Customer ID]],A1908:A5806,1,FALSE),0)&gt;0,1,0)</f>
        <v>0</v>
      </c>
      <c r="C1907">
        <v>18</v>
      </c>
      <c r="D1907" s="1" t="s">
        <v>2</v>
      </c>
      <c r="E1907" s="1" t="str">
        <f>IF(Origen[[#This Row],[Genero Sin Depurar]]="","Desconocido",Origen[[#This Row],[Genero Sin Depurar]])</f>
        <v>Male</v>
      </c>
      <c r="F1907" s="1" t="s">
        <v>101</v>
      </c>
      <c r="G1907" s="1" t="s">
        <v>49</v>
      </c>
      <c r="H1907" s="2">
        <v>49108</v>
      </c>
      <c r="I1907" s="2" t="str">
        <f>TEXT(Origen[[#This Row],[Fecha Compra]],"dddd")</f>
        <v>martes</v>
      </c>
      <c r="J1907" s="7" t="str">
        <f>TEXT(MONTH(Origen[[#This Row],[Fecha Compra]]),"MM")</f>
        <v>01</v>
      </c>
      <c r="K1907" s="7">
        <f>YEAR(Origen[[#This Row],[Fecha Compra]])</f>
        <v>2034</v>
      </c>
      <c r="L1907">
        <v>19</v>
      </c>
      <c r="M1907">
        <v>71</v>
      </c>
      <c r="N1907">
        <f>Origen[[#This Row],[Unidades]]*Origen[[#This Row],[PVP]]</f>
        <v>1349</v>
      </c>
      <c r="O1907" s="1" t="s">
        <v>124</v>
      </c>
      <c r="P1907" s="1" t="s">
        <v>74</v>
      </c>
      <c r="Q1907" s="1" t="s">
        <v>43</v>
      </c>
      <c r="R1907" s="1" t="s">
        <v>8</v>
      </c>
      <c r="S1907" s="1" t="s">
        <v>27</v>
      </c>
      <c r="T1907" s="1" t="s">
        <v>68</v>
      </c>
      <c r="U1907" s="1" t="s">
        <v>58</v>
      </c>
    </row>
    <row r="1908" spans="1:21" x14ac:dyDescent="0.25">
      <c r="A1908">
        <v>1910</v>
      </c>
      <c r="B1908">
        <f>IF(IFERROR(VLOOKUP(Origen[[#This Row],[Customer ID]],A1909:A5807,1,FALSE),0)&gt;0,1,0)</f>
        <v>0</v>
      </c>
      <c r="C1908">
        <v>50</v>
      </c>
      <c r="D1908" s="1" t="s">
        <v>2</v>
      </c>
      <c r="E1908" s="1" t="str">
        <f>IF(Origen[[#This Row],[Genero Sin Depurar]]="","Desconocido",Origen[[#This Row],[Genero Sin Depurar]])</f>
        <v>Male</v>
      </c>
      <c r="F1908" s="1" t="s">
        <v>12</v>
      </c>
      <c r="G1908" s="1" t="s">
        <v>4</v>
      </c>
      <c r="H1908" s="2">
        <v>49110</v>
      </c>
      <c r="I1908" s="2" t="str">
        <f>TEXT(Origen[[#This Row],[Fecha Compra]],"dddd")</f>
        <v>jueves</v>
      </c>
      <c r="J1908" s="7" t="str">
        <f>TEXT(MONTH(Origen[[#This Row],[Fecha Compra]]),"MM")</f>
        <v>01</v>
      </c>
      <c r="K1908" s="7">
        <f>YEAR(Origen[[#This Row],[Fecha Compra]])</f>
        <v>2034</v>
      </c>
      <c r="L1908">
        <v>12</v>
      </c>
      <c r="M1908">
        <v>84</v>
      </c>
      <c r="N1908">
        <f>Origen[[#This Row],[Unidades]]*Origen[[#This Row],[PVP]]</f>
        <v>1008</v>
      </c>
      <c r="O1908" s="1" t="s">
        <v>5</v>
      </c>
      <c r="P1908" s="1" t="s">
        <v>18</v>
      </c>
      <c r="Q1908" s="1" t="s">
        <v>76</v>
      </c>
      <c r="R1908" s="1" t="s">
        <v>19</v>
      </c>
      <c r="S1908" s="1" t="s">
        <v>56</v>
      </c>
      <c r="T1908" s="1" t="s">
        <v>21</v>
      </c>
      <c r="U1908" s="1" t="s">
        <v>70</v>
      </c>
    </row>
    <row r="1909" spans="1:21" x14ac:dyDescent="0.25">
      <c r="A1909">
        <v>1911</v>
      </c>
      <c r="B1909">
        <f>IF(IFERROR(VLOOKUP(Origen[[#This Row],[Customer ID]],A1910:A5808,1,FALSE),0)&gt;0,1,0)</f>
        <v>0</v>
      </c>
      <c r="C1909">
        <v>29</v>
      </c>
      <c r="D1909" s="1" t="s">
        <v>2</v>
      </c>
      <c r="E1909" s="1" t="str">
        <f>IF(Origen[[#This Row],[Genero Sin Depurar]]="","Desconocido",Origen[[#This Row],[Genero Sin Depurar]])</f>
        <v>Male</v>
      </c>
      <c r="F1909" s="1" t="s">
        <v>23</v>
      </c>
      <c r="G1909" s="1" t="s">
        <v>24</v>
      </c>
      <c r="H1909" s="2">
        <v>49112</v>
      </c>
      <c r="I1909" s="2" t="str">
        <f>TEXT(Origen[[#This Row],[Fecha Compra]],"dddd")</f>
        <v>sábado</v>
      </c>
      <c r="J1909" s="7" t="str">
        <f>TEXT(MONTH(Origen[[#This Row],[Fecha Compra]]),"MM")</f>
        <v>01</v>
      </c>
      <c r="K1909" s="7">
        <f>YEAR(Origen[[#This Row],[Fecha Compra]])</f>
        <v>2034</v>
      </c>
      <c r="L1909">
        <v>13</v>
      </c>
      <c r="M1909">
        <v>38</v>
      </c>
      <c r="N1909">
        <f>Origen[[#This Row],[Unidades]]*Origen[[#This Row],[PVP]]</f>
        <v>494</v>
      </c>
      <c r="O1909" s="1" t="s">
        <v>66</v>
      </c>
      <c r="P1909" s="1" t="s">
        <v>18</v>
      </c>
      <c r="Q1909" s="1" t="s">
        <v>116</v>
      </c>
      <c r="R1909" s="1" t="s">
        <v>39</v>
      </c>
      <c r="S1909" s="1" t="s">
        <v>9</v>
      </c>
      <c r="T1909" s="1" t="s">
        <v>68</v>
      </c>
      <c r="U1909" s="1" t="s">
        <v>40</v>
      </c>
    </row>
    <row r="1910" spans="1:21" x14ac:dyDescent="0.25">
      <c r="A1910">
        <v>1912</v>
      </c>
      <c r="B1910">
        <f>IF(IFERROR(VLOOKUP(Origen[[#This Row],[Customer ID]],A1911:A5809,1,FALSE),0)&gt;0,1,0)</f>
        <v>0</v>
      </c>
      <c r="C1910">
        <v>65</v>
      </c>
      <c r="D1910" s="1" t="s">
        <v>2</v>
      </c>
      <c r="E1910" s="1" t="str">
        <f>IF(Origen[[#This Row],[Genero Sin Depurar]]="","Desconocido",Origen[[#This Row],[Genero Sin Depurar]])</f>
        <v>Male</v>
      </c>
      <c r="F1910" s="1" t="s">
        <v>88</v>
      </c>
      <c r="G1910" s="1" t="s">
        <v>49</v>
      </c>
      <c r="H1910" s="2">
        <v>49114</v>
      </c>
      <c r="I1910" s="2" t="str">
        <f>TEXT(Origen[[#This Row],[Fecha Compra]],"dddd")</f>
        <v>lunes</v>
      </c>
      <c r="J1910" s="7" t="str">
        <f>TEXT(MONTH(Origen[[#This Row],[Fecha Compra]]),"MM")</f>
        <v>01</v>
      </c>
      <c r="K1910" s="7">
        <f>YEAR(Origen[[#This Row],[Fecha Compra]])</f>
        <v>2034</v>
      </c>
      <c r="L1910">
        <v>32</v>
      </c>
      <c r="M1910">
        <v>81</v>
      </c>
      <c r="N1910">
        <f>Origen[[#This Row],[Unidades]]*Origen[[#This Row],[PVP]]</f>
        <v>2592</v>
      </c>
      <c r="O1910" s="1" t="s">
        <v>99</v>
      </c>
      <c r="P1910" s="1" t="s">
        <v>26</v>
      </c>
      <c r="Q1910" s="1" t="s">
        <v>7</v>
      </c>
      <c r="R1910" s="1" t="s">
        <v>19</v>
      </c>
      <c r="S1910" s="1" t="s">
        <v>9</v>
      </c>
      <c r="T1910" s="1" t="s">
        <v>68</v>
      </c>
      <c r="U1910" s="1" t="s">
        <v>58</v>
      </c>
    </row>
    <row r="1911" spans="1:21" x14ac:dyDescent="0.25">
      <c r="A1911">
        <v>1913</v>
      </c>
      <c r="B1911">
        <f>IF(IFERROR(VLOOKUP(Origen[[#This Row],[Customer ID]],A1912:A5810,1,FALSE),0)&gt;0,1,0)</f>
        <v>0</v>
      </c>
      <c r="C1911">
        <v>29</v>
      </c>
      <c r="D1911" s="1" t="s">
        <v>2</v>
      </c>
      <c r="E1911" s="1" t="str">
        <f>IF(Origen[[#This Row],[Genero Sin Depurar]]="","Desconocido",Origen[[#This Row],[Genero Sin Depurar]])</f>
        <v>Male</v>
      </c>
      <c r="F1911" s="1" t="s">
        <v>12</v>
      </c>
      <c r="G1911" s="1" t="s">
        <v>4</v>
      </c>
      <c r="H1911" s="2">
        <v>49116</v>
      </c>
      <c r="I1911" s="2" t="str">
        <f>TEXT(Origen[[#This Row],[Fecha Compra]],"dddd")</f>
        <v>miércoles</v>
      </c>
      <c r="J1911" s="7" t="str">
        <f>TEXT(MONTH(Origen[[#This Row],[Fecha Compra]]),"MM")</f>
        <v>01</v>
      </c>
      <c r="K1911" s="7">
        <f>YEAR(Origen[[#This Row],[Fecha Compra]])</f>
        <v>2034</v>
      </c>
      <c r="L1911">
        <v>5</v>
      </c>
      <c r="M1911">
        <v>56</v>
      </c>
      <c r="N1911">
        <f>Origen[[#This Row],[Unidades]]*Origen[[#This Row],[PVP]]</f>
        <v>280</v>
      </c>
      <c r="O1911" s="1" t="s">
        <v>94</v>
      </c>
      <c r="P1911" s="1" t="s">
        <v>18</v>
      </c>
      <c r="Q1911" s="1" t="s">
        <v>43</v>
      </c>
      <c r="R1911" s="1" t="s">
        <v>8</v>
      </c>
      <c r="S1911" s="1" t="s">
        <v>52</v>
      </c>
      <c r="T1911" s="1" t="s">
        <v>21</v>
      </c>
      <c r="U1911" s="1" t="s">
        <v>58</v>
      </c>
    </row>
    <row r="1912" spans="1:21" x14ac:dyDescent="0.25">
      <c r="A1912">
        <v>1914</v>
      </c>
      <c r="B1912">
        <f>IF(IFERROR(VLOOKUP(Origen[[#This Row],[Customer ID]],A1913:A5811,1,FALSE),0)&gt;0,1,0)</f>
        <v>0</v>
      </c>
      <c r="C1912">
        <v>49</v>
      </c>
      <c r="D1912" s="1" t="s">
        <v>2</v>
      </c>
      <c r="E1912" s="1" t="str">
        <f>IF(Origen[[#This Row],[Genero Sin Depurar]]="","Desconocido",Origen[[#This Row],[Genero Sin Depurar]])</f>
        <v>Male</v>
      </c>
      <c r="F1912" s="1" t="s">
        <v>69</v>
      </c>
      <c r="G1912" s="1" t="s">
        <v>4</v>
      </c>
      <c r="H1912" s="2">
        <v>49118</v>
      </c>
      <c r="I1912" s="2" t="str">
        <f>TEXT(Origen[[#This Row],[Fecha Compra]],"dddd")</f>
        <v>viernes</v>
      </c>
      <c r="J1912" s="7" t="str">
        <f>TEXT(MONTH(Origen[[#This Row],[Fecha Compra]]),"MM")</f>
        <v>01</v>
      </c>
      <c r="K1912" s="7">
        <f>YEAR(Origen[[#This Row],[Fecha Compra]])</f>
        <v>2034</v>
      </c>
      <c r="L1912">
        <v>29</v>
      </c>
      <c r="M1912">
        <v>48</v>
      </c>
      <c r="N1912">
        <f>Origen[[#This Row],[Unidades]]*Origen[[#This Row],[PVP]]</f>
        <v>1392</v>
      </c>
      <c r="O1912" s="1" t="s">
        <v>5</v>
      </c>
      <c r="P1912" s="1" t="s">
        <v>26</v>
      </c>
      <c r="Q1912" s="1" t="s">
        <v>82</v>
      </c>
      <c r="R1912" s="1" t="s">
        <v>8</v>
      </c>
      <c r="S1912" s="1" t="s">
        <v>9</v>
      </c>
      <c r="T1912" s="1" t="s">
        <v>15</v>
      </c>
      <c r="U1912" s="1" t="s">
        <v>31</v>
      </c>
    </row>
    <row r="1913" spans="1:21" x14ac:dyDescent="0.25">
      <c r="A1913">
        <v>1915</v>
      </c>
      <c r="B1913">
        <f>IF(IFERROR(VLOOKUP(Origen[[#This Row],[Customer ID]],A1914:A5812,1,FALSE),0)&gt;0,1,0)</f>
        <v>0</v>
      </c>
      <c r="C1913">
        <v>28</v>
      </c>
      <c r="D1913" s="1" t="s">
        <v>2</v>
      </c>
      <c r="E1913" s="1" t="str">
        <f>IF(Origen[[#This Row],[Genero Sin Depurar]]="","Desconocido",Origen[[#This Row],[Genero Sin Depurar]])</f>
        <v>Male</v>
      </c>
      <c r="F1913" s="1" t="s">
        <v>41</v>
      </c>
      <c r="G1913" s="1" t="s">
        <v>4</v>
      </c>
      <c r="H1913" s="2">
        <v>49120</v>
      </c>
      <c r="I1913" s="2" t="str">
        <f>TEXT(Origen[[#This Row],[Fecha Compra]],"dddd")</f>
        <v>domingo</v>
      </c>
      <c r="J1913" s="7" t="str">
        <f>TEXT(MONTH(Origen[[#This Row],[Fecha Compra]]),"MM")</f>
        <v>01</v>
      </c>
      <c r="K1913" s="7">
        <f>YEAR(Origen[[#This Row],[Fecha Compra]])</f>
        <v>2034</v>
      </c>
      <c r="L1913">
        <v>40</v>
      </c>
      <c r="M1913">
        <v>97</v>
      </c>
      <c r="N1913">
        <f>Origen[[#This Row],[Unidades]]*Origen[[#This Row],[PVP]]</f>
        <v>3880</v>
      </c>
      <c r="O1913" s="1" t="s">
        <v>102</v>
      </c>
      <c r="P1913" s="1" t="s">
        <v>6</v>
      </c>
      <c r="Q1913" s="1" t="s">
        <v>78</v>
      </c>
      <c r="R1913" s="1" t="s">
        <v>39</v>
      </c>
      <c r="S1913" s="1" t="s">
        <v>36</v>
      </c>
      <c r="T1913" s="1" t="s">
        <v>21</v>
      </c>
      <c r="U1913" s="1" t="s">
        <v>11</v>
      </c>
    </row>
    <row r="1914" spans="1:21" x14ac:dyDescent="0.25">
      <c r="A1914">
        <v>1916</v>
      </c>
      <c r="B1914">
        <f>IF(IFERROR(VLOOKUP(Origen[[#This Row],[Customer ID]],A1915:A5813,1,FALSE),0)&gt;0,1,0)</f>
        <v>0</v>
      </c>
      <c r="C1914">
        <v>51</v>
      </c>
      <c r="D1914" s="1" t="s">
        <v>2</v>
      </c>
      <c r="E1914" s="1" t="str">
        <f>IF(Origen[[#This Row],[Genero Sin Depurar]]="","Desconocido",Origen[[#This Row],[Genero Sin Depurar]])</f>
        <v>Male</v>
      </c>
      <c r="F1914" s="1" t="s">
        <v>114</v>
      </c>
      <c r="G1914" s="1" t="s">
        <v>49</v>
      </c>
      <c r="H1914" s="2">
        <v>49122</v>
      </c>
      <c r="I1914" s="2" t="str">
        <f>TEXT(Origen[[#This Row],[Fecha Compra]],"dddd")</f>
        <v>martes</v>
      </c>
      <c r="J1914" s="7" t="str">
        <f>TEXT(MONTH(Origen[[#This Row],[Fecha Compra]]),"MM")</f>
        <v>01</v>
      </c>
      <c r="K1914" s="7">
        <f>YEAR(Origen[[#This Row],[Fecha Compra]])</f>
        <v>2034</v>
      </c>
      <c r="L1914">
        <v>44</v>
      </c>
      <c r="M1914">
        <v>74</v>
      </c>
      <c r="N1914">
        <f>Origen[[#This Row],[Unidades]]*Origen[[#This Row],[PVP]]</f>
        <v>3256</v>
      </c>
      <c r="O1914" s="1" t="s">
        <v>72</v>
      </c>
      <c r="P1914" s="1" t="s">
        <v>26</v>
      </c>
      <c r="Q1914" s="1" t="s">
        <v>118</v>
      </c>
      <c r="R1914" s="1" t="s">
        <v>39</v>
      </c>
      <c r="S1914" s="1" t="s">
        <v>52</v>
      </c>
      <c r="T1914" s="1" t="s">
        <v>15</v>
      </c>
      <c r="U1914" s="1" t="s">
        <v>22</v>
      </c>
    </row>
    <row r="1915" spans="1:21" x14ac:dyDescent="0.25">
      <c r="A1915">
        <v>1917</v>
      </c>
      <c r="B1915">
        <f>IF(IFERROR(VLOOKUP(Origen[[#This Row],[Customer ID]],A1916:A5814,1,FALSE),0)&gt;0,1,0)</f>
        <v>0</v>
      </c>
      <c r="C1915">
        <v>26</v>
      </c>
      <c r="D1915" s="1" t="s">
        <v>2</v>
      </c>
      <c r="E1915" s="1" t="str">
        <f>IF(Origen[[#This Row],[Genero Sin Depurar]]="","Desconocido",Origen[[#This Row],[Genero Sin Depurar]])</f>
        <v>Male</v>
      </c>
      <c r="F1915" s="1" t="s">
        <v>86</v>
      </c>
      <c r="G1915" s="1" t="s">
        <v>4</v>
      </c>
      <c r="H1915" s="2">
        <v>49124</v>
      </c>
      <c r="I1915" s="2" t="str">
        <f>TEXT(Origen[[#This Row],[Fecha Compra]],"dddd")</f>
        <v>jueves</v>
      </c>
      <c r="J1915" s="7" t="str">
        <f>TEXT(MONTH(Origen[[#This Row],[Fecha Compra]]),"MM")</f>
        <v>01</v>
      </c>
      <c r="K1915" s="7">
        <f>YEAR(Origen[[#This Row],[Fecha Compra]])</f>
        <v>2034</v>
      </c>
      <c r="L1915">
        <v>3</v>
      </c>
      <c r="M1915">
        <v>50</v>
      </c>
      <c r="N1915">
        <f>Origen[[#This Row],[Unidades]]*Origen[[#This Row],[PVP]]</f>
        <v>150</v>
      </c>
      <c r="O1915" s="1" t="s">
        <v>121</v>
      </c>
      <c r="P1915" s="1" t="s">
        <v>18</v>
      </c>
      <c r="Q1915" s="1" t="s">
        <v>100</v>
      </c>
      <c r="R1915" s="1" t="s">
        <v>8</v>
      </c>
      <c r="S1915" s="1" t="s">
        <v>27</v>
      </c>
      <c r="T1915" s="1" t="s">
        <v>68</v>
      </c>
      <c r="U1915" s="1" t="s">
        <v>58</v>
      </c>
    </row>
    <row r="1916" spans="1:21" x14ac:dyDescent="0.25">
      <c r="A1916">
        <v>1918</v>
      </c>
      <c r="B1916">
        <f>IF(IFERROR(VLOOKUP(Origen[[#This Row],[Customer ID]],A1917:A5815,1,FALSE),0)&gt;0,1,0)</f>
        <v>0</v>
      </c>
      <c r="C1916">
        <v>38</v>
      </c>
      <c r="D1916" s="1" t="s">
        <v>2</v>
      </c>
      <c r="E1916" s="1" t="str">
        <f>IF(Origen[[#This Row],[Genero Sin Depurar]]="","Desconocido",Origen[[#This Row],[Genero Sin Depurar]])</f>
        <v>Male</v>
      </c>
      <c r="F1916" s="1" t="s">
        <v>69</v>
      </c>
      <c r="G1916" s="1" t="s">
        <v>4</v>
      </c>
      <c r="H1916" s="2">
        <v>49126</v>
      </c>
      <c r="I1916" s="2" t="str">
        <f>TEXT(Origen[[#This Row],[Fecha Compra]],"dddd")</f>
        <v>sábado</v>
      </c>
      <c r="J1916" s="7" t="str">
        <f>TEXT(MONTH(Origen[[#This Row],[Fecha Compra]]),"MM")</f>
        <v>01</v>
      </c>
      <c r="K1916" s="7">
        <f>YEAR(Origen[[#This Row],[Fecha Compra]])</f>
        <v>2034</v>
      </c>
      <c r="L1916">
        <v>35</v>
      </c>
      <c r="M1916">
        <v>71</v>
      </c>
      <c r="N1916">
        <f>Origen[[#This Row],[Unidades]]*Origen[[#This Row],[PVP]]</f>
        <v>2485</v>
      </c>
      <c r="O1916" s="1" t="s">
        <v>59</v>
      </c>
      <c r="P1916" s="1" t="s">
        <v>6</v>
      </c>
      <c r="Q1916" s="1" t="s">
        <v>76</v>
      </c>
      <c r="R1916" s="1" t="s">
        <v>8</v>
      </c>
      <c r="S1916" s="1" t="s">
        <v>20</v>
      </c>
      <c r="T1916" s="1" t="s">
        <v>28</v>
      </c>
      <c r="U1916" s="1" t="s">
        <v>58</v>
      </c>
    </row>
    <row r="1917" spans="1:21" x14ac:dyDescent="0.25">
      <c r="A1917">
        <v>1919</v>
      </c>
      <c r="B1917">
        <f>IF(IFERROR(VLOOKUP(Origen[[#This Row],[Customer ID]],A1918:A5816,1,FALSE),0)&gt;0,1,0)</f>
        <v>0</v>
      </c>
      <c r="C1917">
        <v>35</v>
      </c>
      <c r="D1917" s="1" t="s">
        <v>2</v>
      </c>
      <c r="E1917" s="1" t="str">
        <f>IF(Origen[[#This Row],[Genero Sin Depurar]]="","Desconocido",Origen[[#This Row],[Genero Sin Depurar]])</f>
        <v>Male</v>
      </c>
      <c r="F1917" s="1" t="s">
        <v>69</v>
      </c>
      <c r="G1917" s="1" t="s">
        <v>4</v>
      </c>
      <c r="H1917" s="2">
        <v>49128</v>
      </c>
      <c r="I1917" s="2" t="str">
        <f>TEXT(Origen[[#This Row],[Fecha Compra]],"dddd")</f>
        <v>lunes</v>
      </c>
      <c r="J1917" s="7" t="str">
        <f>TEXT(MONTH(Origen[[#This Row],[Fecha Compra]]),"MM")</f>
        <v>01</v>
      </c>
      <c r="K1917" s="7">
        <f>YEAR(Origen[[#This Row],[Fecha Compra]])</f>
        <v>2034</v>
      </c>
      <c r="L1917">
        <v>33</v>
      </c>
      <c r="M1917">
        <v>33</v>
      </c>
      <c r="N1917">
        <f>Origen[[#This Row],[Unidades]]*Origen[[#This Row],[PVP]]</f>
        <v>1089</v>
      </c>
      <c r="O1917" s="1" t="s">
        <v>117</v>
      </c>
      <c r="P1917" s="1" t="s">
        <v>18</v>
      </c>
      <c r="Q1917" s="1" t="s">
        <v>55</v>
      </c>
      <c r="R1917" s="1" t="s">
        <v>35</v>
      </c>
      <c r="S1917" s="1" t="s">
        <v>36</v>
      </c>
      <c r="T1917" s="1" t="s">
        <v>68</v>
      </c>
      <c r="U1917" s="1" t="s">
        <v>70</v>
      </c>
    </row>
    <row r="1918" spans="1:21" x14ac:dyDescent="0.25">
      <c r="A1918">
        <v>1920</v>
      </c>
      <c r="B1918">
        <f>IF(IFERROR(VLOOKUP(Origen[[#This Row],[Customer ID]],A1919:A5817,1,FALSE),0)&gt;0,1,0)</f>
        <v>0</v>
      </c>
      <c r="C1918">
        <v>34</v>
      </c>
      <c r="D1918" s="1" t="s">
        <v>2</v>
      </c>
      <c r="E1918" s="1" t="str">
        <f>IF(Origen[[#This Row],[Genero Sin Depurar]]="","Desconocido",Origen[[#This Row],[Genero Sin Depurar]])</f>
        <v>Male</v>
      </c>
      <c r="F1918" s="1" t="s">
        <v>114</v>
      </c>
      <c r="G1918" s="1" t="s">
        <v>49</v>
      </c>
      <c r="H1918" s="2">
        <v>49130</v>
      </c>
      <c r="I1918" s="2" t="str">
        <f>TEXT(Origen[[#This Row],[Fecha Compra]],"dddd")</f>
        <v>miércoles</v>
      </c>
      <c r="J1918" s="7" t="str">
        <f>TEXT(MONTH(Origen[[#This Row],[Fecha Compra]]),"MM")</f>
        <v>01</v>
      </c>
      <c r="K1918" s="7">
        <f>YEAR(Origen[[#This Row],[Fecha Compra]])</f>
        <v>2034</v>
      </c>
      <c r="L1918">
        <v>20</v>
      </c>
      <c r="M1918">
        <v>56</v>
      </c>
      <c r="N1918">
        <f>Origen[[#This Row],[Unidades]]*Origen[[#This Row],[PVP]]</f>
        <v>1120</v>
      </c>
      <c r="O1918" s="1" t="s">
        <v>123</v>
      </c>
      <c r="P1918" s="1" t="s">
        <v>26</v>
      </c>
      <c r="Q1918" s="1" t="s">
        <v>60</v>
      </c>
      <c r="R1918" s="1" t="s">
        <v>35</v>
      </c>
      <c r="S1918" s="1" t="s">
        <v>9</v>
      </c>
      <c r="T1918" s="1" t="s">
        <v>28</v>
      </c>
      <c r="U1918" s="1" t="s">
        <v>58</v>
      </c>
    </row>
    <row r="1919" spans="1:21" x14ac:dyDescent="0.25">
      <c r="A1919">
        <v>1921</v>
      </c>
      <c r="B1919">
        <f>IF(IFERROR(VLOOKUP(Origen[[#This Row],[Customer ID]],A1920:A5818,1,FALSE),0)&gt;0,1,0)</f>
        <v>0</v>
      </c>
      <c r="C1919">
        <v>51</v>
      </c>
      <c r="D1919" s="1" t="s">
        <v>2</v>
      </c>
      <c r="E1919" s="1" t="str">
        <f>IF(Origen[[#This Row],[Genero Sin Depurar]]="","Desconocido",Origen[[#This Row],[Genero Sin Depurar]])</f>
        <v>Male</v>
      </c>
      <c r="F1919" s="1" t="s">
        <v>3</v>
      </c>
      <c r="G1919" s="1" t="s">
        <v>4</v>
      </c>
      <c r="H1919" s="2">
        <v>49132</v>
      </c>
      <c r="I1919" s="2" t="str">
        <f>TEXT(Origen[[#This Row],[Fecha Compra]],"dddd")</f>
        <v>viernes</v>
      </c>
      <c r="J1919" s="7" t="str">
        <f>TEXT(MONTH(Origen[[#This Row],[Fecha Compra]]),"MM")</f>
        <v>01</v>
      </c>
      <c r="K1919" s="7">
        <f>YEAR(Origen[[#This Row],[Fecha Compra]])</f>
        <v>2034</v>
      </c>
      <c r="L1919">
        <v>40</v>
      </c>
      <c r="M1919">
        <v>84</v>
      </c>
      <c r="N1919">
        <f>Origen[[#This Row],[Unidades]]*Origen[[#This Row],[PVP]]</f>
        <v>3360</v>
      </c>
      <c r="O1919" s="1" t="s">
        <v>121</v>
      </c>
      <c r="P1919" s="1" t="s">
        <v>26</v>
      </c>
      <c r="Q1919" s="1" t="s">
        <v>55</v>
      </c>
      <c r="R1919" s="1" t="s">
        <v>19</v>
      </c>
      <c r="S1919" s="1" t="s">
        <v>36</v>
      </c>
      <c r="T1919" s="1" t="s">
        <v>15</v>
      </c>
      <c r="U1919" s="1" t="s">
        <v>79</v>
      </c>
    </row>
    <row r="1920" spans="1:21" x14ac:dyDescent="0.25">
      <c r="A1920">
        <v>1922</v>
      </c>
      <c r="B1920">
        <f>IF(IFERROR(VLOOKUP(Origen[[#This Row],[Customer ID]],A1921:A5819,1,FALSE),0)&gt;0,1,0)</f>
        <v>0</v>
      </c>
      <c r="C1920">
        <v>47</v>
      </c>
      <c r="D1920" s="1" t="s">
        <v>2</v>
      </c>
      <c r="E1920" s="1" t="str">
        <f>IF(Origen[[#This Row],[Genero Sin Depurar]]="","Desconocido",Origen[[#This Row],[Genero Sin Depurar]])</f>
        <v>Male</v>
      </c>
      <c r="F1920" s="1" t="s">
        <v>37</v>
      </c>
      <c r="G1920" s="1" t="s">
        <v>4</v>
      </c>
      <c r="H1920" s="2">
        <v>49134</v>
      </c>
      <c r="I1920" s="2" t="str">
        <f>TEXT(Origen[[#This Row],[Fecha Compra]],"dddd")</f>
        <v>domingo</v>
      </c>
      <c r="J1920" s="7" t="str">
        <f>TEXT(MONTH(Origen[[#This Row],[Fecha Compra]]),"MM")</f>
        <v>01</v>
      </c>
      <c r="K1920" s="7">
        <f>YEAR(Origen[[#This Row],[Fecha Compra]])</f>
        <v>2034</v>
      </c>
      <c r="L1920">
        <v>13</v>
      </c>
      <c r="M1920">
        <v>36</v>
      </c>
      <c r="N1920">
        <f>Origen[[#This Row],[Unidades]]*Origen[[#This Row],[PVP]]</f>
        <v>468</v>
      </c>
      <c r="O1920" s="1" t="s">
        <v>133</v>
      </c>
      <c r="P1920" s="1" t="s">
        <v>26</v>
      </c>
      <c r="Q1920" s="1" t="s">
        <v>78</v>
      </c>
      <c r="R1920" s="1" t="s">
        <v>39</v>
      </c>
      <c r="S1920" s="1" t="s">
        <v>56</v>
      </c>
      <c r="T1920" s="1" t="s">
        <v>10</v>
      </c>
      <c r="U1920" s="1" t="s">
        <v>31</v>
      </c>
    </row>
    <row r="1921" spans="1:21" x14ac:dyDescent="0.25">
      <c r="A1921">
        <v>1923</v>
      </c>
      <c r="B1921">
        <f>IF(IFERROR(VLOOKUP(Origen[[#This Row],[Customer ID]],A1922:A5820,1,FALSE),0)&gt;0,1,0)</f>
        <v>0</v>
      </c>
      <c r="C1921">
        <v>18</v>
      </c>
      <c r="D1921" s="1" t="s">
        <v>2</v>
      </c>
      <c r="E1921" s="1" t="str">
        <f>IF(Origen[[#This Row],[Genero Sin Depurar]]="","Desconocido",Origen[[#This Row],[Genero Sin Depurar]])</f>
        <v>Male</v>
      </c>
      <c r="F1921" s="1" t="s">
        <v>125</v>
      </c>
      <c r="G1921" s="1" t="s">
        <v>49</v>
      </c>
      <c r="H1921" s="2">
        <v>49136</v>
      </c>
      <c r="I1921" s="2" t="str">
        <f>TEXT(Origen[[#This Row],[Fecha Compra]],"dddd")</f>
        <v>martes</v>
      </c>
      <c r="J1921" s="7" t="str">
        <f>TEXT(MONTH(Origen[[#This Row],[Fecha Compra]]),"MM")</f>
        <v>01</v>
      </c>
      <c r="K1921" s="7">
        <f>YEAR(Origen[[#This Row],[Fecha Compra]])</f>
        <v>2034</v>
      </c>
      <c r="L1921">
        <v>9</v>
      </c>
      <c r="M1921">
        <v>63</v>
      </c>
      <c r="N1921">
        <f>Origen[[#This Row],[Unidades]]*Origen[[#This Row],[PVP]]</f>
        <v>567</v>
      </c>
      <c r="O1921" s="1" t="s">
        <v>5</v>
      </c>
      <c r="P1921" s="1" t="s">
        <v>18</v>
      </c>
      <c r="Q1921" s="1" t="s">
        <v>82</v>
      </c>
      <c r="R1921" s="1" t="s">
        <v>35</v>
      </c>
      <c r="S1921" s="1" t="s">
        <v>36</v>
      </c>
      <c r="T1921" s="1" t="s">
        <v>28</v>
      </c>
      <c r="U1921" s="1" t="s">
        <v>70</v>
      </c>
    </row>
    <row r="1922" spans="1:21" x14ac:dyDescent="0.25">
      <c r="A1922">
        <v>1924</v>
      </c>
      <c r="B1922">
        <f>IF(IFERROR(VLOOKUP(Origen[[#This Row],[Customer ID]],A1923:A5821,1,FALSE),0)&gt;0,1,0)</f>
        <v>0</v>
      </c>
      <c r="C1922">
        <v>64</v>
      </c>
      <c r="D1922" s="1" t="s">
        <v>2</v>
      </c>
      <c r="E1922" s="1" t="str">
        <f>IF(Origen[[#This Row],[Genero Sin Depurar]]="","Desconocido",Origen[[#This Row],[Genero Sin Depurar]])</f>
        <v>Male</v>
      </c>
      <c r="F1922" s="1" t="s">
        <v>23</v>
      </c>
      <c r="G1922" s="1" t="s">
        <v>24</v>
      </c>
      <c r="H1922" s="2">
        <v>49138</v>
      </c>
      <c r="I1922" s="2" t="str">
        <f>TEXT(Origen[[#This Row],[Fecha Compra]],"dddd")</f>
        <v>jueves</v>
      </c>
      <c r="J1922" s="7" t="str">
        <f>TEXT(MONTH(Origen[[#This Row],[Fecha Compra]]),"MM")</f>
        <v>01</v>
      </c>
      <c r="K1922" s="7">
        <f>YEAR(Origen[[#This Row],[Fecha Compra]])</f>
        <v>2034</v>
      </c>
      <c r="L1922">
        <v>7</v>
      </c>
      <c r="M1922">
        <v>36</v>
      </c>
      <c r="N1922">
        <f>Origen[[#This Row],[Unidades]]*Origen[[#This Row],[PVP]]</f>
        <v>252</v>
      </c>
      <c r="O1922" s="1" t="s">
        <v>127</v>
      </c>
      <c r="P1922" s="1" t="s">
        <v>74</v>
      </c>
      <c r="Q1922" s="1" t="s">
        <v>126</v>
      </c>
      <c r="R1922" s="1" t="s">
        <v>35</v>
      </c>
      <c r="S1922" s="1" t="s">
        <v>36</v>
      </c>
      <c r="T1922" s="1" t="s">
        <v>15</v>
      </c>
      <c r="U1922" s="1" t="s">
        <v>31</v>
      </c>
    </row>
    <row r="1923" spans="1:21" x14ac:dyDescent="0.25">
      <c r="A1923">
        <v>1925</v>
      </c>
      <c r="B1923">
        <f>IF(IFERROR(VLOOKUP(Origen[[#This Row],[Customer ID]],A1924:A5822,1,FALSE),0)&gt;0,1,0)</f>
        <v>0</v>
      </c>
      <c r="C1923">
        <v>30</v>
      </c>
      <c r="D1923" s="1" t="s">
        <v>2</v>
      </c>
      <c r="E1923" s="1" t="str">
        <f>IF(Origen[[#This Row],[Genero Sin Depurar]]="","Desconocido",Origen[[#This Row],[Genero Sin Depurar]])</f>
        <v>Male</v>
      </c>
      <c r="F1923" s="1" t="s">
        <v>84</v>
      </c>
      <c r="G1923" s="1" t="s">
        <v>45</v>
      </c>
      <c r="H1923" s="2">
        <v>49140</v>
      </c>
      <c r="I1923" s="2" t="str">
        <f>TEXT(Origen[[#This Row],[Fecha Compra]],"dddd")</f>
        <v>sábado</v>
      </c>
      <c r="J1923" s="7" t="str">
        <f>TEXT(MONTH(Origen[[#This Row],[Fecha Compra]]),"MM")</f>
        <v>01</v>
      </c>
      <c r="K1923" s="7">
        <f>YEAR(Origen[[#This Row],[Fecha Compra]])</f>
        <v>2034</v>
      </c>
      <c r="L1923">
        <v>42</v>
      </c>
      <c r="M1923">
        <v>63</v>
      </c>
      <c r="N1923">
        <f>Origen[[#This Row],[Unidades]]*Origen[[#This Row],[PVP]]</f>
        <v>2646</v>
      </c>
      <c r="O1923" s="1" t="s">
        <v>133</v>
      </c>
      <c r="P1923" s="1" t="s">
        <v>26</v>
      </c>
      <c r="Q1923" s="1" t="s">
        <v>7</v>
      </c>
      <c r="R1923" s="1" t="s">
        <v>39</v>
      </c>
      <c r="S1923" s="1" t="s">
        <v>20</v>
      </c>
      <c r="T1923" s="1" t="s">
        <v>28</v>
      </c>
      <c r="U1923" s="1" t="s">
        <v>40</v>
      </c>
    </row>
    <row r="1924" spans="1:21" x14ac:dyDescent="0.25">
      <c r="A1924">
        <v>1926</v>
      </c>
      <c r="B1924">
        <f>IF(IFERROR(VLOOKUP(Origen[[#This Row],[Customer ID]],A1925:A5823,1,FALSE),0)&gt;0,1,0)</f>
        <v>0</v>
      </c>
      <c r="C1924">
        <v>59</v>
      </c>
      <c r="D1924" s="1" t="s">
        <v>2</v>
      </c>
      <c r="E1924" s="1" t="str">
        <f>IF(Origen[[#This Row],[Genero Sin Depurar]]="","Desconocido",Origen[[#This Row],[Genero Sin Depurar]])</f>
        <v>Male</v>
      </c>
      <c r="F1924" s="1" t="s">
        <v>32</v>
      </c>
      <c r="G1924" s="1" t="s">
        <v>24</v>
      </c>
      <c r="H1924" s="2">
        <v>49142</v>
      </c>
      <c r="I1924" s="2" t="str">
        <f>TEXT(Origen[[#This Row],[Fecha Compra]],"dddd")</f>
        <v>lunes</v>
      </c>
      <c r="J1924" s="7" t="str">
        <f>TEXT(MONTH(Origen[[#This Row],[Fecha Compra]]),"MM")</f>
        <v>01</v>
      </c>
      <c r="K1924" s="7">
        <f>YEAR(Origen[[#This Row],[Fecha Compra]])</f>
        <v>2034</v>
      </c>
      <c r="L1924">
        <v>44</v>
      </c>
      <c r="M1924">
        <v>32</v>
      </c>
      <c r="N1924">
        <f>Origen[[#This Row],[Unidades]]*Origen[[#This Row],[PVP]]</f>
        <v>1408</v>
      </c>
      <c r="O1924" s="1" t="s">
        <v>122</v>
      </c>
      <c r="P1924" s="1" t="s">
        <v>6</v>
      </c>
      <c r="Q1924" s="1" t="s">
        <v>76</v>
      </c>
      <c r="R1924" s="1" t="s">
        <v>8</v>
      </c>
      <c r="S1924" s="1" t="s">
        <v>9</v>
      </c>
      <c r="T1924" s="1" t="s">
        <v>21</v>
      </c>
      <c r="U1924" s="1" t="s">
        <v>11</v>
      </c>
    </row>
    <row r="1925" spans="1:21" x14ac:dyDescent="0.25">
      <c r="A1925">
        <v>1927</v>
      </c>
      <c r="B1925">
        <f>IF(IFERROR(VLOOKUP(Origen[[#This Row],[Customer ID]],A1926:A5824,1,FALSE),0)&gt;0,1,0)</f>
        <v>0</v>
      </c>
      <c r="C1925">
        <v>66</v>
      </c>
      <c r="D1925" s="1" t="s">
        <v>2</v>
      </c>
      <c r="E1925" s="1" t="str">
        <f>IF(Origen[[#This Row],[Genero Sin Depurar]]="","Desconocido",Origen[[#This Row],[Genero Sin Depurar]])</f>
        <v>Male</v>
      </c>
      <c r="F1925" s="1" t="s">
        <v>114</v>
      </c>
      <c r="G1925" s="1" t="s">
        <v>49</v>
      </c>
      <c r="H1925" s="2">
        <v>49144</v>
      </c>
      <c r="I1925" s="2" t="str">
        <f>TEXT(Origen[[#This Row],[Fecha Compra]],"dddd")</f>
        <v>miércoles</v>
      </c>
      <c r="J1925" s="7" t="str">
        <f>TEXT(MONTH(Origen[[#This Row],[Fecha Compra]]),"MM")</f>
        <v>01</v>
      </c>
      <c r="K1925" s="7">
        <f>YEAR(Origen[[#This Row],[Fecha Compra]])</f>
        <v>2034</v>
      </c>
      <c r="L1925">
        <v>6</v>
      </c>
      <c r="M1925">
        <v>93</v>
      </c>
      <c r="N1925">
        <f>Origen[[#This Row],[Unidades]]*Origen[[#This Row],[PVP]]</f>
        <v>558</v>
      </c>
      <c r="O1925" s="1" t="s">
        <v>112</v>
      </c>
      <c r="P1925" s="1" t="s">
        <v>26</v>
      </c>
      <c r="Q1925" s="1" t="s">
        <v>47</v>
      </c>
      <c r="R1925" s="1" t="s">
        <v>19</v>
      </c>
      <c r="S1925" s="1" t="s">
        <v>9</v>
      </c>
      <c r="T1925" s="1" t="s">
        <v>28</v>
      </c>
      <c r="U1925" s="1" t="s">
        <v>31</v>
      </c>
    </row>
    <row r="1926" spans="1:21" x14ac:dyDescent="0.25">
      <c r="A1926">
        <v>1928</v>
      </c>
      <c r="B1926">
        <f>IF(IFERROR(VLOOKUP(Origen[[#This Row],[Customer ID]],A1927:A5825,1,FALSE),0)&gt;0,1,0)</f>
        <v>0</v>
      </c>
      <c r="C1926">
        <v>40</v>
      </c>
      <c r="D1926" s="1" t="s">
        <v>2</v>
      </c>
      <c r="E1926" s="1" t="str">
        <f>IF(Origen[[#This Row],[Genero Sin Depurar]]="","Desconocido",Origen[[#This Row],[Genero Sin Depurar]])</f>
        <v>Male</v>
      </c>
      <c r="F1926" s="1" t="s">
        <v>77</v>
      </c>
      <c r="G1926" s="1" t="s">
        <v>4</v>
      </c>
      <c r="H1926" s="2">
        <v>49146</v>
      </c>
      <c r="I1926" s="2" t="str">
        <f>TEXT(Origen[[#This Row],[Fecha Compra]],"dddd")</f>
        <v>viernes</v>
      </c>
      <c r="J1926" s="7" t="str">
        <f>TEXT(MONTH(Origen[[#This Row],[Fecha Compra]]),"MM")</f>
        <v>01</v>
      </c>
      <c r="K1926" s="7">
        <f>YEAR(Origen[[#This Row],[Fecha Compra]])</f>
        <v>2034</v>
      </c>
      <c r="L1926">
        <v>8</v>
      </c>
      <c r="M1926">
        <v>29</v>
      </c>
      <c r="N1926">
        <f>Origen[[#This Row],[Unidades]]*Origen[[#This Row],[PVP]]</f>
        <v>232</v>
      </c>
      <c r="O1926" s="1" t="s">
        <v>85</v>
      </c>
      <c r="P1926" s="1" t="s">
        <v>26</v>
      </c>
      <c r="Q1926" s="1" t="s">
        <v>51</v>
      </c>
      <c r="R1926" s="1" t="s">
        <v>35</v>
      </c>
      <c r="S1926" s="1" t="s">
        <v>36</v>
      </c>
      <c r="T1926" s="1" t="s">
        <v>15</v>
      </c>
      <c r="U1926" s="1" t="s">
        <v>79</v>
      </c>
    </row>
    <row r="1927" spans="1:21" x14ac:dyDescent="0.25">
      <c r="A1927">
        <v>1929</v>
      </c>
      <c r="B1927">
        <f>IF(IFERROR(VLOOKUP(Origen[[#This Row],[Customer ID]],A1928:A5826,1,FALSE),0)&gt;0,1,0)</f>
        <v>0</v>
      </c>
      <c r="C1927">
        <v>25</v>
      </c>
      <c r="D1927" s="1" t="s">
        <v>2</v>
      </c>
      <c r="E1927" s="1" t="str">
        <f>IF(Origen[[#This Row],[Genero Sin Depurar]]="","Desconocido",Origen[[#This Row],[Genero Sin Depurar]])</f>
        <v>Male</v>
      </c>
      <c r="F1927" s="1" t="s">
        <v>71</v>
      </c>
      <c r="G1927" s="1" t="s">
        <v>49</v>
      </c>
      <c r="H1927" s="2">
        <v>49148</v>
      </c>
      <c r="I1927" s="2" t="str">
        <f>TEXT(Origen[[#This Row],[Fecha Compra]],"dddd")</f>
        <v>domingo</v>
      </c>
      <c r="J1927" s="7" t="str">
        <f>TEXT(MONTH(Origen[[#This Row],[Fecha Compra]]),"MM")</f>
        <v>01</v>
      </c>
      <c r="K1927" s="7">
        <f>YEAR(Origen[[#This Row],[Fecha Compra]])</f>
        <v>2034</v>
      </c>
      <c r="L1927">
        <v>10</v>
      </c>
      <c r="M1927">
        <v>92</v>
      </c>
      <c r="N1927">
        <f>Origen[[#This Row],[Unidades]]*Origen[[#This Row],[PVP]]</f>
        <v>920</v>
      </c>
      <c r="O1927" s="1" t="s">
        <v>73</v>
      </c>
      <c r="P1927" s="1" t="s">
        <v>18</v>
      </c>
      <c r="Q1927" s="1" t="s">
        <v>75</v>
      </c>
      <c r="R1927" s="1" t="s">
        <v>35</v>
      </c>
      <c r="S1927" s="1" t="s">
        <v>36</v>
      </c>
      <c r="T1927" s="1" t="s">
        <v>28</v>
      </c>
      <c r="U1927" s="1" t="s">
        <v>22</v>
      </c>
    </row>
    <row r="1928" spans="1:21" x14ac:dyDescent="0.25">
      <c r="A1928">
        <v>1930</v>
      </c>
      <c r="B1928">
        <f>IF(IFERROR(VLOOKUP(Origen[[#This Row],[Customer ID]],A1929:A5827,1,FALSE),0)&gt;0,1,0)</f>
        <v>0</v>
      </c>
      <c r="C1928">
        <v>59</v>
      </c>
      <c r="D1928" s="1" t="s">
        <v>2</v>
      </c>
      <c r="E1928" s="1" t="str">
        <f>IF(Origen[[#This Row],[Genero Sin Depurar]]="","Desconocido",Origen[[#This Row],[Genero Sin Depurar]])</f>
        <v>Male</v>
      </c>
      <c r="F1928" s="1" t="s">
        <v>16</v>
      </c>
      <c r="G1928" s="1" t="s">
        <v>4</v>
      </c>
      <c r="H1928" s="2">
        <v>49150</v>
      </c>
      <c r="I1928" s="2" t="str">
        <f>TEXT(Origen[[#This Row],[Fecha Compra]],"dddd")</f>
        <v>martes</v>
      </c>
      <c r="J1928" s="7" t="str">
        <f>TEXT(MONTH(Origen[[#This Row],[Fecha Compra]]),"MM")</f>
        <v>01</v>
      </c>
      <c r="K1928" s="7">
        <f>YEAR(Origen[[#This Row],[Fecha Compra]])</f>
        <v>2034</v>
      </c>
      <c r="L1928">
        <v>46</v>
      </c>
      <c r="M1928">
        <v>33</v>
      </c>
      <c r="N1928">
        <f>Origen[[#This Row],[Unidades]]*Origen[[#This Row],[PVP]]</f>
        <v>1518</v>
      </c>
      <c r="O1928" s="1" t="s">
        <v>59</v>
      </c>
      <c r="P1928" s="1" t="s">
        <v>6</v>
      </c>
      <c r="Q1928" s="1" t="s">
        <v>92</v>
      </c>
      <c r="R1928" s="1" t="s">
        <v>39</v>
      </c>
      <c r="S1928" s="1" t="s">
        <v>36</v>
      </c>
      <c r="T1928" s="1" t="s">
        <v>10</v>
      </c>
      <c r="U1928" s="1" t="s">
        <v>40</v>
      </c>
    </row>
    <row r="1929" spans="1:21" x14ac:dyDescent="0.25">
      <c r="A1929">
        <v>1931</v>
      </c>
      <c r="B1929">
        <f>IF(IFERROR(VLOOKUP(Origen[[#This Row],[Customer ID]],A1930:A5828,1,FALSE),0)&gt;0,1,0)</f>
        <v>0</v>
      </c>
      <c r="C1929">
        <v>66</v>
      </c>
      <c r="D1929" s="1" t="s">
        <v>2</v>
      </c>
      <c r="E1929" s="1" t="str">
        <f>IF(Origen[[#This Row],[Genero Sin Depurar]]="","Desconocido",Origen[[#This Row],[Genero Sin Depurar]])</f>
        <v>Male</v>
      </c>
      <c r="F1929" s="1" t="s">
        <v>77</v>
      </c>
      <c r="G1929" s="1" t="s">
        <v>4</v>
      </c>
      <c r="H1929" s="2">
        <v>49152</v>
      </c>
      <c r="I1929" s="2" t="str">
        <f>TEXT(Origen[[#This Row],[Fecha Compra]],"dddd")</f>
        <v>jueves</v>
      </c>
      <c r="J1929" s="7" t="str">
        <f>TEXT(MONTH(Origen[[#This Row],[Fecha Compra]]),"MM")</f>
        <v>01</v>
      </c>
      <c r="K1929" s="7">
        <f>YEAR(Origen[[#This Row],[Fecha Compra]])</f>
        <v>2034</v>
      </c>
      <c r="L1929">
        <v>26</v>
      </c>
      <c r="M1929">
        <v>52</v>
      </c>
      <c r="N1929">
        <f>Origen[[#This Row],[Unidades]]*Origen[[#This Row],[PVP]]</f>
        <v>1352</v>
      </c>
      <c r="O1929" s="1" t="s">
        <v>80</v>
      </c>
      <c r="P1929" s="1" t="s">
        <v>6</v>
      </c>
      <c r="Q1929" s="1" t="s">
        <v>30</v>
      </c>
      <c r="R1929" s="1" t="s">
        <v>19</v>
      </c>
      <c r="S1929" s="1" t="s">
        <v>56</v>
      </c>
      <c r="T1929" s="1" t="s">
        <v>15</v>
      </c>
      <c r="U1929" s="1" t="s">
        <v>22</v>
      </c>
    </row>
    <row r="1930" spans="1:21" x14ac:dyDescent="0.25">
      <c r="A1930">
        <v>1932</v>
      </c>
      <c r="B1930">
        <f>IF(IFERROR(VLOOKUP(Origen[[#This Row],[Customer ID]],A1931:A5829,1,FALSE),0)&gt;0,1,0)</f>
        <v>0</v>
      </c>
      <c r="C1930">
        <v>54</v>
      </c>
      <c r="D1930" s="1" t="s">
        <v>2</v>
      </c>
      <c r="E1930" s="1" t="str">
        <f>IF(Origen[[#This Row],[Genero Sin Depurar]]="","Desconocido",Origen[[#This Row],[Genero Sin Depurar]])</f>
        <v>Male</v>
      </c>
      <c r="F1930" s="1" t="s">
        <v>88</v>
      </c>
      <c r="G1930" s="1" t="s">
        <v>49</v>
      </c>
      <c r="H1930" s="2">
        <v>49154</v>
      </c>
      <c r="I1930" s="2" t="str">
        <f>TEXT(Origen[[#This Row],[Fecha Compra]],"dddd")</f>
        <v>sábado</v>
      </c>
      <c r="J1930" s="7" t="str">
        <f>TEXT(MONTH(Origen[[#This Row],[Fecha Compra]]),"MM")</f>
        <v>01</v>
      </c>
      <c r="K1930" s="7">
        <f>YEAR(Origen[[#This Row],[Fecha Compra]])</f>
        <v>2034</v>
      </c>
      <c r="L1930">
        <v>6</v>
      </c>
      <c r="M1930">
        <v>42</v>
      </c>
      <c r="N1930">
        <f>Origen[[#This Row],[Unidades]]*Origen[[#This Row],[PVP]]</f>
        <v>252</v>
      </c>
      <c r="O1930" s="1" t="s">
        <v>97</v>
      </c>
      <c r="P1930" s="1" t="s">
        <v>18</v>
      </c>
      <c r="Q1930" s="1" t="s">
        <v>60</v>
      </c>
      <c r="R1930" s="1" t="s">
        <v>19</v>
      </c>
      <c r="S1930" s="1" t="s">
        <v>56</v>
      </c>
      <c r="T1930" s="1" t="s">
        <v>68</v>
      </c>
      <c r="U1930" s="1" t="s">
        <v>79</v>
      </c>
    </row>
    <row r="1931" spans="1:21" x14ac:dyDescent="0.25">
      <c r="A1931">
        <v>1933</v>
      </c>
      <c r="B1931">
        <f>IF(IFERROR(VLOOKUP(Origen[[#This Row],[Customer ID]],A1932:A5830,1,FALSE),0)&gt;0,1,0)</f>
        <v>0</v>
      </c>
      <c r="C1931">
        <v>42</v>
      </c>
      <c r="D1931" s="1" t="s">
        <v>2</v>
      </c>
      <c r="E1931" s="1" t="str">
        <f>IF(Origen[[#This Row],[Genero Sin Depurar]]="","Desconocido",Origen[[#This Row],[Genero Sin Depurar]])</f>
        <v>Male</v>
      </c>
      <c r="F1931" s="1" t="s">
        <v>86</v>
      </c>
      <c r="G1931" s="1" t="s">
        <v>4</v>
      </c>
      <c r="H1931" s="2">
        <v>49156</v>
      </c>
      <c r="I1931" s="2" t="str">
        <f>TEXT(Origen[[#This Row],[Fecha Compra]],"dddd")</f>
        <v>lunes</v>
      </c>
      <c r="J1931" s="7" t="str">
        <f>TEXT(MONTH(Origen[[#This Row],[Fecha Compra]]),"MM")</f>
        <v>01</v>
      </c>
      <c r="K1931" s="7">
        <f>YEAR(Origen[[#This Row],[Fecha Compra]])</f>
        <v>2034</v>
      </c>
      <c r="L1931">
        <v>47</v>
      </c>
      <c r="M1931">
        <v>36</v>
      </c>
      <c r="N1931">
        <f>Origen[[#This Row],[Unidades]]*Origen[[#This Row],[PVP]]</f>
        <v>1692</v>
      </c>
      <c r="O1931" s="1" t="s">
        <v>110</v>
      </c>
      <c r="P1931" s="1" t="s">
        <v>26</v>
      </c>
      <c r="Q1931" s="1" t="s">
        <v>34</v>
      </c>
      <c r="R1931" s="1" t="s">
        <v>19</v>
      </c>
      <c r="S1931" s="1" t="s">
        <v>20</v>
      </c>
      <c r="T1931" s="1" t="s">
        <v>21</v>
      </c>
      <c r="U1931" s="1" t="s">
        <v>79</v>
      </c>
    </row>
    <row r="1932" spans="1:21" x14ac:dyDescent="0.25">
      <c r="A1932">
        <v>1934</v>
      </c>
      <c r="B1932">
        <f>IF(IFERROR(VLOOKUP(Origen[[#This Row],[Customer ID]],A1933:A5831,1,FALSE),0)&gt;0,1,0)</f>
        <v>0</v>
      </c>
      <c r="C1932">
        <v>48</v>
      </c>
      <c r="D1932" s="1" t="s">
        <v>2</v>
      </c>
      <c r="E1932" s="1" t="str">
        <f>IF(Origen[[#This Row],[Genero Sin Depurar]]="","Desconocido",Origen[[#This Row],[Genero Sin Depurar]])</f>
        <v>Male</v>
      </c>
      <c r="F1932" s="1" t="s">
        <v>23</v>
      </c>
      <c r="G1932" s="1" t="s">
        <v>24</v>
      </c>
      <c r="H1932" s="2">
        <v>49158</v>
      </c>
      <c r="I1932" s="2" t="str">
        <f>TEXT(Origen[[#This Row],[Fecha Compra]],"dddd")</f>
        <v>miércoles</v>
      </c>
      <c r="J1932" s="7" t="str">
        <f>TEXT(MONTH(Origen[[#This Row],[Fecha Compra]]),"MM")</f>
        <v>01</v>
      </c>
      <c r="K1932" s="7">
        <f>YEAR(Origen[[#This Row],[Fecha Compra]])</f>
        <v>2034</v>
      </c>
      <c r="L1932">
        <v>28</v>
      </c>
      <c r="M1932">
        <v>67</v>
      </c>
      <c r="N1932">
        <f>Origen[[#This Row],[Unidades]]*Origen[[#This Row],[PVP]]</f>
        <v>1876</v>
      </c>
      <c r="O1932" s="1" t="s">
        <v>38</v>
      </c>
      <c r="P1932" s="1" t="s">
        <v>6</v>
      </c>
      <c r="Q1932" s="1" t="s">
        <v>65</v>
      </c>
      <c r="R1932" s="1" t="s">
        <v>35</v>
      </c>
      <c r="S1932" s="1" t="s">
        <v>27</v>
      </c>
      <c r="T1932" s="1" t="s">
        <v>10</v>
      </c>
      <c r="U1932" s="1" t="s">
        <v>31</v>
      </c>
    </row>
    <row r="1933" spans="1:21" x14ac:dyDescent="0.25">
      <c r="A1933">
        <v>1935</v>
      </c>
      <c r="B1933">
        <f>IF(IFERROR(VLOOKUP(Origen[[#This Row],[Customer ID]],A1934:A5832,1,FALSE),0)&gt;0,1,0)</f>
        <v>0</v>
      </c>
      <c r="C1933">
        <v>34</v>
      </c>
      <c r="D1933" s="1" t="s">
        <v>2</v>
      </c>
      <c r="E1933" s="1" t="str">
        <f>IF(Origen[[#This Row],[Genero Sin Depurar]]="","Desconocido",Origen[[#This Row],[Genero Sin Depurar]])</f>
        <v>Male</v>
      </c>
      <c r="F1933" s="1" t="s">
        <v>84</v>
      </c>
      <c r="G1933" s="1" t="s">
        <v>45</v>
      </c>
      <c r="H1933" s="2">
        <v>49160</v>
      </c>
      <c r="I1933" s="2" t="str">
        <f>TEXT(Origen[[#This Row],[Fecha Compra]],"dddd")</f>
        <v>viernes</v>
      </c>
      <c r="J1933" s="7" t="str">
        <f>TEXT(MONTH(Origen[[#This Row],[Fecha Compra]]),"MM")</f>
        <v>01</v>
      </c>
      <c r="K1933" s="7">
        <f>YEAR(Origen[[#This Row],[Fecha Compra]])</f>
        <v>2034</v>
      </c>
      <c r="L1933">
        <v>23</v>
      </c>
      <c r="M1933">
        <v>43</v>
      </c>
      <c r="N1933">
        <f>Origen[[#This Row],[Unidades]]*Origen[[#This Row],[PVP]]</f>
        <v>989</v>
      </c>
      <c r="O1933" s="1" t="s">
        <v>133</v>
      </c>
      <c r="P1933" s="1" t="s">
        <v>6</v>
      </c>
      <c r="Q1933" s="1" t="s">
        <v>62</v>
      </c>
      <c r="R1933" s="1" t="s">
        <v>8</v>
      </c>
      <c r="S1933" s="1" t="s">
        <v>20</v>
      </c>
      <c r="T1933" s="1" t="s">
        <v>57</v>
      </c>
      <c r="U1933" s="1" t="s">
        <v>31</v>
      </c>
    </row>
    <row r="1934" spans="1:21" x14ac:dyDescent="0.25">
      <c r="A1934">
        <v>1936</v>
      </c>
      <c r="B1934">
        <f>IF(IFERROR(VLOOKUP(Origen[[#This Row],[Customer ID]],A1935:A5833,1,FALSE),0)&gt;0,1,0)</f>
        <v>0</v>
      </c>
      <c r="C1934">
        <v>19</v>
      </c>
      <c r="D1934" s="1" t="s">
        <v>2</v>
      </c>
      <c r="E1934" s="1" t="str">
        <f>IF(Origen[[#This Row],[Genero Sin Depurar]]="","Desconocido",Origen[[#This Row],[Genero Sin Depurar]])</f>
        <v>Male</v>
      </c>
      <c r="F1934" s="1" t="s">
        <v>3</v>
      </c>
      <c r="G1934" s="1" t="s">
        <v>4</v>
      </c>
      <c r="H1934" s="2">
        <v>49162</v>
      </c>
      <c r="I1934" s="2" t="str">
        <f>TEXT(Origen[[#This Row],[Fecha Compra]],"dddd")</f>
        <v>domingo</v>
      </c>
      <c r="J1934" s="7" t="str">
        <f>TEXT(MONTH(Origen[[#This Row],[Fecha Compra]]),"MM")</f>
        <v>01</v>
      </c>
      <c r="K1934" s="7">
        <f>YEAR(Origen[[#This Row],[Fecha Compra]])</f>
        <v>2034</v>
      </c>
      <c r="L1934">
        <v>45</v>
      </c>
      <c r="M1934">
        <v>68</v>
      </c>
      <c r="N1934">
        <f>Origen[[#This Row],[Unidades]]*Origen[[#This Row],[PVP]]</f>
        <v>3060</v>
      </c>
      <c r="O1934" s="1" t="s">
        <v>80</v>
      </c>
      <c r="P1934" s="1" t="s">
        <v>74</v>
      </c>
      <c r="Q1934" s="1" t="s">
        <v>65</v>
      </c>
      <c r="R1934" s="1" t="s">
        <v>19</v>
      </c>
      <c r="S1934" s="1" t="s">
        <v>20</v>
      </c>
      <c r="T1934" s="1" t="s">
        <v>15</v>
      </c>
      <c r="U1934" s="1" t="s">
        <v>11</v>
      </c>
    </row>
    <row r="1935" spans="1:21" x14ac:dyDescent="0.25">
      <c r="A1935">
        <v>1937</v>
      </c>
      <c r="B1935">
        <f>IF(IFERROR(VLOOKUP(Origen[[#This Row],[Customer ID]],A1936:A5834,1,FALSE),0)&gt;0,1,0)</f>
        <v>0</v>
      </c>
      <c r="C1935">
        <v>70</v>
      </c>
      <c r="D1935" s="1" t="s">
        <v>2</v>
      </c>
      <c r="E1935" s="1" t="str">
        <f>IF(Origen[[#This Row],[Genero Sin Depurar]]="","Desconocido",Origen[[#This Row],[Genero Sin Depurar]])</f>
        <v>Male</v>
      </c>
      <c r="F1935" s="1" t="s">
        <v>88</v>
      </c>
      <c r="G1935" s="1" t="s">
        <v>49</v>
      </c>
      <c r="H1935" s="2">
        <v>49164</v>
      </c>
      <c r="I1935" s="2" t="str">
        <f>TEXT(Origen[[#This Row],[Fecha Compra]],"dddd")</f>
        <v>martes</v>
      </c>
      <c r="J1935" s="7" t="str">
        <f>TEXT(MONTH(Origen[[#This Row],[Fecha Compra]]),"MM")</f>
        <v>01</v>
      </c>
      <c r="K1935" s="7">
        <f>YEAR(Origen[[#This Row],[Fecha Compra]])</f>
        <v>2034</v>
      </c>
      <c r="L1935">
        <v>44</v>
      </c>
      <c r="M1935">
        <v>60</v>
      </c>
      <c r="N1935">
        <f>Origen[[#This Row],[Unidades]]*Origen[[#This Row],[PVP]]</f>
        <v>2640</v>
      </c>
      <c r="O1935" s="1" t="s">
        <v>130</v>
      </c>
      <c r="P1935" s="1" t="s">
        <v>18</v>
      </c>
      <c r="Q1935" s="1" t="s">
        <v>67</v>
      </c>
      <c r="R1935" s="1" t="s">
        <v>35</v>
      </c>
      <c r="S1935" s="1" t="s">
        <v>52</v>
      </c>
      <c r="T1935" s="1" t="s">
        <v>28</v>
      </c>
      <c r="U1935" s="1" t="s">
        <v>79</v>
      </c>
    </row>
    <row r="1936" spans="1:21" x14ac:dyDescent="0.25">
      <c r="A1936">
        <v>1938</v>
      </c>
      <c r="B1936">
        <f>IF(IFERROR(VLOOKUP(Origen[[#This Row],[Customer ID]],A1937:A5835,1,FALSE),0)&gt;0,1,0)</f>
        <v>0</v>
      </c>
      <c r="C1936">
        <v>43</v>
      </c>
      <c r="D1936" s="1" t="s">
        <v>2</v>
      </c>
      <c r="E1936" s="1" t="str">
        <f>IF(Origen[[#This Row],[Genero Sin Depurar]]="","Desconocido",Origen[[#This Row],[Genero Sin Depurar]])</f>
        <v>Male</v>
      </c>
      <c r="F1936" s="1" t="s">
        <v>107</v>
      </c>
      <c r="G1936" s="1" t="s">
        <v>4</v>
      </c>
      <c r="H1936" s="2">
        <v>49166</v>
      </c>
      <c r="I1936" s="2" t="str">
        <f>TEXT(Origen[[#This Row],[Fecha Compra]],"dddd")</f>
        <v>jueves</v>
      </c>
      <c r="J1936" s="7" t="str">
        <f>TEXT(MONTH(Origen[[#This Row],[Fecha Compra]]),"MM")</f>
        <v>01</v>
      </c>
      <c r="K1936" s="7">
        <f>YEAR(Origen[[#This Row],[Fecha Compra]])</f>
        <v>2034</v>
      </c>
      <c r="L1936">
        <v>11</v>
      </c>
      <c r="M1936">
        <v>53</v>
      </c>
      <c r="N1936">
        <f>Origen[[#This Row],[Unidades]]*Origen[[#This Row],[PVP]]</f>
        <v>583</v>
      </c>
      <c r="O1936" s="1" t="s">
        <v>61</v>
      </c>
      <c r="P1936" s="1" t="s">
        <v>26</v>
      </c>
      <c r="Q1936" s="1" t="s">
        <v>60</v>
      </c>
      <c r="R1936" s="1" t="s">
        <v>35</v>
      </c>
      <c r="S1936" s="1" t="s">
        <v>52</v>
      </c>
      <c r="T1936" s="1" t="s">
        <v>57</v>
      </c>
      <c r="U1936" s="1" t="s">
        <v>70</v>
      </c>
    </row>
    <row r="1937" spans="1:21" x14ac:dyDescent="0.25">
      <c r="A1937">
        <v>1939</v>
      </c>
      <c r="B1937">
        <f>IF(IFERROR(VLOOKUP(Origen[[#This Row],[Customer ID]],A1938:A5836,1,FALSE),0)&gt;0,1,0)</f>
        <v>0</v>
      </c>
      <c r="C1937">
        <v>46</v>
      </c>
      <c r="D1937" s="1" t="s">
        <v>2</v>
      </c>
      <c r="E1937" s="1" t="str">
        <f>IF(Origen[[#This Row],[Genero Sin Depurar]]="","Desconocido",Origen[[#This Row],[Genero Sin Depurar]])</f>
        <v>Male</v>
      </c>
      <c r="F1937" s="1" t="s">
        <v>16</v>
      </c>
      <c r="G1937" s="1" t="s">
        <v>4</v>
      </c>
      <c r="H1937" s="2">
        <v>49168</v>
      </c>
      <c r="I1937" s="2" t="str">
        <f>TEXT(Origen[[#This Row],[Fecha Compra]],"dddd")</f>
        <v>sábado</v>
      </c>
      <c r="J1937" s="7" t="str">
        <f>TEXT(MONTH(Origen[[#This Row],[Fecha Compra]]),"MM")</f>
        <v>01</v>
      </c>
      <c r="K1937" s="7">
        <f>YEAR(Origen[[#This Row],[Fecha Compra]])</f>
        <v>2034</v>
      </c>
      <c r="L1937">
        <v>39</v>
      </c>
      <c r="M1937">
        <v>23</v>
      </c>
      <c r="N1937">
        <f>Origen[[#This Row],[Unidades]]*Origen[[#This Row],[PVP]]</f>
        <v>897</v>
      </c>
      <c r="O1937" s="1" t="s">
        <v>5</v>
      </c>
      <c r="P1937" s="1" t="s">
        <v>6</v>
      </c>
      <c r="Q1937" s="1" t="s">
        <v>126</v>
      </c>
      <c r="R1937" s="1" t="s">
        <v>19</v>
      </c>
      <c r="S1937" s="1" t="s">
        <v>36</v>
      </c>
      <c r="T1937" s="1" t="s">
        <v>68</v>
      </c>
      <c r="U1937" s="1" t="s">
        <v>58</v>
      </c>
    </row>
    <row r="1938" spans="1:21" x14ac:dyDescent="0.25">
      <c r="A1938">
        <v>1940</v>
      </c>
      <c r="B1938">
        <f>IF(IFERROR(VLOOKUP(Origen[[#This Row],[Customer ID]],A1939:A5837,1,FALSE),0)&gt;0,1,0)</f>
        <v>0</v>
      </c>
      <c r="C1938">
        <v>66</v>
      </c>
      <c r="D1938" s="1" t="s">
        <v>2</v>
      </c>
      <c r="E1938" s="1" t="str">
        <f>IF(Origen[[#This Row],[Genero Sin Depurar]]="","Desconocido",Origen[[#This Row],[Genero Sin Depurar]])</f>
        <v>Male</v>
      </c>
      <c r="F1938" s="1" t="s">
        <v>125</v>
      </c>
      <c r="G1938" s="1" t="s">
        <v>49</v>
      </c>
      <c r="H1938" s="2">
        <v>49170</v>
      </c>
      <c r="I1938" s="2" t="str">
        <f>TEXT(Origen[[#This Row],[Fecha Compra]],"dddd")</f>
        <v>lunes</v>
      </c>
      <c r="J1938" s="7" t="str">
        <f>TEXT(MONTH(Origen[[#This Row],[Fecha Compra]]),"MM")</f>
        <v>01</v>
      </c>
      <c r="K1938" s="7">
        <f>YEAR(Origen[[#This Row],[Fecha Compra]])</f>
        <v>2034</v>
      </c>
      <c r="L1938">
        <v>20</v>
      </c>
      <c r="M1938">
        <v>57</v>
      </c>
      <c r="N1938">
        <f>Origen[[#This Row],[Unidades]]*Origen[[#This Row],[PVP]]</f>
        <v>1140</v>
      </c>
      <c r="O1938" s="1" t="s">
        <v>105</v>
      </c>
      <c r="P1938" s="1" t="s">
        <v>6</v>
      </c>
      <c r="Q1938" s="1" t="s">
        <v>118</v>
      </c>
      <c r="R1938" s="1" t="s">
        <v>8</v>
      </c>
      <c r="S1938" s="1" t="s">
        <v>56</v>
      </c>
      <c r="T1938" s="1" t="s">
        <v>28</v>
      </c>
      <c r="U1938" s="1" t="s">
        <v>79</v>
      </c>
    </row>
    <row r="1939" spans="1:21" x14ac:dyDescent="0.25">
      <c r="A1939">
        <v>1941</v>
      </c>
      <c r="B1939">
        <f>IF(IFERROR(VLOOKUP(Origen[[#This Row],[Customer ID]],A1940:A5838,1,FALSE),0)&gt;0,1,0)</f>
        <v>0</v>
      </c>
      <c r="C1939">
        <v>50</v>
      </c>
      <c r="D1939" s="1" t="s">
        <v>2</v>
      </c>
      <c r="E1939" s="1" t="str">
        <f>IF(Origen[[#This Row],[Genero Sin Depurar]]="","Desconocido",Origen[[#This Row],[Genero Sin Depurar]])</f>
        <v>Male</v>
      </c>
      <c r="F1939" s="1" t="s">
        <v>106</v>
      </c>
      <c r="G1939" s="1" t="s">
        <v>49</v>
      </c>
      <c r="H1939" s="2">
        <v>49172</v>
      </c>
      <c r="I1939" s="2" t="str">
        <f>TEXT(Origen[[#This Row],[Fecha Compra]],"dddd")</f>
        <v>miércoles</v>
      </c>
      <c r="J1939" s="7" t="str">
        <f>TEXT(MONTH(Origen[[#This Row],[Fecha Compra]]),"MM")</f>
        <v>01</v>
      </c>
      <c r="K1939" s="7">
        <f>YEAR(Origen[[#This Row],[Fecha Compra]])</f>
        <v>2034</v>
      </c>
      <c r="L1939">
        <v>48</v>
      </c>
      <c r="M1939">
        <v>89</v>
      </c>
      <c r="N1939">
        <f>Origen[[#This Row],[Unidades]]*Origen[[#This Row],[PVP]]</f>
        <v>4272</v>
      </c>
      <c r="O1939" s="1" t="s">
        <v>102</v>
      </c>
      <c r="P1939" s="1" t="s">
        <v>6</v>
      </c>
      <c r="Q1939" s="1" t="s">
        <v>7</v>
      </c>
      <c r="R1939" s="1" t="s">
        <v>39</v>
      </c>
      <c r="S1939" s="1" t="s">
        <v>52</v>
      </c>
      <c r="T1939" s="1" t="s">
        <v>28</v>
      </c>
      <c r="U1939" s="1" t="s">
        <v>11</v>
      </c>
    </row>
    <row r="1940" spans="1:21" x14ac:dyDescent="0.25">
      <c r="A1940">
        <v>1942</v>
      </c>
      <c r="B1940">
        <f>IF(IFERROR(VLOOKUP(Origen[[#This Row],[Customer ID]],A1941:A5839,1,FALSE),0)&gt;0,1,0)</f>
        <v>0</v>
      </c>
      <c r="C1940">
        <v>55</v>
      </c>
      <c r="D1940" s="1" t="s">
        <v>2</v>
      </c>
      <c r="E1940" s="1" t="str">
        <f>IF(Origen[[#This Row],[Genero Sin Depurar]]="","Desconocido",Origen[[#This Row],[Genero Sin Depurar]])</f>
        <v>Male</v>
      </c>
      <c r="F1940" s="1" t="s">
        <v>53</v>
      </c>
      <c r="G1940" s="1" t="s">
        <v>24</v>
      </c>
      <c r="H1940" s="2">
        <v>49174</v>
      </c>
      <c r="I1940" s="2" t="str">
        <f>TEXT(Origen[[#This Row],[Fecha Compra]],"dddd")</f>
        <v>viernes</v>
      </c>
      <c r="J1940" s="7" t="str">
        <f>TEXT(MONTH(Origen[[#This Row],[Fecha Compra]]),"MM")</f>
        <v>01</v>
      </c>
      <c r="K1940" s="7">
        <f>YEAR(Origen[[#This Row],[Fecha Compra]])</f>
        <v>2034</v>
      </c>
      <c r="L1940">
        <v>46</v>
      </c>
      <c r="M1940">
        <v>99</v>
      </c>
      <c r="N1940">
        <f>Origen[[#This Row],[Unidades]]*Origen[[#This Row],[PVP]]</f>
        <v>4554</v>
      </c>
      <c r="O1940" s="1" t="s">
        <v>111</v>
      </c>
      <c r="P1940" s="1" t="s">
        <v>74</v>
      </c>
      <c r="Q1940" s="1" t="s">
        <v>82</v>
      </c>
      <c r="R1940" s="1" t="s">
        <v>8</v>
      </c>
      <c r="S1940" s="1" t="s">
        <v>36</v>
      </c>
      <c r="T1940" s="1" t="s">
        <v>21</v>
      </c>
      <c r="U1940" s="1" t="s">
        <v>40</v>
      </c>
    </row>
    <row r="1941" spans="1:21" x14ac:dyDescent="0.25">
      <c r="A1941">
        <v>1943</v>
      </c>
      <c r="B1941">
        <f>IF(IFERROR(VLOOKUP(Origen[[#This Row],[Customer ID]],A1942:A5840,1,FALSE),0)&gt;0,1,0)</f>
        <v>0</v>
      </c>
      <c r="C1941">
        <v>63</v>
      </c>
      <c r="D1941" s="1" t="s">
        <v>2</v>
      </c>
      <c r="E1941" s="1" t="str">
        <f>IF(Origen[[#This Row],[Genero Sin Depurar]]="","Desconocido",Origen[[#This Row],[Genero Sin Depurar]])</f>
        <v>Male</v>
      </c>
      <c r="F1941" s="1" t="s">
        <v>77</v>
      </c>
      <c r="G1941" s="1" t="s">
        <v>4</v>
      </c>
      <c r="H1941" s="2">
        <v>49176</v>
      </c>
      <c r="I1941" s="2" t="str">
        <f>TEXT(Origen[[#This Row],[Fecha Compra]],"dddd")</f>
        <v>domingo</v>
      </c>
      <c r="J1941" s="7" t="str">
        <f>TEXT(MONTH(Origen[[#This Row],[Fecha Compra]]),"MM")</f>
        <v>01</v>
      </c>
      <c r="K1941" s="7">
        <f>YEAR(Origen[[#This Row],[Fecha Compra]])</f>
        <v>2034</v>
      </c>
      <c r="L1941">
        <v>22</v>
      </c>
      <c r="M1941">
        <v>28</v>
      </c>
      <c r="N1941">
        <f>Origen[[#This Row],[Unidades]]*Origen[[#This Row],[PVP]]</f>
        <v>616</v>
      </c>
      <c r="O1941" s="1" t="s">
        <v>72</v>
      </c>
      <c r="P1941" s="1" t="s">
        <v>26</v>
      </c>
      <c r="Q1941" s="1" t="s">
        <v>91</v>
      </c>
      <c r="R1941" s="1" t="s">
        <v>39</v>
      </c>
      <c r="S1941" s="1" t="s">
        <v>9</v>
      </c>
      <c r="T1941" s="1" t="s">
        <v>28</v>
      </c>
      <c r="U1941" s="1" t="s">
        <v>70</v>
      </c>
    </row>
    <row r="1942" spans="1:21" x14ac:dyDescent="0.25">
      <c r="A1942">
        <v>1944</v>
      </c>
      <c r="B1942">
        <f>IF(IFERROR(VLOOKUP(Origen[[#This Row],[Customer ID]],A1943:A5841,1,FALSE),0)&gt;0,1,0)</f>
        <v>0</v>
      </c>
      <c r="C1942">
        <v>32</v>
      </c>
      <c r="D1942" s="1" t="s">
        <v>2</v>
      </c>
      <c r="E1942" s="1" t="str">
        <f>IF(Origen[[#This Row],[Genero Sin Depurar]]="","Desconocido",Origen[[#This Row],[Genero Sin Depurar]])</f>
        <v>Male</v>
      </c>
      <c r="F1942" s="1" t="s">
        <v>107</v>
      </c>
      <c r="G1942" s="1" t="s">
        <v>4</v>
      </c>
      <c r="H1942" s="2">
        <v>49178</v>
      </c>
      <c r="I1942" s="2" t="str">
        <f>TEXT(Origen[[#This Row],[Fecha Compra]],"dddd")</f>
        <v>martes</v>
      </c>
      <c r="J1942" s="7" t="str">
        <f>TEXT(MONTH(Origen[[#This Row],[Fecha Compra]]),"MM")</f>
        <v>01</v>
      </c>
      <c r="K1942" s="7">
        <f>YEAR(Origen[[#This Row],[Fecha Compra]])</f>
        <v>2034</v>
      </c>
      <c r="L1942">
        <v>45</v>
      </c>
      <c r="M1942">
        <v>53</v>
      </c>
      <c r="N1942">
        <f>Origen[[#This Row],[Unidades]]*Origen[[#This Row],[PVP]]</f>
        <v>2385</v>
      </c>
      <c r="O1942" s="1" t="s">
        <v>132</v>
      </c>
      <c r="P1942" s="1" t="s">
        <v>6</v>
      </c>
      <c r="Q1942" s="1" t="s">
        <v>65</v>
      </c>
      <c r="R1942" s="1" t="s">
        <v>35</v>
      </c>
      <c r="S1942" s="1" t="s">
        <v>27</v>
      </c>
      <c r="T1942" s="1" t="s">
        <v>15</v>
      </c>
      <c r="U1942" s="1" t="s">
        <v>31</v>
      </c>
    </row>
    <row r="1943" spans="1:21" x14ac:dyDescent="0.25">
      <c r="A1943">
        <v>1945</v>
      </c>
      <c r="B1943">
        <f>IF(IFERROR(VLOOKUP(Origen[[#This Row],[Customer ID]],A1944:A5842,1,FALSE),0)&gt;0,1,0)</f>
        <v>0</v>
      </c>
      <c r="C1943">
        <v>30</v>
      </c>
      <c r="D1943" s="1" t="s">
        <v>2</v>
      </c>
      <c r="E1943" s="1" t="str">
        <f>IF(Origen[[#This Row],[Genero Sin Depurar]]="","Desconocido",Origen[[#This Row],[Genero Sin Depurar]])</f>
        <v>Male</v>
      </c>
      <c r="F1943" s="1" t="s">
        <v>86</v>
      </c>
      <c r="G1943" s="1" t="s">
        <v>4</v>
      </c>
      <c r="H1943" s="2">
        <v>49180</v>
      </c>
      <c r="I1943" s="2" t="str">
        <f>TEXT(Origen[[#This Row],[Fecha Compra]],"dddd")</f>
        <v>jueves</v>
      </c>
      <c r="J1943" s="7" t="str">
        <f>TEXT(MONTH(Origen[[#This Row],[Fecha Compra]]),"MM")</f>
        <v>01</v>
      </c>
      <c r="K1943" s="7">
        <f>YEAR(Origen[[#This Row],[Fecha Compra]])</f>
        <v>2034</v>
      </c>
      <c r="L1943">
        <v>49</v>
      </c>
      <c r="M1943">
        <v>45</v>
      </c>
      <c r="N1943">
        <f>Origen[[#This Row],[Unidades]]*Origen[[#This Row],[PVP]]</f>
        <v>2205</v>
      </c>
      <c r="O1943" s="1" t="s">
        <v>54</v>
      </c>
      <c r="P1943" s="1" t="s">
        <v>26</v>
      </c>
      <c r="Q1943" s="1" t="s">
        <v>62</v>
      </c>
      <c r="R1943" s="1" t="s">
        <v>8</v>
      </c>
      <c r="S1943" s="1" t="s">
        <v>20</v>
      </c>
      <c r="T1943" s="1" t="s">
        <v>15</v>
      </c>
      <c r="U1943" s="1" t="s">
        <v>79</v>
      </c>
    </row>
    <row r="1944" spans="1:21" x14ac:dyDescent="0.25">
      <c r="A1944">
        <v>1946</v>
      </c>
      <c r="B1944">
        <f>IF(IFERROR(VLOOKUP(Origen[[#This Row],[Customer ID]],A1945:A5843,1,FALSE),0)&gt;0,1,0)</f>
        <v>0</v>
      </c>
      <c r="C1944">
        <v>35</v>
      </c>
      <c r="D1944" s="1" t="s">
        <v>2</v>
      </c>
      <c r="E1944" s="1" t="str">
        <f>IF(Origen[[#This Row],[Genero Sin Depurar]]="","Desconocido",Origen[[#This Row],[Genero Sin Depurar]])</f>
        <v>Male</v>
      </c>
      <c r="F1944" s="1" t="s">
        <v>86</v>
      </c>
      <c r="G1944" s="1" t="s">
        <v>4</v>
      </c>
      <c r="H1944" s="2">
        <v>49182</v>
      </c>
      <c r="I1944" s="2" t="str">
        <f>TEXT(Origen[[#This Row],[Fecha Compra]],"dddd")</f>
        <v>sábado</v>
      </c>
      <c r="J1944" s="7" t="str">
        <f>TEXT(MONTH(Origen[[#This Row],[Fecha Compra]]),"MM")</f>
        <v>01</v>
      </c>
      <c r="K1944" s="7">
        <f>YEAR(Origen[[#This Row],[Fecha Compra]])</f>
        <v>2034</v>
      </c>
      <c r="L1944">
        <v>9</v>
      </c>
      <c r="M1944">
        <v>38</v>
      </c>
      <c r="N1944">
        <f>Origen[[#This Row],[Unidades]]*Origen[[#This Row],[PVP]]</f>
        <v>342</v>
      </c>
      <c r="O1944" s="1" t="s">
        <v>124</v>
      </c>
      <c r="P1944" s="1" t="s">
        <v>26</v>
      </c>
      <c r="Q1944" s="1" t="s">
        <v>62</v>
      </c>
      <c r="R1944" s="1" t="s">
        <v>8</v>
      </c>
      <c r="S1944" s="1" t="s">
        <v>52</v>
      </c>
      <c r="T1944" s="1" t="s">
        <v>21</v>
      </c>
      <c r="U1944" s="1" t="s">
        <v>79</v>
      </c>
    </row>
    <row r="1945" spans="1:21" x14ac:dyDescent="0.25">
      <c r="A1945">
        <v>1947</v>
      </c>
      <c r="B1945">
        <f>IF(IFERROR(VLOOKUP(Origen[[#This Row],[Customer ID]],A1946:A5844,1,FALSE),0)&gt;0,1,0)</f>
        <v>0</v>
      </c>
      <c r="C1945">
        <v>59</v>
      </c>
      <c r="D1945" s="1" t="s">
        <v>2</v>
      </c>
      <c r="E1945" s="1" t="str">
        <f>IF(Origen[[#This Row],[Genero Sin Depurar]]="","Desconocido",Origen[[#This Row],[Genero Sin Depurar]])</f>
        <v>Male</v>
      </c>
      <c r="F1945" s="1" t="s">
        <v>77</v>
      </c>
      <c r="G1945" s="1" t="s">
        <v>4</v>
      </c>
      <c r="H1945" s="2">
        <v>49184</v>
      </c>
      <c r="I1945" s="2" t="str">
        <f>TEXT(Origen[[#This Row],[Fecha Compra]],"dddd")</f>
        <v>lunes</v>
      </c>
      <c r="J1945" s="7" t="str">
        <f>TEXT(MONTH(Origen[[#This Row],[Fecha Compra]]),"MM")</f>
        <v>01</v>
      </c>
      <c r="K1945" s="7">
        <f>YEAR(Origen[[#This Row],[Fecha Compra]])</f>
        <v>2034</v>
      </c>
      <c r="L1945">
        <v>41</v>
      </c>
      <c r="M1945">
        <v>49</v>
      </c>
      <c r="N1945">
        <f>Origen[[#This Row],[Unidades]]*Origen[[#This Row],[PVP]]</f>
        <v>2009</v>
      </c>
      <c r="O1945" s="1" t="s">
        <v>42</v>
      </c>
      <c r="P1945" s="1" t="s">
        <v>26</v>
      </c>
      <c r="Q1945" s="1" t="s">
        <v>34</v>
      </c>
      <c r="R1945" s="1" t="s">
        <v>35</v>
      </c>
      <c r="S1945" s="1" t="s">
        <v>36</v>
      </c>
      <c r="T1945" s="1" t="s">
        <v>21</v>
      </c>
      <c r="U1945" s="1" t="s">
        <v>40</v>
      </c>
    </row>
    <row r="1946" spans="1:21" x14ac:dyDescent="0.25">
      <c r="A1946">
        <v>1948</v>
      </c>
      <c r="B1946">
        <f>IF(IFERROR(VLOOKUP(Origen[[#This Row],[Customer ID]],A1947:A5845,1,FALSE),0)&gt;0,1,0)</f>
        <v>0</v>
      </c>
      <c r="C1946">
        <v>59</v>
      </c>
      <c r="D1946" s="1" t="s">
        <v>2</v>
      </c>
      <c r="E1946" s="1" t="str">
        <f>IF(Origen[[#This Row],[Genero Sin Depurar]]="","Desconocido",Origen[[#This Row],[Genero Sin Depurar]])</f>
        <v>Male</v>
      </c>
      <c r="F1946" s="1" t="s">
        <v>37</v>
      </c>
      <c r="G1946" s="1" t="s">
        <v>4</v>
      </c>
      <c r="H1946" s="2">
        <v>49186</v>
      </c>
      <c r="I1946" s="2" t="str">
        <f>TEXT(Origen[[#This Row],[Fecha Compra]],"dddd")</f>
        <v>miércoles</v>
      </c>
      <c r="J1946" s="7" t="str">
        <f>TEXT(MONTH(Origen[[#This Row],[Fecha Compra]]),"MM")</f>
        <v>01</v>
      </c>
      <c r="K1946" s="7">
        <f>YEAR(Origen[[#This Row],[Fecha Compra]])</f>
        <v>2034</v>
      </c>
      <c r="L1946">
        <v>2</v>
      </c>
      <c r="M1946">
        <v>32</v>
      </c>
      <c r="N1946">
        <f>Origen[[#This Row],[Unidades]]*Origen[[#This Row],[PVP]]</f>
        <v>64</v>
      </c>
      <c r="O1946" s="1" t="s">
        <v>66</v>
      </c>
      <c r="P1946" s="1" t="s">
        <v>26</v>
      </c>
      <c r="Q1946" s="1" t="s">
        <v>7</v>
      </c>
      <c r="R1946" s="1" t="s">
        <v>35</v>
      </c>
      <c r="S1946" s="1" t="s">
        <v>56</v>
      </c>
      <c r="T1946" s="1" t="s">
        <v>28</v>
      </c>
      <c r="U1946" s="1" t="s">
        <v>70</v>
      </c>
    </row>
    <row r="1947" spans="1:21" x14ac:dyDescent="0.25">
      <c r="A1947">
        <v>1949</v>
      </c>
      <c r="B1947">
        <f>IF(IFERROR(VLOOKUP(Origen[[#This Row],[Customer ID]],A1948:A5846,1,FALSE),0)&gt;0,1,0)</f>
        <v>0</v>
      </c>
      <c r="C1947">
        <v>54</v>
      </c>
      <c r="D1947" s="1" t="s">
        <v>2</v>
      </c>
      <c r="E1947" s="1" t="str">
        <f>IF(Origen[[#This Row],[Genero Sin Depurar]]="","Desconocido",Origen[[#This Row],[Genero Sin Depurar]])</f>
        <v>Male</v>
      </c>
      <c r="F1947" s="1" t="s">
        <v>95</v>
      </c>
      <c r="G1947" s="1" t="s">
        <v>4</v>
      </c>
      <c r="H1947" s="2">
        <v>49188</v>
      </c>
      <c r="I1947" s="2" t="str">
        <f>TEXT(Origen[[#This Row],[Fecha Compra]],"dddd")</f>
        <v>viernes</v>
      </c>
      <c r="J1947" s="7" t="str">
        <f>TEXT(MONTH(Origen[[#This Row],[Fecha Compra]]),"MM")</f>
        <v>01</v>
      </c>
      <c r="K1947" s="7">
        <f>YEAR(Origen[[#This Row],[Fecha Compra]])</f>
        <v>2034</v>
      </c>
      <c r="L1947">
        <v>39</v>
      </c>
      <c r="M1947">
        <v>37</v>
      </c>
      <c r="N1947">
        <f>Origen[[#This Row],[Unidades]]*Origen[[#This Row],[PVP]]</f>
        <v>1443</v>
      </c>
      <c r="O1947" s="1" t="s">
        <v>121</v>
      </c>
      <c r="P1947" s="1" t="s">
        <v>6</v>
      </c>
      <c r="Q1947" s="1" t="s">
        <v>92</v>
      </c>
      <c r="R1947" s="1" t="s">
        <v>8</v>
      </c>
      <c r="S1947" s="1" t="s">
        <v>27</v>
      </c>
      <c r="T1947" s="1" t="s">
        <v>28</v>
      </c>
      <c r="U1947" s="1" t="s">
        <v>58</v>
      </c>
    </row>
    <row r="1948" spans="1:21" x14ac:dyDescent="0.25">
      <c r="A1948">
        <v>1950</v>
      </c>
      <c r="B1948">
        <f>IF(IFERROR(VLOOKUP(Origen[[#This Row],[Customer ID]],A1949:A5847,1,FALSE),0)&gt;0,1,0)</f>
        <v>0</v>
      </c>
      <c r="C1948">
        <v>63</v>
      </c>
      <c r="D1948" s="1" t="s">
        <v>2</v>
      </c>
      <c r="E1948" s="1" t="str">
        <f>IF(Origen[[#This Row],[Genero Sin Depurar]]="","Desconocido",Origen[[#This Row],[Genero Sin Depurar]])</f>
        <v>Male</v>
      </c>
      <c r="F1948" s="1" t="s">
        <v>63</v>
      </c>
      <c r="G1948" s="1" t="s">
        <v>4</v>
      </c>
      <c r="H1948" s="2">
        <v>49190</v>
      </c>
      <c r="I1948" s="2" t="str">
        <f>TEXT(Origen[[#This Row],[Fecha Compra]],"dddd")</f>
        <v>domingo</v>
      </c>
      <c r="J1948" s="7" t="str">
        <f>TEXT(MONTH(Origen[[#This Row],[Fecha Compra]]),"MM")</f>
        <v>01</v>
      </c>
      <c r="K1948" s="7">
        <f>YEAR(Origen[[#This Row],[Fecha Compra]])</f>
        <v>2034</v>
      </c>
      <c r="L1948">
        <v>12</v>
      </c>
      <c r="M1948">
        <v>80</v>
      </c>
      <c r="N1948">
        <f>Origen[[#This Row],[Unidades]]*Origen[[#This Row],[PVP]]</f>
        <v>960</v>
      </c>
      <c r="O1948" s="1" t="s">
        <v>127</v>
      </c>
      <c r="P1948" s="1" t="s">
        <v>6</v>
      </c>
      <c r="Q1948" s="1" t="s">
        <v>7</v>
      </c>
      <c r="R1948" s="1" t="s">
        <v>8</v>
      </c>
      <c r="S1948" s="1" t="s">
        <v>56</v>
      </c>
      <c r="T1948" s="1" t="s">
        <v>28</v>
      </c>
      <c r="U1948" s="1" t="s">
        <v>40</v>
      </c>
    </row>
    <row r="1949" spans="1:21" x14ac:dyDescent="0.25">
      <c r="A1949">
        <v>1951</v>
      </c>
      <c r="B1949">
        <f>IF(IFERROR(VLOOKUP(Origen[[#This Row],[Customer ID]],A1950:A5848,1,FALSE),0)&gt;0,1,0)</f>
        <v>0</v>
      </c>
      <c r="C1949">
        <v>43</v>
      </c>
      <c r="D1949" s="1" t="s">
        <v>2</v>
      </c>
      <c r="E1949" s="1" t="str">
        <f>IF(Origen[[#This Row],[Genero Sin Depurar]]="","Desconocido",Origen[[#This Row],[Genero Sin Depurar]])</f>
        <v>Male</v>
      </c>
      <c r="F1949" s="1" t="s">
        <v>114</v>
      </c>
      <c r="G1949" s="1" t="s">
        <v>49</v>
      </c>
      <c r="H1949" s="2">
        <v>49192</v>
      </c>
      <c r="I1949" s="2" t="str">
        <f>TEXT(Origen[[#This Row],[Fecha Compra]],"dddd")</f>
        <v>martes</v>
      </c>
      <c r="J1949" s="7" t="str">
        <f>TEXT(MONTH(Origen[[#This Row],[Fecha Compra]]),"MM")</f>
        <v>01</v>
      </c>
      <c r="K1949" s="7">
        <f>YEAR(Origen[[#This Row],[Fecha Compra]])</f>
        <v>2034</v>
      </c>
      <c r="L1949">
        <v>26</v>
      </c>
      <c r="M1949">
        <v>78</v>
      </c>
      <c r="N1949">
        <f>Origen[[#This Row],[Unidades]]*Origen[[#This Row],[PVP]]</f>
        <v>2028</v>
      </c>
      <c r="O1949" s="1" t="s">
        <v>54</v>
      </c>
      <c r="P1949" s="1" t="s">
        <v>6</v>
      </c>
      <c r="Q1949" s="1" t="s">
        <v>126</v>
      </c>
      <c r="R1949" s="1" t="s">
        <v>35</v>
      </c>
      <c r="S1949" s="1" t="s">
        <v>20</v>
      </c>
      <c r="T1949" s="1" t="s">
        <v>28</v>
      </c>
      <c r="U1949" s="1" t="s">
        <v>79</v>
      </c>
    </row>
    <row r="1950" spans="1:21" x14ac:dyDescent="0.25">
      <c r="A1950">
        <v>1952</v>
      </c>
      <c r="B1950">
        <f>IF(IFERROR(VLOOKUP(Origen[[#This Row],[Customer ID]],A1951:A5849,1,FALSE),0)&gt;0,1,0)</f>
        <v>0</v>
      </c>
      <c r="C1950">
        <v>33</v>
      </c>
      <c r="D1950" s="1" t="s">
        <v>2</v>
      </c>
      <c r="E1950" s="1" t="str">
        <f>IF(Origen[[#This Row],[Genero Sin Depurar]]="","Desconocido",Origen[[#This Row],[Genero Sin Depurar]])</f>
        <v>Male</v>
      </c>
      <c r="F1950" s="1" t="s">
        <v>125</v>
      </c>
      <c r="G1950" s="1" t="s">
        <v>49</v>
      </c>
      <c r="H1950" s="2">
        <v>49194</v>
      </c>
      <c r="I1950" s="2" t="str">
        <f>TEXT(Origen[[#This Row],[Fecha Compra]],"dddd")</f>
        <v>jueves</v>
      </c>
      <c r="J1950" s="7" t="str">
        <f>TEXT(MONTH(Origen[[#This Row],[Fecha Compra]]),"MM")</f>
        <v>01</v>
      </c>
      <c r="K1950" s="7">
        <f>YEAR(Origen[[#This Row],[Fecha Compra]])</f>
        <v>2034</v>
      </c>
      <c r="L1950">
        <v>32</v>
      </c>
      <c r="M1950">
        <v>53</v>
      </c>
      <c r="N1950">
        <f>Origen[[#This Row],[Unidades]]*Origen[[#This Row],[PVP]]</f>
        <v>1696</v>
      </c>
      <c r="O1950" s="1" t="s">
        <v>121</v>
      </c>
      <c r="P1950" s="1" t="s">
        <v>6</v>
      </c>
      <c r="Q1950" s="1" t="s">
        <v>62</v>
      </c>
      <c r="R1950" s="1" t="s">
        <v>35</v>
      </c>
      <c r="S1950" s="1" t="s">
        <v>27</v>
      </c>
      <c r="T1950" s="1" t="s">
        <v>57</v>
      </c>
      <c r="U1950" s="1" t="s">
        <v>58</v>
      </c>
    </row>
    <row r="1951" spans="1:21" x14ac:dyDescent="0.25">
      <c r="A1951">
        <v>1953</v>
      </c>
      <c r="B1951">
        <f>IF(IFERROR(VLOOKUP(Origen[[#This Row],[Customer ID]],A1952:A5850,1,FALSE),0)&gt;0,1,0)</f>
        <v>0</v>
      </c>
      <c r="C1951">
        <v>57</v>
      </c>
      <c r="D1951" s="1" t="s">
        <v>2</v>
      </c>
      <c r="E1951" s="1" t="str">
        <f>IF(Origen[[#This Row],[Genero Sin Depurar]]="","Desconocido",Origen[[#This Row],[Genero Sin Depurar]])</f>
        <v>Male</v>
      </c>
      <c r="F1951" s="1" t="s">
        <v>53</v>
      </c>
      <c r="G1951" s="1" t="s">
        <v>24</v>
      </c>
      <c r="H1951" s="2">
        <v>49196</v>
      </c>
      <c r="I1951" s="2" t="str">
        <f>TEXT(Origen[[#This Row],[Fecha Compra]],"dddd")</f>
        <v>sábado</v>
      </c>
      <c r="J1951" s="7" t="str">
        <f>TEXT(MONTH(Origen[[#This Row],[Fecha Compra]]),"MM")</f>
        <v>01</v>
      </c>
      <c r="K1951" s="7">
        <f>YEAR(Origen[[#This Row],[Fecha Compra]])</f>
        <v>2034</v>
      </c>
      <c r="L1951">
        <v>50</v>
      </c>
      <c r="M1951">
        <v>82</v>
      </c>
      <c r="N1951">
        <f>Origen[[#This Row],[Unidades]]*Origen[[#This Row],[PVP]]</f>
        <v>4100</v>
      </c>
      <c r="O1951" s="1" t="s">
        <v>110</v>
      </c>
      <c r="P1951" s="1" t="s">
        <v>6</v>
      </c>
      <c r="Q1951" s="1" t="s">
        <v>116</v>
      </c>
      <c r="R1951" s="1" t="s">
        <v>35</v>
      </c>
      <c r="S1951" s="1" t="s">
        <v>52</v>
      </c>
      <c r="T1951" s="1" t="s">
        <v>15</v>
      </c>
      <c r="U1951" s="1" t="s">
        <v>58</v>
      </c>
    </row>
    <row r="1952" spans="1:21" x14ac:dyDescent="0.25">
      <c r="A1952">
        <v>1954</v>
      </c>
      <c r="B1952">
        <f>IF(IFERROR(VLOOKUP(Origen[[#This Row],[Customer ID]],A1953:A5851,1,FALSE),0)&gt;0,1,0)</f>
        <v>0</v>
      </c>
      <c r="C1952">
        <v>25</v>
      </c>
      <c r="D1952" s="1" t="s">
        <v>2</v>
      </c>
      <c r="E1952" s="1" t="str">
        <f>IF(Origen[[#This Row],[Genero Sin Depurar]]="","Desconocido",Origen[[#This Row],[Genero Sin Depurar]])</f>
        <v>Male</v>
      </c>
      <c r="F1952" s="1" t="s">
        <v>69</v>
      </c>
      <c r="G1952" s="1" t="s">
        <v>4</v>
      </c>
      <c r="H1952" s="2">
        <v>49198</v>
      </c>
      <c r="I1952" s="2" t="str">
        <f>TEXT(Origen[[#This Row],[Fecha Compra]],"dddd")</f>
        <v>lunes</v>
      </c>
      <c r="J1952" s="7" t="str">
        <f>TEXT(MONTH(Origen[[#This Row],[Fecha Compra]]),"MM")</f>
        <v>01</v>
      </c>
      <c r="K1952" s="7">
        <f>YEAR(Origen[[#This Row],[Fecha Compra]])</f>
        <v>2034</v>
      </c>
      <c r="L1952">
        <v>3</v>
      </c>
      <c r="M1952">
        <v>33</v>
      </c>
      <c r="N1952">
        <f>Origen[[#This Row],[Unidades]]*Origen[[#This Row],[PVP]]</f>
        <v>99</v>
      </c>
      <c r="O1952" s="1" t="s">
        <v>94</v>
      </c>
      <c r="P1952" s="1" t="s">
        <v>74</v>
      </c>
      <c r="Q1952" s="1" t="s">
        <v>78</v>
      </c>
      <c r="R1952" s="1" t="s">
        <v>19</v>
      </c>
      <c r="S1952" s="1" t="s">
        <v>36</v>
      </c>
      <c r="T1952" s="1" t="s">
        <v>28</v>
      </c>
      <c r="U1952" s="1" t="s">
        <v>11</v>
      </c>
    </row>
    <row r="1953" spans="1:21" x14ac:dyDescent="0.25">
      <c r="A1953">
        <v>1955</v>
      </c>
      <c r="B1953">
        <f>IF(IFERROR(VLOOKUP(Origen[[#This Row],[Customer ID]],A1954:A5852,1,FALSE),0)&gt;0,1,0)</f>
        <v>0</v>
      </c>
      <c r="C1953">
        <v>26</v>
      </c>
      <c r="D1953" s="1" t="s">
        <v>2</v>
      </c>
      <c r="E1953" s="1" t="str">
        <f>IF(Origen[[#This Row],[Genero Sin Depurar]]="","Desconocido",Origen[[#This Row],[Genero Sin Depurar]])</f>
        <v>Male</v>
      </c>
      <c r="F1953" s="1" t="s">
        <v>125</v>
      </c>
      <c r="G1953" s="1" t="s">
        <v>49</v>
      </c>
      <c r="H1953" s="2">
        <v>49200</v>
      </c>
      <c r="I1953" s="2" t="str">
        <f>TEXT(Origen[[#This Row],[Fecha Compra]],"dddd")</f>
        <v>miércoles</v>
      </c>
      <c r="J1953" s="7" t="str">
        <f>TEXT(MONTH(Origen[[#This Row],[Fecha Compra]]),"MM")</f>
        <v>01</v>
      </c>
      <c r="K1953" s="7">
        <f>YEAR(Origen[[#This Row],[Fecha Compra]])</f>
        <v>2034</v>
      </c>
      <c r="L1953">
        <v>3</v>
      </c>
      <c r="M1953">
        <v>77</v>
      </c>
      <c r="N1953">
        <f>Origen[[#This Row],[Unidades]]*Origen[[#This Row],[PVP]]</f>
        <v>231</v>
      </c>
      <c r="O1953" s="1" t="s">
        <v>94</v>
      </c>
      <c r="P1953" s="1" t="s">
        <v>26</v>
      </c>
      <c r="Q1953" s="1" t="s">
        <v>51</v>
      </c>
      <c r="R1953" s="1" t="s">
        <v>8</v>
      </c>
      <c r="S1953" s="1" t="s">
        <v>20</v>
      </c>
      <c r="T1953" s="1" t="s">
        <v>10</v>
      </c>
      <c r="U1953" s="1" t="s">
        <v>40</v>
      </c>
    </row>
    <row r="1954" spans="1:21" x14ac:dyDescent="0.25">
      <c r="A1954">
        <v>1956</v>
      </c>
      <c r="B1954">
        <f>IF(IFERROR(VLOOKUP(Origen[[#This Row],[Customer ID]],A1955:A5853,1,FALSE),0)&gt;0,1,0)</f>
        <v>0</v>
      </c>
      <c r="C1954">
        <v>50</v>
      </c>
      <c r="D1954" s="1" t="s">
        <v>2</v>
      </c>
      <c r="E1954" s="1" t="str">
        <f>IF(Origen[[#This Row],[Genero Sin Depurar]]="","Desconocido",Origen[[#This Row],[Genero Sin Depurar]])</f>
        <v>Male</v>
      </c>
      <c r="F1954" s="1" t="s">
        <v>86</v>
      </c>
      <c r="G1954" s="1" t="s">
        <v>4</v>
      </c>
      <c r="H1954" s="2">
        <v>49202</v>
      </c>
      <c r="I1954" s="2" t="str">
        <f>TEXT(Origen[[#This Row],[Fecha Compra]],"dddd")</f>
        <v>viernes</v>
      </c>
      <c r="J1954" s="7" t="str">
        <f>TEXT(MONTH(Origen[[#This Row],[Fecha Compra]]),"MM")</f>
        <v>01</v>
      </c>
      <c r="K1954" s="7">
        <f>YEAR(Origen[[#This Row],[Fecha Compra]])</f>
        <v>2034</v>
      </c>
      <c r="L1954">
        <v>37</v>
      </c>
      <c r="M1954">
        <v>56</v>
      </c>
      <c r="N1954">
        <f>Origen[[#This Row],[Unidades]]*Origen[[#This Row],[PVP]]</f>
        <v>2072</v>
      </c>
      <c r="O1954" s="1" t="s">
        <v>13</v>
      </c>
      <c r="P1954" s="1" t="s">
        <v>26</v>
      </c>
      <c r="Q1954" s="1" t="s">
        <v>51</v>
      </c>
      <c r="R1954" s="1" t="s">
        <v>8</v>
      </c>
      <c r="S1954" s="1" t="s">
        <v>9</v>
      </c>
      <c r="T1954" s="1" t="s">
        <v>15</v>
      </c>
      <c r="U1954" s="1" t="s">
        <v>70</v>
      </c>
    </row>
    <row r="1955" spans="1:21" x14ac:dyDescent="0.25">
      <c r="A1955">
        <v>1957</v>
      </c>
      <c r="B1955">
        <f>IF(IFERROR(VLOOKUP(Origen[[#This Row],[Customer ID]],A1956:A5854,1,FALSE),0)&gt;0,1,0)</f>
        <v>0</v>
      </c>
      <c r="C1955">
        <v>70</v>
      </c>
      <c r="D1955" s="1" t="s">
        <v>2</v>
      </c>
      <c r="E1955" s="1" t="str">
        <f>IF(Origen[[#This Row],[Genero Sin Depurar]]="","Desconocido",Origen[[#This Row],[Genero Sin Depurar]])</f>
        <v>Male</v>
      </c>
      <c r="F1955" s="1" t="s">
        <v>107</v>
      </c>
      <c r="G1955" s="1" t="s">
        <v>4</v>
      </c>
      <c r="H1955" s="2">
        <v>49204</v>
      </c>
      <c r="I1955" s="2" t="str">
        <f>TEXT(Origen[[#This Row],[Fecha Compra]],"dddd")</f>
        <v>domingo</v>
      </c>
      <c r="J1955" s="7" t="str">
        <f>TEXT(MONTH(Origen[[#This Row],[Fecha Compra]]),"MM")</f>
        <v>01</v>
      </c>
      <c r="K1955" s="7">
        <f>YEAR(Origen[[#This Row],[Fecha Compra]])</f>
        <v>2034</v>
      </c>
      <c r="L1955">
        <v>20</v>
      </c>
      <c r="M1955">
        <v>37</v>
      </c>
      <c r="N1955">
        <f>Origen[[#This Row],[Unidades]]*Origen[[#This Row],[PVP]]</f>
        <v>740</v>
      </c>
      <c r="O1955" s="1" t="s">
        <v>83</v>
      </c>
      <c r="P1955" s="1" t="s">
        <v>26</v>
      </c>
      <c r="Q1955" s="1" t="s">
        <v>51</v>
      </c>
      <c r="R1955" s="1" t="s">
        <v>8</v>
      </c>
      <c r="S1955" s="1" t="s">
        <v>9</v>
      </c>
      <c r="T1955" s="1" t="s">
        <v>21</v>
      </c>
      <c r="U1955" s="1" t="s">
        <v>11</v>
      </c>
    </row>
    <row r="1956" spans="1:21" x14ac:dyDescent="0.25">
      <c r="A1956">
        <v>1958</v>
      </c>
      <c r="B1956">
        <f>IF(IFERROR(VLOOKUP(Origen[[#This Row],[Customer ID]],A1957:A5855,1,FALSE),0)&gt;0,1,0)</f>
        <v>0</v>
      </c>
      <c r="C1956">
        <v>68</v>
      </c>
      <c r="D1956" s="1" t="s">
        <v>2</v>
      </c>
      <c r="E1956" s="1" t="str">
        <f>IF(Origen[[#This Row],[Genero Sin Depurar]]="","Desconocido",Origen[[#This Row],[Genero Sin Depurar]])</f>
        <v>Male</v>
      </c>
      <c r="F1956" s="1" t="s">
        <v>125</v>
      </c>
      <c r="G1956" s="1" t="s">
        <v>49</v>
      </c>
      <c r="H1956" s="2">
        <v>49206</v>
      </c>
      <c r="I1956" s="2" t="str">
        <f>TEXT(Origen[[#This Row],[Fecha Compra]],"dddd")</f>
        <v>martes</v>
      </c>
      <c r="J1956" s="7" t="str">
        <f>TEXT(MONTH(Origen[[#This Row],[Fecha Compra]]),"MM")</f>
        <v>01</v>
      </c>
      <c r="K1956" s="7">
        <f>YEAR(Origen[[#This Row],[Fecha Compra]])</f>
        <v>2034</v>
      </c>
      <c r="L1956">
        <v>26</v>
      </c>
      <c r="M1956">
        <v>54</v>
      </c>
      <c r="N1956">
        <f>Origen[[#This Row],[Unidades]]*Origen[[#This Row],[PVP]]</f>
        <v>1404</v>
      </c>
      <c r="O1956" s="1" t="s">
        <v>113</v>
      </c>
      <c r="P1956" s="1" t="s">
        <v>26</v>
      </c>
      <c r="Q1956" s="1" t="s">
        <v>91</v>
      </c>
      <c r="R1956" s="1" t="s">
        <v>19</v>
      </c>
      <c r="S1956" s="1" t="s">
        <v>56</v>
      </c>
      <c r="T1956" s="1" t="s">
        <v>15</v>
      </c>
      <c r="U1956" s="1" t="s">
        <v>58</v>
      </c>
    </row>
    <row r="1957" spans="1:21" x14ac:dyDescent="0.25">
      <c r="A1957">
        <v>1959</v>
      </c>
      <c r="B1957">
        <f>IF(IFERROR(VLOOKUP(Origen[[#This Row],[Customer ID]],A1958:A5856,1,FALSE),0)&gt;0,1,0)</f>
        <v>0</v>
      </c>
      <c r="C1957">
        <v>39</v>
      </c>
      <c r="D1957" s="1" t="s">
        <v>2</v>
      </c>
      <c r="E1957" s="1" t="str">
        <f>IF(Origen[[#This Row],[Genero Sin Depurar]]="","Desconocido",Origen[[#This Row],[Genero Sin Depurar]])</f>
        <v>Male</v>
      </c>
      <c r="F1957" s="1" t="s">
        <v>41</v>
      </c>
      <c r="G1957" s="1" t="s">
        <v>4</v>
      </c>
      <c r="H1957" s="2">
        <v>49208</v>
      </c>
      <c r="I1957" s="2" t="str">
        <f>TEXT(Origen[[#This Row],[Fecha Compra]],"dddd")</f>
        <v>jueves</v>
      </c>
      <c r="J1957" s="7" t="str">
        <f>TEXT(MONTH(Origen[[#This Row],[Fecha Compra]]),"MM")</f>
        <v>01</v>
      </c>
      <c r="K1957" s="7">
        <f>YEAR(Origen[[#This Row],[Fecha Compra]])</f>
        <v>2034</v>
      </c>
      <c r="L1957">
        <v>47</v>
      </c>
      <c r="M1957">
        <v>67</v>
      </c>
      <c r="N1957">
        <f>Origen[[#This Row],[Unidades]]*Origen[[#This Row],[PVP]]</f>
        <v>3149</v>
      </c>
      <c r="O1957" s="1" t="s">
        <v>89</v>
      </c>
      <c r="P1957" s="1" t="s">
        <v>26</v>
      </c>
      <c r="Q1957" s="1" t="s">
        <v>7</v>
      </c>
      <c r="R1957" s="1" t="s">
        <v>8</v>
      </c>
      <c r="S1957" s="1" t="s">
        <v>56</v>
      </c>
      <c r="T1957" s="1" t="s">
        <v>15</v>
      </c>
      <c r="U1957" s="1" t="s">
        <v>40</v>
      </c>
    </row>
    <row r="1958" spans="1:21" x14ac:dyDescent="0.25">
      <c r="A1958">
        <v>1960</v>
      </c>
      <c r="B1958">
        <f>IF(IFERROR(VLOOKUP(Origen[[#This Row],[Customer ID]],A1959:A5857,1,FALSE),0)&gt;0,1,0)</f>
        <v>0</v>
      </c>
      <c r="C1958">
        <v>46</v>
      </c>
      <c r="D1958" s="1" t="s">
        <v>2</v>
      </c>
      <c r="E1958" s="1" t="str">
        <f>IF(Origen[[#This Row],[Genero Sin Depurar]]="","Desconocido",Origen[[#This Row],[Genero Sin Depurar]])</f>
        <v>Male</v>
      </c>
      <c r="F1958" s="1" t="s">
        <v>53</v>
      </c>
      <c r="G1958" s="1" t="s">
        <v>24</v>
      </c>
      <c r="H1958" s="2">
        <v>49210</v>
      </c>
      <c r="I1958" s="2" t="str">
        <f>TEXT(Origen[[#This Row],[Fecha Compra]],"dddd")</f>
        <v>sábado</v>
      </c>
      <c r="J1958" s="7" t="str">
        <f>TEXT(MONTH(Origen[[#This Row],[Fecha Compra]]),"MM")</f>
        <v>01</v>
      </c>
      <c r="K1958" s="7">
        <f>YEAR(Origen[[#This Row],[Fecha Compra]])</f>
        <v>2034</v>
      </c>
      <c r="L1958">
        <v>7</v>
      </c>
      <c r="M1958">
        <v>90</v>
      </c>
      <c r="N1958">
        <f>Origen[[#This Row],[Unidades]]*Origen[[#This Row],[PVP]]</f>
        <v>630</v>
      </c>
      <c r="O1958" s="1" t="s">
        <v>94</v>
      </c>
      <c r="P1958" s="1" t="s">
        <v>26</v>
      </c>
      <c r="Q1958" s="1" t="s">
        <v>34</v>
      </c>
      <c r="R1958" s="1" t="s">
        <v>39</v>
      </c>
      <c r="S1958" s="1" t="s">
        <v>56</v>
      </c>
      <c r="T1958" s="1" t="s">
        <v>21</v>
      </c>
      <c r="U1958" s="1" t="s">
        <v>79</v>
      </c>
    </row>
    <row r="1959" spans="1:21" x14ac:dyDescent="0.25">
      <c r="A1959">
        <v>1961</v>
      </c>
      <c r="B1959">
        <f>IF(IFERROR(VLOOKUP(Origen[[#This Row],[Customer ID]],A1960:A5858,1,FALSE),0)&gt;0,1,0)</f>
        <v>0</v>
      </c>
      <c r="C1959">
        <v>57</v>
      </c>
      <c r="D1959" s="1" t="s">
        <v>2</v>
      </c>
      <c r="E1959" s="1" t="str">
        <f>IF(Origen[[#This Row],[Genero Sin Depurar]]="","Desconocido",Origen[[#This Row],[Genero Sin Depurar]])</f>
        <v>Male</v>
      </c>
      <c r="F1959" s="1" t="s">
        <v>16</v>
      </c>
      <c r="G1959" s="1" t="s">
        <v>4</v>
      </c>
      <c r="H1959" s="2">
        <v>49212</v>
      </c>
      <c r="I1959" s="2" t="str">
        <f>TEXT(Origen[[#This Row],[Fecha Compra]],"dddd")</f>
        <v>lunes</v>
      </c>
      <c r="J1959" s="7" t="str">
        <f>TEXT(MONTH(Origen[[#This Row],[Fecha Compra]]),"MM")</f>
        <v>01</v>
      </c>
      <c r="K1959" s="7">
        <f>YEAR(Origen[[#This Row],[Fecha Compra]])</f>
        <v>2034</v>
      </c>
      <c r="L1959">
        <v>40</v>
      </c>
      <c r="M1959">
        <v>72</v>
      </c>
      <c r="N1959">
        <f>Origen[[#This Row],[Unidades]]*Origen[[#This Row],[PVP]]</f>
        <v>2880</v>
      </c>
      <c r="O1959" s="1" t="s">
        <v>17</v>
      </c>
      <c r="P1959" s="1" t="s">
        <v>6</v>
      </c>
      <c r="Q1959" s="1" t="s">
        <v>90</v>
      </c>
      <c r="R1959" s="1" t="s">
        <v>35</v>
      </c>
      <c r="S1959" s="1" t="s">
        <v>52</v>
      </c>
      <c r="T1959" s="1" t="s">
        <v>21</v>
      </c>
      <c r="U1959" s="1" t="s">
        <v>31</v>
      </c>
    </row>
    <row r="1960" spans="1:21" x14ac:dyDescent="0.25">
      <c r="A1960">
        <v>1962</v>
      </c>
      <c r="B1960">
        <f>IF(IFERROR(VLOOKUP(Origen[[#This Row],[Customer ID]],A1961:A5859,1,FALSE),0)&gt;0,1,0)</f>
        <v>0</v>
      </c>
      <c r="C1960">
        <v>47</v>
      </c>
      <c r="D1960" s="1" t="s">
        <v>2</v>
      </c>
      <c r="E1960" s="1" t="str">
        <f>IF(Origen[[#This Row],[Genero Sin Depurar]]="","Desconocido",Origen[[#This Row],[Genero Sin Depurar]])</f>
        <v>Male</v>
      </c>
      <c r="F1960" s="1" t="s">
        <v>119</v>
      </c>
      <c r="G1960" s="1" t="s">
        <v>24</v>
      </c>
      <c r="H1960" s="2">
        <v>49214</v>
      </c>
      <c r="I1960" s="2" t="str">
        <f>TEXT(Origen[[#This Row],[Fecha Compra]],"dddd")</f>
        <v>miércoles</v>
      </c>
      <c r="J1960" s="7" t="str">
        <f>TEXT(MONTH(Origen[[#This Row],[Fecha Compra]]),"MM")</f>
        <v>01</v>
      </c>
      <c r="K1960" s="7">
        <f>YEAR(Origen[[#This Row],[Fecha Compra]])</f>
        <v>2034</v>
      </c>
      <c r="L1960">
        <v>45</v>
      </c>
      <c r="M1960">
        <v>59</v>
      </c>
      <c r="N1960">
        <f>Origen[[#This Row],[Unidades]]*Origen[[#This Row],[PVP]]</f>
        <v>2655</v>
      </c>
      <c r="O1960" s="1" t="s">
        <v>89</v>
      </c>
      <c r="P1960" s="1" t="s">
        <v>6</v>
      </c>
      <c r="Q1960" s="1" t="s">
        <v>76</v>
      </c>
      <c r="R1960" s="1" t="s">
        <v>35</v>
      </c>
      <c r="S1960" s="1" t="s">
        <v>20</v>
      </c>
      <c r="T1960" s="1" t="s">
        <v>68</v>
      </c>
      <c r="U1960" s="1" t="s">
        <v>40</v>
      </c>
    </row>
    <row r="1961" spans="1:21" x14ac:dyDescent="0.25">
      <c r="A1961">
        <v>1963</v>
      </c>
      <c r="B1961">
        <f>IF(IFERROR(VLOOKUP(Origen[[#This Row],[Customer ID]],A1962:A5860,1,FALSE),0)&gt;0,1,0)</f>
        <v>0</v>
      </c>
      <c r="C1961">
        <v>40</v>
      </c>
      <c r="D1961" s="1" t="s">
        <v>2</v>
      </c>
      <c r="E1961" s="1" t="str">
        <f>IF(Origen[[#This Row],[Genero Sin Depurar]]="","Desconocido",Origen[[#This Row],[Genero Sin Depurar]])</f>
        <v>Male</v>
      </c>
      <c r="F1961" s="1" t="s">
        <v>106</v>
      </c>
      <c r="G1961" s="1" t="s">
        <v>49</v>
      </c>
      <c r="H1961" s="2">
        <v>49216</v>
      </c>
      <c r="I1961" s="2" t="str">
        <f>TEXT(Origen[[#This Row],[Fecha Compra]],"dddd")</f>
        <v>viernes</v>
      </c>
      <c r="J1961" s="7" t="str">
        <f>TEXT(MONTH(Origen[[#This Row],[Fecha Compra]]),"MM")</f>
        <v>01</v>
      </c>
      <c r="K1961" s="7">
        <f>YEAR(Origen[[#This Row],[Fecha Compra]])</f>
        <v>2034</v>
      </c>
      <c r="L1961">
        <v>20</v>
      </c>
      <c r="M1961">
        <v>45</v>
      </c>
      <c r="N1961">
        <f>Origen[[#This Row],[Unidades]]*Origen[[#This Row],[PVP]]</f>
        <v>900</v>
      </c>
      <c r="O1961" s="1" t="s">
        <v>128</v>
      </c>
      <c r="P1961" s="1" t="s">
        <v>26</v>
      </c>
      <c r="Q1961" s="1" t="s">
        <v>47</v>
      </c>
      <c r="R1961" s="1" t="s">
        <v>39</v>
      </c>
      <c r="S1961" s="1" t="s">
        <v>36</v>
      </c>
      <c r="T1961" s="1" t="s">
        <v>28</v>
      </c>
      <c r="U1961" s="1" t="s">
        <v>11</v>
      </c>
    </row>
    <row r="1962" spans="1:21" x14ac:dyDescent="0.25">
      <c r="A1962">
        <v>1964</v>
      </c>
      <c r="B1962">
        <f>IF(IFERROR(VLOOKUP(Origen[[#This Row],[Customer ID]],A1963:A5861,1,FALSE),0)&gt;0,1,0)</f>
        <v>0</v>
      </c>
      <c r="C1962">
        <v>52</v>
      </c>
      <c r="D1962" s="1" t="s">
        <v>2</v>
      </c>
      <c r="E1962" s="1" t="str">
        <f>IF(Origen[[#This Row],[Genero Sin Depurar]]="","Desconocido",Origen[[#This Row],[Genero Sin Depurar]])</f>
        <v>Male</v>
      </c>
      <c r="F1962" s="1" t="s">
        <v>41</v>
      </c>
      <c r="G1962" s="1" t="s">
        <v>4</v>
      </c>
      <c r="H1962" s="2">
        <v>49218</v>
      </c>
      <c r="I1962" s="2" t="str">
        <f>TEXT(Origen[[#This Row],[Fecha Compra]],"dddd")</f>
        <v>domingo</v>
      </c>
      <c r="J1962" s="7" t="str">
        <f>TEXT(MONTH(Origen[[#This Row],[Fecha Compra]]),"MM")</f>
        <v>01</v>
      </c>
      <c r="K1962" s="7">
        <f>YEAR(Origen[[#This Row],[Fecha Compra]])</f>
        <v>2034</v>
      </c>
      <c r="L1962">
        <v>11</v>
      </c>
      <c r="M1962">
        <v>30</v>
      </c>
      <c r="N1962">
        <f>Origen[[#This Row],[Unidades]]*Origen[[#This Row],[PVP]]</f>
        <v>330</v>
      </c>
      <c r="O1962" s="1" t="s">
        <v>133</v>
      </c>
      <c r="P1962" s="1" t="s">
        <v>6</v>
      </c>
      <c r="Q1962" s="1" t="s">
        <v>51</v>
      </c>
      <c r="R1962" s="1" t="s">
        <v>19</v>
      </c>
      <c r="S1962" s="1" t="s">
        <v>36</v>
      </c>
      <c r="T1962" s="1" t="s">
        <v>21</v>
      </c>
      <c r="U1962" s="1" t="s">
        <v>22</v>
      </c>
    </row>
    <row r="1963" spans="1:21" x14ac:dyDescent="0.25">
      <c r="A1963">
        <v>1965</v>
      </c>
      <c r="B1963">
        <f>IF(IFERROR(VLOOKUP(Origen[[#This Row],[Customer ID]],A1964:A5862,1,FALSE),0)&gt;0,1,0)</f>
        <v>0</v>
      </c>
      <c r="C1963">
        <v>40</v>
      </c>
      <c r="D1963" s="1" t="s">
        <v>2</v>
      </c>
      <c r="E1963" s="1" t="str">
        <f>IF(Origen[[#This Row],[Genero Sin Depurar]]="","Desconocido",Origen[[#This Row],[Genero Sin Depurar]])</f>
        <v>Male</v>
      </c>
      <c r="F1963" s="1" t="s">
        <v>77</v>
      </c>
      <c r="G1963" s="1" t="s">
        <v>4</v>
      </c>
      <c r="H1963" s="2">
        <v>49220</v>
      </c>
      <c r="I1963" s="2" t="str">
        <f>TEXT(Origen[[#This Row],[Fecha Compra]],"dddd")</f>
        <v>martes</v>
      </c>
      <c r="J1963" s="7" t="str">
        <f>TEXT(MONTH(Origen[[#This Row],[Fecha Compra]]),"MM")</f>
        <v>01</v>
      </c>
      <c r="K1963" s="7">
        <f>YEAR(Origen[[#This Row],[Fecha Compra]])</f>
        <v>2034</v>
      </c>
      <c r="L1963">
        <v>50</v>
      </c>
      <c r="M1963">
        <v>51</v>
      </c>
      <c r="N1963">
        <f>Origen[[#This Row],[Unidades]]*Origen[[#This Row],[PVP]]</f>
        <v>2550</v>
      </c>
      <c r="O1963" s="1" t="s">
        <v>46</v>
      </c>
      <c r="P1963" s="1" t="s">
        <v>18</v>
      </c>
      <c r="Q1963" s="1" t="s">
        <v>91</v>
      </c>
      <c r="R1963" s="1" t="s">
        <v>35</v>
      </c>
      <c r="S1963" s="1" t="s">
        <v>9</v>
      </c>
      <c r="T1963" s="1" t="s">
        <v>68</v>
      </c>
      <c r="U1963" s="1" t="s">
        <v>70</v>
      </c>
    </row>
    <row r="1964" spans="1:21" x14ac:dyDescent="0.25">
      <c r="A1964">
        <v>1966</v>
      </c>
      <c r="B1964">
        <f>IF(IFERROR(VLOOKUP(Origen[[#This Row],[Customer ID]],A1965:A5863,1,FALSE),0)&gt;0,1,0)</f>
        <v>0</v>
      </c>
      <c r="C1964">
        <v>67</v>
      </c>
      <c r="D1964" s="1" t="s">
        <v>2</v>
      </c>
      <c r="E1964" s="1" t="str">
        <f>IF(Origen[[#This Row],[Genero Sin Depurar]]="","Desconocido",Origen[[#This Row],[Genero Sin Depurar]])</f>
        <v>Male</v>
      </c>
      <c r="F1964" s="1" t="s">
        <v>12</v>
      </c>
      <c r="G1964" s="1" t="s">
        <v>4</v>
      </c>
      <c r="H1964" s="2">
        <v>49222</v>
      </c>
      <c r="I1964" s="2" t="str">
        <f>TEXT(Origen[[#This Row],[Fecha Compra]],"dddd")</f>
        <v>jueves</v>
      </c>
      <c r="J1964" s="7" t="str">
        <f>TEXT(MONTH(Origen[[#This Row],[Fecha Compra]]),"MM")</f>
        <v>01</v>
      </c>
      <c r="K1964" s="7">
        <f>YEAR(Origen[[#This Row],[Fecha Compra]])</f>
        <v>2034</v>
      </c>
      <c r="L1964">
        <v>25</v>
      </c>
      <c r="M1964">
        <v>90</v>
      </c>
      <c r="N1964">
        <f>Origen[[#This Row],[Unidades]]*Origen[[#This Row],[PVP]]</f>
        <v>2250</v>
      </c>
      <c r="O1964" s="1" t="s">
        <v>98</v>
      </c>
      <c r="P1964" s="1" t="s">
        <v>26</v>
      </c>
      <c r="Q1964" s="1" t="s">
        <v>34</v>
      </c>
      <c r="R1964" s="1" t="s">
        <v>39</v>
      </c>
      <c r="S1964" s="1" t="s">
        <v>9</v>
      </c>
      <c r="T1964" s="1" t="s">
        <v>68</v>
      </c>
      <c r="U1964" s="1" t="s">
        <v>40</v>
      </c>
    </row>
    <row r="1965" spans="1:21" x14ac:dyDescent="0.25">
      <c r="A1965">
        <v>1967</v>
      </c>
      <c r="B1965">
        <f>IF(IFERROR(VLOOKUP(Origen[[#This Row],[Customer ID]],A1966:A5864,1,FALSE),0)&gt;0,1,0)</f>
        <v>0</v>
      </c>
      <c r="C1965">
        <v>67</v>
      </c>
      <c r="D1965" s="1" t="s">
        <v>2</v>
      </c>
      <c r="E1965" s="1" t="str">
        <f>IF(Origen[[#This Row],[Genero Sin Depurar]]="","Desconocido",Origen[[#This Row],[Genero Sin Depurar]])</f>
        <v>Male</v>
      </c>
      <c r="F1965" s="1" t="s">
        <v>84</v>
      </c>
      <c r="G1965" s="1" t="s">
        <v>45</v>
      </c>
      <c r="H1965" s="2">
        <v>49224</v>
      </c>
      <c r="I1965" s="2" t="str">
        <f>TEXT(Origen[[#This Row],[Fecha Compra]],"dddd")</f>
        <v>sábado</v>
      </c>
      <c r="J1965" s="7" t="str">
        <f>TEXT(MONTH(Origen[[#This Row],[Fecha Compra]]),"MM")</f>
        <v>01</v>
      </c>
      <c r="K1965" s="7">
        <f>YEAR(Origen[[#This Row],[Fecha Compra]])</f>
        <v>2034</v>
      </c>
      <c r="L1965">
        <v>5</v>
      </c>
      <c r="M1965">
        <v>95</v>
      </c>
      <c r="N1965">
        <f>Origen[[#This Row],[Unidades]]*Origen[[#This Row],[PVP]]</f>
        <v>475</v>
      </c>
      <c r="O1965" s="1" t="s">
        <v>98</v>
      </c>
      <c r="P1965" s="1" t="s">
        <v>74</v>
      </c>
      <c r="Q1965" s="1" t="s">
        <v>55</v>
      </c>
      <c r="R1965" s="1" t="s">
        <v>8</v>
      </c>
      <c r="S1965" s="1" t="s">
        <v>9</v>
      </c>
      <c r="T1965" s="1" t="s">
        <v>21</v>
      </c>
      <c r="U1965" s="1" t="s">
        <v>11</v>
      </c>
    </row>
    <row r="1966" spans="1:21" x14ac:dyDescent="0.25">
      <c r="A1966">
        <v>1968</v>
      </c>
      <c r="B1966">
        <f>IF(IFERROR(VLOOKUP(Origen[[#This Row],[Customer ID]],A1967:A5865,1,FALSE),0)&gt;0,1,0)</f>
        <v>0</v>
      </c>
      <c r="C1966">
        <v>37</v>
      </c>
      <c r="D1966" s="1" t="s">
        <v>2</v>
      </c>
      <c r="E1966" s="1" t="str">
        <f>IF(Origen[[#This Row],[Genero Sin Depurar]]="","Desconocido",Origen[[#This Row],[Genero Sin Depurar]])</f>
        <v>Male</v>
      </c>
      <c r="F1966" s="1" t="s">
        <v>63</v>
      </c>
      <c r="G1966" s="1" t="s">
        <v>4</v>
      </c>
      <c r="H1966" s="2">
        <v>49226</v>
      </c>
      <c r="I1966" s="2" t="str">
        <f>TEXT(Origen[[#This Row],[Fecha Compra]],"dddd")</f>
        <v>lunes</v>
      </c>
      <c r="J1966" s="7" t="str">
        <f>TEXT(MONTH(Origen[[#This Row],[Fecha Compra]]),"MM")</f>
        <v>01</v>
      </c>
      <c r="K1966" s="7">
        <f>YEAR(Origen[[#This Row],[Fecha Compra]])</f>
        <v>2034</v>
      </c>
      <c r="L1966">
        <v>4</v>
      </c>
      <c r="M1966">
        <v>81</v>
      </c>
      <c r="N1966">
        <f>Origen[[#This Row],[Unidades]]*Origen[[#This Row],[PVP]]</f>
        <v>324</v>
      </c>
      <c r="O1966" s="1" t="s">
        <v>124</v>
      </c>
      <c r="P1966" s="1" t="s">
        <v>6</v>
      </c>
      <c r="Q1966" s="1" t="s">
        <v>116</v>
      </c>
      <c r="R1966" s="1" t="s">
        <v>39</v>
      </c>
      <c r="S1966" s="1" t="s">
        <v>36</v>
      </c>
      <c r="T1966" s="1" t="s">
        <v>10</v>
      </c>
      <c r="U1966" s="1" t="s">
        <v>31</v>
      </c>
    </row>
    <row r="1967" spans="1:21" x14ac:dyDescent="0.25">
      <c r="A1967">
        <v>1969</v>
      </c>
      <c r="B1967">
        <f>IF(IFERROR(VLOOKUP(Origen[[#This Row],[Customer ID]],A1968:A5866,1,FALSE),0)&gt;0,1,0)</f>
        <v>0</v>
      </c>
      <c r="C1967">
        <v>67</v>
      </c>
      <c r="D1967" s="1" t="s">
        <v>2</v>
      </c>
      <c r="E1967" s="1" t="str">
        <f>IF(Origen[[#This Row],[Genero Sin Depurar]]="","Desconocido",Origen[[#This Row],[Genero Sin Depurar]])</f>
        <v>Male</v>
      </c>
      <c r="F1967" s="1" t="s">
        <v>37</v>
      </c>
      <c r="G1967" s="1" t="s">
        <v>4</v>
      </c>
      <c r="H1967" s="2">
        <v>49228</v>
      </c>
      <c r="I1967" s="2" t="str">
        <f>TEXT(Origen[[#This Row],[Fecha Compra]],"dddd")</f>
        <v>miércoles</v>
      </c>
      <c r="J1967" s="7" t="str">
        <f>TEXT(MONTH(Origen[[#This Row],[Fecha Compra]]),"MM")</f>
        <v>01</v>
      </c>
      <c r="K1967" s="7">
        <f>YEAR(Origen[[#This Row],[Fecha Compra]])</f>
        <v>2034</v>
      </c>
      <c r="L1967">
        <v>25</v>
      </c>
      <c r="M1967">
        <v>70</v>
      </c>
      <c r="N1967">
        <f>Origen[[#This Row],[Unidades]]*Origen[[#This Row],[PVP]]</f>
        <v>1750</v>
      </c>
      <c r="O1967" s="1" t="s">
        <v>130</v>
      </c>
      <c r="P1967" s="1" t="s">
        <v>18</v>
      </c>
      <c r="Q1967" s="1" t="s">
        <v>126</v>
      </c>
      <c r="R1967" s="1" t="s">
        <v>19</v>
      </c>
      <c r="S1967" s="1" t="s">
        <v>36</v>
      </c>
      <c r="T1967" s="1" t="s">
        <v>21</v>
      </c>
      <c r="U1967" s="1" t="s">
        <v>22</v>
      </c>
    </row>
    <row r="1968" spans="1:21" x14ac:dyDescent="0.25">
      <c r="A1968">
        <v>1970</v>
      </c>
      <c r="B1968">
        <f>IF(IFERROR(VLOOKUP(Origen[[#This Row],[Customer ID]],A1969:A5867,1,FALSE),0)&gt;0,1,0)</f>
        <v>0</v>
      </c>
      <c r="C1968">
        <v>64</v>
      </c>
      <c r="D1968" s="1" t="s">
        <v>2</v>
      </c>
      <c r="E1968" s="1" t="str">
        <f>IF(Origen[[#This Row],[Genero Sin Depurar]]="","Desconocido",Origen[[#This Row],[Genero Sin Depurar]])</f>
        <v>Male</v>
      </c>
      <c r="F1968" s="1" t="s">
        <v>63</v>
      </c>
      <c r="G1968" s="1" t="s">
        <v>4</v>
      </c>
      <c r="H1968" s="2">
        <v>49230</v>
      </c>
      <c r="I1968" s="2" t="str">
        <f>TEXT(Origen[[#This Row],[Fecha Compra]],"dddd")</f>
        <v>viernes</v>
      </c>
      <c r="J1968" s="7" t="str">
        <f>TEXT(MONTH(Origen[[#This Row],[Fecha Compra]]),"MM")</f>
        <v>01</v>
      </c>
      <c r="K1968" s="7">
        <f>YEAR(Origen[[#This Row],[Fecha Compra]])</f>
        <v>2034</v>
      </c>
      <c r="L1968">
        <v>11</v>
      </c>
      <c r="M1968">
        <v>32</v>
      </c>
      <c r="N1968">
        <f>Origen[[#This Row],[Unidades]]*Origen[[#This Row],[PVP]]</f>
        <v>352</v>
      </c>
      <c r="O1968" s="1" t="s">
        <v>42</v>
      </c>
      <c r="P1968" s="1" t="s">
        <v>18</v>
      </c>
      <c r="Q1968" s="1" t="s">
        <v>91</v>
      </c>
      <c r="R1968" s="1" t="s">
        <v>8</v>
      </c>
      <c r="S1968" s="1" t="s">
        <v>27</v>
      </c>
      <c r="T1968" s="1" t="s">
        <v>57</v>
      </c>
      <c r="U1968" s="1" t="s">
        <v>11</v>
      </c>
    </row>
    <row r="1969" spans="1:21" x14ac:dyDescent="0.25">
      <c r="A1969">
        <v>1971</v>
      </c>
      <c r="B1969">
        <f>IF(IFERROR(VLOOKUP(Origen[[#This Row],[Customer ID]],A1970:A5868,1,FALSE),0)&gt;0,1,0)</f>
        <v>0</v>
      </c>
      <c r="C1969">
        <v>28</v>
      </c>
      <c r="D1969" s="1" t="s">
        <v>2</v>
      </c>
      <c r="E1969" s="1" t="str">
        <f>IF(Origen[[#This Row],[Genero Sin Depurar]]="","Desconocido",Origen[[#This Row],[Genero Sin Depurar]])</f>
        <v>Male</v>
      </c>
      <c r="F1969" s="1" t="s">
        <v>115</v>
      </c>
      <c r="G1969" s="1" t="s">
        <v>49</v>
      </c>
      <c r="H1969" s="2">
        <v>49232</v>
      </c>
      <c r="I1969" s="2" t="str">
        <f>TEXT(Origen[[#This Row],[Fecha Compra]],"dddd")</f>
        <v>domingo</v>
      </c>
      <c r="J1969" s="7" t="str">
        <f>TEXT(MONTH(Origen[[#This Row],[Fecha Compra]]),"MM")</f>
        <v>01</v>
      </c>
      <c r="K1969" s="7">
        <f>YEAR(Origen[[#This Row],[Fecha Compra]])</f>
        <v>2034</v>
      </c>
      <c r="L1969">
        <v>4</v>
      </c>
      <c r="M1969">
        <v>94</v>
      </c>
      <c r="N1969">
        <f>Origen[[#This Row],[Unidades]]*Origen[[#This Row],[PVP]]</f>
        <v>376</v>
      </c>
      <c r="O1969" s="1" t="s">
        <v>110</v>
      </c>
      <c r="P1969" s="1" t="s">
        <v>26</v>
      </c>
      <c r="Q1969" s="1" t="s">
        <v>108</v>
      </c>
      <c r="R1969" s="1" t="s">
        <v>19</v>
      </c>
      <c r="S1969" s="1" t="s">
        <v>27</v>
      </c>
      <c r="T1969" s="1" t="s">
        <v>21</v>
      </c>
      <c r="U1969" s="1" t="s">
        <v>58</v>
      </c>
    </row>
    <row r="1970" spans="1:21" x14ac:dyDescent="0.25">
      <c r="A1970">
        <v>1972</v>
      </c>
      <c r="B1970">
        <f>IF(IFERROR(VLOOKUP(Origen[[#This Row],[Customer ID]],A1971:A5869,1,FALSE),0)&gt;0,1,0)</f>
        <v>0</v>
      </c>
      <c r="C1970">
        <v>54</v>
      </c>
      <c r="D1970" s="1" t="s">
        <v>2</v>
      </c>
      <c r="E1970" s="1" t="str">
        <f>IF(Origen[[#This Row],[Genero Sin Depurar]]="","Desconocido",Origen[[#This Row],[Genero Sin Depurar]])</f>
        <v>Male</v>
      </c>
      <c r="F1970" s="1" t="s">
        <v>106</v>
      </c>
      <c r="G1970" s="1" t="s">
        <v>49</v>
      </c>
      <c r="H1970" s="2">
        <v>49234</v>
      </c>
      <c r="I1970" s="2" t="str">
        <f>TEXT(Origen[[#This Row],[Fecha Compra]],"dddd")</f>
        <v>martes</v>
      </c>
      <c r="J1970" s="7" t="str">
        <f>TEXT(MONTH(Origen[[#This Row],[Fecha Compra]]),"MM")</f>
        <v>01</v>
      </c>
      <c r="K1970" s="7">
        <f>YEAR(Origen[[#This Row],[Fecha Compra]])</f>
        <v>2034</v>
      </c>
      <c r="L1970">
        <v>1</v>
      </c>
      <c r="M1970">
        <v>29</v>
      </c>
      <c r="N1970">
        <f>Origen[[#This Row],[Unidades]]*Origen[[#This Row],[PVP]]</f>
        <v>29</v>
      </c>
      <c r="O1970" s="1" t="s">
        <v>120</v>
      </c>
      <c r="P1970" s="1" t="s">
        <v>74</v>
      </c>
      <c r="Q1970" s="1" t="s">
        <v>108</v>
      </c>
      <c r="R1970" s="1" t="s">
        <v>19</v>
      </c>
      <c r="S1970" s="1" t="s">
        <v>27</v>
      </c>
      <c r="T1970" s="1" t="s">
        <v>10</v>
      </c>
      <c r="U1970" s="1" t="s">
        <v>70</v>
      </c>
    </row>
    <row r="1971" spans="1:21" x14ac:dyDescent="0.25">
      <c r="A1971">
        <v>1973</v>
      </c>
      <c r="B1971">
        <f>IF(IFERROR(VLOOKUP(Origen[[#This Row],[Customer ID]],A1972:A5870,1,FALSE),0)&gt;0,1,0)</f>
        <v>0</v>
      </c>
      <c r="C1971">
        <v>54</v>
      </c>
      <c r="D1971" s="1" t="s">
        <v>2</v>
      </c>
      <c r="E1971" s="1" t="str">
        <f>IF(Origen[[#This Row],[Genero Sin Depurar]]="","Desconocido",Origen[[#This Row],[Genero Sin Depurar]])</f>
        <v>Male</v>
      </c>
      <c r="F1971" s="1" t="s">
        <v>114</v>
      </c>
      <c r="G1971" s="1" t="s">
        <v>49</v>
      </c>
      <c r="H1971" s="2">
        <v>49236</v>
      </c>
      <c r="I1971" s="2" t="str">
        <f>TEXT(Origen[[#This Row],[Fecha Compra]],"dddd")</f>
        <v>jueves</v>
      </c>
      <c r="J1971" s="7" t="str">
        <f>TEXT(MONTH(Origen[[#This Row],[Fecha Compra]]),"MM")</f>
        <v>01</v>
      </c>
      <c r="K1971" s="7">
        <f>YEAR(Origen[[#This Row],[Fecha Compra]])</f>
        <v>2034</v>
      </c>
      <c r="L1971">
        <v>48</v>
      </c>
      <c r="M1971">
        <v>31</v>
      </c>
      <c r="N1971">
        <f>Origen[[#This Row],[Unidades]]*Origen[[#This Row],[PVP]]</f>
        <v>1488</v>
      </c>
      <c r="O1971" s="1" t="s">
        <v>42</v>
      </c>
      <c r="P1971" s="1" t="s">
        <v>26</v>
      </c>
      <c r="Q1971" s="1" t="s">
        <v>47</v>
      </c>
      <c r="R1971" s="1" t="s">
        <v>35</v>
      </c>
      <c r="S1971" s="1" t="s">
        <v>9</v>
      </c>
      <c r="T1971" s="1" t="s">
        <v>28</v>
      </c>
      <c r="U1971" s="1" t="s">
        <v>79</v>
      </c>
    </row>
    <row r="1972" spans="1:21" x14ac:dyDescent="0.25">
      <c r="A1972">
        <v>1974</v>
      </c>
      <c r="B1972">
        <f>IF(IFERROR(VLOOKUP(Origen[[#This Row],[Customer ID]],A1973:A5871,1,FALSE),0)&gt;0,1,0)</f>
        <v>0</v>
      </c>
      <c r="C1972">
        <v>24</v>
      </c>
      <c r="D1972" s="1" t="s">
        <v>2</v>
      </c>
      <c r="E1972" s="1" t="str">
        <f>IF(Origen[[#This Row],[Genero Sin Depurar]]="","Desconocido",Origen[[#This Row],[Genero Sin Depurar]])</f>
        <v>Male</v>
      </c>
      <c r="F1972" s="1" t="s">
        <v>69</v>
      </c>
      <c r="G1972" s="1" t="s">
        <v>4</v>
      </c>
      <c r="H1972" s="2">
        <v>49238</v>
      </c>
      <c r="I1972" s="2" t="str">
        <f>TEXT(Origen[[#This Row],[Fecha Compra]],"dddd")</f>
        <v>sábado</v>
      </c>
      <c r="J1972" s="7" t="str">
        <f>TEXT(MONTH(Origen[[#This Row],[Fecha Compra]]),"MM")</f>
        <v>01</v>
      </c>
      <c r="K1972" s="7">
        <f>YEAR(Origen[[#This Row],[Fecha Compra]])</f>
        <v>2034</v>
      </c>
      <c r="L1972">
        <v>9</v>
      </c>
      <c r="M1972">
        <v>20</v>
      </c>
      <c r="N1972">
        <f>Origen[[#This Row],[Unidades]]*Origen[[#This Row],[PVP]]</f>
        <v>180</v>
      </c>
      <c r="O1972" s="1" t="s">
        <v>110</v>
      </c>
      <c r="P1972" s="1" t="s">
        <v>74</v>
      </c>
      <c r="Q1972" s="1" t="s">
        <v>90</v>
      </c>
      <c r="R1972" s="1" t="s">
        <v>39</v>
      </c>
      <c r="S1972" s="1" t="s">
        <v>36</v>
      </c>
      <c r="T1972" s="1" t="s">
        <v>10</v>
      </c>
      <c r="U1972" s="1" t="s">
        <v>79</v>
      </c>
    </row>
    <row r="1973" spans="1:21" x14ac:dyDescent="0.25">
      <c r="A1973">
        <v>1975</v>
      </c>
      <c r="B1973">
        <f>IF(IFERROR(VLOOKUP(Origen[[#This Row],[Customer ID]],A1974:A5872,1,FALSE),0)&gt;0,1,0)</f>
        <v>0</v>
      </c>
      <c r="C1973">
        <v>27</v>
      </c>
      <c r="D1973" s="1" t="s">
        <v>2</v>
      </c>
      <c r="E1973" s="1" t="str">
        <f>IF(Origen[[#This Row],[Genero Sin Depurar]]="","Desconocido",Origen[[#This Row],[Genero Sin Depurar]])</f>
        <v>Male</v>
      </c>
      <c r="F1973" s="1" t="s">
        <v>125</v>
      </c>
      <c r="G1973" s="1" t="s">
        <v>49</v>
      </c>
      <c r="H1973" s="2">
        <v>49240</v>
      </c>
      <c r="I1973" s="2" t="str">
        <f>TEXT(Origen[[#This Row],[Fecha Compra]],"dddd")</f>
        <v>lunes</v>
      </c>
      <c r="J1973" s="7" t="str">
        <f>TEXT(MONTH(Origen[[#This Row],[Fecha Compra]]),"MM")</f>
        <v>01</v>
      </c>
      <c r="K1973" s="7">
        <f>YEAR(Origen[[#This Row],[Fecha Compra]])</f>
        <v>2034</v>
      </c>
      <c r="L1973">
        <v>2</v>
      </c>
      <c r="M1973">
        <v>44</v>
      </c>
      <c r="N1973">
        <f>Origen[[#This Row],[Unidades]]*Origen[[#This Row],[PVP]]</f>
        <v>88</v>
      </c>
      <c r="O1973" s="1" t="s">
        <v>104</v>
      </c>
      <c r="P1973" s="1" t="s">
        <v>26</v>
      </c>
      <c r="Q1973" s="1" t="s">
        <v>82</v>
      </c>
      <c r="R1973" s="1" t="s">
        <v>8</v>
      </c>
      <c r="S1973" s="1" t="s">
        <v>52</v>
      </c>
      <c r="T1973" s="1" t="s">
        <v>28</v>
      </c>
      <c r="U1973" s="1" t="s">
        <v>11</v>
      </c>
    </row>
    <row r="1974" spans="1:21" x14ac:dyDescent="0.25">
      <c r="A1974">
        <v>1976</v>
      </c>
      <c r="B1974">
        <f>IF(IFERROR(VLOOKUP(Origen[[#This Row],[Customer ID]],A1975:A5873,1,FALSE),0)&gt;0,1,0)</f>
        <v>0</v>
      </c>
      <c r="C1974">
        <v>53</v>
      </c>
      <c r="D1974" s="1" t="s">
        <v>2</v>
      </c>
      <c r="E1974" s="1" t="str">
        <f>IF(Origen[[#This Row],[Genero Sin Depurar]]="","Desconocido",Origen[[#This Row],[Genero Sin Depurar]])</f>
        <v>Male</v>
      </c>
      <c r="F1974" s="1" t="s">
        <v>84</v>
      </c>
      <c r="G1974" s="1" t="s">
        <v>45</v>
      </c>
      <c r="H1974" s="2">
        <v>49242</v>
      </c>
      <c r="I1974" s="2" t="str">
        <f>TEXT(Origen[[#This Row],[Fecha Compra]],"dddd")</f>
        <v>miércoles</v>
      </c>
      <c r="J1974" s="7" t="str">
        <f>TEXT(MONTH(Origen[[#This Row],[Fecha Compra]]),"MM")</f>
        <v>01</v>
      </c>
      <c r="K1974" s="7">
        <f>YEAR(Origen[[#This Row],[Fecha Compra]])</f>
        <v>2034</v>
      </c>
      <c r="L1974">
        <v>4</v>
      </c>
      <c r="M1974">
        <v>77</v>
      </c>
      <c r="N1974">
        <f>Origen[[#This Row],[Unidades]]*Origen[[#This Row],[PVP]]</f>
        <v>308</v>
      </c>
      <c r="O1974" s="1" t="s">
        <v>97</v>
      </c>
      <c r="P1974" s="1" t="s">
        <v>6</v>
      </c>
      <c r="Q1974" s="1" t="s">
        <v>30</v>
      </c>
      <c r="R1974" s="1" t="s">
        <v>39</v>
      </c>
      <c r="S1974" s="1" t="s">
        <v>9</v>
      </c>
      <c r="T1974" s="1" t="s">
        <v>15</v>
      </c>
      <c r="U1974" s="1" t="s">
        <v>40</v>
      </c>
    </row>
    <row r="1975" spans="1:21" x14ac:dyDescent="0.25">
      <c r="A1975">
        <v>1977</v>
      </c>
      <c r="B1975">
        <f>IF(IFERROR(VLOOKUP(Origen[[#This Row],[Customer ID]],A1976:A5874,1,FALSE),0)&gt;0,1,0)</f>
        <v>0</v>
      </c>
      <c r="C1975">
        <v>32</v>
      </c>
      <c r="D1975" s="1" t="s">
        <v>2</v>
      </c>
      <c r="E1975" s="1" t="str">
        <f>IF(Origen[[#This Row],[Genero Sin Depurar]]="","Desconocido",Origen[[#This Row],[Genero Sin Depurar]])</f>
        <v>Male</v>
      </c>
      <c r="F1975" s="1" t="s">
        <v>48</v>
      </c>
      <c r="G1975" s="1" t="s">
        <v>49</v>
      </c>
      <c r="H1975" s="2">
        <v>49244</v>
      </c>
      <c r="I1975" s="2" t="str">
        <f>TEXT(Origen[[#This Row],[Fecha Compra]],"dddd")</f>
        <v>viernes</v>
      </c>
      <c r="J1975" s="7" t="str">
        <f>TEXT(MONTH(Origen[[#This Row],[Fecha Compra]]),"MM")</f>
        <v>01</v>
      </c>
      <c r="K1975" s="7">
        <f>YEAR(Origen[[#This Row],[Fecha Compra]])</f>
        <v>2034</v>
      </c>
      <c r="L1975">
        <v>43</v>
      </c>
      <c r="M1975">
        <v>51</v>
      </c>
      <c r="N1975">
        <f>Origen[[#This Row],[Unidades]]*Origen[[#This Row],[PVP]]</f>
        <v>2193</v>
      </c>
      <c r="O1975" s="1" t="s">
        <v>33</v>
      </c>
      <c r="P1975" s="1" t="s">
        <v>26</v>
      </c>
      <c r="Q1975" s="1" t="s">
        <v>51</v>
      </c>
      <c r="R1975" s="1" t="s">
        <v>19</v>
      </c>
      <c r="S1975" s="1" t="s">
        <v>27</v>
      </c>
      <c r="T1975" s="1" t="s">
        <v>28</v>
      </c>
      <c r="U1975" s="1" t="s">
        <v>11</v>
      </c>
    </row>
    <row r="1976" spans="1:21" x14ac:dyDescent="0.25">
      <c r="A1976">
        <v>1978</v>
      </c>
      <c r="B1976">
        <f>IF(IFERROR(VLOOKUP(Origen[[#This Row],[Customer ID]],A1977:A5875,1,FALSE),0)&gt;0,1,0)</f>
        <v>0</v>
      </c>
      <c r="C1976">
        <v>24</v>
      </c>
      <c r="D1976" s="1" t="s">
        <v>2</v>
      </c>
      <c r="E1976" s="1" t="str">
        <f>IF(Origen[[#This Row],[Genero Sin Depurar]]="","Desconocido",Origen[[#This Row],[Genero Sin Depurar]])</f>
        <v>Male</v>
      </c>
      <c r="F1976" s="1" t="s">
        <v>23</v>
      </c>
      <c r="G1976" s="1" t="s">
        <v>24</v>
      </c>
      <c r="H1976" s="2">
        <v>49246</v>
      </c>
      <c r="I1976" s="2" t="str">
        <f>TEXT(Origen[[#This Row],[Fecha Compra]],"dddd")</f>
        <v>domingo</v>
      </c>
      <c r="J1976" s="7" t="str">
        <f>TEXT(MONTH(Origen[[#This Row],[Fecha Compra]]),"MM")</f>
        <v>01</v>
      </c>
      <c r="K1976" s="7">
        <f>YEAR(Origen[[#This Row],[Fecha Compra]])</f>
        <v>2034</v>
      </c>
      <c r="L1976">
        <v>32</v>
      </c>
      <c r="M1976">
        <v>49</v>
      </c>
      <c r="N1976">
        <f>Origen[[#This Row],[Unidades]]*Origen[[#This Row],[PVP]]</f>
        <v>1568</v>
      </c>
      <c r="O1976" s="1" t="s">
        <v>85</v>
      </c>
      <c r="P1976" s="1" t="s">
        <v>26</v>
      </c>
      <c r="Q1976" s="1" t="s">
        <v>67</v>
      </c>
      <c r="R1976" s="1" t="s">
        <v>35</v>
      </c>
      <c r="S1976" s="1" t="s">
        <v>20</v>
      </c>
      <c r="T1976" s="1" t="s">
        <v>57</v>
      </c>
      <c r="U1976" s="1" t="s">
        <v>31</v>
      </c>
    </row>
    <row r="1977" spans="1:21" x14ac:dyDescent="0.25">
      <c r="A1977">
        <v>1979</v>
      </c>
      <c r="B1977">
        <f>IF(IFERROR(VLOOKUP(Origen[[#This Row],[Customer ID]],A1978:A5876,1,FALSE),0)&gt;0,1,0)</f>
        <v>0</v>
      </c>
      <c r="C1977">
        <v>45</v>
      </c>
      <c r="D1977" s="1" t="s">
        <v>2</v>
      </c>
      <c r="E1977" s="1" t="str">
        <f>IF(Origen[[#This Row],[Genero Sin Depurar]]="","Desconocido",Origen[[#This Row],[Genero Sin Depurar]])</f>
        <v>Male</v>
      </c>
      <c r="F1977" s="1" t="s">
        <v>71</v>
      </c>
      <c r="G1977" s="1" t="s">
        <v>49</v>
      </c>
      <c r="H1977" s="2">
        <v>49248</v>
      </c>
      <c r="I1977" s="2" t="str">
        <f>TEXT(Origen[[#This Row],[Fecha Compra]],"dddd")</f>
        <v>martes</v>
      </c>
      <c r="J1977" s="7" t="str">
        <f>TEXT(MONTH(Origen[[#This Row],[Fecha Compra]]),"MM")</f>
        <v>01</v>
      </c>
      <c r="K1977" s="7">
        <f>YEAR(Origen[[#This Row],[Fecha Compra]])</f>
        <v>2034</v>
      </c>
      <c r="L1977">
        <v>1</v>
      </c>
      <c r="M1977">
        <v>78</v>
      </c>
      <c r="N1977">
        <f>Origen[[#This Row],[Unidades]]*Origen[[#This Row],[PVP]]</f>
        <v>78</v>
      </c>
      <c r="O1977" s="1" t="s">
        <v>17</v>
      </c>
      <c r="P1977" s="1" t="s">
        <v>6</v>
      </c>
      <c r="Q1977" s="1" t="s">
        <v>118</v>
      </c>
      <c r="R1977" s="1" t="s">
        <v>19</v>
      </c>
      <c r="S1977" s="1" t="s">
        <v>56</v>
      </c>
      <c r="T1977" s="1" t="s">
        <v>15</v>
      </c>
      <c r="U1977" s="1" t="s">
        <v>40</v>
      </c>
    </row>
    <row r="1978" spans="1:21" x14ac:dyDescent="0.25">
      <c r="A1978">
        <v>1980</v>
      </c>
      <c r="B1978">
        <f>IF(IFERROR(VLOOKUP(Origen[[#This Row],[Customer ID]],A1979:A5877,1,FALSE),0)&gt;0,1,0)</f>
        <v>0</v>
      </c>
      <c r="C1978">
        <v>49</v>
      </c>
      <c r="D1978" s="1" t="s">
        <v>2</v>
      </c>
      <c r="E1978" s="1" t="str">
        <f>IF(Origen[[#This Row],[Genero Sin Depurar]]="","Desconocido",Origen[[#This Row],[Genero Sin Depurar]])</f>
        <v>Male</v>
      </c>
      <c r="F1978" s="1" t="s">
        <v>16</v>
      </c>
      <c r="G1978" s="1" t="s">
        <v>4</v>
      </c>
      <c r="H1978" s="2">
        <v>49250</v>
      </c>
      <c r="I1978" s="2" t="str">
        <f>TEXT(Origen[[#This Row],[Fecha Compra]],"dddd")</f>
        <v>jueves</v>
      </c>
      <c r="J1978" s="7" t="str">
        <f>TEXT(MONTH(Origen[[#This Row],[Fecha Compra]]),"MM")</f>
        <v>01</v>
      </c>
      <c r="K1978" s="7">
        <f>YEAR(Origen[[#This Row],[Fecha Compra]])</f>
        <v>2034</v>
      </c>
      <c r="L1978">
        <v>38</v>
      </c>
      <c r="M1978">
        <v>98</v>
      </c>
      <c r="N1978">
        <f>Origen[[#This Row],[Unidades]]*Origen[[#This Row],[PVP]]</f>
        <v>3724</v>
      </c>
      <c r="O1978" s="1" t="s">
        <v>104</v>
      </c>
      <c r="P1978" s="1" t="s">
        <v>6</v>
      </c>
      <c r="Q1978" s="1" t="s">
        <v>126</v>
      </c>
      <c r="R1978" s="1" t="s">
        <v>19</v>
      </c>
      <c r="S1978" s="1" t="s">
        <v>56</v>
      </c>
      <c r="T1978" s="1" t="s">
        <v>68</v>
      </c>
      <c r="U1978" s="1" t="s">
        <v>11</v>
      </c>
    </row>
    <row r="1979" spans="1:21" x14ac:dyDescent="0.25">
      <c r="A1979">
        <v>1981</v>
      </c>
      <c r="B1979">
        <f>IF(IFERROR(VLOOKUP(Origen[[#This Row],[Customer ID]],A1980:A5878,1,FALSE),0)&gt;0,1,0)</f>
        <v>0</v>
      </c>
      <c r="C1979">
        <v>51</v>
      </c>
      <c r="D1979" s="1" t="s">
        <v>2</v>
      </c>
      <c r="E1979" s="1" t="str">
        <f>IF(Origen[[#This Row],[Genero Sin Depurar]]="","Desconocido",Origen[[#This Row],[Genero Sin Depurar]])</f>
        <v>Male</v>
      </c>
      <c r="F1979" s="1" t="s">
        <v>23</v>
      </c>
      <c r="G1979" s="1" t="s">
        <v>24</v>
      </c>
      <c r="H1979" s="2">
        <v>49252</v>
      </c>
      <c r="I1979" s="2" t="str">
        <f>TEXT(Origen[[#This Row],[Fecha Compra]],"dddd")</f>
        <v>sábado</v>
      </c>
      <c r="J1979" s="7" t="str">
        <f>TEXT(MONTH(Origen[[#This Row],[Fecha Compra]]),"MM")</f>
        <v>01</v>
      </c>
      <c r="K1979" s="7">
        <f>YEAR(Origen[[#This Row],[Fecha Compra]])</f>
        <v>2034</v>
      </c>
      <c r="L1979">
        <v>25</v>
      </c>
      <c r="M1979">
        <v>94</v>
      </c>
      <c r="N1979">
        <f>Origen[[#This Row],[Unidades]]*Origen[[#This Row],[PVP]]</f>
        <v>2350</v>
      </c>
      <c r="O1979" s="1" t="s">
        <v>128</v>
      </c>
      <c r="P1979" s="1" t="s">
        <v>26</v>
      </c>
      <c r="Q1979" s="1" t="s">
        <v>78</v>
      </c>
      <c r="R1979" s="1" t="s">
        <v>8</v>
      </c>
      <c r="S1979" s="1" t="s">
        <v>56</v>
      </c>
      <c r="T1979" s="1" t="s">
        <v>28</v>
      </c>
      <c r="U1979" s="1" t="s">
        <v>11</v>
      </c>
    </row>
    <row r="1980" spans="1:21" x14ac:dyDescent="0.25">
      <c r="A1980">
        <v>1982</v>
      </c>
      <c r="B1980">
        <f>IF(IFERROR(VLOOKUP(Origen[[#This Row],[Customer ID]],A1981:A5879,1,FALSE),0)&gt;0,1,0)</f>
        <v>0</v>
      </c>
      <c r="C1980">
        <v>69</v>
      </c>
      <c r="D1980" s="1" t="s">
        <v>2</v>
      </c>
      <c r="E1980" s="1" t="str">
        <f>IF(Origen[[#This Row],[Genero Sin Depurar]]="","Desconocido",Origen[[#This Row],[Genero Sin Depurar]])</f>
        <v>Male</v>
      </c>
      <c r="F1980" s="1" t="s">
        <v>53</v>
      </c>
      <c r="G1980" s="1" t="s">
        <v>24</v>
      </c>
      <c r="H1980" s="2">
        <v>49254</v>
      </c>
      <c r="I1980" s="2" t="str">
        <f>TEXT(Origen[[#This Row],[Fecha Compra]],"dddd")</f>
        <v>lunes</v>
      </c>
      <c r="J1980" s="7" t="str">
        <f>TEXT(MONTH(Origen[[#This Row],[Fecha Compra]]),"MM")</f>
        <v>01</v>
      </c>
      <c r="K1980" s="7">
        <f>YEAR(Origen[[#This Row],[Fecha Compra]])</f>
        <v>2034</v>
      </c>
      <c r="L1980">
        <v>42</v>
      </c>
      <c r="M1980">
        <v>91</v>
      </c>
      <c r="N1980">
        <f>Origen[[#This Row],[Unidades]]*Origen[[#This Row],[PVP]]</f>
        <v>3822</v>
      </c>
      <c r="O1980" s="1" t="s">
        <v>133</v>
      </c>
      <c r="P1980" s="1" t="s">
        <v>6</v>
      </c>
      <c r="Q1980" s="1" t="s">
        <v>65</v>
      </c>
      <c r="R1980" s="1" t="s">
        <v>35</v>
      </c>
      <c r="S1980" s="1" t="s">
        <v>9</v>
      </c>
      <c r="T1980" s="1" t="s">
        <v>28</v>
      </c>
      <c r="U1980" s="1" t="s">
        <v>40</v>
      </c>
    </row>
    <row r="1981" spans="1:21" x14ac:dyDescent="0.25">
      <c r="A1981">
        <v>1983</v>
      </c>
      <c r="B1981">
        <f>IF(IFERROR(VLOOKUP(Origen[[#This Row],[Customer ID]],A1982:A5880,1,FALSE),0)&gt;0,1,0)</f>
        <v>0</v>
      </c>
      <c r="C1981">
        <v>41</v>
      </c>
      <c r="D1981" s="1" t="s">
        <v>2</v>
      </c>
      <c r="E1981" s="1" t="str">
        <f>IF(Origen[[#This Row],[Genero Sin Depurar]]="","Desconocido",Origen[[#This Row],[Genero Sin Depurar]])</f>
        <v>Male</v>
      </c>
      <c r="F1981" s="1" t="s">
        <v>71</v>
      </c>
      <c r="G1981" s="1" t="s">
        <v>49</v>
      </c>
      <c r="H1981" s="2">
        <v>49256</v>
      </c>
      <c r="I1981" s="2" t="str">
        <f>TEXT(Origen[[#This Row],[Fecha Compra]],"dddd")</f>
        <v>miércoles</v>
      </c>
      <c r="J1981" s="7" t="str">
        <f>TEXT(MONTH(Origen[[#This Row],[Fecha Compra]]),"MM")</f>
        <v>01</v>
      </c>
      <c r="K1981" s="7">
        <f>YEAR(Origen[[#This Row],[Fecha Compra]])</f>
        <v>2034</v>
      </c>
      <c r="L1981">
        <v>32</v>
      </c>
      <c r="M1981">
        <v>77</v>
      </c>
      <c r="N1981">
        <f>Origen[[#This Row],[Unidades]]*Origen[[#This Row],[PVP]]</f>
        <v>2464</v>
      </c>
      <c r="O1981" s="1" t="s">
        <v>93</v>
      </c>
      <c r="P1981" s="1" t="s">
        <v>26</v>
      </c>
      <c r="Q1981" s="1" t="s">
        <v>30</v>
      </c>
      <c r="R1981" s="1" t="s">
        <v>35</v>
      </c>
      <c r="S1981" s="1" t="s">
        <v>52</v>
      </c>
      <c r="T1981" s="1" t="s">
        <v>28</v>
      </c>
      <c r="U1981" s="1" t="s">
        <v>70</v>
      </c>
    </row>
    <row r="1982" spans="1:21" x14ac:dyDescent="0.25">
      <c r="A1982">
        <v>1984</v>
      </c>
      <c r="B1982">
        <f>IF(IFERROR(VLOOKUP(Origen[[#This Row],[Customer ID]],A1983:A5881,1,FALSE),0)&gt;0,1,0)</f>
        <v>0</v>
      </c>
      <c r="C1982">
        <v>59</v>
      </c>
      <c r="D1982" s="1" t="s">
        <v>2</v>
      </c>
      <c r="E1982" s="1" t="str">
        <f>IF(Origen[[#This Row],[Genero Sin Depurar]]="","Desconocido",Origen[[#This Row],[Genero Sin Depurar]])</f>
        <v>Male</v>
      </c>
      <c r="F1982" s="1" t="s">
        <v>101</v>
      </c>
      <c r="G1982" s="1" t="s">
        <v>49</v>
      </c>
      <c r="H1982" s="2">
        <v>49258</v>
      </c>
      <c r="I1982" s="2" t="str">
        <f>TEXT(Origen[[#This Row],[Fecha Compra]],"dddd")</f>
        <v>viernes</v>
      </c>
      <c r="J1982" s="7" t="str">
        <f>TEXT(MONTH(Origen[[#This Row],[Fecha Compra]]),"MM")</f>
        <v>01</v>
      </c>
      <c r="K1982" s="7">
        <f>YEAR(Origen[[#This Row],[Fecha Compra]])</f>
        <v>2034</v>
      </c>
      <c r="L1982">
        <v>21</v>
      </c>
      <c r="M1982">
        <v>97</v>
      </c>
      <c r="N1982">
        <f>Origen[[#This Row],[Unidades]]*Origen[[#This Row],[PVP]]</f>
        <v>2037</v>
      </c>
      <c r="O1982" s="1" t="s">
        <v>124</v>
      </c>
      <c r="P1982" s="1" t="s">
        <v>26</v>
      </c>
      <c r="Q1982" s="1" t="s">
        <v>51</v>
      </c>
      <c r="R1982" s="1" t="s">
        <v>35</v>
      </c>
      <c r="S1982" s="1" t="s">
        <v>27</v>
      </c>
      <c r="T1982" s="1" t="s">
        <v>68</v>
      </c>
      <c r="U1982" s="1" t="s">
        <v>40</v>
      </c>
    </row>
    <row r="1983" spans="1:21" x14ac:dyDescent="0.25">
      <c r="A1983">
        <v>1985</v>
      </c>
      <c r="B1983">
        <f>IF(IFERROR(VLOOKUP(Origen[[#This Row],[Customer ID]],A1984:A5882,1,FALSE),0)&gt;0,1,0)</f>
        <v>0</v>
      </c>
      <c r="C1983">
        <v>26</v>
      </c>
      <c r="D1983" s="1" t="s">
        <v>2</v>
      </c>
      <c r="E1983" s="1" t="str">
        <f>IF(Origen[[#This Row],[Genero Sin Depurar]]="","Desconocido",Origen[[#This Row],[Genero Sin Depurar]])</f>
        <v>Male</v>
      </c>
      <c r="F1983" s="1" t="s">
        <v>69</v>
      </c>
      <c r="G1983" s="1" t="s">
        <v>4</v>
      </c>
      <c r="H1983" s="2">
        <v>49260</v>
      </c>
      <c r="I1983" s="2" t="str">
        <f>TEXT(Origen[[#This Row],[Fecha Compra]],"dddd")</f>
        <v>domingo</v>
      </c>
      <c r="J1983" s="7" t="str">
        <f>TEXT(MONTH(Origen[[#This Row],[Fecha Compra]]),"MM")</f>
        <v>01</v>
      </c>
      <c r="K1983" s="7">
        <f>YEAR(Origen[[#This Row],[Fecha Compra]])</f>
        <v>2034</v>
      </c>
      <c r="L1983">
        <v>26</v>
      </c>
      <c r="M1983">
        <v>58</v>
      </c>
      <c r="N1983">
        <f>Origen[[#This Row],[Unidades]]*Origen[[#This Row],[PVP]]</f>
        <v>1508</v>
      </c>
      <c r="O1983" s="1" t="s">
        <v>46</v>
      </c>
      <c r="P1983" s="1" t="s">
        <v>26</v>
      </c>
      <c r="Q1983" s="1" t="s">
        <v>76</v>
      </c>
      <c r="R1983" s="1" t="s">
        <v>35</v>
      </c>
      <c r="S1983" s="1" t="s">
        <v>52</v>
      </c>
      <c r="T1983" s="1" t="s">
        <v>28</v>
      </c>
      <c r="U1983" s="1" t="s">
        <v>11</v>
      </c>
    </row>
    <row r="1984" spans="1:21" x14ac:dyDescent="0.25">
      <c r="A1984">
        <v>1986</v>
      </c>
      <c r="B1984">
        <f>IF(IFERROR(VLOOKUP(Origen[[#This Row],[Customer ID]],A1985:A5883,1,FALSE),0)&gt;0,1,0)</f>
        <v>0</v>
      </c>
      <c r="C1984">
        <v>23</v>
      </c>
      <c r="D1984" s="1" t="s">
        <v>2</v>
      </c>
      <c r="E1984" s="1" t="str">
        <f>IF(Origen[[#This Row],[Genero Sin Depurar]]="","Desconocido",Origen[[#This Row],[Genero Sin Depurar]])</f>
        <v>Male</v>
      </c>
      <c r="F1984" s="1" t="s">
        <v>125</v>
      </c>
      <c r="G1984" s="1" t="s">
        <v>49</v>
      </c>
      <c r="H1984" s="2">
        <v>49262</v>
      </c>
      <c r="I1984" s="2" t="str">
        <f>TEXT(Origen[[#This Row],[Fecha Compra]],"dddd")</f>
        <v>martes</v>
      </c>
      <c r="J1984" s="7" t="str">
        <f>TEXT(MONTH(Origen[[#This Row],[Fecha Compra]]),"MM")</f>
        <v>01</v>
      </c>
      <c r="K1984" s="7">
        <f>YEAR(Origen[[#This Row],[Fecha Compra]])</f>
        <v>2034</v>
      </c>
      <c r="L1984">
        <v>6</v>
      </c>
      <c r="M1984">
        <v>97</v>
      </c>
      <c r="N1984">
        <f>Origen[[#This Row],[Unidades]]*Origen[[#This Row],[PVP]]</f>
        <v>582</v>
      </c>
      <c r="O1984" s="1" t="s">
        <v>104</v>
      </c>
      <c r="P1984" s="1" t="s">
        <v>26</v>
      </c>
      <c r="Q1984" s="1" t="s">
        <v>62</v>
      </c>
      <c r="R1984" s="1" t="s">
        <v>19</v>
      </c>
      <c r="S1984" s="1" t="s">
        <v>52</v>
      </c>
      <c r="T1984" s="1" t="s">
        <v>21</v>
      </c>
      <c r="U1984" s="1" t="s">
        <v>11</v>
      </c>
    </row>
    <row r="1985" spans="1:21" x14ac:dyDescent="0.25">
      <c r="A1985">
        <v>1987</v>
      </c>
      <c r="B1985">
        <f>IF(IFERROR(VLOOKUP(Origen[[#This Row],[Customer ID]],A1986:A5884,1,FALSE),0)&gt;0,1,0)</f>
        <v>0</v>
      </c>
      <c r="C1985">
        <v>62</v>
      </c>
      <c r="D1985" s="1" t="s">
        <v>2</v>
      </c>
      <c r="E1985" s="1" t="str">
        <f>IF(Origen[[#This Row],[Genero Sin Depurar]]="","Desconocido",Origen[[#This Row],[Genero Sin Depurar]])</f>
        <v>Male</v>
      </c>
      <c r="F1985" s="1" t="s">
        <v>44</v>
      </c>
      <c r="G1985" s="1" t="s">
        <v>45</v>
      </c>
      <c r="H1985" s="2">
        <v>49264</v>
      </c>
      <c r="I1985" s="2" t="str">
        <f>TEXT(Origen[[#This Row],[Fecha Compra]],"dddd")</f>
        <v>jueves</v>
      </c>
      <c r="J1985" s="7" t="str">
        <f>TEXT(MONTH(Origen[[#This Row],[Fecha Compra]]),"MM")</f>
        <v>01</v>
      </c>
      <c r="K1985" s="7">
        <f>YEAR(Origen[[#This Row],[Fecha Compra]])</f>
        <v>2034</v>
      </c>
      <c r="L1985">
        <v>14</v>
      </c>
      <c r="M1985">
        <v>48</v>
      </c>
      <c r="N1985">
        <f>Origen[[#This Row],[Unidades]]*Origen[[#This Row],[PVP]]</f>
        <v>672</v>
      </c>
      <c r="O1985" s="1" t="s">
        <v>54</v>
      </c>
      <c r="P1985" s="1" t="s">
        <v>6</v>
      </c>
      <c r="Q1985" s="1" t="s">
        <v>78</v>
      </c>
      <c r="R1985" s="1" t="s">
        <v>35</v>
      </c>
      <c r="S1985" s="1" t="s">
        <v>52</v>
      </c>
      <c r="T1985" s="1" t="s">
        <v>10</v>
      </c>
      <c r="U1985" s="1" t="s">
        <v>40</v>
      </c>
    </row>
    <row r="1986" spans="1:21" x14ac:dyDescent="0.25">
      <c r="A1986">
        <v>1988</v>
      </c>
      <c r="B1986">
        <f>IF(IFERROR(VLOOKUP(Origen[[#This Row],[Customer ID]],A1987:A5885,1,FALSE),0)&gt;0,1,0)</f>
        <v>0</v>
      </c>
      <c r="C1986">
        <v>69</v>
      </c>
      <c r="D1986" s="1" t="s">
        <v>2</v>
      </c>
      <c r="E1986" s="1" t="str">
        <f>IF(Origen[[#This Row],[Genero Sin Depurar]]="","Desconocido",Origen[[#This Row],[Genero Sin Depurar]])</f>
        <v>Male</v>
      </c>
      <c r="F1986" s="1" t="s">
        <v>115</v>
      </c>
      <c r="G1986" s="1" t="s">
        <v>49</v>
      </c>
      <c r="H1986" s="2">
        <v>49266</v>
      </c>
      <c r="I1986" s="2" t="str">
        <f>TEXT(Origen[[#This Row],[Fecha Compra]],"dddd")</f>
        <v>sábado</v>
      </c>
      <c r="J1986" s="7" t="str">
        <f>TEXT(MONTH(Origen[[#This Row],[Fecha Compra]]),"MM")</f>
        <v>01</v>
      </c>
      <c r="K1986" s="7">
        <f>YEAR(Origen[[#This Row],[Fecha Compra]])</f>
        <v>2034</v>
      </c>
      <c r="L1986">
        <v>4</v>
      </c>
      <c r="M1986">
        <v>23</v>
      </c>
      <c r="N1986">
        <f>Origen[[#This Row],[Unidades]]*Origen[[#This Row],[PVP]]</f>
        <v>92</v>
      </c>
      <c r="O1986" s="1" t="s">
        <v>111</v>
      </c>
      <c r="P1986" s="1" t="s">
        <v>74</v>
      </c>
      <c r="Q1986" s="1" t="s">
        <v>34</v>
      </c>
      <c r="R1986" s="1" t="s">
        <v>35</v>
      </c>
      <c r="S1986" s="1" t="s">
        <v>9</v>
      </c>
      <c r="T1986" s="1" t="s">
        <v>15</v>
      </c>
      <c r="U1986" s="1" t="s">
        <v>40</v>
      </c>
    </row>
    <row r="1987" spans="1:21" x14ac:dyDescent="0.25">
      <c r="A1987">
        <v>1989</v>
      </c>
      <c r="B1987">
        <f>IF(IFERROR(VLOOKUP(Origen[[#This Row],[Customer ID]],A1988:A5886,1,FALSE),0)&gt;0,1,0)</f>
        <v>0</v>
      </c>
      <c r="C1987">
        <v>46</v>
      </c>
      <c r="D1987" s="1" t="s">
        <v>2</v>
      </c>
      <c r="E1987" s="1" t="str">
        <f>IF(Origen[[#This Row],[Genero Sin Depurar]]="","Desconocido",Origen[[#This Row],[Genero Sin Depurar]])</f>
        <v>Male</v>
      </c>
      <c r="F1987" s="1" t="s">
        <v>77</v>
      </c>
      <c r="G1987" s="1" t="s">
        <v>4</v>
      </c>
      <c r="H1987" s="2">
        <v>49268</v>
      </c>
      <c r="I1987" s="2" t="str">
        <f>TEXT(Origen[[#This Row],[Fecha Compra]],"dddd")</f>
        <v>lunes</v>
      </c>
      <c r="J1987" s="7" t="str">
        <f>TEXT(MONTH(Origen[[#This Row],[Fecha Compra]]),"MM")</f>
        <v>01</v>
      </c>
      <c r="K1987" s="7">
        <f>YEAR(Origen[[#This Row],[Fecha Compra]])</f>
        <v>2034</v>
      </c>
      <c r="L1987">
        <v>26</v>
      </c>
      <c r="M1987">
        <v>79</v>
      </c>
      <c r="N1987">
        <f>Origen[[#This Row],[Unidades]]*Origen[[#This Row],[PVP]]</f>
        <v>2054</v>
      </c>
      <c r="O1987" s="1" t="s">
        <v>123</v>
      </c>
      <c r="P1987" s="1" t="s">
        <v>26</v>
      </c>
      <c r="Q1987" s="1" t="s">
        <v>62</v>
      </c>
      <c r="R1987" s="1" t="s">
        <v>8</v>
      </c>
      <c r="S1987" s="1" t="s">
        <v>20</v>
      </c>
      <c r="T1987" s="1" t="s">
        <v>57</v>
      </c>
      <c r="U1987" s="1" t="s">
        <v>22</v>
      </c>
    </row>
    <row r="1988" spans="1:21" x14ac:dyDescent="0.25">
      <c r="A1988">
        <v>1990</v>
      </c>
      <c r="B1988">
        <f>IF(IFERROR(VLOOKUP(Origen[[#This Row],[Customer ID]],A1989:A5887,1,FALSE),0)&gt;0,1,0)</f>
        <v>0</v>
      </c>
      <c r="C1988">
        <v>35</v>
      </c>
      <c r="D1988" s="1" t="s">
        <v>2</v>
      </c>
      <c r="E1988" s="1" t="str">
        <f>IF(Origen[[#This Row],[Genero Sin Depurar]]="","Desconocido",Origen[[#This Row],[Genero Sin Depurar]])</f>
        <v>Male</v>
      </c>
      <c r="F1988" s="1" t="s">
        <v>88</v>
      </c>
      <c r="G1988" s="1" t="s">
        <v>49</v>
      </c>
      <c r="H1988" s="2">
        <v>49270</v>
      </c>
      <c r="I1988" s="2" t="str">
        <f>TEXT(Origen[[#This Row],[Fecha Compra]],"dddd")</f>
        <v>miércoles</v>
      </c>
      <c r="J1988" s="7" t="str">
        <f>TEXT(MONTH(Origen[[#This Row],[Fecha Compra]]),"MM")</f>
        <v>01</v>
      </c>
      <c r="K1988" s="7">
        <f>YEAR(Origen[[#This Row],[Fecha Compra]])</f>
        <v>2034</v>
      </c>
      <c r="L1988">
        <v>39</v>
      </c>
      <c r="M1988">
        <v>42</v>
      </c>
      <c r="N1988">
        <f>Origen[[#This Row],[Unidades]]*Origen[[#This Row],[PVP]]</f>
        <v>1638</v>
      </c>
      <c r="O1988" s="1" t="s">
        <v>110</v>
      </c>
      <c r="P1988" s="1" t="s">
        <v>18</v>
      </c>
      <c r="Q1988" s="1" t="s">
        <v>43</v>
      </c>
      <c r="R1988" s="1" t="s">
        <v>19</v>
      </c>
      <c r="S1988" s="1" t="s">
        <v>9</v>
      </c>
      <c r="T1988" s="1" t="s">
        <v>28</v>
      </c>
      <c r="U1988" s="1" t="s">
        <v>58</v>
      </c>
    </row>
    <row r="1989" spans="1:21" x14ac:dyDescent="0.25">
      <c r="A1989">
        <v>1991</v>
      </c>
      <c r="B1989">
        <f>IF(IFERROR(VLOOKUP(Origen[[#This Row],[Customer ID]],A1990:A5888,1,FALSE),0)&gt;0,1,0)</f>
        <v>0</v>
      </c>
      <c r="C1989">
        <v>32</v>
      </c>
      <c r="D1989" s="1" t="s">
        <v>2</v>
      </c>
      <c r="E1989" s="1" t="str">
        <f>IF(Origen[[#This Row],[Genero Sin Depurar]]="","Desconocido",Origen[[#This Row],[Genero Sin Depurar]])</f>
        <v>Male</v>
      </c>
      <c r="F1989" s="1" t="s">
        <v>114</v>
      </c>
      <c r="G1989" s="1" t="s">
        <v>49</v>
      </c>
      <c r="H1989" s="2">
        <v>49272</v>
      </c>
      <c r="I1989" s="2" t="str">
        <f>TEXT(Origen[[#This Row],[Fecha Compra]],"dddd")</f>
        <v>viernes</v>
      </c>
      <c r="J1989" s="7" t="str">
        <f>TEXT(MONTH(Origen[[#This Row],[Fecha Compra]]),"MM")</f>
        <v>01</v>
      </c>
      <c r="K1989" s="7">
        <f>YEAR(Origen[[#This Row],[Fecha Compra]])</f>
        <v>2034</v>
      </c>
      <c r="L1989">
        <v>15</v>
      </c>
      <c r="M1989">
        <v>95</v>
      </c>
      <c r="N1989">
        <f>Origen[[#This Row],[Unidades]]*Origen[[#This Row],[PVP]]</f>
        <v>1425</v>
      </c>
      <c r="O1989" s="1" t="s">
        <v>121</v>
      </c>
      <c r="P1989" s="1" t="s">
        <v>6</v>
      </c>
      <c r="Q1989" s="1" t="s">
        <v>34</v>
      </c>
      <c r="R1989" s="1" t="s">
        <v>19</v>
      </c>
      <c r="S1989" s="1" t="s">
        <v>52</v>
      </c>
      <c r="T1989" s="1" t="s">
        <v>28</v>
      </c>
      <c r="U1989" s="1" t="s">
        <v>31</v>
      </c>
    </row>
    <row r="1990" spans="1:21" x14ac:dyDescent="0.25">
      <c r="A1990">
        <v>1992</v>
      </c>
      <c r="B1990">
        <f>IF(IFERROR(VLOOKUP(Origen[[#This Row],[Customer ID]],A1991:A5889,1,FALSE),0)&gt;0,1,0)</f>
        <v>0</v>
      </c>
      <c r="C1990">
        <v>46</v>
      </c>
      <c r="D1990" s="1" t="s">
        <v>2</v>
      </c>
      <c r="E1990" s="1" t="str">
        <f>IF(Origen[[#This Row],[Genero Sin Depurar]]="","Desconocido",Origen[[#This Row],[Genero Sin Depurar]])</f>
        <v>Male</v>
      </c>
      <c r="F1990" s="1" t="s">
        <v>32</v>
      </c>
      <c r="G1990" s="1" t="s">
        <v>24</v>
      </c>
      <c r="H1990" s="2">
        <v>49274</v>
      </c>
      <c r="I1990" s="2" t="str">
        <f>TEXT(Origen[[#This Row],[Fecha Compra]],"dddd")</f>
        <v>domingo</v>
      </c>
      <c r="J1990" s="7" t="str">
        <f>TEXT(MONTH(Origen[[#This Row],[Fecha Compra]]),"MM")</f>
        <v>01</v>
      </c>
      <c r="K1990" s="7">
        <f>YEAR(Origen[[#This Row],[Fecha Compra]])</f>
        <v>2034</v>
      </c>
      <c r="L1990">
        <v>1</v>
      </c>
      <c r="M1990">
        <v>29</v>
      </c>
      <c r="N1990">
        <f>Origen[[#This Row],[Unidades]]*Origen[[#This Row],[PVP]]</f>
        <v>29</v>
      </c>
      <c r="O1990" s="1" t="s">
        <v>50</v>
      </c>
      <c r="P1990" s="1" t="s">
        <v>26</v>
      </c>
      <c r="Q1990" s="1" t="s">
        <v>92</v>
      </c>
      <c r="R1990" s="1" t="s">
        <v>35</v>
      </c>
      <c r="S1990" s="1" t="s">
        <v>27</v>
      </c>
      <c r="T1990" s="1" t="s">
        <v>10</v>
      </c>
      <c r="U1990" s="1" t="s">
        <v>79</v>
      </c>
    </row>
    <row r="1991" spans="1:21" x14ac:dyDescent="0.25">
      <c r="A1991">
        <v>1993</v>
      </c>
      <c r="B1991">
        <f>IF(IFERROR(VLOOKUP(Origen[[#This Row],[Customer ID]],A1992:A5890,1,FALSE),0)&gt;0,1,0)</f>
        <v>0</v>
      </c>
      <c r="C1991">
        <v>33</v>
      </c>
      <c r="D1991" s="1" t="s">
        <v>2</v>
      </c>
      <c r="E1991" s="1" t="str">
        <f>IF(Origen[[#This Row],[Genero Sin Depurar]]="","Desconocido",Origen[[#This Row],[Genero Sin Depurar]])</f>
        <v>Male</v>
      </c>
      <c r="F1991" s="1" t="s">
        <v>86</v>
      </c>
      <c r="G1991" s="1" t="s">
        <v>4</v>
      </c>
      <c r="H1991" s="2">
        <v>49276</v>
      </c>
      <c r="I1991" s="2" t="str">
        <f>TEXT(Origen[[#This Row],[Fecha Compra]],"dddd")</f>
        <v>martes</v>
      </c>
      <c r="J1991" s="7" t="str">
        <f>TEXT(MONTH(Origen[[#This Row],[Fecha Compra]]),"MM")</f>
        <v>01</v>
      </c>
      <c r="K1991" s="7">
        <f>YEAR(Origen[[#This Row],[Fecha Compra]])</f>
        <v>2034</v>
      </c>
      <c r="L1991">
        <v>28</v>
      </c>
      <c r="M1991">
        <v>98</v>
      </c>
      <c r="N1991">
        <f>Origen[[#This Row],[Unidades]]*Origen[[#This Row],[PVP]]</f>
        <v>2744</v>
      </c>
      <c r="O1991" s="1" t="s">
        <v>109</v>
      </c>
      <c r="P1991" s="1" t="s">
        <v>6</v>
      </c>
      <c r="Q1991" s="1" t="s">
        <v>62</v>
      </c>
      <c r="R1991" s="1" t="s">
        <v>8</v>
      </c>
      <c r="S1991" s="1" t="s">
        <v>52</v>
      </c>
      <c r="T1991" s="1" t="s">
        <v>10</v>
      </c>
      <c r="U1991" s="1" t="s">
        <v>70</v>
      </c>
    </row>
    <row r="1992" spans="1:21" x14ac:dyDescent="0.25">
      <c r="A1992">
        <v>1994</v>
      </c>
      <c r="B1992">
        <f>IF(IFERROR(VLOOKUP(Origen[[#This Row],[Customer ID]],A1993:A5891,1,FALSE),0)&gt;0,1,0)</f>
        <v>0</v>
      </c>
      <c r="C1992">
        <v>32</v>
      </c>
      <c r="D1992" s="1" t="s">
        <v>2</v>
      </c>
      <c r="E1992" s="1" t="str">
        <f>IF(Origen[[#This Row],[Genero Sin Depurar]]="","Desconocido",Origen[[#This Row],[Genero Sin Depurar]])</f>
        <v>Male</v>
      </c>
      <c r="F1992" s="1" t="s">
        <v>3</v>
      </c>
      <c r="G1992" s="1" t="s">
        <v>4</v>
      </c>
      <c r="H1992" s="2">
        <v>49278</v>
      </c>
      <c r="I1992" s="2" t="str">
        <f>TEXT(Origen[[#This Row],[Fecha Compra]],"dddd")</f>
        <v>jueves</v>
      </c>
      <c r="J1992" s="7" t="str">
        <f>TEXT(MONTH(Origen[[#This Row],[Fecha Compra]]),"MM")</f>
        <v>01</v>
      </c>
      <c r="K1992" s="7">
        <f>YEAR(Origen[[#This Row],[Fecha Compra]])</f>
        <v>2034</v>
      </c>
      <c r="L1992">
        <v>17</v>
      </c>
      <c r="M1992">
        <v>96</v>
      </c>
      <c r="N1992">
        <f>Origen[[#This Row],[Unidades]]*Origen[[#This Row],[PVP]]</f>
        <v>1632</v>
      </c>
      <c r="O1992" s="1" t="s">
        <v>54</v>
      </c>
      <c r="P1992" s="1" t="s">
        <v>18</v>
      </c>
      <c r="Q1992" s="1" t="s">
        <v>55</v>
      </c>
      <c r="R1992" s="1" t="s">
        <v>19</v>
      </c>
      <c r="S1992" s="1" t="s">
        <v>9</v>
      </c>
      <c r="T1992" s="1" t="s">
        <v>15</v>
      </c>
      <c r="U1992" s="1" t="s">
        <v>22</v>
      </c>
    </row>
    <row r="1993" spans="1:21" x14ac:dyDescent="0.25">
      <c r="A1993">
        <v>1995</v>
      </c>
      <c r="B1993">
        <f>IF(IFERROR(VLOOKUP(Origen[[#This Row],[Customer ID]],A1994:A5892,1,FALSE),0)&gt;0,1,0)</f>
        <v>0</v>
      </c>
      <c r="C1993">
        <v>33</v>
      </c>
      <c r="D1993" s="1" t="s">
        <v>2</v>
      </c>
      <c r="E1993" s="1" t="str">
        <f>IF(Origen[[#This Row],[Genero Sin Depurar]]="","Desconocido",Origen[[#This Row],[Genero Sin Depurar]])</f>
        <v>Male</v>
      </c>
      <c r="F1993" s="1" t="s">
        <v>71</v>
      </c>
      <c r="G1993" s="1" t="s">
        <v>49</v>
      </c>
      <c r="H1993" s="2">
        <v>49280</v>
      </c>
      <c r="I1993" s="2" t="str">
        <f>TEXT(Origen[[#This Row],[Fecha Compra]],"dddd")</f>
        <v>sábado</v>
      </c>
      <c r="J1993" s="7" t="str">
        <f>TEXT(MONTH(Origen[[#This Row],[Fecha Compra]]),"MM")</f>
        <v>01</v>
      </c>
      <c r="K1993" s="7">
        <f>YEAR(Origen[[#This Row],[Fecha Compra]])</f>
        <v>2034</v>
      </c>
      <c r="L1993">
        <v>24</v>
      </c>
      <c r="M1993">
        <v>66</v>
      </c>
      <c r="N1993">
        <f>Origen[[#This Row],[Unidades]]*Origen[[#This Row],[PVP]]</f>
        <v>1584</v>
      </c>
      <c r="O1993" s="1" t="s">
        <v>89</v>
      </c>
      <c r="P1993" s="1" t="s">
        <v>26</v>
      </c>
      <c r="Q1993" s="1" t="s">
        <v>92</v>
      </c>
      <c r="R1993" s="1" t="s">
        <v>39</v>
      </c>
      <c r="S1993" s="1" t="s">
        <v>27</v>
      </c>
      <c r="T1993" s="1" t="s">
        <v>21</v>
      </c>
      <c r="U1993" s="1" t="s">
        <v>22</v>
      </c>
    </row>
    <row r="1994" spans="1:21" x14ac:dyDescent="0.25">
      <c r="A1994">
        <v>1996</v>
      </c>
      <c r="B1994">
        <f>IF(IFERROR(VLOOKUP(Origen[[#This Row],[Customer ID]],A1995:A5893,1,FALSE),0)&gt;0,1,0)</f>
        <v>0</v>
      </c>
      <c r="C1994">
        <v>67</v>
      </c>
      <c r="D1994" s="1" t="s">
        <v>2</v>
      </c>
      <c r="E1994" s="1" t="str">
        <f>IF(Origen[[#This Row],[Genero Sin Depurar]]="","Desconocido",Origen[[#This Row],[Genero Sin Depurar]])</f>
        <v>Male</v>
      </c>
      <c r="F1994" s="1" t="s">
        <v>119</v>
      </c>
      <c r="G1994" s="1" t="s">
        <v>24</v>
      </c>
      <c r="H1994" s="2">
        <v>49282</v>
      </c>
      <c r="I1994" s="2" t="str">
        <f>TEXT(Origen[[#This Row],[Fecha Compra]],"dddd")</f>
        <v>lunes</v>
      </c>
      <c r="J1994" s="7" t="str">
        <f>TEXT(MONTH(Origen[[#This Row],[Fecha Compra]]),"MM")</f>
        <v>01</v>
      </c>
      <c r="K1994" s="7">
        <f>YEAR(Origen[[#This Row],[Fecha Compra]])</f>
        <v>2034</v>
      </c>
      <c r="L1994">
        <v>29</v>
      </c>
      <c r="M1994">
        <v>80</v>
      </c>
      <c r="N1994">
        <f>Origen[[#This Row],[Unidades]]*Origen[[#This Row],[PVP]]</f>
        <v>2320</v>
      </c>
      <c r="O1994" s="1" t="s">
        <v>50</v>
      </c>
      <c r="P1994" s="1" t="s">
        <v>18</v>
      </c>
      <c r="Q1994" s="1" t="s">
        <v>67</v>
      </c>
      <c r="R1994" s="1" t="s">
        <v>19</v>
      </c>
      <c r="S1994" s="1" t="s">
        <v>36</v>
      </c>
      <c r="T1994" s="1" t="s">
        <v>68</v>
      </c>
      <c r="U1994" s="1" t="s">
        <v>40</v>
      </c>
    </row>
    <row r="1995" spans="1:21" x14ac:dyDescent="0.25">
      <c r="A1995">
        <v>1997</v>
      </c>
      <c r="B1995">
        <f>IF(IFERROR(VLOOKUP(Origen[[#This Row],[Customer ID]],A1996:A5894,1,FALSE),0)&gt;0,1,0)</f>
        <v>0</v>
      </c>
      <c r="C1995">
        <v>67</v>
      </c>
      <c r="D1995" s="1" t="s">
        <v>2</v>
      </c>
      <c r="E1995" s="1" t="str">
        <f>IF(Origen[[#This Row],[Genero Sin Depurar]]="","Desconocido",Origen[[#This Row],[Genero Sin Depurar]])</f>
        <v>Male</v>
      </c>
      <c r="F1995" s="1" t="s">
        <v>32</v>
      </c>
      <c r="G1995" s="1" t="s">
        <v>24</v>
      </c>
      <c r="H1995" s="2">
        <v>49284</v>
      </c>
      <c r="I1995" s="2" t="str">
        <f>TEXT(Origen[[#This Row],[Fecha Compra]],"dddd")</f>
        <v>miércoles</v>
      </c>
      <c r="J1995" s="7" t="str">
        <f>TEXT(MONTH(Origen[[#This Row],[Fecha Compra]]),"MM")</f>
        <v>01</v>
      </c>
      <c r="K1995" s="7">
        <f>YEAR(Origen[[#This Row],[Fecha Compra]])</f>
        <v>2034</v>
      </c>
      <c r="L1995">
        <v>18</v>
      </c>
      <c r="M1995">
        <v>27</v>
      </c>
      <c r="N1995">
        <f>Origen[[#This Row],[Unidades]]*Origen[[#This Row],[PVP]]</f>
        <v>486</v>
      </c>
      <c r="O1995" s="1" t="s">
        <v>129</v>
      </c>
      <c r="P1995" s="1" t="s">
        <v>6</v>
      </c>
      <c r="Q1995" s="1" t="s">
        <v>108</v>
      </c>
      <c r="R1995" s="1" t="s">
        <v>35</v>
      </c>
      <c r="S1995" s="1" t="s">
        <v>27</v>
      </c>
      <c r="T1995" s="1" t="s">
        <v>15</v>
      </c>
      <c r="U1995" s="1" t="s">
        <v>79</v>
      </c>
    </row>
    <row r="1996" spans="1:21" x14ac:dyDescent="0.25">
      <c r="A1996">
        <v>1998</v>
      </c>
      <c r="B1996">
        <f>IF(IFERROR(VLOOKUP(Origen[[#This Row],[Customer ID]],A1997:A5895,1,FALSE),0)&gt;0,1,0)</f>
        <v>0</v>
      </c>
      <c r="C1996">
        <v>42</v>
      </c>
      <c r="D1996" s="1" t="s">
        <v>2</v>
      </c>
      <c r="E1996" s="1" t="str">
        <f>IF(Origen[[#This Row],[Genero Sin Depurar]]="","Desconocido",Origen[[#This Row],[Genero Sin Depurar]])</f>
        <v>Male</v>
      </c>
      <c r="F1996" s="1" t="s">
        <v>114</v>
      </c>
      <c r="G1996" s="1" t="s">
        <v>49</v>
      </c>
      <c r="H1996" s="2">
        <v>49286</v>
      </c>
      <c r="I1996" s="2" t="str">
        <f>TEXT(Origen[[#This Row],[Fecha Compra]],"dddd")</f>
        <v>viernes</v>
      </c>
      <c r="J1996" s="7" t="str">
        <f>TEXT(MONTH(Origen[[#This Row],[Fecha Compra]]),"MM")</f>
        <v>01</v>
      </c>
      <c r="K1996" s="7">
        <f>YEAR(Origen[[#This Row],[Fecha Compra]])</f>
        <v>2034</v>
      </c>
      <c r="L1996">
        <v>10</v>
      </c>
      <c r="M1996">
        <v>25</v>
      </c>
      <c r="N1996">
        <f>Origen[[#This Row],[Unidades]]*Origen[[#This Row],[PVP]]</f>
        <v>250</v>
      </c>
      <c r="O1996" s="1" t="s">
        <v>121</v>
      </c>
      <c r="P1996" s="1" t="s">
        <v>26</v>
      </c>
      <c r="Q1996" s="1" t="s">
        <v>55</v>
      </c>
      <c r="R1996" s="1" t="s">
        <v>39</v>
      </c>
      <c r="S1996" s="1" t="s">
        <v>9</v>
      </c>
      <c r="T1996" s="1" t="s">
        <v>68</v>
      </c>
      <c r="U1996" s="1" t="s">
        <v>58</v>
      </c>
    </row>
    <row r="1997" spans="1:21" x14ac:dyDescent="0.25">
      <c r="A1997">
        <v>1999</v>
      </c>
      <c r="B1997">
        <f>IF(IFERROR(VLOOKUP(Origen[[#This Row],[Customer ID]],A1998:A5896,1,FALSE),0)&gt;0,1,0)</f>
        <v>0</v>
      </c>
      <c r="C1997">
        <v>20</v>
      </c>
      <c r="D1997" s="1" t="s">
        <v>2</v>
      </c>
      <c r="E1997" s="1" t="str">
        <f>IF(Origen[[#This Row],[Genero Sin Depurar]]="","Desconocido",Origen[[#This Row],[Genero Sin Depurar]])</f>
        <v>Male</v>
      </c>
      <c r="F1997" s="1" t="s">
        <v>77</v>
      </c>
      <c r="G1997" s="1" t="s">
        <v>4</v>
      </c>
      <c r="H1997" s="2">
        <v>49288</v>
      </c>
      <c r="I1997" s="2" t="str">
        <f>TEXT(Origen[[#This Row],[Fecha Compra]],"dddd")</f>
        <v>domingo</v>
      </c>
      <c r="J1997" s="7" t="str">
        <f>TEXT(MONTH(Origen[[#This Row],[Fecha Compra]]),"MM")</f>
        <v>01</v>
      </c>
      <c r="K1997" s="7">
        <f>YEAR(Origen[[#This Row],[Fecha Compra]])</f>
        <v>2034</v>
      </c>
      <c r="L1997">
        <v>19</v>
      </c>
      <c r="M1997">
        <v>45</v>
      </c>
      <c r="N1997">
        <f>Origen[[#This Row],[Unidades]]*Origen[[#This Row],[PVP]]</f>
        <v>855</v>
      </c>
      <c r="O1997" s="1" t="s">
        <v>111</v>
      </c>
      <c r="P1997" s="1" t="s">
        <v>26</v>
      </c>
      <c r="Q1997" s="1" t="s">
        <v>103</v>
      </c>
      <c r="R1997" s="1" t="s">
        <v>39</v>
      </c>
      <c r="S1997" s="1" t="s">
        <v>52</v>
      </c>
      <c r="T1997" s="1" t="s">
        <v>15</v>
      </c>
      <c r="U1997" s="1" t="s">
        <v>40</v>
      </c>
    </row>
    <row r="1998" spans="1:21" x14ac:dyDescent="0.25">
      <c r="A1998">
        <v>2000</v>
      </c>
      <c r="B1998">
        <f>IF(IFERROR(VLOOKUP(Origen[[#This Row],[Customer ID]],A1999:A5897,1,FALSE),0)&gt;0,1,0)</f>
        <v>0</v>
      </c>
      <c r="C1998">
        <v>39</v>
      </c>
      <c r="D1998" s="1" t="s">
        <v>2</v>
      </c>
      <c r="E1998" s="1" t="str">
        <f>IF(Origen[[#This Row],[Genero Sin Depurar]]="","Desconocido",Origen[[#This Row],[Genero Sin Depurar]])</f>
        <v>Male</v>
      </c>
      <c r="F1998" s="1" t="s">
        <v>107</v>
      </c>
      <c r="G1998" s="1" t="s">
        <v>4</v>
      </c>
      <c r="H1998" s="2">
        <v>49290</v>
      </c>
      <c r="I1998" s="2" t="str">
        <f>TEXT(Origen[[#This Row],[Fecha Compra]],"dddd")</f>
        <v>martes</v>
      </c>
      <c r="J1998" s="7" t="str">
        <f>TEXT(MONTH(Origen[[#This Row],[Fecha Compra]]),"MM")</f>
        <v>01</v>
      </c>
      <c r="K1998" s="7">
        <f>YEAR(Origen[[#This Row],[Fecha Compra]])</f>
        <v>2034</v>
      </c>
      <c r="L1998">
        <v>26</v>
      </c>
      <c r="M1998">
        <v>89</v>
      </c>
      <c r="N1998">
        <f>Origen[[#This Row],[Unidades]]*Origen[[#This Row],[PVP]]</f>
        <v>2314</v>
      </c>
      <c r="O1998" s="1" t="s">
        <v>104</v>
      </c>
      <c r="P1998" s="1" t="s">
        <v>6</v>
      </c>
      <c r="Q1998" s="1" t="s">
        <v>108</v>
      </c>
      <c r="R1998" s="1" t="s">
        <v>8</v>
      </c>
      <c r="S1998" s="1" t="s">
        <v>52</v>
      </c>
      <c r="T1998" s="1" t="s">
        <v>68</v>
      </c>
      <c r="U1998" s="1" t="s">
        <v>70</v>
      </c>
    </row>
    <row r="1999" spans="1:21" x14ac:dyDescent="0.25">
      <c r="A1999">
        <v>2001</v>
      </c>
      <c r="B1999">
        <f>IF(IFERROR(VLOOKUP(Origen[[#This Row],[Customer ID]],A2000:A5898,1,FALSE),0)&gt;0,1,0)</f>
        <v>0</v>
      </c>
      <c r="C1999">
        <v>26</v>
      </c>
      <c r="D1999" s="1" t="s">
        <v>2</v>
      </c>
      <c r="E1999" s="1" t="str">
        <f>IF(Origen[[#This Row],[Genero Sin Depurar]]="","Desconocido",Origen[[#This Row],[Genero Sin Depurar]])</f>
        <v>Male</v>
      </c>
      <c r="F1999" s="1" t="s">
        <v>115</v>
      </c>
      <c r="G1999" s="1" t="s">
        <v>49</v>
      </c>
      <c r="H1999" s="2">
        <v>49292</v>
      </c>
      <c r="I1999" s="2" t="str">
        <f>TEXT(Origen[[#This Row],[Fecha Compra]],"dddd")</f>
        <v>jueves</v>
      </c>
      <c r="J1999" s="7" t="str">
        <f>TEXT(MONTH(Origen[[#This Row],[Fecha Compra]]),"MM")</f>
        <v>01</v>
      </c>
      <c r="K1999" s="7">
        <f>YEAR(Origen[[#This Row],[Fecha Compra]])</f>
        <v>2034</v>
      </c>
      <c r="L1999">
        <v>25</v>
      </c>
      <c r="M1999">
        <v>27</v>
      </c>
      <c r="N1999">
        <f>Origen[[#This Row],[Unidades]]*Origen[[#This Row],[PVP]]</f>
        <v>675</v>
      </c>
      <c r="O1999" s="1" t="s">
        <v>81</v>
      </c>
      <c r="P1999" s="1" t="s">
        <v>26</v>
      </c>
      <c r="Q1999" s="1" t="s">
        <v>75</v>
      </c>
      <c r="R1999" s="1" t="s">
        <v>8</v>
      </c>
      <c r="S1999" s="1" t="s">
        <v>52</v>
      </c>
      <c r="T1999" s="1" t="s">
        <v>15</v>
      </c>
      <c r="U1999" s="1" t="s">
        <v>58</v>
      </c>
    </row>
    <row r="2000" spans="1:21" x14ac:dyDescent="0.25">
      <c r="A2000">
        <v>2002</v>
      </c>
      <c r="B2000">
        <f>IF(IFERROR(VLOOKUP(Origen[[#This Row],[Customer ID]],A2001:A5899,1,FALSE),0)&gt;0,1,0)</f>
        <v>0</v>
      </c>
      <c r="C2000">
        <v>51</v>
      </c>
      <c r="D2000" s="1" t="s">
        <v>2</v>
      </c>
      <c r="E2000" s="1" t="str">
        <f>IF(Origen[[#This Row],[Genero Sin Depurar]]="","Desconocido",Origen[[#This Row],[Genero Sin Depurar]])</f>
        <v>Male</v>
      </c>
      <c r="F2000" s="1" t="s">
        <v>71</v>
      </c>
      <c r="G2000" s="1" t="s">
        <v>49</v>
      </c>
      <c r="H2000" s="2">
        <v>49294</v>
      </c>
      <c r="I2000" s="2" t="str">
        <f>TEXT(Origen[[#This Row],[Fecha Compra]],"dddd")</f>
        <v>sábado</v>
      </c>
      <c r="J2000" s="7" t="str">
        <f>TEXT(MONTH(Origen[[#This Row],[Fecha Compra]]),"MM")</f>
        <v>01</v>
      </c>
      <c r="K2000" s="7">
        <f>YEAR(Origen[[#This Row],[Fecha Compra]])</f>
        <v>2034</v>
      </c>
      <c r="L2000">
        <v>2</v>
      </c>
      <c r="M2000">
        <v>90</v>
      </c>
      <c r="N2000">
        <f>Origen[[#This Row],[Unidades]]*Origen[[#This Row],[PVP]]</f>
        <v>180</v>
      </c>
      <c r="O2000" s="1" t="s">
        <v>33</v>
      </c>
      <c r="P2000" s="1" t="s">
        <v>18</v>
      </c>
      <c r="Q2000" s="1" t="s">
        <v>55</v>
      </c>
      <c r="R2000" s="1" t="s">
        <v>8</v>
      </c>
      <c r="S2000" s="1" t="s">
        <v>20</v>
      </c>
      <c r="T2000" s="1" t="s">
        <v>68</v>
      </c>
      <c r="U2000" s="1" t="s">
        <v>11</v>
      </c>
    </row>
    <row r="2001" spans="1:21" x14ac:dyDescent="0.25">
      <c r="A2001">
        <v>2003</v>
      </c>
      <c r="B2001">
        <f>IF(IFERROR(VLOOKUP(Origen[[#This Row],[Customer ID]],A2002:A5900,1,FALSE),0)&gt;0,1,0)</f>
        <v>0</v>
      </c>
      <c r="C2001">
        <v>31</v>
      </c>
      <c r="D2001" s="1" t="s">
        <v>2</v>
      </c>
      <c r="E2001" s="1" t="str">
        <f>IF(Origen[[#This Row],[Genero Sin Depurar]]="","Desconocido",Origen[[#This Row],[Genero Sin Depurar]])</f>
        <v>Male</v>
      </c>
      <c r="F2001" s="1" t="s">
        <v>37</v>
      </c>
      <c r="G2001" s="1" t="s">
        <v>4</v>
      </c>
      <c r="H2001" s="2">
        <v>49296</v>
      </c>
      <c r="I2001" s="2" t="str">
        <f>TEXT(Origen[[#This Row],[Fecha Compra]],"dddd")</f>
        <v>lunes</v>
      </c>
      <c r="J2001" s="7" t="str">
        <f>TEXT(MONTH(Origen[[#This Row],[Fecha Compra]]),"MM")</f>
        <v>01</v>
      </c>
      <c r="K2001" s="7">
        <f>YEAR(Origen[[#This Row],[Fecha Compra]])</f>
        <v>2034</v>
      </c>
      <c r="L2001">
        <v>19</v>
      </c>
      <c r="M2001">
        <v>65</v>
      </c>
      <c r="N2001">
        <f>Origen[[#This Row],[Unidades]]*Origen[[#This Row],[PVP]]</f>
        <v>1235</v>
      </c>
      <c r="O2001" s="1" t="s">
        <v>66</v>
      </c>
      <c r="P2001" s="1" t="s">
        <v>26</v>
      </c>
      <c r="Q2001" s="1" t="s">
        <v>90</v>
      </c>
      <c r="R2001" s="1" t="s">
        <v>35</v>
      </c>
      <c r="S2001" s="1" t="s">
        <v>9</v>
      </c>
      <c r="T2001" s="1" t="s">
        <v>28</v>
      </c>
      <c r="U2001" s="1" t="s">
        <v>79</v>
      </c>
    </row>
    <row r="2002" spans="1:21" x14ac:dyDescent="0.25">
      <c r="A2002">
        <v>2004</v>
      </c>
      <c r="B2002">
        <f>IF(IFERROR(VLOOKUP(Origen[[#This Row],[Customer ID]],A2003:A5901,1,FALSE),0)&gt;0,1,0)</f>
        <v>0</v>
      </c>
      <c r="C2002">
        <v>68</v>
      </c>
      <c r="D2002" s="1" t="s">
        <v>2</v>
      </c>
      <c r="E2002" s="1" t="str">
        <f>IF(Origen[[#This Row],[Genero Sin Depurar]]="","Desconocido",Origen[[#This Row],[Genero Sin Depurar]])</f>
        <v>Male</v>
      </c>
      <c r="F2002" s="1" t="s">
        <v>32</v>
      </c>
      <c r="G2002" s="1" t="s">
        <v>24</v>
      </c>
      <c r="H2002" s="2">
        <v>49298</v>
      </c>
      <c r="I2002" s="2" t="str">
        <f>TEXT(Origen[[#This Row],[Fecha Compra]],"dddd")</f>
        <v>miércoles</v>
      </c>
      <c r="J2002" s="7" t="str">
        <f>TEXT(MONTH(Origen[[#This Row],[Fecha Compra]]),"MM")</f>
        <v>01</v>
      </c>
      <c r="K2002" s="7">
        <f>YEAR(Origen[[#This Row],[Fecha Compra]])</f>
        <v>2034</v>
      </c>
      <c r="L2002">
        <v>32</v>
      </c>
      <c r="M2002">
        <v>72</v>
      </c>
      <c r="N2002">
        <f>Origen[[#This Row],[Unidades]]*Origen[[#This Row],[PVP]]</f>
        <v>2304</v>
      </c>
      <c r="O2002" s="1" t="s">
        <v>13</v>
      </c>
      <c r="P2002" s="1" t="s">
        <v>18</v>
      </c>
      <c r="Q2002" s="1" t="s">
        <v>126</v>
      </c>
      <c r="R2002" s="1" t="s">
        <v>19</v>
      </c>
      <c r="S2002" s="1" t="s">
        <v>9</v>
      </c>
      <c r="T2002" s="1" t="s">
        <v>15</v>
      </c>
      <c r="U2002" s="1" t="s">
        <v>40</v>
      </c>
    </row>
    <row r="2003" spans="1:21" x14ac:dyDescent="0.25">
      <c r="A2003">
        <v>2005</v>
      </c>
      <c r="B2003">
        <f>IF(IFERROR(VLOOKUP(Origen[[#This Row],[Customer ID]],A2004:A5902,1,FALSE),0)&gt;0,1,0)</f>
        <v>0</v>
      </c>
      <c r="C2003">
        <v>44</v>
      </c>
      <c r="D2003" s="1" t="s">
        <v>2</v>
      </c>
      <c r="E2003" s="1" t="str">
        <f>IF(Origen[[#This Row],[Genero Sin Depurar]]="","Desconocido",Origen[[#This Row],[Genero Sin Depurar]])</f>
        <v>Male</v>
      </c>
      <c r="F2003" s="1" t="s">
        <v>53</v>
      </c>
      <c r="G2003" s="1" t="s">
        <v>24</v>
      </c>
      <c r="H2003" s="2">
        <v>49300</v>
      </c>
      <c r="I2003" s="2" t="str">
        <f>TEXT(Origen[[#This Row],[Fecha Compra]],"dddd")</f>
        <v>viernes</v>
      </c>
      <c r="J2003" s="7" t="str">
        <f>TEXT(MONTH(Origen[[#This Row],[Fecha Compra]]),"MM")</f>
        <v>01</v>
      </c>
      <c r="K2003" s="7">
        <f>YEAR(Origen[[#This Row],[Fecha Compra]])</f>
        <v>2034</v>
      </c>
      <c r="L2003">
        <v>13</v>
      </c>
      <c r="M2003">
        <v>70</v>
      </c>
      <c r="N2003">
        <f>Origen[[#This Row],[Unidades]]*Origen[[#This Row],[PVP]]</f>
        <v>910</v>
      </c>
      <c r="O2003" s="1" t="s">
        <v>124</v>
      </c>
      <c r="P2003" s="1" t="s">
        <v>6</v>
      </c>
      <c r="Q2003" s="1" t="s">
        <v>126</v>
      </c>
      <c r="R2003" s="1" t="s">
        <v>39</v>
      </c>
      <c r="S2003" s="1" t="s">
        <v>52</v>
      </c>
      <c r="T2003" s="1" t="s">
        <v>15</v>
      </c>
      <c r="U2003" s="1" t="s">
        <v>58</v>
      </c>
    </row>
    <row r="2004" spans="1:21" x14ac:dyDescent="0.25">
      <c r="A2004">
        <v>2006</v>
      </c>
      <c r="B2004">
        <f>IF(IFERROR(VLOOKUP(Origen[[#This Row],[Customer ID]],A2005:A5903,1,FALSE),0)&gt;0,1,0)</f>
        <v>0</v>
      </c>
      <c r="C2004">
        <v>18</v>
      </c>
      <c r="D2004" s="1" t="s">
        <v>2</v>
      </c>
      <c r="E2004" s="1" t="str">
        <f>IF(Origen[[#This Row],[Genero Sin Depurar]]="","Desconocido",Origen[[#This Row],[Genero Sin Depurar]])</f>
        <v>Male</v>
      </c>
      <c r="F2004" s="1" t="s">
        <v>23</v>
      </c>
      <c r="G2004" s="1" t="s">
        <v>24</v>
      </c>
      <c r="H2004" s="2">
        <v>49302</v>
      </c>
      <c r="I2004" s="2" t="str">
        <f>TEXT(Origen[[#This Row],[Fecha Compra]],"dddd")</f>
        <v>domingo</v>
      </c>
      <c r="J2004" s="7" t="str">
        <f>TEXT(MONTH(Origen[[#This Row],[Fecha Compra]]),"MM")</f>
        <v>01</v>
      </c>
      <c r="K2004" s="7">
        <f>YEAR(Origen[[#This Row],[Fecha Compra]])</f>
        <v>2034</v>
      </c>
      <c r="L2004">
        <v>30</v>
      </c>
      <c r="M2004">
        <v>82</v>
      </c>
      <c r="N2004">
        <f>Origen[[#This Row],[Unidades]]*Origen[[#This Row],[PVP]]</f>
        <v>2460</v>
      </c>
      <c r="O2004" s="1" t="s">
        <v>104</v>
      </c>
      <c r="P2004" s="1" t="s">
        <v>26</v>
      </c>
      <c r="Q2004" s="1" t="s">
        <v>91</v>
      </c>
      <c r="R2004" s="1" t="s">
        <v>8</v>
      </c>
      <c r="S2004" s="1" t="s">
        <v>56</v>
      </c>
      <c r="T2004" s="1" t="s">
        <v>28</v>
      </c>
      <c r="U2004" s="1" t="s">
        <v>11</v>
      </c>
    </row>
    <row r="2005" spans="1:21" x14ac:dyDescent="0.25">
      <c r="A2005">
        <v>2007</v>
      </c>
      <c r="B2005">
        <f>IF(IFERROR(VLOOKUP(Origen[[#This Row],[Customer ID]],A2006:A5904,1,FALSE),0)&gt;0,1,0)</f>
        <v>0</v>
      </c>
      <c r="C2005">
        <v>58</v>
      </c>
      <c r="D2005" s="1" t="s">
        <v>2</v>
      </c>
      <c r="E2005" s="1" t="str">
        <f>IF(Origen[[#This Row],[Genero Sin Depurar]]="","Desconocido",Origen[[#This Row],[Genero Sin Depurar]])</f>
        <v>Male</v>
      </c>
      <c r="F2005" s="1" t="s">
        <v>101</v>
      </c>
      <c r="G2005" s="1" t="s">
        <v>49</v>
      </c>
      <c r="H2005" s="2">
        <v>49304</v>
      </c>
      <c r="I2005" s="2" t="str">
        <f>TEXT(Origen[[#This Row],[Fecha Compra]],"dddd")</f>
        <v>martes</v>
      </c>
      <c r="J2005" s="7" t="str">
        <f>TEXT(MONTH(Origen[[#This Row],[Fecha Compra]]),"MM")</f>
        <v>01</v>
      </c>
      <c r="K2005" s="7">
        <f>YEAR(Origen[[#This Row],[Fecha Compra]])</f>
        <v>2034</v>
      </c>
      <c r="L2005">
        <v>2</v>
      </c>
      <c r="M2005">
        <v>97</v>
      </c>
      <c r="N2005">
        <f>Origen[[#This Row],[Unidades]]*Origen[[#This Row],[PVP]]</f>
        <v>194</v>
      </c>
      <c r="O2005" s="1" t="s">
        <v>112</v>
      </c>
      <c r="P2005" s="1" t="s">
        <v>18</v>
      </c>
      <c r="Q2005" s="1" t="s">
        <v>51</v>
      </c>
      <c r="R2005" s="1" t="s">
        <v>39</v>
      </c>
      <c r="S2005" s="1" t="s">
        <v>9</v>
      </c>
      <c r="T2005" s="1" t="s">
        <v>21</v>
      </c>
      <c r="U2005" s="1" t="s">
        <v>31</v>
      </c>
    </row>
    <row r="2006" spans="1:21" x14ac:dyDescent="0.25">
      <c r="A2006">
        <v>2008</v>
      </c>
      <c r="B2006">
        <f>IF(IFERROR(VLOOKUP(Origen[[#This Row],[Customer ID]],A2007:A5905,1,FALSE),0)&gt;0,1,0)</f>
        <v>0</v>
      </c>
      <c r="C2006">
        <v>26</v>
      </c>
      <c r="D2006" s="1" t="s">
        <v>2</v>
      </c>
      <c r="E2006" s="1" t="str">
        <f>IF(Origen[[#This Row],[Genero Sin Depurar]]="","Desconocido",Origen[[#This Row],[Genero Sin Depurar]])</f>
        <v>Male</v>
      </c>
      <c r="F2006" s="1" t="s">
        <v>37</v>
      </c>
      <c r="G2006" s="1" t="s">
        <v>4</v>
      </c>
      <c r="H2006" s="2">
        <v>49306</v>
      </c>
      <c r="I2006" s="2" t="str">
        <f>TEXT(Origen[[#This Row],[Fecha Compra]],"dddd")</f>
        <v>jueves</v>
      </c>
      <c r="J2006" s="7" t="str">
        <f>TEXT(MONTH(Origen[[#This Row],[Fecha Compra]]),"MM")</f>
        <v>01</v>
      </c>
      <c r="K2006" s="7">
        <f>YEAR(Origen[[#This Row],[Fecha Compra]])</f>
        <v>2034</v>
      </c>
      <c r="L2006">
        <v>8</v>
      </c>
      <c r="M2006">
        <v>25</v>
      </c>
      <c r="N2006">
        <f>Origen[[#This Row],[Unidades]]*Origen[[#This Row],[PVP]]</f>
        <v>200</v>
      </c>
      <c r="O2006" s="1" t="s">
        <v>123</v>
      </c>
      <c r="P2006" s="1" t="s">
        <v>26</v>
      </c>
      <c r="Q2006" s="1" t="s">
        <v>47</v>
      </c>
      <c r="R2006" s="1" t="s">
        <v>35</v>
      </c>
      <c r="S2006" s="1" t="s">
        <v>52</v>
      </c>
      <c r="T2006" s="1" t="s">
        <v>28</v>
      </c>
      <c r="U2006" s="1" t="s">
        <v>40</v>
      </c>
    </row>
    <row r="2007" spans="1:21" x14ac:dyDescent="0.25">
      <c r="A2007">
        <v>2009</v>
      </c>
      <c r="B2007">
        <f>IF(IFERROR(VLOOKUP(Origen[[#This Row],[Customer ID]],A2008:A5906,1,FALSE),0)&gt;0,1,0)</f>
        <v>0</v>
      </c>
      <c r="C2007">
        <v>57</v>
      </c>
      <c r="D2007" s="1" t="s">
        <v>2</v>
      </c>
      <c r="E2007" s="1" t="str">
        <f>IF(Origen[[#This Row],[Genero Sin Depurar]]="","Desconocido",Origen[[#This Row],[Genero Sin Depurar]])</f>
        <v>Male</v>
      </c>
      <c r="F2007" s="1" t="s">
        <v>69</v>
      </c>
      <c r="G2007" s="1" t="s">
        <v>4</v>
      </c>
      <c r="H2007" s="2">
        <v>49308</v>
      </c>
      <c r="I2007" s="2" t="str">
        <f>TEXT(Origen[[#This Row],[Fecha Compra]],"dddd")</f>
        <v>sábado</v>
      </c>
      <c r="J2007" s="7" t="str">
        <f>TEXT(MONTH(Origen[[#This Row],[Fecha Compra]]),"MM")</f>
        <v>01</v>
      </c>
      <c r="K2007" s="7">
        <f>YEAR(Origen[[#This Row],[Fecha Compra]])</f>
        <v>2034</v>
      </c>
      <c r="L2007">
        <v>27</v>
      </c>
      <c r="M2007">
        <v>48</v>
      </c>
      <c r="N2007">
        <f>Origen[[#This Row],[Unidades]]*Origen[[#This Row],[PVP]]</f>
        <v>1296</v>
      </c>
      <c r="O2007" s="1" t="s">
        <v>85</v>
      </c>
      <c r="P2007" s="1" t="s">
        <v>26</v>
      </c>
      <c r="Q2007" s="1" t="s">
        <v>7</v>
      </c>
      <c r="R2007" s="1" t="s">
        <v>19</v>
      </c>
      <c r="S2007" s="1" t="s">
        <v>20</v>
      </c>
      <c r="T2007" s="1" t="s">
        <v>28</v>
      </c>
      <c r="U2007" s="1" t="s">
        <v>79</v>
      </c>
    </row>
    <row r="2008" spans="1:21" x14ac:dyDescent="0.25">
      <c r="A2008">
        <v>2010</v>
      </c>
      <c r="B2008">
        <f>IF(IFERROR(VLOOKUP(Origen[[#This Row],[Customer ID]],A2009:A5907,1,FALSE),0)&gt;0,1,0)</f>
        <v>0</v>
      </c>
      <c r="C2008">
        <v>37</v>
      </c>
      <c r="D2008" s="1" t="s">
        <v>2</v>
      </c>
      <c r="E2008" s="1" t="str">
        <f>IF(Origen[[#This Row],[Genero Sin Depurar]]="","Desconocido",Origen[[#This Row],[Genero Sin Depurar]])</f>
        <v>Male</v>
      </c>
      <c r="F2008" s="1" t="s">
        <v>119</v>
      </c>
      <c r="G2008" s="1" t="s">
        <v>24</v>
      </c>
      <c r="H2008" s="2">
        <v>49310</v>
      </c>
      <c r="I2008" s="2" t="str">
        <f>TEXT(Origen[[#This Row],[Fecha Compra]],"dddd")</f>
        <v>lunes</v>
      </c>
      <c r="J2008" s="7" t="str">
        <f>TEXT(MONTH(Origen[[#This Row],[Fecha Compra]]),"MM")</f>
        <v>01</v>
      </c>
      <c r="K2008" s="7">
        <f>YEAR(Origen[[#This Row],[Fecha Compra]])</f>
        <v>2035</v>
      </c>
      <c r="L2008">
        <v>26</v>
      </c>
      <c r="M2008">
        <v>99</v>
      </c>
      <c r="N2008">
        <f>Origen[[#This Row],[Unidades]]*Origen[[#This Row],[PVP]]</f>
        <v>2574</v>
      </c>
      <c r="O2008" s="1" t="s">
        <v>72</v>
      </c>
      <c r="P2008" s="1" t="s">
        <v>26</v>
      </c>
      <c r="Q2008" s="1" t="s">
        <v>108</v>
      </c>
      <c r="R2008" s="1" t="s">
        <v>35</v>
      </c>
      <c r="S2008" s="1" t="s">
        <v>27</v>
      </c>
      <c r="T2008" s="1" t="s">
        <v>10</v>
      </c>
      <c r="U2008" s="1" t="s">
        <v>58</v>
      </c>
    </row>
    <row r="2009" spans="1:21" x14ac:dyDescent="0.25">
      <c r="A2009">
        <v>2011</v>
      </c>
      <c r="B2009">
        <f>IF(IFERROR(VLOOKUP(Origen[[#This Row],[Customer ID]],A2010:A5908,1,FALSE),0)&gt;0,1,0)</f>
        <v>0</v>
      </c>
      <c r="C2009">
        <v>24</v>
      </c>
      <c r="D2009" s="1" t="s">
        <v>2</v>
      </c>
      <c r="E2009" s="1" t="str">
        <f>IF(Origen[[#This Row],[Genero Sin Depurar]]="","Desconocido",Origen[[#This Row],[Genero Sin Depurar]])</f>
        <v>Male</v>
      </c>
      <c r="F2009" s="1" t="s">
        <v>12</v>
      </c>
      <c r="G2009" s="1" t="s">
        <v>4</v>
      </c>
      <c r="H2009" s="2">
        <v>49312</v>
      </c>
      <c r="I2009" s="2" t="str">
        <f>TEXT(Origen[[#This Row],[Fecha Compra]],"dddd")</f>
        <v>miércoles</v>
      </c>
      <c r="J2009" s="7" t="str">
        <f>TEXT(MONTH(Origen[[#This Row],[Fecha Compra]]),"MM")</f>
        <v>01</v>
      </c>
      <c r="K2009" s="7">
        <f>YEAR(Origen[[#This Row],[Fecha Compra]])</f>
        <v>2035</v>
      </c>
      <c r="L2009">
        <v>3</v>
      </c>
      <c r="M2009">
        <v>21</v>
      </c>
      <c r="N2009">
        <f>Origen[[#This Row],[Unidades]]*Origen[[#This Row],[PVP]]</f>
        <v>63</v>
      </c>
      <c r="O2009" s="1" t="s">
        <v>87</v>
      </c>
      <c r="P2009" s="1" t="s">
        <v>26</v>
      </c>
      <c r="Q2009" s="1" t="s">
        <v>14</v>
      </c>
      <c r="R2009" s="1" t="s">
        <v>35</v>
      </c>
      <c r="S2009" s="1" t="s">
        <v>52</v>
      </c>
      <c r="T2009" s="1" t="s">
        <v>68</v>
      </c>
      <c r="U2009" s="1" t="s">
        <v>58</v>
      </c>
    </row>
    <row r="2010" spans="1:21" x14ac:dyDescent="0.25">
      <c r="A2010">
        <v>2012</v>
      </c>
      <c r="B2010">
        <f>IF(IFERROR(VLOOKUP(Origen[[#This Row],[Customer ID]],A2011:A5909,1,FALSE),0)&gt;0,1,0)</f>
        <v>0</v>
      </c>
      <c r="C2010">
        <v>57</v>
      </c>
      <c r="D2010" s="1" t="s">
        <v>2</v>
      </c>
      <c r="E2010" s="1" t="str">
        <f>IF(Origen[[#This Row],[Genero Sin Depurar]]="","Desconocido",Origen[[#This Row],[Genero Sin Depurar]])</f>
        <v>Male</v>
      </c>
      <c r="F2010" s="1" t="s">
        <v>23</v>
      </c>
      <c r="G2010" s="1" t="s">
        <v>24</v>
      </c>
      <c r="H2010" s="2">
        <v>49314</v>
      </c>
      <c r="I2010" s="2" t="str">
        <f>TEXT(Origen[[#This Row],[Fecha Compra]],"dddd")</f>
        <v>viernes</v>
      </c>
      <c r="J2010" s="7" t="str">
        <f>TEXT(MONTH(Origen[[#This Row],[Fecha Compra]]),"MM")</f>
        <v>01</v>
      </c>
      <c r="K2010" s="7">
        <f>YEAR(Origen[[#This Row],[Fecha Compra]])</f>
        <v>2035</v>
      </c>
      <c r="L2010">
        <v>4</v>
      </c>
      <c r="M2010">
        <v>94</v>
      </c>
      <c r="N2010">
        <f>Origen[[#This Row],[Unidades]]*Origen[[#This Row],[PVP]]</f>
        <v>376</v>
      </c>
      <c r="O2010" s="1" t="s">
        <v>46</v>
      </c>
      <c r="P2010" s="1" t="s">
        <v>26</v>
      </c>
      <c r="Q2010" s="1" t="s">
        <v>100</v>
      </c>
      <c r="R2010" s="1" t="s">
        <v>19</v>
      </c>
      <c r="S2010" s="1" t="s">
        <v>9</v>
      </c>
      <c r="T2010" s="1" t="s">
        <v>57</v>
      </c>
      <c r="U2010" s="1" t="s">
        <v>70</v>
      </c>
    </row>
    <row r="2011" spans="1:21" x14ac:dyDescent="0.25">
      <c r="A2011">
        <v>2013</v>
      </c>
      <c r="B2011">
        <f>IF(IFERROR(VLOOKUP(Origen[[#This Row],[Customer ID]],A2012:A5910,1,FALSE),0)&gt;0,1,0)</f>
        <v>0</v>
      </c>
      <c r="C2011">
        <v>48</v>
      </c>
      <c r="D2011" s="1" t="s">
        <v>2</v>
      </c>
      <c r="E2011" s="1" t="str">
        <f>IF(Origen[[#This Row],[Genero Sin Depurar]]="","Desconocido",Origen[[#This Row],[Genero Sin Depurar]])</f>
        <v>Male</v>
      </c>
      <c r="F2011" s="1" t="s">
        <v>16</v>
      </c>
      <c r="G2011" s="1" t="s">
        <v>4</v>
      </c>
      <c r="H2011" s="2">
        <v>49316</v>
      </c>
      <c r="I2011" s="2" t="str">
        <f>TEXT(Origen[[#This Row],[Fecha Compra]],"dddd")</f>
        <v>domingo</v>
      </c>
      <c r="J2011" s="7" t="str">
        <f>TEXT(MONTH(Origen[[#This Row],[Fecha Compra]]),"MM")</f>
        <v>01</v>
      </c>
      <c r="K2011" s="7">
        <f>YEAR(Origen[[#This Row],[Fecha Compra]])</f>
        <v>2035</v>
      </c>
      <c r="L2011">
        <v>5</v>
      </c>
      <c r="M2011">
        <v>53</v>
      </c>
      <c r="N2011">
        <f>Origen[[#This Row],[Unidades]]*Origen[[#This Row],[PVP]]</f>
        <v>265</v>
      </c>
      <c r="O2011" s="1" t="s">
        <v>89</v>
      </c>
      <c r="P2011" s="1" t="s">
        <v>6</v>
      </c>
      <c r="Q2011" s="1" t="s">
        <v>78</v>
      </c>
      <c r="R2011" s="1" t="s">
        <v>39</v>
      </c>
      <c r="S2011" s="1" t="s">
        <v>56</v>
      </c>
      <c r="T2011" s="1" t="s">
        <v>15</v>
      </c>
      <c r="U2011" s="1" t="s">
        <v>11</v>
      </c>
    </row>
    <row r="2012" spans="1:21" x14ac:dyDescent="0.25">
      <c r="A2012">
        <v>2014</v>
      </c>
      <c r="B2012">
        <f>IF(IFERROR(VLOOKUP(Origen[[#This Row],[Customer ID]],A2013:A5911,1,FALSE),0)&gt;0,1,0)</f>
        <v>0</v>
      </c>
      <c r="C2012">
        <v>39</v>
      </c>
      <c r="D2012" s="1" t="s">
        <v>2</v>
      </c>
      <c r="E2012" s="1" t="str">
        <f>IF(Origen[[#This Row],[Genero Sin Depurar]]="","Desconocido",Origen[[#This Row],[Genero Sin Depurar]])</f>
        <v>Male</v>
      </c>
      <c r="F2012" s="1" t="s">
        <v>114</v>
      </c>
      <c r="G2012" s="1" t="s">
        <v>49</v>
      </c>
      <c r="H2012" s="2">
        <v>49318</v>
      </c>
      <c r="I2012" s="2" t="str">
        <f>TEXT(Origen[[#This Row],[Fecha Compra]],"dddd")</f>
        <v>martes</v>
      </c>
      <c r="J2012" s="7" t="str">
        <f>TEXT(MONTH(Origen[[#This Row],[Fecha Compra]]),"MM")</f>
        <v>01</v>
      </c>
      <c r="K2012" s="7">
        <f>YEAR(Origen[[#This Row],[Fecha Compra]])</f>
        <v>2035</v>
      </c>
      <c r="L2012">
        <v>25</v>
      </c>
      <c r="M2012">
        <v>70</v>
      </c>
      <c r="N2012">
        <f>Origen[[#This Row],[Unidades]]*Origen[[#This Row],[PVP]]</f>
        <v>1750</v>
      </c>
      <c r="O2012" s="1" t="s">
        <v>123</v>
      </c>
      <c r="P2012" s="1" t="s">
        <v>26</v>
      </c>
      <c r="Q2012" s="1" t="s">
        <v>82</v>
      </c>
      <c r="R2012" s="1" t="s">
        <v>8</v>
      </c>
      <c r="S2012" s="1" t="s">
        <v>36</v>
      </c>
      <c r="T2012" s="1" t="s">
        <v>68</v>
      </c>
      <c r="U2012" s="1" t="s">
        <v>40</v>
      </c>
    </row>
    <row r="2013" spans="1:21" x14ac:dyDescent="0.25">
      <c r="A2013">
        <v>2015</v>
      </c>
      <c r="B2013">
        <f>IF(IFERROR(VLOOKUP(Origen[[#This Row],[Customer ID]],A2014:A5912,1,FALSE),0)&gt;0,1,0)</f>
        <v>0</v>
      </c>
      <c r="C2013">
        <v>51</v>
      </c>
      <c r="D2013" s="1" t="s">
        <v>2</v>
      </c>
      <c r="E2013" s="1" t="str">
        <f>IF(Origen[[#This Row],[Genero Sin Depurar]]="","Desconocido",Origen[[#This Row],[Genero Sin Depurar]])</f>
        <v>Male</v>
      </c>
      <c r="F2013" s="1" t="s">
        <v>69</v>
      </c>
      <c r="G2013" s="1" t="s">
        <v>4</v>
      </c>
      <c r="H2013" s="2">
        <v>49320</v>
      </c>
      <c r="I2013" s="2" t="str">
        <f>TEXT(Origen[[#This Row],[Fecha Compra]],"dddd")</f>
        <v>jueves</v>
      </c>
      <c r="J2013" s="7" t="str">
        <f>TEXT(MONTH(Origen[[#This Row],[Fecha Compra]]),"MM")</f>
        <v>01</v>
      </c>
      <c r="K2013" s="7">
        <f>YEAR(Origen[[#This Row],[Fecha Compra]])</f>
        <v>2035</v>
      </c>
      <c r="L2013">
        <v>47</v>
      </c>
      <c r="M2013">
        <v>26</v>
      </c>
      <c r="N2013">
        <f>Origen[[#This Row],[Unidades]]*Origen[[#This Row],[PVP]]</f>
        <v>1222</v>
      </c>
      <c r="O2013" s="1" t="s">
        <v>132</v>
      </c>
      <c r="P2013" s="1" t="s">
        <v>6</v>
      </c>
      <c r="Q2013" s="1" t="s">
        <v>76</v>
      </c>
      <c r="R2013" s="1" t="s">
        <v>35</v>
      </c>
      <c r="S2013" s="1" t="s">
        <v>36</v>
      </c>
      <c r="T2013" s="1" t="s">
        <v>28</v>
      </c>
      <c r="U2013" s="1" t="s">
        <v>58</v>
      </c>
    </row>
    <row r="2014" spans="1:21" x14ac:dyDescent="0.25">
      <c r="A2014">
        <v>2016</v>
      </c>
      <c r="B2014">
        <f>IF(IFERROR(VLOOKUP(Origen[[#This Row],[Customer ID]],A2015:A5913,1,FALSE),0)&gt;0,1,0)</f>
        <v>0</v>
      </c>
      <c r="C2014">
        <v>57</v>
      </c>
      <c r="D2014" s="1" t="s">
        <v>2</v>
      </c>
      <c r="E2014" s="1" t="str">
        <f>IF(Origen[[#This Row],[Genero Sin Depurar]]="","Desconocido",Origen[[#This Row],[Genero Sin Depurar]])</f>
        <v>Male</v>
      </c>
      <c r="F2014" s="1" t="s">
        <v>115</v>
      </c>
      <c r="G2014" s="1" t="s">
        <v>49</v>
      </c>
      <c r="H2014" s="2">
        <v>49322</v>
      </c>
      <c r="I2014" s="2" t="str">
        <f>TEXT(Origen[[#This Row],[Fecha Compra]],"dddd")</f>
        <v>sábado</v>
      </c>
      <c r="J2014" s="7" t="str">
        <f>TEXT(MONTH(Origen[[#This Row],[Fecha Compra]]),"MM")</f>
        <v>01</v>
      </c>
      <c r="K2014" s="7">
        <f>YEAR(Origen[[#This Row],[Fecha Compra]])</f>
        <v>2035</v>
      </c>
      <c r="L2014">
        <v>8</v>
      </c>
      <c r="M2014">
        <v>82</v>
      </c>
      <c r="N2014">
        <f>Origen[[#This Row],[Unidades]]*Origen[[#This Row],[PVP]]</f>
        <v>656</v>
      </c>
      <c r="O2014" s="1" t="s">
        <v>123</v>
      </c>
      <c r="P2014" s="1" t="s">
        <v>18</v>
      </c>
      <c r="Q2014" s="1" t="s">
        <v>51</v>
      </c>
      <c r="R2014" s="1" t="s">
        <v>35</v>
      </c>
      <c r="S2014" s="1" t="s">
        <v>27</v>
      </c>
      <c r="T2014" s="1" t="s">
        <v>21</v>
      </c>
      <c r="U2014" s="1" t="s">
        <v>11</v>
      </c>
    </row>
    <row r="2015" spans="1:21" x14ac:dyDescent="0.25">
      <c r="A2015">
        <v>2017</v>
      </c>
      <c r="B2015">
        <f>IF(IFERROR(VLOOKUP(Origen[[#This Row],[Customer ID]],A2016:A5914,1,FALSE),0)&gt;0,1,0)</f>
        <v>0</v>
      </c>
      <c r="C2015">
        <v>53</v>
      </c>
      <c r="D2015" s="1" t="s">
        <v>2</v>
      </c>
      <c r="E2015" s="1" t="str">
        <f>IF(Origen[[#This Row],[Genero Sin Depurar]]="","Desconocido",Origen[[#This Row],[Genero Sin Depurar]])</f>
        <v>Male</v>
      </c>
      <c r="F2015" s="1" t="s">
        <v>53</v>
      </c>
      <c r="G2015" s="1" t="s">
        <v>24</v>
      </c>
      <c r="H2015" s="2">
        <v>49324</v>
      </c>
      <c r="I2015" s="2" t="str">
        <f>TEXT(Origen[[#This Row],[Fecha Compra]],"dddd")</f>
        <v>lunes</v>
      </c>
      <c r="J2015" s="7" t="str">
        <f>TEXT(MONTH(Origen[[#This Row],[Fecha Compra]]),"MM")</f>
        <v>01</v>
      </c>
      <c r="K2015" s="7">
        <f>YEAR(Origen[[#This Row],[Fecha Compra]])</f>
        <v>2035</v>
      </c>
      <c r="L2015">
        <v>20</v>
      </c>
      <c r="M2015">
        <v>47</v>
      </c>
      <c r="N2015">
        <f>Origen[[#This Row],[Unidades]]*Origen[[#This Row],[PVP]]</f>
        <v>940</v>
      </c>
      <c r="O2015" s="1" t="s">
        <v>13</v>
      </c>
      <c r="P2015" s="1" t="s">
        <v>18</v>
      </c>
      <c r="Q2015" s="1" t="s">
        <v>65</v>
      </c>
      <c r="R2015" s="1" t="s">
        <v>8</v>
      </c>
      <c r="S2015" s="1" t="s">
        <v>36</v>
      </c>
      <c r="T2015" s="1" t="s">
        <v>68</v>
      </c>
      <c r="U2015" s="1" t="s">
        <v>11</v>
      </c>
    </row>
    <row r="2016" spans="1:21" x14ac:dyDescent="0.25">
      <c r="A2016">
        <v>2018</v>
      </c>
      <c r="B2016">
        <f>IF(IFERROR(VLOOKUP(Origen[[#This Row],[Customer ID]],A2017:A5915,1,FALSE),0)&gt;0,1,0)</f>
        <v>0</v>
      </c>
      <c r="C2016">
        <v>70</v>
      </c>
      <c r="D2016" s="1" t="s">
        <v>2</v>
      </c>
      <c r="E2016" s="1" t="str">
        <f>IF(Origen[[#This Row],[Genero Sin Depurar]]="","Desconocido",Origen[[#This Row],[Genero Sin Depurar]])</f>
        <v>Male</v>
      </c>
      <c r="F2016" s="1" t="s">
        <v>107</v>
      </c>
      <c r="G2016" s="1" t="s">
        <v>4</v>
      </c>
      <c r="H2016" s="2">
        <v>49326</v>
      </c>
      <c r="I2016" s="2" t="str">
        <f>TEXT(Origen[[#This Row],[Fecha Compra]],"dddd")</f>
        <v>miércoles</v>
      </c>
      <c r="J2016" s="7" t="str">
        <f>TEXT(MONTH(Origen[[#This Row],[Fecha Compra]]),"MM")</f>
        <v>01</v>
      </c>
      <c r="K2016" s="7">
        <f>YEAR(Origen[[#This Row],[Fecha Compra]])</f>
        <v>2035</v>
      </c>
      <c r="L2016">
        <v>42</v>
      </c>
      <c r="M2016">
        <v>32</v>
      </c>
      <c r="N2016">
        <f>Origen[[#This Row],[Unidades]]*Origen[[#This Row],[PVP]]</f>
        <v>1344</v>
      </c>
      <c r="O2016" s="1" t="s">
        <v>17</v>
      </c>
      <c r="P2016" s="1" t="s">
        <v>18</v>
      </c>
      <c r="Q2016" s="1" t="s">
        <v>78</v>
      </c>
      <c r="R2016" s="1" t="s">
        <v>8</v>
      </c>
      <c r="S2016" s="1" t="s">
        <v>27</v>
      </c>
      <c r="T2016" s="1" t="s">
        <v>57</v>
      </c>
      <c r="U2016" s="1" t="s">
        <v>79</v>
      </c>
    </row>
    <row r="2017" spans="1:21" x14ac:dyDescent="0.25">
      <c r="A2017">
        <v>2019</v>
      </c>
      <c r="B2017">
        <f>IF(IFERROR(VLOOKUP(Origen[[#This Row],[Customer ID]],A2018:A5916,1,FALSE),0)&gt;0,1,0)</f>
        <v>0</v>
      </c>
      <c r="C2017">
        <v>60</v>
      </c>
      <c r="D2017" s="1" t="s">
        <v>2</v>
      </c>
      <c r="E2017" s="1" t="str">
        <f>IF(Origen[[#This Row],[Genero Sin Depurar]]="","Desconocido",Origen[[#This Row],[Genero Sin Depurar]])</f>
        <v>Male</v>
      </c>
      <c r="F2017" s="1" t="s">
        <v>114</v>
      </c>
      <c r="G2017" s="1" t="s">
        <v>49</v>
      </c>
      <c r="H2017" s="2">
        <v>49328</v>
      </c>
      <c r="I2017" s="2" t="str">
        <f>TEXT(Origen[[#This Row],[Fecha Compra]],"dddd")</f>
        <v>viernes</v>
      </c>
      <c r="J2017" s="7" t="str">
        <f>TEXT(MONTH(Origen[[#This Row],[Fecha Compra]]),"MM")</f>
        <v>01</v>
      </c>
      <c r="K2017" s="7">
        <f>YEAR(Origen[[#This Row],[Fecha Compra]])</f>
        <v>2035</v>
      </c>
      <c r="L2017">
        <v>20</v>
      </c>
      <c r="M2017">
        <v>97</v>
      </c>
      <c r="N2017">
        <f>Origen[[#This Row],[Unidades]]*Origen[[#This Row],[PVP]]</f>
        <v>1940</v>
      </c>
      <c r="O2017" s="1" t="s">
        <v>54</v>
      </c>
      <c r="P2017" s="1" t="s">
        <v>18</v>
      </c>
      <c r="Q2017" s="1" t="s">
        <v>62</v>
      </c>
      <c r="R2017" s="1" t="s">
        <v>39</v>
      </c>
      <c r="S2017" s="1" t="s">
        <v>56</v>
      </c>
      <c r="T2017" s="1" t="s">
        <v>57</v>
      </c>
      <c r="U2017" s="1" t="s">
        <v>22</v>
      </c>
    </row>
    <row r="2018" spans="1:21" x14ac:dyDescent="0.25">
      <c r="A2018">
        <v>2020</v>
      </c>
      <c r="B2018">
        <f>IF(IFERROR(VLOOKUP(Origen[[#This Row],[Customer ID]],A2019:A5917,1,FALSE),0)&gt;0,1,0)</f>
        <v>0</v>
      </c>
      <c r="C2018">
        <v>31</v>
      </c>
      <c r="D2018" s="1" t="s">
        <v>2</v>
      </c>
      <c r="E2018" s="1" t="str">
        <f>IF(Origen[[#This Row],[Genero Sin Depurar]]="","Desconocido",Origen[[#This Row],[Genero Sin Depurar]])</f>
        <v>Male</v>
      </c>
      <c r="F2018" s="1" t="s">
        <v>37</v>
      </c>
      <c r="G2018" s="1" t="s">
        <v>4</v>
      </c>
      <c r="H2018" s="2">
        <v>49330</v>
      </c>
      <c r="I2018" s="2" t="str">
        <f>TEXT(Origen[[#This Row],[Fecha Compra]],"dddd")</f>
        <v>domingo</v>
      </c>
      <c r="J2018" s="7" t="str">
        <f>TEXT(MONTH(Origen[[#This Row],[Fecha Compra]]),"MM")</f>
        <v>01</v>
      </c>
      <c r="K2018" s="7">
        <f>YEAR(Origen[[#This Row],[Fecha Compra]])</f>
        <v>2035</v>
      </c>
      <c r="L2018">
        <v>23</v>
      </c>
      <c r="M2018">
        <v>68</v>
      </c>
      <c r="N2018">
        <f>Origen[[#This Row],[Unidades]]*Origen[[#This Row],[PVP]]</f>
        <v>1564</v>
      </c>
      <c r="O2018" s="1" t="s">
        <v>117</v>
      </c>
      <c r="P2018" s="1" t="s">
        <v>18</v>
      </c>
      <c r="Q2018" s="1" t="s">
        <v>90</v>
      </c>
      <c r="R2018" s="1" t="s">
        <v>8</v>
      </c>
      <c r="S2018" s="1" t="s">
        <v>56</v>
      </c>
      <c r="T2018" s="1" t="s">
        <v>15</v>
      </c>
      <c r="U2018" s="1" t="s">
        <v>11</v>
      </c>
    </row>
    <row r="2019" spans="1:21" x14ac:dyDescent="0.25">
      <c r="A2019">
        <v>2021</v>
      </c>
      <c r="B2019">
        <f>IF(IFERROR(VLOOKUP(Origen[[#This Row],[Customer ID]],A2020:A5918,1,FALSE),0)&gt;0,1,0)</f>
        <v>0</v>
      </c>
      <c r="C2019">
        <v>41</v>
      </c>
      <c r="D2019" s="1" t="s">
        <v>2</v>
      </c>
      <c r="E2019" s="1" t="str">
        <f>IF(Origen[[#This Row],[Genero Sin Depurar]]="","Desconocido",Origen[[#This Row],[Genero Sin Depurar]])</f>
        <v>Male</v>
      </c>
      <c r="F2019" s="1" t="s">
        <v>12</v>
      </c>
      <c r="G2019" s="1" t="s">
        <v>4</v>
      </c>
      <c r="H2019" s="2">
        <v>49332</v>
      </c>
      <c r="I2019" s="2" t="str">
        <f>TEXT(Origen[[#This Row],[Fecha Compra]],"dddd")</f>
        <v>martes</v>
      </c>
      <c r="J2019" s="7" t="str">
        <f>TEXT(MONTH(Origen[[#This Row],[Fecha Compra]]),"MM")</f>
        <v>01</v>
      </c>
      <c r="K2019" s="7">
        <f>YEAR(Origen[[#This Row],[Fecha Compra]])</f>
        <v>2035</v>
      </c>
      <c r="L2019">
        <v>26</v>
      </c>
      <c r="M2019">
        <v>23</v>
      </c>
      <c r="N2019">
        <f>Origen[[#This Row],[Unidades]]*Origen[[#This Row],[PVP]]</f>
        <v>598</v>
      </c>
      <c r="O2019" s="1" t="s">
        <v>120</v>
      </c>
      <c r="P2019" s="1" t="s">
        <v>26</v>
      </c>
      <c r="Q2019" s="1" t="s">
        <v>100</v>
      </c>
      <c r="R2019" s="1" t="s">
        <v>8</v>
      </c>
      <c r="S2019" s="1" t="s">
        <v>27</v>
      </c>
      <c r="T2019" s="1" t="s">
        <v>15</v>
      </c>
      <c r="U2019" s="1" t="s">
        <v>40</v>
      </c>
    </row>
    <row r="2020" spans="1:21" x14ac:dyDescent="0.25">
      <c r="A2020">
        <v>2022</v>
      </c>
      <c r="B2020">
        <f>IF(IFERROR(VLOOKUP(Origen[[#This Row],[Customer ID]],A2021:A5919,1,FALSE),0)&gt;0,1,0)</f>
        <v>0</v>
      </c>
      <c r="C2020">
        <v>62</v>
      </c>
      <c r="D2020" s="1" t="s">
        <v>2</v>
      </c>
      <c r="E2020" s="1" t="str">
        <f>IF(Origen[[#This Row],[Genero Sin Depurar]]="","Desconocido",Origen[[#This Row],[Genero Sin Depurar]])</f>
        <v>Male</v>
      </c>
      <c r="F2020" s="1" t="s">
        <v>48</v>
      </c>
      <c r="G2020" s="1" t="s">
        <v>49</v>
      </c>
      <c r="H2020" s="2">
        <v>49334</v>
      </c>
      <c r="I2020" s="2" t="str">
        <f>TEXT(Origen[[#This Row],[Fecha Compra]],"dddd")</f>
        <v>jueves</v>
      </c>
      <c r="J2020" s="7" t="str">
        <f>TEXT(MONTH(Origen[[#This Row],[Fecha Compra]]),"MM")</f>
        <v>01</v>
      </c>
      <c r="K2020" s="7">
        <f>YEAR(Origen[[#This Row],[Fecha Compra]])</f>
        <v>2035</v>
      </c>
      <c r="L2020">
        <v>48</v>
      </c>
      <c r="M2020">
        <v>33</v>
      </c>
      <c r="N2020">
        <f>Origen[[#This Row],[Unidades]]*Origen[[#This Row],[PVP]]</f>
        <v>1584</v>
      </c>
      <c r="O2020" s="1" t="s">
        <v>13</v>
      </c>
      <c r="P2020" s="1" t="s">
        <v>26</v>
      </c>
      <c r="Q2020" s="1" t="s">
        <v>78</v>
      </c>
      <c r="R2020" s="1" t="s">
        <v>8</v>
      </c>
      <c r="S2020" s="1" t="s">
        <v>36</v>
      </c>
      <c r="T2020" s="1" t="s">
        <v>10</v>
      </c>
      <c r="U2020" s="1" t="s">
        <v>40</v>
      </c>
    </row>
    <row r="2021" spans="1:21" x14ac:dyDescent="0.25">
      <c r="A2021">
        <v>2023</v>
      </c>
      <c r="B2021">
        <f>IF(IFERROR(VLOOKUP(Origen[[#This Row],[Customer ID]],A2022:A5920,1,FALSE),0)&gt;0,1,0)</f>
        <v>0</v>
      </c>
      <c r="C2021">
        <v>59</v>
      </c>
      <c r="D2021" s="1" t="s">
        <v>2</v>
      </c>
      <c r="E2021" s="1" t="str">
        <f>IF(Origen[[#This Row],[Genero Sin Depurar]]="","Desconocido",Origen[[#This Row],[Genero Sin Depurar]])</f>
        <v>Male</v>
      </c>
      <c r="F2021" s="1" t="s">
        <v>88</v>
      </c>
      <c r="G2021" s="1" t="s">
        <v>49</v>
      </c>
      <c r="H2021" s="2">
        <v>49336</v>
      </c>
      <c r="I2021" s="2" t="str">
        <f>TEXT(Origen[[#This Row],[Fecha Compra]],"dddd")</f>
        <v>sábado</v>
      </c>
      <c r="J2021" s="7" t="str">
        <f>TEXT(MONTH(Origen[[#This Row],[Fecha Compra]]),"MM")</f>
        <v>01</v>
      </c>
      <c r="K2021" s="7">
        <f>YEAR(Origen[[#This Row],[Fecha Compra]])</f>
        <v>2035</v>
      </c>
      <c r="L2021">
        <v>16</v>
      </c>
      <c r="M2021">
        <v>38</v>
      </c>
      <c r="N2021">
        <f>Origen[[#This Row],[Unidades]]*Origen[[#This Row],[PVP]]</f>
        <v>608</v>
      </c>
      <c r="O2021" s="1" t="s">
        <v>72</v>
      </c>
      <c r="P2021" s="1" t="s">
        <v>18</v>
      </c>
      <c r="Q2021" s="1" t="s">
        <v>76</v>
      </c>
      <c r="R2021" s="1" t="s">
        <v>8</v>
      </c>
      <c r="S2021" s="1" t="s">
        <v>56</v>
      </c>
      <c r="T2021" s="1" t="s">
        <v>15</v>
      </c>
      <c r="U2021" s="1" t="s">
        <v>58</v>
      </c>
    </row>
    <row r="2022" spans="1:21" x14ac:dyDescent="0.25">
      <c r="A2022">
        <v>2024</v>
      </c>
      <c r="B2022">
        <f>IF(IFERROR(VLOOKUP(Origen[[#This Row],[Customer ID]],A2023:A5921,1,FALSE),0)&gt;0,1,0)</f>
        <v>0</v>
      </c>
      <c r="C2022">
        <v>46</v>
      </c>
      <c r="D2022" s="1" t="s">
        <v>2</v>
      </c>
      <c r="E2022" s="1" t="str">
        <f>IF(Origen[[#This Row],[Genero Sin Depurar]]="","Desconocido",Origen[[#This Row],[Genero Sin Depurar]])</f>
        <v>Male</v>
      </c>
      <c r="F2022" s="1" t="s">
        <v>107</v>
      </c>
      <c r="G2022" s="1" t="s">
        <v>4</v>
      </c>
      <c r="H2022" s="2">
        <v>49338</v>
      </c>
      <c r="I2022" s="2" t="str">
        <f>TEXT(Origen[[#This Row],[Fecha Compra]],"dddd")</f>
        <v>lunes</v>
      </c>
      <c r="J2022" s="7" t="str">
        <f>TEXT(MONTH(Origen[[#This Row],[Fecha Compra]]),"MM")</f>
        <v>01</v>
      </c>
      <c r="K2022" s="7">
        <f>YEAR(Origen[[#This Row],[Fecha Compra]])</f>
        <v>2035</v>
      </c>
      <c r="L2022">
        <v>28</v>
      </c>
      <c r="M2022">
        <v>68</v>
      </c>
      <c r="N2022">
        <f>Origen[[#This Row],[Unidades]]*Origen[[#This Row],[PVP]]</f>
        <v>1904</v>
      </c>
      <c r="O2022" s="1" t="s">
        <v>117</v>
      </c>
      <c r="P2022" s="1" t="s">
        <v>18</v>
      </c>
      <c r="Q2022" s="1" t="s">
        <v>67</v>
      </c>
      <c r="R2022" s="1" t="s">
        <v>8</v>
      </c>
      <c r="S2022" s="1" t="s">
        <v>56</v>
      </c>
      <c r="T2022" s="1" t="s">
        <v>15</v>
      </c>
      <c r="U2022" s="1" t="s">
        <v>58</v>
      </c>
    </row>
    <row r="2023" spans="1:21" x14ac:dyDescent="0.25">
      <c r="A2023">
        <v>2025</v>
      </c>
      <c r="B2023">
        <f>IF(IFERROR(VLOOKUP(Origen[[#This Row],[Customer ID]],A2024:A5922,1,FALSE),0)&gt;0,1,0)</f>
        <v>0</v>
      </c>
      <c r="C2023">
        <v>62</v>
      </c>
      <c r="D2023" s="1" t="s">
        <v>2</v>
      </c>
      <c r="E2023" s="1" t="str">
        <f>IF(Origen[[#This Row],[Genero Sin Depurar]]="","Desconocido",Origen[[#This Row],[Genero Sin Depurar]])</f>
        <v>Male</v>
      </c>
      <c r="F2023" s="1" t="s">
        <v>107</v>
      </c>
      <c r="G2023" s="1" t="s">
        <v>4</v>
      </c>
      <c r="H2023" s="2">
        <v>49340</v>
      </c>
      <c r="I2023" s="2" t="str">
        <f>TEXT(Origen[[#This Row],[Fecha Compra]],"dddd")</f>
        <v>miércoles</v>
      </c>
      <c r="J2023" s="7" t="str">
        <f>TEXT(MONTH(Origen[[#This Row],[Fecha Compra]]),"MM")</f>
        <v>01</v>
      </c>
      <c r="K2023" s="7">
        <f>YEAR(Origen[[#This Row],[Fecha Compra]])</f>
        <v>2035</v>
      </c>
      <c r="L2023">
        <v>39</v>
      </c>
      <c r="M2023">
        <v>23</v>
      </c>
      <c r="N2023">
        <f>Origen[[#This Row],[Unidades]]*Origen[[#This Row],[PVP]]</f>
        <v>897</v>
      </c>
      <c r="O2023" s="1" t="s">
        <v>54</v>
      </c>
      <c r="P2023" s="1" t="s">
        <v>6</v>
      </c>
      <c r="Q2023" s="1" t="s">
        <v>47</v>
      </c>
      <c r="R2023" s="1" t="s">
        <v>39</v>
      </c>
      <c r="S2023" s="1" t="s">
        <v>9</v>
      </c>
      <c r="T2023" s="1" t="s">
        <v>28</v>
      </c>
      <c r="U2023" s="1" t="s">
        <v>22</v>
      </c>
    </row>
    <row r="2024" spans="1:21" x14ac:dyDescent="0.25">
      <c r="A2024">
        <v>2026</v>
      </c>
      <c r="B2024">
        <f>IF(IFERROR(VLOOKUP(Origen[[#This Row],[Customer ID]],A2025:A5923,1,FALSE),0)&gt;0,1,0)</f>
        <v>0</v>
      </c>
      <c r="C2024">
        <v>42</v>
      </c>
      <c r="D2024" s="1" t="s">
        <v>2</v>
      </c>
      <c r="E2024" s="1" t="str">
        <f>IF(Origen[[#This Row],[Genero Sin Depurar]]="","Desconocido",Origen[[#This Row],[Genero Sin Depurar]])</f>
        <v>Male</v>
      </c>
      <c r="F2024" s="1" t="s">
        <v>37</v>
      </c>
      <c r="G2024" s="1" t="s">
        <v>4</v>
      </c>
      <c r="H2024" s="2">
        <v>49342</v>
      </c>
      <c r="I2024" s="2" t="str">
        <f>TEXT(Origen[[#This Row],[Fecha Compra]],"dddd")</f>
        <v>viernes</v>
      </c>
      <c r="J2024" s="7" t="str">
        <f>TEXT(MONTH(Origen[[#This Row],[Fecha Compra]]),"MM")</f>
        <v>01</v>
      </c>
      <c r="K2024" s="7">
        <f>YEAR(Origen[[#This Row],[Fecha Compra]])</f>
        <v>2035</v>
      </c>
      <c r="L2024">
        <v>43</v>
      </c>
      <c r="M2024">
        <v>29</v>
      </c>
      <c r="N2024">
        <f>Origen[[#This Row],[Unidades]]*Origen[[#This Row],[PVP]]</f>
        <v>1247</v>
      </c>
      <c r="O2024" s="1" t="s">
        <v>61</v>
      </c>
      <c r="P2024" s="1" t="s">
        <v>26</v>
      </c>
      <c r="Q2024" s="1" t="s">
        <v>30</v>
      </c>
      <c r="R2024" s="1" t="s">
        <v>35</v>
      </c>
      <c r="S2024" s="1" t="s">
        <v>9</v>
      </c>
      <c r="T2024" s="1" t="s">
        <v>68</v>
      </c>
      <c r="U2024" s="1" t="s">
        <v>11</v>
      </c>
    </row>
    <row r="2025" spans="1:21" x14ac:dyDescent="0.25">
      <c r="A2025">
        <v>2027</v>
      </c>
      <c r="B2025">
        <f>IF(IFERROR(VLOOKUP(Origen[[#This Row],[Customer ID]],A2026:A5924,1,FALSE),0)&gt;0,1,0)</f>
        <v>0</v>
      </c>
      <c r="C2025">
        <v>37</v>
      </c>
      <c r="D2025" s="1" t="s">
        <v>2</v>
      </c>
      <c r="E2025" s="1" t="str">
        <f>IF(Origen[[#This Row],[Genero Sin Depurar]]="","Desconocido",Origen[[#This Row],[Genero Sin Depurar]])</f>
        <v>Male</v>
      </c>
      <c r="F2025" s="1" t="s">
        <v>101</v>
      </c>
      <c r="G2025" s="1" t="s">
        <v>49</v>
      </c>
      <c r="H2025" s="2">
        <v>49344</v>
      </c>
      <c r="I2025" s="2" t="str">
        <f>TEXT(Origen[[#This Row],[Fecha Compra]],"dddd")</f>
        <v>domingo</v>
      </c>
      <c r="J2025" s="7" t="str">
        <f>TEXT(MONTH(Origen[[#This Row],[Fecha Compra]]),"MM")</f>
        <v>01</v>
      </c>
      <c r="K2025" s="7">
        <f>YEAR(Origen[[#This Row],[Fecha Compra]])</f>
        <v>2035</v>
      </c>
      <c r="L2025">
        <v>45</v>
      </c>
      <c r="M2025">
        <v>35</v>
      </c>
      <c r="N2025">
        <f>Origen[[#This Row],[Unidades]]*Origen[[#This Row],[PVP]]</f>
        <v>1575</v>
      </c>
      <c r="O2025" s="1" t="s">
        <v>13</v>
      </c>
      <c r="P2025" s="1" t="s">
        <v>26</v>
      </c>
      <c r="Q2025" s="1" t="s">
        <v>103</v>
      </c>
      <c r="R2025" s="1" t="s">
        <v>8</v>
      </c>
      <c r="S2025" s="1" t="s">
        <v>9</v>
      </c>
      <c r="T2025" s="1" t="s">
        <v>57</v>
      </c>
      <c r="U2025" s="1" t="s">
        <v>79</v>
      </c>
    </row>
    <row r="2026" spans="1:21" x14ac:dyDescent="0.25">
      <c r="A2026">
        <v>2028</v>
      </c>
      <c r="B2026">
        <f>IF(IFERROR(VLOOKUP(Origen[[#This Row],[Customer ID]],A2027:A5925,1,FALSE),0)&gt;0,1,0)</f>
        <v>0</v>
      </c>
      <c r="C2026">
        <v>50</v>
      </c>
      <c r="D2026" s="1" t="s">
        <v>2</v>
      </c>
      <c r="E2026" s="1" t="str">
        <f>IF(Origen[[#This Row],[Genero Sin Depurar]]="","Desconocido",Origen[[#This Row],[Genero Sin Depurar]])</f>
        <v>Male</v>
      </c>
      <c r="F2026" s="1" t="s">
        <v>53</v>
      </c>
      <c r="G2026" s="1" t="s">
        <v>24</v>
      </c>
      <c r="H2026" s="2">
        <v>49346</v>
      </c>
      <c r="I2026" s="2" t="str">
        <f>TEXT(Origen[[#This Row],[Fecha Compra]],"dddd")</f>
        <v>martes</v>
      </c>
      <c r="J2026" s="7" t="str">
        <f>TEXT(MONTH(Origen[[#This Row],[Fecha Compra]]),"MM")</f>
        <v>01</v>
      </c>
      <c r="K2026" s="7">
        <f>YEAR(Origen[[#This Row],[Fecha Compra]])</f>
        <v>2035</v>
      </c>
      <c r="L2026">
        <v>50</v>
      </c>
      <c r="M2026">
        <v>73</v>
      </c>
      <c r="N2026">
        <f>Origen[[#This Row],[Unidades]]*Origen[[#This Row],[PVP]]</f>
        <v>3650</v>
      </c>
      <c r="O2026" s="1" t="s">
        <v>127</v>
      </c>
      <c r="P2026" s="1" t="s">
        <v>18</v>
      </c>
      <c r="Q2026" s="1" t="s">
        <v>62</v>
      </c>
      <c r="R2026" s="1" t="s">
        <v>39</v>
      </c>
      <c r="S2026" s="1" t="s">
        <v>36</v>
      </c>
      <c r="T2026" s="1" t="s">
        <v>21</v>
      </c>
      <c r="U2026" s="1" t="s">
        <v>79</v>
      </c>
    </row>
    <row r="2027" spans="1:21" x14ac:dyDescent="0.25">
      <c r="A2027">
        <v>2029</v>
      </c>
      <c r="B2027">
        <f>IF(IFERROR(VLOOKUP(Origen[[#This Row],[Customer ID]],A2028:A5926,1,FALSE),0)&gt;0,1,0)</f>
        <v>0</v>
      </c>
      <c r="C2027">
        <v>29</v>
      </c>
      <c r="D2027" s="1" t="s">
        <v>2</v>
      </c>
      <c r="E2027" s="1" t="str">
        <f>IF(Origen[[#This Row],[Genero Sin Depurar]]="","Desconocido",Origen[[#This Row],[Genero Sin Depurar]])</f>
        <v>Male</v>
      </c>
      <c r="F2027" s="1" t="s">
        <v>53</v>
      </c>
      <c r="G2027" s="1" t="s">
        <v>24</v>
      </c>
      <c r="H2027" s="2">
        <v>49348</v>
      </c>
      <c r="I2027" s="2" t="str">
        <f>TEXT(Origen[[#This Row],[Fecha Compra]],"dddd")</f>
        <v>jueves</v>
      </c>
      <c r="J2027" s="7" t="str">
        <f>TEXT(MONTH(Origen[[#This Row],[Fecha Compra]]),"MM")</f>
        <v>01</v>
      </c>
      <c r="K2027" s="7">
        <f>YEAR(Origen[[#This Row],[Fecha Compra]])</f>
        <v>2035</v>
      </c>
      <c r="L2027">
        <v>10</v>
      </c>
      <c r="M2027">
        <v>84</v>
      </c>
      <c r="N2027">
        <f>Origen[[#This Row],[Unidades]]*Origen[[#This Row],[PVP]]</f>
        <v>840</v>
      </c>
      <c r="O2027" s="1" t="s">
        <v>105</v>
      </c>
      <c r="P2027" s="1" t="s">
        <v>74</v>
      </c>
      <c r="Q2027" s="1" t="s">
        <v>55</v>
      </c>
      <c r="R2027" s="1" t="s">
        <v>39</v>
      </c>
      <c r="S2027" s="1" t="s">
        <v>52</v>
      </c>
      <c r="T2027" s="1" t="s">
        <v>10</v>
      </c>
      <c r="U2027" s="1" t="s">
        <v>58</v>
      </c>
    </row>
    <row r="2028" spans="1:21" x14ac:dyDescent="0.25">
      <c r="A2028">
        <v>2030</v>
      </c>
      <c r="B2028">
        <f>IF(IFERROR(VLOOKUP(Origen[[#This Row],[Customer ID]],A2029:A5927,1,FALSE),0)&gt;0,1,0)</f>
        <v>0</v>
      </c>
      <c r="C2028">
        <v>25</v>
      </c>
      <c r="D2028" s="1" t="s">
        <v>2</v>
      </c>
      <c r="E2028" s="1" t="str">
        <f>IF(Origen[[#This Row],[Genero Sin Depurar]]="","Desconocido",Origen[[#This Row],[Genero Sin Depurar]])</f>
        <v>Male</v>
      </c>
      <c r="F2028" s="1" t="s">
        <v>101</v>
      </c>
      <c r="G2028" s="1" t="s">
        <v>49</v>
      </c>
      <c r="H2028" s="2">
        <v>49350</v>
      </c>
      <c r="I2028" s="2" t="str">
        <f>TEXT(Origen[[#This Row],[Fecha Compra]],"dddd")</f>
        <v>sábado</v>
      </c>
      <c r="J2028" s="7" t="str">
        <f>TEXT(MONTH(Origen[[#This Row],[Fecha Compra]]),"MM")</f>
        <v>01</v>
      </c>
      <c r="K2028" s="7">
        <f>YEAR(Origen[[#This Row],[Fecha Compra]])</f>
        <v>2035</v>
      </c>
      <c r="L2028">
        <v>40</v>
      </c>
      <c r="M2028">
        <v>23</v>
      </c>
      <c r="N2028">
        <f>Origen[[#This Row],[Unidades]]*Origen[[#This Row],[PVP]]</f>
        <v>920</v>
      </c>
      <c r="O2028" s="1" t="s">
        <v>38</v>
      </c>
      <c r="P2028" s="1" t="s">
        <v>26</v>
      </c>
      <c r="Q2028" s="1" t="s">
        <v>51</v>
      </c>
      <c r="R2028" s="1" t="s">
        <v>19</v>
      </c>
      <c r="S2028" s="1" t="s">
        <v>27</v>
      </c>
      <c r="T2028" s="1" t="s">
        <v>28</v>
      </c>
      <c r="U2028" s="1" t="s">
        <v>40</v>
      </c>
    </row>
    <row r="2029" spans="1:21" x14ac:dyDescent="0.25">
      <c r="A2029">
        <v>2031</v>
      </c>
      <c r="B2029">
        <f>IF(IFERROR(VLOOKUP(Origen[[#This Row],[Customer ID]],A2030:A5928,1,FALSE),0)&gt;0,1,0)</f>
        <v>0</v>
      </c>
      <c r="C2029">
        <v>66</v>
      </c>
      <c r="D2029" s="1" t="s">
        <v>2</v>
      </c>
      <c r="E2029" s="1" t="str">
        <f>IF(Origen[[#This Row],[Genero Sin Depurar]]="","Desconocido",Origen[[#This Row],[Genero Sin Depurar]])</f>
        <v>Male</v>
      </c>
      <c r="F2029" s="1" t="s">
        <v>71</v>
      </c>
      <c r="G2029" s="1" t="s">
        <v>49</v>
      </c>
      <c r="H2029" s="2">
        <v>49352</v>
      </c>
      <c r="I2029" s="2" t="str">
        <f>TEXT(Origen[[#This Row],[Fecha Compra]],"dddd")</f>
        <v>lunes</v>
      </c>
      <c r="J2029" s="7" t="str">
        <f>TEXT(MONTH(Origen[[#This Row],[Fecha Compra]]),"MM")</f>
        <v>01</v>
      </c>
      <c r="K2029" s="7">
        <f>YEAR(Origen[[#This Row],[Fecha Compra]])</f>
        <v>2035</v>
      </c>
      <c r="L2029">
        <v>38</v>
      </c>
      <c r="M2029">
        <v>67</v>
      </c>
      <c r="N2029">
        <f>Origen[[#This Row],[Unidades]]*Origen[[#This Row],[PVP]]</f>
        <v>2546</v>
      </c>
      <c r="O2029" s="1" t="s">
        <v>112</v>
      </c>
      <c r="P2029" s="1" t="s">
        <v>18</v>
      </c>
      <c r="Q2029" s="1" t="s">
        <v>78</v>
      </c>
      <c r="R2029" s="1" t="s">
        <v>35</v>
      </c>
      <c r="S2029" s="1" t="s">
        <v>36</v>
      </c>
      <c r="T2029" s="1" t="s">
        <v>21</v>
      </c>
      <c r="U2029" s="1" t="s">
        <v>70</v>
      </c>
    </row>
    <row r="2030" spans="1:21" x14ac:dyDescent="0.25">
      <c r="A2030">
        <v>2032</v>
      </c>
      <c r="B2030">
        <f>IF(IFERROR(VLOOKUP(Origen[[#This Row],[Customer ID]],A2031:A5929,1,FALSE),0)&gt;0,1,0)</f>
        <v>0</v>
      </c>
      <c r="C2030">
        <v>21</v>
      </c>
      <c r="D2030" s="1" t="s">
        <v>2</v>
      </c>
      <c r="E2030" s="1" t="str">
        <f>IF(Origen[[#This Row],[Genero Sin Depurar]]="","Desconocido",Origen[[#This Row],[Genero Sin Depurar]])</f>
        <v>Male</v>
      </c>
      <c r="F2030" s="1" t="s">
        <v>107</v>
      </c>
      <c r="G2030" s="1" t="s">
        <v>4</v>
      </c>
      <c r="H2030" s="2">
        <v>49354</v>
      </c>
      <c r="I2030" s="2" t="str">
        <f>TEXT(Origen[[#This Row],[Fecha Compra]],"dddd")</f>
        <v>miércoles</v>
      </c>
      <c r="J2030" s="7" t="str">
        <f>TEXT(MONTH(Origen[[#This Row],[Fecha Compra]]),"MM")</f>
        <v>01</v>
      </c>
      <c r="K2030" s="7">
        <f>YEAR(Origen[[#This Row],[Fecha Compra]])</f>
        <v>2035</v>
      </c>
      <c r="L2030">
        <v>2</v>
      </c>
      <c r="M2030">
        <v>51</v>
      </c>
      <c r="N2030">
        <f>Origen[[#This Row],[Unidades]]*Origen[[#This Row],[PVP]]</f>
        <v>102</v>
      </c>
      <c r="O2030" s="1" t="s">
        <v>80</v>
      </c>
      <c r="P2030" s="1" t="s">
        <v>6</v>
      </c>
      <c r="Q2030" s="1" t="s">
        <v>43</v>
      </c>
      <c r="R2030" s="1" t="s">
        <v>19</v>
      </c>
      <c r="S2030" s="1" t="s">
        <v>36</v>
      </c>
      <c r="T2030" s="1" t="s">
        <v>21</v>
      </c>
      <c r="U2030" s="1" t="s">
        <v>70</v>
      </c>
    </row>
    <row r="2031" spans="1:21" x14ac:dyDescent="0.25">
      <c r="A2031">
        <v>2033</v>
      </c>
      <c r="B2031">
        <f>IF(IFERROR(VLOOKUP(Origen[[#This Row],[Customer ID]],A2032:A5930,1,FALSE),0)&gt;0,1,0)</f>
        <v>0</v>
      </c>
      <c r="C2031">
        <v>46</v>
      </c>
      <c r="D2031" s="1" t="s">
        <v>2</v>
      </c>
      <c r="E2031" s="1" t="str">
        <f>IF(Origen[[#This Row],[Genero Sin Depurar]]="","Desconocido",Origen[[#This Row],[Genero Sin Depurar]])</f>
        <v>Male</v>
      </c>
      <c r="F2031" s="1" t="s">
        <v>3</v>
      </c>
      <c r="G2031" s="1" t="s">
        <v>4</v>
      </c>
      <c r="H2031" s="2">
        <v>49356</v>
      </c>
      <c r="I2031" s="2" t="str">
        <f>TEXT(Origen[[#This Row],[Fecha Compra]],"dddd")</f>
        <v>viernes</v>
      </c>
      <c r="J2031" s="7" t="str">
        <f>TEXT(MONTH(Origen[[#This Row],[Fecha Compra]]),"MM")</f>
        <v>01</v>
      </c>
      <c r="K2031" s="7">
        <f>YEAR(Origen[[#This Row],[Fecha Compra]])</f>
        <v>2035</v>
      </c>
      <c r="L2031">
        <v>13</v>
      </c>
      <c r="M2031">
        <v>36</v>
      </c>
      <c r="N2031">
        <f>Origen[[#This Row],[Unidades]]*Origen[[#This Row],[PVP]]</f>
        <v>468</v>
      </c>
      <c r="O2031" s="1" t="s">
        <v>113</v>
      </c>
      <c r="P2031" s="1" t="s">
        <v>26</v>
      </c>
      <c r="Q2031" s="1" t="s">
        <v>14</v>
      </c>
      <c r="R2031" s="1" t="s">
        <v>8</v>
      </c>
      <c r="S2031" s="1" t="s">
        <v>27</v>
      </c>
      <c r="T2031" s="1" t="s">
        <v>15</v>
      </c>
      <c r="U2031" s="1" t="s">
        <v>31</v>
      </c>
    </row>
    <row r="2032" spans="1:21" x14ac:dyDescent="0.25">
      <c r="A2032">
        <v>2034</v>
      </c>
      <c r="B2032">
        <f>IF(IFERROR(VLOOKUP(Origen[[#This Row],[Customer ID]],A2033:A5931,1,FALSE),0)&gt;0,1,0)</f>
        <v>0</v>
      </c>
      <c r="C2032">
        <v>57</v>
      </c>
      <c r="D2032" s="1" t="s">
        <v>2</v>
      </c>
      <c r="E2032" s="1" t="str">
        <f>IF(Origen[[#This Row],[Genero Sin Depurar]]="","Desconocido",Origen[[#This Row],[Genero Sin Depurar]])</f>
        <v>Male</v>
      </c>
      <c r="F2032" s="1" t="s">
        <v>16</v>
      </c>
      <c r="G2032" s="1" t="s">
        <v>4</v>
      </c>
      <c r="H2032" s="2">
        <v>49358</v>
      </c>
      <c r="I2032" s="2" t="str">
        <f>TEXT(Origen[[#This Row],[Fecha Compra]],"dddd")</f>
        <v>domingo</v>
      </c>
      <c r="J2032" s="7" t="str">
        <f>TEXT(MONTH(Origen[[#This Row],[Fecha Compra]]),"MM")</f>
        <v>01</v>
      </c>
      <c r="K2032" s="7">
        <f>YEAR(Origen[[#This Row],[Fecha Compra]])</f>
        <v>2035</v>
      </c>
      <c r="L2032">
        <v>33</v>
      </c>
      <c r="M2032">
        <v>55</v>
      </c>
      <c r="N2032">
        <f>Origen[[#This Row],[Unidades]]*Origen[[#This Row],[PVP]]</f>
        <v>1815</v>
      </c>
      <c r="O2032" s="1" t="s">
        <v>97</v>
      </c>
      <c r="P2032" s="1" t="s">
        <v>6</v>
      </c>
      <c r="Q2032" s="1" t="s">
        <v>60</v>
      </c>
      <c r="R2032" s="1" t="s">
        <v>35</v>
      </c>
      <c r="S2032" s="1" t="s">
        <v>9</v>
      </c>
      <c r="T2032" s="1" t="s">
        <v>10</v>
      </c>
      <c r="U2032" s="1" t="s">
        <v>31</v>
      </c>
    </row>
    <row r="2033" spans="1:21" x14ac:dyDescent="0.25">
      <c r="A2033">
        <v>2035</v>
      </c>
      <c r="B2033">
        <f>IF(IFERROR(VLOOKUP(Origen[[#This Row],[Customer ID]],A2034:A5932,1,FALSE),0)&gt;0,1,0)</f>
        <v>0</v>
      </c>
      <c r="C2033">
        <v>61</v>
      </c>
      <c r="D2033" s="1" t="s">
        <v>2</v>
      </c>
      <c r="E2033" s="1" t="str">
        <f>IF(Origen[[#This Row],[Genero Sin Depurar]]="","Desconocido",Origen[[#This Row],[Genero Sin Depurar]])</f>
        <v>Male</v>
      </c>
      <c r="F2033" s="1" t="s">
        <v>41</v>
      </c>
      <c r="G2033" s="1" t="s">
        <v>4</v>
      </c>
      <c r="H2033" s="2">
        <v>49360</v>
      </c>
      <c r="I2033" s="2" t="str">
        <f>TEXT(Origen[[#This Row],[Fecha Compra]],"dddd")</f>
        <v>martes</v>
      </c>
      <c r="J2033" s="7" t="str">
        <f>TEXT(MONTH(Origen[[#This Row],[Fecha Compra]]),"MM")</f>
        <v>01</v>
      </c>
      <c r="K2033" s="7">
        <f>YEAR(Origen[[#This Row],[Fecha Compra]])</f>
        <v>2035</v>
      </c>
      <c r="L2033">
        <v>27</v>
      </c>
      <c r="M2033">
        <v>30</v>
      </c>
      <c r="N2033">
        <f>Origen[[#This Row],[Unidades]]*Origen[[#This Row],[PVP]]</f>
        <v>810</v>
      </c>
      <c r="O2033" s="1" t="s">
        <v>72</v>
      </c>
      <c r="P2033" s="1" t="s">
        <v>26</v>
      </c>
      <c r="Q2033" s="1" t="s">
        <v>82</v>
      </c>
      <c r="R2033" s="1" t="s">
        <v>19</v>
      </c>
      <c r="S2033" s="1" t="s">
        <v>56</v>
      </c>
      <c r="T2033" s="1" t="s">
        <v>28</v>
      </c>
      <c r="U2033" s="1" t="s">
        <v>70</v>
      </c>
    </row>
    <row r="2034" spans="1:21" x14ac:dyDescent="0.25">
      <c r="A2034">
        <v>2036</v>
      </c>
      <c r="B2034">
        <f>IF(IFERROR(VLOOKUP(Origen[[#This Row],[Customer ID]],A2035:A5933,1,FALSE),0)&gt;0,1,0)</f>
        <v>0</v>
      </c>
      <c r="C2034">
        <v>53</v>
      </c>
      <c r="D2034" s="1" t="s">
        <v>2</v>
      </c>
      <c r="E2034" s="1" t="str">
        <f>IF(Origen[[#This Row],[Genero Sin Depurar]]="","Desconocido",Origen[[#This Row],[Genero Sin Depurar]])</f>
        <v>Male</v>
      </c>
      <c r="F2034" s="1" t="s">
        <v>95</v>
      </c>
      <c r="G2034" s="1" t="s">
        <v>4</v>
      </c>
      <c r="H2034" s="2">
        <v>49362</v>
      </c>
      <c r="I2034" s="2" t="str">
        <f>TEXT(Origen[[#This Row],[Fecha Compra]],"dddd")</f>
        <v>jueves</v>
      </c>
      <c r="J2034" s="7" t="str">
        <f>TEXT(MONTH(Origen[[#This Row],[Fecha Compra]]),"MM")</f>
        <v>01</v>
      </c>
      <c r="K2034" s="7">
        <f>YEAR(Origen[[#This Row],[Fecha Compra]])</f>
        <v>2035</v>
      </c>
      <c r="L2034">
        <v>43</v>
      </c>
      <c r="M2034">
        <v>70</v>
      </c>
      <c r="N2034">
        <f>Origen[[#This Row],[Unidades]]*Origen[[#This Row],[PVP]]</f>
        <v>3010</v>
      </c>
      <c r="O2034" s="1" t="s">
        <v>83</v>
      </c>
      <c r="P2034" s="1" t="s">
        <v>18</v>
      </c>
      <c r="Q2034" s="1" t="s">
        <v>116</v>
      </c>
      <c r="R2034" s="1" t="s">
        <v>35</v>
      </c>
      <c r="S2034" s="1" t="s">
        <v>9</v>
      </c>
      <c r="T2034" s="1" t="s">
        <v>57</v>
      </c>
      <c r="U2034" s="1" t="s">
        <v>22</v>
      </c>
    </row>
    <row r="2035" spans="1:21" x14ac:dyDescent="0.25">
      <c r="A2035">
        <v>2037</v>
      </c>
      <c r="B2035">
        <f>IF(IFERROR(VLOOKUP(Origen[[#This Row],[Customer ID]],A2036:A5934,1,FALSE),0)&gt;0,1,0)</f>
        <v>0</v>
      </c>
      <c r="C2035">
        <v>37</v>
      </c>
      <c r="D2035" s="1" t="s">
        <v>2</v>
      </c>
      <c r="E2035" s="1" t="str">
        <f>IF(Origen[[#This Row],[Genero Sin Depurar]]="","Desconocido",Origen[[#This Row],[Genero Sin Depurar]])</f>
        <v>Male</v>
      </c>
      <c r="F2035" s="1" t="s">
        <v>3</v>
      </c>
      <c r="G2035" s="1" t="s">
        <v>4</v>
      </c>
      <c r="H2035" s="2">
        <v>49364</v>
      </c>
      <c r="I2035" s="2" t="str">
        <f>TEXT(Origen[[#This Row],[Fecha Compra]],"dddd")</f>
        <v>sábado</v>
      </c>
      <c r="J2035" s="7" t="str">
        <f>TEXT(MONTH(Origen[[#This Row],[Fecha Compra]]),"MM")</f>
        <v>01</v>
      </c>
      <c r="K2035" s="7">
        <f>YEAR(Origen[[#This Row],[Fecha Compra]])</f>
        <v>2035</v>
      </c>
      <c r="L2035">
        <v>46</v>
      </c>
      <c r="M2035">
        <v>63</v>
      </c>
      <c r="N2035">
        <f>Origen[[#This Row],[Unidades]]*Origen[[#This Row],[PVP]]</f>
        <v>2898</v>
      </c>
      <c r="O2035" s="1" t="s">
        <v>130</v>
      </c>
      <c r="P2035" s="1" t="s">
        <v>18</v>
      </c>
      <c r="Q2035" s="1" t="s">
        <v>75</v>
      </c>
      <c r="R2035" s="1" t="s">
        <v>8</v>
      </c>
      <c r="S2035" s="1" t="s">
        <v>27</v>
      </c>
      <c r="T2035" s="1" t="s">
        <v>15</v>
      </c>
      <c r="U2035" s="1" t="s">
        <v>22</v>
      </c>
    </row>
    <row r="2036" spans="1:21" x14ac:dyDescent="0.25">
      <c r="A2036">
        <v>2038</v>
      </c>
      <c r="B2036">
        <f>IF(IFERROR(VLOOKUP(Origen[[#This Row],[Customer ID]],A2037:A5935,1,FALSE),0)&gt;0,1,0)</f>
        <v>0</v>
      </c>
      <c r="C2036">
        <v>39</v>
      </c>
      <c r="D2036" s="1" t="s">
        <v>2</v>
      </c>
      <c r="E2036" s="1" t="str">
        <f>IF(Origen[[#This Row],[Genero Sin Depurar]]="","Desconocido",Origen[[#This Row],[Genero Sin Depurar]])</f>
        <v>Male</v>
      </c>
      <c r="F2036" s="1" t="s">
        <v>115</v>
      </c>
      <c r="G2036" s="1" t="s">
        <v>49</v>
      </c>
      <c r="H2036" s="2">
        <v>49366</v>
      </c>
      <c r="I2036" s="2" t="str">
        <f>TEXT(Origen[[#This Row],[Fecha Compra]],"dddd")</f>
        <v>lunes</v>
      </c>
      <c r="J2036" s="7" t="str">
        <f>TEXT(MONTH(Origen[[#This Row],[Fecha Compra]]),"MM")</f>
        <v>01</v>
      </c>
      <c r="K2036" s="7">
        <f>YEAR(Origen[[#This Row],[Fecha Compra]])</f>
        <v>2035</v>
      </c>
      <c r="L2036">
        <v>7</v>
      </c>
      <c r="M2036">
        <v>87</v>
      </c>
      <c r="N2036">
        <f>Origen[[#This Row],[Unidades]]*Origen[[#This Row],[PVP]]</f>
        <v>609</v>
      </c>
      <c r="O2036" s="1" t="s">
        <v>97</v>
      </c>
      <c r="P2036" s="1" t="s">
        <v>18</v>
      </c>
      <c r="Q2036" s="1" t="s">
        <v>78</v>
      </c>
      <c r="R2036" s="1" t="s">
        <v>35</v>
      </c>
      <c r="S2036" s="1" t="s">
        <v>9</v>
      </c>
      <c r="T2036" s="1" t="s">
        <v>10</v>
      </c>
      <c r="U2036" s="1" t="s">
        <v>58</v>
      </c>
    </row>
    <row r="2037" spans="1:21" x14ac:dyDescent="0.25">
      <c r="A2037">
        <v>2039</v>
      </c>
      <c r="B2037">
        <f>IF(IFERROR(VLOOKUP(Origen[[#This Row],[Customer ID]],A2038:A5936,1,FALSE),0)&gt;0,1,0)</f>
        <v>0</v>
      </c>
      <c r="C2037">
        <v>53</v>
      </c>
      <c r="D2037" s="1" t="s">
        <v>2</v>
      </c>
      <c r="E2037" s="1" t="str">
        <f>IF(Origen[[#This Row],[Genero Sin Depurar]]="","Desconocido",Origen[[#This Row],[Genero Sin Depurar]])</f>
        <v>Male</v>
      </c>
      <c r="F2037" s="1" t="s">
        <v>3</v>
      </c>
      <c r="G2037" s="1" t="s">
        <v>4</v>
      </c>
      <c r="H2037" s="2">
        <v>49368</v>
      </c>
      <c r="I2037" s="2" t="str">
        <f>TEXT(Origen[[#This Row],[Fecha Compra]],"dddd")</f>
        <v>miércoles</v>
      </c>
      <c r="J2037" s="7" t="str">
        <f>TEXT(MONTH(Origen[[#This Row],[Fecha Compra]]),"MM")</f>
        <v>01</v>
      </c>
      <c r="K2037" s="7">
        <f>YEAR(Origen[[#This Row],[Fecha Compra]])</f>
        <v>2035</v>
      </c>
      <c r="L2037">
        <v>35</v>
      </c>
      <c r="M2037">
        <v>70</v>
      </c>
      <c r="N2037">
        <f>Origen[[#This Row],[Unidades]]*Origen[[#This Row],[PVP]]</f>
        <v>2450</v>
      </c>
      <c r="O2037" s="1" t="s">
        <v>54</v>
      </c>
      <c r="P2037" s="1" t="s">
        <v>6</v>
      </c>
      <c r="Q2037" s="1" t="s">
        <v>103</v>
      </c>
      <c r="R2037" s="1" t="s">
        <v>19</v>
      </c>
      <c r="S2037" s="1" t="s">
        <v>27</v>
      </c>
      <c r="T2037" s="1" t="s">
        <v>21</v>
      </c>
      <c r="U2037" s="1" t="s">
        <v>11</v>
      </c>
    </row>
    <row r="2038" spans="1:21" x14ac:dyDescent="0.25">
      <c r="A2038">
        <v>2040</v>
      </c>
      <c r="B2038">
        <f>IF(IFERROR(VLOOKUP(Origen[[#This Row],[Customer ID]],A2039:A5937,1,FALSE),0)&gt;0,1,0)</f>
        <v>0</v>
      </c>
      <c r="C2038">
        <v>35</v>
      </c>
      <c r="D2038" s="1" t="s">
        <v>2</v>
      </c>
      <c r="E2038" s="1" t="str">
        <f>IF(Origen[[#This Row],[Genero Sin Depurar]]="","Desconocido",Origen[[#This Row],[Genero Sin Depurar]])</f>
        <v>Male</v>
      </c>
      <c r="F2038" s="1" t="s">
        <v>95</v>
      </c>
      <c r="G2038" s="1" t="s">
        <v>4</v>
      </c>
      <c r="H2038" s="2">
        <v>49370</v>
      </c>
      <c r="I2038" s="2" t="str">
        <f>TEXT(Origen[[#This Row],[Fecha Compra]],"dddd")</f>
        <v>viernes</v>
      </c>
      <c r="J2038" s="7" t="str">
        <f>TEXT(MONTH(Origen[[#This Row],[Fecha Compra]]),"MM")</f>
        <v>01</v>
      </c>
      <c r="K2038" s="7">
        <f>YEAR(Origen[[#This Row],[Fecha Compra]])</f>
        <v>2035</v>
      </c>
      <c r="L2038">
        <v>31</v>
      </c>
      <c r="M2038">
        <v>51</v>
      </c>
      <c r="N2038">
        <f>Origen[[#This Row],[Unidades]]*Origen[[#This Row],[PVP]]</f>
        <v>1581</v>
      </c>
      <c r="O2038" s="1" t="s">
        <v>130</v>
      </c>
      <c r="P2038" s="1" t="s">
        <v>26</v>
      </c>
      <c r="Q2038" s="1" t="s">
        <v>60</v>
      </c>
      <c r="R2038" s="1" t="s">
        <v>19</v>
      </c>
      <c r="S2038" s="1" t="s">
        <v>27</v>
      </c>
      <c r="T2038" s="1" t="s">
        <v>68</v>
      </c>
      <c r="U2038" s="1" t="s">
        <v>58</v>
      </c>
    </row>
    <row r="2039" spans="1:21" x14ac:dyDescent="0.25">
      <c r="A2039">
        <v>2041</v>
      </c>
      <c r="B2039">
        <f>IF(IFERROR(VLOOKUP(Origen[[#This Row],[Customer ID]],A2040:A5938,1,FALSE),0)&gt;0,1,0)</f>
        <v>0</v>
      </c>
      <c r="C2039">
        <v>69</v>
      </c>
      <c r="D2039" s="1" t="s">
        <v>2</v>
      </c>
      <c r="E2039" s="1" t="str">
        <f>IF(Origen[[#This Row],[Genero Sin Depurar]]="","Desconocido",Origen[[#This Row],[Genero Sin Depurar]])</f>
        <v>Male</v>
      </c>
      <c r="F2039" s="1" t="s">
        <v>88</v>
      </c>
      <c r="G2039" s="1" t="s">
        <v>49</v>
      </c>
      <c r="H2039" s="2">
        <v>49372</v>
      </c>
      <c r="I2039" s="2" t="str">
        <f>TEXT(Origen[[#This Row],[Fecha Compra]],"dddd")</f>
        <v>domingo</v>
      </c>
      <c r="J2039" s="7" t="str">
        <f>TEXT(MONTH(Origen[[#This Row],[Fecha Compra]]),"MM")</f>
        <v>01</v>
      </c>
      <c r="K2039" s="7">
        <f>YEAR(Origen[[#This Row],[Fecha Compra]])</f>
        <v>2035</v>
      </c>
      <c r="L2039">
        <v>42</v>
      </c>
      <c r="M2039">
        <v>25</v>
      </c>
      <c r="N2039">
        <f>Origen[[#This Row],[Unidades]]*Origen[[#This Row],[PVP]]</f>
        <v>1050</v>
      </c>
      <c r="O2039" s="1" t="s">
        <v>113</v>
      </c>
      <c r="P2039" s="1" t="s">
        <v>74</v>
      </c>
      <c r="Q2039" s="1" t="s">
        <v>7</v>
      </c>
      <c r="R2039" s="1" t="s">
        <v>19</v>
      </c>
      <c r="S2039" s="1" t="s">
        <v>20</v>
      </c>
      <c r="T2039" s="1" t="s">
        <v>10</v>
      </c>
      <c r="U2039" s="1" t="s">
        <v>40</v>
      </c>
    </row>
    <row r="2040" spans="1:21" x14ac:dyDescent="0.25">
      <c r="A2040">
        <v>2042</v>
      </c>
      <c r="B2040">
        <f>IF(IFERROR(VLOOKUP(Origen[[#This Row],[Customer ID]],A2041:A5939,1,FALSE),0)&gt;0,1,0)</f>
        <v>0</v>
      </c>
      <c r="C2040">
        <v>66</v>
      </c>
      <c r="D2040" s="1" t="s">
        <v>2</v>
      </c>
      <c r="E2040" s="1" t="str">
        <f>IF(Origen[[#This Row],[Genero Sin Depurar]]="","Desconocido",Origen[[#This Row],[Genero Sin Depurar]])</f>
        <v>Male</v>
      </c>
      <c r="F2040" s="1" t="s">
        <v>84</v>
      </c>
      <c r="G2040" s="1" t="s">
        <v>45</v>
      </c>
      <c r="H2040" s="2">
        <v>49374</v>
      </c>
      <c r="I2040" s="2" t="str">
        <f>TEXT(Origen[[#This Row],[Fecha Compra]],"dddd")</f>
        <v>martes</v>
      </c>
      <c r="J2040" s="7" t="str">
        <f>TEXT(MONTH(Origen[[#This Row],[Fecha Compra]]),"MM")</f>
        <v>01</v>
      </c>
      <c r="K2040" s="7">
        <f>YEAR(Origen[[#This Row],[Fecha Compra]])</f>
        <v>2035</v>
      </c>
      <c r="L2040">
        <v>14</v>
      </c>
      <c r="M2040">
        <v>32</v>
      </c>
      <c r="N2040">
        <f>Origen[[#This Row],[Unidades]]*Origen[[#This Row],[PVP]]</f>
        <v>448</v>
      </c>
      <c r="O2040" s="1" t="s">
        <v>66</v>
      </c>
      <c r="P2040" s="1" t="s">
        <v>18</v>
      </c>
      <c r="Q2040" s="1" t="s">
        <v>75</v>
      </c>
      <c r="R2040" s="1" t="s">
        <v>8</v>
      </c>
      <c r="S2040" s="1" t="s">
        <v>27</v>
      </c>
      <c r="T2040" s="1" t="s">
        <v>28</v>
      </c>
      <c r="U2040" s="1" t="s">
        <v>58</v>
      </c>
    </row>
    <row r="2041" spans="1:21" x14ac:dyDescent="0.25">
      <c r="A2041">
        <v>2043</v>
      </c>
      <c r="B2041">
        <f>IF(IFERROR(VLOOKUP(Origen[[#This Row],[Customer ID]],A2042:A5940,1,FALSE),0)&gt;0,1,0)</f>
        <v>0</v>
      </c>
      <c r="C2041">
        <v>19</v>
      </c>
      <c r="D2041" s="1" t="s">
        <v>2</v>
      </c>
      <c r="E2041" s="1" t="str">
        <f>IF(Origen[[#This Row],[Genero Sin Depurar]]="","Desconocido",Origen[[#This Row],[Genero Sin Depurar]])</f>
        <v>Male</v>
      </c>
      <c r="F2041" s="1" t="s">
        <v>53</v>
      </c>
      <c r="G2041" s="1" t="s">
        <v>24</v>
      </c>
      <c r="H2041" s="2">
        <v>49376</v>
      </c>
      <c r="I2041" s="2" t="str">
        <f>TEXT(Origen[[#This Row],[Fecha Compra]],"dddd")</f>
        <v>jueves</v>
      </c>
      <c r="J2041" s="7" t="str">
        <f>TEXT(MONTH(Origen[[#This Row],[Fecha Compra]]),"MM")</f>
        <v>01</v>
      </c>
      <c r="K2041" s="7">
        <f>YEAR(Origen[[#This Row],[Fecha Compra]])</f>
        <v>2035</v>
      </c>
      <c r="L2041">
        <v>35</v>
      </c>
      <c r="M2041">
        <v>52</v>
      </c>
      <c r="N2041">
        <f>Origen[[#This Row],[Unidades]]*Origen[[#This Row],[PVP]]</f>
        <v>1820</v>
      </c>
      <c r="O2041" s="1" t="s">
        <v>72</v>
      </c>
      <c r="P2041" s="1" t="s">
        <v>26</v>
      </c>
      <c r="Q2041" s="1" t="s">
        <v>90</v>
      </c>
      <c r="R2041" s="1" t="s">
        <v>19</v>
      </c>
      <c r="S2041" s="1" t="s">
        <v>52</v>
      </c>
      <c r="T2041" s="1" t="s">
        <v>10</v>
      </c>
      <c r="U2041" s="1" t="s">
        <v>70</v>
      </c>
    </row>
    <row r="2042" spans="1:21" x14ac:dyDescent="0.25">
      <c r="A2042">
        <v>2044</v>
      </c>
      <c r="B2042">
        <f>IF(IFERROR(VLOOKUP(Origen[[#This Row],[Customer ID]],A2043:A5941,1,FALSE),0)&gt;0,1,0)</f>
        <v>0</v>
      </c>
      <c r="C2042">
        <v>47</v>
      </c>
      <c r="D2042" s="1" t="s">
        <v>2</v>
      </c>
      <c r="E2042" s="1" t="str">
        <f>IF(Origen[[#This Row],[Genero Sin Depurar]]="","Desconocido",Origen[[#This Row],[Genero Sin Depurar]])</f>
        <v>Male</v>
      </c>
      <c r="F2042" s="1" t="s">
        <v>125</v>
      </c>
      <c r="G2042" s="1" t="s">
        <v>49</v>
      </c>
      <c r="H2042" s="2">
        <v>49378</v>
      </c>
      <c r="I2042" s="2" t="str">
        <f>TEXT(Origen[[#This Row],[Fecha Compra]],"dddd")</f>
        <v>sábado</v>
      </c>
      <c r="J2042" s="7" t="str">
        <f>TEXT(MONTH(Origen[[#This Row],[Fecha Compra]]),"MM")</f>
        <v>01</v>
      </c>
      <c r="K2042" s="7">
        <f>YEAR(Origen[[#This Row],[Fecha Compra]])</f>
        <v>2035</v>
      </c>
      <c r="L2042">
        <v>49</v>
      </c>
      <c r="M2042">
        <v>33</v>
      </c>
      <c r="N2042">
        <f>Origen[[#This Row],[Unidades]]*Origen[[#This Row],[PVP]]</f>
        <v>1617</v>
      </c>
      <c r="O2042" s="1" t="s">
        <v>66</v>
      </c>
      <c r="P2042" s="1" t="s">
        <v>26</v>
      </c>
      <c r="Q2042" s="1" t="s">
        <v>43</v>
      </c>
      <c r="R2042" s="1" t="s">
        <v>35</v>
      </c>
      <c r="S2042" s="1" t="s">
        <v>36</v>
      </c>
      <c r="T2042" s="1" t="s">
        <v>28</v>
      </c>
      <c r="U2042" s="1" t="s">
        <v>22</v>
      </c>
    </row>
    <row r="2043" spans="1:21" x14ac:dyDescent="0.25">
      <c r="A2043">
        <v>2045</v>
      </c>
      <c r="B2043">
        <f>IF(IFERROR(VLOOKUP(Origen[[#This Row],[Customer ID]],A2044:A5942,1,FALSE),0)&gt;0,1,0)</f>
        <v>0</v>
      </c>
      <c r="C2043">
        <v>49</v>
      </c>
      <c r="D2043" s="1" t="s">
        <v>2</v>
      </c>
      <c r="E2043" s="1" t="str">
        <f>IF(Origen[[#This Row],[Genero Sin Depurar]]="","Desconocido",Origen[[#This Row],[Genero Sin Depurar]])</f>
        <v>Male</v>
      </c>
      <c r="F2043" s="1" t="s">
        <v>16</v>
      </c>
      <c r="G2043" s="1" t="s">
        <v>4</v>
      </c>
      <c r="H2043" s="2">
        <v>49380</v>
      </c>
      <c r="I2043" s="2" t="str">
        <f>TEXT(Origen[[#This Row],[Fecha Compra]],"dddd")</f>
        <v>lunes</v>
      </c>
      <c r="J2043" s="7" t="str">
        <f>TEXT(MONTH(Origen[[#This Row],[Fecha Compra]]),"MM")</f>
        <v>01</v>
      </c>
      <c r="K2043" s="7">
        <f>YEAR(Origen[[#This Row],[Fecha Compra]])</f>
        <v>2035</v>
      </c>
      <c r="L2043">
        <v>17</v>
      </c>
      <c r="M2043">
        <v>68</v>
      </c>
      <c r="N2043">
        <f>Origen[[#This Row],[Unidades]]*Origen[[#This Row],[PVP]]</f>
        <v>1156</v>
      </c>
      <c r="O2043" s="1" t="s">
        <v>50</v>
      </c>
      <c r="P2043" s="1" t="s">
        <v>6</v>
      </c>
      <c r="Q2043" s="1" t="s">
        <v>103</v>
      </c>
      <c r="R2043" s="1" t="s">
        <v>19</v>
      </c>
      <c r="S2043" s="1" t="s">
        <v>20</v>
      </c>
      <c r="T2043" s="1" t="s">
        <v>28</v>
      </c>
      <c r="U2043" s="1" t="s">
        <v>11</v>
      </c>
    </row>
    <row r="2044" spans="1:21" x14ac:dyDescent="0.25">
      <c r="A2044">
        <v>2046</v>
      </c>
      <c r="B2044">
        <f>IF(IFERROR(VLOOKUP(Origen[[#This Row],[Customer ID]],A2045:A5943,1,FALSE),0)&gt;0,1,0)</f>
        <v>0</v>
      </c>
      <c r="C2044">
        <v>31</v>
      </c>
      <c r="D2044" s="1" t="s">
        <v>2</v>
      </c>
      <c r="E2044" s="1" t="str">
        <f>IF(Origen[[#This Row],[Genero Sin Depurar]]="","Desconocido",Origen[[#This Row],[Genero Sin Depurar]])</f>
        <v>Male</v>
      </c>
      <c r="F2044" s="1" t="s">
        <v>88</v>
      </c>
      <c r="G2044" s="1" t="s">
        <v>49</v>
      </c>
      <c r="H2044" s="2">
        <v>49382</v>
      </c>
      <c r="I2044" s="2" t="str">
        <f>TEXT(Origen[[#This Row],[Fecha Compra]],"dddd")</f>
        <v>miércoles</v>
      </c>
      <c r="J2044" s="7" t="str">
        <f>TEXT(MONTH(Origen[[#This Row],[Fecha Compra]]),"MM")</f>
        <v>01</v>
      </c>
      <c r="K2044" s="7">
        <f>YEAR(Origen[[#This Row],[Fecha Compra]])</f>
        <v>2035</v>
      </c>
      <c r="L2044">
        <v>26</v>
      </c>
      <c r="M2044">
        <v>20</v>
      </c>
      <c r="N2044">
        <f>Origen[[#This Row],[Unidades]]*Origen[[#This Row],[PVP]]</f>
        <v>520</v>
      </c>
      <c r="O2044" s="1" t="s">
        <v>124</v>
      </c>
      <c r="P2044" s="1" t="s">
        <v>26</v>
      </c>
      <c r="Q2044" s="1" t="s">
        <v>90</v>
      </c>
      <c r="R2044" s="1" t="s">
        <v>39</v>
      </c>
      <c r="S2044" s="1" t="s">
        <v>9</v>
      </c>
      <c r="T2044" s="1" t="s">
        <v>28</v>
      </c>
      <c r="U2044" s="1" t="s">
        <v>40</v>
      </c>
    </row>
    <row r="2045" spans="1:21" x14ac:dyDescent="0.25">
      <c r="A2045">
        <v>2047</v>
      </c>
      <c r="B2045">
        <f>IF(IFERROR(VLOOKUP(Origen[[#This Row],[Customer ID]],A2046:A5944,1,FALSE),0)&gt;0,1,0)</f>
        <v>0</v>
      </c>
      <c r="C2045">
        <v>39</v>
      </c>
      <c r="D2045" s="1" t="s">
        <v>2</v>
      </c>
      <c r="E2045" s="1" t="str">
        <f>IF(Origen[[#This Row],[Genero Sin Depurar]]="","Desconocido",Origen[[#This Row],[Genero Sin Depurar]])</f>
        <v>Male</v>
      </c>
      <c r="F2045" s="1" t="s">
        <v>77</v>
      </c>
      <c r="G2045" s="1" t="s">
        <v>4</v>
      </c>
      <c r="H2045" s="2">
        <v>49384</v>
      </c>
      <c r="I2045" s="2" t="str">
        <f>TEXT(Origen[[#This Row],[Fecha Compra]],"dddd")</f>
        <v>viernes</v>
      </c>
      <c r="J2045" s="7" t="str">
        <f>TEXT(MONTH(Origen[[#This Row],[Fecha Compra]]),"MM")</f>
        <v>01</v>
      </c>
      <c r="K2045" s="7">
        <f>YEAR(Origen[[#This Row],[Fecha Compra]])</f>
        <v>2035</v>
      </c>
      <c r="L2045">
        <v>30</v>
      </c>
      <c r="M2045">
        <v>32</v>
      </c>
      <c r="N2045">
        <f>Origen[[#This Row],[Unidades]]*Origen[[#This Row],[PVP]]</f>
        <v>960</v>
      </c>
      <c r="O2045" s="1" t="s">
        <v>83</v>
      </c>
      <c r="P2045" s="1" t="s">
        <v>26</v>
      </c>
      <c r="Q2045" s="1" t="s">
        <v>14</v>
      </c>
      <c r="R2045" s="1" t="s">
        <v>8</v>
      </c>
      <c r="S2045" s="1" t="s">
        <v>20</v>
      </c>
      <c r="T2045" s="1" t="s">
        <v>15</v>
      </c>
      <c r="U2045" s="1" t="s">
        <v>79</v>
      </c>
    </row>
    <row r="2046" spans="1:21" x14ac:dyDescent="0.25">
      <c r="A2046">
        <v>2048</v>
      </c>
      <c r="B2046">
        <f>IF(IFERROR(VLOOKUP(Origen[[#This Row],[Customer ID]],A2047:A5945,1,FALSE),0)&gt;0,1,0)</f>
        <v>0</v>
      </c>
      <c r="C2046">
        <v>58</v>
      </c>
      <c r="D2046" s="1" t="s">
        <v>2</v>
      </c>
      <c r="E2046" s="1" t="str">
        <f>IF(Origen[[#This Row],[Genero Sin Depurar]]="","Desconocido",Origen[[#This Row],[Genero Sin Depurar]])</f>
        <v>Male</v>
      </c>
      <c r="F2046" s="1" t="s">
        <v>88</v>
      </c>
      <c r="G2046" s="1" t="s">
        <v>49</v>
      </c>
      <c r="H2046" s="2">
        <v>49386</v>
      </c>
      <c r="I2046" s="2" t="str">
        <f>TEXT(Origen[[#This Row],[Fecha Compra]],"dddd")</f>
        <v>domingo</v>
      </c>
      <c r="J2046" s="7" t="str">
        <f>TEXT(MONTH(Origen[[#This Row],[Fecha Compra]]),"MM")</f>
        <v>01</v>
      </c>
      <c r="K2046" s="7">
        <f>YEAR(Origen[[#This Row],[Fecha Compra]])</f>
        <v>2035</v>
      </c>
      <c r="L2046">
        <v>32</v>
      </c>
      <c r="M2046">
        <v>82</v>
      </c>
      <c r="N2046">
        <f>Origen[[#This Row],[Unidades]]*Origen[[#This Row],[PVP]]</f>
        <v>2624</v>
      </c>
      <c r="O2046" s="1" t="s">
        <v>121</v>
      </c>
      <c r="P2046" s="1" t="s">
        <v>26</v>
      </c>
      <c r="Q2046" s="1" t="s">
        <v>47</v>
      </c>
      <c r="R2046" s="1" t="s">
        <v>35</v>
      </c>
      <c r="S2046" s="1" t="s">
        <v>56</v>
      </c>
      <c r="T2046" s="1" t="s">
        <v>15</v>
      </c>
      <c r="U2046" s="1" t="s">
        <v>31</v>
      </c>
    </row>
    <row r="2047" spans="1:21" x14ac:dyDescent="0.25">
      <c r="A2047">
        <v>2049</v>
      </c>
      <c r="B2047">
        <f>IF(IFERROR(VLOOKUP(Origen[[#This Row],[Customer ID]],A2048:A5946,1,FALSE),0)&gt;0,1,0)</f>
        <v>0</v>
      </c>
      <c r="C2047">
        <v>45</v>
      </c>
      <c r="D2047" s="1" t="s">
        <v>2</v>
      </c>
      <c r="E2047" s="1" t="str">
        <f>IF(Origen[[#This Row],[Genero Sin Depurar]]="","Desconocido",Origen[[#This Row],[Genero Sin Depurar]])</f>
        <v>Male</v>
      </c>
      <c r="F2047" s="1" t="s">
        <v>32</v>
      </c>
      <c r="G2047" s="1" t="s">
        <v>24</v>
      </c>
      <c r="H2047" s="2">
        <v>49388</v>
      </c>
      <c r="I2047" s="2" t="str">
        <f>TEXT(Origen[[#This Row],[Fecha Compra]],"dddd")</f>
        <v>martes</v>
      </c>
      <c r="J2047" s="7" t="str">
        <f>TEXT(MONTH(Origen[[#This Row],[Fecha Compra]]),"MM")</f>
        <v>01</v>
      </c>
      <c r="K2047" s="7">
        <f>YEAR(Origen[[#This Row],[Fecha Compra]])</f>
        <v>2035</v>
      </c>
      <c r="L2047">
        <v>35</v>
      </c>
      <c r="M2047">
        <v>64</v>
      </c>
      <c r="N2047">
        <f>Origen[[#This Row],[Unidades]]*Origen[[#This Row],[PVP]]</f>
        <v>2240</v>
      </c>
      <c r="O2047" s="1" t="s">
        <v>133</v>
      </c>
      <c r="P2047" s="1" t="s">
        <v>74</v>
      </c>
      <c r="Q2047" s="1" t="s">
        <v>51</v>
      </c>
      <c r="R2047" s="1" t="s">
        <v>8</v>
      </c>
      <c r="S2047" s="1" t="s">
        <v>9</v>
      </c>
      <c r="T2047" s="1" t="s">
        <v>57</v>
      </c>
      <c r="U2047" s="1" t="s">
        <v>40</v>
      </c>
    </row>
    <row r="2048" spans="1:21" x14ac:dyDescent="0.25">
      <c r="A2048">
        <v>2050</v>
      </c>
      <c r="B2048">
        <f>IF(IFERROR(VLOOKUP(Origen[[#This Row],[Customer ID]],A2049:A5947,1,FALSE),0)&gt;0,1,0)</f>
        <v>0</v>
      </c>
      <c r="C2048">
        <v>68</v>
      </c>
      <c r="D2048" s="1" t="s">
        <v>2</v>
      </c>
      <c r="E2048" s="1" t="str">
        <f>IF(Origen[[#This Row],[Genero Sin Depurar]]="","Desconocido",Origen[[#This Row],[Genero Sin Depurar]])</f>
        <v>Male</v>
      </c>
      <c r="F2048" s="1" t="s">
        <v>119</v>
      </c>
      <c r="G2048" s="1" t="s">
        <v>24</v>
      </c>
      <c r="H2048" s="2">
        <v>49390</v>
      </c>
      <c r="I2048" s="2" t="str">
        <f>TEXT(Origen[[#This Row],[Fecha Compra]],"dddd")</f>
        <v>jueves</v>
      </c>
      <c r="J2048" s="7" t="str">
        <f>TEXT(MONTH(Origen[[#This Row],[Fecha Compra]]),"MM")</f>
        <v>01</v>
      </c>
      <c r="K2048" s="7">
        <f>YEAR(Origen[[#This Row],[Fecha Compra]])</f>
        <v>2035</v>
      </c>
      <c r="L2048">
        <v>15</v>
      </c>
      <c r="M2048">
        <v>24</v>
      </c>
      <c r="N2048">
        <f>Origen[[#This Row],[Unidades]]*Origen[[#This Row],[PVP]]</f>
        <v>360</v>
      </c>
      <c r="O2048" s="1" t="s">
        <v>25</v>
      </c>
      <c r="P2048" s="1" t="s">
        <v>6</v>
      </c>
      <c r="Q2048" s="1" t="s">
        <v>126</v>
      </c>
      <c r="R2048" s="1" t="s">
        <v>39</v>
      </c>
      <c r="S2048" s="1" t="s">
        <v>36</v>
      </c>
      <c r="T2048" s="1" t="s">
        <v>10</v>
      </c>
      <c r="U2048" s="1" t="s">
        <v>31</v>
      </c>
    </row>
    <row r="2049" spans="1:21" x14ac:dyDescent="0.25">
      <c r="A2049">
        <v>2051</v>
      </c>
      <c r="B2049">
        <f>IF(IFERROR(VLOOKUP(Origen[[#This Row],[Customer ID]],A2050:A5948,1,FALSE),0)&gt;0,1,0)</f>
        <v>0</v>
      </c>
      <c r="C2049">
        <v>35</v>
      </c>
      <c r="D2049" s="1" t="s">
        <v>2</v>
      </c>
      <c r="E2049" s="1" t="str">
        <f>IF(Origen[[#This Row],[Genero Sin Depurar]]="","Desconocido",Origen[[#This Row],[Genero Sin Depurar]])</f>
        <v>Male</v>
      </c>
      <c r="F2049" s="1" t="s">
        <v>106</v>
      </c>
      <c r="G2049" s="1" t="s">
        <v>49</v>
      </c>
      <c r="H2049" s="2">
        <v>49392</v>
      </c>
      <c r="I2049" s="2" t="str">
        <f>TEXT(Origen[[#This Row],[Fecha Compra]],"dddd")</f>
        <v>sábado</v>
      </c>
      <c r="J2049" s="7" t="str">
        <f>TEXT(MONTH(Origen[[#This Row],[Fecha Compra]]),"MM")</f>
        <v>01</v>
      </c>
      <c r="K2049" s="7">
        <f>YEAR(Origen[[#This Row],[Fecha Compra]])</f>
        <v>2035</v>
      </c>
      <c r="L2049">
        <v>10</v>
      </c>
      <c r="M2049">
        <v>96</v>
      </c>
      <c r="N2049">
        <f>Origen[[#This Row],[Unidades]]*Origen[[#This Row],[PVP]]</f>
        <v>960</v>
      </c>
      <c r="O2049" s="1" t="s">
        <v>73</v>
      </c>
      <c r="P2049" s="1" t="s">
        <v>26</v>
      </c>
      <c r="Q2049" s="1" t="s">
        <v>67</v>
      </c>
      <c r="R2049" s="1" t="s">
        <v>35</v>
      </c>
      <c r="S2049" s="1" t="s">
        <v>56</v>
      </c>
      <c r="T2049" s="1" t="s">
        <v>68</v>
      </c>
      <c r="U2049" s="1" t="s">
        <v>31</v>
      </c>
    </row>
    <row r="2050" spans="1:21" x14ac:dyDescent="0.25">
      <c r="A2050">
        <v>2052</v>
      </c>
      <c r="B2050">
        <f>IF(IFERROR(VLOOKUP(Origen[[#This Row],[Customer ID]],A2051:A5949,1,FALSE),0)&gt;0,1,0)</f>
        <v>0</v>
      </c>
      <c r="C2050">
        <v>65</v>
      </c>
      <c r="D2050" s="1" t="s">
        <v>2</v>
      </c>
      <c r="E2050" s="1" t="str">
        <f>IF(Origen[[#This Row],[Genero Sin Depurar]]="","Desconocido",Origen[[#This Row],[Genero Sin Depurar]])</f>
        <v>Male</v>
      </c>
      <c r="F2050" s="1" t="s">
        <v>95</v>
      </c>
      <c r="G2050" s="1" t="s">
        <v>4</v>
      </c>
      <c r="H2050" s="2">
        <v>49394</v>
      </c>
      <c r="I2050" s="2" t="str">
        <f>TEXT(Origen[[#This Row],[Fecha Compra]],"dddd")</f>
        <v>lunes</v>
      </c>
      <c r="J2050" s="7" t="str">
        <f>TEXT(MONTH(Origen[[#This Row],[Fecha Compra]]),"MM")</f>
        <v>01</v>
      </c>
      <c r="K2050" s="7">
        <f>YEAR(Origen[[#This Row],[Fecha Compra]])</f>
        <v>2035</v>
      </c>
      <c r="L2050">
        <v>14</v>
      </c>
      <c r="M2050">
        <v>94</v>
      </c>
      <c r="N2050">
        <f>Origen[[#This Row],[Unidades]]*Origen[[#This Row],[PVP]]</f>
        <v>1316</v>
      </c>
      <c r="O2050" s="1" t="s">
        <v>17</v>
      </c>
      <c r="P2050" s="1" t="s">
        <v>6</v>
      </c>
      <c r="Q2050" s="1" t="s">
        <v>76</v>
      </c>
      <c r="R2050" s="1" t="s">
        <v>19</v>
      </c>
      <c r="S2050" s="1" t="s">
        <v>20</v>
      </c>
      <c r="T2050" s="1" t="s">
        <v>21</v>
      </c>
      <c r="U2050" s="1" t="s">
        <v>70</v>
      </c>
    </row>
    <row r="2051" spans="1:21" x14ac:dyDescent="0.25">
      <c r="A2051">
        <v>2053</v>
      </c>
      <c r="B2051">
        <f>IF(IFERROR(VLOOKUP(Origen[[#This Row],[Customer ID]],A2052:A5950,1,FALSE),0)&gt;0,1,0)</f>
        <v>0</v>
      </c>
      <c r="C2051">
        <v>45</v>
      </c>
      <c r="D2051" s="1" t="s">
        <v>2</v>
      </c>
      <c r="E2051" s="1" t="str">
        <f>IF(Origen[[#This Row],[Genero Sin Depurar]]="","Desconocido",Origen[[#This Row],[Genero Sin Depurar]])</f>
        <v>Male</v>
      </c>
      <c r="F2051" s="1" t="s">
        <v>114</v>
      </c>
      <c r="G2051" s="1" t="s">
        <v>49</v>
      </c>
      <c r="H2051" s="2">
        <v>49396</v>
      </c>
      <c r="I2051" s="2" t="str">
        <f>TEXT(Origen[[#This Row],[Fecha Compra]],"dddd")</f>
        <v>miércoles</v>
      </c>
      <c r="J2051" s="7" t="str">
        <f>TEXT(MONTH(Origen[[#This Row],[Fecha Compra]]),"MM")</f>
        <v>01</v>
      </c>
      <c r="K2051" s="7">
        <f>YEAR(Origen[[#This Row],[Fecha Compra]])</f>
        <v>2035</v>
      </c>
      <c r="L2051">
        <v>30</v>
      </c>
      <c r="M2051">
        <v>48</v>
      </c>
      <c r="N2051">
        <f>Origen[[#This Row],[Unidades]]*Origen[[#This Row],[PVP]]</f>
        <v>1440</v>
      </c>
      <c r="O2051" s="1" t="s">
        <v>64</v>
      </c>
      <c r="P2051" s="1" t="s">
        <v>26</v>
      </c>
      <c r="Q2051" s="1" t="s">
        <v>7</v>
      </c>
      <c r="R2051" s="1" t="s">
        <v>8</v>
      </c>
      <c r="S2051" s="1" t="s">
        <v>52</v>
      </c>
      <c r="T2051" s="1" t="s">
        <v>57</v>
      </c>
      <c r="U2051" s="1" t="s">
        <v>31</v>
      </c>
    </row>
    <row r="2052" spans="1:21" x14ac:dyDescent="0.25">
      <c r="A2052">
        <v>2054</v>
      </c>
      <c r="B2052">
        <f>IF(IFERROR(VLOOKUP(Origen[[#This Row],[Customer ID]],A2053:A5951,1,FALSE),0)&gt;0,1,0)</f>
        <v>0</v>
      </c>
      <c r="C2052">
        <v>19</v>
      </c>
      <c r="D2052" s="1" t="s">
        <v>2</v>
      </c>
      <c r="E2052" s="1" t="str">
        <f>IF(Origen[[#This Row],[Genero Sin Depurar]]="","Desconocido",Origen[[#This Row],[Genero Sin Depurar]])</f>
        <v>Male</v>
      </c>
      <c r="F2052" s="1" t="s">
        <v>71</v>
      </c>
      <c r="G2052" s="1" t="s">
        <v>49</v>
      </c>
      <c r="H2052" s="2">
        <v>49398</v>
      </c>
      <c r="I2052" s="2" t="str">
        <f>TEXT(Origen[[#This Row],[Fecha Compra]],"dddd")</f>
        <v>viernes</v>
      </c>
      <c r="J2052" s="7" t="str">
        <f>TEXT(MONTH(Origen[[#This Row],[Fecha Compra]]),"MM")</f>
        <v>01</v>
      </c>
      <c r="K2052" s="7">
        <f>YEAR(Origen[[#This Row],[Fecha Compra]])</f>
        <v>2035</v>
      </c>
      <c r="L2052">
        <v>16</v>
      </c>
      <c r="M2052">
        <v>60</v>
      </c>
      <c r="N2052">
        <f>Origen[[#This Row],[Unidades]]*Origen[[#This Row],[PVP]]</f>
        <v>960</v>
      </c>
      <c r="O2052" s="1" t="s">
        <v>33</v>
      </c>
      <c r="P2052" s="1" t="s">
        <v>18</v>
      </c>
      <c r="Q2052" s="1" t="s">
        <v>55</v>
      </c>
      <c r="R2052" s="1" t="s">
        <v>19</v>
      </c>
      <c r="S2052" s="1" t="s">
        <v>52</v>
      </c>
      <c r="T2052" s="1" t="s">
        <v>21</v>
      </c>
      <c r="U2052" s="1" t="s">
        <v>11</v>
      </c>
    </row>
    <row r="2053" spans="1:21" x14ac:dyDescent="0.25">
      <c r="A2053">
        <v>2055</v>
      </c>
      <c r="B2053">
        <f>IF(IFERROR(VLOOKUP(Origen[[#This Row],[Customer ID]],A2054:A5952,1,FALSE),0)&gt;0,1,0)</f>
        <v>0</v>
      </c>
      <c r="C2053">
        <v>65</v>
      </c>
      <c r="D2053" s="1" t="s">
        <v>2</v>
      </c>
      <c r="E2053" s="1" t="str">
        <f>IF(Origen[[#This Row],[Genero Sin Depurar]]="","Desconocido",Origen[[#This Row],[Genero Sin Depurar]])</f>
        <v>Male</v>
      </c>
      <c r="F2053" s="1" t="s">
        <v>12</v>
      </c>
      <c r="G2053" s="1" t="s">
        <v>4</v>
      </c>
      <c r="H2053" s="2">
        <v>49400</v>
      </c>
      <c r="I2053" s="2" t="str">
        <f>TEXT(Origen[[#This Row],[Fecha Compra]],"dddd")</f>
        <v>domingo</v>
      </c>
      <c r="J2053" s="7" t="str">
        <f>TEXT(MONTH(Origen[[#This Row],[Fecha Compra]]),"MM")</f>
        <v>01</v>
      </c>
      <c r="K2053" s="7">
        <f>YEAR(Origen[[#This Row],[Fecha Compra]])</f>
        <v>2035</v>
      </c>
      <c r="L2053">
        <v>14</v>
      </c>
      <c r="M2053">
        <v>56</v>
      </c>
      <c r="N2053">
        <f>Origen[[#This Row],[Unidades]]*Origen[[#This Row],[PVP]]</f>
        <v>784</v>
      </c>
      <c r="O2053" s="1" t="s">
        <v>109</v>
      </c>
      <c r="P2053" s="1" t="s">
        <v>74</v>
      </c>
      <c r="Q2053" s="1" t="s">
        <v>62</v>
      </c>
      <c r="R2053" s="1" t="s">
        <v>19</v>
      </c>
      <c r="S2053" s="1" t="s">
        <v>9</v>
      </c>
      <c r="T2053" s="1" t="s">
        <v>28</v>
      </c>
      <c r="U2053" s="1" t="s">
        <v>31</v>
      </c>
    </row>
    <row r="2054" spans="1:21" x14ac:dyDescent="0.25">
      <c r="A2054">
        <v>2056</v>
      </c>
      <c r="B2054">
        <f>IF(IFERROR(VLOOKUP(Origen[[#This Row],[Customer ID]],A2055:A5953,1,FALSE),0)&gt;0,1,0)</f>
        <v>0</v>
      </c>
      <c r="C2054">
        <v>28</v>
      </c>
      <c r="D2054" s="1" t="s">
        <v>2</v>
      </c>
      <c r="E2054" s="1" t="str">
        <f>IF(Origen[[#This Row],[Genero Sin Depurar]]="","Desconocido",Origen[[#This Row],[Genero Sin Depurar]])</f>
        <v>Male</v>
      </c>
      <c r="F2054" s="1" t="s">
        <v>48</v>
      </c>
      <c r="G2054" s="1" t="s">
        <v>49</v>
      </c>
      <c r="H2054" s="2">
        <v>49402</v>
      </c>
      <c r="I2054" s="2" t="str">
        <f>TEXT(Origen[[#This Row],[Fecha Compra]],"dddd")</f>
        <v>martes</v>
      </c>
      <c r="J2054" s="7" t="str">
        <f>TEXT(MONTH(Origen[[#This Row],[Fecha Compra]]),"MM")</f>
        <v>01</v>
      </c>
      <c r="K2054" s="7">
        <f>YEAR(Origen[[#This Row],[Fecha Compra]])</f>
        <v>2035</v>
      </c>
      <c r="L2054">
        <v>28</v>
      </c>
      <c r="M2054">
        <v>33</v>
      </c>
      <c r="N2054">
        <f>Origen[[#This Row],[Unidades]]*Origen[[#This Row],[PVP]]</f>
        <v>924</v>
      </c>
      <c r="O2054" s="1" t="s">
        <v>87</v>
      </c>
      <c r="P2054" s="1" t="s">
        <v>26</v>
      </c>
      <c r="Q2054" s="1" t="s">
        <v>47</v>
      </c>
      <c r="R2054" s="1" t="s">
        <v>39</v>
      </c>
      <c r="S2054" s="1" t="s">
        <v>52</v>
      </c>
      <c r="T2054" s="1" t="s">
        <v>57</v>
      </c>
      <c r="U2054" s="1" t="s">
        <v>22</v>
      </c>
    </row>
    <row r="2055" spans="1:21" x14ac:dyDescent="0.25">
      <c r="A2055">
        <v>2057</v>
      </c>
      <c r="B2055">
        <f>IF(IFERROR(VLOOKUP(Origen[[#This Row],[Customer ID]],A2056:A5954,1,FALSE),0)&gt;0,1,0)</f>
        <v>0</v>
      </c>
      <c r="C2055">
        <v>55</v>
      </c>
      <c r="D2055" s="1" t="s">
        <v>2</v>
      </c>
      <c r="E2055" s="1" t="str">
        <f>IF(Origen[[#This Row],[Genero Sin Depurar]]="","Desconocido",Origen[[#This Row],[Genero Sin Depurar]])</f>
        <v>Male</v>
      </c>
      <c r="F2055" s="1" t="s">
        <v>114</v>
      </c>
      <c r="G2055" s="1" t="s">
        <v>49</v>
      </c>
      <c r="H2055" s="2">
        <v>49404</v>
      </c>
      <c r="I2055" s="2" t="str">
        <f>TEXT(Origen[[#This Row],[Fecha Compra]],"dddd")</f>
        <v>jueves</v>
      </c>
      <c r="J2055" s="7" t="str">
        <f>TEXT(MONTH(Origen[[#This Row],[Fecha Compra]]),"MM")</f>
        <v>01</v>
      </c>
      <c r="K2055" s="7">
        <f>YEAR(Origen[[#This Row],[Fecha Compra]])</f>
        <v>2035</v>
      </c>
      <c r="L2055">
        <v>29</v>
      </c>
      <c r="M2055">
        <v>46</v>
      </c>
      <c r="N2055">
        <f>Origen[[#This Row],[Unidades]]*Origen[[#This Row],[PVP]]</f>
        <v>1334</v>
      </c>
      <c r="O2055" s="1" t="s">
        <v>130</v>
      </c>
      <c r="P2055" s="1" t="s">
        <v>6</v>
      </c>
      <c r="Q2055" s="1" t="s">
        <v>126</v>
      </c>
      <c r="R2055" s="1" t="s">
        <v>19</v>
      </c>
      <c r="S2055" s="1" t="s">
        <v>52</v>
      </c>
      <c r="T2055" s="1" t="s">
        <v>28</v>
      </c>
      <c r="U2055" s="1" t="s">
        <v>70</v>
      </c>
    </row>
    <row r="2056" spans="1:21" x14ac:dyDescent="0.25">
      <c r="A2056">
        <v>2058</v>
      </c>
      <c r="B2056">
        <f>IF(IFERROR(VLOOKUP(Origen[[#This Row],[Customer ID]],A2057:A5955,1,FALSE),0)&gt;0,1,0)</f>
        <v>0</v>
      </c>
      <c r="C2056">
        <v>66</v>
      </c>
      <c r="D2056" s="1" t="s">
        <v>2</v>
      </c>
      <c r="E2056" s="1" t="str">
        <f>IF(Origen[[#This Row],[Genero Sin Depurar]]="","Desconocido",Origen[[#This Row],[Genero Sin Depurar]])</f>
        <v>Male</v>
      </c>
      <c r="F2056" s="1" t="s">
        <v>107</v>
      </c>
      <c r="G2056" s="1" t="s">
        <v>4</v>
      </c>
      <c r="H2056" s="2">
        <v>49406</v>
      </c>
      <c r="I2056" s="2" t="str">
        <f>TEXT(Origen[[#This Row],[Fecha Compra]],"dddd")</f>
        <v>sábado</v>
      </c>
      <c r="J2056" s="7" t="str">
        <f>TEXT(MONTH(Origen[[#This Row],[Fecha Compra]]),"MM")</f>
        <v>01</v>
      </c>
      <c r="K2056" s="7">
        <f>YEAR(Origen[[#This Row],[Fecha Compra]])</f>
        <v>2035</v>
      </c>
      <c r="L2056">
        <v>5</v>
      </c>
      <c r="M2056">
        <v>37</v>
      </c>
      <c r="N2056">
        <f>Origen[[#This Row],[Unidades]]*Origen[[#This Row],[PVP]]</f>
        <v>185</v>
      </c>
      <c r="O2056" s="1" t="s">
        <v>129</v>
      </c>
      <c r="P2056" s="1" t="s">
        <v>6</v>
      </c>
      <c r="Q2056" s="1" t="s">
        <v>116</v>
      </c>
      <c r="R2056" s="1" t="s">
        <v>19</v>
      </c>
      <c r="S2056" s="1" t="s">
        <v>36</v>
      </c>
      <c r="T2056" s="1" t="s">
        <v>28</v>
      </c>
      <c r="U2056" s="1" t="s">
        <v>79</v>
      </c>
    </row>
    <row r="2057" spans="1:21" x14ac:dyDescent="0.25">
      <c r="A2057">
        <v>2059</v>
      </c>
      <c r="B2057">
        <f>IF(IFERROR(VLOOKUP(Origen[[#This Row],[Customer ID]],A2058:A5956,1,FALSE),0)&gt;0,1,0)</f>
        <v>0</v>
      </c>
      <c r="C2057">
        <v>29</v>
      </c>
      <c r="D2057" s="1" t="s">
        <v>2</v>
      </c>
      <c r="E2057" s="1" t="str">
        <f>IF(Origen[[#This Row],[Genero Sin Depurar]]="","Desconocido",Origen[[#This Row],[Genero Sin Depurar]])</f>
        <v>Male</v>
      </c>
      <c r="F2057" s="1" t="s">
        <v>37</v>
      </c>
      <c r="G2057" s="1" t="s">
        <v>4</v>
      </c>
      <c r="H2057" s="2">
        <v>49408</v>
      </c>
      <c r="I2057" s="2" t="str">
        <f>TEXT(Origen[[#This Row],[Fecha Compra]],"dddd")</f>
        <v>lunes</v>
      </c>
      <c r="J2057" s="7" t="str">
        <f>TEXT(MONTH(Origen[[#This Row],[Fecha Compra]]),"MM")</f>
        <v>01</v>
      </c>
      <c r="K2057" s="7">
        <f>YEAR(Origen[[#This Row],[Fecha Compra]])</f>
        <v>2035</v>
      </c>
      <c r="L2057">
        <v>17</v>
      </c>
      <c r="M2057">
        <v>98</v>
      </c>
      <c r="N2057">
        <f>Origen[[#This Row],[Unidades]]*Origen[[#This Row],[PVP]]</f>
        <v>1666</v>
      </c>
      <c r="O2057" s="1" t="s">
        <v>131</v>
      </c>
      <c r="P2057" s="1" t="s">
        <v>26</v>
      </c>
      <c r="Q2057" s="1" t="s">
        <v>92</v>
      </c>
      <c r="R2057" s="1" t="s">
        <v>8</v>
      </c>
      <c r="S2057" s="1" t="s">
        <v>56</v>
      </c>
      <c r="T2057" s="1" t="s">
        <v>57</v>
      </c>
      <c r="U2057" s="1" t="s">
        <v>40</v>
      </c>
    </row>
    <row r="2058" spans="1:21" x14ac:dyDescent="0.25">
      <c r="A2058">
        <v>2060</v>
      </c>
      <c r="B2058">
        <f>IF(IFERROR(VLOOKUP(Origen[[#This Row],[Customer ID]],A2059:A5957,1,FALSE),0)&gt;0,1,0)</f>
        <v>0</v>
      </c>
      <c r="C2058">
        <v>56</v>
      </c>
      <c r="D2058" s="1" t="s">
        <v>2</v>
      </c>
      <c r="E2058" s="1" t="str">
        <f>IF(Origen[[#This Row],[Genero Sin Depurar]]="","Desconocido",Origen[[#This Row],[Genero Sin Depurar]])</f>
        <v>Male</v>
      </c>
      <c r="F2058" s="1" t="s">
        <v>41</v>
      </c>
      <c r="G2058" s="1" t="s">
        <v>4</v>
      </c>
      <c r="H2058" s="2">
        <v>49410</v>
      </c>
      <c r="I2058" s="2" t="str">
        <f>TEXT(Origen[[#This Row],[Fecha Compra]],"dddd")</f>
        <v>miércoles</v>
      </c>
      <c r="J2058" s="7" t="str">
        <f>TEXT(MONTH(Origen[[#This Row],[Fecha Compra]]),"MM")</f>
        <v>01</v>
      </c>
      <c r="K2058" s="7">
        <f>YEAR(Origen[[#This Row],[Fecha Compra]])</f>
        <v>2035</v>
      </c>
      <c r="L2058">
        <v>50</v>
      </c>
      <c r="M2058">
        <v>50</v>
      </c>
      <c r="N2058">
        <f>Origen[[#This Row],[Unidades]]*Origen[[#This Row],[PVP]]</f>
        <v>2500</v>
      </c>
      <c r="O2058" s="1" t="s">
        <v>81</v>
      </c>
      <c r="P2058" s="1" t="s">
        <v>74</v>
      </c>
      <c r="Q2058" s="1" t="s">
        <v>100</v>
      </c>
      <c r="R2058" s="1" t="s">
        <v>19</v>
      </c>
      <c r="S2058" s="1" t="s">
        <v>9</v>
      </c>
      <c r="T2058" s="1" t="s">
        <v>28</v>
      </c>
      <c r="U2058" s="1" t="s">
        <v>22</v>
      </c>
    </row>
    <row r="2059" spans="1:21" x14ac:dyDescent="0.25">
      <c r="A2059">
        <v>2061</v>
      </c>
      <c r="B2059">
        <f>IF(IFERROR(VLOOKUP(Origen[[#This Row],[Customer ID]],A2060:A5958,1,FALSE),0)&gt;0,1,0)</f>
        <v>0</v>
      </c>
      <c r="C2059">
        <v>21</v>
      </c>
      <c r="D2059" s="1" t="s">
        <v>2</v>
      </c>
      <c r="E2059" s="1" t="str">
        <f>IF(Origen[[#This Row],[Genero Sin Depurar]]="","Desconocido",Origen[[#This Row],[Genero Sin Depurar]])</f>
        <v>Male</v>
      </c>
      <c r="F2059" s="1" t="s">
        <v>115</v>
      </c>
      <c r="G2059" s="1" t="s">
        <v>49</v>
      </c>
      <c r="H2059" s="2">
        <v>49412</v>
      </c>
      <c r="I2059" s="2" t="str">
        <f>TEXT(Origen[[#This Row],[Fecha Compra]],"dddd")</f>
        <v>viernes</v>
      </c>
      <c r="J2059" s="7" t="str">
        <f>TEXT(MONTH(Origen[[#This Row],[Fecha Compra]]),"MM")</f>
        <v>01</v>
      </c>
      <c r="K2059" s="7">
        <f>YEAR(Origen[[#This Row],[Fecha Compra]])</f>
        <v>2035</v>
      </c>
      <c r="L2059">
        <v>23</v>
      </c>
      <c r="M2059">
        <v>63</v>
      </c>
      <c r="N2059">
        <f>Origen[[#This Row],[Unidades]]*Origen[[#This Row],[PVP]]</f>
        <v>1449</v>
      </c>
      <c r="O2059" s="1" t="s">
        <v>132</v>
      </c>
      <c r="P2059" s="1" t="s">
        <v>26</v>
      </c>
      <c r="Q2059" s="1" t="s">
        <v>126</v>
      </c>
      <c r="R2059" s="1" t="s">
        <v>39</v>
      </c>
      <c r="S2059" s="1" t="s">
        <v>27</v>
      </c>
      <c r="T2059" s="1" t="s">
        <v>57</v>
      </c>
      <c r="U2059" s="1" t="s">
        <v>40</v>
      </c>
    </row>
    <row r="2060" spans="1:21" x14ac:dyDescent="0.25">
      <c r="A2060">
        <v>2062</v>
      </c>
      <c r="B2060">
        <f>IF(IFERROR(VLOOKUP(Origen[[#This Row],[Customer ID]],A2061:A5959,1,FALSE),0)&gt;0,1,0)</f>
        <v>0</v>
      </c>
      <c r="C2060">
        <v>32</v>
      </c>
      <c r="D2060" s="1" t="s">
        <v>2</v>
      </c>
      <c r="E2060" s="1" t="str">
        <f>IF(Origen[[#This Row],[Genero Sin Depurar]]="","Desconocido",Origen[[#This Row],[Genero Sin Depurar]])</f>
        <v>Male</v>
      </c>
      <c r="F2060" s="1" t="s">
        <v>12</v>
      </c>
      <c r="G2060" s="1" t="s">
        <v>4</v>
      </c>
      <c r="H2060" s="2">
        <v>49414</v>
      </c>
      <c r="I2060" s="2" t="str">
        <f>TEXT(Origen[[#This Row],[Fecha Compra]],"dddd")</f>
        <v>domingo</v>
      </c>
      <c r="J2060" s="7" t="str">
        <f>TEXT(MONTH(Origen[[#This Row],[Fecha Compra]]),"MM")</f>
        <v>01</v>
      </c>
      <c r="K2060" s="7">
        <f>YEAR(Origen[[#This Row],[Fecha Compra]])</f>
        <v>2035</v>
      </c>
      <c r="L2060">
        <v>22</v>
      </c>
      <c r="M2060">
        <v>70</v>
      </c>
      <c r="N2060">
        <f>Origen[[#This Row],[Unidades]]*Origen[[#This Row],[PVP]]</f>
        <v>1540</v>
      </c>
      <c r="O2060" s="1" t="s">
        <v>133</v>
      </c>
      <c r="P2060" s="1" t="s">
        <v>18</v>
      </c>
      <c r="Q2060" s="1" t="s">
        <v>118</v>
      </c>
      <c r="R2060" s="1" t="s">
        <v>35</v>
      </c>
      <c r="S2060" s="1" t="s">
        <v>56</v>
      </c>
      <c r="T2060" s="1" t="s">
        <v>68</v>
      </c>
      <c r="U2060" s="1" t="s">
        <v>31</v>
      </c>
    </row>
    <row r="2061" spans="1:21" x14ac:dyDescent="0.25">
      <c r="A2061">
        <v>2063</v>
      </c>
      <c r="B2061">
        <f>IF(IFERROR(VLOOKUP(Origen[[#This Row],[Customer ID]],A2062:A5960,1,FALSE),0)&gt;0,1,0)</f>
        <v>0</v>
      </c>
      <c r="C2061">
        <v>54</v>
      </c>
      <c r="D2061" s="1" t="s">
        <v>2</v>
      </c>
      <c r="E2061" s="1" t="str">
        <f>IF(Origen[[#This Row],[Genero Sin Depurar]]="","Desconocido",Origen[[#This Row],[Genero Sin Depurar]])</f>
        <v>Male</v>
      </c>
      <c r="F2061" s="1" t="s">
        <v>44</v>
      </c>
      <c r="G2061" s="1" t="s">
        <v>45</v>
      </c>
      <c r="H2061" s="2">
        <v>49416</v>
      </c>
      <c r="I2061" s="2" t="str">
        <f>TEXT(Origen[[#This Row],[Fecha Compra]],"dddd")</f>
        <v>martes</v>
      </c>
      <c r="J2061" s="7" t="str">
        <f>TEXT(MONTH(Origen[[#This Row],[Fecha Compra]]),"MM")</f>
        <v>01</v>
      </c>
      <c r="K2061" s="7">
        <f>YEAR(Origen[[#This Row],[Fecha Compra]])</f>
        <v>2035</v>
      </c>
      <c r="L2061">
        <v>15</v>
      </c>
      <c r="M2061">
        <v>63</v>
      </c>
      <c r="N2061">
        <f>Origen[[#This Row],[Unidades]]*Origen[[#This Row],[PVP]]</f>
        <v>945</v>
      </c>
      <c r="O2061" s="1" t="s">
        <v>113</v>
      </c>
      <c r="P2061" s="1" t="s">
        <v>6</v>
      </c>
      <c r="Q2061" s="1" t="s">
        <v>47</v>
      </c>
      <c r="R2061" s="1" t="s">
        <v>39</v>
      </c>
      <c r="S2061" s="1" t="s">
        <v>36</v>
      </c>
      <c r="T2061" s="1" t="s">
        <v>15</v>
      </c>
      <c r="U2061" s="1" t="s">
        <v>40</v>
      </c>
    </row>
    <row r="2062" spans="1:21" x14ac:dyDescent="0.25">
      <c r="A2062">
        <v>2064</v>
      </c>
      <c r="B2062">
        <f>IF(IFERROR(VLOOKUP(Origen[[#This Row],[Customer ID]],A2063:A5961,1,FALSE),0)&gt;0,1,0)</f>
        <v>0</v>
      </c>
      <c r="C2062">
        <v>61</v>
      </c>
      <c r="D2062" s="1" t="s">
        <v>2</v>
      </c>
      <c r="E2062" s="1" t="str">
        <f>IF(Origen[[#This Row],[Genero Sin Depurar]]="","Desconocido",Origen[[#This Row],[Genero Sin Depurar]])</f>
        <v>Male</v>
      </c>
      <c r="F2062" s="1" t="s">
        <v>41</v>
      </c>
      <c r="G2062" s="1" t="s">
        <v>4</v>
      </c>
      <c r="H2062" s="2">
        <v>49418</v>
      </c>
      <c r="I2062" s="2" t="str">
        <f>TEXT(Origen[[#This Row],[Fecha Compra]],"dddd")</f>
        <v>jueves</v>
      </c>
      <c r="J2062" s="7" t="str">
        <f>TEXT(MONTH(Origen[[#This Row],[Fecha Compra]]),"MM")</f>
        <v>01</v>
      </c>
      <c r="K2062" s="7">
        <f>YEAR(Origen[[#This Row],[Fecha Compra]])</f>
        <v>2035</v>
      </c>
      <c r="L2062">
        <v>32</v>
      </c>
      <c r="M2062">
        <v>86</v>
      </c>
      <c r="N2062">
        <f>Origen[[#This Row],[Unidades]]*Origen[[#This Row],[PVP]]</f>
        <v>2752</v>
      </c>
      <c r="O2062" s="1" t="s">
        <v>98</v>
      </c>
      <c r="P2062" s="1" t="s">
        <v>26</v>
      </c>
      <c r="Q2062" s="1" t="s">
        <v>91</v>
      </c>
      <c r="R2062" s="1" t="s">
        <v>39</v>
      </c>
      <c r="S2062" s="1" t="s">
        <v>36</v>
      </c>
      <c r="T2062" s="1" t="s">
        <v>15</v>
      </c>
      <c r="U2062" s="1" t="s">
        <v>70</v>
      </c>
    </row>
    <row r="2063" spans="1:21" x14ac:dyDescent="0.25">
      <c r="A2063">
        <v>2065</v>
      </c>
      <c r="B2063">
        <f>IF(IFERROR(VLOOKUP(Origen[[#This Row],[Customer ID]],A2064:A5962,1,FALSE),0)&gt;0,1,0)</f>
        <v>0</v>
      </c>
      <c r="C2063">
        <v>31</v>
      </c>
      <c r="D2063" s="1" t="s">
        <v>2</v>
      </c>
      <c r="E2063" s="1" t="str">
        <f>IF(Origen[[#This Row],[Genero Sin Depurar]]="","Desconocido",Origen[[#This Row],[Genero Sin Depurar]])</f>
        <v>Male</v>
      </c>
      <c r="F2063" s="1" t="s">
        <v>53</v>
      </c>
      <c r="G2063" s="1" t="s">
        <v>24</v>
      </c>
      <c r="H2063" s="2">
        <v>49420</v>
      </c>
      <c r="I2063" s="2" t="str">
        <f>TEXT(Origen[[#This Row],[Fecha Compra]],"dddd")</f>
        <v>sábado</v>
      </c>
      <c r="J2063" s="7" t="str">
        <f>TEXT(MONTH(Origen[[#This Row],[Fecha Compra]]),"MM")</f>
        <v>01</v>
      </c>
      <c r="K2063" s="7">
        <f>YEAR(Origen[[#This Row],[Fecha Compra]])</f>
        <v>2035</v>
      </c>
      <c r="L2063">
        <v>5</v>
      </c>
      <c r="M2063">
        <v>99</v>
      </c>
      <c r="N2063">
        <f>Origen[[#This Row],[Unidades]]*Origen[[#This Row],[PVP]]</f>
        <v>495</v>
      </c>
      <c r="O2063" s="1" t="s">
        <v>54</v>
      </c>
      <c r="P2063" s="1" t="s">
        <v>26</v>
      </c>
      <c r="Q2063" s="1" t="s">
        <v>78</v>
      </c>
      <c r="R2063" s="1" t="s">
        <v>35</v>
      </c>
      <c r="S2063" s="1" t="s">
        <v>52</v>
      </c>
      <c r="T2063" s="1" t="s">
        <v>57</v>
      </c>
      <c r="U2063" s="1" t="s">
        <v>70</v>
      </c>
    </row>
    <row r="2064" spans="1:21" x14ac:dyDescent="0.25">
      <c r="A2064">
        <v>2066</v>
      </c>
      <c r="B2064">
        <f>IF(IFERROR(VLOOKUP(Origen[[#This Row],[Customer ID]],A2065:A5963,1,FALSE),0)&gt;0,1,0)</f>
        <v>0</v>
      </c>
      <c r="C2064">
        <v>27</v>
      </c>
      <c r="D2064" s="1" t="s">
        <v>2</v>
      </c>
      <c r="E2064" s="1" t="str">
        <f>IF(Origen[[#This Row],[Genero Sin Depurar]]="","Desconocido",Origen[[#This Row],[Genero Sin Depurar]])</f>
        <v>Male</v>
      </c>
      <c r="F2064" s="1" t="s">
        <v>32</v>
      </c>
      <c r="G2064" s="1" t="s">
        <v>24</v>
      </c>
      <c r="H2064" s="2">
        <v>49422</v>
      </c>
      <c r="I2064" s="2" t="str">
        <f>TEXT(Origen[[#This Row],[Fecha Compra]],"dddd")</f>
        <v>lunes</v>
      </c>
      <c r="J2064" s="7" t="str">
        <f>TEXT(MONTH(Origen[[#This Row],[Fecha Compra]]),"MM")</f>
        <v>01</v>
      </c>
      <c r="K2064" s="7">
        <f>YEAR(Origen[[#This Row],[Fecha Compra]])</f>
        <v>2035</v>
      </c>
      <c r="L2064">
        <v>6</v>
      </c>
      <c r="M2064">
        <v>40</v>
      </c>
      <c r="N2064">
        <f>Origen[[#This Row],[Unidades]]*Origen[[#This Row],[PVP]]</f>
        <v>240</v>
      </c>
      <c r="O2064" s="1" t="s">
        <v>29</v>
      </c>
      <c r="P2064" s="1" t="s">
        <v>26</v>
      </c>
      <c r="Q2064" s="1" t="s">
        <v>126</v>
      </c>
      <c r="R2064" s="1" t="s">
        <v>19</v>
      </c>
      <c r="S2064" s="1" t="s">
        <v>20</v>
      </c>
      <c r="T2064" s="1" t="s">
        <v>57</v>
      </c>
      <c r="U2064" s="1" t="s">
        <v>58</v>
      </c>
    </row>
    <row r="2065" spans="1:21" x14ac:dyDescent="0.25">
      <c r="A2065">
        <v>2067</v>
      </c>
      <c r="B2065">
        <f>IF(IFERROR(VLOOKUP(Origen[[#This Row],[Customer ID]],A2066:A5964,1,FALSE),0)&gt;0,1,0)</f>
        <v>0</v>
      </c>
      <c r="C2065">
        <v>64</v>
      </c>
      <c r="D2065" s="1" t="s">
        <v>2</v>
      </c>
      <c r="E2065" s="1" t="str">
        <f>IF(Origen[[#This Row],[Genero Sin Depurar]]="","Desconocido",Origen[[#This Row],[Genero Sin Depurar]])</f>
        <v>Male</v>
      </c>
      <c r="F2065" s="1" t="s">
        <v>32</v>
      </c>
      <c r="G2065" s="1" t="s">
        <v>24</v>
      </c>
      <c r="H2065" s="2">
        <v>49424</v>
      </c>
      <c r="I2065" s="2" t="str">
        <f>TEXT(Origen[[#This Row],[Fecha Compra]],"dddd")</f>
        <v>miércoles</v>
      </c>
      <c r="J2065" s="7" t="str">
        <f>TEXT(MONTH(Origen[[#This Row],[Fecha Compra]]),"MM")</f>
        <v>01</v>
      </c>
      <c r="K2065" s="7">
        <f>YEAR(Origen[[#This Row],[Fecha Compra]])</f>
        <v>2035</v>
      </c>
      <c r="L2065">
        <v>44</v>
      </c>
      <c r="M2065">
        <v>92</v>
      </c>
      <c r="N2065">
        <f>Origen[[#This Row],[Unidades]]*Origen[[#This Row],[PVP]]</f>
        <v>4048</v>
      </c>
      <c r="O2065" s="1" t="s">
        <v>97</v>
      </c>
      <c r="P2065" s="1" t="s">
        <v>26</v>
      </c>
      <c r="Q2065" s="1" t="s">
        <v>60</v>
      </c>
      <c r="R2065" s="1" t="s">
        <v>39</v>
      </c>
      <c r="S2065" s="1" t="s">
        <v>56</v>
      </c>
      <c r="T2065" s="1" t="s">
        <v>68</v>
      </c>
      <c r="U2065" s="1" t="s">
        <v>11</v>
      </c>
    </row>
    <row r="2066" spans="1:21" x14ac:dyDescent="0.25">
      <c r="A2066">
        <v>2068</v>
      </c>
      <c r="B2066">
        <f>IF(IFERROR(VLOOKUP(Origen[[#This Row],[Customer ID]],A2067:A5965,1,FALSE),0)&gt;0,1,0)</f>
        <v>0</v>
      </c>
      <c r="C2066">
        <v>60</v>
      </c>
      <c r="D2066" s="1" t="s">
        <v>2</v>
      </c>
      <c r="E2066" s="1" t="str">
        <f>IF(Origen[[#This Row],[Genero Sin Depurar]]="","Desconocido",Origen[[#This Row],[Genero Sin Depurar]])</f>
        <v>Male</v>
      </c>
      <c r="F2066" s="1" t="s">
        <v>77</v>
      </c>
      <c r="G2066" s="1" t="s">
        <v>4</v>
      </c>
      <c r="H2066" s="2">
        <v>49426</v>
      </c>
      <c r="I2066" s="2" t="str">
        <f>TEXT(Origen[[#This Row],[Fecha Compra]],"dddd")</f>
        <v>viernes</v>
      </c>
      <c r="J2066" s="7" t="str">
        <f>TEXT(MONTH(Origen[[#This Row],[Fecha Compra]]),"MM")</f>
        <v>01</v>
      </c>
      <c r="K2066" s="7">
        <f>YEAR(Origen[[#This Row],[Fecha Compra]])</f>
        <v>2035</v>
      </c>
      <c r="L2066">
        <v>23</v>
      </c>
      <c r="M2066">
        <v>21</v>
      </c>
      <c r="N2066">
        <f>Origen[[#This Row],[Unidades]]*Origen[[#This Row],[PVP]]</f>
        <v>483</v>
      </c>
      <c r="O2066" s="1" t="s">
        <v>110</v>
      </c>
      <c r="P2066" s="1" t="s">
        <v>74</v>
      </c>
      <c r="Q2066" s="1" t="s">
        <v>100</v>
      </c>
      <c r="R2066" s="1" t="s">
        <v>39</v>
      </c>
      <c r="S2066" s="1" t="s">
        <v>52</v>
      </c>
      <c r="T2066" s="1" t="s">
        <v>15</v>
      </c>
      <c r="U2066" s="1" t="s">
        <v>11</v>
      </c>
    </row>
    <row r="2067" spans="1:21" x14ac:dyDescent="0.25">
      <c r="A2067">
        <v>2069</v>
      </c>
      <c r="B2067">
        <f>IF(IFERROR(VLOOKUP(Origen[[#This Row],[Customer ID]],A2068:A5966,1,FALSE),0)&gt;0,1,0)</f>
        <v>0</v>
      </c>
      <c r="C2067">
        <v>70</v>
      </c>
      <c r="D2067" s="1" t="s">
        <v>2</v>
      </c>
      <c r="E2067" s="1" t="str">
        <f>IF(Origen[[#This Row],[Genero Sin Depurar]]="","Desconocido",Origen[[#This Row],[Genero Sin Depurar]])</f>
        <v>Male</v>
      </c>
      <c r="F2067" s="1" t="s">
        <v>88</v>
      </c>
      <c r="G2067" s="1" t="s">
        <v>49</v>
      </c>
      <c r="H2067" s="2">
        <v>49428</v>
      </c>
      <c r="I2067" s="2" t="str">
        <f>TEXT(Origen[[#This Row],[Fecha Compra]],"dddd")</f>
        <v>domingo</v>
      </c>
      <c r="J2067" s="7" t="str">
        <f>TEXT(MONTH(Origen[[#This Row],[Fecha Compra]]),"MM")</f>
        <v>01</v>
      </c>
      <c r="K2067" s="7">
        <f>YEAR(Origen[[#This Row],[Fecha Compra]])</f>
        <v>2035</v>
      </c>
      <c r="L2067">
        <v>44</v>
      </c>
      <c r="M2067">
        <v>81</v>
      </c>
      <c r="N2067">
        <f>Origen[[#This Row],[Unidades]]*Origen[[#This Row],[PVP]]</f>
        <v>3564</v>
      </c>
      <c r="O2067" s="1" t="s">
        <v>111</v>
      </c>
      <c r="P2067" s="1" t="s">
        <v>74</v>
      </c>
      <c r="Q2067" s="1" t="s">
        <v>76</v>
      </c>
      <c r="R2067" s="1" t="s">
        <v>35</v>
      </c>
      <c r="S2067" s="1" t="s">
        <v>56</v>
      </c>
      <c r="T2067" s="1" t="s">
        <v>10</v>
      </c>
      <c r="U2067" s="1" t="s">
        <v>70</v>
      </c>
    </row>
    <row r="2068" spans="1:21" x14ac:dyDescent="0.25">
      <c r="A2068">
        <v>2070</v>
      </c>
      <c r="B2068">
        <f>IF(IFERROR(VLOOKUP(Origen[[#This Row],[Customer ID]],A2069:A5967,1,FALSE),0)&gt;0,1,0)</f>
        <v>0</v>
      </c>
      <c r="C2068">
        <v>36</v>
      </c>
      <c r="D2068" s="1" t="s">
        <v>2</v>
      </c>
      <c r="E2068" s="1" t="str">
        <f>IF(Origen[[#This Row],[Genero Sin Depurar]]="","Desconocido",Origen[[#This Row],[Genero Sin Depurar]])</f>
        <v>Male</v>
      </c>
      <c r="F2068" s="1" t="s">
        <v>95</v>
      </c>
      <c r="G2068" s="1" t="s">
        <v>4</v>
      </c>
      <c r="H2068" s="2">
        <v>49430</v>
      </c>
      <c r="I2068" s="2" t="str">
        <f>TEXT(Origen[[#This Row],[Fecha Compra]],"dddd")</f>
        <v>martes</v>
      </c>
      <c r="J2068" s="7" t="str">
        <f>TEXT(MONTH(Origen[[#This Row],[Fecha Compra]]),"MM")</f>
        <v>01</v>
      </c>
      <c r="K2068" s="7">
        <f>YEAR(Origen[[#This Row],[Fecha Compra]])</f>
        <v>2035</v>
      </c>
      <c r="L2068">
        <v>3</v>
      </c>
      <c r="M2068">
        <v>82</v>
      </c>
      <c r="N2068">
        <f>Origen[[#This Row],[Unidades]]*Origen[[#This Row],[PVP]]</f>
        <v>246</v>
      </c>
      <c r="O2068" s="1" t="s">
        <v>87</v>
      </c>
      <c r="P2068" s="1" t="s">
        <v>26</v>
      </c>
      <c r="Q2068" s="1" t="s">
        <v>108</v>
      </c>
      <c r="R2068" s="1" t="s">
        <v>39</v>
      </c>
      <c r="S2068" s="1" t="s">
        <v>20</v>
      </c>
      <c r="T2068" s="1" t="s">
        <v>68</v>
      </c>
      <c r="U2068" s="1" t="s">
        <v>40</v>
      </c>
    </row>
    <row r="2069" spans="1:21" x14ac:dyDescent="0.25">
      <c r="A2069">
        <v>2071</v>
      </c>
      <c r="B2069">
        <f>IF(IFERROR(VLOOKUP(Origen[[#This Row],[Customer ID]],A2070:A5968,1,FALSE),0)&gt;0,1,0)</f>
        <v>0</v>
      </c>
      <c r="C2069">
        <v>56</v>
      </c>
      <c r="D2069" s="1" t="s">
        <v>2</v>
      </c>
      <c r="E2069" s="1" t="str">
        <f>IF(Origen[[#This Row],[Genero Sin Depurar]]="","Desconocido",Origen[[#This Row],[Genero Sin Depurar]])</f>
        <v>Male</v>
      </c>
      <c r="F2069" s="1" t="s">
        <v>88</v>
      </c>
      <c r="G2069" s="1" t="s">
        <v>49</v>
      </c>
      <c r="H2069" s="2">
        <v>49432</v>
      </c>
      <c r="I2069" s="2" t="str">
        <f>TEXT(Origen[[#This Row],[Fecha Compra]],"dddd")</f>
        <v>jueves</v>
      </c>
      <c r="J2069" s="7" t="str">
        <f>TEXT(MONTH(Origen[[#This Row],[Fecha Compra]]),"MM")</f>
        <v>01</v>
      </c>
      <c r="K2069" s="7">
        <f>YEAR(Origen[[#This Row],[Fecha Compra]])</f>
        <v>2035</v>
      </c>
      <c r="L2069">
        <v>14</v>
      </c>
      <c r="M2069">
        <v>88</v>
      </c>
      <c r="N2069">
        <f>Origen[[#This Row],[Unidades]]*Origen[[#This Row],[PVP]]</f>
        <v>1232</v>
      </c>
      <c r="O2069" s="1" t="s">
        <v>127</v>
      </c>
      <c r="P2069" s="1" t="s">
        <v>74</v>
      </c>
      <c r="Q2069" s="1" t="s">
        <v>90</v>
      </c>
      <c r="R2069" s="1" t="s">
        <v>19</v>
      </c>
      <c r="S2069" s="1" t="s">
        <v>9</v>
      </c>
      <c r="T2069" s="1" t="s">
        <v>15</v>
      </c>
      <c r="U2069" s="1" t="s">
        <v>70</v>
      </c>
    </row>
    <row r="2070" spans="1:21" x14ac:dyDescent="0.25">
      <c r="A2070">
        <v>2072</v>
      </c>
      <c r="B2070">
        <f>IF(IFERROR(VLOOKUP(Origen[[#This Row],[Customer ID]],A2071:A5969,1,FALSE),0)&gt;0,1,0)</f>
        <v>0</v>
      </c>
      <c r="C2070">
        <v>69</v>
      </c>
      <c r="D2070" s="1" t="s">
        <v>2</v>
      </c>
      <c r="E2070" s="1" t="str">
        <f>IF(Origen[[#This Row],[Genero Sin Depurar]]="","Desconocido",Origen[[#This Row],[Genero Sin Depurar]])</f>
        <v>Male</v>
      </c>
      <c r="F2070" s="1" t="s">
        <v>84</v>
      </c>
      <c r="G2070" s="1" t="s">
        <v>45</v>
      </c>
      <c r="H2070" s="2">
        <v>49434</v>
      </c>
      <c r="I2070" s="2" t="str">
        <f>TEXT(Origen[[#This Row],[Fecha Compra]],"dddd")</f>
        <v>sábado</v>
      </c>
      <c r="J2070" s="7" t="str">
        <f>TEXT(MONTH(Origen[[#This Row],[Fecha Compra]]),"MM")</f>
        <v>01</v>
      </c>
      <c r="K2070" s="7">
        <f>YEAR(Origen[[#This Row],[Fecha Compra]])</f>
        <v>2035</v>
      </c>
      <c r="L2070">
        <v>37</v>
      </c>
      <c r="M2070">
        <v>100</v>
      </c>
      <c r="N2070">
        <f>Origen[[#This Row],[Unidades]]*Origen[[#This Row],[PVP]]</f>
        <v>3700</v>
      </c>
      <c r="O2070" s="1" t="s">
        <v>113</v>
      </c>
      <c r="P2070" s="1" t="s">
        <v>18</v>
      </c>
      <c r="Q2070" s="1" t="s">
        <v>116</v>
      </c>
      <c r="R2070" s="1" t="s">
        <v>39</v>
      </c>
      <c r="S2070" s="1" t="s">
        <v>56</v>
      </c>
      <c r="T2070" s="1" t="s">
        <v>28</v>
      </c>
      <c r="U2070" s="1" t="s">
        <v>40</v>
      </c>
    </row>
    <row r="2071" spans="1:21" x14ac:dyDescent="0.25">
      <c r="A2071">
        <v>2073</v>
      </c>
      <c r="B2071">
        <f>IF(IFERROR(VLOOKUP(Origen[[#This Row],[Customer ID]],A2072:A5970,1,FALSE),0)&gt;0,1,0)</f>
        <v>0</v>
      </c>
      <c r="C2071">
        <v>39</v>
      </c>
      <c r="D2071" s="1" t="s">
        <v>2</v>
      </c>
      <c r="E2071" s="1" t="str">
        <f>IF(Origen[[#This Row],[Genero Sin Depurar]]="","Desconocido",Origen[[#This Row],[Genero Sin Depurar]])</f>
        <v>Male</v>
      </c>
      <c r="F2071" s="1" t="s">
        <v>114</v>
      </c>
      <c r="G2071" s="1" t="s">
        <v>49</v>
      </c>
      <c r="H2071" s="2">
        <v>49436</v>
      </c>
      <c r="I2071" s="2" t="str">
        <f>TEXT(Origen[[#This Row],[Fecha Compra]],"dddd")</f>
        <v>lunes</v>
      </c>
      <c r="J2071" s="7" t="str">
        <f>TEXT(MONTH(Origen[[#This Row],[Fecha Compra]]),"MM")</f>
        <v>01</v>
      </c>
      <c r="K2071" s="7">
        <f>YEAR(Origen[[#This Row],[Fecha Compra]])</f>
        <v>2035</v>
      </c>
      <c r="L2071">
        <v>22</v>
      </c>
      <c r="M2071">
        <v>66</v>
      </c>
      <c r="N2071">
        <f>Origen[[#This Row],[Unidades]]*Origen[[#This Row],[PVP]]</f>
        <v>1452</v>
      </c>
      <c r="O2071" s="1" t="s">
        <v>17</v>
      </c>
      <c r="P2071" s="1" t="s">
        <v>26</v>
      </c>
      <c r="Q2071" s="1" t="s">
        <v>100</v>
      </c>
      <c r="R2071" s="1" t="s">
        <v>8</v>
      </c>
      <c r="S2071" s="1" t="s">
        <v>27</v>
      </c>
      <c r="T2071" s="1" t="s">
        <v>57</v>
      </c>
      <c r="U2071" s="1" t="s">
        <v>22</v>
      </c>
    </row>
    <row r="2072" spans="1:21" x14ac:dyDescent="0.25">
      <c r="A2072">
        <v>2074</v>
      </c>
      <c r="B2072">
        <f>IF(IFERROR(VLOOKUP(Origen[[#This Row],[Customer ID]],A2073:A5971,1,FALSE),0)&gt;0,1,0)</f>
        <v>0</v>
      </c>
      <c r="C2072">
        <v>38</v>
      </c>
      <c r="D2072" s="1" t="s">
        <v>2</v>
      </c>
      <c r="E2072" s="1" t="str">
        <f>IF(Origen[[#This Row],[Genero Sin Depurar]]="","Desconocido",Origen[[#This Row],[Genero Sin Depurar]])</f>
        <v>Male</v>
      </c>
      <c r="F2072" s="1" t="s">
        <v>115</v>
      </c>
      <c r="G2072" s="1" t="s">
        <v>49</v>
      </c>
      <c r="H2072" s="2">
        <v>49438</v>
      </c>
      <c r="I2072" s="2" t="str">
        <f>TEXT(Origen[[#This Row],[Fecha Compra]],"dddd")</f>
        <v>miércoles</v>
      </c>
      <c r="J2072" s="7" t="str">
        <f>TEXT(MONTH(Origen[[#This Row],[Fecha Compra]]),"MM")</f>
        <v>01</v>
      </c>
      <c r="K2072" s="7">
        <f>YEAR(Origen[[#This Row],[Fecha Compra]])</f>
        <v>2035</v>
      </c>
      <c r="L2072">
        <v>2</v>
      </c>
      <c r="M2072">
        <v>25</v>
      </c>
      <c r="N2072">
        <f>Origen[[#This Row],[Unidades]]*Origen[[#This Row],[PVP]]</f>
        <v>50</v>
      </c>
      <c r="O2072" s="1" t="s">
        <v>87</v>
      </c>
      <c r="P2072" s="1" t="s">
        <v>18</v>
      </c>
      <c r="Q2072" s="1" t="s">
        <v>78</v>
      </c>
      <c r="R2072" s="1" t="s">
        <v>8</v>
      </c>
      <c r="S2072" s="1" t="s">
        <v>27</v>
      </c>
      <c r="T2072" s="1" t="s">
        <v>28</v>
      </c>
      <c r="U2072" s="1" t="s">
        <v>79</v>
      </c>
    </row>
    <row r="2073" spans="1:21" x14ac:dyDescent="0.25">
      <c r="A2073">
        <v>2075</v>
      </c>
      <c r="B2073">
        <f>IF(IFERROR(VLOOKUP(Origen[[#This Row],[Customer ID]],A2074:A5972,1,FALSE),0)&gt;0,1,0)</f>
        <v>0</v>
      </c>
      <c r="C2073">
        <v>36</v>
      </c>
      <c r="D2073" s="1" t="s">
        <v>2</v>
      </c>
      <c r="E2073" s="1" t="str">
        <f>IF(Origen[[#This Row],[Genero Sin Depurar]]="","Desconocido",Origen[[#This Row],[Genero Sin Depurar]])</f>
        <v>Male</v>
      </c>
      <c r="F2073" s="1" t="s">
        <v>101</v>
      </c>
      <c r="G2073" s="1" t="s">
        <v>49</v>
      </c>
      <c r="H2073" s="2">
        <v>49440</v>
      </c>
      <c r="I2073" s="2" t="str">
        <f>TEXT(Origen[[#This Row],[Fecha Compra]],"dddd")</f>
        <v>viernes</v>
      </c>
      <c r="J2073" s="7" t="str">
        <f>TEXT(MONTH(Origen[[#This Row],[Fecha Compra]]),"MM")</f>
        <v>01</v>
      </c>
      <c r="K2073" s="7">
        <f>YEAR(Origen[[#This Row],[Fecha Compra]])</f>
        <v>2035</v>
      </c>
      <c r="L2073">
        <v>44</v>
      </c>
      <c r="M2073">
        <v>53</v>
      </c>
      <c r="N2073">
        <f>Origen[[#This Row],[Unidades]]*Origen[[#This Row],[PVP]]</f>
        <v>2332</v>
      </c>
      <c r="O2073" s="1" t="s">
        <v>85</v>
      </c>
      <c r="P2073" s="1" t="s">
        <v>26</v>
      </c>
      <c r="Q2073" s="1" t="s">
        <v>34</v>
      </c>
      <c r="R2073" s="1" t="s">
        <v>35</v>
      </c>
      <c r="S2073" s="1" t="s">
        <v>20</v>
      </c>
      <c r="T2073" s="1" t="s">
        <v>68</v>
      </c>
      <c r="U2073" s="1" t="s">
        <v>11</v>
      </c>
    </row>
    <row r="2074" spans="1:21" x14ac:dyDescent="0.25">
      <c r="A2074">
        <v>2076</v>
      </c>
      <c r="B2074">
        <f>IF(IFERROR(VLOOKUP(Origen[[#This Row],[Customer ID]],A2075:A5973,1,FALSE),0)&gt;0,1,0)</f>
        <v>0</v>
      </c>
      <c r="C2074">
        <v>46</v>
      </c>
      <c r="D2074" s="1" t="s">
        <v>2</v>
      </c>
      <c r="E2074" s="1" t="str">
        <f>IF(Origen[[#This Row],[Genero Sin Depurar]]="","Desconocido",Origen[[#This Row],[Genero Sin Depurar]])</f>
        <v>Male</v>
      </c>
      <c r="F2074" s="1" t="s">
        <v>12</v>
      </c>
      <c r="G2074" s="1" t="s">
        <v>4</v>
      </c>
      <c r="H2074" s="2">
        <v>49442</v>
      </c>
      <c r="I2074" s="2" t="str">
        <f>TEXT(Origen[[#This Row],[Fecha Compra]],"dddd")</f>
        <v>domingo</v>
      </c>
      <c r="J2074" s="7" t="str">
        <f>TEXT(MONTH(Origen[[#This Row],[Fecha Compra]]),"MM")</f>
        <v>01</v>
      </c>
      <c r="K2074" s="7">
        <f>YEAR(Origen[[#This Row],[Fecha Compra]])</f>
        <v>2035</v>
      </c>
      <c r="L2074">
        <v>49</v>
      </c>
      <c r="M2074">
        <v>28</v>
      </c>
      <c r="N2074">
        <f>Origen[[#This Row],[Unidades]]*Origen[[#This Row],[PVP]]</f>
        <v>1372</v>
      </c>
      <c r="O2074" s="1" t="s">
        <v>113</v>
      </c>
      <c r="P2074" s="1" t="s">
        <v>18</v>
      </c>
      <c r="Q2074" s="1" t="s">
        <v>30</v>
      </c>
      <c r="R2074" s="1" t="s">
        <v>39</v>
      </c>
      <c r="S2074" s="1" t="s">
        <v>9</v>
      </c>
      <c r="T2074" s="1" t="s">
        <v>68</v>
      </c>
      <c r="U2074" s="1" t="s">
        <v>70</v>
      </c>
    </row>
    <row r="2075" spans="1:21" x14ac:dyDescent="0.25">
      <c r="A2075">
        <v>2077</v>
      </c>
      <c r="B2075">
        <f>IF(IFERROR(VLOOKUP(Origen[[#This Row],[Customer ID]],A2076:A5974,1,FALSE),0)&gt;0,1,0)</f>
        <v>0</v>
      </c>
      <c r="C2075">
        <v>59</v>
      </c>
      <c r="D2075" s="1" t="s">
        <v>2</v>
      </c>
      <c r="E2075" s="1" t="str">
        <f>IF(Origen[[#This Row],[Genero Sin Depurar]]="","Desconocido",Origen[[#This Row],[Genero Sin Depurar]])</f>
        <v>Male</v>
      </c>
      <c r="F2075" s="1" t="s">
        <v>125</v>
      </c>
      <c r="G2075" s="1" t="s">
        <v>49</v>
      </c>
      <c r="H2075" s="2">
        <v>49444</v>
      </c>
      <c r="I2075" s="2" t="str">
        <f>TEXT(Origen[[#This Row],[Fecha Compra]],"dddd")</f>
        <v>martes</v>
      </c>
      <c r="J2075" s="7" t="str">
        <f>TEXT(MONTH(Origen[[#This Row],[Fecha Compra]]),"MM")</f>
        <v>01</v>
      </c>
      <c r="K2075" s="7">
        <f>YEAR(Origen[[#This Row],[Fecha Compra]])</f>
        <v>2035</v>
      </c>
      <c r="L2075">
        <v>22</v>
      </c>
      <c r="M2075">
        <v>23</v>
      </c>
      <c r="N2075">
        <f>Origen[[#This Row],[Unidades]]*Origen[[#This Row],[PVP]]</f>
        <v>506</v>
      </c>
      <c r="O2075" s="1" t="s">
        <v>85</v>
      </c>
      <c r="P2075" s="1" t="s">
        <v>18</v>
      </c>
      <c r="Q2075" s="1" t="s">
        <v>108</v>
      </c>
      <c r="R2075" s="1" t="s">
        <v>39</v>
      </c>
      <c r="S2075" s="1" t="s">
        <v>20</v>
      </c>
      <c r="T2075" s="1" t="s">
        <v>68</v>
      </c>
      <c r="U2075" s="1" t="s">
        <v>58</v>
      </c>
    </row>
    <row r="2076" spans="1:21" x14ac:dyDescent="0.25">
      <c r="A2076">
        <v>2078</v>
      </c>
      <c r="B2076">
        <f>IF(IFERROR(VLOOKUP(Origen[[#This Row],[Customer ID]],A2077:A5975,1,FALSE),0)&gt;0,1,0)</f>
        <v>0</v>
      </c>
      <c r="C2076">
        <v>64</v>
      </c>
      <c r="D2076" s="1" t="s">
        <v>2</v>
      </c>
      <c r="E2076" s="1" t="str">
        <f>IF(Origen[[#This Row],[Genero Sin Depurar]]="","Desconocido",Origen[[#This Row],[Genero Sin Depurar]])</f>
        <v>Male</v>
      </c>
      <c r="F2076" s="1" t="s">
        <v>101</v>
      </c>
      <c r="G2076" s="1" t="s">
        <v>49</v>
      </c>
      <c r="H2076" s="2">
        <v>49446</v>
      </c>
      <c r="I2076" s="2" t="str">
        <f>TEXT(Origen[[#This Row],[Fecha Compra]],"dddd")</f>
        <v>jueves</v>
      </c>
      <c r="J2076" s="7" t="str">
        <f>TEXT(MONTH(Origen[[#This Row],[Fecha Compra]]),"MM")</f>
        <v>01</v>
      </c>
      <c r="K2076" s="7">
        <f>YEAR(Origen[[#This Row],[Fecha Compra]])</f>
        <v>2035</v>
      </c>
      <c r="L2076">
        <v>26</v>
      </c>
      <c r="M2076">
        <v>34</v>
      </c>
      <c r="N2076">
        <f>Origen[[#This Row],[Unidades]]*Origen[[#This Row],[PVP]]</f>
        <v>884</v>
      </c>
      <c r="O2076" s="1" t="s">
        <v>127</v>
      </c>
      <c r="P2076" s="1" t="s">
        <v>6</v>
      </c>
      <c r="Q2076" s="1" t="s">
        <v>103</v>
      </c>
      <c r="R2076" s="1" t="s">
        <v>39</v>
      </c>
      <c r="S2076" s="1" t="s">
        <v>20</v>
      </c>
      <c r="T2076" s="1" t="s">
        <v>57</v>
      </c>
      <c r="U2076" s="1" t="s">
        <v>31</v>
      </c>
    </row>
    <row r="2077" spans="1:21" x14ac:dyDescent="0.25">
      <c r="A2077">
        <v>2079</v>
      </c>
      <c r="B2077">
        <f>IF(IFERROR(VLOOKUP(Origen[[#This Row],[Customer ID]],A2078:A5976,1,FALSE),0)&gt;0,1,0)</f>
        <v>0</v>
      </c>
      <c r="C2077">
        <v>49</v>
      </c>
      <c r="D2077" s="1" t="s">
        <v>2</v>
      </c>
      <c r="E2077" s="1" t="str">
        <f>IF(Origen[[#This Row],[Genero Sin Depurar]]="","Desconocido",Origen[[#This Row],[Genero Sin Depurar]])</f>
        <v>Male</v>
      </c>
      <c r="F2077" s="1" t="s">
        <v>63</v>
      </c>
      <c r="G2077" s="1" t="s">
        <v>4</v>
      </c>
      <c r="H2077" s="2">
        <v>49448</v>
      </c>
      <c r="I2077" s="2" t="str">
        <f>TEXT(Origen[[#This Row],[Fecha Compra]],"dddd")</f>
        <v>sábado</v>
      </c>
      <c r="J2077" s="7" t="str">
        <f>TEXT(MONTH(Origen[[#This Row],[Fecha Compra]]),"MM")</f>
        <v>01</v>
      </c>
      <c r="K2077" s="7">
        <f>YEAR(Origen[[#This Row],[Fecha Compra]])</f>
        <v>2035</v>
      </c>
      <c r="L2077">
        <v>40</v>
      </c>
      <c r="M2077">
        <v>42</v>
      </c>
      <c r="N2077">
        <f>Origen[[#This Row],[Unidades]]*Origen[[#This Row],[PVP]]</f>
        <v>1680</v>
      </c>
      <c r="O2077" s="1" t="s">
        <v>59</v>
      </c>
      <c r="P2077" s="1" t="s">
        <v>26</v>
      </c>
      <c r="Q2077" s="1" t="s">
        <v>126</v>
      </c>
      <c r="R2077" s="1" t="s">
        <v>19</v>
      </c>
      <c r="S2077" s="1" t="s">
        <v>27</v>
      </c>
      <c r="T2077" s="1" t="s">
        <v>68</v>
      </c>
      <c r="U2077" s="1" t="s">
        <v>22</v>
      </c>
    </row>
    <row r="2078" spans="1:21" x14ac:dyDescent="0.25">
      <c r="A2078">
        <v>2080</v>
      </c>
      <c r="B2078">
        <f>IF(IFERROR(VLOOKUP(Origen[[#This Row],[Customer ID]],A2079:A5977,1,FALSE),0)&gt;0,1,0)</f>
        <v>0</v>
      </c>
      <c r="C2078">
        <v>32</v>
      </c>
      <c r="D2078" s="1" t="s">
        <v>2</v>
      </c>
      <c r="E2078" s="1" t="str">
        <f>IF(Origen[[#This Row],[Genero Sin Depurar]]="","Desconocido",Origen[[#This Row],[Genero Sin Depurar]])</f>
        <v>Male</v>
      </c>
      <c r="F2078" s="1" t="s">
        <v>16</v>
      </c>
      <c r="G2078" s="1" t="s">
        <v>4</v>
      </c>
      <c r="H2078" s="2">
        <v>49450</v>
      </c>
      <c r="I2078" s="2" t="str">
        <f>TEXT(Origen[[#This Row],[Fecha Compra]],"dddd")</f>
        <v>lunes</v>
      </c>
      <c r="J2078" s="7" t="str">
        <f>TEXT(MONTH(Origen[[#This Row],[Fecha Compra]]),"MM")</f>
        <v>01</v>
      </c>
      <c r="K2078" s="7">
        <f>YEAR(Origen[[#This Row],[Fecha Compra]])</f>
        <v>2035</v>
      </c>
      <c r="L2078">
        <v>16</v>
      </c>
      <c r="M2078">
        <v>24</v>
      </c>
      <c r="N2078">
        <f>Origen[[#This Row],[Unidades]]*Origen[[#This Row],[PVP]]</f>
        <v>384</v>
      </c>
      <c r="O2078" s="1" t="s">
        <v>38</v>
      </c>
      <c r="P2078" s="1" t="s">
        <v>6</v>
      </c>
      <c r="Q2078" s="1" t="s">
        <v>65</v>
      </c>
      <c r="R2078" s="1" t="s">
        <v>35</v>
      </c>
      <c r="S2078" s="1" t="s">
        <v>27</v>
      </c>
      <c r="T2078" s="1" t="s">
        <v>28</v>
      </c>
      <c r="U2078" s="1" t="s">
        <v>40</v>
      </c>
    </row>
    <row r="2079" spans="1:21" x14ac:dyDescent="0.25">
      <c r="A2079">
        <v>2081</v>
      </c>
      <c r="B2079">
        <f>IF(IFERROR(VLOOKUP(Origen[[#This Row],[Customer ID]],A2080:A5978,1,FALSE),0)&gt;0,1,0)</f>
        <v>0</v>
      </c>
      <c r="C2079">
        <v>29</v>
      </c>
      <c r="D2079" s="1" t="s">
        <v>2</v>
      </c>
      <c r="E2079" s="1" t="str">
        <f>IF(Origen[[#This Row],[Genero Sin Depurar]]="","Desconocido",Origen[[#This Row],[Genero Sin Depurar]])</f>
        <v>Male</v>
      </c>
      <c r="F2079" s="1" t="s">
        <v>71</v>
      </c>
      <c r="G2079" s="1" t="s">
        <v>49</v>
      </c>
      <c r="H2079" s="2">
        <v>49452</v>
      </c>
      <c r="I2079" s="2" t="str">
        <f>TEXT(Origen[[#This Row],[Fecha Compra]],"dddd")</f>
        <v>miércoles</v>
      </c>
      <c r="J2079" s="7" t="str">
        <f>TEXT(MONTH(Origen[[#This Row],[Fecha Compra]]),"MM")</f>
        <v>01</v>
      </c>
      <c r="K2079" s="7">
        <f>YEAR(Origen[[#This Row],[Fecha Compra]])</f>
        <v>2035</v>
      </c>
      <c r="L2079">
        <v>17</v>
      </c>
      <c r="M2079">
        <v>47</v>
      </c>
      <c r="N2079">
        <f>Origen[[#This Row],[Unidades]]*Origen[[#This Row],[PVP]]</f>
        <v>799</v>
      </c>
      <c r="O2079" s="1" t="s">
        <v>129</v>
      </c>
      <c r="P2079" s="1" t="s">
        <v>18</v>
      </c>
      <c r="Q2079" s="1" t="s">
        <v>7</v>
      </c>
      <c r="R2079" s="1" t="s">
        <v>39</v>
      </c>
      <c r="S2079" s="1" t="s">
        <v>20</v>
      </c>
      <c r="T2079" s="1" t="s">
        <v>68</v>
      </c>
      <c r="U2079" s="1" t="s">
        <v>58</v>
      </c>
    </row>
    <row r="2080" spans="1:21" x14ac:dyDescent="0.25">
      <c r="A2080">
        <v>2082</v>
      </c>
      <c r="B2080">
        <f>IF(IFERROR(VLOOKUP(Origen[[#This Row],[Customer ID]],A2081:A5979,1,FALSE),0)&gt;0,1,0)</f>
        <v>0</v>
      </c>
      <c r="C2080">
        <v>24</v>
      </c>
      <c r="D2080" s="1" t="s">
        <v>2</v>
      </c>
      <c r="E2080" s="1" t="str">
        <f>IF(Origen[[#This Row],[Genero Sin Depurar]]="","Desconocido",Origen[[#This Row],[Genero Sin Depurar]])</f>
        <v>Male</v>
      </c>
      <c r="F2080" s="1" t="s">
        <v>44</v>
      </c>
      <c r="G2080" s="1" t="s">
        <v>45</v>
      </c>
      <c r="H2080" s="2">
        <v>49454</v>
      </c>
      <c r="I2080" s="2" t="str">
        <f>TEXT(Origen[[#This Row],[Fecha Compra]],"dddd")</f>
        <v>viernes</v>
      </c>
      <c r="J2080" s="7" t="str">
        <f>TEXT(MONTH(Origen[[#This Row],[Fecha Compra]]),"MM")</f>
        <v>01</v>
      </c>
      <c r="K2080" s="7">
        <f>YEAR(Origen[[#This Row],[Fecha Compra]])</f>
        <v>2035</v>
      </c>
      <c r="L2080">
        <v>48</v>
      </c>
      <c r="M2080">
        <v>78</v>
      </c>
      <c r="N2080">
        <f>Origen[[#This Row],[Unidades]]*Origen[[#This Row],[PVP]]</f>
        <v>3744</v>
      </c>
      <c r="O2080" s="1" t="s">
        <v>72</v>
      </c>
      <c r="P2080" s="1" t="s">
        <v>18</v>
      </c>
      <c r="Q2080" s="1" t="s">
        <v>91</v>
      </c>
      <c r="R2080" s="1" t="s">
        <v>19</v>
      </c>
      <c r="S2080" s="1" t="s">
        <v>36</v>
      </c>
      <c r="T2080" s="1" t="s">
        <v>57</v>
      </c>
      <c r="U2080" s="1" t="s">
        <v>58</v>
      </c>
    </row>
    <row r="2081" spans="1:21" x14ac:dyDescent="0.25">
      <c r="A2081">
        <v>2083</v>
      </c>
      <c r="B2081">
        <f>IF(IFERROR(VLOOKUP(Origen[[#This Row],[Customer ID]],A2082:A5980,1,FALSE),0)&gt;0,1,0)</f>
        <v>0</v>
      </c>
      <c r="C2081">
        <v>41</v>
      </c>
      <c r="D2081" s="1" t="s">
        <v>2</v>
      </c>
      <c r="E2081" s="1" t="str">
        <f>IF(Origen[[#This Row],[Genero Sin Depurar]]="","Desconocido",Origen[[#This Row],[Genero Sin Depurar]])</f>
        <v>Male</v>
      </c>
      <c r="F2081" s="1" t="s">
        <v>16</v>
      </c>
      <c r="G2081" s="1" t="s">
        <v>4</v>
      </c>
      <c r="H2081" s="2">
        <v>49456</v>
      </c>
      <c r="I2081" s="2" t="str">
        <f>TEXT(Origen[[#This Row],[Fecha Compra]],"dddd")</f>
        <v>domingo</v>
      </c>
      <c r="J2081" s="7" t="str">
        <f>TEXT(MONTH(Origen[[#This Row],[Fecha Compra]]),"MM")</f>
        <v>01</v>
      </c>
      <c r="K2081" s="7">
        <f>YEAR(Origen[[#This Row],[Fecha Compra]])</f>
        <v>2035</v>
      </c>
      <c r="L2081">
        <v>28</v>
      </c>
      <c r="M2081">
        <v>89</v>
      </c>
      <c r="N2081">
        <f>Origen[[#This Row],[Unidades]]*Origen[[#This Row],[PVP]]</f>
        <v>2492</v>
      </c>
      <c r="O2081" s="1" t="s">
        <v>54</v>
      </c>
      <c r="P2081" s="1" t="s">
        <v>26</v>
      </c>
      <c r="Q2081" s="1" t="s">
        <v>116</v>
      </c>
      <c r="R2081" s="1" t="s">
        <v>35</v>
      </c>
      <c r="S2081" s="1" t="s">
        <v>20</v>
      </c>
      <c r="T2081" s="1" t="s">
        <v>10</v>
      </c>
      <c r="U2081" s="1" t="s">
        <v>79</v>
      </c>
    </row>
    <row r="2082" spans="1:21" x14ac:dyDescent="0.25">
      <c r="A2082">
        <v>2084</v>
      </c>
      <c r="B2082">
        <f>IF(IFERROR(VLOOKUP(Origen[[#This Row],[Customer ID]],A2083:A5981,1,FALSE),0)&gt;0,1,0)</f>
        <v>0</v>
      </c>
      <c r="C2082">
        <v>41</v>
      </c>
      <c r="D2082" s="1" t="s">
        <v>2</v>
      </c>
      <c r="E2082" s="1" t="str">
        <f>IF(Origen[[#This Row],[Genero Sin Depurar]]="","Desconocido",Origen[[#This Row],[Genero Sin Depurar]])</f>
        <v>Male</v>
      </c>
      <c r="F2082" s="1" t="s">
        <v>101</v>
      </c>
      <c r="G2082" s="1" t="s">
        <v>49</v>
      </c>
      <c r="H2082" s="2">
        <v>49458</v>
      </c>
      <c r="I2082" s="2" t="str">
        <f>TEXT(Origen[[#This Row],[Fecha Compra]],"dddd")</f>
        <v>martes</v>
      </c>
      <c r="J2082" s="7" t="str">
        <f>TEXT(MONTH(Origen[[#This Row],[Fecha Compra]]),"MM")</f>
        <v>01</v>
      </c>
      <c r="K2082" s="7">
        <f>YEAR(Origen[[#This Row],[Fecha Compra]])</f>
        <v>2035</v>
      </c>
      <c r="L2082">
        <v>26</v>
      </c>
      <c r="M2082">
        <v>59</v>
      </c>
      <c r="N2082">
        <f>Origen[[#This Row],[Unidades]]*Origen[[#This Row],[PVP]]</f>
        <v>1534</v>
      </c>
      <c r="O2082" s="1" t="s">
        <v>73</v>
      </c>
      <c r="P2082" s="1" t="s">
        <v>6</v>
      </c>
      <c r="Q2082" s="1" t="s">
        <v>103</v>
      </c>
      <c r="R2082" s="1" t="s">
        <v>39</v>
      </c>
      <c r="S2082" s="1" t="s">
        <v>56</v>
      </c>
      <c r="T2082" s="1" t="s">
        <v>21</v>
      </c>
      <c r="U2082" s="1" t="s">
        <v>11</v>
      </c>
    </row>
    <row r="2083" spans="1:21" x14ac:dyDescent="0.25">
      <c r="A2083">
        <v>2085</v>
      </c>
      <c r="B2083">
        <f>IF(IFERROR(VLOOKUP(Origen[[#This Row],[Customer ID]],A2084:A5982,1,FALSE),0)&gt;0,1,0)</f>
        <v>0</v>
      </c>
      <c r="C2083">
        <v>32</v>
      </c>
      <c r="D2083" s="1" t="s">
        <v>2</v>
      </c>
      <c r="E2083" s="1" t="str">
        <f>IF(Origen[[#This Row],[Genero Sin Depurar]]="","Desconocido",Origen[[#This Row],[Genero Sin Depurar]])</f>
        <v>Male</v>
      </c>
      <c r="F2083" s="1" t="s">
        <v>3</v>
      </c>
      <c r="G2083" s="1" t="s">
        <v>4</v>
      </c>
      <c r="H2083" s="2">
        <v>49460</v>
      </c>
      <c r="I2083" s="2" t="str">
        <f>TEXT(Origen[[#This Row],[Fecha Compra]],"dddd")</f>
        <v>jueves</v>
      </c>
      <c r="J2083" s="7" t="str">
        <f>TEXT(MONTH(Origen[[#This Row],[Fecha Compra]]),"MM")</f>
        <v>01</v>
      </c>
      <c r="K2083" s="7">
        <f>YEAR(Origen[[#This Row],[Fecha Compra]])</f>
        <v>2035</v>
      </c>
      <c r="L2083">
        <v>43</v>
      </c>
      <c r="M2083">
        <v>94</v>
      </c>
      <c r="N2083">
        <f>Origen[[#This Row],[Unidades]]*Origen[[#This Row],[PVP]]</f>
        <v>4042</v>
      </c>
      <c r="O2083" s="1" t="s">
        <v>111</v>
      </c>
      <c r="P2083" s="1" t="s">
        <v>18</v>
      </c>
      <c r="Q2083" s="1" t="s">
        <v>92</v>
      </c>
      <c r="R2083" s="1" t="s">
        <v>35</v>
      </c>
      <c r="S2083" s="1" t="s">
        <v>36</v>
      </c>
      <c r="T2083" s="1" t="s">
        <v>57</v>
      </c>
      <c r="U2083" s="1" t="s">
        <v>40</v>
      </c>
    </row>
    <row r="2084" spans="1:21" x14ac:dyDescent="0.25">
      <c r="A2084">
        <v>2086</v>
      </c>
      <c r="B2084">
        <f>IF(IFERROR(VLOOKUP(Origen[[#This Row],[Customer ID]],A2085:A5983,1,FALSE),0)&gt;0,1,0)</f>
        <v>0</v>
      </c>
      <c r="C2084">
        <v>69</v>
      </c>
      <c r="D2084" s="1" t="s">
        <v>2</v>
      </c>
      <c r="E2084" s="1" t="str">
        <f>IF(Origen[[#This Row],[Genero Sin Depurar]]="","Desconocido",Origen[[#This Row],[Genero Sin Depurar]])</f>
        <v>Male</v>
      </c>
      <c r="F2084" s="1" t="s">
        <v>16</v>
      </c>
      <c r="G2084" s="1" t="s">
        <v>4</v>
      </c>
      <c r="H2084" s="2">
        <v>49462</v>
      </c>
      <c r="I2084" s="2" t="str">
        <f>TEXT(Origen[[#This Row],[Fecha Compra]],"dddd")</f>
        <v>sábado</v>
      </c>
      <c r="J2084" s="7" t="str">
        <f>TEXT(MONTH(Origen[[#This Row],[Fecha Compra]]),"MM")</f>
        <v>01</v>
      </c>
      <c r="K2084" s="7">
        <f>YEAR(Origen[[#This Row],[Fecha Compra]])</f>
        <v>2035</v>
      </c>
      <c r="L2084">
        <v>38</v>
      </c>
      <c r="M2084">
        <v>49</v>
      </c>
      <c r="N2084">
        <f>Origen[[#This Row],[Unidades]]*Origen[[#This Row],[PVP]]</f>
        <v>1862</v>
      </c>
      <c r="O2084" s="1" t="s">
        <v>66</v>
      </c>
      <c r="P2084" s="1" t="s">
        <v>26</v>
      </c>
      <c r="Q2084" s="1" t="s">
        <v>67</v>
      </c>
      <c r="R2084" s="1" t="s">
        <v>39</v>
      </c>
      <c r="S2084" s="1" t="s">
        <v>20</v>
      </c>
      <c r="T2084" s="1" t="s">
        <v>68</v>
      </c>
      <c r="U2084" s="1" t="s">
        <v>22</v>
      </c>
    </row>
    <row r="2085" spans="1:21" x14ac:dyDescent="0.25">
      <c r="A2085">
        <v>2087</v>
      </c>
      <c r="B2085">
        <f>IF(IFERROR(VLOOKUP(Origen[[#This Row],[Customer ID]],A2086:A5984,1,FALSE),0)&gt;0,1,0)</f>
        <v>0</v>
      </c>
      <c r="C2085">
        <v>65</v>
      </c>
      <c r="D2085" s="1" t="s">
        <v>2</v>
      </c>
      <c r="E2085" s="1" t="str">
        <f>IF(Origen[[#This Row],[Genero Sin Depurar]]="","Desconocido",Origen[[#This Row],[Genero Sin Depurar]])</f>
        <v>Male</v>
      </c>
      <c r="F2085" s="1" t="s">
        <v>63</v>
      </c>
      <c r="G2085" s="1" t="s">
        <v>4</v>
      </c>
      <c r="H2085" s="2">
        <v>49464</v>
      </c>
      <c r="I2085" s="2" t="str">
        <f>TEXT(Origen[[#This Row],[Fecha Compra]],"dddd")</f>
        <v>lunes</v>
      </c>
      <c r="J2085" s="7" t="str">
        <f>TEXT(MONTH(Origen[[#This Row],[Fecha Compra]]),"MM")</f>
        <v>01</v>
      </c>
      <c r="K2085" s="7">
        <f>YEAR(Origen[[#This Row],[Fecha Compra]])</f>
        <v>2035</v>
      </c>
      <c r="L2085">
        <v>36</v>
      </c>
      <c r="M2085">
        <v>89</v>
      </c>
      <c r="N2085">
        <f>Origen[[#This Row],[Unidades]]*Origen[[#This Row],[PVP]]</f>
        <v>3204</v>
      </c>
      <c r="O2085" s="1" t="s">
        <v>96</v>
      </c>
      <c r="P2085" s="1" t="s">
        <v>6</v>
      </c>
      <c r="Q2085" s="1" t="s">
        <v>100</v>
      </c>
      <c r="R2085" s="1" t="s">
        <v>35</v>
      </c>
      <c r="S2085" s="1" t="s">
        <v>52</v>
      </c>
      <c r="T2085" s="1" t="s">
        <v>15</v>
      </c>
      <c r="U2085" s="1" t="s">
        <v>79</v>
      </c>
    </row>
    <row r="2086" spans="1:21" x14ac:dyDescent="0.25">
      <c r="A2086">
        <v>2088</v>
      </c>
      <c r="B2086">
        <f>IF(IFERROR(VLOOKUP(Origen[[#This Row],[Customer ID]],A2087:A5985,1,FALSE),0)&gt;0,1,0)</f>
        <v>0</v>
      </c>
      <c r="C2086">
        <v>54</v>
      </c>
      <c r="D2086" s="1" t="s">
        <v>2</v>
      </c>
      <c r="E2086" s="1" t="str">
        <f>IF(Origen[[#This Row],[Genero Sin Depurar]]="","Desconocido",Origen[[#This Row],[Genero Sin Depurar]])</f>
        <v>Male</v>
      </c>
      <c r="F2086" s="1" t="s">
        <v>106</v>
      </c>
      <c r="G2086" s="1" t="s">
        <v>49</v>
      </c>
      <c r="H2086" s="2">
        <v>49466</v>
      </c>
      <c r="I2086" s="2" t="str">
        <f>TEXT(Origen[[#This Row],[Fecha Compra]],"dddd")</f>
        <v>miércoles</v>
      </c>
      <c r="J2086" s="7" t="str">
        <f>TEXT(MONTH(Origen[[#This Row],[Fecha Compra]]),"MM")</f>
        <v>01</v>
      </c>
      <c r="K2086" s="7">
        <f>YEAR(Origen[[#This Row],[Fecha Compra]])</f>
        <v>2035</v>
      </c>
      <c r="L2086">
        <v>1</v>
      </c>
      <c r="M2086">
        <v>91</v>
      </c>
      <c r="N2086">
        <f>Origen[[#This Row],[Unidades]]*Origen[[#This Row],[PVP]]</f>
        <v>91</v>
      </c>
      <c r="O2086" s="1" t="s">
        <v>132</v>
      </c>
      <c r="P2086" s="1" t="s">
        <v>26</v>
      </c>
      <c r="Q2086" s="1" t="s">
        <v>126</v>
      </c>
      <c r="R2086" s="1" t="s">
        <v>35</v>
      </c>
      <c r="S2086" s="1" t="s">
        <v>36</v>
      </c>
      <c r="T2086" s="1" t="s">
        <v>21</v>
      </c>
      <c r="U2086" s="1" t="s">
        <v>22</v>
      </c>
    </row>
    <row r="2087" spans="1:21" x14ac:dyDescent="0.25">
      <c r="A2087">
        <v>2089</v>
      </c>
      <c r="B2087">
        <f>IF(IFERROR(VLOOKUP(Origen[[#This Row],[Customer ID]],A2088:A5986,1,FALSE),0)&gt;0,1,0)</f>
        <v>0</v>
      </c>
      <c r="C2087">
        <v>39</v>
      </c>
      <c r="D2087" s="1" t="s">
        <v>2</v>
      </c>
      <c r="E2087" s="1" t="str">
        <f>IF(Origen[[#This Row],[Genero Sin Depurar]]="","Desconocido",Origen[[#This Row],[Genero Sin Depurar]])</f>
        <v>Male</v>
      </c>
      <c r="F2087" s="1" t="s">
        <v>23</v>
      </c>
      <c r="G2087" s="1" t="s">
        <v>24</v>
      </c>
      <c r="H2087" s="2">
        <v>49468</v>
      </c>
      <c r="I2087" s="2" t="str">
        <f>TEXT(Origen[[#This Row],[Fecha Compra]],"dddd")</f>
        <v>viernes</v>
      </c>
      <c r="J2087" s="7" t="str">
        <f>TEXT(MONTH(Origen[[#This Row],[Fecha Compra]]),"MM")</f>
        <v>01</v>
      </c>
      <c r="K2087" s="7">
        <f>YEAR(Origen[[#This Row],[Fecha Compra]])</f>
        <v>2035</v>
      </c>
      <c r="L2087">
        <v>49</v>
      </c>
      <c r="M2087">
        <v>89</v>
      </c>
      <c r="N2087">
        <f>Origen[[#This Row],[Unidades]]*Origen[[#This Row],[PVP]]</f>
        <v>4361</v>
      </c>
      <c r="O2087" s="1" t="s">
        <v>81</v>
      </c>
      <c r="P2087" s="1" t="s">
        <v>6</v>
      </c>
      <c r="Q2087" s="1" t="s">
        <v>103</v>
      </c>
      <c r="R2087" s="1" t="s">
        <v>19</v>
      </c>
      <c r="S2087" s="1" t="s">
        <v>36</v>
      </c>
      <c r="T2087" s="1" t="s">
        <v>68</v>
      </c>
      <c r="U2087" s="1" t="s">
        <v>31</v>
      </c>
    </row>
    <row r="2088" spans="1:21" x14ac:dyDescent="0.25">
      <c r="A2088">
        <v>2090</v>
      </c>
      <c r="B2088">
        <f>IF(IFERROR(VLOOKUP(Origen[[#This Row],[Customer ID]],A2089:A5987,1,FALSE),0)&gt;0,1,0)</f>
        <v>0</v>
      </c>
      <c r="C2088">
        <v>37</v>
      </c>
      <c r="D2088" s="1" t="s">
        <v>2</v>
      </c>
      <c r="E2088" s="1" t="str">
        <f>IF(Origen[[#This Row],[Genero Sin Depurar]]="","Desconocido",Origen[[#This Row],[Genero Sin Depurar]])</f>
        <v>Male</v>
      </c>
      <c r="F2088" s="1" t="s">
        <v>84</v>
      </c>
      <c r="G2088" s="1" t="s">
        <v>45</v>
      </c>
      <c r="H2088" s="2">
        <v>49470</v>
      </c>
      <c r="I2088" s="2" t="str">
        <f>TEXT(Origen[[#This Row],[Fecha Compra]],"dddd")</f>
        <v>domingo</v>
      </c>
      <c r="J2088" s="7" t="str">
        <f>TEXT(MONTH(Origen[[#This Row],[Fecha Compra]]),"MM")</f>
        <v>01</v>
      </c>
      <c r="K2088" s="7">
        <f>YEAR(Origen[[#This Row],[Fecha Compra]])</f>
        <v>2035</v>
      </c>
      <c r="L2088">
        <v>41</v>
      </c>
      <c r="M2088">
        <v>57</v>
      </c>
      <c r="N2088">
        <f>Origen[[#This Row],[Unidades]]*Origen[[#This Row],[PVP]]</f>
        <v>2337</v>
      </c>
      <c r="O2088" s="1" t="s">
        <v>110</v>
      </c>
      <c r="P2088" s="1" t="s">
        <v>6</v>
      </c>
      <c r="Q2088" s="1" t="s">
        <v>62</v>
      </c>
      <c r="R2088" s="1" t="s">
        <v>19</v>
      </c>
      <c r="S2088" s="1" t="s">
        <v>20</v>
      </c>
      <c r="T2088" s="1" t="s">
        <v>21</v>
      </c>
      <c r="U2088" s="1" t="s">
        <v>79</v>
      </c>
    </row>
    <row r="2089" spans="1:21" x14ac:dyDescent="0.25">
      <c r="A2089">
        <v>2091</v>
      </c>
      <c r="B2089">
        <f>IF(IFERROR(VLOOKUP(Origen[[#This Row],[Customer ID]],A2090:A5988,1,FALSE),0)&gt;0,1,0)</f>
        <v>0</v>
      </c>
      <c r="C2089">
        <v>51</v>
      </c>
      <c r="D2089" s="1" t="s">
        <v>2</v>
      </c>
      <c r="E2089" s="1" t="str">
        <f>IF(Origen[[#This Row],[Genero Sin Depurar]]="","Desconocido",Origen[[#This Row],[Genero Sin Depurar]])</f>
        <v>Male</v>
      </c>
      <c r="F2089" s="1" t="s">
        <v>107</v>
      </c>
      <c r="G2089" s="1" t="s">
        <v>4</v>
      </c>
      <c r="H2089" s="2">
        <v>49472</v>
      </c>
      <c r="I2089" s="2" t="str">
        <f>TEXT(Origen[[#This Row],[Fecha Compra]],"dddd")</f>
        <v>martes</v>
      </c>
      <c r="J2089" s="7" t="str">
        <f>TEXT(MONTH(Origen[[#This Row],[Fecha Compra]]),"MM")</f>
        <v>01</v>
      </c>
      <c r="K2089" s="7">
        <f>YEAR(Origen[[#This Row],[Fecha Compra]])</f>
        <v>2035</v>
      </c>
      <c r="L2089">
        <v>21</v>
      </c>
      <c r="M2089">
        <v>71</v>
      </c>
      <c r="N2089">
        <f>Origen[[#This Row],[Unidades]]*Origen[[#This Row],[PVP]]</f>
        <v>1491</v>
      </c>
      <c r="O2089" s="1" t="s">
        <v>17</v>
      </c>
      <c r="P2089" s="1" t="s">
        <v>18</v>
      </c>
      <c r="Q2089" s="1" t="s">
        <v>67</v>
      </c>
      <c r="R2089" s="1" t="s">
        <v>8</v>
      </c>
      <c r="S2089" s="1" t="s">
        <v>20</v>
      </c>
      <c r="T2089" s="1" t="s">
        <v>68</v>
      </c>
      <c r="U2089" s="1" t="s">
        <v>70</v>
      </c>
    </row>
    <row r="2090" spans="1:21" x14ac:dyDescent="0.25">
      <c r="A2090">
        <v>2092</v>
      </c>
      <c r="B2090">
        <f>IF(IFERROR(VLOOKUP(Origen[[#This Row],[Customer ID]],A2091:A5989,1,FALSE),0)&gt;0,1,0)</f>
        <v>0</v>
      </c>
      <c r="C2090">
        <v>26</v>
      </c>
      <c r="D2090" s="1" t="s">
        <v>2</v>
      </c>
      <c r="E2090" s="1" t="str">
        <f>IF(Origen[[#This Row],[Genero Sin Depurar]]="","Desconocido",Origen[[#This Row],[Genero Sin Depurar]])</f>
        <v>Male</v>
      </c>
      <c r="F2090" s="1" t="s">
        <v>16</v>
      </c>
      <c r="G2090" s="1" t="s">
        <v>4</v>
      </c>
      <c r="H2090" s="2">
        <v>49474</v>
      </c>
      <c r="I2090" s="2" t="str">
        <f>TEXT(Origen[[#This Row],[Fecha Compra]],"dddd")</f>
        <v>jueves</v>
      </c>
      <c r="J2090" s="7" t="str">
        <f>TEXT(MONTH(Origen[[#This Row],[Fecha Compra]]),"MM")</f>
        <v>01</v>
      </c>
      <c r="K2090" s="7">
        <f>YEAR(Origen[[#This Row],[Fecha Compra]])</f>
        <v>2035</v>
      </c>
      <c r="L2090">
        <v>24</v>
      </c>
      <c r="M2090">
        <v>97</v>
      </c>
      <c r="N2090">
        <f>Origen[[#This Row],[Unidades]]*Origen[[#This Row],[PVP]]</f>
        <v>2328</v>
      </c>
      <c r="O2090" s="1" t="s">
        <v>131</v>
      </c>
      <c r="P2090" s="1" t="s">
        <v>74</v>
      </c>
      <c r="Q2090" s="1" t="s">
        <v>100</v>
      </c>
      <c r="R2090" s="1" t="s">
        <v>39</v>
      </c>
      <c r="S2090" s="1" t="s">
        <v>27</v>
      </c>
      <c r="T2090" s="1" t="s">
        <v>57</v>
      </c>
      <c r="U2090" s="1" t="s">
        <v>40</v>
      </c>
    </row>
    <row r="2091" spans="1:21" x14ac:dyDescent="0.25">
      <c r="A2091">
        <v>2093</v>
      </c>
      <c r="B2091">
        <f>IF(IFERROR(VLOOKUP(Origen[[#This Row],[Customer ID]],A2092:A5990,1,FALSE),0)&gt;0,1,0)</f>
        <v>0</v>
      </c>
      <c r="C2091">
        <v>42</v>
      </c>
      <c r="D2091" s="1" t="s">
        <v>2</v>
      </c>
      <c r="E2091" s="1" t="str">
        <f>IF(Origen[[#This Row],[Genero Sin Depurar]]="","Desconocido",Origen[[#This Row],[Genero Sin Depurar]])</f>
        <v>Male</v>
      </c>
      <c r="F2091" s="1" t="s">
        <v>23</v>
      </c>
      <c r="G2091" s="1" t="s">
        <v>24</v>
      </c>
      <c r="H2091" s="2">
        <v>49476</v>
      </c>
      <c r="I2091" s="2" t="str">
        <f>TEXT(Origen[[#This Row],[Fecha Compra]],"dddd")</f>
        <v>sábado</v>
      </c>
      <c r="J2091" s="7" t="str">
        <f>TEXT(MONTH(Origen[[#This Row],[Fecha Compra]]),"MM")</f>
        <v>01</v>
      </c>
      <c r="K2091" s="7">
        <f>YEAR(Origen[[#This Row],[Fecha Compra]])</f>
        <v>2035</v>
      </c>
      <c r="L2091">
        <v>27</v>
      </c>
      <c r="M2091">
        <v>45</v>
      </c>
      <c r="N2091">
        <f>Origen[[#This Row],[Unidades]]*Origen[[#This Row],[PVP]]</f>
        <v>1215</v>
      </c>
      <c r="O2091" s="1" t="s">
        <v>130</v>
      </c>
      <c r="P2091" s="1" t="s">
        <v>26</v>
      </c>
      <c r="Q2091" s="1" t="s">
        <v>47</v>
      </c>
      <c r="R2091" s="1" t="s">
        <v>39</v>
      </c>
      <c r="S2091" s="1" t="s">
        <v>27</v>
      </c>
      <c r="T2091" s="1" t="s">
        <v>57</v>
      </c>
      <c r="U2091" s="1" t="s">
        <v>22</v>
      </c>
    </row>
    <row r="2092" spans="1:21" x14ac:dyDescent="0.25">
      <c r="A2092">
        <v>2094</v>
      </c>
      <c r="B2092">
        <f>IF(IFERROR(VLOOKUP(Origen[[#This Row],[Customer ID]],A2093:A5991,1,FALSE),0)&gt;0,1,0)</f>
        <v>0</v>
      </c>
      <c r="C2092">
        <v>21</v>
      </c>
      <c r="D2092" s="1" t="s">
        <v>2</v>
      </c>
      <c r="E2092" s="1" t="str">
        <f>IF(Origen[[#This Row],[Genero Sin Depurar]]="","Desconocido",Origen[[#This Row],[Genero Sin Depurar]])</f>
        <v>Male</v>
      </c>
      <c r="F2092" s="1" t="s">
        <v>63</v>
      </c>
      <c r="G2092" s="1" t="s">
        <v>4</v>
      </c>
      <c r="H2092" s="2">
        <v>49478</v>
      </c>
      <c r="I2092" s="2" t="str">
        <f>TEXT(Origen[[#This Row],[Fecha Compra]],"dddd")</f>
        <v>lunes</v>
      </c>
      <c r="J2092" s="7" t="str">
        <f>TEXT(MONTH(Origen[[#This Row],[Fecha Compra]]),"MM")</f>
        <v>01</v>
      </c>
      <c r="K2092" s="7">
        <f>YEAR(Origen[[#This Row],[Fecha Compra]])</f>
        <v>2035</v>
      </c>
      <c r="L2092">
        <v>4</v>
      </c>
      <c r="M2092">
        <v>91</v>
      </c>
      <c r="N2092">
        <f>Origen[[#This Row],[Unidades]]*Origen[[#This Row],[PVP]]</f>
        <v>364</v>
      </c>
      <c r="O2092" s="1" t="s">
        <v>131</v>
      </c>
      <c r="P2092" s="1" t="s">
        <v>26</v>
      </c>
      <c r="Q2092" s="1" t="s">
        <v>14</v>
      </c>
      <c r="R2092" s="1" t="s">
        <v>19</v>
      </c>
      <c r="S2092" s="1" t="s">
        <v>56</v>
      </c>
      <c r="T2092" s="1" t="s">
        <v>68</v>
      </c>
      <c r="U2092" s="1" t="s">
        <v>31</v>
      </c>
    </row>
    <row r="2093" spans="1:21" x14ac:dyDescent="0.25">
      <c r="A2093">
        <v>2095</v>
      </c>
      <c r="B2093">
        <f>IF(IFERROR(VLOOKUP(Origen[[#This Row],[Customer ID]],A2094:A5992,1,FALSE),0)&gt;0,1,0)</f>
        <v>0</v>
      </c>
      <c r="C2093">
        <v>53</v>
      </c>
      <c r="D2093" s="1" t="s">
        <v>2</v>
      </c>
      <c r="E2093" s="1" t="str">
        <f>IF(Origen[[#This Row],[Genero Sin Depurar]]="","Desconocido",Origen[[#This Row],[Genero Sin Depurar]])</f>
        <v>Male</v>
      </c>
      <c r="F2093" s="1" t="s">
        <v>107</v>
      </c>
      <c r="G2093" s="1" t="s">
        <v>4</v>
      </c>
      <c r="H2093" s="2">
        <v>49480</v>
      </c>
      <c r="I2093" s="2" t="str">
        <f>TEXT(Origen[[#This Row],[Fecha Compra]],"dddd")</f>
        <v>miércoles</v>
      </c>
      <c r="J2093" s="7" t="str">
        <f>TEXT(MONTH(Origen[[#This Row],[Fecha Compra]]),"MM")</f>
        <v>01</v>
      </c>
      <c r="K2093" s="7">
        <f>YEAR(Origen[[#This Row],[Fecha Compra]])</f>
        <v>2035</v>
      </c>
      <c r="L2093">
        <v>19</v>
      </c>
      <c r="M2093">
        <v>25</v>
      </c>
      <c r="N2093">
        <f>Origen[[#This Row],[Unidades]]*Origen[[#This Row],[PVP]]</f>
        <v>475</v>
      </c>
      <c r="O2093" s="1" t="s">
        <v>113</v>
      </c>
      <c r="P2093" s="1" t="s">
        <v>26</v>
      </c>
      <c r="Q2093" s="1" t="s">
        <v>108</v>
      </c>
      <c r="R2093" s="1" t="s">
        <v>19</v>
      </c>
      <c r="S2093" s="1" t="s">
        <v>36</v>
      </c>
      <c r="T2093" s="1" t="s">
        <v>10</v>
      </c>
      <c r="U2093" s="1" t="s">
        <v>31</v>
      </c>
    </row>
    <row r="2094" spans="1:21" x14ac:dyDescent="0.25">
      <c r="A2094">
        <v>2096</v>
      </c>
      <c r="B2094">
        <f>IF(IFERROR(VLOOKUP(Origen[[#This Row],[Customer ID]],A2095:A5993,1,FALSE),0)&gt;0,1,0)</f>
        <v>0</v>
      </c>
      <c r="C2094">
        <v>36</v>
      </c>
      <c r="D2094" s="1" t="s">
        <v>2</v>
      </c>
      <c r="E2094" s="1" t="str">
        <f>IF(Origen[[#This Row],[Genero Sin Depurar]]="","Desconocido",Origen[[#This Row],[Genero Sin Depurar]])</f>
        <v>Male</v>
      </c>
      <c r="F2094" s="1" t="s">
        <v>86</v>
      </c>
      <c r="G2094" s="1" t="s">
        <v>4</v>
      </c>
      <c r="H2094" s="2">
        <v>49482</v>
      </c>
      <c r="I2094" s="2" t="str">
        <f>TEXT(Origen[[#This Row],[Fecha Compra]],"dddd")</f>
        <v>viernes</v>
      </c>
      <c r="J2094" s="7" t="str">
        <f>TEXT(MONTH(Origen[[#This Row],[Fecha Compra]]),"MM")</f>
        <v>01</v>
      </c>
      <c r="K2094" s="7">
        <f>YEAR(Origen[[#This Row],[Fecha Compra]])</f>
        <v>2035</v>
      </c>
      <c r="L2094">
        <v>1</v>
      </c>
      <c r="M2094">
        <v>63</v>
      </c>
      <c r="N2094">
        <f>Origen[[#This Row],[Unidades]]*Origen[[#This Row],[PVP]]</f>
        <v>63</v>
      </c>
      <c r="O2094" s="1" t="s">
        <v>112</v>
      </c>
      <c r="P2094" s="1" t="s">
        <v>26</v>
      </c>
      <c r="Q2094" s="1" t="s">
        <v>7</v>
      </c>
      <c r="R2094" s="1" t="s">
        <v>39</v>
      </c>
      <c r="S2094" s="1" t="s">
        <v>56</v>
      </c>
      <c r="T2094" s="1" t="s">
        <v>57</v>
      </c>
      <c r="U2094" s="1" t="s">
        <v>11</v>
      </c>
    </row>
    <row r="2095" spans="1:21" x14ac:dyDescent="0.25">
      <c r="A2095">
        <v>2097</v>
      </c>
      <c r="B2095">
        <f>IF(IFERROR(VLOOKUP(Origen[[#This Row],[Customer ID]],A2096:A5994,1,FALSE),0)&gt;0,1,0)</f>
        <v>0</v>
      </c>
      <c r="C2095">
        <v>21</v>
      </c>
      <c r="D2095" s="1" t="s">
        <v>2</v>
      </c>
      <c r="E2095" s="1" t="str">
        <f>IF(Origen[[#This Row],[Genero Sin Depurar]]="","Desconocido",Origen[[#This Row],[Genero Sin Depurar]])</f>
        <v>Male</v>
      </c>
      <c r="F2095" s="1" t="s">
        <v>63</v>
      </c>
      <c r="G2095" s="1" t="s">
        <v>4</v>
      </c>
      <c r="H2095" s="2">
        <v>49484</v>
      </c>
      <c r="I2095" s="2" t="str">
        <f>TEXT(Origen[[#This Row],[Fecha Compra]],"dddd")</f>
        <v>domingo</v>
      </c>
      <c r="J2095" s="7" t="str">
        <f>TEXT(MONTH(Origen[[#This Row],[Fecha Compra]]),"MM")</f>
        <v>01</v>
      </c>
      <c r="K2095" s="7">
        <f>YEAR(Origen[[#This Row],[Fecha Compra]])</f>
        <v>2035</v>
      </c>
      <c r="L2095">
        <v>27</v>
      </c>
      <c r="M2095">
        <v>52</v>
      </c>
      <c r="N2095">
        <f>Origen[[#This Row],[Unidades]]*Origen[[#This Row],[PVP]]</f>
        <v>1404</v>
      </c>
      <c r="O2095" s="1" t="s">
        <v>80</v>
      </c>
      <c r="P2095" s="1" t="s">
        <v>6</v>
      </c>
      <c r="Q2095" s="1" t="s">
        <v>126</v>
      </c>
      <c r="R2095" s="1" t="s">
        <v>35</v>
      </c>
      <c r="S2095" s="1" t="s">
        <v>20</v>
      </c>
      <c r="T2095" s="1" t="s">
        <v>68</v>
      </c>
      <c r="U2095" s="1" t="s">
        <v>31</v>
      </c>
    </row>
    <row r="2096" spans="1:21" x14ac:dyDescent="0.25">
      <c r="A2096">
        <v>2098</v>
      </c>
      <c r="B2096">
        <f>IF(IFERROR(VLOOKUP(Origen[[#This Row],[Customer ID]],A2097:A5995,1,FALSE),0)&gt;0,1,0)</f>
        <v>0</v>
      </c>
      <c r="C2096">
        <v>33</v>
      </c>
      <c r="D2096" s="1" t="s">
        <v>2</v>
      </c>
      <c r="E2096" s="1" t="str">
        <f>IF(Origen[[#This Row],[Genero Sin Depurar]]="","Desconocido",Origen[[#This Row],[Genero Sin Depurar]])</f>
        <v>Male</v>
      </c>
      <c r="F2096" s="1" t="s">
        <v>32</v>
      </c>
      <c r="G2096" s="1" t="s">
        <v>24</v>
      </c>
      <c r="H2096" s="2">
        <v>49486</v>
      </c>
      <c r="I2096" s="2" t="str">
        <f>TEXT(Origen[[#This Row],[Fecha Compra]],"dddd")</f>
        <v>martes</v>
      </c>
      <c r="J2096" s="7" t="str">
        <f>TEXT(MONTH(Origen[[#This Row],[Fecha Compra]]),"MM")</f>
        <v>01</v>
      </c>
      <c r="K2096" s="7">
        <f>YEAR(Origen[[#This Row],[Fecha Compra]])</f>
        <v>2035</v>
      </c>
      <c r="L2096">
        <v>5</v>
      </c>
      <c r="M2096">
        <v>43</v>
      </c>
      <c r="N2096">
        <f>Origen[[#This Row],[Unidades]]*Origen[[#This Row],[PVP]]</f>
        <v>215</v>
      </c>
      <c r="O2096" s="1" t="s">
        <v>128</v>
      </c>
      <c r="P2096" s="1" t="s">
        <v>18</v>
      </c>
      <c r="Q2096" s="1" t="s">
        <v>91</v>
      </c>
      <c r="R2096" s="1" t="s">
        <v>8</v>
      </c>
      <c r="S2096" s="1" t="s">
        <v>27</v>
      </c>
      <c r="T2096" s="1" t="s">
        <v>21</v>
      </c>
      <c r="U2096" s="1" t="s">
        <v>22</v>
      </c>
    </row>
    <row r="2097" spans="1:21" x14ac:dyDescent="0.25">
      <c r="A2097">
        <v>2099</v>
      </c>
      <c r="B2097">
        <f>IF(IFERROR(VLOOKUP(Origen[[#This Row],[Customer ID]],A2098:A5996,1,FALSE),0)&gt;0,1,0)</f>
        <v>0</v>
      </c>
      <c r="C2097">
        <v>49</v>
      </c>
      <c r="D2097" s="1" t="s">
        <v>2</v>
      </c>
      <c r="E2097" s="1" t="str">
        <f>IF(Origen[[#This Row],[Genero Sin Depurar]]="","Desconocido",Origen[[#This Row],[Genero Sin Depurar]])</f>
        <v>Male</v>
      </c>
      <c r="F2097" s="1" t="s">
        <v>95</v>
      </c>
      <c r="G2097" s="1" t="s">
        <v>4</v>
      </c>
      <c r="H2097" s="2">
        <v>49488</v>
      </c>
      <c r="I2097" s="2" t="str">
        <f>TEXT(Origen[[#This Row],[Fecha Compra]],"dddd")</f>
        <v>jueves</v>
      </c>
      <c r="J2097" s="7" t="str">
        <f>TEXT(MONTH(Origen[[#This Row],[Fecha Compra]]),"MM")</f>
        <v>01</v>
      </c>
      <c r="K2097" s="7">
        <f>YEAR(Origen[[#This Row],[Fecha Compra]])</f>
        <v>2035</v>
      </c>
      <c r="L2097">
        <v>20</v>
      </c>
      <c r="M2097">
        <v>28</v>
      </c>
      <c r="N2097">
        <f>Origen[[#This Row],[Unidades]]*Origen[[#This Row],[PVP]]</f>
        <v>560</v>
      </c>
      <c r="O2097" s="1" t="s">
        <v>42</v>
      </c>
      <c r="P2097" s="1" t="s">
        <v>26</v>
      </c>
      <c r="Q2097" s="1" t="s">
        <v>34</v>
      </c>
      <c r="R2097" s="1" t="s">
        <v>35</v>
      </c>
      <c r="S2097" s="1" t="s">
        <v>52</v>
      </c>
      <c r="T2097" s="1" t="s">
        <v>10</v>
      </c>
      <c r="U2097" s="1" t="s">
        <v>40</v>
      </c>
    </row>
    <row r="2098" spans="1:21" x14ac:dyDescent="0.25">
      <c r="A2098">
        <v>2100</v>
      </c>
      <c r="B2098">
        <f>IF(IFERROR(VLOOKUP(Origen[[#This Row],[Customer ID]],A2099:A5997,1,FALSE),0)&gt;0,1,0)</f>
        <v>0</v>
      </c>
      <c r="C2098">
        <v>31</v>
      </c>
      <c r="D2098" s="1" t="s">
        <v>2</v>
      </c>
      <c r="E2098" s="1" t="str">
        <f>IF(Origen[[#This Row],[Genero Sin Depurar]]="","Desconocido",Origen[[#This Row],[Genero Sin Depurar]])</f>
        <v>Male</v>
      </c>
      <c r="F2098" s="1" t="s">
        <v>95</v>
      </c>
      <c r="G2098" s="1" t="s">
        <v>4</v>
      </c>
      <c r="H2098" s="2">
        <v>49490</v>
      </c>
      <c r="I2098" s="2" t="str">
        <f>TEXT(Origen[[#This Row],[Fecha Compra]],"dddd")</f>
        <v>sábado</v>
      </c>
      <c r="J2098" s="7" t="str">
        <f>TEXT(MONTH(Origen[[#This Row],[Fecha Compra]]),"MM")</f>
        <v>01</v>
      </c>
      <c r="K2098" s="7">
        <f>YEAR(Origen[[#This Row],[Fecha Compra]])</f>
        <v>2035</v>
      </c>
      <c r="L2098">
        <v>50</v>
      </c>
      <c r="M2098">
        <v>78</v>
      </c>
      <c r="N2098">
        <f>Origen[[#This Row],[Unidades]]*Origen[[#This Row],[PVP]]</f>
        <v>3900</v>
      </c>
      <c r="O2098" s="1" t="s">
        <v>83</v>
      </c>
      <c r="P2098" s="1" t="s">
        <v>6</v>
      </c>
      <c r="Q2098" s="1" t="s">
        <v>78</v>
      </c>
      <c r="R2098" s="1" t="s">
        <v>35</v>
      </c>
      <c r="S2098" s="1" t="s">
        <v>9</v>
      </c>
      <c r="T2098" s="1" t="s">
        <v>28</v>
      </c>
      <c r="U2098" s="1" t="s">
        <v>31</v>
      </c>
    </row>
    <row r="2099" spans="1:21" x14ac:dyDescent="0.25">
      <c r="A2099">
        <v>2101</v>
      </c>
      <c r="B2099">
        <f>IF(IFERROR(VLOOKUP(Origen[[#This Row],[Customer ID]],A2100:A5998,1,FALSE),0)&gt;0,1,0)</f>
        <v>0</v>
      </c>
      <c r="C2099">
        <v>68</v>
      </c>
      <c r="D2099" s="1" t="s">
        <v>2</v>
      </c>
      <c r="E2099" s="1" t="str">
        <f>IF(Origen[[#This Row],[Genero Sin Depurar]]="","Desconocido",Origen[[#This Row],[Genero Sin Depurar]])</f>
        <v>Male</v>
      </c>
      <c r="F2099" s="1" t="s">
        <v>12</v>
      </c>
      <c r="G2099" s="1" t="s">
        <v>4</v>
      </c>
      <c r="H2099" s="2">
        <v>49492</v>
      </c>
      <c r="I2099" s="2" t="str">
        <f>TEXT(Origen[[#This Row],[Fecha Compra]],"dddd")</f>
        <v>lunes</v>
      </c>
      <c r="J2099" s="7" t="str">
        <f>TEXT(MONTH(Origen[[#This Row],[Fecha Compra]]),"MM")</f>
        <v>01</v>
      </c>
      <c r="K2099" s="7">
        <f>YEAR(Origen[[#This Row],[Fecha Compra]])</f>
        <v>2035</v>
      </c>
      <c r="L2099">
        <v>36</v>
      </c>
      <c r="M2099">
        <v>31</v>
      </c>
      <c r="N2099">
        <f>Origen[[#This Row],[Unidades]]*Origen[[#This Row],[PVP]]</f>
        <v>1116</v>
      </c>
      <c r="O2099" s="1" t="s">
        <v>133</v>
      </c>
      <c r="P2099" s="1" t="s">
        <v>26</v>
      </c>
      <c r="Q2099" s="1" t="s">
        <v>47</v>
      </c>
      <c r="R2099" s="1" t="s">
        <v>19</v>
      </c>
      <c r="S2099" s="1" t="s">
        <v>20</v>
      </c>
      <c r="T2099" s="1" t="s">
        <v>15</v>
      </c>
      <c r="U2099" s="1" t="s">
        <v>11</v>
      </c>
    </row>
    <row r="2100" spans="1:21" x14ac:dyDescent="0.25">
      <c r="A2100">
        <v>2102</v>
      </c>
      <c r="B2100">
        <f>IF(IFERROR(VLOOKUP(Origen[[#This Row],[Customer ID]],A2101:A5999,1,FALSE),0)&gt;0,1,0)</f>
        <v>0</v>
      </c>
      <c r="C2100">
        <v>49</v>
      </c>
      <c r="D2100" s="1" t="s">
        <v>2</v>
      </c>
      <c r="E2100" s="1" t="str">
        <f>IF(Origen[[#This Row],[Genero Sin Depurar]]="","Desconocido",Origen[[#This Row],[Genero Sin Depurar]])</f>
        <v>Male</v>
      </c>
      <c r="F2100" s="1" t="s">
        <v>37</v>
      </c>
      <c r="G2100" s="1" t="s">
        <v>4</v>
      </c>
      <c r="H2100" s="2">
        <v>49494</v>
      </c>
      <c r="I2100" s="2" t="str">
        <f>TEXT(Origen[[#This Row],[Fecha Compra]],"dddd")</f>
        <v>miércoles</v>
      </c>
      <c r="J2100" s="7" t="str">
        <f>TEXT(MONTH(Origen[[#This Row],[Fecha Compra]]),"MM")</f>
        <v>01</v>
      </c>
      <c r="K2100" s="7">
        <f>YEAR(Origen[[#This Row],[Fecha Compra]])</f>
        <v>2035</v>
      </c>
      <c r="L2100">
        <v>12</v>
      </c>
      <c r="M2100">
        <v>23</v>
      </c>
      <c r="N2100">
        <f>Origen[[#This Row],[Unidades]]*Origen[[#This Row],[PVP]]</f>
        <v>276</v>
      </c>
      <c r="O2100" s="1" t="s">
        <v>29</v>
      </c>
      <c r="P2100" s="1" t="s">
        <v>26</v>
      </c>
      <c r="Q2100" s="1" t="s">
        <v>126</v>
      </c>
      <c r="R2100" s="1" t="s">
        <v>8</v>
      </c>
      <c r="S2100" s="1" t="s">
        <v>27</v>
      </c>
      <c r="T2100" s="1" t="s">
        <v>57</v>
      </c>
      <c r="U2100" s="1" t="s">
        <v>58</v>
      </c>
    </row>
    <row r="2101" spans="1:21" x14ac:dyDescent="0.25">
      <c r="A2101">
        <v>2103</v>
      </c>
      <c r="B2101">
        <f>IF(IFERROR(VLOOKUP(Origen[[#This Row],[Customer ID]],A2102:A6000,1,FALSE),0)&gt;0,1,0)</f>
        <v>0</v>
      </c>
      <c r="C2101">
        <v>23</v>
      </c>
      <c r="D2101" s="1" t="s">
        <v>2</v>
      </c>
      <c r="E2101" s="1" t="str">
        <f>IF(Origen[[#This Row],[Genero Sin Depurar]]="","Desconocido",Origen[[#This Row],[Genero Sin Depurar]])</f>
        <v>Male</v>
      </c>
      <c r="F2101" s="1" t="s">
        <v>106</v>
      </c>
      <c r="G2101" s="1" t="s">
        <v>49</v>
      </c>
      <c r="H2101" s="2">
        <v>49496</v>
      </c>
      <c r="I2101" s="2" t="str">
        <f>TEXT(Origen[[#This Row],[Fecha Compra]],"dddd")</f>
        <v>viernes</v>
      </c>
      <c r="J2101" s="7" t="str">
        <f>TEXT(MONTH(Origen[[#This Row],[Fecha Compra]]),"MM")</f>
        <v>01</v>
      </c>
      <c r="K2101" s="7">
        <f>YEAR(Origen[[#This Row],[Fecha Compra]])</f>
        <v>2035</v>
      </c>
      <c r="L2101">
        <v>23</v>
      </c>
      <c r="M2101">
        <v>25</v>
      </c>
      <c r="N2101">
        <f>Origen[[#This Row],[Unidades]]*Origen[[#This Row],[PVP]]</f>
        <v>575</v>
      </c>
      <c r="O2101" s="1" t="s">
        <v>117</v>
      </c>
      <c r="P2101" s="1" t="s">
        <v>26</v>
      </c>
      <c r="Q2101" s="1" t="s">
        <v>92</v>
      </c>
      <c r="R2101" s="1" t="s">
        <v>19</v>
      </c>
      <c r="S2101" s="1" t="s">
        <v>56</v>
      </c>
      <c r="T2101" s="1" t="s">
        <v>15</v>
      </c>
      <c r="U2101" s="1" t="s">
        <v>70</v>
      </c>
    </row>
    <row r="2102" spans="1:21" x14ac:dyDescent="0.25">
      <c r="A2102">
        <v>2104</v>
      </c>
      <c r="B2102">
        <f>IF(IFERROR(VLOOKUP(Origen[[#This Row],[Customer ID]],A2103:A6001,1,FALSE),0)&gt;0,1,0)</f>
        <v>0</v>
      </c>
      <c r="C2102">
        <v>30</v>
      </c>
      <c r="D2102" s="1" t="s">
        <v>2</v>
      </c>
      <c r="E2102" s="1" t="str">
        <f>IF(Origen[[#This Row],[Genero Sin Depurar]]="","Desconocido",Origen[[#This Row],[Genero Sin Depurar]])</f>
        <v>Male</v>
      </c>
      <c r="F2102" s="1" t="s">
        <v>77</v>
      </c>
      <c r="G2102" s="1" t="s">
        <v>4</v>
      </c>
      <c r="H2102" s="2">
        <v>49498</v>
      </c>
      <c r="I2102" s="2" t="str">
        <f>TEXT(Origen[[#This Row],[Fecha Compra]],"dddd")</f>
        <v>domingo</v>
      </c>
      <c r="J2102" s="7" t="str">
        <f>TEXT(MONTH(Origen[[#This Row],[Fecha Compra]]),"MM")</f>
        <v>01</v>
      </c>
      <c r="K2102" s="7">
        <f>YEAR(Origen[[#This Row],[Fecha Compra]])</f>
        <v>2035</v>
      </c>
      <c r="L2102">
        <v>21</v>
      </c>
      <c r="M2102">
        <v>86</v>
      </c>
      <c r="N2102">
        <f>Origen[[#This Row],[Unidades]]*Origen[[#This Row],[PVP]]</f>
        <v>1806</v>
      </c>
      <c r="O2102" s="1" t="s">
        <v>98</v>
      </c>
      <c r="P2102" s="1" t="s">
        <v>18</v>
      </c>
      <c r="Q2102" s="1" t="s">
        <v>90</v>
      </c>
      <c r="R2102" s="1" t="s">
        <v>35</v>
      </c>
      <c r="S2102" s="1" t="s">
        <v>56</v>
      </c>
      <c r="T2102" s="1" t="s">
        <v>10</v>
      </c>
      <c r="U2102" s="1" t="s">
        <v>22</v>
      </c>
    </row>
    <row r="2103" spans="1:21" x14ac:dyDescent="0.25">
      <c r="A2103">
        <v>2105</v>
      </c>
      <c r="B2103">
        <f>IF(IFERROR(VLOOKUP(Origen[[#This Row],[Customer ID]],A2104:A6002,1,FALSE),0)&gt;0,1,0)</f>
        <v>0</v>
      </c>
      <c r="C2103">
        <v>53</v>
      </c>
      <c r="D2103" s="1" t="s">
        <v>2</v>
      </c>
      <c r="E2103" s="1" t="str">
        <f>IF(Origen[[#This Row],[Genero Sin Depurar]]="","Desconocido",Origen[[#This Row],[Genero Sin Depurar]])</f>
        <v>Male</v>
      </c>
      <c r="F2103" s="1" t="s">
        <v>53</v>
      </c>
      <c r="G2103" s="1" t="s">
        <v>24</v>
      </c>
      <c r="H2103" s="2">
        <v>49500</v>
      </c>
      <c r="I2103" s="2" t="str">
        <f>TEXT(Origen[[#This Row],[Fecha Compra]],"dddd")</f>
        <v>martes</v>
      </c>
      <c r="J2103" s="7" t="str">
        <f>TEXT(MONTH(Origen[[#This Row],[Fecha Compra]]),"MM")</f>
        <v>01</v>
      </c>
      <c r="K2103" s="7">
        <f>YEAR(Origen[[#This Row],[Fecha Compra]])</f>
        <v>2035</v>
      </c>
      <c r="L2103">
        <v>47</v>
      </c>
      <c r="M2103">
        <v>88</v>
      </c>
      <c r="N2103">
        <f>Origen[[#This Row],[Unidades]]*Origen[[#This Row],[PVP]]</f>
        <v>4136</v>
      </c>
      <c r="O2103" s="1" t="s">
        <v>112</v>
      </c>
      <c r="P2103" s="1" t="s">
        <v>26</v>
      </c>
      <c r="Q2103" s="1" t="s">
        <v>62</v>
      </c>
      <c r="R2103" s="1" t="s">
        <v>19</v>
      </c>
      <c r="S2103" s="1" t="s">
        <v>20</v>
      </c>
      <c r="T2103" s="1" t="s">
        <v>10</v>
      </c>
      <c r="U2103" s="1" t="s">
        <v>22</v>
      </c>
    </row>
    <row r="2104" spans="1:21" x14ac:dyDescent="0.25">
      <c r="A2104">
        <v>2106</v>
      </c>
      <c r="B2104">
        <f>IF(IFERROR(VLOOKUP(Origen[[#This Row],[Customer ID]],A2105:A6003,1,FALSE),0)&gt;0,1,0)</f>
        <v>0</v>
      </c>
      <c r="C2104">
        <v>65</v>
      </c>
      <c r="D2104" s="1" t="s">
        <v>2</v>
      </c>
      <c r="E2104" s="1" t="str">
        <f>IF(Origen[[#This Row],[Genero Sin Depurar]]="","Desconocido",Origen[[#This Row],[Genero Sin Depurar]])</f>
        <v>Male</v>
      </c>
      <c r="F2104" s="1" t="s">
        <v>125</v>
      </c>
      <c r="G2104" s="1" t="s">
        <v>49</v>
      </c>
      <c r="H2104" s="2">
        <v>49502</v>
      </c>
      <c r="I2104" s="2" t="str">
        <f>TEXT(Origen[[#This Row],[Fecha Compra]],"dddd")</f>
        <v>jueves</v>
      </c>
      <c r="J2104" s="7" t="str">
        <f>TEXT(MONTH(Origen[[#This Row],[Fecha Compra]]),"MM")</f>
        <v>01</v>
      </c>
      <c r="K2104" s="7">
        <f>YEAR(Origen[[#This Row],[Fecha Compra]])</f>
        <v>2035</v>
      </c>
      <c r="L2104">
        <v>38</v>
      </c>
      <c r="M2104">
        <v>35</v>
      </c>
      <c r="N2104">
        <f>Origen[[#This Row],[Unidades]]*Origen[[#This Row],[PVP]]</f>
        <v>1330</v>
      </c>
      <c r="O2104" s="1" t="s">
        <v>113</v>
      </c>
      <c r="P2104" s="1" t="s">
        <v>26</v>
      </c>
      <c r="Q2104" s="1" t="s">
        <v>47</v>
      </c>
      <c r="R2104" s="1" t="s">
        <v>19</v>
      </c>
      <c r="S2104" s="1" t="s">
        <v>20</v>
      </c>
      <c r="T2104" s="1" t="s">
        <v>10</v>
      </c>
      <c r="U2104" s="1" t="s">
        <v>58</v>
      </c>
    </row>
    <row r="2105" spans="1:21" x14ac:dyDescent="0.25">
      <c r="A2105">
        <v>2107</v>
      </c>
      <c r="B2105">
        <f>IF(IFERROR(VLOOKUP(Origen[[#This Row],[Customer ID]],A2106:A6004,1,FALSE),0)&gt;0,1,0)</f>
        <v>0</v>
      </c>
      <c r="C2105">
        <v>60</v>
      </c>
      <c r="D2105" s="1" t="s">
        <v>2</v>
      </c>
      <c r="E2105" s="1" t="str">
        <f>IF(Origen[[#This Row],[Genero Sin Depurar]]="","Desconocido",Origen[[#This Row],[Genero Sin Depurar]])</f>
        <v>Male</v>
      </c>
      <c r="F2105" s="1" t="s">
        <v>88</v>
      </c>
      <c r="G2105" s="1" t="s">
        <v>49</v>
      </c>
      <c r="H2105" s="2">
        <v>49504</v>
      </c>
      <c r="I2105" s="2" t="str">
        <f>TEXT(Origen[[#This Row],[Fecha Compra]],"dddd")</f>
        <v>sábado</v>
      </c>
      <c r="J2105" s="7" t="str">
        <f>TEXT(MONTH(Origen[[#This Row],[Fecha Compra]]),"MM")</f>
        <v>01</v>
      </c>
      <c r="K2105" s="7">
        <f>YEAR(Origen[[#This Row],[Fecha Compra]])</f>
        <v>2035</v>
      </c>
      <c r="L2105">
        <v>40</v>
      </c>
      <c r="M2105">
        <v>34</v>
      </c>
      <c r="N2105">
        <f>Origen[[#This Row],[Unidades]]*Origen[[#This Row],[PVP]]</f>
        <v>1360</v>
      </c>
      <c r="O2105" s="1" t="s">
        <v>111</v>
      </c>
      <c r="P2105" s="1" t="s">
        <v>26</v>
      </c>
      <c r="Q2105" s="1" t="s">
        <v>7</v>
      </c>
      <c r="R2105" s="1" t="s">
        <v>39</v>
      </c>
      <c r="S2105" s="1" t="s">
        <v>36</v>
      </c>
      <c r="T2105" s="1" t="s">
        <v>21</v>
      </c>
      <c r="U2105" s="1" t="s">
        <v>79</v>
      </c>
    </row>
    <row r="2106" spans="1:21" x14ac:dyDescent="0.25">
      <c r="A2106">
        <v>2108</v>
      </c>
      <c r="B2106">
        <f>IF(IFERROR(VLOOKUP(Origen[[#This Row],[Customer ID]],A2107:A6005,1,FALSE),0)&gt;0,1,0)</f>
        <v>0</v>
      </c>
      <c r="C2106">
        <v>46</v>
      </c>
      <c r="D2106" s="1" t="s">
        <v>2</v>
      </c>
      <c r="E2106" s="1" t="str">
        <f>IF(Origen[[#This Row],[Genero Sin Depurar]]="","Desconocido",Origen[[#This Row],[Genero Sin Depurar]])</f>
        <v>Male</v>
      </c>
      <c r="F2106" s="1" t="s">
        <v>77</v>
      </c>
      <c r="G2106" s="1" t="s">
        <v>4</v>
      </c>
      <c r="H2106" s="2">
        <v>49506</v>
      </c>
      <c r="I2106" s="2" t="str">
        <f>TEXT(Origen[[#This Row],[Fecha Compra]],"dddd")</f>
        <v>lunes</v>
      </c>
      <c r="J2106" s="7" t="str">
        <f>TEXT(MONTH(Origen[[#This Row],[Fecha Compra]]),"MM")</f>
        <v>01</v>
      </c>
      <c r="K2106" s="7">
        <f>YEAR(Origen[[#This Row],[Fecha Compra]])</f>
        <v>2035</v>
      </c>
      <c r="L2106">
        <v>35</v>
      </c>
      <c r="M2106">
        <v>75</v>
      </c>
      <c r="N2106">
        <f>Origen[[#This Row],[Unidades]]*Origen[[#This Row],[PVP]]</f>
        <v>2625</v>
      </c>
      <c r="O2106" s="1" t="s">
        <v>61</v>
      </c>
      <c r="P2106" s="1" t="s">
        <v>26</v>
      </c>
      <c r="Q2106" s="1" t="s">
        <v>76</v>
      </c>
      <c r="R2106" s="1" t="s">
        <v>8</v>
      </c>
      <c r="S2106" s="1" t="s">
        <v>36</v>
      </c>
      <c r="T2106" s="1" t="s">
        <v>28</v>
      </c>
      <c r="U2106" s="1" t="s">
        <v>40</v>
      </c>
    </row>
    <row r="2107" spans="1:21" x14ac:dyDescent="0.25">
      <c r="A2107">
        <v>2109</v>
      </c>
      <c r="B2107">
        <f>IF(IFERROR(VLOOKUP(Origen[[#This Row],[Customer ID]],A2108:A6006,1,FALSE),0)&gt;0,1,0)</f>
        <v>0</v>
      </c>
      <c r="C2107">
        <v>54</v>
      </c>
      <c r="D2107" s="1" t="s">
        <v>2</v>
      </c>
      <c r="E2107" s="1" t="str">
        <f>IF(Origen[[#This Row],[Genero Sin Depurar]]="","Desconocido",Origen[[#This Row],[Genero Sin Depurar]])</f>
        <v>Male</v>
      </c>
      <c r="F2107" s="1" t="s">
        <v>86</v>
      </c>
      <c r="G2107" s="1" t="s">
        <v>4</v>
      </c>
      <c r="H2107" s="2">
        <v>49508</v>
      </c>
      <c r="I2107" s="2" t="str">
        <f>TEXT(Origen[[#This Row],[Fecha Compra]],"dddd")</f>
        <v>miércoles</v>
      </c>
      <c r="J2107" s="7" t="str">
        <f>TEXT(MONTH(Origen[[#This Row],[Fecha Compra]]),"MM")</f>
        <v>01</v>
      </c>
      <c r="K2107" s="7">
        <f>YEAR(Origen[[#This Row],[Fecha Compra]])</f>
        <v>2035</v>
      </c>
      <c r="L2107">
        <v>4</v>
      </c>
      <c r="M2107">
        <v>46</v>
      </c>
      <c r="N2107">
        <f>Origen[[#This Row],[Unidades]]*Origen[[#This Row],[PVP]]</f>
        <v>184</v>
      </c>
      <c r="O2107" s="1" t="s">
        <v>96</v>
      </c>
      <c r="P2107" s="1" t="s">
        <v>74</v>
      </c>
      <c r="Q2107" s="1" t="s">
        <v>100</v>
      </c>
      <c r="R2107" s="1" t="s">
        <v>8</v>
      </c>
      <c r="S2107" s="1" t="s">
        <v>9</v>
      </c>
      <c r="T2107" s="1" t="s">
        <v>21</v>
      </c>
      <c r="U2107" s="1" t="s">
        <v>40</v>
      </c>
    </row>
    <row r="2108" spans="1:21" x14ac:dyDescent="0.25">
      <c r="A2108">
        <v>2110</v>
      </c>
      <c r="B2108">
        <f>IF(IFERROR(VLOOKUP(Origen[[#This Row],[Customer ID]],A2109:A6007,1,FALSE),0)&gt;0,1,0)</f>
        <v>0</v>
      </c>
      <c r="C2108">
        <v>59</v>
      </c>
      <c r="D2108" s="1" t="s">
        <v>2</v>
      </c>
      <c r="E2108" s="1" t="str">
        <f>IF(Origen[[#This Row],[Genero Sin Depurar]]="","Desconocido",Origen[[#This Row],[Genero Sin Depurar]])</f>
        <v>Male</v>
      </c>
      <c r="F2108" s="1" t="s">
        <v>88</v>
      </c>
      <c r="G2108" s="1" t="s">
        <v>49</v>
      </c>
      <c r="H2108" s="2">
        <v>49510</v>
      </c>
      <c r="I2108" s="2" t="str">
        <f>TEXT(Origen[[#This Row],[Fecha Compra]],"dddd")</f>
        <v>viernes</v>
      </c>
      <c r="J2108" s="7" t="str">
        <f>TEXT(MONTH(Origen[[#This Row],[Fecha Compra]]),"MM")</f>
        <v>01</v>
      </c>
      <c r="K2108" s="7">
        <f>YEAR(Origen[[#This Row],[Fecha Compra]])</f>
        <v>2035</v>
      </c>
      <c r="L2108">
        <v>28</v>
      </c>
      <c r="M2108">
        <v>31</v>
      </c>
      <c r="N2108">
        <f>Origen[[#This Row],[Unidades]]*Origen[[#This Row],[PVP]]</f>
        <v>868</v>
      </c>
      <c r="O2108" s="1" t="s">
        <v>81</v>
      </c>
      <c r="P2108" s="1" t="s">
        <v>6</v>
      </c>
      <c r="Q2108" s="1" t="s">
        <v>82</v>
      </c>
      <c r="R2108" s="1" t="s">
        <v>39</v>
      </c>
      <c r="S2108" s="1" t="s">
        <v>20</v>
      </c>
      <c r="T2108" s="1" t="s">
        <v>10</v>
      </c>
      <c r="U2108" s="1" t="s">
        <v>79</v>
      </c>
    </row>
    <row r="2109" spans="1:21" x14ac:dyDescent="0.25">
      <c r="A2109">
        <v>2111</v>
      </c>
      <c r="B2109">
        <f>IF(IFERROR(VLOOKUP(Origen[[#This Row],[Customer ID]],A2110:A6008,1,FALSE),0)&gt;0,1,0)</f>
        <v>0</v>
      </c>
      <c r="C2109">
        <v>52</v>
      </c>
      <c r="D2109" s="1" t="s">
        <v>2</v>
      </c>
      <c r="E2109" s="1" t="str">
        <f>IF(Origen[[#This Row],[Genero Sin Depurar]]="","Desconocido",Origen[[#This Row],[Genero Sin Depurar]])</f>
        <v>Male</v>
      </c>
      <c r="F2109" s="1" t="s">
        <v>107</v>
      </c>
      <c r="G2109" s="1" t="s">
        <v>4</v>
      </c>
      <c r="H2109" s="2">
        <v>49512</v>
      </c>
      <c r="I2109" s="2" t="str">
        <f>TEXT(Origen[[#This Row],[Fecha Compra]],"dddd")</f>
        <v>domingo</v>
      </c>
      <c r="J2109" s="7" t="str">
        <f>TEXT(MONTH(Origen[[#This Row],[Fecha Compra]]),"MM")</f>
        <v>01</v>
      </c>
      <c r="K2109" s="7">
        <f>YEAR(Origen[[#This Row],[Fecha Compra]])</f>
        <v>2035</v>
      </c>
      <c r="L2109">
        <v>36</v>
      </c>
      <c r="M2109">
        <v>93</v>
      </c>
      <c r="N2109">
        <f>Origen[[#This Row],[Unidades]]*Origen[[#This Row],[PVP]]</f>
        <v>3348</v>
      </c>
      <c r="O2109" s="1" t="s">
        <v>38</v>
      </c>
      <c r="P2109" s="1" t="s">
        <v>6</v>
      </c>
      <c r="Q2109" s="1" t="s">
        <v>91</v>
      </c>
      <c r="R2109" s="1" t="s">
        <v>19</v>
      </c>
      <c r="S2109" s="1" t="s">
        <v>56</v>
      </c>
      <c r="T2109" s="1" t="s">
        <v>68</v>
      </c>
      <c r="U2109" s="1" t="s">
        <v>79</v>
      </c>
    </row>
    <row r="2110" spans="1:21" x14ac:dyDescent="0.25">
      <c r="A2110">
        <v>2112</v>
      </c>
      <c r="B2110">
        <f>IF(IFERROR(VLOOKUP(Origen[[#This Row],[Customer ID]],A2111:A6009,1,FALSE),0)&gt;0,1,0)</f>
        <v>0</v>
      </c>
      <c r="C2110">
        <v>41</v>
      </c>
      <c r="D2110" s="1" t="s">
        <v>2</v>
      </c>
      <c r="E2110" s="1" t="str">
        <f>IF(Origen[[#This Row],[Genero Sin Depurar]]="","Desconocido",Origen[[#This Row],[Genero Sin Depurar]])</f>
        <v>Male</v>
      </c>
      <c r="F2110" s="1" t="s">
        <v>71</v>
      </c>
      <c r="G2110" s="1" t="s">
        <v>49</v>
      </c>
      <c r="H2110" s="2">
        <v>49514</v>
      </c>
      <c r="I2110" s="2" t="str">
        <f>TEXT(Origen[[#This Row],[Fecha Compra]],"dddd")</f>
        <v>martes</v>
      </c>
      <c r="J2110" s="7" t="str">
        <f>TEXT(MONTH(Origen[[#This Row],[Fecha Compra]]),"MM")</f>
        <v>01</v>
      </c>
      <c r="K2110" s="7">
        <f>YEAR(Origen[[#This Row],[Fecha Compra]])</f>
        <v>2035</v>
      </c>
      <c r="L2110">
        <v>15</v>
      </c>
      <c r="M2110">
        <v>85</v>
      </c>
      <c r="N2110">
        <f>Origen[[#This Row],[Unidades]]*Origen[[#This Row],[PVP]]</f>
        <v>1275</v>
      </c>
      <c r="O2110" s="1" t="s">
        <v>50</v>
      </c>
      <c r="P2110" s="1" t="s">
        <v>74</v>
      </c>
      <c r="Q2110" s="1" t="s">
        <v>51</v>
      </c>
      <c r="R2110" s="1" t="s">
        <v>19</v>
      </c>
      <c r="S2110" s="1" t="s">
        <v>20</v>
      </c>
      <c r="T2110" s="1" t="s">
        <v>57</v>
      </c>
      <c r="U2110" s="1" t="s">
        <v>31</v>
      </c>
    </row>
    <row r="2111" spans="1:21" x14ac:dyDescent="0.25">
      <c r="A2111">
        <v>2113</v>
      </c>
      <c r="B2111">
        <f>IF(IFERROR(VLOOKUP(Origen[[#This Row],[Customer ID]],A2112:A6010,1,FALSE),0)&gt;0,1,0)</f>
        <v>0</v>
      </c>
      <c r="C2111">
        <v>43</v>
      </c>
      <c r="D2111" s="1" t="s">
        <v>2</v>
      </c>
      <c r="E2111" s="1" t="str">
        <f>IF(Origen[[#This Row],[Genero Sin Depurar]]="","Desconocido",Origen[[#This Row],[Genero Sin Depurar]])</f>
        <v>Male</v>
      </c>
      <c r="F2111" s="1" t="s">
        <v>115</v>
      </c>
      <c r="G2111" s="1" t="s">
        <v>49</v>
      </c>
      <c r="H2111" s="2">
        <v>49516</v>
      </c>
      <c r="I2111" s="2" t="str">
        <f>TEXT(Origen[[#This Row],[Fecha Compra]],"dddd")</f>
        <v>jueves</v>
      </c>
      <c r="J2111" s="7" t="str">
        <f>TEXT(MONTH(Origen[[#This Row],[Fecha Compra]]),"MM")</f>
        <v>01</v>
      </c>
      <c r="K2111" s="7">
        <f>YEAR(Origen[[#This Row],[Fecha Compra]])</f>
        <v>2035</v>
      </c>
      <c r="L2111">
        <v>7</v>
      </c>
      <c r="M2111">
        <v>68</v>
      </c>
      <c r="N2111">
        <f>Origen[[#This Row],[Unidades]]*Origen[[#This Row],[PVP]]</f>
        <v>476</v>
      </c>
      <c r="O2111" s="1" t="s">
        <v>104</v>
      </c>
      <c r="P2111" s="1" t="s">
        <v>26</v>
      </c>
      <c r="Q2111" s="1" t="s">
        <v>75</v>
      </c>
      <c r="R2111" s="1" t="s">
        <v>39</v>
      </c>
      <c r="S2111" s="1" t="s">
        <v>52</v>
      </c>
      <c r="T2111" s="1" t="s">
        <v>15</v>
      </c>
      <c r="U2111" s="1" t="s">
        <v>11</v>
      </c>
    </row>
    <row r="2112" spans="1:21" x14ac:dyDescent="0.25">
      <c r="A2112">
        <v>2114</v>
      </c>
      <c r="B2112">
        <f>IF(IFERROR(VLOOKUP(Origen[[#This Row],[Customer ID]],A2113:A6011,1,FALSE),0)&gt;0,1,0)</f>
        <v>0</v>
      </c>
      <c r="C2112">
        <v>63</v>
      </c>
      <c r="D2112" s="1" t="s">
        <v>2</v>
      </c>
      <c r="E2112" s="1" t="str">
        <f>IF(Origen[[#This Row],[Genero Sin Depurar]]="","Desconocido",Origen[[#This Row],[Genero Sin Depurar]])</f>
        <v>Male</v>
      </c>
      <c r="F2112" s="1" t="s">
        <v>63</v>
      </c>
      <c r="G2112" s="1" t="s">
        <v>4</v>
      </c>
      <c r="H2112" s="2">
        <v>49518</v>
      </c>
      <c r="I2112" s="2" t="str">
        <f>TEXT(Origen[[#This Row],[Fecha Compra]],"dddd")</f>
        <v>sábado</v>
      </c>
      <c r="J2112" s="7" t="str">
        <f>TEXT(MONTH(Origen[[#This Row],[Fecha Compra]]),"MM")</f>
        <v>01</v>
      </c>
      <c r="K2112" s="7">
        <f>YEAR(Origen[[#This Row],[Fecha Compra]])</f>
        <v>2035</v>
      </c>
      <c r="L2112">
        <v>29</v>
      </c>
      <c r="M2112">
        <v>40</v>
      </c>
      <c r="N2112">
        <f>Origen[[#This Row],[Unidades]]*Origen[[#This Row],[PVP]]</f>
        <v>1160</v>
      </c>
      <c r="O2112" s="1" t="s">
        <v>123</v>
      </c>
      <c r="P2112" s="1" t="s">
        <v>26</v>
      </c>
      <c r="Q2112" s="1" t="s">
        <v>92</v>
      </c>
      <c r="R2112" s="1" t="s">
        <v>19</v>
      </c>
      <c r="S2112" s="1" t="s">
        <v>56</v>
      </c>
      <c r="T2112" s="1" t="s">
        <v>28</v>
      </c>
      <c r="U2112" s="1" t="s">
        <v>79</v>
      </c>
    </row>
    <row r="2113" spans="1:21" x14ac:dyDescent="0.25">
      <c r="A2113">
        <v>2115</v>
      </c>
      <c r="B2113">
        <f>IF(IFERROR(VLOOKUP(Origen[[#This Row],[Customer ID]],A2114:A6012,1,FALSE),0)&gt;0,1,0)</f>
        <v>0</v>
      </c>
      <c r="C2113">
        <v>37</v>
      </c>
      <c r="D2113" s="1" t="s">
        <v>2</v>
      </c>
      <c r="E2113" s="1" t="str">
        <f>IF(Origen[[#This Row],[Genero Sin Depurar]]="","Desconocido",Origen[[#This Row],[Genero Sin Depurar]])</f>
        <v>Male</v>
      </c>
      <c r="F2113" s="1" t="s">
        <v>37</v>
      </c>
      <c r="G2113" s="1" t="s">
        <v>4</v>
      </c>
      <c r="H2113" s="2">
        <v>49520</v>
      </c>
      <c r="I2113" s="2" t="str">
        <f>TEXT(Origen[[#This Row],[Fecha Compra]],"dddd")</f>
        <v>lunes</v>
      </c>
      <c r="J2113" s="7" t="str">
        <f>TEXT(MONTH(Origen[[#This Row],[Fecha Compra]]),"MM")</f>
        <v>01</v>
      </c>
      <c r="K2113" s="7">
        <f>YEAR(Origen[[#This Row],[Fecha Compra]])</f>
        <v>2035</v>
      </c>
      <c r="L2113">
        <v>12</v>
      </c>
      <c r="M2113">
        <v>51</v>
      </c>
      <c r="N2113">
        <f>Origen[[#This Row],[Unidades]]*Origen[[#This Row],[PVP]]</f>
        <v>612</v>
      </c>
      <c r="O2113" s="1" t="s">
        <v>111</v>
      </c>
      <c r="P2113" s="1" t="s">
        <v>26</v>
      </c>
      <c r="Q2113" s="1" t="s">
        <v>118</v>
      </c>
      <c r="R2113" s="1" t="s">
        <v>8</v>
      </c>
      <c r="S2113" s="1" t="s">
        <v>36</v>
      </c>
      <c r="T2113" s="1" t="s">
        <v>68</v>
      </c>
      <c r="U2113" s="1" t="s">
        <v>31</v>
      </c>
    </row>
    <row r="2114" spans="1:21" x14ac:dyDescent="0.25">
      <c r="A2114">
        <v>2116</v>
      </c>
      <c r="B2114">
        <f>IF(IFERROR(VLOOKUP(Origen[[#This Row],[Customer ID]],A2115:A6013,1,FALSE),0)&gt;0,1,0)</f>
        <v>0</v>
      </c>
      <c r="C2114">
        <v>44</v>
      </c>
      <c r="D2114" s="1" t="s">
        <v>2</v>
      </c>
      <c r="E2114" s="1" t="str">
        <f>IF(Origen[[#This Row],[Genero Sin Depurar]]="","Desconocido",Origen[[#This Row],[Genero Sin Depurar]])</f>
        <v>Male</v>
      </c>
      <c r="F2114" s="1" t="s">
        <v>101</v>
      </c>
      <c r="G2114" s="1" t="s">
        <v>49</v>
      </c>
      <c r="H2114" s="2">
        <v>49522</v>
      </c>
      <c r="I2114" s="2" t="str">
        <f>TEXT(Origen[[#This Row],[Fecha Compra]],"dddd")</f>
        <v>miércoles</v>
      </c>
      <c r="J2114" s="7" t="str">
        <f>TEXT(MONTH(Origen[[#This Row],[Fecha Compra]]),"MM")</f>
        <v>01</v>
      </c>
      <c r="K2114" s="7">
        <f>YEAR(Origen[[#This Row],[Fecha Compra]])</f>
        <v>2035</v>
      </c>
      <c r="L2114">
        <v>16</v>
      </c>
      <c r="M2114">
        <v>85</v>
      </c>
      <c r="N2114">
        <f>Origen[[#This Row],[Unidades]]*Origen[[#This Row],[PVP]]</f>
        <v>1360</v>
      </c>
      <c r="O2114" s="1" t="s">
        <v>25</v>
      </c>
      <c r="P2114" s="1" t="s">
        <v>26</v>
      </c>
      <c r="Q2114" s="1" t="s">
        <v>65</v>
      </c>
      <c r="R2114" s="1" t="s">
        <v>8</v>
      </c>
      <c r="S2114" s="1" t="s">
        <v>56</v>
      </c>
      <c r="T2114" s="1" t="s">
        <v>57</v>
      </c>
      <c r="U2114" s="1" t="s">
        <v>58</v>
      </c>
    </row>
    <row r="2115" spans="1:21" x14ac:dyDescent="0.25">
      <c r="A2115">
        <v>2117</v>
      </c>
      <c r="B2115">
        <f>IF(IFERROR(VLOOKUP(Origen[[#This Row],[Customer ID]],A2116:A6014,1,FALSE),0)&gt;0,1,0)</f>
        <v>0</v>
      </c>
      <c r="C2115">
        <v>67</v>
      </c>
      <c r="D2115" s="1" t="s">
        <v>2</v>
      </c>
      <c r="E2115" s="1" t="str">
        <f>IF(Origen[[#This Row],[Genero Sin Depurar]]="","Desconocido",Origen[[#This Row],[Genero Sin Depurar]])</f>
        <v>Male</v>
      </c>
      <c r="F2115" s="1" t="s">
        <v>84</v>
      </c>
      <c r="G2115" s="1" t="s">
        <v>45</v>
      </c>
      <c r="H2115" s="2">
        <v>49524</v>
      </c>
      <c r="I2115" s="2" t="str">
        <f>TEXT(Origen[[#This Row],[Fecha Compra]],"dddd")</f>
        <v>viernes</v>
      </c>
      <c r="J2115" s="7" t="str">
        <f>TEXT(MONTH(Origen[[#This Row],[Fecha Compra]]),"MM")</f>
        <v>01</v>
      </c>
      <c r="K2115" s="7">
        <f>YEAR(Origen[[#This Row],[Fecha Compra]])</f>
        <v>2035</v>
      </c>
      <c r="L2115">
        <v>50</v>
      </c>
      <c r="M2115">
        <v>23</v>
      </c>
      <c r="N2115">
        <f>Origen[[#This Row],[Unidades]]*Origen[[#This Row],[PVP]]</f>
        <v>1150</v>
      </c>
      <c r="O2115" s="1" t="s">
        <v>93</v>
      </c>
      <c r="P2115" s="1" t="s">
        <v>26</v>
      </c>
      <c r="Q2115" s="1" t="s">
        <v>67</v>
      </c>
      <c r="R2115" s="1" t="s">
        <v>35</v>
      </c>
      <c r="S2115" s="1" t="s">
        <v>9</v>
      </c>
      <c r="T2115" s="1" t="s">
        <v>68</v>
      </c>
      <c r="U2115" s="1" t="s">
        <v>58</v>
      </c>
    </row>
    <row r="2116" spans="1:21" x14ac:dyDescent="0.25">
      <c r="A2116">
        <v>2118</v>
      </c>
      <c r="B2116">
        <f>IF(IFERROR(VLOOKUP(Origen[[#This Row],[Customer ID]],A2117:A6015,1,FALSE),0)&gt;0,1,0)</f>
        <v>0</v>
      </c>
      <c r="C2116">
        <v>27</v>
      </c>
      <c r="D2116" s="1" t="s">
        <v>2</v>
      </c>
      <c r="E2116" s="1" t="str">
        <f>IF(Origen[[#This Row],[Genero Sin Depurar]]="","Desconocido",Origen[[#This Row],[Genero Sin Depurar]])</f>
        <v>Male</v>
      </c>
      <c r="F2116" s="1" t="s">
        <v>63</v>
      </c>
      <c r="G2116" s="1" t="s">
        <v>4</v>
      </c>
      <c r="H2116" s="2">
        <v>49526</v>
      </c>
      <c r="I2116" s="2" t="str">
        <f>TEXT(Origen[[#This Row],[Fecha Compra]],"dddd")</f>
        <v>domingo</v>
      </c>
      <c r="J2116" s="7" t="str">
        <f>TEXT(MONTH(Origen[[#This Row],[Fecha Compra]]),"MM")</f>
        <v>01</v>
      </c>
      <c r="K2116" s="7">
        <f>YEAR(Origen[[#This Row],[Fecha Compra]])</f>
        <v>2035</v>
      </c>
      <c r="L2116">
        <v>11</v>
      </c>
      <c r="M2116">
        <v>28</v>
      </c>
      <c r="N2116">
        <f>Origen[[#This Row],[Unidades]]*Origen[[#This Row],[PVP]]</f>
        <v>308</v>
      </c>
      <c r="O2116" s="1" t="s">
        <v>94</v>
      </c>
      <c r="P2116" s="1" t="s">
        <v>6</v>
      </c>
      <c r="Q2116" s="1" t="s">
        <v>92</v>
      </c>
      <c r="R2116" s="1" t="s">
        <v>35</v>
      </c>
      <c r="S2116" s="1" t="s">
        <v>20</v>
      </c>
      <c r="T2116" s="1" t="s">
        <v>68</v>
      </c>
      <c r="U2116" s="1" t="s">
        <v>31</v>
      </c>
    </row>
    <row r="2117" spans="1:21" x14ac:dyDescent="0.25">
      <c r="A2117">
        <v>2119</v>
      </c>
      <c r="B2117">
        <f>IF(IFERROR(VLOOKUP(Origen[[#This Row],[Customer ID]],A2118:A6016,1,FALSE),0)&gt;0,1,0)</f>
        <v>0</v>
      </c>
      <c r="C2117">
        <v>60</v>
      </c>
      <c r="D2117" s="1" t="s">
        <v>2</v>
      </c>
      <c r="E2117" s="1" t="str">
        <f>IF(Origen[[#This Row],[Genero Sin Depurar]]="","Desconocido",Origen[[#This Row],[Genero Sin Depurar]])</f>
        <v>Male</v>
      </c>
      <c r="F2117" s="1" t="s">
        <v>107</v>
      </c>
      <c r="G2117" s="1" t="s">
        <v>4</v>
      </c>
      <c r="H2117" s="2">
        <v>49528</v>
      </c>
      <c r="I2117" s="2" t="str">
        <f>TEXT(Origen[[#This Row],[Fecha Compra]],"dddd")</f>
        <v>martes</v>
      </c>
      <c r="J2117" s="7" t="str">
        <f>TEXT(MONTH(Origen[[#This Row],[Fecha Compra]]),"MM")</f>
        <v>01</v>
      </c>
      <c r="K2117" s="7">
        <f>YEAR(Origen[[#This Row],[Fecha Compra]])</f>
        <v>2035</v>
      </c>
      <c r="L2117">
        <v>28</v>
      </c>
      <c r="M2117">
        <v>44</v>
      </c>
      <c r="N2117">
        <f>Origen[[#This Row],[Unidades]]*Origen[[#This Row],[PVP]]</f>
        <v>1232</v>
      </c>
      <c r="O2117" s="1" t="s">
        <v>124</v>
      </c>
      <c r="P2117" s="1" t="s">
        <v>26</v>
      </c>
      <c r="Q2117" s="1" t="s">
        <v>60</v>
      </c>
      <c r="R2117" s="1" t="s">
        <v>39</v>
      </c>
      <c r="S2117" s="1" t="s">
        <v>52</v>
      </c>
      <c r="T2117" s="1" t="s">
        <v>68</v>
      </c>
      <c r="U2117" s="1" t="s">
        <v>40</v>
      </c>
    </row>
    <row r="2118" spans="1:21" x14ac:dyDescent="0.25">
      <c r="A2118">
        <v>2120</v>
      </c>
      <c r="B2118">
        <f>IF(IFERROR(VLOOKUP(Origen[[#This Row],[Customer ID]],A2119:A6017,1,FALSE),0)&gt;0,1,0)</f>
        <v>0</v>
      </c>
      <c r="C2118">
        <v>58</v>
      </c>
      <c r="D2118" s="1" t="s">
        <v>2</v>
      </c>
      <c r="E2118" s="1" t="str">
        <f>IF(Origen[[#This Row],[Genero Sin Depurar]]="","Desconocido",Origen[[#This Row],[Genero Sin Depurar]])</f>
        <v>Male</v>
      </c>
      <c r="F2118" s="1" t="s">
        <v>88</v>
      </c>
      <c r="G2118" s="1" t="s">
        <v>49</v>
      </c>
      <c r="H2118" s="2">
        <v>49530</v>
      </c>
      <c r="I2118" s="2" t="str">
        <f>TEXT(Origen[[#This Row],[Fecha Compra]],"dddd")</f>
        <v>jueves</v>
      </c>
      <c r="J2118" s="7" t="str">
        <f>TEXT(MONTH(Origen[[#This Row],[Fecha Compra]]),"MM")</f>
        <v>01</v>
      </c>
      <c r="K2118" s="7">
        <f>YEAR(Origen[[#This Row],[Fecha Compra]])</f>
        <v>2035</v>
      </c>
      <c r="L2118">
        <v>36</v>
      </c>
      <c r="M2118">
        <v>57</v>
      </c>
      <c r="N2118">
        <f>Origen[[#This Row],[Unidades]]*Origen[[#This Row],[PVP]]</f>
        <v>2052</v>
      </c>
      <c r="O2118" s="1" t="s">
        <v>127</v>
      </c>
      <c r="P2118" s="1" t="s">
        <v>26</v>
      </c>
      <c r="Q2118" s="1" t="s">
        <v>108</v>
      </c>
      <c r="R2118" s="1" t="s">
        <v>19</v>
      </c>
      <c r="S2118" s="1" t="s">
        <v>56</v>
      </c>
      <c r="T2118" s="1" t="s">
        <v>10</v>
      </c>
      <c r="U2118" s="1" t="s">
        <v>58</v>
      </c>
    </row>
    <row r="2119" spans="1:21" x14ac:dyDescent="0.25">
      <c r="A2119">
        <v>2121</v>
      </c>
      <c r="B2119">
        <f>IF(IFERROR(VLOOKUP(Origen[[#This Row],[Customer ID]],A2120:A6018,1,FALSE),0)&gt;0,1,0)</f>
        <v>0</v>
      </c>
      <c r="C2119">
        <v>53</v>
      </c>
      <c r="D2119" s="1" t="s">
        <v>2</v>
      </c>
      <c r="E2119" s="1" t="str">
        <f>IF(Origen[[#This Row],[Genero Sin Depurar]]="","Desconocido",Origen[[#This Row],[Genero Sin Depurar]])</f>
        <v>Male</v>
      </c>
      <c r="F2119" s="1" t="s">
        <v>101</v>
      </c>
      <c r="G2119" s="1" t="s">
        <v>49</v>
      </c>
      <c r="H2119" s="2">
        <v>49532</v>
      </c>
      <c r="I2119" s="2" t="str">
        <f>TEXT(Origen[[#This Row],[Fecha Compra]],"dddd")</f>
        <v>sábado</v>
      </c>
      <c r="J2119" s="7" t="str">
        <f>TEXT(MONTH(Origen[[#This Row],[Fecha Compra]]),"MM")</f>
        <v>01</v>
      </c>
      <c r="K2119" s="7">
        <f>YEAR(Origen[[#This Row],[Fecha Compra]])</f>
        <v>2035</v>
      </c>
      <c r="L2119">
        <v>38</v>
      </c>
      <c r="M2119">
        <v>98</v>
      </c>
      <c r="N2119">
        <f>Origen[[#This Row],[Unidades]]*Origen[[#This Row],[PVP]]</f>
        <v>3724</v>
      </c>
      <c r="O2119" s="1" t="s">
        <v>50</v>
      </c>
      <c r="P2119" s="1" t="s">
        <v>18</v>
      </c>
      <c r="Q2119" s="1" t="s">
        <v>90</v>
      </c>
      <c r="R2119" s="1" t="s">
        <v>39</v>
      </c>
      <c r="S2119" s="1" t="s">
        <v>27</v>
      </c>
      <c r="T2119" s="1" t="s">
        <v>28</v>
      </c>
      <c r="U2119" s="1" t="s">
        <v>40</v>
      </c>
    </row>
    <row r="2120" spans="1:21" x14ac:dyDescent="0.25">
      <c r="A2120">
        <v>2122</v>
      </c>
      <c r="B2120">
        <f>IF(IFERROR(VLOOKUP(Origen[[#This Row],[Customer ID]],A2121:A6019,1,FALSE),0)&gt;0,1,0)</f>
        <v>0</v>
      </c>
      <c r="C2120">
        <v>43</v>
      </c>
      <c r="D2120" s="1" t="s">
        <v>2</v>
      </c>
      <c r="E2120" s="1" t="str">
        <f>IF(Origen[[#This Row],[Genero Sin Depurar]]="","Desconocido",Origen[[#This Row],[Genero Sin Depurar]])</f>
        <v>Male</v>
      </c>
      <c r="F2120" s="1" t="s">
        <v>114</v>
      </c>
      <c r="G2120" s="1" t="s">
        <v>49</v>
      </c>
      <c r="H2120" s="2">
        <v>49534</v>
      </c>
      <c r="I2120" s="2" t="str">
        <f>TEXT(Origen[[#This Row],[Fecha Compra]],"dddd")</f>
        <v>lunes</v>
      </c>
      <c r="J2120" s="7" t="str">
        <f>TEXT(MONTH(Origen[[#This Row],[Fecha Compra]]),"MM")</f>
        <v>01</v>
      </c>
      <c r="K2120" s="7">
        <f>YEAR(Origen[[#This Row],[Fecha Compra]])</f>
        <v>2035</v>
      </c>
      <c r="L2120">
        <v>32</v>
      </c>
      <c r="M2120">
        <v>68</v>
      </c>
      <c r="N2120">
        <f>Origen[[#This Row],[Unidades]]*Origen[[#This Row],[PVP]]</f>
        <v>2176</v>
      </c>
      <c r="O2120" s="1" t="s">
        <v>102</v>
      </c>
      <c r="P2120" s="1" t="s">
        <v>26</v>
      </c>
      <c r="Q2120" s="1" t="s">
        <v>60</v>
      </c>
      <c r="R2120" s="1" t="s">
        <v>8</v>
      </c>
      <c r="S2120" s="1" t="s">
        <v>52</v>
      </c>
      <c r="T2120" s="1" t="s">
        <v>57</v>
      </c>
      <c r="U2120" s="1" t="s">
        <v>70</v>
      </c>
    </row>
    <row r="2121" spans="1:21" x14ac:dyDescent="0.25">
      <c r="A2121">
        <v>2123</v>
      </c>
      <c r="B2121">
        <f>IF(IFERROR(VLOOKUP(Origen[[#This Row],[Customer ID]],A2122:A6020,1,FALSE),0)&gt;0,1,0)</f>
        <v>0</v>
      </c>
      <c r="C2121">
        <v>32</v>
      </c>
      <c r="D2121" s="1" t="s">
        <v>2</v>
      </c>
      <c r="E2121" s="1" t="str">
        <f>IF(Origen[[#This Row],[Genero Sin Depurar]]="","Desconocido",Origen[[#This Row],[Genero Sin Depurar]])</f>
        <v>Male</v>
      </c>
      <c r="F2121" s="1" t="s">
        <v>84</v>
      </c>
      <c r="G2121" s="1" t="s">
        <v>45</v>
      </c>
      <c r="H2121" s="2">
        <v>49536</v>
      </c>
      <c r="I2121" s="2" t="str">
        <f>TEXT(Origen[[#This Row],[Fecha Compra]],"dddd")</f>
        <v>miércoles</v>
      </c>
      <c r="J2121" s="7" t="str">
        <f>TEXT(MONTH(Origen[[#This Row],[Fecha Compra]]),"MM")</f>
        <v>01</v>
      </c>
      <c r="K2121" s="7">
        <f>YEAR(Origen[[#This Row],[Fecha Compra]])</f>
        <v>2035</v>
      </c>
      <c r="L2121">
        <v>42</v>
      </c>
      <c r="M2121">
        <v>36</v>
      </c>
      <c r="N2121">
        <f>Origen[[#This Row],[Unidades]]*Origen[[#This Row],[PVP]]</f>
        <v>1512</v>
      </c>
      <c r="O2121" s="1" t="s">
        <v>123</v>
      </c>
      <c r="P2121" s="1" t="s">
        <v>6</v>
      </c>
      <c r="Q2121" s="1" t="s">
        <v>67</v>
      </c>
      <c r="R2121" s="1" t="s">
        <v>39</v>
      </c>
      <c r="S2121" s="1" t="s">
        <v>9</v>
      </c>
      <c r="T2121" s="1" t="s">
        <v>68</v>
      </c>
      <c r="U2121" s="1" t="s">
        <v>22</v>
      </c>
    </row>
    <row r="2122" spans="1:21" x14ac:dyDescent="0.25">
      <c r="A2122">
        <v>2124</v>
      </c>
      <c r="B2122">
        <f>IF(IFERROR(VLOOKUP(Origen[[#This Row],[Customer ID]],A2123:A6021,1,FALSE),0)&gt;0,1,0)</f>
        <v>0</v>
      </c>
      <c r="C2122">
        <v>54</v>
      </c>
      <c r="D2122" s="1" t="s">
        <v>2</v>
      </c>
      <c r="E2122" s="1" t="str">
        <f>IF(Origen[[#This Row],[Genero Sin Depurar]]="","Desconocido",Origen[[#This Row],[Genero Sin Depurar]])</f>
        <v>Male</v>
      </c>
      <c r="F2122" s="1" t="s">
        <v>44</v>
      </c>
      <c r="G2122" s="1" t="s">
        <v>45</v>
      </c>
      <c r="H2122" s="2">
        <v>49538</v>
      </c>
      <c r="I2122" s="2" t="str">
        <f>TEXT(Origen[[#This Row],[Fecha Compra]],"dddd")</f>
        <v>viernes</v>
      </c>
      <c r="J2122" s="7" t="str">
        <f>TEXT(MONTH(Origen[[#This Row],[Fecha Compra]]),"MM")</f>
        <v>01</v>
      </c>
      <c r="K2122" s="7">
        <f>YEAR(Origen[[#This Row],[Fecha Compra]])</f>
        <v>2035</v>
      </c>
      <c r="L2122">
        <v>22</v>
      </c>
      <c r="M2122">
        <v>71</v>
      </c>
      <c r="N2122">
        <f>Origen[[#This Row],[Unidades]]*Origen[[#This Row],[PVP]]</f>
        <v>1562</v>
      </c>
      <c r="O2122" s="1" t="s">
        <v>127</v>
      </c>
      <c r="P2122" s="1" t="s">
        <v>6</v>
      </c>
      <c r="Q2122" s="1" t="s">
        <v>91</v>
      </c>
      <c r="R2122" s="1" t="s">
        <v>19</v>
      </c>
      <c r="S2122" s="1" t="s">
        <v>9</v>
      </c>
      <c r="T2122" s="1" t="s">
        <v>68</v>
      </c>
      <c r="U2122" s="1" t="s">
        <v>58</v>
      </c>
    </row>
    <row r="2123" spans="1:21" x14ac:dyDescent="0.25">
      <c r="A2123">
        <v>2125</v>
      </c>
      <c r="B2123">
        <f>IF(IFERROR(VLOOKUP(Origen[[#This Row],[Customer ID]],A2124:A6022,1,FALSE),0)&gt;0,1,0)</f>
        <v>0</v>
      </c>
      <c r="C2123">
        <v>47</v>
      </c>
      <c r="D2123" s="1" t="s">
        <v>2</v>
      </c>
      <c r="E2123" s="1" t="str">
        <f>IF(Origen[[#This Row],[Genero Sin Depurar]]="","Desconocido",Origen[[#This Row],[Genero Sin Depurar]])</f>
        <v>Male</v>
      </c>
      <c r="F2123" s="1" t="s">
        <v>69</v>
      </c>
      <c r="G2123" s="1" t="s">
        <v>4</v>
      </c>
      <c r="H2123" s="2">
        <v>49540</v>
      </c>
      <c r="I2123" s="2" t="str">
        <f>TEXT(Origen[[#This Row],[Fecha Compra]],"dddd")</f>
        <v>domingo</v>
      </c>
      <c r="J2123" s="7" t="str">
        <f>TEXT(MONTH(Origen[[#This Row],[Fecha Compra]]),"MM")</f>
        <v>01</v>
      </c>
      <c r="K2123" s="7">
        <f>YEAR(Origen[[#This Row],[Fecha Compra]])</f>
        <v>2035</v>
      </c>
      <c r="L2123">
        <v>22</v>
      </c>
      <c r="M2123">
        <v>60</v>
      </c>
      <c r="N2123">
        <f>Origen[[#This Row],[Unidades]]*Origen[[#This Row],[PVP]]</f>
        <v>1320</v>
      </c>
      <c r="O2123" s="1" t="s">
        <v>25</v>
      </c>
      <c r="P2123" s="1" t="s">
        <v>26</v>
      </c>
      <c r="Q2123" s="1" t="s">
        <v>67</v>
      </c>
      <c r="R2123" s="1" t="s">
        <v>39</v>
      </c>
      <c r="S2123" s="1" t="s">
        <v>27</v>
      </c>
      <c r="T2123" s="1" t="s">
        <v>10</v>
      </c>
      <c r="U2123" s="1" t="s">
        <v>40</v>
      </c>
    </row>
    <row r="2124" spans="1:21" x14ac:dyDescent="0.25">
      <c r="A2124">
        <v>2126</v>
      </c>
      <c r="B2124">
        <f>IF(IFERROR(VLOOKUP(Origen[[#This Row],[Customer ID]],A2125:A6023,1,FALSE),0)&gt;0,1,0)</f>
        <v>0</v>
      </c>
      <c r="C2124">
        <v>57</v>
      </c>
      <c r="D2124" s="1" t="s">
        <v>2</v>
      </c>
      <c r="E2124" s="1" t="str">
        <f>IF(Origen[[#This Row],[Genero Sin Depurar]]="","Desconocido",Origen[[#This Row],[Genero Sin Depurar]])</f>
        <v>Male</v>
      </c>
      <c r="F2124" s="1" t="s">
        <v>44</v>
      </c>
      <c r="G2124" s="1" t="s">
        <v>45</v>
      </c>
      <c r="H2124" s="2">
        <v>49542</v>
      </c>
      <c r="I2124" s="2" t="str">
        <f>TEXT(Origen[[#This Row],[Fecha Compra]],"dddd")</f>
        <v>martes</v>
      </c>
      <c r="J2124" s="7" t="str">
        <f>TEXT(MONTH(Origen[[#This Row],[Fecha Compra]]),"MM")</f>
        <v>01</v>
      </c>
      <c r="K2124" s="7">
        <f>YEAR(Origen[[#This Row],[Fecha Compra]])</f>
        <v>2035</v>
      </c>
      <c r="L2124">
        <v>31</v>
      </c>
      <c r="M2124">
        <v>87</v>
      </c>
      <c r="N2124">
        <f>Origen[[#This Row],[Unidades]]*Origen[[#This Row],[PVP]]</f>
        <v>2697</v>
      </c>
      <c r="O2124" s="1" t="s">
        <v>64</v>
      </c>
      <c r="P2124" s="1" t="s">
        <v>26</v>
      </c>
      <c r="Q2124" s="1" t="s">
        <v>100</v>
      </c>
      <c r="R2124" s="1" t="s">
        <v>39</v>
      </c>
      <c r="S2124" s="1" t="s">
        <v>56</v>
      </c>
      <c r="T2124" s="1" t="s">
        <v>28</v>
      </c>
      <c r="U2124" s="1" t="s">
        <v>40</v>
      </c>
    </row>
    <row r="2125" spans="1:21" x14ac:dyDescent="0.25">
      <c r="A2125">
        <v>2127</v>
      </c>
      <c r="B2125">
        <f>IF(IFERROR(VLOOKUP(Origen[[#This Row],[Customer ID]],A2126:A6024,1,FALSE),0)&gt;0,1,0)</f>
        <v>0</v>
      </c>
      <c r="C2125">
        <v>63</v>
      </c>
      <c r="D2125" s="1" t="s">
        <v>2</v>
      </c>
      <c r="E2125" s="1" t="str">
        <f>IF(Origen[[#This Row],[Genero Sin Depurar]]="","Desconocido",Origen[[#This Row],[Genero Sin Depurar]])</f>
        <v>Male</v>
      </c>
      <c r="F2125" s="1" t="s">
        <v>53</v>
      </c>
      <c r="G2125" s="1" t="s">
        <v>24</v>
      </c>
      <c r="H2125" s="2">
        <v>49544</v>
      </c>
      <c r="I2125" s="2" t="str">
        <f>TEXT(Origen[[#This Row],[Fecha Compra]],"dddd")</f>
        <v>jueves</v>
      </c>
      <c r="J2125" s="7" t="str">
        <f>TEXT(MONTH(Origen[[#This Row],[Fecha Compra]]),"MM")</f>
        <v>01</v>
      </c>
      <c r="K2125" s="7">
        <f>YEAR(Origen[[#This Row],[Fecha Compra]])</f>
        <v>2035</v>
      </c>
      <c r="L2125">
        <v>28</v>
      </c>
      <c r="M2125">
        <v>38</v>
      </c>
      <c r="N2125">
        <f>Origen[[#This Row],[Unidades]]*Origen[[#This Row],[PVP]]</f>
        <v>1064</v>
      </c>
      <c r="O2125" s="1" t="s">
        <v>72</v>
      </c>
      <c r="P2125" s="1" t="s">
        <v>74</v>
      </c>
      <c r="Q2125" s="1" t="s">
        <v>118</v>
      </c>
      <c r="R2125" s="1" t="s">
        <v>8</v>
      </c>
      <c r="S2125" s="1" t="s">
        <v>9</v>
      </c>
      <c r="T2125" s="1" t="s">
        <v>21</v>
      </c>
      <c r="U2125" s="1" t="s">
        <v>70</v>
      </c>
    </row>
    <row r="2126" spans="1:21" x14ac:dyDescent="0.25">
      <c r="A2126">
        <v>2128</v>
      </c>
      <c r="B2126">
        <f>IF(IFERROR(VLOOKUP(Origen[[#This Row],[Customer ID]],A2127:A6025,1,FALSE),0)&gt;0,1,0)</f>
        <v>0</v>
      </c>
      <c r="C2126">
        <v>70</v>
      </c>
      <c r="D2126" s="1" t="s">
        <v>2</v>
      </c>
      <c r="E2126" s="1" t="str">
        <f>IF(Origen[[#This Row],[Genero Sin Depurar]]="","Desconocido",Origen[[#This Row],[Genero Sin Depurar]])</f>
        <v>Male</v>
      </c>
      <c r="F2126" s="1" t="s">
        <v>119</v>
      </c>
      <c r="G2126" s="1" t="s">
        <v>24</v>
      </c>
      <c r="H2126" s="2">
        <v>49546</v>
      </c>
      <c r="I2126" s="2" t="str">
        <f>TEXT(Origen[[#This Row],[Fecha Compra]],"dddd")</f>
        <v>sábado</v>
      </c>
      <c r="J2126" s="7" t="str">
        <f>TEXT(MONTH(Origen[[#This Row],[Fecha Compra]]),"MM")</f>
        <v>01</v>
      </c>
      <c r="K2126" s="7">
        <f>YEAR(Origen[[#This Row],[Fecha Compra]])</f>
        <v>2035</v>
      </c>
      <c r="L2126">
        <v>40</v>
      </c>
      <c r="M2126">
        <v>45</v>
      </c>
      <c r="N2126">
        <f>Origen[[#This Row],[Unidades]]*Origen[[#This Row],[PVP]]</f>
        <v>1800</v>
      </c>
      <c r="O2126" s="1" t="s">
        <v>80</v>
      </c>
      <c r="P2126" s="1" t="s">
        <v>26</v>
      </c>
      <c r="Q2126" s="1" t="s">
        <v>108</v>
      </c>
      <c r="R2126" s="1" t="s">
        <v>19</v>
      </c>
      <c r="S2126" s="1" t="s">
        <v>52</v>
      </c>
      <c r="T2126" s="1" t="s">
        <v>68</v>
      </c>
      <c r="U2126" s="1" t="s">
        <v>22</v>
      </c>
    </row>
    <row r="2127" spans="1:21" x14ac:dyDescent="0.25">
      <c r="A2127">
        <v>2129</v>
      </c>
      <c r="B2127">
        <f>IF(IFERROR(VLOOKUP(Origen[[#This Row],[Customer ID]],A2128:A6026,1,FALSE),0)&gt;0,1,0)</f>
        <v>0</v>
      </c>
      <c r="C2127">
        <v>62</v>
      </c>
      <c r="D2127" s="1" t="s">
        <v>2</v>
      </c>
      <c r="E2127" s="1" t="str">
        <f>IF(Origen[[#This Row],[Genero Sin Depurar]]="","Desconocido",Origen[[#This Row],[Genero Sin Depurar]])</f>
        <v>Male</v>
      </c>
      <c r="F2127" s="1" t="s">
        <v>44</v>
      </c>
      <c r="G2127" s="1" t="s">
        <v>45</v>
      </c>
      <c r="H2127" s="2">
        <v>49548</v>
      </c>
      <c r="I2127" s="2" t="str">
        <f>TEXT(Origen[[#This Row],[Fecha Compra]],"dddd")</f>
        <v>lunes</v>
      </c>
      <c r="J2127" s="7" t="str">
        <f>TEXT(MONTH(Origen[[#This Row],[Fecha Compra]]),"MM")</f>
        <v>01</v>
      </c>
      <c r="K2127" s="7">
        <f>YEAR(Origen[[#This Row],[Fecha Compra]])</f>
        <v>2035</v>
      </c>
      <c r="L2127">
        <v>21</v>
      </c>
      <c r="M2127">
        <v>47</v>
      </c>
      <c r="N2127">
        <f>Origen[[#This Row],[Unidades]]*Origen[[#This Row],[PVP]]</f>
        <v>987</v>
      </c>
      <c r="O2127" s="1" t="s">
        <v>112</v>
      </c>
      <c r="P2127" s="1" t="s">
        <v>6</v>
      </c>
      <c r="Q2127" s="1" t="s">
        <v>91</v>
      </c>
      <c r="R2127" s="1" t="s">
        <v>39</v>
      </c>
      <c r="S2127" s="1" t="s">
        <v>52</v>
      </c>
      <c r="T2127" s="1" t="s">
        <v>28</v>
      </c>
      <c r="U2127" s="1" t="s">
        <v>22</v>
      </c>
    </row>
    <row r="2128" spans="1:21" x14ac:dyDescent="0.25">
      <c r="A2128">
        <v>2130</v>
      </c>
      <c r="B2128">
        <f>IF(IFERROR(VLOOKUP(Origen[[#This Row],[Customer ID]],A2129:A6027,1,FALSE),0)&gt;0,1,0)</f>
        <v>0</v>
      </c>
      <c r="C2128">
        <v>40</v>
      </c>
      <c r="D2128" s="1" t="s">
        <v>2</v>
      </c>
      <c r="E2128" s="1" t="str">
        <f>IF(Origen[[#This Row],[Genero Sin Depurar]]="","Desconocido",Origen[[#This Row],[Genero Sin Depurar]])</f>
        <v>Male</v>
      </c>
      <c r="F2128" s="1" t="s">
        <v>69</v>
      </c>
      <c r="G2128" s="1" t="s">
        <v>4</v>
      </c>
      <c r="H2128" s="2">
        <v>49550</v>
      </c>
      <c r="I2128" s="2" t="str">
        <f>TEXT(Origen[[#This Row],[Fecha Compra]],"dddd")</f>
        <v>miércoles</v>
      </c>
      <c r="J2128" s="7" t="str">
        <f>TEXT(MONTH(Origen[[#This Row],[Fecha Compra]]),"MM")</f>
        <v>01</v>
      </c>
      <c r="K2128" s="7">
        <f>YEAR(Origen[[#This Row],[Fecha Compra]])</f>
        <v>2035</v>
      </c>
      <c r="L2128">
        <v>12</v>
      </c>
      <c r="M2128">
        <v>57</v>
      </c>
      <c r="N2128">
        <f>Origen[[#This Row],[Unidades]]*Origen[[#This Row],[PVP]]</f>
        <v>684</v>
      </c>
      <c r="O2128" s="1" t="s">
        <v>130</v>
      </c>
      <c r="P2128" s="1" t="s">
        <v>6</v>
      </c>
      <c r="Q2128" s="1" t="s">
        <v>103</v>
      </c>
      <c r="R2128" s="1" t="s">
        <v>39</v>
      </c>
      <c r="S2128" s="1" t="s">
        <v>56</v>
      </c>
      <c r="T2128" s="1" t="s">
        <v>28</v>
      </c>
      <c r="U2128" s="1" t="s">
        <v>79</v>
      </c>
    </row>
    <row r="2129" spans="1:21" x14ac:dyDescent="0.25">
      <c r="A2129">
        <v>2131</v>
      </c>
      <c r="B2129">
        <f>IF(IFERROR(VLOOKUP(Origen[[#This Row],[Customer ID]],A2130:A6028,1,FALSE),0)&gt;0,1,0)</f>
        <v>0</v>
      </c>
      <c r="C2129">
        <v>25</v>
      </c>
      <c r="D2129" s="1" t="s">
        <v>2</v>
      </c>
      <c r="E2129" s="1" t="str">
        <f>IF(Origen[[#This Row],[Genero Sin Depurar]]="","Desconocido",Origen[[#This Row],[Genero Sin Depurar]])</f>
        <v>Male</v>
      </c>
      <c r="F2129" s="1" t="s">
        <v>114</v>
      </c>
      <c r="G2129" s="1" t="s">
        <v>49</v>
      </c>
      <c r="H2129" s="2">
        <v>49552</v>
      </c>
      <c r="I2129" s="2" t="str">
        <f>TEXT(Origen[[#This Row],[Fecha Compra]],"dddd")</f>
        <v>viernes</v>
      </c>
      <c r="J2129" s="7" t="str">
        <f>TEXT(MONTH(Origen[[#This Row],[Fecha Compra]]),"MM")</f>
        <v>01</v>
      </c>
      <c r="K2129" s="7">
        <f>YEAR(Origen[[#This Row],[Fecha Compra]])</f>
        <v>2035</v>
      </c>
      <c r="L2129">
        <v>33</v>
      </c>
      <c r="M2129">
        <v>68</v>
      </c>
      <c r="N2129">
        <f>Origen[[#This Row],[Unidades]]*Origen[[#This Row],[PVP]]</f>
        <v>2244</v>
      </c>
      <c r="O2129" s="1" t="s">
        <v>99</v>
      </c>
      <c r="P2129" s="1" t="s">
        <v>6</v>
      </c>
      <c r="Q2129" s="1" t="s">
        <v>65</v>
      </c>
      <c r="R2129" s="1" t="s">
        <v>35</v>
      </c>
      <c r="S2129" s="1" t="s">
        <v>20</v>
      </c>
      <c r="T2129" s="1" t="s">
        <v>21</v>
      </c>
      <c r="U2129" s="1" t="s">
        <v>31</v>
      </c>
    </row>
    <row r="2130" spans="1:21" x14ac:dyDescent="0.25">
      <c r="A2130">
        <v>2132</v>
      </c>
      <c r="B2130">
        <f>IF(IFERROR(VLOOKUP(Origen[[#This Row],[Customer ID]],A2131:A6029,1,FALSE),0)&gt;0,1,0)</f>
        <v>0</v>
      </c>
      <c r="C2130">
        <v>19</v>
      </c>
      <c r="D2130" s="1" t="s">
        <v>2</v>
      </c>
      <c r="E2130" s="1" t="str">
        <f>IF(Origen[[#This Row],[Genero Sin Depurar]]="","Desconocido",Origen[[#This Row],[Genero Sin Depurar]])</f>
        <v>Male</v>
      </c>
      <c r="F2130" s="1" t="s">
        <v>41</v>
      </c>
      <c r="G2130" s="1" t="s">
        <v>4</v>
      </c>
      <c r="H2130" s="2">
        <v>49554</v>
      </c>
      <c r="I2130" s="2" t="str">
        <f>TEXT(Origen[[#This Row],[Fecha Compra]],"dddd")</f>
        <v>domingo</v>
      </c>
      <c r="J2130" s="7" t="str">
        <f>TEXT(MONTH(Origen[[#This Row],[Fecha Compra]]),"MM")</f>
        <v>01</v>
      </c>
      <c r="K2130" s="7">
        <f>YEAR(Origen[[#This Row],[Fecha Compra]])</f>
        <v>2035</v>
      </c>
      <c r="L2130">
        <v>9</v>
      </c>
      <c r="M2130">
        <v>52</v>
      </c>
      <c r="N2130">
        <f>Origen[[#This Row],[Unidades]]*Origen[[#This Row],[PVP]]</f>
        <v>468</v>
      </c>
      <c r="O2130" s="1" t="s">
        <v>38</v>
      </c>
      <c r="P2130" s="1" t="s">
        <v>26</v>
      </c>
      <c r="Q2130" s="1" t="s">
        <v>90</v>
      </c>
      <c r="R2130" s="1" t="s">
        <v>39</v>
      </c>
      <c r="S2130" s="1" t="s">
        <v>9</v>
      </c>
      <c r="T2130" s="1" t="s">
        <v>57</v>
      </c>
      <c r="U2130" s="1" t="s">
        <v>11</v>
      </c>
    </row>
    <row r="2131" spans="1:21" x14ac:dyDescent="0.25">
      <c r="A2131">
        <v>2133</v>
      </c>
      <c r="B2131">
        <f>IF(IFERROR(VLOOKUP(Origen[[#This Row],[Customer ID]],A2132:A6030,1,FALSE),0)&gt;0,1,0)</f>
        <v>0</v>
      </c>
      <c r="C2131">
        <v>25</v>
      </c>
      <c r="D2131" s="1" t="s">
        <v>2</v>
      </c>
      <c r="E2131" s="1" t="str">
        <f>IF(Origen[[#This Row],[Genero Sin Depurar]]="","Desconocido",Origen[[#This Row],[Genero Sin Depurar]])</f>
        <v>Male</v>
      </c>
      <c r="F2131" s="1" t="s">
        <v>69</v>
      </c>
      <c r="G2131" s="1" t="s">
        <v>4</v>
      </c>
      <c r="H2131" s="2">
        <v>49556</v>
      </c>
      <c r="I2131" s="2" t="str">
        <f>TEXT(Origen[[#This Row],[Fecha Compra]],"dddd")</f>
        <v>martes</v>
      </c>
      <c r="J2131" s="7" t="str">
        <f>TEXT(MONTH(Origen[[#This Row],[Fecha Compra]]),"MM")</f>
        <v>01</v>
      </c>
      <c r="K2131" s="7">
        <f>YEAR(Origen[[#This Row],[Fecha Compra]])</f>
        <v>2035</v>
      </c>
      <c r="L2131">
        <v>15</v>
      </c>
      <c r="M2131">
        <v>87</v>
      </c>
      <c r="N2131">
        <f>Origen[[#This Row],[Unidades]]*Origen[[#This Row],[PVP]]</f>
        <v>1305</v>
      </c>
      <c r="O2131" s="1" t="s">
        <v>111</v>
      </c>
      <c r="P2131" s="1" t="s">
        <v>26</v>
      </c>
      <c r="Q2131" s="1" t="s">
        <v>118</v>
      </c>
      <c r="R2131" s="1" t="s">
        <v>39</v>
      </c>
      <c r="S2131" s="1" t="s">
        <v>52</v>
      </c>
      <c r="T2131" s="1" t="s">
        <v>68</v>
      </c>
      <c r="U2131" s="1" t="s">
        <v>22</v>
      </c>
    </row>
    <row r="2132" spans="1:21" x14ac:dyDescent="0.25">
      <c r="A2132">
        <v>2134</v>
      </c>
      <c r="B2132">
        <f>IF(IFERROR(VLOOKUP(Origen[[#This Row],[Customer ID]],A2133:A6031,1,FALSE),0)&gt;0,1,0)</f>
        <v>0</v>
      </c>
      <c r="C2132">
        <v>21</v>
      </c>
      <c r="D2132" s="1" t="s">
        <v>2</v>
      </c>
      <c r="E2132" s="1" t="str">
        <f>IF(Origen[[#This Row],[Genero Sin Depurar]]="","Desconocido",Origen[[#This Row],[Genero Sin Depurar]])</f>
        <v>Male</v>
      </c>
      <c r="F2132" s="1" t="s">
        <v>106</v>
      </c>
      <c r="G2132" s="1" t="s">
        <v>49</v>
      </c>
      <c r="H2132" s="2">
        <v>49558</v>
      </c>
      <c r="I2132" s="2" t="str">
        <f>TEXT(Origen[[#This Row],[Fecha Compra]],"dddd")</f>
        <v>jueves</v>
      </c>
      <c r="J2132" s="7" t="str">
        <f>TEXT(MONTH(Origen[[#This Row],[Fecha Compra]]),"MM")</f>
        <v>01</v>
      </c>
      <c r="K2132" s="7">
        <f>YEAR(Origen[[#This Row],[Fecha Compra]])</f>
        <v>2035</v>
      </c>
      <c r="L2132">
        <v>13</v>
      </c>
      <c r="M2132">
        <v>34</v>
      </c>
      <c r="N2132">
        <f>Origen[[#This Row],[Unidades]]*Origen[[#This Row],[PVP]]</f>
        <v>442</v>
      </c>
      <c r="O2132" s="1" t="s">
        <v>13</v>
      </c>
      <c r="P2132" s="1" t="s">
        <v>26</v>
      </c>
      <c r="Q2132" s="1" t="s">
        <v>60</v>
      </c>
      <c r="R2132" s="1" t="s">
        <v>35</v>
      </c>
      <c r="S2132" s="1" t="s">
        <v>36</v>
      </c>
      <c r="T2132" s="1" t="s">
        <v>57</v>
      </c>
      <c r="U2132" s="1" t="s">
        <v>31</v>
      </c>
    </row>
    <row r="2133" spans="1:21" x14ac:dyDescent="0.25">
      <c r="A2133">
        <v>2135</v>
      </c>
      <c r="B2133">
        <f>IF(IFERROR(VLOOKUP(Origen[[#This Row],[Customer ID]],A2134:A6032,1,FALSE),0)&gt;0,1,0)</f>
        <v>0</v>
      </c>
      <c r="C2133">
        <v>55</v>
      </c>
      <c r="D2133" s="1" t="s">
        <v>2</v>
      </c>
      <c r="E2133" s="1" t="str">
        <f>IF(Origen[[#This Row],[Genero Sin Depurar]]="","Desconocido",Origen[[#This Row],[Genero Sin Depurar]])</f>
        <v>Male</v>
      </c>
      <c r="F2133" s="1" t="s">
        <v>23</v>
      </c>
      <c r="G2133" s="1" t="s">
        <v>24</v>
      </c>
      <c r="H2133" s="2">
        <v>49560</v>
      </c>
      <c r="I2133" s="2" t="str">
        <f>TEXT(Origen[[#This Row],[Fecha Compra]],"dddd")</f>
        <v>sábado</v>
      </c>
      <c r="J2133" s="7" t="str">
        <f>TEXT(MONTH(Origen[[#This Row],[Fecha Compra]]),"MM")</f>
        <v>01</v>
      </c>
      <c r="K2133" s="7">
        <f>YEAR(Origen[[#This Row],[Fecha Compra]])</f>
        <v>2035</v>
      </c>
      <c r="L2133">
        <v>35</v>
      </c>
      <c r="M2133">
        <v>41</v>
      </c>
      <c r="N2133">
        <f>Origen[[#This Row],[Unidades]]*Origen[[#This Row],[PVP]]</f>
        <v>1435</v>
      </c>
      <c r="O2133" s="1" t="s">
        <v>123</v>
      </c>
      <c r="P2133" s="1" t="s">
        <v>74</v>
      </c>
      <c r="Q2133" s="1" t="s">
        <v>14</v>
      </c>
      <c r="R2133" s="1" t="s">
        <v>8</v>
      </c>
      <c r="S2133" s="1" t="s">
        <v>36</v>
      </c>
      <c r="T2133" s="1" t="s">
        <v>21</v>
      </c>
      <c r="U2133" s="1" t="s">
        <v>11</v>
      </c>
    </row>
    <row r="2134" spans="1:21" x14ac:dyDescent="0.25">
      <c r="A2134">
        <v>2136</v>
      </c>
      <c r="B2134">
        <f>IF(IFERROR(VLOOKUP(Origen[[#This Row],[Customer ID]],A2135:A6033,1,FALSE),0)&gt;0,1,0)</f>
        <v>0</v>
      </c>
      <c r="C2134">
        <v>34</v>
      </c>
      <c r="D2134" s="1" t="s">
        <v>2</v>
      </c>
      <c r="E2134" s="1" t="str">
        <f>IF(Origen[[#This Row],[Genero Sin Depurar]]="","Desconocido",Origen[[#This Row],[Genero Sin Depurar]])</f>
        <v>Male</v>
      </c>
      <c r="F2134" s="1" t="s">
        <v>71</v>
      </c>
      <c r="G2134" s="1" t="s">
        <v>49</v>
      </c>
      <c r="H2134" s="2">
        <v>49562</v>
      </c>
      <c r="I2134" s="2" t="str">
        <f>TEXT(Origen[[#This Row],[Fecha Compra]],"dddd")</f>
        <v>lunes</v>
      </c>
      <c r="J2134" s="7" t="str">
        <f>TEXT(MONTH(Origen[[#This Row],[Fecha Compra]]),"MM")</f>
        <v>01</v>
      </c>
      <c r="K2134" s="7">
        <f>YEAR(Origen[[#This Row],[Fecha Compra]])</f>
        <v>2035</v>
      </c>
      <c r="L2134">
        <v>1</v>
      </c>
      <c r="M2134">
        <v>94</v>
      </c>
      <c r="N2134">
        <f>Origen[[#This Row],[Unidades]]*Origen[[#This Row],[PVP]]</f>
        <v>94</v>
      </c>
      <c r="O2134" s="1" t="s">
        <v>81</v>
      </c>
      <c r="P2134" s="1" t="s">
        <v>18</v>
      </c>
      <c r="Q2134" s="1" t="s">
        <v>116</v>
      </c>
      <c r="R2134" s="1" t="s">
        <v>8</v>
      </c>
      <c r="S2134" s="1" t="s">
        <v>27</v>
      </c>
      <c r="T2134" s="1" t="s">
        <v>68</v>
      </c>
      <c r="U2134" s="1" t="s">
        <v>79</v>
      </c>
    </row>
    <row r="2135" spans="1:21" x14ac:dyDescent="0.25">
      <c r="A2135">
        <v>2137</v>
      </c>
      <c r="B2135">
        <f>IF(IFERROR(VLOOKUP(Origen[[#This Row],[Customer ID]],A2136:A6034,1,FALSE),0)&gt;0,1,0)</f>
        <v>0</v>
      </c>
      <c r="C2135">
        <v>47</v>
      </c>
      <c r="D2135" s="1" t="s">
        <v>2</v>
      </c>
      <c r="E2135" s="1" t="str">
        <f>IF(Origen[[#This Row],[Genero Sin Depurar]]="","Desconocido",Origen[[#This Row],[Genero Sin Depurar]])</f>
        <v>Male</v>
      </c>
      <c r="F2135" s="1" t="s">
        <v>71</v>
      </c>
      <c r="G2135" s="1" t="s">
        <v>49</v>
      </c>
      <c r="H2135" s="2">
        <v>49564</v>
      </c>
      <c r="I2135" s="2" t="str">
        <f>TEXT(Origen[[#This Row],[Fecha Compra]],"dddd")</f>
        <v>miércoles</v>
      </c>
      <c r="J2135" s="7" t="str">
        <f>TEXT(MONTH(Origen[[#This Row],[Fecha Compra]]),"MM")</f>
        <v>01</v>
      </c>
      <c r="K2135" s="7">
        <f>YEAR(Origen[[#This Row],[Fecha Compra]])</f>
        <v>2035</v>
      </c>
      <c r="L2135">
        <v>25</v>
      </c>
      <c r="M2135">
        <v>93</v>
      </c>
      <c r="N2135">
        <f>Origen[[#This Row],[Unidades]]*Origen[[#This Row],[PVP]]</f>
        <v>2325</v>
      </c>
      <c r="O2135" s="1" t="s">
        <v>66</v>
      </c>
      <c r="P2135" s="1" t="s">
        <v>26</v>
      </c>
      <c r="Q2135" s="1" t="s">
        <v>90</v>
      </c>
      <c r="R2135" s="1" t="s">
        <v>35</v>
      </c>
      <c r="S2135" s="1" t="s">
        <v>36</v>
      </c>
      <c r="T2135" s="1" t="s">
        <v>57</v>
      </c>
      <c r="U2135" s="1" t="s">
        <v>11</v>
      </c>
    </row>
    <row r="2136" spans="1:21" x14ac:dyDescent="0.25">
      <c r="A2136">
        <v>2138</v>
      </c>
      <c r="B2136">
        <f>IF(IFERROR(VLOOKUP(Origen[[#This Row],[Customer ID]],A2137:A6035,1,FALSE),0)&gt;0,1,0)</f>
        <v>0</v>
      </c>
      <c r="C2136">
        <v>27</v>
      </c>
      <c r="D2136" s="1" t="s">
        <v>2</v>
      </c>
      <c r="E2136" s="1" t="str">
        <f>IF(Origen[[#This Row],[Genero Sin Depurar]]="","Desconocido",Origen[[#This Row],[Genero Sin Depurar]])</f>
        <v>Male</v>
      </c>
      <c r="F2136" s="1" t="s">
        <v>107</v>
      </c>
      <c r="G2136" s="1" t="s">
        <v>4</v>
      </c>
      <c r="H2136" s="2">
        <v>49566</v>
      </c>
      <c r="I2136" s="2" t="str">
        <f>TEXT(Origen[[#This Row],[Fecha Compra]],"dddd")</f>
        <v>viernes</v>
      </c>
      <c r="J2136" s="7" t="str">
        <f>TEXT(MONTH(Origen[[#This Row],[Fecha Compra]]),"MM")</f>
        <v>01</v>
      </c>
      <c r="K2136" s="7">
        <f>YEAR(Origen[[#This Row],[Fecha Compra]])</f>
        <v>2035</v>
      </c>
      <c r="L2136">
        <v>20</v>
      </c>
      <c r="M2136">
        <v>51</v>
      </c>
      <c r="N2136">
        <f>Origen[[#This Row],[Unidades]]*Origen[[#This Row],[PVP]]</f>
        <v>1020</v>
      </c>
      <c r="O2136" s="1" t="s">
        <v>98</v>
      </c>
      <c r="P2136" s="1" t="s">
        <v>74</v>
      </c>
      <c r="Q2136" s="1" t="s">
        <v>55</v>
      </c>
      <c r="R2136" s="1" t="s">
        <v>8</v>
      </c>
      <c r="S2136" s="1" t="s">
        <v>52</v>
      </c>
      <c r="T2136" s="1" t="s">
        <v>21</v>
      </c>
      <c r="U2136" s="1" t="s">
        <v>79</v>
      </c>
    </row>
    <row r="2137" spans="1:21" x14ac:dyDescent="0.25">
      <c r="A2137">
        <v>2139</v>
      </c>
      <c r="B2137">
        <f>IF(IFERROR(VLOOKUP(Origen[[#This Row],[Customer ID]],A2138:A6036,1,FALSE),0)&gt;0,1,0)</f>
        <v>0</v>
      </c>
      <c r="C2137">
        <v>67</v>
      </c>
      <c r="D2137" s="1" t="s">
        <v>2</v>
      </c>
      <c r="E2137" s="1" t="str">
        <f>IF(Origen[[#This Row],[Genero Sin Depurar]]="","Desconocido",Origen[[#This Row],[Genero Sin Depurar]])</f>
        <v>Male</v>
      </c>
      <c r="F2137" s="1" t="s">
        <v>12</v>
      </c>
      <c r="G2137" s="1" t="s">
        <v>4</v>
      </c>
      <c r="H2137" s="2">
        <v>49568</v>
      </c>
      <c r="I2137" s="2" t="str">
        <f>TEXT(Origen[[#This Row],[Fecha Compra]],"dddd")</f>
        <v>domingo</v>
      </c>
      <c r="J2137" s="7" t="str">
        <f>TEXT(MONTH(Origen[[#This Row],[Fecha Compra]]),"MM")</f>
        <v>01</v>
      </c>
      <c r="K2137" s="7">
        <f>YEAR(Origen[[#This Row],[Fecha Compra]])</f>
        <v>2035</v>
      </c>
      <c r="L2137">
        <v>36</v>
      </c>
      <c r="M2137">
        <v>42</v>
      </c>
      <c r="N2137">
        <f>Origen[[#This Row],[Unidades]]*Origen[[#This Row],[PVP]]</f>
        <v>1512</v>
      </c>
      <c r="O2137" s="1" t="s">
        <v>73</v>
      </c>
      <c r="P2137" s="1" t="s">
        <v>26</v>
      </c>
      <c r="Q2137" s="1" t="s">
        <v>67</v>
      </c>
      <c r="R2137" s="1" t="s">
        <v>39</v>
      </c>
      <c r="S2137" s="1" t="s">
        <v>27</v>
      </c>
      <c r="T2137" s="1" t="s">
        <v>10</v>
      </c>
      <c r="U2137" s="1" t="s">
        <v>40</v>
      </c>
    </row>
    <row r="2138" spans="1:21" x14ac:dyDescent="0.25">
      <c r="A2138">
        <v>2140</v>
      </c>
      <c r="B2138">
        <f>IF(IFERROR(VLOOKUP(Origen[[#This Row],[Customer ID]],A2139:A6037,1,FALSE),0)&gt;0,1,0)</f>
        <v>0</v>
      </c>
      <c r="C2138">
        <v>40</v>
      </c>
      <c r="D2138" s="1" t="s">
        <v>2</v>
      </c>
      <c r="E2138" s="1" t="str">
        <f>IF(Origen[[#This Row],[Genero Sin Depurar]]="","Desconocido",Origen[[#This Row],[Genero Sin Depurar]])</f>
        <v>Male</v>
      </c>
      <c r="F2138" s="1" t="s">
        <v>119</v>
      </c>
      <c r="G2138" s="1" t="s">
        <v>24</v>
      </c>
      <c r="H2138" s="2">
        <v>49570</v>
      </c>
      <c r="I2138" s="2" t="str">
        <f>TEXT(Origen[[#This Row],[Fecha Compra]],"dddd")</f>
        <v>martes</v>
      </c>
      <c r="J2138" s="7" t="str">
        <f>TEXT(MONTH(Origen[[#This Row],[Fecha Compra]]),"MM")</f>
        <v>01</v>
      </c>
      <c r="K2138" s="7">
        <f>YEAR(Origen[[#This Row],[Fecha Compra]])</f>
        <v>2035</v>
      </c>
      <c r="L2138">
        <v>33</v>
      </c>
      <c r="M2138">
        <v>95</v>
      </c>
      <c r="N2138">
        <f>Origen[[#This Row],[Unidades]]*Origen[[#This Row],[PVP]]</f>
        <v>3135</v>
      </c>
      <c r="O2138" s="1" t="s">
        <v>66</v>
      </c>
      <c r="P2138" s="1" t="s">
        <v>26</v>
      </c>
      <c r="Q2138" s="1" t="s">
        <v>90</v>
      </c>
      <c r="R2138" s="1" t="s">
        <v>8</v>
      </c>
      <c r="S2138" s="1" t="s">
        <v>20</v>
      </c>
      <c r="T2138" s="1" t="s">
        <v>15</v>
      </c>
      <c r="U2138" s="1" t="s">
        <v>22</v>
      </c>
    </row>
    <row r="2139" spans="1:21" x14ac:dyDescent="0.25">
      <c r="A2139">
        <v>2141</v>
      </c>
      <c r="B2139">
        <f>IF(IFERROR(VLOOKUP(Origen[[#This Row],[Customer ID]],A2140:A6038,1,FALSE),0)&gt;0,1,0)</f>
        <v>0</v>
      </c>
      <c r="C2139">
        <v>53</v>
      </c>
      <c r="D2139" s="1" t="s">
        <v>2</v>
      </c>
      <c r="E2139" s="1" t="str">
        <f>IF(Origen[[#This Row],[Genero Sin Depurar]]="","Desconocido",Origen[[#This Row],[Genero Sin Depurar]])</f>
        <v>Male</v>
      </c>
      <c r="F2139" s="1" t="s">
        <v>48</v>
      </c>
      <c r="G2139" s="1" t="s">
        <v>49</v>
      </c>
      <c r="H2139" s="2">
        <v>49572</v>
      </c>
      <c r="I2139" s="2" t="str">
        <f>TEXT(Origen[[#This Row],[Fecha Compra]],"dddd")</f>
        <v>jueves</v>
      </c>
      <c r="J2139" s="7" t="str">
        <f>TEXT(MONTH(Origen[[#This Row],[Fecha Compra]]),"MM")</f>
        <v>01</v>
      </c>
      <c r="K2139" s="7">
        <f>YEAR(Origen[[#This Row],[Fecha Compra]])</f>
        <v>2035</v>
      </c>
      <c r="L2139">
        <v>36</v>
      </c>
      <c r="M2139">
        <v>90</v>
      </c>
      <c r="N2139">
        <f>Origen[[#This Row],[Unidades]]*Origen[[#This Row],[PVP]]</f>
        <v>3240</v>
      </c>
      <c r="O2139" s="1" t="s">
        <v>112</v>
      </c>
      <c r="P2139" s="1" t="s">
        <v>26</v>
      </c>
      <c r="Q2139" s="1" t="s">
        <v>92</v>
      </c>
      <c r="R2139" s="1" t="s">
        <v>39</v>
      </c>
      <c r="S2139" s="1" t="s">
        <v>36</v>
      </c>
      <c r="T2139" s="1" t="s">
        <v>15</v>
      </c>
      <c r="U2139" s="1" t="s">
        <v>11</v>
      </c>
    </row>
    <row r="2140" spans="1:21" x14ac:dyDescent="0.25">
      <c r="A2140">
        <v>2142</v>
      </c>
      <c r="B2140">
        <f>IF(IFERROR(VLOOKUP(Origen[[#This Row],[Customer ID]],A2141:A6039,1,FALSE),0)&gt;0,1,0)</f>
        <v>0</v>
      </c>
      <c r="C2140">
        <v>24</v>
      </c>
      <c r="D2140" s="1" t="s">
        <v>2</v>
      </c>
      <c r="E2140" s="1" t="str">
        <f>IF(Origen[[#This Row],[Genero Sin Depurar]]="","Desconocido",Origen[[#This Row],[Genero Sin Depurar]])</f>
        <v>Male</v>
      </c>
      <c r="F2140" s="1" t="s">
        <v>63</v>
      </c>
      <c r="G2140" s="1" t="s">
        <v>4</v>
      </c>
      <c r="H2140" s="2">
        <v>49574</v>
      </c>
      <c r="I2140" s="2" t="str">
        <f>TEXT(Origen[[#This Row],[Fecha Compra]],"dddd")</f>
        <v>sábado</v>
      </c>
      <c r="J2140" s="7" t="str">
        <f>TEXT(MONTH(Origen[[#This Row],[Fecha Compra]]),"MM")</f>
        <v>01</v>
      </c>
      <c r="K2140" s="7">
        <f>YEAR(Origen[[#This Row],[Fecha Compra]])</f>
        <v>2035</v>
      </c>
      <c r="L2140">
        <v>32</v>
      </c>
      <c r="M2140">
        <v>98</v>
      </c>
      <c r="N2140">
        <f>Origen[[#This Row],[Unidades]]*Origen[[#This Row],[PVP]]</f>
        <v>3136</v>
      </c>
      <c r="O2140" s="1" t="s">
        <v>5</v>
      </c>
      <c r="P2140" s="1" t="s">
        <v>26</v>
      </c>
      <c r="Q2140" s="1" t="s">
        <v>82</v>
      </c>
      <c r="R2140" s="1" t="s">
        <v>8</v>
      </c>
      <c r="S2140" s="1" t="s">
        <v>52</v>
      </c>
      <c r="T2140" s="1" t="s">
        <v>28</v>
      </c>
      <c r="U2140" s="1" t="s">
        <v>31</v>
      </c>
    </row>
    <row r="2141" spans="1:21" x14ac:dyDescent="0.25">
      <c r="A2141">
        <v>2143</v>
      </c>
      <c r="B2141">
        <f>IF(IFERROR(VLOOKUP(Origen[[#This Row],[Customer ID]],A2142:A6040,1,FALSE),0)&gt;0,1,0)</f>
        <v>0</v>
      </c>
      <c r="C2141">
        <v>47</v>
      </c>
      <c r="D2141" s="1" t="s">
        <v>2</v>
      </c>
      <c r="E2141" s="1" t="str">
        <f>IF(Origen[[#This Row],[Genero Sin Depurar]]="","Desconocido",Origen[[#This Row],[Genero Sin Depurar]])</f>
        <v>Male</v>
      </c>
      <c r="F2141" s="1" t="s">
        <v>106</v>
      </c>
      <c r="G2141" s="1" t="s">
        <v>49</v>
      </c>
      <c r="H2141" s="2">
        <v>49576</v>
      </c>
      <c r="I2141" s="2" t="str">
        <f>TEXT(Origen[[#This Row],[Fecha Compra]],"dddd")</f>
        <v>lunes</v>
      </c>
      <c r="J2141" s="7" t="str">
        <f>TEXT(MONTH(Origen[[#This Row],[Fecha Compra]]),"MM")</f>
        <v>01</v>
      </c>
      <c r="K2141" s="7">
        <f>YEAR(Origen[[#This Row],[Fecha Compra]])</f>
        <v>2035</v>
      </c>
      <c r="L2141">
        <v>21</v>
      </c>
      <c r="M2141">
        <v>39</v>
      </c>
      <c r="N2141">
        <f>Origen[[#This Row],[Unidades]]*Origen[[#This Row],[PVP]]</f>
        <v>819</v>
      </c>
      <c r="O2141" s="1" t="s">
        <v>96</v>
      </c>
      <c r="P2141" s="1" t="s">
        <v>26</v>
      </c>
      <c r="Q2141" s="1" t="s">
        <v>14</v>
      </c>
      <c r="R2141" s="1" t="s">
        <v>8</v>
      </c>
      <c r="S2141" s="1" t="s">
        <v>27</v>
      </c>
      <c r="T2141" s="1" t="s">
        <v>10</v>
      </c>
      <c r="U2141" s="1" t="s">
        <v>40</v>
      </c>
    </row>
    <row r="2142" spans="1:21" x14ac:dyDescent="0.25">
      <c r="A2142">
        <v>2144</v>
      </c>
      <c r="B2142">
        <f>IF(IFERROR(VLOOKUP(Origen[[#This Row],[Customer ID]],A2143:A6041,1,FALSE),0)&gt;0,1,0)</f>
        <v>0</v>
      </c>
      <c r="C2142">
        <v>53</v>
      </c>
      <c r="D2142" s="1" t="s">
        <v>2</v>
      </c>
      <c r="E2142" s="1" t="str">
        <f>IF(Origen[[#This Row],[Genero Sin Depurar]]="","Desconocido",Origen[[#This Row],[Genero Sin Depurar]])</f>
        <v>Male</v>
      </c>
      <c r="F2142" s="1" t="s">
        <v>23</v>
      </c>
      <c r="G2142" s="1" t="s">
        <v>24</v>
      </c>
      <c r="H2142" s="2">
        <v>49578</v>
      </c>
      <c r="I2142" s="2" t="str">
        <f>TEXT(Origen[[#This Row],[Fecha Compra]],"dddd")</f>
        <v>miércoles</v>
      </c>
      <c r="J2142" s="7" t="str">
        <f>TEXT(MONTH(Origen[[#This Row],[Fecha Compra]]),"MM")</f>
        <v>01</v>
      </c>
      <c r="K2142" s="7">
        <f>YEAR(Origen[[#This Row],[Fecha Compra]])</f>
        <v>2035</v>
      </c>
      <c r="L2142">
        <v>48</v>
      </c>
      <c r="M2142">
        <v>66</v>
      </c>
      <c r="N2142">
        <f>Origen[[#This Row],[Unidades]]*Origen[[#This Row],[PVP]]</f>
        <v>3168</v>
      </c>
      <c r="O2142" s="1" t="s">
        <v>54</v>
      </c>
      <c r="P2142" s="1" t="s">
        <v>6</v>
      </c>
      <c r="Q2142" s="1" t="s">
        <v>90</v>
      </c>
      <c r="R2142" s="1" t="s">
        <v>39</v>
      </c>
      <c r="S2142" s="1" t="s">
        <v>27</v>
      </c>
      <c r="T2142" s="1" t="s">
        <v>10</v>
      </c>
      <c r="U2142" s="1" t="s">
        <v>58</v>
      </c>
    </row>
    <row r="2143" spans="1:21" x14ac:dyDescent="0.25">
      <c r="A2143">
        <v>2145</v>
      </c>
      <c r="B2143">
        <f>IF(IFERROR(VLOOKUP(Origen[[#This Row],[Customer ID]],A2144:A6042,1,FALSE),0)&gt;0,1,0)</f>
        <v>0</v>
      </c>
      <c r="C2143">
        <v>47</v>
      </c>
      <c r="D2143" s="1" t="s">
        <v>2</v>
      </c>
      <c r="E2143" s="1" t="str">
        <f>IF(Origen[[#This Row],[Genero Sin Depurar]]="","Desconocido",Origen[[#This Row],[Genero Sin Depurar]])</f>
        <v>Male</v>
      </c>
      <c r="F2143" s="1" t="s">
        <v>53</v>
      </c>
      <c r="G2143" s="1" t="s">
        <v>24</v>
      </c>
      <c r="H2143" s="2">
        <v>49580</v>
      </c>
      <c r="I2143" s="2" t="str">
        <f>TEXT(Origen[[#This Row],[Fecha Compra]],"dddd")</f>
        <v>viernes</v>
      </c>
      <c r="J2143" s="7" t="str">
        <f>TEXT(MONTH(Origen[[#This Row],[Fecha Compra]]),"MM")</f>
        <v>01</v>
      </c>
      <c r="K2143" s="7">
        <f>YEAR(Origen[[#This Row],[Fecha Compra]])</f>
        <v>2035</v>
      </c>
      <c r="L2143">
        <v>25</v>
      </c>
      <c r="M2143">
        <v>23</v>
      </c>
      <c r="N2143">
        <f>Origen[[#This Row],[Unidades]]*Origen[[#This Row],[PVP]]</f>
        <v>575</v>
      </c>
      <c r="O2143" s="1" t="s">
        <v>110</v>
      </c>
      <c r="P2143" s="1" t="s">
        <v>6</v>
      </c>
      <c r="Q2143" s="1" t="s">
        <v>103</v>
      </c>
      <c r="R2143" s="1" t="s">
        <v>8</v>
      </c>
      <c r="S2143" s="1" t="s">
        <v>20</v>
      </c>
      <c r="T2143" s="1" t="s">
        <v>28</v>
      </c>
      <c r="U2143" s="1" t="s">
        <v>40</v>
      </c>
    </row>
    <row r="2144" spans="1:21" x14ac:dyDescent="0.25">
      <c r="A2144">
        <v>2146</v>
      </c>
      <c r="B2144">
        <f>IF(IFERROR(VLOOKUP(Origen[[#This Row],[Customer ID]],A2145:A6043,1,FALSE),0)&gt;0,1,0)</f>
        <v>0</v>
      </c>
      <c r="C2144">
        <v>38</v>
      </c>
      <c r="D2144" s="1" t="s">
        <v>2</v>
      </c>
      <c r="E2144" s="1" t="str">
        <f>IF(Origen[[#This Row],[Genero Sin Depurar]]="","Desconocido",Origen[[#This Row],[Genero Sin Depurar]])</f>
        <v>Male</v>
      </c>
      <c r="F2144" s="1" t="s">
        <v>69</v>
      </c>
      <c r="G2144" s="1" t="s">
        <v>4</v>
      </c>
      <c r="H2144" s="2">
        <v>49582</v>
      </c>
      <c r="I2144" s="2" t="str">
        <f>TEXT(Origen[[#This Row],[Fecha Compra]],"dddd")</f>
        <v>domingo</v>
      </c>
      <c r="J2144" s="7" t="str">
        <f>TEXT(MONTH(Origen[[#This Row],[Fecha Compra]]),"MM")</f>
        <v>01</v>
      </c>
      <c r="K2144" s="7">
        <f>YEAR(Origen[[#This Row],[Fecha Compra]])</f>
        <v>2035</v>
      </c>
      <c r="L2144">
        <v>32</v>
      </c>
      <c r="M2144">
        <v>73</v>
      </c>
      <c r="N2144">
        <f>Origen[[#This Row],[Unidades]]*Origen[[#This Row],[PVP]]</f>
        <v>2336</v>
      </c>
      <c r="O2144" s="1" t="s">
        <v>121</v>
      </c>
      <c r="P2144" s="1" t="s">
        <v>18</v>
      </c>
      <c r="Q2144" s="1" t="s">
        <v>34</v>
      </c>
      <c r="R2144" s="1" t="s">
        <v>8</v>
      </c>
      <c r="S2144" s="1" t="s">
        <v>36</v>
      </c>
      <c r="T2144" s="1" t="s">
        <v>28</v>
      </c>
      <c r="U2144" s="1" t="s">
        <v>31</v>
      </c>
    </row>
    <row r="2145" spans="1:21" x14ac:dyDescent="0.25">
      <c r="A2145">
        <v>2147</v>
      </c>
      <c r="B2145">
        <f>IF(IFERROR(VLOOKUP(Origen[[#This Row],[Customer ID]],A2146:A6044,1,FALSE),0)&gt;0,1,0)</f>
        <v>0</v>
      </c>
      <c r="C2145">
        <v>48</v>
      </c>
      <c r="D2145" s="1" t="s">
        <v>2</v>
      </c>
      <c r="E2145" s="1" t="str">
        <f>IF(Origen[[#This Row],[Genero Sin Depurar]]="","Desconocido",Origen[[#This Row],[Genero Sin Depurar]])</f>
        <v>Male</v>
      </c>
      <c r="F2145" s="1" t="s">
        <v>71</v>
      </c>
      <c r="G2145" s="1" t="s">
        <v>49</v>
      </c>
      <c r="H2145" s="2">
        <v>49584</v>
      </c>
      <c r="I2145" s="2" t="str">
        <f>TEXT(Origen[[#This Row],[Fecha Compra]],"dddd")</f>
        <v>martes</v>
      </c>
      <c r="J2145" s="7" t="str">
        <f>TEXT(MONTH(Origen[[#This Row],[Fecha Compra]]),"MM")</f>
        <v>01</v>
      </c>
      <c r="K2145" s="7">
        <f>YEAR(Origen[[#This Row],[Fecha Compra]])</f>
        <v>2035</v>
      </c>
      <c r="L2145">
        <v>45</v>
      </c>
      <c r="M2145">
        <v>23</v>
      </c>
      <c r="N2145">
        <f>Origen[[#This Row],[Unidades]]*Origen[[#This Row],[PVP]]</f>
        <v>1035</v>
      </c>
      <c r="O2145" s="1" t="s">
        <v>122</v>
      </c>
      <c r="P2145" s="1" t="s">
        <v>74</v>
      </c>
      <c r="Q2145" s="1" t="s">
        <v>34</v>
      </c>
      <c r="R2145" s="1" t="s">
        <v>35</v>
      </c>
      <c r="S2145" s="1" t="s">
        <v>36</v>
      </c>
      <c r="T2145" s="1" t="s">
        <v>28</v>
      </c>
      <c r="U2145" s="1" t="s">
        <v>79</v>
      </c>
    </row>
    <row r="2146" spans="1:21" x14ac:dyDescent="0.25">
      <c r="A2146">
        <v>2148</v>
      </c>
      <c r="B2146">
        <f>IF(IFERROR(VLOOKUP(Origen[[#This Row],[Customer ID]],A2147:A6045,1,FALSE),0)&gt;0,1,0)</f>
        <v>0</v>
      </c>
      <c r="C2146">
        <v>47</v>
      </c>
      <c r="D2146" s="1" t="s">
        <v>2</v>
      </c>
      <c r="E2146" s="1" t="str">
        <f>IF(Origen[[#This Row],[Genero Sin Depurar]]="","Desconocido",Origen[[#This Row],[Genero Sin Depurar]])</f>
        <v>Male</v>
      </c>
      <c r="F2146" s="1" t="s">
        <v>69</v>
      </c>
      <c r="G2146" s="1" t="s">
        <v>4</v>
      </c>
      <c r="H2146" s="2">
        <v>49586</v>
      </c>
      <c r="I2146" s="2" t="str">
        <f>TEXT(Origen[[#This Row],[Fecha Compra]],"dddd")</f>
        <v>jueves</v>
      </c>
      <c r="J2146" s="7" t="str">
        <f>TEXT(MONTH(Origen[[#This Row],[Fecha Compra]]),"MM")</f>
        <v>01</v>
      </c>
      <c r="K2146" s="7">
        <f>YEAR(Origen[[#This Row],[Fecha Compra]])</f>
        <v>2035</v>
      </c>
      <c r="L2146">
        <v>4</v>
      </c>
      <c r="M2146">
        <v>43</v>
      </c>
      <c r="N2146">
        <f>Origen[[#This Row],[Unidades]]*Origen[[#This Row],[PVP]]</f>
        <v>172</v>
      </c>
      <c r="O2146" s="1" t="s">
        <v>50</v>
      </c>
      <c r="P2146" s="1" t="s">
        <v>18</v>
      </c>
      <c r="Q2146" s="1" t="s">
        <v>43</v>
      </c>
      <c r="R2146" s="1" t="s">
        <v>39</v>
      </c>
      <c r="S2146" s="1" t="s">
        <v>36</v>
      </c>
      <c r="T2146" s="1" t="s">
        <v>15</v>
      </c>
      <c r="U2146" s="1" t="s">
        <v>11</v>
      </c>
    </row>
    <row r="2147" spans="1:21" x14ac:dyDescent="0.25">
      <c r="A2147">
        <v>2149</v>
      </c>
      <c r="B2147">
        <f>IF(IFERROR(VLOOKUP(Origen[[#This Row],[Customer ID]],A2148:A6046,1,FALSE),0)&gt;0,1,0)</f>
        <v>0</v>
      </c>
      <c r="C2147">
        <v>19</v>
      </c>
      <c r="D2147" s="1" t="s">
        <v>2</v>
      </c>
      <c r="E2147" s="1" t="str">
        <f>IF(Origen[[#This Row],[Genero Sin Depurar]]="","Desconocido",Origen[[#This Row],[Genero Sin Depurar]])</f>
        <v>Male</v>
      </c>
      <c r="F2147" s="1" t="s">
        <v>95</v>
      </c>
      <c r="G2147" s="1" t="s">
        <v>4</v>
      </c>
      <c r="H2147" s="2">
        <v>49588</v>
      </c>
      <c r="I2147" s="2" t="str">
        <f>TEXT(Origen[[#This Row],[Fecha Compra]],"dddd")</f>
        <v>sábado</v>
      </c>
      <c r="J2147" s="7" t="str">
        <f>TEXT(MONTH(Origen[[#This Row],[Fecha Compra]]),"MM")</f>
        <v>01</v>
      </c>
      <c r="K2147" s="7">
        <f>YEAR(Origen[[#This Row],[Fecha Compra]])</f>
        <v>2035</v>
      </c>
      <c r="L2147">
        <v>19</v>
      </c>
      <c r="M2147">
        <v>45</v>
      </c>
      <c r="N2147">
        <f>Origen[[#This Row],[Unidades]]*Origen[[#This Row],[PVP]]</f>
        <v>855</v>
      </c>
      <c r="O2147" s="1" t="s">
        <v>127</v>
      </c>
      <c r="P2147" s="1" t="s">
        <v>74</v>
      </c>
      <c r="Q2147" s="1" t="s">
        <v>30</v>
      </c>
      <c r="R2147" s="1" t="s">
        <v>8</v>
      </c>
      <c r="S2147" s="1" t="s">
        <v>52</v>
      </c>
      <c r="T2147" s="1" t="s">
        <v>28</v>
      </c>
      <c r="U2147" s="1" t="s">
        <v>58</v>
      </c>
    </row>
    <row r="2148" spans="1:21" x14ac:dyDescent="0.25">
      <c r="A2148">
        <v>2150</v>
      </c>
      <c r="B2148">
        <f>IF(IFERROR(VLOOKUP(Origen[[#This Row],[Customer ID]],A2149:A6047,1,FALSE),0)&gt;0,1,0)</f>
        <v>0</v>
      </c>
      <c r="C2148">
        <v>38</v>
      </c>
      <c r="D2148" s="1" t="s">
        <v>2</v>
      </c>
      <c r="E2148" s="1" t="str">
        <f>IF(Origen[[#This Row],[Genero Sin Depurar]]="","Desconocido",Origen[[#This Row],[Genero Sin Depurar]])</f>
        <v>Male</v>
      </c>
      <c r="F2148" s="1" t="s">
        <v>23</v>
      </c>
      <c r="G2148" s="1" t="s">
        <v>24</v>
      </c>
      <c r="H2148" s="2">
        <v>49590</v>
      </c>
      <c r="I2148" s="2" t="str">
        <f>TEXT(Origen[[#This Row],[Fecha Compra]],"dddd")</f>
        <v>lunes</v>
      </c>
      <c r="J2148" s="7" t="str">
        <f>TEXT(MONTH(Origen[[#This Row],[Fecha Compra]]),"MM")</f>
        <v>01</v>
      </c>
      <c r="K2148" s="7">
        <f>YEAR(Origen[[#This Row],[Fecha Compra]])</f>
        <v>2035</v>
      </c>
      <c r="L2148">
        <v>1</v>
      </c>
      <c r="M2148">
        <v>21</v>
      </c>
      <c r="N2148">
        <f>Origen[[#This Row],[Unidades]]*Origen[[#This Row],[PVP]]</f>
        <v>21</v>
      </c>
      <c r="O2148" s="1" t="s">
        <v>59</v>
      </c>
      <c r="P2148" s="1" t="s">
        <v>6</v>
      </c>
      <c r="Q2148" s="1" t="s">
        <v>103</v>
      </c>
      <c r="R2148" s="1" t="s">
        <v>8</v>
      </c>
      <c r="S2148" s="1" t="s">
        <v>36</v>
      </c>
      <c r="T2148" s="1" t="s">
        <v>57</v>
      </c>
      <c r="U2148" s="1" t="s">
        <v>22</v>
      </c>
    </row>
    <row r="2149" spans="1:21" x14ac:dyDescent="0.25">
      <c r="A2149">
        <v>2151</v>
      </c>
      <c r="B2149">
        <f>IF(IFERROR(VLOOKUP(Origen[[#This Row],[Customer ID]],A2150:A6048,1,FALSE),0)&gt;0,1,0)</f>
        <v>0</v>
      </c>
      <c r="C2149">
        <v>57</v>
      </c>
      <c r="D2149" s="1" t="s">
        <v>2</v>
      </c>
      <c r="E2149" s="1" t="str">
        <f>IF(Origen[[#This Row],[Genero Sin Depurar]]="","Desconocido",Origen[[#This Row],[Genero Sin Depurar]])</f>
        <v>Male</v>
      </c>
      <c r="F2149" s="1" t="s">
        <v>37</v>
      </c>
      <c r="G2149" s="1" t="s">
        <v>4</v>
      </c>
      <c r="H2149" s="2">
        <v>49592</v>
      </c>
      <c r="I2149" s="2" t="str">
        <f>TEXT(Origen[[#This Row],[Fecha Compra]],"dddd")</f>
        <v>miércoles</v>
      </c>
      <c r="J2149" s="7" t="str">
        <f>TEXT(MONTH(Origen[[#This Row],[Fecha Compra]]),"MM")</f>
        <v>01</v>
      </c>
      <c r="K2149" s="7">
        <f>YEAR(Origen[[#This Row],[Fecha Compra]])</f>
        <v>2035</v>
      </c>
      <c r="L2149">
        <v>12</v>
      </c>
      <c r="M2149">
        <v>40</v>
      </c>
      <c r="N2149">
        <f>Origen[[#This Row],[Unidades]]*Origen[[#This Row],[PVP]]</f>
        <v>480</v>
      </c>
      <c r="O2149" s="1" t="s">
        <v>97</v>
      </c>
      <c r="P2149" s="1" t="s">
        <v>26</v>
      </c>
      <c r="Q2149" s="1" t="s">
        <v>103</v>
      </c>
      <c r="R2149" s="1" t="s">
        <v>19</v>
      </c>
      <c r="S2149" s="1" t="s">
        <v>52</v>
      </c>
      <c r="T2149" s="1" t="s">
        <v>15</v>
      </c>
      <c r="U2149" s="1" t="s">
        <v>22</v>
      </c>
    </row>
    <row r="2150" spans="1:21" x14ac:dyDescent="0.25">
      <c r="A2150">
        <v>2152</v>
      </c>
      <c r="B2150">
        <f>IF(IFERROR(VLOOKUP(Origen[[#This Row],[Customer ID]],A2151:A6049,1,FALSE),0)&gt;0,1,0)</f>
        <v>0</v>
      </c>
      <c r="C2150">
        <v>70</v>
      </c>
      <c r="D2150" s="1" t="s">
        <v>2</v>
      </c>
      <c r="E2150" s="1" t="str">
        <f>IF(Origen[[#This Row],[Genero Sin Depurar]]="","Desconocido",Origen[[#This Row],[Genero Sin Depurar]])</f>
        <v>Male</v>
      </c>
      <c r="F2150" s="1" t="s">
        <v>16</v>
      </c>
      <c r="G2150" s="1" t="s">
        <v>4</v>
      </c>
      <c r="H2150" s="2">
        <v>49594</v>
      </c>
      <c r="I2150" s="2" t="str">
        <f>TEXT(Origen[[#This Row],[Fecha Compra]],"dddd")</f>
        <v>viernes</v>
      </c>
      <c r="J2150" s="7" t="str">
        <f>TEXT(MONTH(Origen[[#This Row],[Fecha Compra]]),"MM")</f>
        <v>01</v>
      </c>
      <c r="K2150" s="7">
        <f>YEAR(Origen[[#This Row],[Fecha Compra]])</f>
        <v>2035</v>
      </c>
      <c r="L2150">
        <v>18</v>
      </c>
      <c r="M2150">
        <v>58</v>
      </c>
      <c r="N2150">
        <f>Origen[[#This Row],[Unidades]]*Origen[[#This Row],[PVP]]</f>
        <v>1044</v>
      </c>
      <c r="O2150" s="1" t="s">
        <v>111</v>
      </c>
      <c r="P2150" s="1" t="s">
        <v>6</v>
      </c>
      <c r="Q2150" s="1" t="s">
        <v>92</v>
      </c>
      <c r="R2150" s="1" t="s">
        <v>39</v>
      </c>
      <c r="S2150" s="1" t="s">
        <v>52</v>
      </c>
      <c r="T2150" s="1" t="s">
        <v>10</v>
      </c>
      <c r="U2150" s="1" t="s">
        <v>70</v>
      </c>
    </row>
    <row r="2151" spans="1:21" x14ac:dyDescent="0.25">
      <c r="A2151">
        <v>2153</v>
      </c>
      <c r="B2151">
        <f>IF(IFERROR(VLOOKUP(Origen[[#This Row],[Customer ID]],A2152:A6050,1,FALSE),0)&gt;0,1,0)</f>
        <v>0</v>
      </c>
      <c r="C2151">
        <v>38</v>
      </c>
      <c r="D2151" s="1" t="s">
        <v>2</v>
      </c>
      <c r="E2151" s="1" t="str">
        <f>IF(Origen[[#This Row],[Genero Sin Depurar]]="","Desconocido",Origen[[#This Row],[Genero Sin Depurar]])</f>
        <v>Male</v>
      </c>
      <c r="F2151" s="1" t="s">
        <v>41</v>
      </c>
      <c r="G2151" s="1" t="s">
        <v>4</v>
      </c>
      <c r="H2151" s="2">
        <v>49596</v>
      </c>
      <c r="I2151" s="2" t="str">
        <f>TEXT(Origen[[#This Row],[Fecha Compra]],"dddd")</f>
        <v>domingo</v>
      </c>
      <c r="J2151" s="7" t="str">
        <f>TEXT(MONTH(Origen[[#This Row],[Fecha Compra]]),"MM")</f>
        <v>01</v>
      </c>
      <c r="K2151" s="7">
        <f>YEAR(Origen[[#This Row],[Fecha Compra]])</f>
        <v>2035</v>
      </c>
      <c r="L2151">
        <v>43</v>
      </c>
      <c r="M2151">
        <v>48</v>
      </c>
      <c r="N2151">
        <f>Origen[[#This Row],[Unidades]]*Origen[[#This Row],[PVP]]</f>
        <v>2064</v>
      </c>
      <c r="O2151" s="1" t="s">
        <v>109</v>
      </c>
      <c r="P2151" s="1" t="s">
        <v>6</v>
      </c>
      <c r="Q2151" s="1" t="s">
        <v>118</v>
      </c>
      <c r="R2151" s="1" t="s">
        <v>35</v>
      </c>
      <c r="S2151" s="1" t="s">
        <v>27</v>
      </c>
      <c r="T2151" s="1" t="s">
        <v>57</v>
      </c>
      <c r="U2151" s="1" t="s">
        <v>58</v>
      </c>
    </row>
    <row r="2152" spans="1:21" x14ac:dyDescent="0.25">
      <c r="A2152">
        <v>2154</v>
      </c>
      <c r="B2152">
        <f>IF(IFERROR(VLOOKUP(Origen[[#This Row],[Customer ID]],A2153:A6051,1,FALSE),0)&gt;0,1,0)</f>
        <v>0</v>
      </c>
      <c r="C2152">
        <v>35</v>
      </c>
      <c r="D2152" s="1" t="s">
        <v>2</v>
      </c>
      <c r="E2152" s="1" t="str">
        <f>IF(Origen[[#This Row],[Genero Sin Depurar]]="","Desconocido",Origen[[#This Row],[Genero Sin Depurar]])</f>
        <v>Male</v>
      </c>
      <c r="F2152" s="1" t="s">
        <v>37</v>
      </c>
      <c r="G2152" s="1" t="s">
        <v>4</v>
      </c>
      <c r="H2152" s="2">
        <v>49598</v>
      </c>
      <c r="I2152" s="2" t="str">
        <f>TEXT(Origen[[#This Row],[Fecha Compra]],"dddd")</f>
        <v>martes</v>
      </c>
      <c r="J2152" s="7" t="str">
        <f>TEXT(MONTH(Origen[[#This Row],[Fecha Compra]]),"MM")</f>
        <v>01</v>
      </c>
      <c r="K2152" s="7">
        <f>YEAR(Origen[[#This Row],[Fecha Compra]])</f>
        <v>2035</v>
      </c>
      <c r="L2152">
        <v>31</v>
      </c>
      <c r="M2152">
        <v>94</v>
      </c>
      <c r="N2152">
        <f>Origen[[#This Row],[Unidades]]*Origen[[#This Row],[PVP]]</f>
        <v>2914</v>
      </c>
      <c r="O2152" s="1" t="s">
        <v>5</v>
      </c>
      <c r="P2152" s="1" t="s">
        <v>26</v>
      </c>
      <c r="Q2152" s="1" t="s">
        <v>65</v>
      </c>
      <c r="R2152" s="1" t="s">
        <v>39</v>
      </c>
      <c r="S2152" s="1" t="s">
        <v>20</v>
      </c>
      <c r="T2152" s="1" t="s">
        <v>28</v>
      </c>
      <c r="U2152" s="1" t="s">
        <v>31</v>
      </c>
    </row>
    <row r="2153" spans="1:21" x14ac:dyDescent="0.25">
      <c r="A2153">
        <v>2155</v>
      </c>
      <c r="B2153">
        <f>IF(IFERROR(VLOOKUP(Origen[[#This Row],[Customer ID]],A2154:A6052,1,FALSE),0)&gt;0,1,0)</f>
        <v>0</v>
      </c>
      <c r="C2153">
        <v>46</v>
      </c>
      <c r="D2153" s="1" t="s">
        <v>2</v>
      </c>
      <c r="E2153" s="1" t="str">
        <f>IF(Origen[[#This Row],[Genero Sin Depurar]]="","Desconocido",Origen[[#This Row],[Genero Sin Depurar]])</f>
        <v>Male</v>
      </c>
      <c r="F2153" s="1" t="s">
        <v>101</v>
      </c>
      <c r="G2153" s="1" t="s">
        <v>49</v>
      </c>
      <c r="H2153" s="2">
        <v>49600</v>
      </c>
      <c r="I2153" s="2" t="str">
        <f>TEXT(Origen[[#This Row],[Fecha Compra]],"dddd")</f>
        <v>jueves</v>
      </c>
      <c r="J2153" s="7" t="str">
        <f>TEXT(MONTH(Origen[[#This Row],[Fecha Compra]]),"MM")</f>
        <v>01</v>
      </c>
      <c r="K2153" s="7">
        <f>YEAR(Origen[[#This Row],[Fecha Compra]])</f>
        <v>2035</v>
      </c>
      <c r="L2153">
        <v>33</v>
      </c>
      <c r="M2153">
        <v>74</v>
      </c>
      <c r="N2153">
        <f>Origen[[#This Row],[Unidades]]*Origen[[#This Row],[PVP]]</f>
        <v>2442</v>
      </c>
      <c r="O2153" s="1" t="s">
        <v>33</v>
      </c>
      <c r="P2153" s="1" t="s">
        <v>26</v>
      </c>
      <c r="Q2153" s="1" t="s">
        <v>65</v>
      </c>
      <c r="R2153" s="1" t="s">
        <v>19</v>
      </c>
      <c r="S2153" s="1" t="s">
        <v>56</v>
      </c>
      <c r="T2153" s="1" t="s">
        <v>15</v>
      </c>
      <c r="U2153" s="1" t="s">
        <v>79</v>
      </c>
    </row>
    <row r="2154" spans="1:21" x14ac:dyDescent="0.25">
      <c r="A2154">
        <v>2156</v>
      </c>
      <c r="B2154">
        <f>IF(IFERROR(VLOOKUP(Origen[[#This Row],[Customer ID]],A2155:A6053,1,FALSE),0)&gt;0,1,0)</f>
        <v>0</v>
      </c>
      <c r="C2154">
        <v>32</v>
      </c>
      <c r="D2154" s="1" t="s">
        <v>2</v>
      </c>
      <c r="E2154" s="1" t="str">
        <f>IF(Origen[[#This Row],[Genero Sin Depurar]]="","Desconocido",Origen[[#This Row],[Genero Sin Depurar]])</f>
        <v>Male</v>
      </c>
      <c r="F2154" s="1" t="s">
        <v>48</v>
      </c>
      <c r="G2154" s="1" t="s">
        <v>49</v>
      </c>
      <c r="H2154" s="2">
        <v>49602</v>
      </c>
      <c r="I2154" s="2" t="str">
        <f>TEXT(Origen[[#This Row],[Fecha Compra]],"dddd")</f>
        <v>sábado</v>
      </c>
      <c r="J2154" s="7" t="str">
        <f>TEXT(MONTH(Origen[[#This Row],[Fecha Compra]]),"MM")</f>
        <v>01</v>
      </c>
      <c r="K2154" s="7">
        <f>YEAR(Origen[[#This Row],[Fecha Compra]])</f>
        <v>2035</v>
      </c>
      <c r="L2154">
        <v>46</v>
      </c>
      <c r="M2154">
        <v>51</v>
      </c>
      <c r="N2154">
        <f>Origen[[#This Row],[Unidades]]*Origen[[#This Row],[PVP]]</f>
        <v>2346</v>
      </c>
      <c r="O2154" s="1" t="s">
        <v>59</v>
      </c>
      <c r="P2154" s="1" t="s">
        <v>6</v>
      </c>
      <c r="Q2154" s="1" t="s">
        <v>116</v>
      </c>
      <c r="R2154" s="1" t="s">
        <v>39</v>
      </c>
      <c r="S2154" s="1" t="s">
        <v>56</v>
      </c>
      <c r="T2154" s="1" t="s">
        <v>28</v>
      </c>
      <c r="U2154" s="1" t="s">
        <v>70</v>
      </c>
    </row>
    <row r="2155" spans="1:21" x14ac:dyDescent="0.25">
      <c r="A2155">
        <v>2157</v>
      </c>
      <c r="B2155">
        <f>IF(IFERROR(VLOOKUP(Origen[[#This Row],[Customer ID]],A2156:A6054,1,FALSE),0)&gt;0,1,0)</f>
        <v>0</v>
      </c>
      <c r="C2155">
        <v>38</v>
      </c>
      <c r="D2155" s="1" t="s">
        <v>2</v>
      </c>
      <c r="E2155" s="1" t="str">
        <f>IF(Origen[[#This Row],[Genero Sin Depurar]]="","Desconocido",Origen[[#This Row],[Genero Sin Depurar]])</f>
        <v>Male</v>
      </c>
      <c r="F2155" s="1" t="s">
        <v>69</v>
      </c>
      <c r="G2155" s="1" t="s">
        <v>4</v>
      </c>
      <c r="H2155" s="2">
        <v>49604</v>
      </c>
      <c r="I2155" s="2" t="str">
        <f>TEXT(Origen[[#This Row],[Fecha Compra]],"dddd")</f>
        <v>lunes</v>
      </c>
      <c r="J2155" s="7" t="str">
        <f>TEXT(MONTH(Origen[[#This Row],[Fecha Compra]]),"MM")</f>
        <v>01</v>
      </c>
      <c r="K2155" s="7">
        <f>YEAR(Origen[[#This Row],[Fecha Compra]])</f>
        <v>2035</v>
      </c>
      <c r="L2155">
        <v>41</v>
      </c>
      <c r="M2155">
        <v>83</v>
      </c>
      <c r="N2155">
        <f>Origen[[#This Row],[Unidades]]*Origen[[#This Row],[PVP]]</f>
        <v>3403</v>
      </c>
      <c r="O2155" s="1" t="s">
        <v>50</v>
      </c>
      <c r="P2155" s="1" t="s">
        <v>26</v>
      </c>
      <c r="Q2155" s="1" t="s">
        <v>14</v>
      </c>
      <c r="R2155" s="1" t="s">
        <v>8</v>
      </c>
      <c r="S2155" s="1" t="s">
        <v>27</v>
      </c>
      <c r="T2155" s="1" t="s">
        <v>68</v>
      </c>
      <c r="U2155" s="1" t="s">
        <v>58</v>
      </c>
    </row>
    <row r="2156" spans="1:21" x14ac:dyDescent="0.25">
      <c r="A2156">
        <v>2158</v>
      </c>
      <c r="B2156">
        <f>IF(IFERROR(VLOOKUP(Origen[[#This Row],[Customer ID]],A2157:A6055,1,FALSE),0)&gt;0,1,0)</f>
        <v>0</v>
      </c>
      <c r="C2156">
        <v>41</v>
      </c>
      <c r="D2156" s="1" t="s">
        <v>2</v>
      </c>
      <c r="E2156" s="1" t="str">
        <f>IF(Origen[[#This Row],[Genero Sin Depurar]]="","Desconocido",Origen[[#This Row],[Genero Sin Depurar]])</f>
        <v>Male</v>
      </c>
      <c r="F2156" s="1" t="s">
        <v>48</v>
      </c>
      <c r="G2156" s="1" t="s">
        <v>49</v>
      </c>
      <c r="H2156" s="2">
        <v>49606</v>
      </c>
      <c r="I2156" s="2" t="str">
        <f>TEXT(Origen[[#This Row],[Fecha Compra]],"dddd")</f>
        <v>miércoles</v>
      </c>
      <c r="J2156" s="7" t="str">
        <f>TEXT(MONTH(Origen[[#This Row],[Fecha Compra]]),"MM")</f>
        <v>01</v>
      </c>
      <c r="K2156" s="7">
        <f>YEAR(Origen[[#This Row],[Fecha Compra]])</f>
        <v>2035</v>
      </c>
      <c r="L2156">
        <v>41</v>
      </c>
      <c r="M2156">
        <v>68</v>
      </c>
      <c r="N2156">
        <f>Origen[[#This Row],[Unidades]]*Origen[[#This Row],[PVP]]</f>
        <v>2788</v>
      </c>
      <c r="O2156" s="1" t="s">
        <v>73</v>
      </c>
      <c r="P2156" s="1" t="s">
        <v>6</v>
      </c>
      <c r="Q2156" s="1" t="s">
        <v>30</v>
      </c>
      <c r="R2156" s="1" t="s">
        <v>8</v>
      </c>
      <c r="S2156" s="1" t="s">
        <v>27</v>
      </c>
      <c r="T2156" s="1" t="s">
        <v>10</v>
      </c>
      <c r="U2156" s="1" t="s">
        <v>11</v>
      </c>
    </row>
    <row r="2157" spans="1:21" x14ac:dyDescent="0.25">
      <c r="A2157">
        <v>2159</v>
      </c>
      <c r="B2157">
        <f>IF(IFERROR(VLOOKUP(Origen[[#This Row],[Customer ID]],A2158:A6056,1,FALSE),0)&gt;0,1,0)</f>
        <v>0</v>
      </c>
      <c r="C2157">
        <v>19</v>
      </c>
      <c r="D2157" s="1" t="s">
        <v>2</v>
      </c>
      <c r="E2157" s="1" t="str">
        <f>IF(Origen[[#This Row],[Genero Sin Depurar]]="","Desconocido",Origen[[#This Row],[Genero Sin Depurar]])</f>
        <v>Male</v>
      </c>
      <c r="F2157" s="1" t="s">
        <v>125</v>
      </c>
      <c r="G2157" s="1" t="s">
        <v>49</v>
      </c>
      <c r="H2157" s="2">
        <v>49608</v>
      </c>
      <c r="I2157" s="2" t="str">
        <f>TEXT(Origen[[#This Row],[Fecha Compra]],"dddd")</f>
        <v>viernes</v>
      </c>
      <c r="J2157" s="7" t="str">
        <f>TEXT(MONTH(Origen[[#This Row],[Fecha Compra]]),"MM")</f>
        <v>01</v>
      </c>
      <c r="K2157" s="7">
        <f>YEAR(Origen[[#This Row],[Fecha Compra]])</f>
        <v>2035</v>
      </c>
      <c r="L2157">
        <v>9</v>
      </c>
      <c r="M2157">
        <v>84</v>
      </c>
      <c r="N2157">
        <f>Origen[[#This Row],[Unidades]]*Origen[[#This Row],[PVP]]</f>
        <v>756</v>
      </c>
      <c r="O2157" s="1" t="s">
        <v>17</v>
      </c>
      <c r="P2157" s="1" t="s">
        <v>74</v>
      </c>
      <c r="Q2157" s="1" t="s">
        <v>60</v>
      </c>
      <c r="R2157" s="1" t="s">
        <v>19</v>
      </c>
      <c r="S2157" s="1" t="s">
        <v>36</v>
      </c>
      <c r="T2157" s="1" t="s">
        <v>57</v>
      </c>
      <c r="U2157" s="1" t="s">
        <v>11</v>
      </c>
    </row>
    <row r="2158" spans="1:21" x14ac:dyDescent="0.25">
      <c r="A2158">
        <v>2160</v>
      </c>
      <c r="B2158">
        <f>IF(IFERROR(VLOOKUP(Origen[[#This Row],[Customer ID]],A2159:A6057,1,FALSE),0)&gt;0,1,0)</f>
        <v>0</v>
      </c>
      <c r="C2158">
        <v>18</v>
      </c>
      <c r="D2158" s="1" t="s">
        <v>2</v>
      </c>
      <c r="E2158" s="1" t="str">
        <f>IF(Origen[[#This Row],[Genero Sin Depurar]]="","Desconocido",Origen[[#This Row],[Genero Sin Depurar]])</f>
        <v>Male</v>
      </c>
      <c r="F2158" s="1" t="s">
        <v>37</v>
      </c>
      <c r="G2158" s="1" t="s">
        <v>4</v>
      </c>
      <c r="H2158" s="2">
        <v>49610</v>
      </c>
      <c r="I2158" s="2" t="str">
        <f>TEXT(Origen[[#This Row],[Fecha Compra]],"dddd")</f>
        <v>domingo</v>
      </c>
      <c r="J2158" s="7" t="str">
        <f>TEXT(MONTH(Origen[[#This Row],[Fecha Compra]]),"MM")</f>
        <v>01</v>
      </c>
      <c r="K2158" s="7">
        <f>YEAR(Origen[[#This Row],[Fecha Compra]])</f>
        <v>2035</v>
      </c>
      <c r="L2158">
        <v>34</v>
      </c>
      <c r="M2158">
        <v>58</v>
      </c>
      <c r="N2158">
        <f>Origen[[#This Row],[Unidades]]*Origen[[#This Row],[PVP]]</f>
        <v>1972</v>
      </c>
      <c r="O2158" s="1" t="s">
        <v>42</v>
      </c>
      <c r="P2158" s="1" t="s">
        <v>26</v>
      </c>
      <c r="Q2158" s="1" t="s">
        <v>82</v>
      </c>
      <c r="R2158" s="1" t="s">
        <v>39</v>
      </c>
      <c r="S2158" s="1" t="s">
        <v>20</v>
      </c>
      <c r="T2158" s="1" t="s">
        <v>15</v>
      </c>
      <c r="U2158" s="1" t="s">
        <v>31</v>
      </c>
    </row>
    <row r="2159" spans="1:21" x14ac:dyDescent="0.25">
      <c r="A2159">
        <v>2161</v>
      </c>
      <c r="B2159">
        <f>IF(IFERROR(VLOOKUP(Origen[[#This Row],[Customer ID]],A2160:A6058,1,FALSE),0)&gt;0,1,0)</f>
        <v>0</v>
      </c>
      <c r="C2159">
        <v>45</v>
      </c>
      <c r="D2159" s="1" t="s">
        <v>2</v>
      </c>
      <c r="E2159" s="1" t="str">
        <f>IF(Origen[[#This Row],[Genero Sin Depurar]]="","Desconocido",Origen[[#This Row],[Genero Sin Depurar]])</f>
        <v>Male</v>
      </c>
      <c r="F2159" s="1" t="s">
        <v>3</v>
      </c>
      <c r="G2159" s="1" t="s">
        <v>4</v>
      </c>
      <c r="H2159" s="2">
        <v>49612</v>
      </c>
      <c r="I2159" s="2" t="str">
        <f>TEXT(Origen[[#This Row],[Fecha Compra]],"dddd")</f>
        <v>martes</v>
      </c>
      <c r="J2159" s="7" t="str">
        <f>TEXT(MONTH(Origen[[#This Row],[Fecha Compra]]),"MM")</f>
        <v>01</v>
      </c>
      <c r="K2159" s="7">
        <f>YEAR(Origen[[#This Row],[Fecha Compra]])</f>
        <v>2035</v>
      </c>
      <c r="L2159">
        <v>21</v>
      </c>
      <c r="M2159">
        <v>92</v>
      </c>
      <c r="N2159">
        <f>Origen[[#This Row],[Unidades]]*Origen[[#This Row],[PVP]]</f>
        <v>1932</v>
      </c>
      <c r="O2159" s="1" t="s">
        <v>46</v>
      </c>
      <c r="P2159" s="1" t="s">
        <v>6</v>
      </c>
      <c r="Q2159" s="1" t="s">
        <v>43</v>
      </c>
      <c r="R2159" s="1" t="s">
        <v>8</v>
      </c>
      <c r="S2159" s="1" t="s">
        <v>9</v>
      </c>
      <c r="T2159" s="1" t="s">
        <v>28</v>
      </c>
      <c r="U2159" s="1" t="s">
        <v>31</v>
      </c>
    </row>
    <row r="2160" spans="1:21" x14ac:dyDescent="0.25">
      <c r="A2160">
        <v>2162</v>
      </c>
      <c r="B2160">
        <f>IF(IFERROR(VLOOKUP(Origen[[#This Row],[Customer ID]],A2161:A6059,1,FALSE),0)&gt;0,1,0)</f>
        <v>0</v>
      </c>
      <c r="C2160">
        <v>23</v>
      </c>
      <c r="D2160" s="1" t="s">
        <v>2</v>
      </c>
      <c r="E2160" s="1" t="str">
        <f>IF(Origen[[#This Row],[Genero Sin Depurar]]="","Desconocido",Origen[[#This Row],[Genero Sin Depurar]])</f>
        <v>Male</v>
      </c>
      <c r="F2160" s="1" t="s">
        <v>63</v>
      </c>
      <c r="G2160" s="1" t="s">
        <v>4</v>
      </c>
      <c r="H2160" s="2">
        <v>49614</v>
      </c>
      <c r="I2160" s="2" t="str">
        <f>TEXT(Origen[[#This Row],[Fecha Compra]],"dddd")</f>
        <v>jueves</v>
      </c>
      <c r="J2160" s="7" t="str">
        <f>TEXT(MONTH(Origen[[#This Row],[Fecha Compra]]),"MM")</f>
        <v>01</v>
      </c>
      <c r="K2160" s="7">
        <f>YEAR(Origen[[#This Row],[Fecha Compra]])</f>
        <v>2035</v>
      </c>
      <c r="L2160">
        <v>5</v>
      </c>
      <c r="M2160">
        <v>69</v>
      </c>
      <c r="N2160">
        <f>Origen[[#This Row],[Unidades]]*Origen[[#This Row],[PVP]]</f>
        <v>345</v>
      </c>
      <c r="O2160" s="1" t="s">
        <v>131</v>
      </c>
      <c r="P2160" s="1" t="s">
        <v>18</v>
      </c>
      <c r="Q2160" s="1" t="s">
        <v>82</v>
      </c>
      <c r="R2160" s="1" t="s">
        <v>35</v>
      </c>
      <c r="S2160" s="1" t="s">
        <v>9</v>
      </c>
      <c r="T2160" s="1" t="s">
        <v>68</v>
      </c>
      <c r="U2160" s="1" t="s">
        <v>11</v>
      </c>
    </row>
    <row r="2161" spans="1:21" x14ac:dyDescent="0.25">
      <c r="A2161">
        <v>2163</v>
      </c>
      <c r="B2161">
        <f>IF(IFERROR(VLOOKUP(Origen[[#This Row],[Customer ID]],A2162:A6060,1,FALSE),0)&gt;0,1,0)</f>
        <v>0</v>
      </c>
      <c r="C2161">
        <v>60</v>
      </c>
      <c r="D2161" s="1" t="s">
        <v>2</v>
      </c>
      <c r="E2161" s="1" t="str">
        <f>IF(Origen[[#This Row],[Genero Sin Depurar]]="","Desconocido",Origen[[#This Row],[Genero Sin Depurar]])</f>
        <v>Male</v>
      </c>
      <c r="F2161" s="1" t="s">
        <v>41</v>
      </c>
      <c r="G2161" s="1" t="s">
        <v>4</v>
      </c>
      <c r="H2161" s="2">
        <v>49616</v>
      </c>
      <c r="I2161" s="2" t="str">
        <f>TEXT(Origen[[#This Row],[Fecha Compra]],"dddd")</f>
        <v>sábado</v>
      </c>
      <c r="J2161" s="7" t="str">
        <f>TEXT(MONTH(Origen[[#This Row],[Fecha Compra]]),"MM")</f>
        <v>01</v>
      </c>
      <c r="K2161" s="7">
        <f>YEAR(Origen[[#This Row],[Fecha Compra]])</f>
        <v>2035</v>
      </c>
      <c r="L2161">
        <v>32</v>
      </c>
      <c r="M2161">
        <v>48</v>
      </c>
      <c r="N2161">
        <f>Origen[[#This Row],[Unidades]]*Origen[[#This Row],[PVP]]</f>
        <v>1536</v>
      </c>
      <c r="O2161" s="1" t="s">
        <v>29</v>
      </c>
      <c r="P2161" s="1" t="s">
        <v>18</v>
      </c>
      <c r="Q2161" s="1" t="s">
        <v>76</v>
      </c>
      <c r="R2161" s="1" t="s">
        <v>35</v>
      </c>
      <c r="S2161" s="1" t="s">
        <v>20</v>
      </c>
      <c r="T2161" s="1" t="s">
        <v>28</v>
      </c>
      <c r="U2161" s="1" t="s">
        <v>22</v>
      </c>
    </row>
    <row r="2162" spans="1:21" x14ac:dyDescent="0.25">
      <c r="A2162">
        <v>2164</v>
      </c>
      <c r="B2162">
        <f>IF(IFERROR(VLOOKUP(Origen[[#This Row],[Customer ID]],A2163:A6061,1,FALSE),0)&gt;0,1,0)</f>
        <v>0</v>
      </c>
      <c r="C2162">
        <v>52</v>
      </c>
      <c r="D2162" s="1" t="s">
        <v>2</v>
      </c>
      <c r="E2162" s="1" t="str">
        <f>IF(Origen[[#This Row],[Genero Sin Depurar]]="","Desconocido",Origen[[#This Row],[Genero Sin Depurar]])</f>
        <v>Male</v>
      </c>
      <c r="F2162" s="1" t="s">
        <v>53</v>
      </c>
      <c r="G2162" s="1" t="s">
        <v>24</v>
      </c>
      <c r="H2162" s="2">
        <v>49618</v>
      </c>
      <c r="I2162" s="2" t="str">
        <f>TEXT(Origen[[#This Row],[Fecha Compra]],"dddd")</f>
        <v>lunes</v>
      </c>
      <c r="J2162" s="7" t="str">
        <f>TEXT(MONTH(Origen[[#This Row],[Fecha Compra]]),"MM")</f>
        <v>01</v>
      </c>
      <c r="K2162" s="7">
        <f>YEAR(Origen[[#This Row],[Fecha Compra]])</f>
        <v>2035</v>
      </c>
      <c r="L2162">
        <v>44</v>
      </c>
      <c r="M2162">
        <v>60</v>
      </c>
      <c r="N2162">
        <f>Origen[[#This Row],[Unidades]]*Origen[[#This Row],[PVP]]</f>
        <v>2640</v>
      </c>
      <c r="O2162" s="1" t="s">
        <v>66</v>
      </c>
      <c r="P2162" s="1" t="s">
        <v>6</v>
      </c>
      <c r="Q2162" s="1" t="s">
        <v>7</v>
      </c>
      <c r="R2162" s="1" t="s">
        <v>19</v>
      </c>
      <c r="S2162" s="1" t="s">
        <v>9</v>
      </c>
      <c r="T2162" s="1" t="s">
        <v>57</v>
      </c>
      <c r="U2162" s="1" t="s">
        <v>70</v>
      </c>
    </row>
    <row r="2163" spans="1:21" x14ac:dyDescent="0.25">
      <c r="A2163">
        <v>2165</v>
      </c>
      <c r="B2163">
        <f>IF(IFERROR(VLOOKUP(Origen[[#This Row],[Customer ID]],A2164:A6062,1,FALSE),0)&gt;0,1,0)</f>
        <v>0</v>
      </c>
      <c r="C2163">
        <v>42</v>
      </c>
      <c r="D2163" s="1" t="s">
        <v>2</v>
      </c>
      <c r="E2163" s="1" t="str">
        <f>IF(Origen[[#This Row],[Genero Sin Depurar]]="","Desconocido",Origen[[#This Row],[Genero Sin Depurar]])</f>
        <v>Male</v>
      </c>
      <c r="F2163" s="1" t="s">
        <v>23</v>
      </c>
      <c r="G2163" s="1" t="s">
        <v>24</v>
      </c>
      <c r="H2163" s="2">
        <v>49620</v>
      </c>
      <c r="I2163" s="2" t="str">
        <f>TEXT(Origen[[#This Row],[Fecha Compra]],"dddd")</f>
        <v>miércoles</v>
      </c>
      <c r="J2163" s="7" t="str">
        <f>TEXT(MONTH(Origen[[#This Row],[Fecha Compra]]),"MM")</f>
        <v>01</v>
      </c>
      <c r="K2163" s="7">
        <f>YEAR(Origen[[#This Row],[Fecha Compra]])</f>
        <v>2035</v>
      </c>
      <c r="L2163">
        <v>46</v>
      </c>
      <c r="M2163">
        <v>20</v>
      </c>
      <c r="N2163">
        <f>Origen[[#This Row],[Unidades]]*Origen[[#This Row],[PVP]]</f>
        <v>920</v>
      </c>
      <c r="O2163" s="1" t="s">
        <v>128</v>
      </c>
      <c r="P2163" s="1" t="s">
        <v>18</v>
      </c>
      <c r="Q2163" s="1" t="s">
        <v>60</v>
      </c>
      <c r="R2163" s="1" t="s">
        <v>8</v>
      </c>
      <c r="S2163" s="1" t="s">
        <v>27</v>
      </c>
      <c r="T2163" s="1" t="s">
        <v>28</v>
      </c>
      <c r="U2163" s="1" t="s">
        <v>58</v>
      </c>
    </row>
    <row r="2164" spans="1:21" x14ac:dyDescent="0.25">
      <c r="A2164">
        <v>2166</v>
      </c>
      <c r="B2164">
        <f>IF(IFERROR(VLOOKUP(Origen[[#This Row],[Customer ID]],A2165:A6063,1,FALSE),0)&gt;0,1,0)</f>
        <v>0</v>
      </c>
      <c r="C2164">
        <v>29</v>
      </c>
      <c r="D2164" s="1" t="s">
        <v>2</v>
      </c>
      <c r="E2164" s="1" t="str">
        <f>IF(Origen[[#This Row],[Genero Sin Depurar]]="","Desconocido",Origen[[#This Row],[Genero Sin Depurar]])</f>
        <v>Male</v>
      </c>
      <c r="F2164" s="1" t="s">
        <v>77</v>
      </c>
      <c r="G2164" s="1" t="s">
        <v>4</v>
      </c>
      <c r="H2164" s="2">
        <v>49622</v>
      </c>
      <c r="I2164" s="2" t="str">
        <f>TEXT(Origen[[#This Row],[Fecha Compra]],"dddd")</f>
        <v>viernes</v>
      </c>
      <c r="J2164" s="7" t="str">
        <f>TEXT(MONTH(Origen[[#This Row],[Fecha Compra]]),"MM")</f>
        <v>01</v>
      </c>
      <c r="K2164" s="7">
        <f>YEAR(Origen[[#This Row],[Fecha Compra]])</f>
        <v>2035</v>
      </c>
      <c r="L2164">
        <v>42</v>
      </c>
      <c r="M2164">
        <v>55</v>
      </c>
      <c r="N2164">
        <f>Origen[[#This Row],[Unidades]]*Origen[[#This Row],[PVP]]</f>
        <v>2310</v>
      </c>
      <c r="O2164" s="1" t="s">
        <v>117</v>
      </c>
      <c r="P2164" s="1" t="s">
        <v>26</v>
      </c>
      <c r="Q2164" s="1" t="s">
        <v>30</v>
      </c>
      <c r="R2164" s="1" t="s">
        <v>35</v>
      </c>
      <c r="S2164" s="1" t="s">
        <v>9</v>
      </c>
      <c r="T2164" s="1" t="s">
        <v>21</v>
      </c>
      <c r="U2164" s="1" t="s">
        <v>79</v>
      </c>
    </row>
    <row r="2165" spans="1:21" x14ac:dyDescent="0.25">
      <c r="A2165">
        <v>2167</v>
      </c>
      <c r="B2165">
        <f>IF(IFERROR(VLOOKUP(Origen[[#This Row],[Customer ID]],A2166:A6064,1,FALSE),0)&gt;0,1,0)</f>
        <v>0</v>
      </c>
      <c r="C2165">
        <v>31</v>
      </c>
      <c r="D2165" s="1" t="s">
        <v>2</v>
      </c>
      <c r="E2165" s="1" t="str">
        <f>IF(Origen[[#This Row],[Genero Sin Depurar]]="","Desconocido",Origen[[#This Row],[Genero Sin Depurar]])</f>
        <v>Male</v>
      </c>
      <c r="F2165" s="1" t="s">
        <v>84</v>
      </c>
      <c r="G2165" s="1" t="s">
        <v>45</v>
      </c>
      <c r="H2165" s="2">
        <v>49624</v>
      </c>
      <c r="I2165" s="2" t="str">
        <f>TEXT(Origen[[#This Row],[Fecha Compra]],"dddd")</f>
        <v>domingo</v>
      </c>
      <c r="J2165" s="7" t="str">
        <f>TEXT(MONTH(Origen[[#This Row],[Fecha Compra]]),"MM")</f>
        <v>01</v>
      </c>
      <c r="K2165" s="7">
        <f>YEAR(Origen[[#This Row],[Fecha Compra]])</f>
        <v>2035</v>
      </c>
      <c r="L2165">
        <v>50</v>
      </c>
      <c r="M2165">
        <v>88</v>
      </c>
      <c r="N2165">
        <f>Origen[[#This Row],[Unidades]]*Origen[[#This Row],[PVP]]</f>
        <v>4400</v>
      </c>
      <c r="O2165" s="1" t="s">
        <v>109</v>
      </c>
      <c r="P2165" s="1" t="s">
        <v>18</v>
      </c>
      <c r="Q2165" s="1" t="s">
        <v>55</v>
      </c>
      <c r="R2165" s="1" t="s">
        <v>19</v>
      </c>
      <c r="S2165" s="1" t="s">
        <v>9</v>
      </c>
      <c r="T2165" s="1" t="s">
        <v>21</v>
      </c>
      <c r="U2165" s="1" t="s">
        <v>58</v>
      </c>
    </row>
    <row r="2166" spans="1:21" x14ac:dyDescent="0.25">
      <c r="A2166">
        <v>2168</v>
      </c>
      <c r="B2166">
        <f>IF(IFERROR(VLOOKUP(Origen[[#This Row],[Customer ID]],A2167:A6065,1,FALSE),0)&gt;0,1,0)</f>
        <v>0</v>
      </c>
      <c r="C2166">
        <v>30</v>
      </c>
      <c r="D2166" s="1" t="s">
        <v>2</v>
      </c>
      <c r="E2166" s="1" t="str">
        <f>IF(Origen[[#This Row],[Genero Sin Depurar]]="","Desconocido",Origen[[#This Row],[Genero Sin Depurar]])</f>
        <v>Male</v>
      </c>
      <c r="F2166" s="1" t="s">
        <v>69</v>
      </c>
      <c r="G2166" s="1" t="s">
        <v>4</v>
      </c>
      <c r="H2166" s="2">
        <v>49626</v>
      </c>
      <c r="I2166" s="2" t="str">
        <f>TEXT(Origen[[#This Row],[Fecha Compra]],"dddd")</f>
        <v>martes</v>
      </c>
      <c r="J2166" s="7" t="str">
        <f>TEXT(MONTH(Origen[[#This Row],[Fecha Compra]]),"MM")</f>
        <v>01</v>
      </c>
      <c r="K2166" s="7">
        <f>YEAR(Origen[[#This Row],[Fecha Compra]])</f>
        <v>2035</v>
      </c>
      <c r="L2166">
        <v>33</v>
      </c>
      <c r="M2166">
        <v>48</v>
      </c>
      <c r="N2166">
        <f>Origen[[#This Row],[Unidades]]*Origen[[#This Row],[PVP]]</f>
        <v>1584</v>
      </c>
      <c r="O2166" s="1" t="s">
        <v>105</v>
      </c>
      <c r="P2166" s="1" t="s">
        <v>6</v>
      </c>
      <c r="Q2166" s="1" t="s">
        <v>78</v>
      </c>
      <c r="R2166" s="1" t="s">
        <v>8</v>
      </c>
      <c r="S2166" s="1" t="s">
        <v>36</v>
      </c>
      <c r="T2166" s="1" t="s">
        <v>10</v>
      </c>
      <c r="U2166" s="1" t="s">
        <v>11</v>
      </c>
    </row>
    <row r="2167" spans="1:21" x14ac:dyDescent="0.25">
      <c r="A2167">
        <v>2169</v>
      </c>
      <c r="B2167">
        <f>IF(IFERROR(VLOOKUP(Origen[[#This Row],[Customer ID]],A2168:A6066,1,FALSE),0)&gt;0,1,0)</f>
        <v>0</v>
      </c>
      <c r="C2167">
        <v>23</v>
      </c>
      <c r="D2167" s="1" t="s">
        <v>2</v>
      </c>
      <c r="E2167" s="1" t="str">
        <f>IF(Origen[[#This Row],[Genero Sin Depurar]]="","Desconocido",Origen[[#This Row],[Genero Sin Depurar]])</f>
        <v>Male</v>
      </c>
      <c r="F2167" s="1" t="s">
        <v>48</v>
      </c>
      <c r="G2167" s="1" t="s">
        <v>49</v>
      </c>
      <c r="H2167" s="2">
        <v>49628</v>
      </c>
      <c r="I2167" s="2" t="str">
        <f>TEXT(Origen[[#This Row],[Fecha Compra]],"dddd")</f>
        <v>jueves</v>
      </c>
      <c r="J2167" s="7" t="str">
        <f>TEXT(MONTH(Origen[[#This Row],[Fecha Compra]]),"MM")</f>
        <v>01</v>
      </c>
      <c r="K2167" s="7">
        <f>YEAR(Origen[[#This Row],[Fecha Compra]])</f>
        <v>2035</v>
      </c>
      <c r="L2167">
        <v>32</v>
      </c>
      <c r="M2167">
        <v>74</v>
      </c>
      <c r="N2167">
        <f>Origen[[#This Row],[Unidades]]*Origen[[#This Row],[PVP]]</f>
        <v>2368</v>
      </c>
      <c r="O2167" s="1" t="s">
        <v>121</v>
      </c>
      <c r="P2167" s="1" t="s">
        <v>26</v>
      </c>
      <c r="Q2167" s="1" t="s">
        <v>100</v>
      </c>
      <c r="R2167" s="1" t="s">
        <v>19</v>
      </c>
      <c r="S2167" s="1" t="s">
        <v>27</v>
      </c>
      <c r="T2167" s="1" t="s">
        <v>15</v>
      </c>
      <c r="U2167" s="1" t="s">
        <v>40</v>
      </c>
    </row>
    <row r="2168" spans="1:21" x14ac:dyDescent="0.25">
      <c r="A2168">
        <v>2170</v>
      </c>
      <c r="B2168">
        <f>IF(IFERROR(VLOOKUP(Origen[[#This Row],[Customer ID]],A2169:A6067,1,FALSE),0)&gt;0,1,0)</f>
        <v>0</v>
      </c>
      <c r="C2168">
        <v>31</v>
      </c>
      <c r="D2168" s="1" t="s">
        <v>2</v>
      </c>
      <c r="E2168" s="1" t="str">
        <f>IF(Origen[[#This Row],[Genero Sin Depurar]]="","Desconocido",Origen[[#This Row],[Genero Sin Depurar]])</f>
        <v>Male</v>
      </c>
      <c r="F2168" s="1" t="s">
        <v>44</v>
      </c>
      <c r="G2168" s="1" t="s">
        <v>45</v>
      </c>
      <c r="H2168" s="2">
        <v>49630</v>
      </c>
      <c r="I2168" s="2" t="str">
        <f>TEXT(Origen[[#This Row],[Fecha Compra]],"dddd")</f>
        <v>sábado</v>
      </c>
      <c r="J2168" s="7" t="str">
        <f>TEXT(MONTH(Origen[[#This Row],[Fecha Compra]]),"MM")</f>
        <v>01</v>
      </c>
      <c r="K2168" s="7">
        <f>YEAR(Origen[[#This Row],[Fecha Compra]])</f>
        <v>2035</v>
      </c>
      <c r="L2168">
        <v>32</v>
      </c>
      <c r="M2168">
        <v>42</v>
      </c>
      <c r="N2168">
        <f>Origen[[#This Row],[Unidades]]*Origen[[#This Row],[PVP]]</f>
        <v>1344</v>
      </c>
      <c r="O2168" s="1" t="s">
        <v>85</v>
      </c>
      <c r="P2168" s="1" t="s">
        <v>26</v>
      </c>
      <c r="Q2168" s="1" t="s">
        <v>92</v>
      </c>
      <c r="R2168" s="1" t="s">
        <v>39</v>
      </c>
      <c r="S2168" s="1" t="s">
        <v>27</v>
      </c>
      <c r="T2168" s="1" t="s">
        <v>57</v>
      </c>
      <c r="U2168" s="1" t="s">
        <v>58</v>
      </c>
    </row>
    <row r="2169" spans="1:21" x14ac:dyDescent="0.25">
      <c r="A2169">
        <v>2171</v>
      </c>
      <c r="B2169">
        <f>IF(IFERROR(VLOOKUP(Origen[[#This Row],[Customer ID]],A2170:A6068,1,FALSE),0)&gt;0,1,0)</f>
        <v>0</v>
      </c>
      <c r="C2169">
        <v>40</v>
      </c>
      <c r="D2169" s="1" t="s">
        <v>2</v>
      </c>
      <c r="E2169" s="1" t="str">
        <f>IF(Origen[[#This Row],[Genero Sin Depurar]]="","Desconocido",Origen[[#This Row],[Genero Sin Depurar]])</f>
        <v>Male</v>
      </c>
      <c r="F2169" s="1" t="s">
        <v>12</v>
      </c>
      <c r="G2169" s="1" t="s">
        <v>4</v>
      </c>
      <c r="H2169" s="2">
        <v>49632</v>
      </c>
      <c r="I2169" s="2" t="str">
        <f>TEXT(Origen[[#This Row],[Fecha Compra]],"dddd")</f>
        <v>lunes</v>
      </c>
      <c r="J2169" s="7" t="str">
        <f>TEXT(MONTH(Origen[[#This Row],[Fecha Compra]]),"MM")</f>
        <v>01</v>
      </c>
      <c r="K2169" s="7">
        <f>YEAR(Origen[[#This Row],[Fecha Compra]])</f>
        <v>2035</v>
      </c>
      <c r="L2169">
        <v>37</v>
      </c>
      <c r="M2169">
        <v>32</v>
      </c>
      <c r="N2169">
        <f>Origen[[#This Row],[Unidades]]*Origen[[#This Row],[PVP]]</f>
        <v>1184</v>
      </c>
      <c r="O2169" s="1" t="s">
        <v>113</v>
      </c>
      <c r="P2169" s="1" t="s">
        <v>26</v>
      </c>
      <c r="Q2169" s="1" t="s">
        <v>30</v>
      </c>
      <c r="R2169" s="1" t="s">
        <v>39</v>
      </c>
      <c r="S2169" s="1" t="s">
        <v>27</v>
      </c>
      <c r="T2169" s="1" t="s">
        <v>10</v>
      </c>
      <c r="U2169" s="1" t="s">
        <v>79</v>
      </c>
    </row>
    <row r="2170" spans="1:21" x14ac:dyDescent="0.25">
      <c r="A2170">
        <v>2172</v>
      </c>
      <c r="B2170">
        <f>IF(IFERROR(VLOOKUP(Origen[[#This Row],[Customer ID]],A2171:A6069,1,FALSE),0)&gt;0,1,0)</f>
        <v>0</v>
      </c>
      <c r="C2170">
        <v>39</v>
      </c>
      <c r="D2170" s="1" t="s">
        <v>2</v>
      </c>
      <c r="E2170" s="1" t="str">
        <f>IF(Origen[[#This Row],[Genero Sin Depurar]]="","Desconocido",Origen[[#This Row],[Genero Sin Depurar]])</f>
        <v>Male</v>
      </c>
      <c r="F2170" s="1" t="s">
        <v>41</v>
      </c>
      <c r="G2170" s="1" t="s">
        <v>4</v>
      </c>
      <c r="H2170" s="2">
        <v>49634</v>
      </c>
      <c r="I2170" s="2" t="str">
        <f>TEXT(Origen[[#This Row],[Fecha Compra]],"dddd")</f>
        <v>miércoles</v>
      </c>
      <c r="J2170" s="7" t="str">
        <f>TEXT(MONTH(Origen[[#This Row],[Fecha Compra]]),"MM")</f>
        <v>01</v>
      </c>
      <c r="K2170" s="7">
        <f>YEAR(Origen[[#This Row],[Fecha Compra]])</f>
        <v>2035</v>
      </c>
      <c r="L2170">
        <v>9</v>
      </c>
      <c r="M2170">
        <v>98</v>
      </c>
      <c r="N2170">
        <f>Origen[[#This Row],[Unidades]]*Origen[[#This Row],[PVP]]</f>
        <v>882</v>
      </c>
      <c r="O2170" s="1" t="s">
        <v>50</v>
      </c>
      <c r="P2170" s="1" t="s">
        <v>26</v>
      </c>
      <c r="Q2170" s="1" t="s">
        <v>116</v>
      </c>
      <c r="R2170" s="1" t="s">
        <v>35</v>
      </c>
      <c r="S2170" s="1" t="s">
        <v>56</v>
      </c>
      <c r="T2170" s="1" t="s">
        <v>15</v>
      </c>
      <c r="U2170" s="1" t="s">
        <v>11</v>
      </c>
    </row>
    <row r="2171" spans="1:21" x14ac:dyDescent="0.25">
      <c r="A2171">
        <v>2173</v>
      </c>
      <c r="B2171">
        <f>IF(IFERROR(VLOOKUP(Origen[[#This Row],[Customer ID]],A2172:A6070,1,FALSE),0)&gt;0,1,0)</f>
        <v>0</v>
      </c>
      <c r="C2171">
        <v>28</v>
      </c>
      <c r="D2171" s="1" t="s">
        <v>2</v>
      </c>
      <c r="E2171" s="1" t="str">
        <f>IF(Origen[[#This Row],[Genero Sin Depurar]]="","Desconocido",Origen[[#This Row],[Genero Sin Depurar]])</f>
        <v>Male</v>
      </c>
      <c r="F2171" s="1" t="s">
        <v>69</v>
      </c>
      <c r="G2171" s="1" t="s">
        <v>4</v>
      </c>
      <c r="H2171" s="2">
        <v>49636</v>
      </c>
      <c r="I2171" s="2" t="str">
        <f>TEXT(Origen[[#This Row],[Fecha Compra]],"dddd")</f>
        <v>viernes</v>
      </c>
      <c r="J2171" s="7" t="str">
        <f>TEXT(MONTH(Origen[[#This Row],[Fecha Compra]]),"MM")</f>
        <v>01</v>
      </c>
      <c r="K2171" s="7">
        <f>YEAR(Origen[[#This Row],[Fecha Compra]])</f>
        <v>2035</v>
      </c>
      <c r="L2171">
        <v>6</v>
      </c>
      <c r="M2171">
        <v>89</v>
      </c>
      <c r="N2171">
        <f>Origen[[#This Row],[Unidades]]*Origen[[#This Row],[PVP]]</f>
        <v>534</v>
      </c>
      <c r="O2171" s="1" t="s">
        <v>25</v>
      </c>
      <c r="P2171" s="1" t="s">
        <v>18</v>
      </c>
      <c r="Q2171" s="1" t="s">
        <v>75</v>
      </c>
      <c r="R2171" s="1" t="s">
        <v>39</v>
      </c>
      <c r="S2171" s="1" t="s">
        <v>56</v>
      </c>
      <c r="T2171" s="1" t="s">
        <v>28</v>
      </c>
      <c r="U2171" s="1" t="s">
        <v>11</v>
      </c>
    </row>
    <row r="2172" spans="1:21" x14ac:dyDescent="0.25">
      <c r="A2172">
        <v>2174</v>
      </c>
      <c r="B2172">
        <f>IF(IFERROR(VLOOKUP(Origen[[#This Row],[Customer ID]],A2173:A6071,1,FALSE),0)&gt;0,1,0)</f>
        <v>0</v>
      </c>
      <c r="C2172">
        <v>23</v>
      </c>
      <c r="D2172" s="1" t="s">
        <v>2</v>
      </c>
      <c r="E2172" s="1" t="str">
        <f>IF(Origen[[#This Row],[Genero Sin Depurar]]="","Desconocido",Origen[[#This Row],[Genero Sin Depurar]])</f>
        <v>Male</v>
      </c>
      <c r="F2172" s="1" t="s">
        <v>125</v>
      </c>
      <c r="G2172" s="1" t="s">
        <v>49</v>
      </c>
      <c r="H2172" s="2">
        <v>49638</v>
      </c>
      <c r="I2172" s="2" t="str">
        <f>TEXT(Origen[[#This Row],[Fecha Compra]],"dddd")</f>
        <v>domingo</v>
      </c>
      <c r="J2172" s="7" t="str">
        <f>TEXT(MONTH(Origen[[#This Row],[Fecha Compra]]),"MM")</f>
        <v>01</v>
      </c>
      <c r="K2172" s="7">
        <f>YEAR(Origen[[#This Row],[Fecha Compra]])</f>
        <v>2035</v>
      </c>
      <c r="L2172">
        <v>36</v>
      </c>
      <c r="M2172">
        <v>97</v>
      </c>
      <c r="N2172">
        <f>Origen[[#This Row],[Unidades]]*Origen[[#This Row],[PVP]]</f>
        <v>3492</v>
      </c>
      <c r="O2172" s="1" t="s">
        <v>61</v>
      </c>
      <c r="P2172" s="1" t="s">
        <v>18</v>
      </c>
      <c r="Q2172" s="1" t="s">
        <v>91</v>
      </c>
      <c r="R2172" s="1" t="s">
        <v>35</v>
      </c>
      <c r="S2172" s="1" t="s">
        <v>52</v>
      </c>
      <c r="T2172" s="1" t="s">
        <v>10</v>
      </c>
      <c r="U2172" s="1" t="s">
        <v>40</v>
      </c>
    </row>
    <row r="2173" spans="1:21" x14ac:dyDescent="0.25">
      <c r="A2173">
        <v>2175</v>
      </c>
      <c r="B2173">
        <f>IF(IFERROR(VLOOKUP(Origen[[#This Row],[Customer ID]],A2174:A6072,1,FALSE),0)&gt;0,1,0)</f>
        <v>0</v>
      </c>
      <c r="C2173">
        <v>42</v>
      </c>
      <c r="D2173" s="1" t="s">
        <v>2</v>
      </c>
      <c r="E2173" s="1" t="str">
        <f>IF(Origen[[#This Row],[Genero Sin Depurar]]="","Desconocido",Origen[[#This Row],[Genero Sin Depurar]])</f>
        <v>Male</v>
      </c>
      <c r="F2173" s="1" t="s">
        <v>114</v>
      </c>
      <c r="G2173" s="1" t="s">
        <v>49</v>
      </c>
      <c r="H2173" s="2">
        <v>49640</v>
      </c>
      <c r="I2173" s="2" t="str">
        <f>TEXT(Origen[[#This Row],[Fecha Compra]],"dddd")</f>
        <v>martes</v>
      </c>
      <c r="J2173" s="7" t="str">
        <f>TEXT(MONTH(Origen[[#This Row],[Fecha Compra]]),"MM")</f>
        <v>01</v>
      </c>
      <c r="K2173" s="7">
        <f>YEAR(Origen[[#This Row],[Fecha Compra]])</f>
        <v>2035</v>
      </c>
      <c r="L2173">
        <v>1</v>
      </c>
      <c r="M2173">
        <v>49</v>
      </c>
      <c r="N2173">
        <f>Origen[[#This Row],[Unidades]]*Origen[[#This Row],[PVP]]</f>
        <v>49</v>
      </c>
      <c r="O2173" s="1" t="s">
        <v>94</v>
      </c>
      <c r="P2173" s="1" t="s">
        <v>18</v>
      </c>
      <c r="Q2173" s="1" t="s">
        <v>60</v>
      </c>
      <c r="R2173" s="1" t="s">
        <v>19</v>
      </c>
      <c r="S2173" s="1" t="s">
        <v>56</v>
      </c>
      <c r="T2173" s="1" t="s">
        <v>15</v>
      </c>
      <c r="U2173" s="1" t="s">
        <v>31</v>
      </c>
    </row>
    <row r="2174" spans="1:21" x14ac:dyDescent="0.25">
      <c r="A2174">
        <v>2176</v>
      </c>
      <c r="B2174">
        <f>IF(IFERROR(VLOOKUP(Origen[[#This Row],[Customer ID]],A2175:A6073,1,FALSE),0)&gt;0,1,0)</f>
        <v>0</v>
      </c>
      <c r="C2174">
        <v>68</v>
      </c>
      <c r="D2174" s="1" t="s">
        <v>2</v>
      </c>
      <c r="E2174" s="1" t="str">
        <f>IF(Origen[[#This Row],[Genero Sin Depurar]]="","Desconocido",Origen[[#This Row],[Genero Sin Depurar]])</f>
        <v>Male</v>
      </c>
      <c r="F2174" s="1" t="s">
        <v>63</v>
      </c>
      <c r="G2174" s="1" t="s">
        <v>4</v>
      </c>
      <c r="H2174" s="2">
        <v>49642</v>
      </c>
      <c r="I2174" s="2" t="str">
        <f>TEXT(Origen[[#This Row],[Fecha Compra]],"dddd")</f>
        <v>jueves</v>
      </c>
      <c r="J2174" s="7" t="str">
        <f>TEXT(MONTH(Origen[[#This Row],[Fecha Compra]]),"MM")</f>
        <v>01</v>
      </c>
      <c r="K2174" s="7">
        <f>YEAR(Origen[[#This Row],[Fecha Compra]])</f>
        <v>2035</v>
      </c>
      <c r="L2174">
        <v>48</v>
      </c>
      <c r="M2174">
        <v>50</v>
      </c>
      <c r="N2174">
        <f>Origen[[#This Row],[Unidades]]*Origen[[#This Row],[PVP]]</f>
        <v>2400</v>
      </c>
      <c r="O2174" s="1" t="s">
        <v>127</v>
      </c>
      <c r="P2174" s="1" t="s">
        <v>26</v>
      </c>
      <c r="Q2174" s="1" t="s">
        <v>47</v>
      </c>
      <c r="R2174" s="1" t="s">
        <v>19</v>
      </c>
      <c r="S2174" s="1" t="s">
        <v>20</v>
      </c>
      <c r="T2174" s="1" t="s">
        <v>21</v>
      </c>
      <c r="U2174" s="1" t="s">
        <v>11</v>
      </c>
    </row>
    <row r="2175" spans="1:21" x14ac:dyDescent="0.25">
      <c r="A2175">
        <v>2177</v>
      </c>
      <c r="B2175">
        <f>IF(IFERROR(VLOOKUP(Origen[[#This Row],[Customer ID]],A2176:A6074,1,FALSE),0)&gt;0,1,0)</f>
        <v>0</v>
      </c>
      <c r="C2175">
        <v>24</v>
      </c>
      <c r="D2175" s="1" t="s">
        <v>2</v>
      </c>
      <c r="E2175" s="1" t="str">
        <f>IF(Origen[[#This Row],[Genero Sin Depurar]]="","Desconocido",Origen[[#This Row],[Genero Sin Depurar]])</f>
        <v>Male</v>
      </c>
      <c r="F2175" s="1" t="s">
        <v>115</v>
      </c>
      <c r="G2175" s="1" t="s">
        <v>49</v>
      </c>
      <c r="H2175" s="2">
        <v>49644</v>
      </c>
      <c r="I2175" s="2" t="str">
        <f>TEXT(Origen[[#This Row],[Fecha Compra]],"dddd")</f>
        <v>sábado</v>
      </c>
      <c r="J2175" s="7" t="str">
        <f>TEXT(MONTH(Origen[[#This Row],[Fecha Compra]]),"MM")</f>
        <v>01</v>
      </c>
      <c r="K2175" s="7">
        <f>YEAR(Origen[[#This Row],[Fecha Compra]])</f>
        <v>2035</v>
      </c>
      <c r="L2175">
        <v>44</v>
      </c>
      <c r="M2175">
        <v>91</v>
      </c>
      <c r="N2175">
        <f>Origen[[#This Row],[Unidades]]*Origen[[#This Row],[PVP]]</f>
        <v>4004</v>
      </c>
      <c r="O2175" s="1" t="s">
        <v>111</v>
      </c>
      <c r="P2175" s="1" t="s">
        <v>18</v>
      </c>
      <c r="Q2175" s="1" t="s">
        <v>90</v>
      </c>
      <c r="R2175" s="1" t="s">
        <v>8</v>
      </c>
      <c r="S2175" s="1" t="s">
        <v>52</v>
      </c>
      <c r="T2175" s="1" t="s">
        <v>68</v>
      </c>
      <c r="U2175" s="1" t="s">
        <v>40</v>
      </c>
    </row>
    <row r="2176" spans="1:21" x14ac:dyDescent="0.25">
      <c r="A2176">
        <v>2178</v>
      </c>
      <c r="B2176">
        <f>IF(IFERROR(VLOOKUP(Origen[[#This Row],[Customer ID]],A2177:A6075,1,FALSE),0)&gt;0,1,0)</f>
        <v>0</v>
      </c>
      <c r="C2176">
        <v>24</v>
      </c>
      <c r="D2176" s="1" t="s">
        <v>2</v>
      </c>
      <c r="E2176" s="1" t="str">
        <f>IF(Origen[[#This Row],[Genero Sin Depurar]]="","Desconocido",Origen[[#This Row],[Genero Sin Depurar]])</f>
        <v>Male</v>
      </c>
      <c r="F2176" s="1" t="s">
        <v>125</v>
      </c>
      <c r="G2176" s="1" t="s">
        <v>49</v>
      </c>
      <c r="H2176" s="2">
        <v>49646</v>
      </c>
      <c r="I2176" s="2" t="str">
        <f>TEXT(Origen[[#This Row],[Fecha Compra]],"dddd")</f>
        <v>lunes</v>
      </c>
      <c r="J2176" s="7" t="str">
        <f>TEXT(MONTH(Origen[[#This Row],[Fecha Compra]]),"MM")</f>
        <v>01</v>
      </c>
      <c r="K2176" s="7">
        <f>YEAR(Origen[[#This Row],[Fecha Compra]])</f>
        <v>2035</v>
      </c>
      <c r="L2176">
        <v>9</v>
      </c>
      <c r="M2176">
        <v>93</v>
      </c>
      <c r="N2176">
        <f>Origen[[#This Row],[Unidades]]*Origen[[#This Row],[PVP]]</f>
        <v>837</v>
      </c>
      <c r="O2176" s="1" t="s">
        <v>38</v>
      </c>
      <c r="P2176" s="1" t="s">
        <v>74</v>
      </c>
      <c r="Q2176" s="1" t="s">
        <v>78</v>
      </c>
      <c r="R2176" s="1" t="s">
        <v>8</v>
      </c>
      <c r="S2176" s="1" t="s">
        <v>9</v>
      </c>
      <c r="T2176" s="1" t="s">
        <v>28</v>
      </c>
      <c r="U2176" s="1" t="s">
        <v>58</v>
      </c>
    </row>
    <row r="2177" spans="1:21" x14ac:dyDescent="0.25">
      <c r="A2177">
        <v>2179</v>
      </c>
      <c r="B2177">
        <f>IF(IFERROR(VLOOKUP(Origen[[#This Row],[Customer ID]],A2178:A6076,1,FALSE),0)&gt;0,1,0)</f>
        <v>0</v>
      </c>
      <c r="C2177">
        <v>21</v>
      </c>
      <c r="D2177" s="1" t="s">
        <v>2</v>
      </c>
      <c r="E2177" s="1" t="str">
        <f>IF(Origen[[#This Row],[Genero Sin Depurar]]="","Desconocido",Origen[[#This Row],[Genero Sin Depurar]])</f>
        <v>Male</v>
      </c>
      <c r="F2177" s="1" t="s">
        <v>88</v>
      </c>
      <c r="G2177" s="1" t="s">
        <v>49</v>
      </c>
      <c r="H2177" s="2">
        <v>49648</v>
      </c>
      <c r="I2177" s="2" t="str">
        <f>TEXT(Origen[[#This Row],[Fecha Compra]],"dddd")</f>
        <v>miércoles</v>
      </c>
      <c r="J2177" s="7" t="str">
        <f>TEXT(MONTH(Origen[[#This Row],[Fecha Compra]]),"MM")</f>
        <v>01</v>
      </c>
      <c r="K2177" s="7">
        <f>YEAR(Origen[[#This Row],[Fecha Compra]])</f>
        <v>2035</v>
      </c>
      <c r="L2177">
        <v>32</v>
      </c>
      <c r="M2177">
        <v>98</v>
      </c>
      <c r="N2177">
        <f>Origen[[#This Row],[Unidades]]*Origen[[#This Row],[PVP]]</f>
        <v>3136</v>
      </c>
      <c r="O2177" s="1" t="s">
        <v>85</v>
      </c>
      <c r="P2177" s="1" t="s">
        <v>26</v>
      </c>
      <c r="Q2177" s="1" t="s">
        <v>62</v>
      </c>
      <c r="R2177" s="1" t="s">
        <v>35</v>
      </c>
      <c r="S2177" s="1" t="s">
        <v>36</v>
      </c>
      <c r="T2177" s="1" t="s">
        <v>10</v>
      </c>
      <c r="U2177" s="1" t="s">
        <v>31</v>
      </c>
    </row>
    <row r="2178" spans="1:21" x14ac:dyDescent="0.25">
      <c r="A2178">
        <v>2180</v>
      </c>
      <c r="B2178">
        <f>IF(IFERROR(VLOOKUP(Origen[[#This Row],[Customer ID]],A2179:A6077,1,FALSE),0)&gt;0,1,0)</f>
        <v>0</v>
      </c>
      <c r="C2178">
        <v>49</v>
      </c>
      <c r="D2178" s="1" t="s">
        <v>2</v>
      </c>
      <c r="E2178" s="1" t="str">
        <f>IF(Origen[[#This Row],[Genero Sin Depurar]]="","Desconocido",Origen[[#This Row],[Genero Sin Depurar]])</f>
        <v>Male</v>
      </c>
      <c r="F2178" s="1" t="s">
        <v>107</v>
      </c>
      <c r="G2178" s="1" t="s">
        <v>4</v>
      </c>
      <c r="H2178" s="2">
        <v>49650</v>
      </c>
      <c r="I2178" s="2" t="str">
        <f>TEXT(Origen[[#This Row],[Fecha Compra]],"dddd")</f>
        <v>viernes</v>
      </c>
      <c r="J2178" s="7" t="str">
        <f>TEXT(MONTH(Origen[[#This Row],[Fecha Compra]]),"MM")</f>
        <v>01</v>
      </c>
      <c r="K2178" s="7">
        <f>YEAR(Origen[[#This Row],[Fecha Compra]])</f>
        <v>2035</v>
      </c>
      <c r="L2178">
        <v>14</v>
      </c>
      <c r="M2178">
        <v>82</v>
      </c>
      <c r="N2178">
        <f>Origen[[#This Row],[Unidades]]*Origen[[#This Row],[PVP]]</f>
        <v>1148</v>
      </c>
      <c r="O2178" s="1" t="s">
        <v>61</v>
      </c>
      <c r="P2178" s="1" t="s">
        <v>6</v>
      </c>
      <c r="Q2178" s="1" t="s">
        <v>75</v>
      </c>
      <c r="R2178" s="1" t="s">
        <v>39</v>
      </c>
      <c r="S2178" s="1" t="s">
        <v>27</v>
      </c>
      <c r="T2178" s="1" t="s">
        <v>28</v>
      </c>
      <c r="U2178" s="1" t="s">
        <v>70</v>
      </c>
    </row>
    <row r="2179" spans="1:21" x14ac:dyDescent="0.25">
      <c r="A2179">
        <v>2181</v>
      </c>
      <c r="B2179">
        <f>IF(IFERROR(VLOOKUP(Origen[[#This Row],[Customer ID]],A2180:A6078,1,FALSE),0)&gt;0,1,0)</f>
        <v>0</v>
      </c>
      <c r="C2179">
        <v>41</v>
      </c>
      <c r="D2179" s="1" t="s">
        <v>2</v>
      </c>
      <c r="E2179" s="1" t="str">
        <f>IF(Origen[[#This Row],[Genero Sin Depurar]]="","Desconocido",Origen[[#This Row],[Genero Sin Depurar]])</f>
        <v>Male</v>
      </c>
      <c r="F2179" s="1" t="s">
        <v>44</v>
      </c>
      <c r="G2179" s="1" t="s">
        <v>45</v>
      </c>
      <c r="H2179" s="2">
        <v>49652</v>
      </c>
      <c r="I2179" s="2" t="str">
        <f>TEXT(Origen[[#This Row],[Fecha Compra]],"dddd")</f>
        <v>domingo</v>
      </c>
      <c r="J2179" s="7" t="str">
        <f>TEXT(MONTH(Origen[[#This Row],[Fecha Compra]]),"MM")</f>
        <v>01</v>
      </c>
      <c r="K2179" s="7">
        <f>YEAR(Origen[[#This Row],[Fecha Compra]])</f>
        <v>2035</v>
      </c>
      <c r="L2179">
        <v>43</v>
      </c>
      <c r="M2179">
        <v>37</v>
      </c>
      <c r="N2179">
        <f>Origen[[#This Row],[Unidades]]*Origen[[#This Row],[PVP]]</f>
        <v>1591</v>
      </c>
      <c r="O2179" s="1" t="s">
        <v>121</v>
      </c>
      <c r="P2179" s="1" t="s">
        <v>26</v>
      </c>
      <c r="Q2179" s="1" t="s">
        <v>116</v>
      </c>
      <c r="R2179" s="1" t="s">
        <v>35</v>
      </c>
      <c r="S2179" s="1" t="s">
        <v>56</v>
      </c>
      <c r="T2179" s="1" t="s">
        <v>15</v>
      </c>
      <c r="U2179" s="1" t="s">
        <v>40</v>
      </c>
    </row>
    <row r="2180" spans="1:21" x14ac:dyDescent="0.25">
      <c r="A2180">
        <v>2182</v>
      </c>
      <c r="B2180">
        <f>IF(IFERROR(VLOOKUP(Origen[[#This Row],[Customer ID]],A2181:A6079,1,FALSE),0)&gt;0,1,0)</f>
        <v>0</v>
      </c>
      <c r="C2180">
        <v>22</v>
      </c>
      <c r="D2180" s="1" t="s">
        <v>2</v>
      </c>
      <c r="E2180" s="1" t="str">
        <f>IF(Origen[[#This Row],[Genero Sin Depurar]]="","Desconocido",Origen[[#This Row],[Genero Sin Depurar]])</f>
        <v>Male</v>
      </c>
      <c r="F2180" s="1" t="s">
        <v>48</v>
      </c>
      <c r="G2180" s="1" t="s">
        <v>49</v>
      </c>
      <c r="H2180" s="2">
        <v>49654</v>
      </c>
      <c r="I2180" s="2" t="str">
        <f>TEXT(Origen[[#This Row],[Fecha Compra]],"dddd")</f>
        <v>martes</v>
      </c>
      <c r="J2180" s="7" t="str">
        <f>TEXT(MONTH(Origen[[#This Row],[Fecha Compra]]),"MM")</f>
        <v>01</v>
      </c>
      <c r="K2180" s="7">
        <f>YEAR(Origen[[#This Row],[Fecha Compra]])</f>
        <v>2035</v>
      </c>
      <c r="L2180">
        <v>32</v>
      </c>
      <c r="M2180">
        <v>63</v>
      </c>
      <c r="N2180">
        <f>Origen[[#This Row],[Unidades]]*Origen[[#This Row],[PVP]]</f>
        <v>2016</v>
      </c>
      <c r="O2180" s="1" t="s">
        <v>59</v>
      </c>
      <c r="P2180" s="1" t="s">
        <v>26</v>
      </c>
      <c r="Q2180" s="1" t="s">
        <v>76</v>
      </c>
      <c r="R2180" s="1" t="s">
        <v>39</v>
      </c>
      <c r="S2180" s="1" t="s">
        <v>20</v>
      </c>
      <c r="T2180" s="1" t="s">
        <v>57</v>
      </c>
      <c r="U2180" s="1" t="s">
        <v>58</v>
      </c>
    </row>
    <row r="2181" spans="1:21" x14ac:dyDescent="0.25">
      <c r="A2181">
        <v>2183</v>
      </c>
      <c r="B2181">
        <f>IF(IFERROR(VLOOKUP(Origen[[#This Row],[Customer ID]],A2182:A6080,1,FALSE),0)&gt;0,1,0)</f>
        <v>0</v>
      </c>
      <c r="C2181">
        <v>42</v>
      </c>
      <c r="D2181" s="1" t="s">
        <v>2</v>
      </c>
      <c r="E2181" s="1" t="str">
        <f>IF(Origen[[#This Row],[Genero Sin Depurar]]="","Desconocido",Origen[[#This Row],[Genero Sin Depurar]])</f>
        <v>Male</v>
      </c>
      <c r="F2181" s="1" t="s">
        <v>3</v>
      </c>
      <c r="G2181" s="1" t="s">
        <v>4</v>
      </c>
      <c r="H2181" s="2">
        <v>49656</v>
      </c>
      <c r="I2181" s="2" t="str">
        <f>TEXT(Origen[[#This Row],[Fecha Compra]],"dddd")</f>
        <v>jueves</v>
      </c>
      <c r="J2181" s="7" t="str">
        <f>TEXT(MONTH(Origen[[#This Row],[Fecha Compra]]),"MM")</f>
        <v>01</v>
      </c>
      <c r="K2181" s="7">
        <f>YEAR(Origen[[#This Row],[Fecha Compra]])</f>
        <v>2035</v>
      </c>
      <c r="L2181">
        <v>26</v>
      </c>
      <c r="M2181">
        <v>99</v>
      </c>
      <c r="N2181">
        <f>Origen[[#This Row],[Unidades]]*Origen[[#This Row],[PVP]]</f>
        <v>2574</v>
      </c>
      <c r="O2181" s="1" t="s">
        <v>112</v>
      </c>
      <c r="P2181" s="1" t="s">
        <v>26</v>
      </c>
      <c r="Q2181" s="1" t="s">
        <v>14</v>
      </c>
      <c r="R2181" s="1" t="s">
        <v>8</v>
      </c>
      <c r="S2181" s="1" t="s">
        <v>56</v>
      </c>
      <c r="T2181" s="1" t="s">
        <v>10</v>
      </c>
      <c r="U2181" s="1" t="s">
        <v>58</v>
      </c>
    </row>
    <row r="2182" spans="1:21" x14ac:dyDescent="0.25">
      <c r="A2182">
        <v>2184</v>
      </c>
      <c r="B2182">
        <f>IF(IFERROR(VLOOKUP(Origen[[#This Row],[Customer ID]],A2183:A6081,1,FALSE),0)&gt;0,1,0)</f>
        <v>0</v>
      </c>
      <c r="C2182">
        <v>30</v>
      </c>
      <c r="D2182" s="1" t="s">
        <v>2</v>
      </c>
      <c r="E2182" s="1" t="str">
        <f>IF(Origen[[#This Row],[Genero Sin Depurar]]="","Desconocido",Origen[[#This Row],[Genero Sin Depurar]])</f>
        <v>Male</v>
      </c>
      <c r="F2182" s="1" t="s">
        <v>41</v>
      </c>
      <c r="G2182" s="1" t="s">
        <v>4</v>
      </c>
      <c r="H2182" s="2">
        <v>49658</v>
      </c>
      <c r="I2182" s="2" t="str">
        <f>TEXT(Origen[[#This Row],[Fecha Compra]],"dddd")</f>
        <v>sábado</v>
      </c>
      <c r="J2182" s="7" t="str">
        <f>TEXT(MONTH(Origen[[#This Row],[Fecha Compra]]),"MM")</f>
        <v>01</v>
      </c>
      <c r="K2182" s="7">
        <f>YEAR(Origen[[#This Row],[Fecha Compra]])</f>
        <v>2035</v>
      </c>
      <c r="L2182">
        <v>2</v>
      </c>
      <c r="M2182">
        <v>37</v>
      </c>
      <c r="N2182">
        <f>Origen[[#This Row],[Unidades]]*Origen[[#This Row],[PVP]]</f>
        <v>74</v>
      </c>
      <c r="O2182" s="1" t="s">
        <v>93</v>
      </c>
      <c r="P2182" s="1" t="s">
        <v>26</v>
      </c>
      <c r="Q2182" s="1" t="s">
        <v>14</v>
      </c>
      <c r="R2182" s="1" t="s">
        <v>19</v>
      </c>
      <c r="S2182" s="1" t="s">
        <v>56</v>
      </c>
      <c r="T2182" s="1" t="s">
        <v>15</v>
      </c>
      <c r="U2182" s="1" t="s">
        <v>70</v>
      </c>
    </row>
    <row r="2183" spans="1:21" x14ac:dyDescent="0.25">
      <c r="A2183">
        <v>2185</v>
      </c>
      <c r="B2183">
        <f>IF(IFERROR(VLOOKUP(Origen[[#This Row],[Customer ID]],A2184:A6082,1,FALSE),0)&gt;0,1,0)</f>
        <v>0</v>
      </c>
      <c r="C2183">
        <v>38</v>
      </c>
      <c r="D2183" s="1" t="s">
        <v>2</v>
      </c>
      <c r="E2183" s="1" t="str">
        <f>IF(Origen[[#This Row],[Genero Sin Depurar]]="","Desconocido",Origen[[#This Row],[Genero Sin Depurar]])</f>
        <v>Male</v>
      </c>
      <c r="F2183" s="1" t="s">
        <v>53</v>
      </c>
      <c r="G2183" s="1" t="s">
        <v>24</v>
      </c>
      <c r="H2183" s="2">
        <v>49660</v>
      </c>
      <c r="I2183" s="2" t="str">
        <f>TEXT(Origen[[#This Row],[Fecha Compra]],"dddd")</f>
        <v>lunes</v>
      </c>
      <c r="J2183" s="7" t="str">
        <f>TEXT(MONTH(Origen[[#This Row],[Fecha Compra]]),"MM")</f>
        <v>01</v>
      </c>
      <c r="K2183" s="7">
        <f>YEAR(Origen[[#This Row],[Fecha Compra]])</f>
        <v>2035</v>
      </c>
      <c r="L2183">
        <v>16</v>
      </c>
      <c r="M2183">
        <v>34</v>
      </c>
      <c r="N2183">
        <f>Origen[[#This Row],[Unidades]]*Origen[[#This Row],[PVP]]</f>
        <v>544</v>
      </c>
      <c r="O2183" s="1" t="s">
        <v>89</v>
      </c>
      <c r="P2183" s="1" t="s">
        <v>18</v>
      </c>
      <c r="Q2183" s="1" t="s">
        <v>62</v>
      </c>
      <c r="R2183" s="1" t="s">
        <v>19</v>
      </c>
      <c r="S2183" s="1" t="s">
        <v>20</v>
      </c>
      <c r="T2183" s="1" t="s">
        <v>28</v>
      </c>
      <c r="U2183" s="1" t="s">
        <v>79</v>
      </c>
    </row>
    <row r="2184" spans="1:21" x14ac:dyDescent="0.25">
      <c r="A2184">
        <v>2186</v>
      </c>
      <c r="B2184">
        <f>IF(IFERROR(VLOOKUP(Origen[[#This Row],[Customer ID]],A2185:A6083,1,FALSE),0)&gt;0,1,0)</f>
        <v>0</v>
      </c>
      <c r="C2184">
        <v>40</v>
      </c>
      <c r="D2184" s="1" t="s">
        <v>2</v>
      </c>
      <c r="E2184" s="1" t="str">
        <f>IF(Origen[[#This Row],[Genero Sin Depurar]]="","Desconocido",Origen[[#This Row],[Genero Sin Depurar]])</f>
        <v>Male</v>
      </c>
      <c r="F2184" s="1" t="s">
        <v>41</v>
      </c>
      <c r="G2184" s="1" t="s">
        <v>4</v>
      </c>
      <c r="H2184" s="2">
        <v>49662</v>
      </c>
      <c r="I2184" s="2" t="str">
        <f>TEXT(Origen[[#This Row],[Fecha Compra]],"dddd")</f>
        <v>miércoles</v>
      </c>
      <c r="J2184" s="7" t="str">
        <f>TEXT(MONTH(Origen[[#This Row],[Fecha Compra]]),"MM")</f>
        <v>01</v>
      </c>
      <c r="K2184" s="7">
        <f>YEAR(Origen[[#This Row],[Fecha Compra]])</f>
        <v>2035</v>
      </c>
      <c r="L2184">
        <v>50</v>
      </c>
      <c r="M2184">
        <v>32</v>
      </c>
      <c r="N2184">
        <f>Origen[[#This Row],[Unidades]]*Origen[[#This Row],[PVP]]</f>
        <v>1600</v>
      </c>
      <c r="O2184" s="1" t="s">
        <v>80</v>
      </c>
      <c r="P2184" s="1" t="s">
        <v>26</v>
      </c>
      <c r="Q2184" s="1" t="s">
        <v>65</v>
      </c>
      <c r="R2184" s="1" t="s">
        <v>8</v>
      </c>
      <c r="S2184" s="1" t="s">
        <v>9</v>
      </c>
      <c r="T2184" s="1" t="s">
        <v>68</v>
      </c>
      <c r="U2184" s="1" t="s">
        <v>79</v>
      </c>
    </row>
    <row r="2185" spans="1:21" x14ac:dyDescent="0.25">
      <c r="A2185">
        <v>2187</v>
      </c>
      <c r="B2185">
        <f>IF(IFERROR(VLOOKUP(Origen[[#This Row],[Customer ID]],A2186:A6084,1,FALSE),0)&gt;0,1,0)</f>
        <v>0</v>
      </c>
      <c r="C2185">
        <v>55</v>
      </c>
      <c r="D2185" s="1" t="s">
        <v>2</v>
      </c>
      <c r="E2185" s="1" t="str">
        <f>IF(Origen[[#This Row],[Genero Sin Depurar]]="","Desconocido",Origen[[#This Row],[Genero Sin Depurar]])</f>
        <v>Male</v>
      </c>
      <c r="F2185" s="1" t="s">
        <v>23</v>
      </c>
      <c r="G2185" s="1" t="s">
        <v>24</v>
      </c>
      <c r="H2185" s="2">
        <v>49664</v>
      </c>
      <c r="I2185" s="2" t="str">
        <f>TEXT(Origen[[#This Row],[Fecha Compra]],"dddd")</f>
        <v>viernes</v>
      </c>
      <c r="J2185" s="7" t="str">
        <f>TEXT(MONTH(Origen[[#This Row],[Fecha Compra]]),"MM")</f>
        <v>01</v>
      </c>
      <c r="K2185" s="7">
        <f>YEAR(Origen[[#This Row],[Fecha Compra]])</f>
        <v>2035</v>
      </c>
      <c r="L2185">
        <v>6</v>
      </c>
      <c r="M2185">
        <v>23</v>
      </c>
      <c r="N2185">
        <f>Origen[[#This Row],[Unidades]]*Origen[[#This Row],[PVP]]</f>
        <v>138</v>
      </c>
      <c r="O2185" s="1" t="s">
        <v>112</v>
      </c>
      <c r="P2185" s="1" t="s">
        <v>74</v>
      </c>
      <c r="Q2185" s="1" t="s">
        <v>67</v>
      </c>
      <c r="R2185" s="1" t="s">
        <v>8</v>
      </c>
      <c r="S2185" s="1" t="s">
        <v>27</v>
      </c>
      <c r="T2185" s="1" t="s">
        <v>28</v>
      </c>
      <c r="U2185" s="1" t="s">
        <v>79</v>
      </c>
    </row>
    <row r="2186" spans="1:21" x14ac:dyDescent="0.25">
      <c r="A2186">
        <v>2188</v>
      </c>
      <c r="B2186">
        <f>IF(IFERROR(VLOOKUP(Origen[[#This Row],[Customer ID]],A2187:A6085,1,FALSE),0)&gt;0,1,0)</f>
        <v>0</v>
      </c>
      <c r="C2186">
        <v>37</v>
      </c>
      <c r="D2186" s="1" t="s">
        <v>2</v>
      </c>
      <c r="E2186" s="1" t="str">
        <f>IF(Origen[[#This Row],[Genero Sin Depurar]]="","Desconocido",Origen[[#This Row],[Genero Sin Depurar]])</f>
        <v>Male</v>
      </c>
      <c r="F2186" s="1" t="s">
        <v>3</v>
      </c>
      <c r="G2186" s="1" t="s">
        <v>4</v>
      </c>
      <c r="H2186" s="2">
        <v>49666</v>
      </c>
      <c r="I2186" s="2" t="str">
        <f>TEXT(Origen[[#This Row],[Fecha Compra]],"dddd")</f>
        <v>domingo</v>
      </c>
      <c r="J2186" s="7" t="str">
        <f>TEXT(MONTH(Origen[[#This Row],[Fecha Compra]]),"MM")</f>
        <v>01</v>
      </c>
      <c r="K2186" s="7">
        <f>YEAR(Origen[[#This Row],[Fecha Compra]])</f>
        <v>2035</v>
      </c>
      <c r="L2186">
        <v>20</v>
      </c>
      <c r="M2186">
        <v>78</v>
      </c>
      <c r="N2186">
        <f>Origen[[#This Row],[Unidades]]*Origen[[#This Row],[PVP]]</f>
        <v>1560</v>
      </c>
      <c r="O2186" s="1" t="s">
        <v>117</v>
      </c>
      <c r="P2186" s="1" t="s">
        <v>26</v>
      </c>
      <c r="Q2186" s="1" t="s">
        <v>65</v>
      </c>
      <c r="R2186" s="1" t="s">
        <v>19</v>
      </c>
      <c r="S2186" s="1" t="s">
        <v>20</v>
      </c>
      <c r="T2186" s="1" t="s">
        <v>28</v>
      </c>
      <c r="U2186" s="1" t="s">
        <v>31</v>
      </c>
    </row>
    <row r="2187" spans="1:21" x14ac:dyDescent="0.25">
      <c r="A2187">
        <v>2189</v>
      </c>
      <c r="B2187">
        <f>IF(IFERROR(VLOOKUP(Origen[[#This Row],[Customer ID]],A2188:A6086,1,FALSE),0)&gt;0,1,0)</f>
        <v>0</v>
      </c>
      <c r="C2187">
        <v>41</v>
      </c>
      <c r="D2187" s="1" t="s">
        <v>2</v>
      </c>
      <c r="E2187" s="1" t="str">
        <f>IF(Origen[[#This Row],[Genero Sin Depurar]]="","Desconocido",Origen[[#This Row],[Genero Sin Depurar]])</f>
        <v>Male</v>
      </c>
      <c r="F2187" s="1" t="s">
        <v>44</v>
      </c>
      <c r="G2187" s="1" t="s">
        <v>45</v>
      </c>
      <c r="H2187" s="2">
        <v>49668</v>
      </c>
      <c r="I2187" s="2" t="str">
        <f>TEXT(Origen[[#This Row],[Fecha Compra]],"dddd")</f>
        <v>martes</v>
      </c>
      <c r="J2187" s="7" t="str">
        <f>TEXT(MONTH(Origen[[#This Row],[Fecha Compra]]),"MM")</f>
        <v>01</v>
      </c>
      <c r="K2187" s="7">
        <f>YEAR(Origen[[#This Row],[Fecha Compra]])</f>
        <v>2035</v>
      </c>
      <c r="L2187">
        <v>9</v>
      </c>
      <c r="M2187">
        <v>54</v>
      </c>
      <c r="N2187">
        <f>Origen[[#This Row],[Unidades]]*Origen[[#This Row],[PVP]]</f>
        <v>486</v>
      </c>
      <c r="O2187" s="1" t="s">
        <v>81</v>
      </c>
      <c r="P2187" s="1" t="s">
        <v>26</v>
      </c>
      <c r="Q2187" s="1" t="s">
        <v>92</v>
      </c>
      <c r="R2187" s="1" t="s">
        <v>8</v>
      </c>
      <c r="S2187" s="1" t="s">
        <v>27</v>
      </c>
      <c r="T2187" s="1" t="s">
        <v>21</v>
      </c>
      <c r="U2187" s="1" t="s">
        <v>22</v>
      </c>
    </row>
    <row r="2188" spans="1:21" x14ac:dyDescent="0.25">
      <c r="A2188">
        <v>2190</v>
      </c>
      <c r="B2188">
        <f>IF(IFERROR(VLOOKUP(Origen[[#This Row],[Customer ID]],A2189:A6087,1,FALSE),0)&gt;0,1,0)</f>
        <v>0</v>
      </c>
      <c r="C2188">
        <v>38</v>
      </c>
      <c r="D2188" s="1" t="s">
        <v>2</v>
      </c>
      <c r="E2188" s="1" t="str">
        <f>IF(Origen[[#This Row],[Genero Sin Depurar]]="","Desconocido",Origen[[#This Row],[Genero Sin Depurar]])</f>
        <v>Male</v>
      </c>
      <c r="F2188" s="1" t="s">
        <v>3</v>
      </c>
      <c r="G2188" s="1" t="s">
        <v>4</v>
      </c>
      <c r="H2188" s="2">
        <v>49670</v>
      </c>
      <c r="I2188" s="2" t="str">
        <f>TEXT(Origen[[#This Row],[Fecha Compra]],"dddd")</f>
        <v>jueves</v>
      </c>
      <c r="J2188" s="7" t="str">
        <f>TEXT(MONTH(Origen[[#This Row],[Fecha Compra]]),"MM")</f>
        <v>01</v>
      </c>
      <c r="K2188" s="7">
        <f>YEAR(Origen[[#This Row],[Fecha Compra]])</f>
        <v>2035</v>
      </c>
      <c r="L2188">
        <v>47</v>
      </c>
      <c r="M2188">
        <v>94</v>
      </c>
      <c r="N2188">
        <f>Origen[[#This Row],[Unidades]]*Origen[[#This Row],[PVP]]</f>
        <v>4418</v>
      </c>
      <c r="O2188" s="1" t="s">
        <v>132</v>
      </c>
      <c r="P2188" s="1" t="s">
        <v>74</v>
      </c>
      <c r="Q2188" s="1" t="s">
        <v>92</v>
      </c>
      <c r="R2188" s="1" t="s">
        <v>39</v>
      </c>
      <c r="S2188" s="1" t="s">
        <v>9</v>
      </c>
      <c r="T2188" s="1" t="s">
        <v>21</v>
      </c>
      <c r="U2188" s="1" t="s">
        <v>58</v>
      </c>
    </row>
    <row r="2189" spans="1:21" x14ac:dyDescent="0.25">
      <c r="A2189">
        <v>2191</v>
      </c>
      <c r="B2189">
        <f>IF(IFERROR(VLOOKUP(Origen[[#This Row],[Customer ID]],A2190:A6088,1,FALSE),0)&gt;0,1,0)</f>
        <v>0</v>
      </c>
      <c r="C2189">
        <v>42</v>
      </c>
      <c r="D2189" s="1" t="s">
        <v>2</v>
      </c>
      <c r="E2189" s="1" t="str">
        <f>IF(Origen[[#This Row],[Genero Sin Depurar]]="","Desconocido",Origen[[#This Row],[Genero Sin Depurar]])</f>
        <v>Male</v>
      </c>
      <c r="F2189" s="1" t="s">
        <v>115</v>
      </c>
      <c r="G2189" s="1" t="s">
        <v>49</v>
      </c>
      <c r="H2189" s="2">
        <v>49672</v>
      </c>
      <c r="I2189" s="2" t="str">
        <f>TEXT(Origen[[#This Row],[Fecha Compra]],"dddd")</f>
        <v>sábado</v>
      </c>
      <c r="J2189" s="7" t="str">
        <f>TEXT(MONTH(Origen[[#This Row],[Fecha Compra]]),"MM")</f>
        <v>01</v>
      </c>
      <c r="K2189" s="7">
        <f>YEAR(Origen[[#This Row],[Fecha Compra]])</f>
        <v>2035</v>
      </c>
      <c r="L2189">
        <v>33</v>
      </c>
      <c r="M2189">
        <v>75</v>
      </c>
      <c r="N2189">
        <f>Origen[[#This Row],[Unidades]]*Origen[[#This Row],[PVP]]</f>
        <v>2475</v>
      </c>
      <c r="O2189" s="1" t="s">
        <v>102</v>
      </c>
      <c r="P2189" s="1" t="s">
        <v>18</v>
      </c>
      <c r="Q2189" s="1" t="s">
        <v>14</v>
      </c>
      <c r="R2189" s="1" t="s">
        <v>19</v>
      </c>
      <c r="S2189" s="1" t="s">
        <v>9</v>
      </c>
      <c r="T2189" s="1" t="s">
        <v>21</v>
      </c>
      <c r="U2189" s="1" t="s">
        <v>31</v>
      </c>
    </row>
    <row r="2190" spans="1:21" x14ac:dyDescent="0.25">
      <c r="A2190">
        <v>2192</v>
      </c>
      <c r="B2190">
        <f>IF(IFERROR(VLOOKUP(Origen[[#This Row],[Customer ID]],A2191:A6089,1,FALSE),0)&gt;0,1,0)</f>
        <v>0</v>
      </c>
      <c r="C2190">
        <v>26</v>
      </c>
      <c r="D2190" s="1" t="s">
        <v>2</v>
      </c>
      <c r="E2190" s="1" t="str">
        <f>IF(Origen[[#This Row],[Genero Sin Depurar]]="","Desconocido",Origen[[#This Row],[Genero Sin Depurar]])</f>
        <v>Male</v>
      </c>
      <c r="F2190" s="1" t="s">
        <v>3</v>
      </c>
      <c r="G2190" s="1" t="s">
        <v>4</v>
      </c>
      <c r="H2190" s="2">
        <v>49674</v>
      </c>
      <c r="I2190" s="2" t="str">
        <f>TEXT(Origen[[#This Row],[Fecha Compra]],"dddd")</f>
        <v>lunes</v>
      </c>
      <c r="J2190" s="7" t="str">
        <f>TEXT(MONTH(Origen[[#This Row],[Fecha Compra]]),"MM")</f>
        <v>01</v>
      </c>
      <c r="K2190" s="7">
        <f>YEAR(Origen[[#This Row],[Fecha Compra]])</f>
        <v>2035</v>
      </c>
      <c r="L2190">
        <v>46</v>
      </c>
      <c r="M2190">
        <v>69</v>
      </c>
      <c r="N2190">
        <f>Origen[[#This Row],[Unidades]]*Origen[[#This Row],[PVP]]</f>
        <v>3174</v>
      </c>
      <c r="O2190" s="1" t="s">
        <v>120</v>
      </c>
      <c r="P2190" s="1" t="s">
        <v>18</v>
      </c>
      <c r="Q2190" s="1" t="s">
        <v>14</v>
      </c>
      <c r="R2190" s="1" t="s">
        <v>35</v>
      </c>
      <c r="S2190" s="1" t="s">
        <v>27</v>
      </c>
      <c r="T2190" s="1" t="s">
        <v>15</v>
      </c>
      <c r="U2190" s="1" t="s">
        <v>58</v>
      </c>
    </row>
    <row r="2191" spans="1:21" x14ac:dyDescent="0.25">
      <c r="A2191">
        <v>2193</v>
      </c>
      <c r="B2191">
        <f>IF(IFERROR(VLOOKUP(Origen[[#This Row],[Customer ID]],A2192:A6090,1,FALSE),0)&gt;0,1,0)</f>
        <v>0</v>
      </c>
      <c r="C2191">
        <v>41</v>
      </c>
      <c r="D2191" s="1" t="s">
        <v>2</v>
      </c>
      <c r="E2191" s="1" t="str">
        <f>IF(Origen[[#This Row],[Genero Sin Depurar]]="","Desconocido",Origen[[#This Row],[Genero Sin Depurar]])</f>
        <v>Male</v>
      </c>
      <c r="F2191" s="1" t="s">
        <v>101</v>
      </c>
      <c r="G2191" s="1" t="s">
        <v>49</v>
      </c>
      <c r="H2191" s="2">
        <v>49676</v>
      </c>
      <c r="I2191" s="2" t="str">
        <f>TEXT(Origen[[#This Row],[Fecha Compra]],"dddd")</f>
        <v>miércoles</v>
      </c>
      <c r="J2191" s="7" t="str">
        <f>TEXT(MONTH(Origen[[#This Row],[Fecha Compra]]),"MM")</f>
        <v>01</v>
      </c>
      <c r="K2191" s="7">
        <f>YEAR(Origen[[#This Row],[Fecha Compra]])</f>
        <v>2036</v>
      </c>
      <c r="L2191">
        <v>9</v>
      </c>
      <c r="M2191">
        <v>35</v>
      </c>
      <c r="N2191">
        <f>Origen[[#This Row],[Unidades]]*Origen[[#This Row],[PVP]]</f>
        <v>315</v>
      </c>
      <c r="O2191" s="1" t="s">
        <v>123</v>
      </c>
      <c r="P2191" s="1" t="s">
        <v>6</v>
      </c>
      <c r="Q2191" s="1" t="s">
        <v>116</v>
      </c>
      <c r="R2191" s="1" t="s">
        <v>8</v>
      </c>
      <c r="S2191" s="1" t="s">
        <v>27</v>
      </c>
      <c r="T2191" s="1" t="s">
        <v>21</v>
      </c>
      <c r="U2191" s="1" t="s">
        <v>70</v>
      </c>
    </row>
    <row r="2192" spans="1:21" x14ac:dyDescent="0.25">
      <c r="A2192">
        <v>2194</v>
      </c>
      <c r="B2192">
        <f>IF(IFERROR(VLOOKUP(Origen[[#This Row],[Customer ID]],A2193:A6091,1,FALSE),0)&gt;0,1,0)</f>
        <v>0</v>
      </c>
      <c r="C2192">
        <v>27</v>
      </c>
      <c r="D2192" s="1" t="s">
        <v>2</v>
      </c>
      <c r="E2192" s="1" t="str">
        <f>IF(Origen[[#This Row],[Genero Sin Depurar]]="","Desconocido",Origen[[#This Row],[Genero Sin Depurar]])</f>
        <v>Male</v>
      </c>
      <c r="F2192" s="1" t="s">
        <v>37</v>
      </c>
      <c r="G2192" s="1" t="s">
        <v>4</v>
      </c>
      <c r="H2192" s="2">
        <v>49678</v>
      </c>
      <c r="I2192" s="2" t="str">
        <f>TEXT(Origen[[#This Row],[Fecha Compra]],"dddd")</f>
        <v>viernes</v>
      </c>
      <c r="J2192" s="7" t="str">
        <f>TEXT(MONTH(Origen[[#This Row],[Fecha Compra]]),"MM")</f>
        <v>01</v>
      </c>
      <c r="K2192" s="7">
        <f>YEAR(Origen[[#This Row],[Fecha Compra]])</f>
        <v>2036</v>
      </c>
      <c r="L2192">
        <v>8</v>
      </c>
      <c r="M2192">
        <v>78</v>
      </c>
      <c r="N2192">
        <f>Origen[[#This Row],[Unidades]]*Origen[[#This Row],[PVP]]</f>
        <v>624</v>
      </c>
      <c r="O2192" s="1" t="s">
        <v>81</v>
      </c>
      <c r="P2192" s="1" t="s">
        <v>6</v>
      </c>
      <c r="Q2192" s="1" t="s">
        <v>30</v>
      </c>
      <c r="R2192" s="1" t="s">
        <v>19</v>
      </c>
      <c r="S2192" s="1" t="s">
        <v>9</v>
      </c>
      <c r="T2192" s="1" t="s">
        <v>28</v>
      </c>
      <c r="U2192" s="1" t="s">
        <v>70</v>
      </c>
    </row>
    <row r="2193" spans="1:21" x14ac:dyDescent="0.25">
      <c r="A2193">
        <v>2195</v>
      </c>
      <c r="B2193">
        <f>IF(IFERROR(VLOOKUP(Origen[[#This Row],[Customer ID]],A2194:A6092,1,FALSE),0)&gt;0,1,0)</f>
        <v>0</v>
      </c>
      <c r="C2193">
        <v>61</v>
      </c>
      <c r="D2193" s="1" t="s">
        <v>2</v>
      </c>
      <c r="E2193" s="1" t="str">
        <f>IF(Origen[[#This Row],[Genero Sin Depurar]]="","Desconocido",Origen[[#This Row],[Genero Sin Depurar]])</f>
        <v>Male</v>
      </c>
      <c r="F2193" s="1" t="s">
        <v>107</v>
      </c>
      <c r="G2193" s="1" t="s">
        <v>4</v>
      </c>
      <c r="H2193" s="2">
        <v>49680</v>
      </c>
      <c r="I2193" s="2" t="str">
        <f>TEXT(Origen[[#This Row],[Fecha Compra]],"dddd")</f>
        <v>domingo</v>
      </c>
      <c r="J2193" s="7" t="str">
        <f>TEXT(MONTH(Origen[[#This Row],[Fecha Compra]]),"MM")</f>
        <v>01</v>
      </c>
      <c r="K2193" s="7">
        <f>YEAR(Origen[[#This Row],[Fecha Compra]])</f>
        <v>2036</v>
      </c>
      <c r="L2193">
        <v>48</v>
      </c>
      <c r="M2193">
        <v>29</v>
      </c>
      <c r="N2193">
        <f>Origen[[#This Row],[Unidades]]*Origen[[#This Row],[PVP]]</f>
        <v>1392</v>
      </c>
      <c r="O2193" s="1" t="s">
        <v>5</v>
      </c>
      <c r="P2193" s="1" t="s">
        <v>26</v>
      </c>
      <c r="Q2193" s="1" t="s">
        <v>47</v>
      </c>
      <c r="R2193" s="1" t="s">
        <v>35</v>
      </c>
      <c r="S2193" s="1" t="s">
        <v>36</v>
      </c>
      <c r="T2193" s="1" t="s">
        <v>57</v>
      </c>
      <c r="U2193" s="1" t="s">
        <v>40</v>
      </c>
    </row>
    <row r="2194" spans="1:21" x14ac:dyDescent="0.25">
      <c r="A2194">
        <v>2196</v>
      </c>
      <c r="B2194">
        <f>IF(IFERROR(VLOOKUP(Origen[[#This Row],[Customer ID]],A2195:A6093,1,FALSE),0)&gt;0,1,0)</f>
        <v>0</v>
      </c>
      <c r="C2194">
        <v>58</v>
      </c>
      <c r="D2194" s="1" t="s">
        <v>2</v>
      </c>
      <c r="E2194" s="1" t="str">
        <f>IF(Origen[[#This Row],[Genero Sin Depurar]]="","Desconocido",Origen[[#This Row],[Genero Sin Depurar]])</f>
        <v>Male</v>
      </c>
      <c r="F2194" s="1" t="s">
        <v>16</v>
      </c>
      <c r="G2194" s="1" t="s">
        <v>4</v>
      </c>
      <c r="H2194" s="2">
        <v>49682</v>
      </c>
      <c r="I2194" s="2" t="str">
        <f>TEXT(Origen[[#This Row],[Fecha Compra]],"dddd")</f>
        <v>martes</v>
      </c>
      <c r="J2194" s="7" t="str">
        <f>TEXT(MONTH(Origen[[#This Row],[Fecha Compra]]),"MM")</f>
        <v>01</v>
      </c>
      <c r="K2194" s="7">
        <f>YEAR(Origen[[#This Row],[Fecha Compra]])</f>
        <v>2036</v>
      </c>
      <c r="L2194">
        <v>2</v>
      </c>
      <c r="M2194">
        <v>62</v>
      </c>
      <c r="N2194">
        <f>Origen[[#This Row],[Unidades]]*Origen[[#This Row],[PVP]]</f>
        <v>124</v>
      </c>
      <c r="O2194" s="1" t="s">
        <v>66</v>
      </c>
      <c r="P2194" s="1" t="s">
        <v>26</v>
      </c>
      <c r="Q2194" s="1" t="s">
        <v>92</v>
      </c>
      <c r="R2194" s="1" t="s">
        <v>39</v>
      </c>
      <c r="S2194" s="1" t="s">
        <v>27</v>
      </c>
      <c r="T2194" s="1" t="s">
        <v>15</v>
      </c>
      <c r="U2194" s="1" t="s">
        <v>70</v>
      </c>
    </row>
    <row r="2195" spans="1:21" x14ac:dyDescent="0.25">
      <c r="A2195">
        <v>2197</v>
      </c>
      <c r="B2195">
        <f>IF(IFERROR(VLOOKUP(Origen[[#This Row],[Customer ID]],A2196:A6094,1,FALSE),0)&gt;0,1,0)</f>
        <v>0</v>
      </c>
      <c r="C2195">
        <v>25</v>
      </c>
      <c r="D2195" s="1" t="s">
        <v>2</v>
      </c>
      <c r="E2195" s="1" t="str">
        <f>IF(Origen[[#This Row],[Genero Sin Depurar]]="","Desconocido",Origen[[#This Row],[Genero Sin Depurar]])</f>
        <v>Male</v>
      </c>
      <c r="F2195" s="1" t="s">
        <v>63</v>
      </c>
      <c r="G2195" s="1" t="s">
        <v>4</v>
      </c>
      <c r="H2195" s="2">
        <v>49684</v>
      </c>
      <c r="I2195" s="2" t="str">
        <f>TEXT(Origen[[#This Row],[Fecha Compra]],"dddd")</f>
        <v>jueves</v>
      </c>
      <c r="J2195" s="7" t="str">
        <f>TEXT(MONTH(Origen[[#This Row],[Fecha Compra]]),"MM")</f>
        <v>01</v>
      </c>
      <c r="K2195" s="7">
        <f>YEAR(Origen[[#This Row],[Fecha Compra]])</f>
        <v>2036</v>
      </c>
      <c r="L2195">
        <v>31</v>
      </c>
      <c r="M2195">
        <v>58</v>
      </c>
      <c r="N2195">
        <f>Origen[[#This Row],[Unidades]]*Origen[[#This Row],[PVP]]</f>
        <v>1798</v>
      </c>
      <c r="O2195" s="1" t="s">
        <v>111</v>
      </c>
      <c r="P2195" s="1" t="s">
        <v>26</v>
      </c>
      <c r="Q2195" s="1" t="s">
        <v>7</v>
      </c>
      <c r="R2195" s="1" t="s">
        <v>19</v>
      </c>
      <c r="S2195" s="1" t="s">
        <v>27</v>
      </c>
      <c r="T2195" s="1" t="s">
        <v>28</v>
      </c>
      <c r="U2195" s="1" t="s">
        <v>22</v>
      </c>
    </row>
    <row r="2196" spans="1:21" x14ac:dyDescent="0.25">
      <c r="A2196">
        <v>2198</v>
      </c>
      <c r="B2196">
        <f>IF(IFERROR(VLOOKUP(Origen[[#This Row],[Customer ID]],A2197:A6095,1,FALSE),0)&gt;0,1,0)</f>
        <v>0</v>
      </c>
      <c r="C2196">
        <v>33</v>
      </c>
      <c r="D2196" s="1" t="s">
        <v>2</v>
      </c>
      <c r="E2196" s="1" t="str">
        <f>IF(Origen[[#This Row],[Genero Sin Depurar]]="","Desconocido",Origen[[#This Row],[Genero Sin Depurar]])</f>
        <v>Male</v>
      </c>
      <c r="F2196" s="1" t="s">
        <v>119</v>
      </c>
      <c r="G2196" s="1" t="s">
        <v>24</v>
      </c>
      <c r="H2196" s="2">
        <v>49686</v>
      </c>
      <c r="I2196" s="2" t="str">
        <f>TEXT(Origen[[#This Row],[Fecha Compra]],"dddd")</f>
        <v>sábado</v>
      </c>
      <c r="J2196" s="7" t="str">
        <f>TEXT(MONTH(Origen[[#This Row],[Fecha Compra]]),"MM")</f>
        <v>01</v>
      </c>
      <c r="K2196" s="7">
        <f>YEAR(Origen[[#This Row],[Fecha Compra]])</f>
        <v>2036</v>
      </c>
      <c r="L2196">
        <v>40</v>
      </c>
      <c r="M2196">
        <v>88</v>
      </c>
      <c r="N2196">
        <f>Origen[[#This Row],[Unidades]]*Origen[[#This Row],[PVP]]</f>
        <v>3520</v>
      </c>
      <c r="O2196" s="1" t="s">
        <v>120</v>
      </c>
      <c r="P2196" s="1" t="s">
        <v>26</v>
      </c>
      <c r="Q2196" s="1" t="s">
        <v>108</v>
      </c>
      <c r="R2196" s="1" t="s">
        <v>35</v>
      </c>
      <c r="S2196" s="1" t="s">
        <v>52</v>
      </c>
      <c r="T2196" s="1" t="s">
        <v>10</v>
      </c>
      <c r="U2196" s="1" t="s">
        <v>70</v>
      </c>
    </row>
    <row r="2197" spans="1:21" x14ac:dyDescent="0.25">
      <c r="A2197">
        <v>2199</v>
      </c>
      <c r="B2197">
        <f>IF(IFERROR(VLOOKUP(Origen[[#This Row],[Customer ID]],A2198:A6096,1,FALSE),0)&gt;0,1,0)</f>
        <v>0</v>
      </c>
      <c r="C2197">
        <v>57</v>
      </c>
      <c r="D2197" s="1" t="s">
        <v>2</v>
      </c>
      <c r="E2197" s="1" t="str">
        <f>IF(Origen[[#This Row],[Genero Sin Depurar]]="","Desconocido",Origen[[#This Row],[Genero Sin Depurar]])</f>
        <v>Male</v>
      </c>
      <c r="F2197" s="1" t="s">
        <v>101</v>
      </c>
      <c r="G2197" s="1" t="s">
        <v>49</v>
      </c>
      <c r="H2197" s="2">
        <v>49688</v>
      </c>
      <c r="I2197" s="2" t="str">
        <f>TEXT(Origen[[#This Row],[Fecha Compra]],"dddd")</f>
        <v>lunes</v>
      </c>
      <c r="J2197" s="7" t="str">
        <f>TEXT(MONTH(Origen[[#This Row],[Fecha Compra]]),"MM")</f>
        <v>01</v>
      </c>
      <c r="K2197" s="7">
        <f>YEAR(Origen[[#This Row],[Fecha Compra]])</f>
        <v>2036</v>
      </c>
      <c r="L2197">
        <v>35</v>
      </c>
      <c r="M2197">
        <v>80</v>
      </c>
      <c r="N2197">
        <f>Origen[[#This Row],[Unidades]]*Origen[[#This Row],[PVP]]</f>
        <v>2800</v>
      </c>
      <c r="O2197" s="1" t="s">
        <v>66</v>
      </c>
      <c r="P2197" s="1" t="s">
        <v>6</v>
      </c>
      <c r="Q2197" s="1" t="s">
        <v>30</v>
      </c>
      <c r="R2197" s="1" t="s">
        <v>35</v>
      </c>
      <c r="S2197" s="1" t="s">
        <v>20</v>
      </c>
      <c r="T2197" s="1" t="s">
        <v>10</v>
      </c>
      <c r="U2197" s="1" t="s">
        <v>70</v>
      </c>
    </row>
    <row r="2198" spans="1:21" x14ac:dyDescent="0.25">
      <c r="A2198">
        <v>2200</v>
      </c>
      <c r="B2198">
        <f>IF(IFERROR(VLOOKUP(Origen[[#This Row],[Customer ID]],A2199:A6097,1,FALSE),0)&gt;0,1,0)</f>
        <v>0</v>
      </c>
      <c r="C2198">
        <v>39</v>
      </c>
      <c r="D2198" s="1" t="s">
        <v>2</v>
      </c>
      <c r="E2198" s="1" t="str">
        <f>IF(Origen[[#This Row],[Genero Sin Depurar]]="","Desconocido",Origen[[#This Row],[Genero Sin Depurar]])</f>
        <v>Male</v>
      </c>
      <c r="F2198" s="1" t="s">
        <v>101</v>
      </c>
      <c r="G2198" s="1" t="s">
        <v>49</v>
      </c>
      <c r="H2198" s="2">
        <v>49690</v>
      </c>
      <c r="I2198" s="2" t="str">
        <f>TEXT(Origen[[#This Row],[Fecha Compra]],"dddd")</f>
        <v>miércoles</v>
      </c>
      <c r="J2198" s="7" t="str">
        <f>TEXT(MONTH(Origen[[#This Row],[Fecha Compra]]),"MM")</f>
        <v>01</v>
      </c>
      <c r="K2198" s="7">
        <f>YEAR(Origen[[#This Row],[Fecha Compra]])</f>
        <v>2036</v>
      </c>
      <c r="L2198">
        <v>40</v>
      </c>
      <c r="M2198">
        <v>47</v>
      </c>
      <c r="N2198">
        <f>Origen[[#This Row],[Unidades]]*Origen[[#This Row],[PVP]]</f>
        <v>1880</v>
      </c>
      <c r="O2198" s="1" t="s">
        <v>80</v>
      </c>
      <c r="P2198" s="1" t="s">
        <v>26</v>
      </c>
      <c r="Q2198" s="1" t="s">
        <v>14</v>
      </c>
      <c r="R2198" s="1" t="s">
        <v>35</v>
      </c>
      <c r="S2198" s="1" t="s">
        <v>56</v>
      </c>
      <c r="T2198" s="1" t="s">
        <v>68</v>
      </c>
      <c r="U2198" s="1" t="s">
        <v>70</v>
      </c>
    </row>
    <row r="2199" spans="1:21" x14ac:dyDescent="0.25">
      <c r="A2199">
        <v>2201</v>
      </c>
      <c r="B2199">
        <f>IF(IFERROR(VLOOKUP(Origen[[#This Row],[Customer ID]],A2200:A6098,1,FALSE),0)&gt;0,1,0)</f>
        <v>0</v>
      </c>
      <c r="C2199">
        <v>60</v>
      </c>
      <c r="D2199" s="1" t="s">
        <v>2</v>
      </c>
      <c r="E2199" s="1" t="str">
        <f>IF(Origen[[#This Row],[Genero Sin Depurar]]="","Desconocido",Origen[[#This Row],[Genero Sin Depurar]])</f>
        <v>Male</v>
      </c>
      <c r="F2199" s="1" t="s">
        <v>125</v>
      </c>
      <c r="G2199" s="1" t="s">
        <v>49</v>
      </c>
      <c r="H2199" s="2">
        <v>49692</v>
      </c>
      <c r="I2199" s="2" t="str">
        <f>TEXT(Origen[[#This Row],[Fecha Compra]],"dddd")</f>
        <v>viernes</v>
      </c>
      <c r="J2199" s="7" t="str">
        <f>TEXT(MONTH(Origen[[#This Row],[Fecha Compra]]),"MM")</f>
        <v>01</v>
      </c>
      <c r="K2199" s="7">
        <f>YEAR(Origen[[#This Row],[Fecha Compra]])</f>
        <v>2036</v>
      </c>
      <c r="L2199">
        <v>27</v>
      </c>
      <c r="M2199">
        <v>51</v>
      </c>
      <c r="N2199">
        <f>Origen[[#This Row],[Unidades]]*Origen[[#This Row],[PVP]]</f>
        <v>1377</v>
      </c>
      <c r="O2199" s="1" t="s">
        <v>33</v>
      </c>
      <c r="P2199" s="1" t="s">
        <v>6</v>
      </c>
      <c r="Q2199" s="1" t="s">
        <v>43</v>
      </c>
      <c r="R2199" s="1" t="s">
        <v>35</v>
      </c>
      <c r="S2199" s="1" t="s">
        <v>27</v>
      </c>
      <c r="T2199" s="1" t="s">
        <v>68</v>
      </c>
      <c r="U2199" s="1" t="s">
        <v>79</v>
      </c>
    </row>
    <row r="2200" spans="1:21" x14ac:dyDescent="0.25">
      <c r="A2200">
        <v>2202</v>
      </c>
      <c r="B2200">
        <f>IF(IFERROR(VLOOKUP(Origen[[#This Row],[Customer ID]],A2201:A6099,1,FALSE),0)&gt;0,1,0)</f>
        <v>0</v>
      </c>
      <c r="C2200">
        <v>39</v>
      </c>
      <c r="D2200" s="1" t="s">
        <v>2</v>
      </c>
      <c r="E2200" s="1" t="str">
        <f>IF(Origen[[#This Row],[Genero Sin Depurar]]="","Desconocido",Origen[[#This Row],[Genero Sin Depurar]])</f>
        <v>Male</v>
      </c>
      <c r="F2200" s="1" t="s">
        <v>77</v>
      </c>
      <c r="G2200" s="1" t="s">
        <v>4</v>
      </c>
      <c r="H2200" s="2">
        <v>49694</v>
      </c>
      <c r="I2200" s="2" t="str">
        <f>TEXT(Origen[[#This Row],[Fecha Compra]],"dddd")</f>
        <v>domingo</v>
      </c>
      <c r="J2200" s="7" t="str">
        <f>TEXT(MONTH(Origen[[#This Row],[Fecha Compra]]),"MM")</f>
        <v>01</v>
      </c>
      <c r="K2200" s="7">
        <f>YEAR(Origen[[#This Row],[Fecha Compra]])</f>
        <v>2036</v>
      </c>
      <c r="L2200">
        <v>10</v>
      </c>
      <c r="M2200">
        <v>25</v>
      </c>
      <c r="N2200">
        <f>Origen[[#This Row],[Unidades]]*Origen[[#This Row],[PVP]]</f>
        <v>250</v>
      </c>
      <c r="O2200" s="1" t="s">
        <v>105</v>
      </c>
      <c r="P2200" s="1" t="s">
        <v>6</v>
      </c>
      <c r="Q2200" s="1" t="s">
        <v>82</v>
      </c>
      <c r="R2200" s="1" t="s">
        <v>19</v>
      </c>
      <c r="S2200" s="1" t="s">
        <v>52</v>
      </c>
      <c r="T2200" s="1" t="s">
        <v>10</v>
      </c>
      <c r="U2200" s="1" t="s">
        <v>31</v>
      </c>
    </row>
    <row r="2201" spans="1:21" x14ac:dyDescent="0.25">
      <c r="A2201">
        <v>2203</v>
      </c>
      <c r="B2201">
        <f>IF(IFERROR(VLOOKUP(Origen[[#This Row],[Customer ID]],A2202:A6100,1,FALSE),0)&gt;0,1,0)</f>
        <v>0</v>
      </c>
      <c r="C2201">
        <v>42</v>
      </c>
      <c r="D2201" s="1" t="s">
        <v>2</v>
      </c>
      <c r="E2201" s="1" t="str">
        <f>IF(Origen[[#This Row],[Genero Sin Depurar]]="","Desconocido",Origen[[#This Row],[Genero Sin Depurar]])</f>
        <v>Male</v>
      </c>
      <c r="F2201" s="1" t="s">
        <v>63</v>
      </c>
      <c r="G2201" s="1" t="s">
        <v>4</v>
      </c>
      <c r="H2201" s="2">
        <v>49696</v>
      </c>
      <c r="I2201" s="2" t="str">
        <f>TEXT(Origen[[#This Row],[Fecha Compra]],"dddd")</f>
        <v>martes</v>
      </c>
      <c r="J2201" s="7" t="str">
        <f>TEXT(MONTH(Origen[[#This Row],[Fecha Compra]]),"MM")</f>
        <v>01</v>
      </c>
      <c r="K2201" s="7">
        <f>YEAR(Origen[[#This Row],[Fecha Compra]])</f>
        <v>2036</v>
      </c>
      <c r="L2201">
        <v>23</v>
      </c>
      <c r="M2201">
        <v>36</v>
      </c>
      <c r="N2201">
        <f>Origen[[#This Row],[Unidades]]*Origen[[#This Row],[PVP]]</f>
        <v>828</v>
      </c>
      <c r="O2201" s="1" t="s">
        <v>72</v>
      </c>
      <c r="P2201" s="1" t="s">
        <v>26</v>
      </c>
      <c r="Q2201" s="1" t="s">
        <v>90</v>
      </c>
      <c r="R2201" s="1" t="s">
        <v>35</v>
      </c>
      <c r="S2201" s="1" t="s">
        <v>27</v>
      </c>
      <c r="T2201" s="1" t="s">
        <v>21</v>
      </c>
      <c r="U2201" s="1" t="s">
        <v>22</v>
      </c>
    </row>
    <row r="2202" spans="1:21" x14ac:dyDescent="0.25">
      <c r="A2202">
        <v>2204</v>
      </c>
      <c r="B2202">
        <f>IF(IFERROR(VLOOKUP(Origen[[#This Row],[Customer ID]],A2203:A6101,1,FALSE),0)&gt;0,1,0)</f>
        <v>0</v>
      </c>
      <c r="C2202">
        <v>53</v>
      </c>
      <c r="D2202" s="1" t="s">
        <v>2</v>
      </c>
      <c r="E2202" s="1" t="str">
        <f>IF(Origen[[#This Row],[Genero Sin Depurar]]="","Desconocido",Origen[[#This Row],[Genero Sin Depurar]])</f>
        <v>Male</v>
      </c>
      <c r="F2202" s="1" t="s">
        <v>63</v>
      </c>
      <c r="G2202" s="1" t="s">
        <v>4</v>
      </c>
      <c r="H2202" s="2">
        <v>49698</v>
      </c>
      <c r="I2202" s="2" t="str">
        <f>TEXT(Origen[[#This Row],[Fecha Compra]],"dddd")</f>
        <v>jueves</v>
      </c>
      <c r="J2202" s="7" t="str">
        <f>TEXT(MONTH(Origen[[#This Row],[Fecha Compra]]),"MM")</f>
        <v>01</v>
      </c>
      <c r="K2202" s="7">
        <f>YEAR(Origen[[#This Row],[Fecha Compra]])</f>
        <v>2036</v>
      </c>
      <c r="L2202">
        <v>32</v>
      </c>
      <c r="M2202">
        <v>79</v>
      </c>
      <c r="N2202">
        <f>Origen[[#This Row],[Unidades]]*Origen[[#This Row],[PVP]]</f>
        <v>2528</v>
      </c>
      <c r="O2202" s="1" t="s">
        <v>25</v>
      </c>
      <c r="P2202" s="1" t="s">
        <v>26</v>
      </c>
      <c r="Q2202" s="1" t="s">
        <v>108</v>
      </c>
      <c r="R2202" s="1" t="s">
        <v>8</v>
      </c>
      <c r="S2202" s="1" t="s">
        <v>20</v>
      </c>
      <c r="T2202" s="1" t="s">
        <v>15</v>
      </c>
      <c r="U2202" s="1" t="s">
        <v>40</v>
      </c>
    </row>
    <row r="2203" spans="1:21" x14ac:dyDescent="0.25">
      <c r="A2203">
        <v>2205</v>
      </c>
      <c r="B2203">
        <f>IF(IFERROR(VLOOKUP(Origen[[#This Row],[Customer ID]],A2204:A6102,1,FALSE),0)&gt;0,1,0)</f>
        <v>0</v>
      </c>
      <c r="C2203">
        <v>20</v>
      </c>
      <c r="D2203" s="1" t="s">
        <v>2</v>
      </c>
      <c r="E2203" s="1" t="str">
        <f>IF(Origen[[#This Row],[Genero Sin Depurar]]="","Desconocido",Origen[[#This Row],[Genero Sin Depurar]])</f>
        <v>Male</v>
      </c>
      <c r="F2203" s="1" t="s">
        <v>16</v>
      </c>
      <c r="G2203" s="1" t="s">
        <v>4</v>
      </c>
      <c r="H2203" s="2">
        <v>49700</v>
      </c>
      <c r="I2203" s="2" t="str">
        <f>TEXT(Origen[[#This Row],[Fecha Compra]],"dddd")</f>
        <v>sábado</v>
      </c>
      <c r="J2203" s="7" t="str">
        <f>TEXT(MONTH(Origen[[#This Row],[Fecha Compra]]),"MM")</f>
        <v>01</v>
      </c>
      <c r="K2203" s="7">
        <f>YEAR(Origen[[#This Row],[Fecha Compra]])</f>
        <v>2036</v>
      </c>
      <c r="L2203">
        <v>6</v>
      </c>
      <c r="M2203">
        <v>41</v>
      </c>
      <c r="N2203">
        <f>Origen[[#This Row],[Unidades]]*Origen[[#This Row],[PVP]]</f>
        <v>246</v>
      </c>
      <c r="O2203" s="1" t="s">
        <v>29</v>
      </c>
      <c r="P2203" s="1" t="s">
        <v>18</v>
      </c>
      <c r="Q2203" s="1" t="s">
        <v>75</v>
      </c>
      <c r="R2203" s="1" t="s">
        <v>8</v>
      </c>
      <c r="S2203" s="1" t="s">
        <v>52</v>
      </c>
      <c r="T2203" s="1" t="s">
        <v>68</v>
      </c>
      <c r="U2203" s="1" t="s">
        <v>70</v>
      </c>
    </row>
    <row r="2204" spans="1:21" x14ac:dyDescent="0.25">
      <c r="A2204">
        <v>2206</v>
      </c>
      <c r="B2204">
        <f>IF(IFERROR(VLOOKUP(Origen[[#This Row],[Customer ID]],A2205:A6103,1,FALSE),0)&gt;0,1,0)</f>
        <v>0</v>
      </c>
      <c r="C2204">
        <v>46</v>
      </c>
      <c r="D2204" s="1" t="s">
        <v>2</v>
      </c>
      <c r="E2204" s="1" t="str">
        <f>IF(Origen[[#This Row],[Genero Sin Depurar]]="","Desconocido",Origen[[#This Row],[Genero Sin Depurar]])</f>
        <v>Male</v>
      </c>
      <c r="F2204" s="1" t="s">
        <v>12</v>
      </c>
      <c r="G2204" s="1" t="s">
        <v>4</v>
      </c>
      <c r="H2204" s="2">
        <v>49702</v>
      </c>
      <c r="I2204" s="2" t="str">
        <f>TEXT(Origen[[#This Row],[Fecha Compra]],"dddd")</f>
        <v>lunes</v>
      </c>
      <c r="J2204" s="7" t="str">
        <f>TEXT(MONTH(Origen[[#This Row],[Fecha Compra]]),"MM")</f>
        <v>01</v>
      </c>
      <c r="K2204" s="7">
        <f>YEAR(Origen[[#This Row],[Fecha Compra]])</f>
        <v>2036</v>
      </c>
      <c r="L2204">
        <v>27</v>
      </c>
      <c r="M2204">
        <v>68</v>
      </c>
      <c r="N2204">
        <f>Origen[[#This Row],[Unidades]]*Origen[[#This Row],[PVP]]</f>
        <v>1836</v>
      </c>
      <c r="O2204" s="1" t="s">
        <v>96</v>
      </c>
      <c r="P2204" s="1" t="s">
        <v>74</v>
      </c>
      <c r="Q2204" s="1" t="s">
        <v>90</v>
      </c>
      <c r="R2204" s="1" t="s">
        <v>39</v>
      </c>
      <c r="S2204" s="1" t="s">
        <v>9</v>
      </c>
      <c r="T2204" s="1" t="s">
        <v>28</v>
      </c>
      <c r="U2204" s="1" t="s">
        <v>22</v>
      </c>
    </row>
    <row r="2205" spans="1:21" x14ac:dyDescent="0.25">
      <c r="A2205">
        <v>2207</v>
      </c>
      <c r="B2205">
        <f>IF(IFERROR(VLOOKUP(Origen[[#This Row],[Customer ID]],A2206:A6104,1,FALSE),0)&gt;0,1,0)</f>
        <v>0</v>
      </c>
      <c r="C2205">
        <v>46</v>
      </c>
      <c r="D2205" s="1" t="s">
        <v>2</v>
      </c>
      <c r="E2205" s="1" t="str">
        <f>IF(Origen[[#This Row],[Genero Sin Depurar]]="","Desconocido",Origen[[#This Row],[Genero Sin Depurar]])</f>
        <v>Male</v>
      </c>
      <c r="F2205" s="1" t="s">
        <v>23</v>
      </c>
      <c r="G2205" s="1" t="s">
        <v>24</v>
      </c>
      <c r="H2205" s="2">
        <v>49704</v>
      </c>
      <c r="I2205" s="2" t="str">
        <f>TEXT(Origen[[#This Row],[Fecha Compra]],"dddd")</f>
        <v>miércoles</v>
      </c>
      <c r="J2205" s="7" t="str">
        <f>TEXT(MONTH(Origen[[#This Row],[Fecha Compra]]),"MM")</f>
        <v>01</v>
      </c>
      <c r="K2205" s="7">
        <f>YEAR(Origen[[#This Row],[Fecha Compra]])</f>
        <v>2036</v>
      </c>
      <c r="L2205">
        <v>25</v>
      </c>
      <c r="M2205">
        <v>51</v>
      </c>
      <c r="N2205">
        <f>Origen[[#This Row],[Unidades]]*Origen[[#This Row],[PVP]]</f>
        <v>1275</v>
      </c>
      <c r="O2205" s="1" t="s">
        <v>97</v>
      </c>
      <c r="P2205" s="1" t="s">
        <v>6</v>
      </c>
      <c r="Q2205" s="1" t="s">
        <v>78</v>
      </c>
      <c r="R2205" s="1" t="s">
        <v>19</v>
      </c>
      <c r="S2205" s="1" t="s">
        <v>56</v>
      </c>
      <c r="T2205" s="1" t="s">
        <v>57</v>
      </c>
      <c r="U2205" s="1" t="s">
        <v>11</v>
      </c>
    </row>
    <row r="2206" spans="1:21" x14ac:dyDescent="0.25">
      <c r="A2206">
        <v>2208</v>
      </c>
      <c r="B2206">
        <f>IF(IFERROR(VLOOKUP(Origen[[#This Row],[Customer ID]],A2207:A6105,1,FALSE),0)&gt;0,1,0)</f>
        <v>0</v>
      </c>
      <c r="C2206">
        <v>69</v>
      </c>
      <c r="D2206" s="1" t="s">
        <v>2</v>
      </c>
      <c r="E2206" s="1" t="str">
        <f>IF(Origen[[#This Row],[Genero Sin Depurar]]="","Desconocido",Origen[[#This Row],[Genero Sin Depurar]])</f>
        <v>Male</v>
      </c>
      <c r="F2206" s="1" t="s">
        <v>48</v>
      </c>
      <c r="G2206" s="1" t="s">
        <v>49</v>
      </c>
      <c r="H2206" s="2">
        <v>49706</v>
      </c>
      <c r="I2206" s="2" t="str">
        <f>TEXT(Origen[[#This Row],[Fecha Compra]],"dddd")</f>
        <v>viernes</v>
      </c>
      <c r="J2206" s="7" t="str">
        <f>TEXT(MONTH(Origen[[#This Row],[Fecha Compra]]),"MM")</f>
        <v>01</v>
      </c>
      <c r="K2206" s="7">
        <f>YEAR(Origen[[#This Row],[Fecha Compra]])</f>
        <v>2036</v>
      </c>
      <c r="L2206">
        <v>11</v>
      </c>
      <c r="M2206">
        <v>38</v>
      </c>
      <c r="N2206">
        <f>Origen[[#This Row],[Unidades]]*Origen[[#This Row],[PVP]]</f>
        <v>418</v>
      </c>
      <c r="O2206" s="1" t="s">
        <v>112</v>
      </c>
      <c r="P2206" s="1" t="s">
        <v>26</v>
      </c>
      <c r="Q2206" s="1" t="s">
        <v>7</v>
      </c>
      <c r="R2206" s="1" t="s">
        <v>39</v>
      </c>
      <c r="S2206" s="1" t="s">
        <v>27</v>
      </c>
      <c r="T2206" s="1" t="s">
        <v>21</v>
      </c>
      <c r="U2206" s="1" t="s">
        <v>31</v>
      </c>
    </row>
    <row r="2207" spans="1:21" x14ac:dyDescent="0.25">
      <c r="A2207">
        <v>2209</v>
      </c>
      <c r="B2207">
        <f>IF(IFERROR(VLOOKUP(Origen[[#This Row],[Customer ID]],A2208:A6106,1,FALSE),0)&gt;0,1,0)</f>
        <v>0</v>
      </c>
      <c r="C2207">
        <v>28</v>
      </c>
      <c r="D2207" s="1" t="s">
        <v>2</v>
      </c>
      <c r="E2207" s="1" t="str">
        <f>IF(Origen[[#This Row],[Genero Sin Depurar]]="","Desconocido",Origen[[#This Row],[Genero Sin Depurar]])</f>
        <v>Male</v>
      </c>
      <c r="F2207" s="1" t="s">
        <v>101</v>
      </c>
      <c r="G2207" s="1" t="s">
        <v>49</v>
      </c>
      <c r="H2207" s="2">
        <v>49708</v>
      </c>
      <c r="I2207" s="2" t="str">
        <f>TEXT(Origen[[#This Row],[Fecha Compra]],"dddd")</f>
        <v>domingo</v>
      </c>
      <c r="J2207" s="7" t="str">
        <f>TEXT(MONTH(Origen[[#This Row],[Fecha Compra]]),"MM")</f>
        <v>01</v>
      </c>
      <c r="K2207" s="7">
        <f>YEAR(Origen[[#This Row],[Fecha Compra]])</f>
        <v>2036</v>
      </c>
      <c r="L2207">
        <v>23</v>
      </c>
      <c r="M2207">
        <v>46</v>
      </c>
      <c r="N2207">
        <f>Origen[[#This Row],[Unidades]]*Origen[[#This Row],[PVP]]</f>
        <v>1058</v>
      </c>
      <c r="O2207" s="1" t="s">
        <v>94</v>
      </c>
      <c r="P2207" s="1" t="s">
        <v>74</v>
      </c>
      <c r="Q2207" s="1" t="s">
        <v>65</v>
      </c>
      <c r="R2207" s="1" t="s">
        <v>35</v>
      </c>
      <c r="S2207" s="1" t="s">
        <v>52</v>
      </c>
      <c r="T2207" s="1" t="s">
        <v>28</v>
      </c>
      <c r="U2207" s="1" t="s">
        <v>70</v>
      </c>
    </row>
    <row r="2208" spans="1:21" x14ac:dyDescent="0.25">
      <c r="A2208">
        <v>2210</v>
      </c>
      <c r="B2208">
        <f>IF(IFERROR(VLOOKUP(Origen[[#This Row],[Customer ID]],A2209:A6107,1,FALSE),0)&gt;0,1,0)</f>
        <v>0</v>
      </c>
      <c r="C2208">
        <v>42</v>
      </c>
      <c r="D2208" s="1" t="s">
        <v>2</v>
      </c>
      <c r="E2208" s="1" t="str">
        <f>IF(Origen[[#This Row],[Genero Sin Depurar]]="","Desconocido",Origen[[#This Row],[Genero Sin Depurar]])</f>
        <v>Male</v>
      </c>
      <c r="F2208" s="1" t="s">
        <v>23</v>
      </c>
      <c r="G2208" s="1" t="s">
        <v>24</v>
      </c>
      <c r="H2208" s="2">
        <v>49710</v>
      </c>
      <c r="I2208" s="2" t="str">
        <f>TEXT(Origen[[#This Row],[Fecha Compra]],"dddd")</f>
        <v>martes</v>
      </c>
      <c r="J2208" s="7" t="str">
        <f>TEXT(MONTH(Origen[[#This Row],[Fecha Compra]]),"MM")</f>
        <v>01</v>
      </c>
      <c r="K2208" s="7">
        <f>YEAR(Origen[[#This Row],[Fecha Compra]])</f>
        <v>2036</v>
      </c>
      <c r="L2208">
        <v>44</v>
      </c>
      <c r="M2208">
        <v>20</v>
      </c>
      <c r="N2208">
        <f>Origen[[#This Row],[Unidades]]*Origen[[#This Row],[PVP]]</f>
        <v>880</v>
      </c>
      <c r="O2208" s="1" t="s">
        <v>122</v>
      </c>
      <c r="P2208" s="1" t="s">
        <v>74</v>
      </c>
      <c r="Q2208" s="1" t="s">
        <v>100</v>
      </c>
      <c r="R2208" s="1" t="s">
        <v>35</v>
      </c>
      <c r="S2208" s="1" t="s">
        <v>52</v>
      </c>
      <c r="T2208" s="1" t="s">
        <v>57</v>
      </c>
      <c r="U2208" s="1" t="s">
        <v>40</v>
      </c>
    </row>
    <row r="2209" spans="1:21" x14ac:dyDescent="0.25">
      <c r="A2209">
        <v>2211</v>
      </c>
      <c r="B2209">
        <f>IF(IFERROR(VLOOKUP(Origen[[#This Row],[Customer ID]],A2210:A6108,1,FALSE),0)&gt;0,1,0)</f>
        <v>0</v>
      </c>
      <c r="C2209">
        <v>30</v>
      </c>
      <c r="D2209" s="1" t="s">
        <v>2</v>
      </c>
      <c r="E2209" s="1" t="str">
        <f>IF(Origen[[#This Row],[Genero Sin Depurar]]="","Desconocido",Origen[[#This Row],[Genero Sin Depurar]])</f>
        <v>Male</v>
      </c>
      <c r="F2209" s="1" t="s">
        <v>71</v>
      </c>
      <c r="G2209" s="1" t="s">
        <v>49</v>
      </c>
      <c r="H2209" s="2">
        <v>49712</v>
      </c>
      <c r="I2209" s="2" t="str">
        <f>TEXT(Origen[[#This Row],[Fecha Compra]],"dddd")</f>
        <v>jueves</v>
      </c>
      <c r="J2209" s="7" t="str">
        <f>TEXT(MONTH(Origen[[#This Row],[Fecha Compra]]),"MM")</f>
        <v>01</v>
      </c>
      <c r="K2209" s="7">
        <f>YEAR(Origen[[#This Row],[Fecha Compra]])</f>
        <v>2036</v>
      </c>
      <c r="L2209">
        <v>35</v>
      </c>
      <c r="M2209">
        <v>25</v>
      </c>
      <c r="N2209">
        <f>Origen[[#This Row],[Unidades]]*Origen[[#This Row],[PVP]]</f>
        <v>875</v>
      </c>
      <c r="O2209" s="1" t="s">
        <v>123</v>
      </c>
      <c r="P2209" s="1" t="s">
        <v>26</v>
      </c>
      <c r="Q2209" s="1" t="s">
        <v>103</v>
      </c>
      <c r="R2209" s="1" t="s">
        <v>35</v>
      </c>
      <c r="S2209" s="1" t="s">
        <v>56</v>
      </c>
      <c r="T2209" s="1" t="s">
        <v>28</v>
      </c>
      <c r="U2209" s="1" t="s">
        <v>11</v>
      </c>
    </row>
    <row r="2210" spans="1:21" x14ac:dyDescent="0.25">
      <c r="A2210">
        <v>2212</v>
      </c>
      <c r="B2210">
        <f>IF(IFERROR(VLOOKUP(Origen[[#This Row],[Customer ID]],A2211:A6109,1,FALSE),0)&gt;0,1,0)</f>
        <v>0</v>
      </c>
      <c r="C2210">
        <v>50</v>
      </c>
      <c r="D2210" s="1" t="s">
        <v>2</v>
      </c>
      <c r="E2210" s="1" t="str">
        <f>IF(Origen[[#This Row],[Genero Sin Depurar]]="","Desconocido",Origen[[#This Row],[Genero Sin Depurar]])</f>
        <v>Male</v>
      </c>
      <c r="F2210" s="1" t="s">
        <v>12</v>
      </c>
      <c r="G2210" s="1" t="s">
        <v>4</v>
      </c>
      <c r="H2210" s="2">
        <v>49714</v>
      </c>
      <c r="I2210" s="2" t="str">
        <f>TEXT(Origen[[#This Row],[Fecha Compra]],"dddd")</f>
        <v>sábado</v>
      </c>
      <c r="J2210" s="7" t="str">
        <f>TEXT(MONTH(Origen[[#This Row],[Fecha Compra]]),"MM")</f>
        <v>01</v>
      </c>
      <c r="K2210" s="7">
        <f>YEAR(Origen[[#This Row],[Fecha Compra]])</f>
        <v>2036</v>
      </c>
      <c r="L2210">
        <v>45</v>
      </c>
      <c r="M2210">
        <v>89</v>
      </c>
      <c r="N2210">
        <f>Origen[[#This Row],[Unidades]]*Origen[[#This Row],[PVP]]</f>
        <v>4005</v>
      </c>
      <c r="O2210" s="1" t="s">
        <v>13</v>
      </c>
      <c r="P2210" s="1" t="s">
        <v>6</v>
      </c>
      <c r="Q2210" s="1" t="s">
        <v>55</v>
      </c>
      <c r="R2210" s="1" t="s">
        <v>8</v>
      </c>
      <c r="S2210" s="1" t="s">
        <v>20</v>
      </c>
      <c r="T2210" s="1" t="s">
        <v>68</v>
      </c>
      <c r="U2210" s="1" t="s">
        <v>79</v>
      </c>
    </row>
    <row r="2211" spans="1:21" x14ac:dyDescent="0.25">
      <c r="A2211">
        <v>2213</v>
      </c>
      <c r="B2211">
        <f>IF(IFERROR(VLOOKUP(Origen[[#This Row],[Customer ID]],A2212:A6110,1,FALSE),0)&gt;0,1,0)</f>
        <v>0</v>
      </c>
      <c r="C2211">
        <v>59</v>
      </c>
      <c r="D2211" s="1" t="s">
        <v>2</v>
      </c>
      <c r="E2211" s="1" t="str">
        <f>IF(Origen[[#This Row],[Genero Sin Depurar]]="","Desconocido",Origen[[#This Row],[Genero Sin Depurar]])</f>
        <v>Male</v>
      </c>
      <c r="F2211" s="1" t="s">
        <v>77</v>
      </c>
      <c r="G2211" s="1" t="s">
        <v>4</v>
      </c>
      <c r="H2211" s="2">
        <v>49716</v>
      </c>
      <c r="I2211" s="2" t="str">
        <f>TEXT(Origen[[#This Row],[Fecha Compra]],"dddd")</f>
        <v>lunes</v>
      </c>
      <c r="J2211" s="7" t="str">
        <f>TEXT(MONTH(Origen[[#This Row],[Fecha Compra]]),"MM")</f>
        <v>01</v>
      </c>
      <c r="K2211" s="7">
        <f>YEAR(Origen[[#This Row],[Fecha Compra]])</f>
        <v>2036</v>
      </c>
      <c r="L2211">
        <v>22</v>
      </c>
      <c r="M2211">
        <v>77</v>
      </c>
      <c r="N2211">
        <f>Origen[[#This Row],[Unidades]]*Origen[[#This Row],[PVP]]</f>
        <v>1694</v>
      </c>
      <c r="O2211" s="1" t="s">
        <v>127</v>
      </c>
      <c r="P2211" s="1" t="s">
        <v>26</v>
      </c>
      <c r="Q2211" s="1" t="s">
        <v>92</v>
      </c>
      <c r="R2211" s="1" t="s">
        <v>8</v>
      </c>
      <c r="S2211" s="1" t="s">
        <v>27</v>
      </c>
      <c r="T2211" s="1" t="s">
        <v>57</v>
      </c>
      <c r="U2211" s="1" t="s">
        <v>40</v>
      </c>
    </row>
    <row r="2212" spans="1:21" x14ac:dyDescent="0.25">
      <c r="A2212">
        <v>2214</v>
      </c>
      <c r="B2212">
        <f>IF(IFERROR(VLOOKUP(Origen[[#This Row],[Customer ID]],A2213:A6111,1,FALSE),0)&gt;0,1,0)</f>
        <v>0</v>
      </c>
      <c r="C2212">
        <v>54</v>
      </c>
      <c r="D2212" s="1" t="s">
        <v>2</v>
      </c>
      <c r="E2212" s="1" t="str">
        <f>IF(Origen[[#This Row],[Genero Sin Depurar]]="","Desconocido",Origen[[#This Row],[Genero Sin Depurar]])</f>
        <v>Male</v>
      </c>
      <c r="F2212" s="1" t="s">
        <v>106</v>
      </c>
      <c r="G2212" s="1" t="s">
        <v>49</v>
      </c>
      <c r="H2212" s="2">
        <v>49718</v>
      </c>
      <c r="I2212" s="2" t="str">
        <f>TEXT(Origen[[#This Row],[Fecha Compra]],"dddd")</f>
        <v>miércoles</v>
      </c>
      <c r="J2212" s="7" t="str">
        <f>TEXT(MONTH(Origen[[#This Row],[Fecha Compra]]),"MM")</f>
        <v>01</v>
      </c>
      <c r="K2212" s="7">
        <f>YEAR(Origen[[#This Row],[Fecha Compra]])</f>
        <v>2036</v>
      </c>
      <c r="L2212">
        <v>18</v>
      </c>
      <c r="M2212">
        <v>94</v>
      </c>
      <c r="N2212">
        <f>Origen[[#This Row],[Unidades]]*Origen[[#This Row],[PVP]]</f>
        <v>1692</v>
      </c>
      <c r="O2212" s="1" t="s">
        <v>59</v>
      </c>
      <c r="P2212" s="1" t="s">
        <v>26</v>
      </c>
      <c r="Q2212" s="1" t="s">
        <v>14</v>
      </c>
      <c r="R2212" s="1" t="s">
        <v>39</v>
      </c>
      <c r="S2212" s="1" t="s">
        <v>9</v>
      </c>
      <c r="T2212" s="1" t="s">
        <v>68</v>
      </c>
      <c r="U2212" s="1" t="s">
        <v>40</v>
      </c>
    </row>
    <row r="2213" spans="1:21" x14ac:dyDescent="0.25">
      <c r="A2213">
        <v>2215</v>
      </c>
      <c r="B2213">
        <f>IF(IFERROR(VLOOKUP(Origen[[#This Row],[Customer ID]],A2214:A6112,1,FALSE),0)&gt;0,1,0)</f>
        <v>0</v>
      </c>
      <c r="C2213">
        <v>50</v>
      </c>
      <c r="D2213" s="1" t="s">
        <v>2</v>
      </c>
      <c r="E2213" s="1" t="str">
        <f>IF(Origen[[#This Row],[Genero Sin Depurar]]="","Desconocido",Origen[[#This Row],[Genero Sin Depurar]])</f>
        <v>Male</v>
      </c>
      <c r="F2213" s="1" t="s">
        <v>115</v>
      </c>
      <c r="G2213" s="1" t="s">
        <v>49</v>
      </c>
      <c r="H2213" s="2">
        <v>49720</v>
      </c>
      <c r="I2213" s="2" t="str">
        <f>TEXT(Origen[[#This Row],[Fecha Compra]],"dddd")</f>
        <v>viernes</v>
      </c>
      <c r="J2213" s="7" t="str">
        <f>TEXT(MONTH(Origen[[#This Row],[Fecha Compra]]),"MM")</f>
        <v>01</v>
      </c>
      <c r="K2213" s="7">
        <f>YEAR(Origen[[#This Row],[Fecha Compra]])</f>
        <v>2036</v>
      </c>
      <c r="L2213">
        <v>20</v>
      </c>
      <c r="M2213">
        <v>100</v>
      </c>
      <c r="N2213">
        <f>Origen[[#This Row],[Unidades]]*Origen[[#This Row],[PVP]]</f>
        <v>2000</v>
      </c>
      <c r="O2213" s="1" t="s">
        <v>117</v>
      </c>
      <c r="P2213" s="1" t="s">
        <v>6</v>
      </c>
      <c r="Q2213" s="1" t="s">
        <v>62</v>
      </c>
      <c r="R2213" s="1" t="s">
        <v>39</v>
      </c>
      <c r="S2213" s="1" t="s">
        <v>36</v>
      </c>
      <c r="T2213" s="1" t="s">
        <v>68</v>
      </c>
      <c r="U2213" s="1" t="s">
        <v>22</v>
      </c>
    </row>
    <row r="2214" spans="1:21" x14ac:dyDescent="0.25">
      <c r="A2214">
        <v>2216</v>
      </c>
      <c r="B2214">
        <f>IF(IFERROR(VLOOKUP(Origen[[#This Row],[Customer ID]],A2215:A6113,1,FALSE),0)&gt;0,1,0)</f>
        <v>0</v>
      </c>
      <c r="C2214">
        <v>25</v>
      </c>
      <c r="D2214" s="1" t="s">
        <v>2</v>
      </c>
      <c r="E2214" s="1" t="str">
        <f>IF(Origen[[#This Row],[Genero Sin Depurar]]="","Desconocido",Origen[[#This Row],[Genero Sin Depurar]])</f>
        <v>Male</v>
      </c>
      <c r="F2214" s="1" t="s">
        <v>23</v>
      </c>
      <c r="G2214" s="1" t="s">
        <v>24</v>
      </c>
      <c r="H2214" s="2">
        <v>49722</v>
      </c>
      <c r="I2214" s="2" t="str">
        <f>TEXT(Origen[[#This Row],[Fecha Compra]],"dddd")</f>
        <v>domingo</v>
      </c>
      <c r="J2214" s="7" t="str">
        <f>TEXT(MONTH(Origen[[#This Row],[Fecha Compra]]),"MM")</f>
        <v>01</v>
      </c>
      <c r="K2214" s="7">
        <f>YEAR(Origen[[#This Row],[Fecha Compra]])</f>
        <v>2036</v>
      </c>
      <c r="L2214">
        <v>28</v>
      </c>
      <c r="M2214">
        <v>96</v>
      </c>
      <c r="N2214">
        <f>Origen[[#This Row],[Unidades]]*Origen[[#This Row],[PVP]]</f>
        <v>2688</v>
      </c>
      <c r="O2214" s="1" t="s">
        <v>46</v>
      </c>
      <c r="P2214" s="1" t="s">
        <v>26</v>
      </c>
      <c r="Q2214" s="1" t="s">
        <v>108</v>
      </c>
      <c r="R2214" s="1" t="s">
        <v>8</v>
      </c>
      <c r="S2214" s="1" t="s">
        <v>9</v>
      </c>
      <c r="T2214" s="1" t="s">
        <v>21</v>
      </c>
      <c r="U2214" s="1" t="s">
        <v>11</v>
      </c>
    </row>
    <row r="2215" spans="1:21" x14ac:dyDescent="0.25">
      <c r="A2215">
        <v>2217</v>
      </c>
      <c r="B2215">
        <f>IF(IFERROR(VLOOKUP(Origen[[#This Row],[Customer ID]],A2216:A6114,1,FALSE),0)&gt;0,1,0)</f>
        <v>0</v>
      </c>
      <c r="C2215">
        <v>41</v>
      </c>
      <c r="D2215" s="1" t="s">
        <v>2</v>
      </c>
      <c r="E2215" s="1" t="str">
        <f>IF(Origen[[#This Row],[Genero Sin Depurar]]="","Desconocido",Origen[[#This Row],[Genero Sin Depurar]])</f>
        <v>Male</v>
      </c>
      <c r="F2215" s="1" t="s">
        <v>77</v>
      </c>
      <c r="G2215" s="1" t="s">
        <v>4</v>
      </c>
      <c r="H2215" s="2">
        <v>49724</v>
      </c>
      <c r="I2215" s="2" t="str">
        <f>TEXT(Origen[[#This Row],[Fecha Compra]],"dddd")</f>
        <v>martes</v>
      </c>
      <c r="J2215" s="7" t="str">
        <f>TEXT(MONTH(Origen[[#This Row],[Fecha Compra]]),"MM")</f>
        <v>01</v>
      </c>
      <c r="K2215" s="7">
        <f>YEAR(Origen[[#This Row],[Fecha Compra]])</f>
        <v>2036</v>
      </c>
      <c r="L2215">
        <v>15</v>
      </c>
      <c r="M2215">
        <v>36</v>
      </c>
      <c r="N2215">
        <f>Origen[[#This Row],[Unidades]]*Origen[[#This Row],[PVP]]</f>
        <v>540</v>
      </c>
      <c r="O2215" s="1" t="s">
        <v>111</v>
      </c>
      <c r="P2215" s="1" t="s">
        <v>74</v>
      </c>
      <c r="Q2215" s="1" t="s">
        <v>47</v>
      </c>
      <c r="R2215" s="1" t="s">
        <v>8</v>
      </c>
      <c r="S2215" s="1" t="s">
        <v>56</v>
      </c>
      <c r="T2215" s="1" t="s">
        <v>10</v>
      </c>
      <c r="U2215" s="1" t="s">
        <v>58</v>
      </c>
    </row>
    <row r="2216" spans="1:21" x14ac:dyDescent="0.25">
      <c r="A2216">
        <v>2218</v>
      </c>
      <c r="B2216">
        <f>IF(IFERROR(VLOOKUP(Origen[[#This Row],[Customer ID]],A2217:A6115,1,FALSE),0)&gt;0,1,0)</f>
        <v>0</v>
      </c>
      <c r="C2216">
        <v>35</v>
      </c>
      <c r="D2216" s="1" t="s">
        <v>2</v>
      </c>
      <c r="E2216" s="1" t="str">
        <f>IF(Origen[[#This Row],[Genero Sin Depurar]]="","Desconocido",Origen[[#This Row],[Genero Sin Depurar]])</f>
        <v>Male</v>
      </c>
      <c r="F2216" s="1" t="s">
        <v>88</v>
      </c>
      <c r="G2216" s="1" t="s">
        <v>49</v>
      </c>
      <c r="H2216" s="2">
        <v>49726</v>
      </c>
      <c r="I2216" s="2" t="str">
        <f>TEXT(Origen[[#This Row],[Fecha Compra]],"dddd")</f>
        <v>jueves</v>
      </c>
      <c r="J2216" s="7" t="str">
        <f>TEXT(MONTH(Origen[[#This Row],[Fecha Compra]]),"MM")</f>
        <v>01</v>
      </c>
      <c r="K2216" s="7">
        <f>YEAR(Origen[[#This Row],[Fecha Compra]])</f>
        <v>2036</v>
      </c>
      <c r="L2216">
        <v>42</v>
      </c>
      <c r="M2216">
        <v>27</v>
      </c>
      <c r="N2216">
        <f>Origen[[#This Row],[Unidades]]*Origen[[#This Row],[PVP]]</f>
        <v>1134</v>
      </c>
      <c r="O2216" s="1" t="s">
        <v>98</v>
      </c>
      <c r="P2216" s="1" t="s">
        <v>74</v>
      </c>
      <c r="Q2216" s="1" t="s">
        <v>90</v>
      </c>
      <c r="R2216" s="1" t="s">
        <v>39</v>
      </c>
      <c r="S2216" s="1" t="s">
        <v>56</v>
      </c>
      <c r="T2216" s="1" t="s">
        <v>57</v>
      </c>
      <c r="U2216" s="1" t="s">
        <v>11</v>
      </c>
    </row>
    <row r="2217" spans="1:21" x14ac:dyDescent="0.25">
      <c r="A2217">
        <v>2219</v>
      </c>
      <c r="B2217">
        <f>IF(IFERROR(VLOOKUP(Origen[[#This Row],[Customer ID]],A2218:A6116,1,FALSE),0)&gt;0,1,0)</f>
        <v>0</v>
      </c>
      <c r="C2217">
        <v>67</v>
      </c>
      <c r="D2217" s="1" t="s">
        <v>2</v>
      </c>
      <c r="E2217" s="1" t="str">
        <f>IF(Origen[[#This Row],[Genero Sin Depurar]]="","Desconocido",Origen[[#This Row],[Genero Sin Depurar]])</f>
        <v>Male</v>
      </c>
      <c r="F2217" s="1" t="s">
        <v>71</v>
      </c>
      <c r="G2217" s="1" t="s">
        <v>49</v>
      </c>
      <c r="H2217" s="2">
        <v>49728</v>
      </c>
      <c r="I2217" s="2" t="str">
        <f>TEXT(Origen[[#This Row],[Fecha Compra]],"dddd")</f>
        <v>sábado</v>
      </c>
      <c r="J2217" s="7" t="str">
        <f>TEXT(MONTH(Origen[[#This Row],[Fecha Compra]]),"MM")</f>
        <v>01</v>
      </c>
      <c r="K2217" s="7">
        <f>YEAR(Origen[[#This Row],[Fecha Compra]])</f>
        <v>2036</v>
      </c>
      <c r="L2217">
        <v>20</v>
      </c>
      <c r="M2217">
        <v>67</v>
      </c>
      <c r="N2217">
        <f>Origen[[#This Row],[Unidades]]*Origen[[#This Row],[PVP]]</f>
        <v>1340</v>
      </c>
      <c r="O2217" s="1" t="s">
        <v>117</v>
      </c>
      <c r="P2217" s="1" t="s">
        <v>26</v>
      </c>
      <c r="Q2217" s="1" t="s">
        <v>118</v>
      </c>
      <c r="R2217" s="1" t="s">
        <v>8</v>
      </c>
      <c r="S2217" s="1" t="s">
        <v>56</v>
      </c>
      <c r="T2217" s="1" t="s">
        <v>68</v>
      </c>
      <c r="U2217" s="1" t="s">
        <v>40</v>
      </c>
    </row>
    <row r="2218" spans="1:21" x14ac:dyDescent="0.25">
      <c r="A2218">
        <v>2220</v>
      </c>
      <c r="B2218">
        <f>IF(IFERROR(VLOOKUP(Origen[[#This Row],[Customer ID]],A2219:A6117,1,FALSE),0)&gt;0,1,0)</f>
        <v>0</v>
      </c>
      <c r="C2218">
        <v>33</v>
      </c>
      <c r="D2218" s="1" t="s">
        <v>2</v>
      </c>
      <c r="E2218" s="1" t="str">
        <f>IF(Origen[[#This Row],[Genero Sin Depurar]]="","Desconocido",Origen[[#This Row],[Genero Sin Depurar]])</f>
        <v>Male</v>
      </c>
      <c r="F2218" s="1" t="s">
        <v>3</v>
      </c>
      <c r="G2218" s="1" t="s">
        <v>4</v>
      </c>
      <c r="H2218" s="2">
        <v>49730</v>
      </c>
      <c r="I2218" s="2" t="str">
        <f>TEXT(Origen[[#This Row],[Fecha Compra]],"dddd")</f>
        <v>lunes</v>
      </c>
      <c r="J2218" s="7" t="str">
        <f>TEXT(MONTH(Origen[[#This Row],[Fecha Compra]]),"MM")</f>
        <v>01</v>
      </c>
      <c r="K2218" s="7">
        <f>YEAR(Origen[[#This Row],[Fecha Compra]])</f>
        <v>2036</v>
      </c>
      <c r="L2218">
        <v>16</v>
      </c>
      <c r="M2218">
        <v>91</v>
      </c>
      <c r="N2218">
        <f>Origen[[#This Row],[Unidades]]*Origen[[#This Row],[PVP]]</f>
        <v>1456</v>
      </c>
      <c r="O2218" s="1" t="s">
        <v>130</v>
      </c>
      <c r="P2218" s="1" t="s">
        <v>18</v>
      </c>
      <c r="Q2218" s="1" t="s">
        <v>55</v>
      </c>
      <c r="R2218" s="1" t="s">
        <v>39</v>
      </c>
      <c r="S2218" s="1" t="s">
        <v>56</v>
      </c>
      <c r="T2218" s="1" t="s">
        <v>57</v>
      </c>
      <c r="U2218" s="1" t="s">
        <v>11</v>
      </c>
    </row>
    <row r="2219" spans="1:21" x14ac:dyDescent="0.25">
      <c r="A2219">
        <v>2221</v>
      </c>
      <c r="B2219">
        <f>IF(IFERROR(VLOOKUP(Origen[[#This Row],[Customer ID]],A2220:A6118,1,FALSE),0)&gt;0,1,0)</f>
        <v>0</v>
      </c>
      <c r="C2219">
        <v>19</v>
      </c>
      <c r="D2219" s="1" t="s">
        <v>2</v>
      </c>
      <c r="E2219" s="1" t="str">
        <f>IF(Origen[[#This Row],[Genero Sin Depurar]]="","Desconocido",Origen[[#This Row],[Genero Sin Depurar]])</f>
        <v>Male</v>
      </c>
      <c r="F2219" s="1" t="s">
        <v>115</v>
      </c>
      <c r="G2219" s="1" t="s">
        <v>49</v>
      </c>
      <c r="H2219" s="2">
        <v>49732</v>
      </c>
      <c r="I2219" s="2" t="str">
        <f>TEXT(Origen[[#This Row],[Fecha Compra]],"dddd")</f>
        <v>miércoles</v>
      </c>
      <c r="J2219" s="7" t="str">
        <f>TEXT(MONTH(Origen[[#This Row],[Fecha Compra]]),"MM")</f>
        <v>01</v>
      </c>
      <c r="K2219" s="7">
        <f>YEAR(Origen[[#This Row],[Fecha Compra]])</f>
        <v>2036</v>
      </c>
      <c r="L2219">
        <v>47</v>
      </c>
      <c r="M2219">
        <v>62</v>
      </c>
      <c r="N2219">
        <f>Origen[[#This Row],[Unidades]]*Origen[[#This Row],[PVP]]</f>
        <v>2914</v>
      </c>
      <c r="O2219" s="1" t="s">
        <v>33</v>
      </c>
      <c r="P2219" s="1" t="s">
        <v>74</v>
      </c>
      <c r="Q2219" s="1" t="s">
        <v>100</v>
      </c>
      <c r="R2219" s="1" t="s">
        <v>39</v>
      </c>
      <c r="S2219" s="1" t="s">
        <v>56</v>
      </c>
      <c r="T2219" s="1" t="s">
        <v>15</v>
      </c>
      <c r="U2219" s="1" t="s">
        <v>31</v>
      </c>
    </row>
    <row r="2220" spans="1:21" x14ac:dyDescent="0.25">
      <c r="A2220">
        <v>2222</v>
      </c>
      <c r="B2220">
        <f>IF(IFERROR(VLOOKUP(Origen[[#This Row],[Customer ID]],A2221:A6119,1,FALSE),0)&gt;0,1,0)</f>
        <v>0</v>
      </c>
      <c r="C2220">
        <v>25</v>
      </c>
      <c r="D2220" s="1" t="s">
        <v>2</v>
      </c>
      <c r="E2220" s="1" t="str">
        <f>IF(Origen[[#This Row],[Genero Sin Depurar]]="","Desconocido",Origen[[#This Row],[Genero Sin Depurar]])</f>
        <v>Male</v>
      </c>
      <c r="F2220" s="1" t="s">
        <v>41</v>
      </c>
      <c r="G2220" s="1" t="s">
        <v>4</v>
      </c>
      <c r="H2220" s="2">
        <v>49734</v>
      </c>
      <c r="I2220" s="2" t="str">
        <f>TEXT(Origen[[#This Row],[Fecha Compra]],"dddd")</f>
        <v>viernes</v>
      </c>
      <c r="J2220" s="7" t="str">
        <f>TEXT(MONTH(Origen[[#This Row],[Fecha Compra]]),"MM")</f>
        <v>01</v>
      </c>
      <c r="K2220" s="7">
        <f>YEAR(Origen[[#This Row],[Fecha Compra]])</f>
        <v>2036</v>
      </c>
      <c r="L2220">
        <v>34</v>
      </c>
      <c r="M2220">
        <v>88</v>
      </c>
      <c r="N2220">
        <f>Origen[[#This Row],[Unidades]]*Origen[[#This Row],[PVP]]</f>
        <v>2992</v>
      </c>
      <c r="O2220" s="1" t="s">
        <v>93</v>
      </c>
      <c r="P2220" s="1" t="s">
        <v>74</v>
      </c>
      <c r="Q2220" s="1" t="s">
        <v>34</v>
      </c>
      <c r="R2220" s="1" t="s">
        <v>39</v>
      </c>
      <c r="S2220" s="1" t="s">
        <v>20</v>
      </c>
      <c r="T2220" s="1" t="s">
        <v>21</v>
      </c>
      <c r="U2220" s="1" t="s">
        <v>31</v>
      </c>
    </row>
    <row r="2221" spans="1:21" x14ac:dyDescent="0.25">
      <c r="A2221">
        <v>2223</v>
      </c>
      <c r="B2221">
        <f>IF(IFERROR(VLOOKUP(Origen[[#This Row],[Customer ID]],A2222:A6120,1,FALSE),0)&gt;0,1,0)</f>
        <v>0</v>
      </c>
      <c r="C2221">
        <v>32</v>
      </c>
      <c r="D2221" s="1" t="s">
        <v>2</v>
      </c>
      <c r="E2221" s="1" t="str">
        <f>IF(Origen[[#This Row],[Genero Sin Depurar]]="","Desconocido",Origen[[#This Row],[Genero Sin Depurar]])</f>
        <v>Male</v>
      </c>
      <c r="F2221" s="1" t="s">
        <v>77</v>
      </c>
      <c r="G2221" s="1" t="s">
        <v>4</v>
      </c>
      <c r="H2221" s="2">
        <v>49736</v>
      </c>
      <c r="I2221" s="2" t="str">
        <f>TEXT(Origen[[#This Row],[Fecha Compra]],"dddd")</f>
        <v>domingo</v>
      </c>
      <c r="J2221" s="7" t="str">
        <f>TEXT(MONTH(Origen[[#This Row],[Fecha Compra]]),"MM")</f>
        <v>01</v>
      </c>
      <c r="K2221" s="7">
        <f>YEAR(Origen[[#This Row],[Fecha Compra]])</f>
        <v>2036</v>
      </c>
      <c r="L2221">
        <v>30</v>
      </c>
      <c r="M2221">
        <v>66</v>
      </c>
      <c r="N2221">
        <f>Origen[[#This Row],[Unidades]]*Origen[[#This Row],[PVP]]</f>
        <v>1980</v>
      </c>
      <c r="O2221" s="1" t="s">
        <v>124</v>
      </c>
      <c r="P2221" s="1" t="s">
        <v>26</v>
      </c>
      <c r="Q2221" s="1" t="s">
        <v>67</v>
      </c>
      <c r="R2221" s="1" t="s">
        <v>35</v>
      </c>
      <c r="S2221" s="1" t="s">
        <v>56</v>
      </c>
      <c r="T2221" s="1" t="s">
        <v>21</v>
      </c>
      <c r="U2221" s="1" t="s">
        <v>22</v>
      </c>
    </row>
    <row r="2222" spans="1:21" x14ac:dyDescent="0.25">
      <c r="A2222">
        <v>2224</v>
      </c>
      <c r="B2222">
        <f>IF(IFERROR(VLOOKUP(Origen[[#This Row],[Customer ID]],A2223:A6121,1,FALSE),0)&gt;0,1,0)</f>
        <v>0</v>
      </c>
      <c r="C2222">
        <v>30</v>
      </c>
      <c r="D2222" s="1" t="s">
        <v>2</v>
      </c>
      <c r="E2222" s="1" t="str">
        <f>IF(Origen[[#This Row],[Genero Sin Depurar]]="","Desconocido",Origen[[#This Row],[Genero Sin Depurar]])</f>
        <v>Male</v>
      </c>
      <c r="F2222" s="1" t="s">
        <v>23</v>
      </c>
      <c r="G2222" s="1" t="s">
        <v>24</v>
      </c>
      <c r="H2222" s="2">
        <v>49738</v>
      </c>
      <c r="I2222" s="2" t="str">
        <f>TEXT(Origen[[#This Row],[Fecha Compra]],"dddd")</f>
        <v>martes</v>
      </c>
      <c r="J2222" s="7" t="str">
        <f>TEXT(MONTH(Origen[[#This Row],[Fecha Compra]]),"MM")</f>
        <v>01</v>
      </c>
      <c r="K2222" s="7">
        <f>YEAR(Origen[[#This Row],[Fecha Compra]])</f>
        <v>2036</v>
      </c>
      <c r="L2222">
        <v>5</v>
      </c>
      <c r="M2222">
        <v>65</v>
      </c>
      <c r="N2222">
        <f>Origen[[#This Row],[Unidades]]*Origen[[#This Row],[PVP]]</f>
        <v>325</v>
      </c>
      <c r="O2222" s="1" t="s">
        <v>93</v>
      </c>
      <c r="P2222" s="1" t="s">
        <v>26</v>
      </c>
      <c r="Q2222" s="1" t="s">
        <v>7</v>
      </c>
      <c r="R2222" s="1" t="s">
        <v>39</v>
      </c>
      <c r="S2222" s="1" t="s">
        <v>27</v>
      </c>
      <c r="T2222" s="1" t="s">
        <v>28</v>
      </c>
      <c r="U2222" s="1" t="s">
        <v>40</v>
      </c>
    </row>
    <row r="2223" spans="1:21" x14ac:dyDescent="0.25">
      <c r="A2223">
        <v>2225</v>
      </c>
      <c r="B2223">
        <f>IF(IFERROR(VLOOKUP(Origen[[#This Row],[Customer ID]],A2224:A6122,1,FALSE),0)&gt;0,1,0)</f>
        <v>0</v>
      </c>
      <c r="C2223">
        <v>18</v>
      </c>
      <c r="D2223" s="1" t="s">
        <v>2</v>
      </c>
      <c r="E2223" s="1" t="str">
        <f>IF(Origen[[#This Row],[Genero Sin Depurar]]="","Desconocido",Origen[[#This Row],[Genero Sin Depurar]])</f>
        <v>Male</v>
      </c>
      <c r="F2223" s="1" t="s">
        <v>125</v>
      </c>
      <c r="G2223" s="1" t="s">
        <v>49</v>
      </c>
      <c r="H2223" s="2">
        <v>49740</v>
      </c>
      <c r="I2223" s="2" t="str">
        <f>TEXT(Origen[[#This Row],[Fecha Compra]],"dddd")</f>
        <v>jueves</v>
      </c>
      <c r="J2223" s="7" t="str">
        <f>TEXT(MONTH(Origen[[#This Row],[Fecha Compra]]),"MM")</f>
        <v>01</v>
      </c>
      <c r="K2223" s="7">
        <f>YEAR(Origen[[#This Row],[Fecha Compra]])</f>
        <v>2036</v>
      </c>
      <c r="L2223">
        <v>38</v>
      </c>
      <c r="M2223">
        <v>25</v>
      </c>
      <c r="N2223">
        <f>Origen[[#This Row],[Unidades]]*Origen[[#This Row],[PVP]]</f>
        <v>950</v>
      </c>
      <c r="O2223" s="1" t="s">
        <v>127</v>
      </c>
      <c r="P2223" s="1" t="s">
        <v>6</v>
      </c>
      <c r="Q2223" s="1" t="s">
        <v>43</v>
      </c>
      <c r="R2223" s="1" t="s">
        <v>8</v>
      </c>
      <c r="S2223" s="1" t="s">
        <v>36</v>
      </c>
      <c r="T2223" s="1" t="s">
        <v>15</v>
      </c>
      <c r="U2223" s="1" t="s">
        <v>40</v>
      </c>
    </row>
    <row r="2224" spans="1:21" x14ac:dyDescent="0.25">
      <c r="A2224">
        <v>2226</v>
      </c>
      <c r="B2224">
        <f>IF(IFERROR(VLOOKUP(Origen[[#This Row],[Customer ID]],A2225:A6123,1,FALSE),0)&gt;0,1,0)</f>
        <v>0</v>
      </c>
      <c r="C2224">
        <v>38</v>
      </c>
      <c r="D2224" s="1" t="s">
        <v>2</v>
      </c>
      <c r="E2224" s="1" t="str">
        <f>IF(Origen[[#This Row],[Genero Sin Depurar]]="","Desconocido",Origen[[#This Row],[Genero Sin Depurar]])</f>
        <v>Male</v>
      </c>
      <c r="F2224" s="1" t="s">
        <v>115</v>
      </c>
      <c r="G2224" s="1" t="s">
        <v>49</v>
      </c>
      <c r="H2224" s="2">
        <v>49742</v>
      </c>
      <c r="I2224" s="2" t="str">
        <f>TEXT(Origen[[#This Row],[Fecha Compra]],"dddd")</f>
        <v>sábado</v>
      </c>
      <c r="J2224" s="7" t="str">
        <f>TEXT(MONTH(Origen[[#This Row],[Fecha Compra]]),"MM")</f>
        <v>01</v>
      </c>
      <c r="K2224" s="7">
        <f>YEAR(Origen[[#This Row],[Fecha Compra]])</f>
        <v>2036</v>
      </c>
      <c r="L2224">
        <v>18</v>
      </c>
      <c r="M2224">
        <v>64</v>
      </c>
      <c r="N2224">
        <f>Origen[[#This Row],[Unidades]]*Origen[[#This Row],[PVP]]</f>
        <v>1152</v>
      </c>
      <c r="O2224" s="1" t="s">
        <v>131</v>
      </c>
      <c r="P2224" s="1" t="s">
        <v>18</v>
      </c>
      <c r="Q2224" s="1" t="s">
        <v>60</v>
      </c>
      <c r="R2224" s="1" t="s">
        <v>19</v>
      </c>
      <c r="S2224" s="1" t="s">
        <v>20</v>
      </c>
      <c r="T2224" s="1" t="s">
        <v>21</v>
      </c>
      <c r="U2224" s="1" t="s">
        <v>31</v>
      </c>
    </row>
    <row r="2225" spans="1:21" x14ac:dyDescent="0.25">
      <c r="A2225">
        <v>2227</v>
      </c>
      <c r="B2225">
        <f>IF(IFERROR(VLOOKUP(Origen[[#This Row],[Customer ID]],A2226:A6124,1,FALSE),0)&gt;0,1,0)</f>
        <v>0</v>
      </c>
      <c r="C2225">
        <v>22</v>
      </c>
      <c r="D2225" s="1" t="s">
        <v>2</v>
      </c>
      <c r="E2225" s="1" t="str">
        <f>IF(Origen[[#This Row],[Genero Sin Depurar]]="","Desconocido",Origen[[#This Row],[Genero Sin Depurar]])</f>
        <v>Male</v>
      </c>
      <c r="F2225" s="1" t="s">
        <v>37</v>
      </c>
      <c r="G2225" s="1" t="s">
        <v>4</v>
      </c>
      <c r="H2225" s="2">
        <v>49744</v>
      </c>
      <c r="I2225" s="2" t="str">
        <f>TEXT(Origen[[#This Row],[Fecha Compra]],"dddd")</f>
        <v>lunes</v>
      </c>
      <c r="J2225" s="7" t="str">
        <f>TEXT(MONTH(Origen[[#This Row],[Fecha Compra]]),"MM")</f>
        <v>01</v>
      </c>
      <c r="K2225" s="7">
        <f>YEAR(Origen[[#This Row],[Fecha Compra]])</f>
        <v>2036</v>
      </c>
      <c r="L2225">
        <v>28</v>
      </c>
      <c r="M2225">
        <v>72</v>
      </c>
      <c r="N2225">
        <f>Origen[[#This Row],[Unidades]]*Origen[[#This Row],[PVP]]</f>
        <v>2016</v>
      </c>
      <c r="O2225" s="1" t="s">
        <v>50</v>
      </c>
      <c r="P2225" s="1" t="s">
        <v>6</v>
      </c>
      <c r="Q2225" s="1" t="s">
        <v>126</v>
      </c>
      <c r="R2225" s="1" t="s">
        <v>19</v>
      </c>
      <c r="S2225" s="1" t="s">
        <v>56</v>
      </c>
      <c r="T2225" s="1" t="s">
        <v>15</v>
      </c>
      <c r="U2225" s="1" t="s">
        <v>31</v>
      </c>
    </row>
    <row r="2226" spans="1:21" x14ac:dyDescent="0.25">
      <c r="A2226">
        <v>2228</v>
      </c>
      <c r="B2226">
        <f>IF(IFERROR(VLOOKUP(Origen[[#This Row],[Customer ID]],A2227:A6125,1,FALSE),0)&gt;0,1,0)</f>
        <v>0</v>
      </c>
      <c r="C2226">
        <v>40</v>
      </c>
      <c r="D2226" s="1" t="s">
        <v>2</v>
      </c>
      <c r="E2226" s="1" t="str">
        <f>IF(Origen[[#This Row],[Genero Sin Depurar]]="","Desconocido",Origen[[#This Row],[Genero Sin Depurar]])</f>
        <v>Male</v>
      </c>
      <c r="F2226" s="1" t="s">
        <v>101</v>
      </c>
      <c r="G2226" s="1" t="s">
        <v>49</v>
      </c>
      <c r="H2226" s="2">
        <v>49746</v>
      </c>
      <c r="I2226" s="2" t="str">
        <f>TEXT(Origen[[#This Row],[Fecha Compra]],"dddd")</f>
        <v>miércoles</v>
      </c>
      <c r="J2226" s="7" t="str">
        <f>TEXT(MONTH(Origen[[#This Row],[Fecha Compra]]),"MM")</f>
        <v>01</v>
      </c>
      <c r="K2226" s="7">
        <f>YEAR(Origen[[#This Row],[Fecha Compra]])</f>
        <v>2036</v>
      </c>
      <c r="L2226">
        <v>42</v>
      </c>
      <c r="M2226">
        <v>74</v>
      </c>
      <c r="N2226">
        <f>Origen[[#This Row],[Unidades]]*Origen[[#This Row],[PVP]]</f>
        <v>3108</v>
      </c>
      <c r="O2226" s="1" t="s">
        <v>131</v>
      </c>
      <c r="P2226" s="1" t="s">
        <v>18</v>
      </c>
      <c r="Q2226" s="1" t="s">
        <v>7</v>
      </c>
      <c r="R2226" s="1" t="s">
        <v>35</v>
      </c>
      <c r="S2226" s="1" t="s">
        <v>27</v>
      </c>
      <c r="T2226" s="1" t="s">
        <v>21</v>
      </c>
      <c r="U2226" s="1" t="s">
        <v>11</v>
      </c>
    </row>
    <row r="2227" spans="1:21" x14ac:dyDescent="0.25">
      <c r="A2227">
        <v>2229</v>
      </c>
      <c r="B2227">
        <f>IF(IFERROR(VLOOKUP(Origen[[#This Row],[Customer ID]],A2228:A6126,1,FALSE),0)&gt;0,1,0)</f>
        <v>0</v>
      </c>
      <c r="C2227">
        <v>54</v>
      </c>
      <c r="D2227" s="1" t="s">
        <v>2</v>
      </c>
      <c r="E2227" s="1" t="str">
        <f>IF(Origen[[#This Row],[Genero Sin Depurar]]="","Desconocido",Origen[[#This Row],[Genero Sin Depurar]])</f>
        <v>Male</v>
      </c>
      <c r="F2227" s="1" t="s">
        <v>125</v>
      </c>
      <c r="G2227" s="1" t="s">
        <v>49</v>
      </c>
      <c r="H2227" s="2">
        <v>49748</v>
      </c>
      <c r="I2227" s="2" t="str">
        <f>TEXT(Origen[[#This Row],[Fecha Compra]],"dddd")</f>
        <v>viernes</v>
      </c>
      <c r="J2227" s="7" t="str">
        <f>TEXT(MONTH(Origen[[#This Row],[Fecha Compra]]),"MM")</f>
        <v>01</v>
      </c>
      <c r="K2227" s="7">
        <f>YEAR(Origen[[#This Row],[Fecha Compra]])</f>
        <v>2036</v>
      </c>
      <c r="L2227">
        <v>5</v>
      </c>
      <c r="M2227">
        <v>50</v>
      </c>
      <c r="N2227">
        <f>Origen[[#This Row],[Unidades]]*Origen[[#This Row],[PVP]]</f>
        <v>250</v>
      </c>
      <c r="O2227" s="1" t="s">
        <v>93</v>
      </c>
      <c r="P2227" s="1" t="s">
        <v>26</v>
      </c>
      <c r="Q2227" s="1" t="s">
        <v>78</v>
      </c>
      <c r="R2227" s="1" t="s">
        <v>39</v>
      </c>
      <c r="S2227" s="1" t="s">
        <v>20</v>
      </c>
      <c r="T2227" s="1" t="s">
        <v>21</v>
      </c>
      <c r="U2227" s="1" t="s">
        <v>22</v>
      </c>
    </row>
    <row r="2228" spans="1:21" x14ac:dyDescent="0.25">
      <c r="A2228">
        <v>2230</v>
      </c>
      <c r="B2228">
        <f>IF(IFERROR(VLOOKUP(Origen[[#This Row],[Customer ID]],A2229:A6127,1,FALSE),0)&gt;0,1,0)</f>
        <v>0</v>
      </c>
      <c r="C2228">
        <v>70</v>
      </c>
      <c r="D2228" s="1" t="s">
        <v>2</v>
      </c>
      <c r="E2228" s="1" t="str">
        <f>IF(Origen[[#This Row],[Genero Sin Depurar]]="","Desconocido",Origen[[#This Row],[Genero Sin Depurar]])</f>
        <v>Male</v>
      </c>
      <c r="F2228" s="1" t="s">
        <v>77</v>
      </c>
      <c r="G2228" s="1" t="s">
        <v>4</v>
      </c>
      <c r="H2228" s="2">
        <v>49750</v>
      </c>
      <c r="I2228" s="2" t="str">
        <f>TEXT(Origen[[#This Row],[Fecha Compra]],"dddd")</f>
        <v>domingo</v>
      </c>
      <c r="J2228" s="7" t="str">
        <f>TEXT(MONTH(Origen[[#This Row],[Fecha Compra]]),"MM")</f>
        <v>01</v>
      </c>
      <c r="K2228" s="7">
        <f>YEAR(Origen[[#This Row],[Fecha Compra]])</f>
        <v>2036</v>
      </c>
      <c r="L2228">
        <v>50</v>
      </c>
      <c r="M2228">
        <v>97</v>
      </c>
      <c r="N2228">
        <f>Origen[[#This Row],[Unidades]]*Origen[[#This Row],[PVP]]</f>
        <v>4850</v>
      </c>
      <c r="O2228" s="1" t="s">
        <v>130</v>
      </c>
      <c r="P2228" s="1" t="s">
        <v>26</v>
      </c>
      <c r="Q2228" s="1" t="s">
        <v>47</v>
      </c>
      <c r="R2228" s="1" t="s">
        <v>39</v>
      </c>
      <c r="S2228" s="1" t="s">
        <v>9</v>
      </c>
      <c r="T2228" s="1" t="s">
        <v>10</v>
      </c>
      <c r="U2228" s="1" t="s">
        <v>70</v>
      </c>
    </row>
    <row r="2229" spans="1:21" x14ac:dyDescent="0.25">
      <c r="A2229">
        <v>2231</v>
      </c>
      <c r="B2229">
        <f>IF(IFERROR(VLOOKUP(Origen[[#This Row],[Customer ID]],A2230:A6128,1,FALSE),0)&gt;0,1,0)</f>
        <v>0</v>
      </c>
      <c r="C2229">
        <v>52</v>
      </c>
      <c r="D2229" s="1" t="s">
        <v>2</v>
      </c>
      <c r="E2229" s="1" t="str">
        <f>IF(Origen[[#This Row],[Genero Sin Depurar]]="","Desconocido",Origen[[#This Row],[Genero Sin Depurar]])</f>
        <v>Male</v>
      </c>
      <c r="F2229" s="1" t="s">
        <v>32</v>
      </c>
      <c r="G2229" s="1" t="s">
        <v>24</v>
      </c>
      <c r="H2229" s="2">
        <v>49752</v>
      </c>
      <c r="I2229" s="2" t="str">
        <f>TEXT(Origen[[#This Row],[Fecha Compra]],"dddd")</f>
        <v>martes</v>
      </c>
      <c r="J2229" s="7" t="str">
        <f>TEXT(MONTH(Origen[[#This Row],[Fecha Compra]]),"MM")</f>
        <v>01</v>
      </c>
      <c r="K2229" s="7">
        <f>YEAR(Origen[[#This Row],[Fecha Compra]])</f>
        <v>2036</v>
      </c>
      <c r="L2229">
        <v>33</v>
      </c>
      <c r="M2229">
        <v>36</v>
      </c>
      <c r="N2229">
        <f>Origen[[#This Row],[Unidades]]*Origen[[#This Row],[PVP]]</f>
        <v>1188</v>
      </c>
      <c r="O2229" s="1" t="s">
        <v>94</v>
      </c>
      <c r="P2229" s="1" t="s">
        <v>18</v>
      </c>
      <c r="Q2229" s="1" t="s">
        <v>67</v>
      </c>
      <c r="R2229" s="1" t="s">
        <v>19</v>
      </c>
      <c r="S2229" s="1" t="s">
        <v>9</v>
      </c>
      <c r="T2229" s="1" t="s">
        <v>10</v>
      </c>
      <c r="U2229" s="1" t="s">
        <v>11</v>
      </c>
    </row>
    <row r="2230" spans="1:21" x14ac:dyDescent="0.25">
      <c r="A2230">
        <v>2232</v>
      </c>
      <c r="B2230">
        <f>IF(IFERROR(VLOOKUP(Origen[[#This Row],[Customer ID]],A2231:A6129,1,FALSE),0)&gt;0,1,0)</f>
        <v>0</v>
      </c>
      <c r="C2230">
        <v>34</v>
      </c>
      <c r="D2230" s="1" t="s">
        <v>2</v>
      </c>
      <c r="E2230" s="1" t="str">
        <f>IF(Origen[[#This Row],[Genero Sin Depurar]]="","Desconocido",Origen[[#This Row],[Genero Sin Depurar]])</f>
        <v>Male</v>
      </c>
      <c r="F2230" s="1" t="s">
        <v>84</v>
      </c>
      <c r="G2230" s="1" t="s">
        <v>45</v>
      </c>
      <c r="H2230" s="2">
        <v>49754</v>
      </c>
      <c r="I2230" s="2" t="str">
        <f>TEXT(Origen[[#This Row],[Fecha Compra]],"dddd")</f>
        <v>jueves</v>
      </c>
      <c r="J2230" s="7" t="str">
        <f>TEXT(MONTH(Origen[[#This Row],[Fecha Compra]]),"MM")</f>
        <v>01</v>
      </c>
      <c r="K2230" s="7">
        <f>YEAR(Origen[[#This Row],[Fecha Compra]])</f>
        <v>2036</v>
      </c>
      <c r="L2230">
        <v>1</v>
      </c>
      <c r="M2230">
        <v>49</v>
      </c>
      <c r="N2230">
        <f>Origen[[#This Row],[Unidades]]*Origen[[#This Row],[PVP]]</f>
        <v>49</v>
      </c>
      <c r="O2230" s="1" t="s">
        <v>122</v>
      </c>
      <c r="P2230" s="1" t="s">
        <v>26</v>
      </c>
      <c r="Q2230" s="1" t="s">
        <v>100</v>
      </c>
      <c r="R2230" s="1" t="s">
        <v>39</v>
      </c>
      <c r="S2230" s="1" t="s">
        <v>56</v>
      </c>
      <c r="T2230" s="1" t="s">
        <v>21</v>
      </c>
      <c r="U2230" s="1" t="s">
        <v>22</v>
      </c>
    </row>
    <row r="2231" spans="1:21" x14ac:dyDescent="0.25">
      <c r="A2231">
        <v>2233</v>
      </c>
      <c r="B2231">
        <f>IF(IFERROR(VLOOKUP(Origen[[#This Row],[Customer ID]],A2232:A6130,1,FALSE),0)&gt;0,1,0)</f>
        <v>0</v>
      </c>
      <c r="C2231">
        <v>65</v>
      </c>
      <c r="D2231" s="1" t="s">
        <v>2</v>
      </c>
      <c r="E2231" s="1" t="str">
        <f>IF(Origen[[#This Row],[Genero Sin Depurar]]="","Desconocido",Origen[[#This Row],[Genero Sin Depurar]])</f>
        <v>Male</v>
      </c>
      <c r="F2231" s="1" t="s">
        <v>53</v>
      </c>
      <c r="G2231" s="1" t="s">
        <v>24</v>
      </c>
      <c r="H2231" s="2">
        <v>49756</v>
      </c>
      <c r="I2231" s="2" t="str">
        <f>TEXT(Origen[[#This Row],[Fecha Compra]],"dddd")</f>
        <v>sábado</v>
      </c>
      <c r="J2231" s="7" t="str">
        <f>TEXT(MONTH(Origen[[#This Row],[Fecha Compra]]),"MM")</f>
        <v>01</v>
      </c>
      <c r="K2231" s="7">
        <f>YEAR(Origen[[#This Row],[Fecha Compra]])</f>
        <v>2036</v>
      </c>
      <c r="L2231">
        <v>14</v>
      </c>
      <c r="M2231">
        <v>64</v>
      </c>
      <c r="N2231">
        <f>Origen[[#This Row],[Unidades]]*Origen[[#This Row],[PVP]]</f>
        <v>896</v>
      </c>
      <c r="O2231" s="1" t="s">
        <v>80</v>
      </c>
      <c r="P2231" s="1" t="s">
        <v>6</v>
      </c>
      <c r="Q2231" s="1" t="s">
        <v>75</v>
      </c>
      <c r="R2231" s="1" t="s">
        <v>19</v>
      </c>
      <c r="S2231" s="1" t="s">
        <v>56</v>
      </c>
      <c r="T2231" s="1" t="s">
        <v>15</v>
      </c>
      <c r="U2231" s="1" t="s">
        <v>11</v>
      </c>
    </row>
    <row r="2232" spans="1:21" x14ac:dyDescent="0.25">
      <c r="A2232">
        <v>2234</v>
      </c>
      <c r="B2232">
        <f>IF(IFERROR(VLOOKUP(Origen[[#This Row],[Customer ID]],A2233:A6131,1,FALSE),0)&gt;0,1,0)</f>
        <v>0</v>
      </c>
      <c r="C2232">
        <v>38</v>
      </c>
      <c r="D2232" s="1" t="s">
        <v>2</v>
      </c>
      <c r="E2232" s="1" t="str">
        <f>IF(Origen[[#This Row],[Genero Sin Depurar]]="","Desconocido",Origen[[#This Row],[Genero Sin Depurar]])</f>
        <v>Male</v>
      </c>
      <c r="F2232" s="1" t="s">
        <v>3</v>
      </c>
      <c r="G2232" s="1" t="s">
        <v>4</v>
      </c>
      <c r="H2232" s="2">
        <v>49758</v>
      </c>
      <c r="I2232" s="2" t="str">
        <f>TEXT(Origen[[#This Row],[Fecha Compra]],"dddd")</f>
        <v>lunes</v>
      </c>
      <c r="J2232" s="7" t="str">
        <f>TEXT(MONTH(Origen[[#This Row],[Fecha Compra]]),"MM")</f>
        <v>01</v>
      </c>
      <c r="K2232" s="7">
        <f>YEAR(Origen[[#This Row],[Fecha Compra]])</f>
        <v>2036</v>
      </c>
      <c r="L2232">
        <v>48</v>
      </c>
      <c r="M2232">
        <v>31</v>
      </c>
      <c r="N2232">
        <f>Origen[[#This Row],[Unidades]]*Origen[[#This Row],[PVP]]</f>
        <v>1488</v>
      </c>
      <c r="O2232" s="1" t="s">
        <v>85</v>
      </c>
      <c r="P2232" s="1" t="s">
        <v>74</v>
      </c>
      <c r="Q2232" s="1" t="s">
        <v>7</v>
      </c>
      <c r="R2232" s="1" t="s">
        <v>35</v>
      </c>
      <c r="S2232" s="1" t="s">
        <v>9</v>
      </c>
      <c r="T2232" s="1" t="s">
        <v>21</v>
      </c>
      <c r="U2232" s="1" t="s">
        <v>70</v>
      </c>
    </row>
    <row r="2233" spans="1:21" x14ac:dyDescent="0.25">
      <c r="A2233">
        <v>2235</v>
      </c>
      <c r="B2233">
        <f>IF(IFERROR(VLOOKUP(Origen[[#This Row],[Customer ID]],A2234:A6132,1,FALSE),0)&gt;0,1,0)</f>
        <v>0</v>
      </c>
      <c r="C2233">
        <v>35</v>
      </c>
      <c r="D2233" s="1" t="s">
        <v>2</v>
      </c>
      <c r="E2233" s="1" t="str">
        <f>IF(Origen[[#This Row],[Genero Sin Depurar]]="","Desconocido",Origen[[#This Row],[Genero Sin Depurar]])</f>
        <v>Male</v>
      </c>
      <c r="F2233" s="1" t="s">
        <v>119</v>
      </c>
      <c r="G2233" s="1" t="s">
        <v>24</v>
      </c>
      <c r="H2233" s="2">
        <v>49760</v>
      </c>
      <c r="I2233" s="2" t="str">
        <f>TEXT(Origen[[#This Row],[Fecha Compra]],"dddd")</f>
        <v>miércoles</v>
      </c>
      <c r="J2233" s="7" t="str">
        <f>TEXT(MONTH(Origen[[#This Row],[Fecha Compra]]),"MM")</f>
        <v>01</v>
      </c>
      <c r="K2233" s="7">
        <f>YEAR(Origen[[#This Row],[Fecha Compra]])</f>
        <v>2036</v>
      </c>
      <c r="L2233">
        <v>26</v>
      </c>
      <c r="M2233">
        <v>66</v>
      </c>
      <c r="N2233">
        <f>Origen[[#This Row],[Unidades]]*Origen[[#This Row],[PVP]]</f>
        <v>1716</v>
      </c>
      <c r="O2233" s="1" t="s">
        <v>64</v>
      </c>
      <c r="P2233" s="1" t="s">
        <v>18</v>
      </c>
      <c r="Q2233" s="1" t="s">
        <v>116</v>
      </c>
      <c r="R2233" s="1" t="s">
        <v>8</v>
      </c>
      <c r="S2233" s="1" t="s">
        <v>9</v>
      </c>
      <c r="T2233" s="1" t="s">
        <v>15</v>
      </c>
      <c r="U2233" s="1" t="s">
        <v>22</v>
      </c>
    </row>
    <row r="2234" spans="1:21" x14ac:dyDescent="0.25">
      <c r="A2234">
        <v>2236</v>
      </c>
      <c r="B2234">
        <f>IF(IFERROR(VLOOKUP(Origen[[#This Row],[Customer ID]],A2235:A6133,1,FALSE),0)&gt;0,1,0)</f>
        <v>0</v>
      </c>
      <c r="C2234">
        <v>40</v>
      </c>
      <c r="D2234" s="1" t="s">
        <v>2</v>
      </c>
      <c r="E2234" s="1" t="str">
        <f>IF(Origen[[#This Row],[Genero Sin Depurar]]="","Desconocido",Origen[[#This Row],[Genero Sin Depurar]])</f>
        <v>Male</v>
      </c>
      <c r="F2234" s="1" t="s">
        <v>107</v>
      </c>
      <c r="G2234" s="1" t="s">
        <v>4</v>
      </c>
      <c r="H2234" s="2">
        <v>49762</v>
      </c>
      <c r="I2234" s="2" t="str">
        <f>TEXT(Origen[[#This Row],[Fecha Compra]],"dddd")</f>
        <v>viernes</v>
      </c>
      <c r="J2234" s="7" t="str">
        <f>TEXT(MONTH(Origen[[#This Row],[Fecha Compra]]),"MM")</f>
        <v>01</v>
      </c>
      <c r="K2234" s="7">
        <f>YEAR(Origen[[#This Row],[Fecha Compra]])</f>
        <v>2036</v>
      </c>
      <c r="L2234">
        <v>44</v>
      </c>
      <c r="M2234">
        <v>82</v>
      </c>
      <c r="N2234">
        <f>Origen[[#This Row],[Unidades]]*Origen[[#This Row],[PVP]]</f>
        <v>3608</v>
      </c>
      <c r="O2234" s="1" t="s">
        <v>97</v>
      </c>
      <c r="P2234" s="1" t="s">
        <v>26</v>
      </c>
      <c r="Q2234" s="1" t="s">
        <v>7</v>
      </c>
      <c r="R2234" s="1" t="s">
        <v>19</v>
      </c>
      <c r="S2234" s="1" t="s">
        <v>52</v>
      </c>
      <c r="T2234" s="1" t="s">
        <v>21</v>
      </c>
      <c r="U2234" s="1" t="s">
        <v>31</v>
      </c>
    </row>
    <row r="2235" spans="1:21" x14ac:dyDescent="0.25">
      <c r="A2235">
        <v>2237</v>
      </c>
      <c r="B2235">
        <f>IF(IFERROR(VLOOKUP(Origen[[#This Row],[Customer ID]],A2236:A6134,1,FALSE),0)&gt;0,1,0)</f>
        <v>0</v>
      </c>
      <c r="C2235">
        <v>23</v>
      </c>
      <c r="D2235" s="1" t="s">
        <v>2</v>
      </c>
      <c r="E2235" s="1" t="str">
        <f>IF(Origen[[#This Row],[Genero Sin Depurar]]="","Desconocido",Origen[[#This Row],[Genero Sin Depurar]])</f>
        <v>Male</v>
      </c>
      <c r="F2235" s="1" t="s">
        <v>95</v>
      </c>
      <c r="G2235" s="1" t="s">
        <v>4</v>
      </c>
      <c r="H2235" s="2">
        <v>49764</v>
      </c>
      <c r="I2235" s="2" t="str">
        <f>TEXT(Origen[[#This Row],[Fecha Compra]],"dddd")</f>
        <v>domingo</v>
      </c>
      <c r="J2235" s="7" t="str">
        <f>TEXT(MONTH(Origen[[#This Row],[Fecha Compra]]),"MM")</f>
        <v>01</v>
      </c>
      <c r="K2235" s="7">
        <f>YEAR(Origen[[#This Row],[Fecha Compra]])</f>
        <v>2036</v>
      </c>
      <c r="L2235">
        <v>18</v>
      </c>
      <c r="M2235">
        <v>88</v>
      </c>
      <c r="N2235">
        <f>Origen[[#This Row],[Unidades]]*Origen[[#This Row],[PVP]]</f>
        <v>1584</v>
      </c>
      <c r="O2235" s="1" t="s">
        <v>42</v>
      </c>
      <c r="P2235" s="1" t="s">
        <v>26</v>
      </c>
      <c r="Q2235" s="1" t="s">
        <v>116</v>
      </c>
      <c r="R2235" s="1" t="s">
        <v>8</v>
      </c>
      <c r="S2235" s="1" t="s">
        <v>36</v>
      </c>
      <c r="T2235" s="1" t="s">
        <v>68</v>
      </c>
      <c r="U2235" s="1" t="s">
        <v>11</v>
      </c>
    </row>
    <row r="2236" spans="1:21" x14ac:dyDescent="0.25">
      <c r="A2236">
        <v>2238</v>
      </c>
      <c r="B2236">
        <f>IF(IFERROR(VLOOKUP(Origen[[#This Row],[Customer ID]],A2237:A6135,1,FALSE),0)&gt;0,1,0)</f>
        <v>0</v>
      </c>
      <c r="C2236">
        <v>45</v>
      </c>
      <c r="D2236" s="1" t="s">
        <v>2</v>
      </c>
      <c r="E2236" s="1" t="str">
        <f>IF(Origen[[#This Row],[Genero Sin Depurar]]="","Desconocido",Origen[[#This Row],[Genero Sin Depurar]])</f>
        <v>Male</v>
      </c>
      <c r="F2236" s="1" t="s">
        <v>23</v>
      </c>
      <c r="G2236" s="1" t="s">
        <v>24</v>
      </c>
      <c r="H2236" s="2">
        <v>49766</v>
      </c>
      <c r="I2236" s="2" t="str">
        <f>TEXT(Origen[[#This Row],[Fecha Compra]],"dddd")</f>
        <v>martes</v>
      </c>
      <c r="J2236" s="7" t="str">
        <f>TEXT(MONTH(Origen[[#This Row],[Fecha Compra]]),"MM")</f>
        <v>01</v>
      </c>
      <c r="K2236" s="7">
        <f>YEAR(Origen[[#This Row],[Fecha Compra]])</f>
        <v>2036</v>
      </c>
      <c r="L2236">
        <v>31</v>
      </c>
      <c r="M2236">
        <v>34</v>
      </c>
      <c r="N2236">
        <f>Origen[[#This Row],[Unidades]]*Origen[[#This Row],[PVP]]</f>
        <v>1054</v>
      </c>
      <c r="O2236" s="1" t="s">
        <v>72</v>
      </c>
      <c r="P2236" s="1" t="s">
        <v>18</v>
      </c>
      <c r="Q2236" s="1" t="s">
        <v>76</v>
      </c>
      <c r="R2236" s="1" t="s">
        <v>35</v>
      </c>
      <c r="S2236" s="1" t="s">
        <v>27</v>
      </c>
      <c r="T2236" s="1" t="s">
        <v>10</v>
      </c>
      <c r="U2236" s="1" t="s">
        <v>79</v>
      </c>
    </row>
    <row r="2237" spans="1:21" x14ac:dyDescent="0.25">
      <c r="A2237">
        <v>2239</v>
      </c>
      <c r="B2237">
        <f>IF(IFERROR(VLOOKUP(Origen[[#This Row],[Customer ID]],A2238:A6136,1,FALSE),0)&gt;0,1,0)</f>
        <v>0</v>
      </c>
      <c r="C2237">
        <v>40</v>
      </c>
      <c r="D2237" s="1" t="s">
        <v>2</v>
      </c>
      <c r="E2237" s="1" t="str">
        <f>IF(Origen[[#This Row],[Genero Sin Depurar]]="","Desconocido",Origen[[#This Row],[Genero Sin Depurar]])</f>
        <v>Male</v>
      </c>
      <c r="F2237" s="1" t="s">
        <v>32</v>
      </c>
      <c r="G2237" s="1" t="s">
        <v>24</v>
      </c>
      <c r="H2237" s="2">
        <v>49768</v>
      </c>
      <c r="I2237" s="2" t="str">
        <f>TEXT(Origen[[#This Row],[Fecha Compra]],"dddd")</f>
        <v>jueves</v>
      </c>
      <c r="J2237" s="7" t="str">
        <f>TEXT(MONTH(Origen[[#This Row],[Fecha Compra]]),"MM")</f>
        <v>01</v>
      </c>
      <c r="K2237" s="7">
        <f>YEAR(Origen[[#This Row],[Fecha Compra]])</f>
        <v>2036</v>
      </c>
      <c r="L2237">
        <v>18</v>
      </c>
      <c r="M2237">
        <v>84</v>
      </c>
      <c r="N2237">
        <f>Origen[[#This Row],[Unidades]]*Origen[[#This Row],[PVP]]</f>
        <v>1512</v>
      </c>
      <c r="O2237" s="1" t="s">
        <v>85</v>
      </c>
      <c r="P2237" s="1" t="s">
        <v>6</v>
      </c>
      <c r="Q2237" s="1" t="s">
        <v>100</v>
      </c>
      <c r="R2237" s="1" t="s">
        <v>8</v>
      </c>
      <c r="S2237" s="1" t="s">
        <v>36</v>
      </c>
      <c r="T2237" s="1" t="s">
        <v>68</v>
      </c>
      <c r="U2237" s="1" t="s">
        <v>22</v>
      </c>
    </row>
    <row r="2238" spans="1:21" x14ac:dyDescent="0.25">
      <c r="A2238">
        <v>2240</v>
      </c>
      <c r="B2238">
        <f>IF(IFERROR(VLOOKUP(Origen[[#This Row],[Customer ID]],A2239:A6137,1,FALSE),0)&gt;0,1,0)</f>
        <v>0</v>
      </c>
      <c r="C2238">
        <v>42</v>
      </c>
      <c r="D2238" s="1" t="s">
        <v>2</v>
      </c>
      <c r="E2238" s="1" t="str">
        <f>IF(Origen[[#This Row],[Genero Sin Depurar]]="","Desconocido",Origen[[#This Row],[Genero Sin Depurar]])</f>
        <v>Male</v>
      </c>
      <c r="F2238" s="1" t="s">
        <v>88</v>
      </c>
      <c r="G2238" s="1" t="s">
        <v>49</v>
      </c>
      <c r="H2238" s="2">
        <v>49770</v>
      </c>
      <c r="I2238" s="2" t="str">
        <f>TEXT(Origen[[#This Row],[Fecha Compra]],"dddd")</f>
        <v>sábado</v>
      </c>
      <c r="J2238" s="7" t="str">
        <f>TEXT(MONTH(Origen[[#This Row],[Fecha Compra]]),"MM")</f>
        <v>01</v>
      </c>
      <c r="K2238" s="7">
        <f>YEAR(Origen[[#This Row],[Fecha Compra]])</f>
        <v>2036</v>
      </c>
      <c r="L2238">
        <v>41</v>
      </c>
      <c r="M2238">
        <v>96</v>
      </c>
      <c r="N2238">
        <f>Origen[[#This Row],[Unidades]]*Origen[[#This Row],[PVP]]</f>
        <v>3936</v>
      </c>
      <c r="O2238" s="1" t="s">
        <v>72</v>
      </c>
      <c r="P2238" s="1" t="s">
        <v>6</v>
      </c>
      <c r="Q2238" s="1" t="s">
        <v>108</v>
      </c>
      <c r="R2238" s="1" t="s">
        <v>35</v>
      </c>
      <c r="S2238" s="1" t="s">
        <v>52</v>
      </c>
      <c r="T2238" s="1" t="s">
        <v>21</v>
      </c>
      <c r="U2238" s="1" t="s">
        <v>79</v>
      </c>
    </row>
    <row r="2239" spans="1:21" x14ac:dyDescent="0.25">
      <c r="A2239">
        <v>2241</v>
      </c>
      <c r="B2239">
        <f>IF(IFERROR(VLOOKUP(Origen[[#This Row],[Customer ID]],A2240:A6138,1,FALSE),0)&gt;0,1,0)</f>
        <v>0</v>
      </c>
      <c r="C2239">
        <v>57</v>
      </c>
      <c r="D2239" s="1" t="s">
        <v>2</v>
      </c>
      <c r="E2239" s="1" t="str">
        <f>IF(Origen[[#This Row],[Genero Sin Depurar]]="","Desconocido",Origen[[#This Row],[Genero Sin Depurar]])</f>
        <v>Male</v>
      </c>
      <c r="F2239" s="1" t="s">
        <v>23</v>
      </c>
      <c r="G2239" s="1" t="s">
        <v>24</v>
      </c>
      <c r="H2239" s="2">
        <v>49772</v>
      </c>
      <c r="I2239" s="2" t="str">
        <f>TEXT(Origen[[#This Row],[Fecha Compra]],"dddd")</f>
        <v>lunes</v>
      </c>
      <c r="J2239" s="7" t="str">
        <f>TEXT(MONTH(Origen[[#This Row],[Fecha Compra]]),"MM")</f>
        <v>01</v>
      </c>
      <c r="K2239" s="7">
        <f>YEAR(Origen[[#This Row],[Fecha Compra]])</f>
        <v>2036</v>
      </c>
      <c r="L2239">
        <v>18</v>
      </c>
      <c r="M2239">
        <v>71</v>
      </c>
      <c r="N2239">
        <f>Origen[[#This Row],[Unidades]]*Origen[[#This Row],[PVP]]</f>
        <v>1278</v>
      </c>
      <c r="O2239" s="1" t="s">
        <v>81</v>
      </c>
      <c r="P2239" s="1" t="s">
        <v>6</v>
      </c>
      <c r="Q2239" s="1" t="s">
        <v>78</v>
      </c>
      <c r="R2239" s="1" t="s">
        <v>8</v>
      </c>
      <c r="S2239" s="1" t="s">
        <v>27</v>
      </c>
      <c r="T2239" s="1" t="s">
        <v>68</v>
      </c>
      <c r="U2239" s="1" t="s">
        <v>79</v>
      </c>
    </row>
    <row r="2240" spans="1:21" x14ac:dyDescent="0.25">
      <c r="A2240">
        <v>2242</v>
      </c>
      <c r="B2240">
        <f>IF(IFERROR(VLOOKUP(Origen[[#This Row],[Customer ID]],A2241:A6139,1,FALSE),0)&gt;0,1,0)</f>
        <v>0</v>
      </c>
      <c r="C2240">
        <v>18</v>
      </c>
      <c r="D2240" s="1" t="s">
        <v>2</v>
      </c>
      <c r="E2240" s="1" t="str">
        <f>IF(Origen[[#This Row],[Genero Sin Depurar]]="","Desconocido",Origen[[#This Row],[Genero Sin Depurar]])</f>
        <v>Male</v>
      </c>
      <c r="F2240" s="1" t="s">
        <v>84</v>
      </c>
      <c r="G2240" s="1" t="s">
        <v>45</v>
      </c>
      <c r="H2240" s="2">
        <v>49774</v>
      </c>
      <c r="I2240" s="2" t="str">
        <f>TEXT(Origen[[#This Row],[Fecha Compra]],"dddd")</f>
        <v>miércoles</v>
      </c>
      <c r="J2240" s="7" t="str">
        <f>TEXT(MONTH(Origen[[#This Row],[Fecha Compra]]),"MM")</f>
        <v>01</v>
      </c>
      <c r="K2240" s="7">
        <f>YEAR(Origen[[#This Row],[Fecha Compra]])</f>
        <v>2036</v>
      </c>
      <c r="L2240">
        <v>3</v>
      </c>
      <c r="M2240">
        <v>77</v>
      </c>
      <c r="N2240">
        <f>Origen[[#This Row],[Unidades]]*Origen[[#This Row],[PVP]]</f>
        <v>231</v>
      </c>
      <c r="O2240" s="1" t="s">
        <v>110</v>
      </c>
      <c r="P2240" s="1" t="s">
        <v>26</v>
      </c>
      <c r="Q2240" s="1" t="s">
        <v>55</v>
      </c>
      <c r="R2240" s="1" t="s">
        <v>35</v>
      </c>
      <c r="S2240" s="1" t="s">
        <v>20</v>
      </c>
      <c r="T2240" s="1" t="s">
        <v>57</v>
      </c>
      <c r="U2240" s="1" t="s">
        <v>58</v>
      </c>
    </row>
    <row r="2241" spans="1:21" x14ac:dyDescent="0.25">
      <c r="A2241">
        <v>2243</v>
      </c>
      <c r="B2241">
        <f>IF(IFERROR(VLOOKUP(Origen[[#This Row],[Customer ID]],A2242:A6140,1,FALSE),0)&gt;0,1,0)</f>
        <v>0</v>
      </c>
      <c r="C2241">
        <v>18</v>
      </c>
      <c r="D2241" s="1" t="s">
        <v>2</v>
      </c>
      <c r="E2241" s="1" t="str">
        <f>IF(Origen[[#This Row],[Genero Sin Depurar]]="","Desconocido",Origen[[#This Row],[Genero Sin Depurar]])</f>
        <v>Male</v>
      </c>
      <c r="F2241" s="1" t="s">
        <v>69</v>
      </c>
      <c r="G2241" s="1" t="s">
        <v>4</v>
      </c>
      <c r="H2241" s="2">
        <v>49776</v>
      </c>
      <c r="I2241" s="2" t="str">
        <f>TEXT(Origen[[#This Row],[Fecha Compra]],"dddd")</f>
        <v>viernes</v>
      </c>
      <c r="J2241" s="7" t="str">
        <f>TEXT(MONTH(Origen[[#This Row],[Fecha Compra]]),"MM")</f>
        <v>01</v>
      </c>
      <c r="K2241" s="7">
        <f>YEAR(Origen[[#This Row],[Fecha Compra]])</f>
        <v>2036</v>
      </c>
      <c r="L2241">
        <v>5</v>
      </c>
      <c r="M2241">
        <v>66</v>
      </c>
      <c r="N2241">
        <f>Origen[[#This Row],[Unidades]]*Origen[[#This Row],[PVP]]</f>
        <v>330</v>
      </c>
      <c r="O2241" s="1" t="s">
        <v>89</v>
      </c>
      <c r="P2241" s="1" t="s">
        <v>26</v>
      </c>
      <c r="Q2241" s="1" t="s">
        <v>103</v>
      </c>
      <c r="R2241" s="1" t="s">
        <v>19</v>
      </c>
      <c r="S2241" s="1" t="s">
        <v>27</v>
      </c>
      <c r="T2241" s="1" t="s">
        <v>21</v>
      </c>
      <c r="U2241" s="1" t="s">
        <v>58</v>
      </c>
    </row>
    <row r="2242" spans="1:21" x14ac:dyDescent="0.25">
      <c r="A2242">
        <v>2244</v>
      </c>
      <c r="B2242">
        <f>IF(IFERROR(VLOOKUP(Origen[[#This Row],[Customer ID]],A2243:A6141,1,FALSE),0)&gt;0,1,0)</f>
        <v>0</v>
      </c>
      <c r="C2242">
        <v>56</v>
      </c>
      <c r="D2242" s="1" t="s">
        <v>2</v>
      </c>
      <c r="E2242" s="1" t="str">
        <f>IF(Origen[[#This Row],[Genero Sin Depurar]]="","Desconocido",Origen[[#This Row],[Genero Sin Depurar]])</f>
        <v>Male</v>
      </c>
      <c r="F2242" s="1" t="s">
        <v>37</v>
      </c>
      <c r="G2242" s="1" t="s">
        <v>4</v>
      </c>
      <c r="H2242" s="2">
        <v>49778</v>
      </c>
      <c r="I2242" s="2" t="str">
        <f>TEXT(Origen[[#This Row],[Fecha Compra]],"dddd")</f>
        <v>domingo</v>
      </c>
      <c r="J2242" s="7" t="str">
        <f>TEXT(MONTH(Origen[[#This Row],[Fecha Compra]]),"MM")</f>
        <v>01</v>
      </c>
      <c r="K2242" s="7">
        <f>YEAR(Origen[[#This Row],[Fecha Compra]])</f>
        <v>2036</v>
      </c>
      <c r="L2242">
        <v>13</v>
      </c>
      <c r="M2242">
        <v>21</v>
      </c>
      <c r="N2242">
        <f>Origen[[#This Row],[Unidades]]*Origen[[#This Row],[PVP]]</f>
        <v>273</v>
      </c>
      <c r="O2242" s="1" t="s">
        <v>17</v>
      </c>
      <c r="P2242" s="1" t="s">
        <v>26</v>
      </c>
      <c r="Q2242" s="1" t="s">
        <v>67</v>
      </c>
      <c r="R2242" s="1" t="s">
        <v>8</v>
      </c>
      <c r="S2242" s="1" t="s">
        <v>52</v>
      </c>
      <c r="T2242" s="1" t="s">
        <v>68</v>
      </c>
      <c r="U2242" s="1" t="s">
        <v>31</v>
      </c>
    </row>
    <row r="2243" spans="1:21" x14ac:dyDescent="0.25">
      <c r="A2243">
        <v>2245</v>
      </c>
      <c r="B2243">
        <f>IF(IFERROR(VLOOKUP(Origen[[#This Row],[Customer ID]],A2244:A6142,1,FALSE),0)&gt;0,1,0)</f>
        <v>0</v>
      </c>
      <c r="C2243">
        <v>35</v>
      </c>
      <c r="D2243" s="1" t="s">
        <v>2</v>
      </c>
      <c r="E2243" s="1" t="str">
        <f>IF(Origen[[#This Row],[Genero Sin Depurar]]="","Desconocido",Origen[[#This Row],[Genero Sin Depurar]])</f>
        <v>Male</v>
      </c>
      <c r="F2243" s="1" t="s">
        <v>41</v>
      </c>
      <c r="G2243" s="1" t="s">
        <v>4</v>
      </c>
      <c r="H2243" s="2">
        <v>49780</v>
      </c>
      <c r="I2243" s="2" t="str">
        <f>TEXT(Origen[[#This Row],[Fecha Compra]],"dddd")</f>
        <v>martes</v>
      </c>
      <c r="J2243" s="7" t="str">
        <f>TEXT(MONTH(Origen[[#This Row],[Fecha Compra]]),"MM")</f>
        <v>01</v>
      </c>
      <c r="K2243" s="7">
        <f>YEAR(Origen[[#This Row],[Fecha Compra]])</f>
        <v>2036</v>
      </c>
      <c r="L2243">
        <v>22</v>
      </c>
      <c r="M2243">
        <v>37</v>
      </c>
      <c r="N2243">
        <f>Origen[[#This Row],[Unidades]]*Origen[[#This Row],[PVP]]</f>
        <v>814</v>
      </c>
      <c r="O2243" s="1" t="s">
        <v>113</v>
      </c>
      <c r="P2243" s="1" t="s">
        <v>26</v>
      </c>
      <c r="Q2243" s="1" t="s">
        <v>62</v>
      </c>
      <c r="R2243" s="1" t="s">
        <v>35</v>
      </c>
      <c r="S2243" s="1" t="s">
        <v>52</v>
      </c>
      <c r="T2243" s="1" t="s">
        <v>28</v>
      </c>
      <c r="U2243" s="1" t="s">
        <v>31</v>
      </c>
    </row>
    <row r="2244" spans="1:21" x14ac:dyDescent="0.25">
      <c r="A2244">
        <v>2246</v>
      </c>
      <c r="B2244">
        <f>IF(IFERROR(VLOOKUP(Origen[[#This Row],[Customer ID]],A2245:A6143,1,FALSE),0)&gt;0,1,0)</f>
        <v>0</v>
      </c>
      <c r="C2244">
        <v>49</v>
      </c>
      <c r="D2244" s="1" t="s">
        <v>2</v>
      </c>
      <c r="E2244" s="1" t="str">
        <f>IF(Origen[[#This Row],[Genero Sin Depurar]]="","Desconocido",Origen[[#This Row],[Genero Sin Depurar]])</f>
        <v>Male</v>
      </c>
      <c r="F2244" s="1" t="s">
        <v>107</v>
      </c>
      <c r="G2244" s="1" t="s">
        <v>4</v>
      </c>
      <c r="H2244" s="2">
        <v>49782</v>
      </c>
      <c r="I2244" s="2" t="str">
        <f>TEXT(Origen[[#This Row],[Fecha Compra]],"dddd")</f>
        <v>jueves</v>
      </c>
      <c r="J2244" s="7" t="str">
        <f>TEXT(MONTH(Origen[[#This Row],[Fecha Compra]]),"MM")</f>
        <v>01</v>
      </c>
      <c r="K2244" s="7">
        <f>YEAR(Origen[[#This Row],[Fecha Compra]])</f>
        <v>2036</v>
      </c>
      <c r="L2244">
        <v>45</v>
      </c>
      <c r="M2244">
        <v>90</v>
      </c>
      <c r="N2244">
        <f>Origen[[#This Row],[Unidades]]*Origen[[#This Row],[PVP]]</f>
        <v>4050</v>
      </c>
      <c r="O2244" s="1" t="s">
        <v>61</v>
      </c>
      <c r="P2244" s="1" t="s">
        <v>6</v>
      </c>
      <c r="Q2244" s="1" t="s">
        <v>7</v>
      </c>
      <c r="R2244" s="1" t="s">
        <v>39</v>
      </c>
      <c r="S2244" s="1" t="s">
        <v>20</v>
      </c>
      <c r="T2244" s="1" t="s">
        <v>28</v>
      </c>
      <c r="U2244" s="1" t="s">
        <v>11</v>
      </c>
    </row>
    <row r="2245" spans="1:21" x14ac:dyDescent="0.25">
      <c r="A2245">
        <v>2247</v>
      </c>
      <c r="B2245">
        <f>IF(IFERROR(VLOOKUP(Origen[[#This Row],[Customer ID]],A2246:A6144,1,FALSE),0)&gt;0,1,0)</f>
        <v>0</v>
      </c>
      <c r="C2245">
        <v>49</v>
      </c>
      <c r="D2245" s="1" t="s">
        <v>2</v>
      </c>
      <c r="E2245" s="1" t="str">
        <f>IF(Origen[[#This Row],[Genero Sin Depurar]]="","Desconocido",Origen[[#This Row],[Genero Sin Depurar]])</f>
        <v>Male</v>
      </c>
      <c r="F2245" s="1" t="s">
        <v>84</v>
      </c>
      <c r="G2245" s="1" t="s">
        <v>45</v>
      </c>
      <c r="H2245" s="2">
        <v>49784</v>
      </c>
      <c r="I2245" s="2" t="str">
        <f>TEXT(Origen[[#This Row],[Fecha Compra]],"dddd")</f>
        <v>sábado</v>
      </c>
      <c r="J2245" s="7" t="str">
        <f>TEXT(MONTH(Origen[[#This Row],[Fecha Compra]]),"MM")</f>
        <v>01</v>
      </c>
      <c r="K2245" s="7">
        <f>YEAR(Origen[[#This Row],[Fecha Compra]])</f>
        <v>2036</v>
      </c>
      <c r="L2245">
        <v>39</v>
      </c>
      <c r="M2245">
        <v>96</v>
      </c>
      <c r="N2245">
        <f>Origen[[#This Row],[Unidades]]*Origen[[#This Row],[PVP]]</f>
        <v>3744</v>
      </c>
      <c r="O2245" s="1" t="s">
        <v>59</v>
      </c>
      <c r="P2245" s="1" t="s">
        <v>26</v>
      </c>
      <c r="Q2245" s="1" t="s">
        <v>91</v>
      </c>
      <c r="R2245" s="1" t="s">
        <v>39</v>
      </c>
      <c r="S2245" s="1" t="s">
        <v>56</v>
      </c>
      <c r="T2245" s="1" t="s">
        <v>28</v>
      </c>
      <c r="U2245" s="1" t="s">
        <v>79</v>
      </c>
    </row>
    <row r="2246" spans="1:21" x14ac:dyDescent="0.25">
      <c r="A2246">
        <v>2248</v>
      </c>
      <c r="B2246">
        <f>IF(IFERROR(VLOOKUP(Origen[[#This Row],[Customer ID]],A2247:A6145,1,FALSE),0)&gt;0,1,0)</f>
        <v>0</v>
      </c>
      <c r="C2246">
        <v>34</v>
      </c>
      <c r="D2246" s="1" t="s">
        <v>2</v>
      </c>
      <c r="E2246" s="1" t="str">
        <f>IF(Origen[[#This Row],[Genero Sin Depurar]]="","Desconocido",Origen[[#This Row],[Genero Sin Depurar]])</f>
        <v>Male</v>
      </c>
      <c r="F2246" s="1" t="s">
        <v>88</v>
      </c>
      <c r="G2246" s="1" t="s">
        <v>49</v>
      </c>
      <c r="H2246" s="2">
        <v>49786</v>
      </c>
      <c r="I2246" s="2" t="str">
        <f>TEXT(Origen[[#This Row],[Fecha Compra]],"dddd")</f>
        <v>lunes</v>
      </c>
      <c r="J2246" s="7" t="str">
        <f>TEXT(MONTH(Origen[[#This Row],[Fecha Compra]]),"MM")</f>
        <v>01</v>
      </c>
      <c r="K2246" s="7">
        <f>YEAR(Origen[[#This Row],[Fecha Compra]])</f>
        <v>2036</v>
      </c>
      <c r="L2246">
        <v>18</v>
      </c>
      <c r="M2246">
        <v>37</v>
      </c>
      <c r="N2246">
        <f>Origen[[#This Row],[Unidades]]*Origen[[#This Row],[PVP]]</f>
        <v>666</v>
      </c>
      <c r="O2246" s="1" t="s">
        <v>85</v>
      </c>
      <c r="P2246" s="1" t="s">
        <v>6</v>
      </c>
      <c r="Q2246" s="1" t="s">
        <v>67</v>
      </c>
      <c r="R2246" s="1" t="s">
        <v>35</v>
      </c>
      <c r="S2246" s="1" t="s">
        <v>27</v>
      </c>
      <c r="T2246" s="1" t="s">
        <v>10</v>
      </c>
      <c r="U2246" s="1" t="s">
        <v>31</v>
      </c>
    </row>
    <row r="2247" spans="1:21" x14ac:dyDescent="0.25">
      <c r="A2247">
        <v>2249</v>
      </c>
      <c r="B2247">
        <f>IF(IFERROR(VLOOKUP(Origen[[#This Row],[Customer ID]],A2248:A6146,1,FALSE),0)&gt;0,1,0)</f>
        <v>0</v>
      </c>
      <c r="C2247">
        <v>63</v>
      </c>
      <c r="D2247" s="1" t="s">
        <v>2</v>
      </c>
      <c r="E2247" s="1" t="str">
        <f>IF(Origen[[#This Row],[Genero Sin Depurar]]="","Desconocido",Origen[[#This Row],[Genero Sin Depurar]])</f>
        <v>Male</v>
      </c>
      <c r="F2247" s="1" t="s">
        <v>95</v>
      </c>
      <c r="G2247" s="1" t="s">
        <v>4</v>
      </c>
      <c r="H2247" s="2">
        <v>49788</v>
      </c>
      <c r="I2247" s="2" t="str">
        <f>TEXT(Origen[[#This Row],[Fecha Compra]],"dddd")</f>
        <v>miércoles</v>
      </c>
      <c r="J2247" s="7" t="str">
        <f>TEXT(MONTH(Origen[[#This Row],[Fecha Compra]]),"MM")</f>
        <v>01</v>
      </c>
      <c r="K2247" s="7">
        <f>YEAR(Origen[[#This Row],[Fecha Compra]])</f>
        <v>2036</v>
      </c>
      <c r="L2247">
        <v>19</v>
      </c>
      <c r="M2247">
        <v>66</v>
      </c>
      <c r="N2247">
        <f>Origen[[#This Row],[Unidades]]*Origen[[#This Row],[PVP]]</f>
        <v>1254</v>
      </c>
      <c r="O2247" s="1" t="s">
        <v>25</v>
      </c>
      <c r="P2247" s="1" t="s">
        <v>26</v>
      </c>
      <c r="Q2247" s="1" t="s">
        <v>65</v>
      </c>
      <c r="R2247" s="1" t="s">
        <v>8</v>
      </c>
      <c r="S2247" s="1" t="s">
        <v>20</v>
      </c>
      <c r="T2247" s="1" t="s">
        <v>28</v>
      </c>
      <c r="U2247" s="1" t="s">
        <v>11</v>
      </c>
    </row>
    <row r="2248" spans="1:21" x14ac:dyDescent="0.25">
      <c r="A2248">
        <v>2250</v>
      </c>
      <c r="B2248">
        <f>IF(IFERROR(VLOOKUP(Origen[[#This Row],[Customer ID]],A2249:A6147,1,FALSE),0)&gt;0,1,0)</f>
        <v>0</v>
      </c>
      <c r="C2248">
        <v>42</v>
      </c>
      <c r="D2248" s="1" t="s">
        <v>2</v>
      </c>
      <c r="E2248" s="1" t="str">
        <f>IF(Origen[[#This Row],[Genero Sin Depurar]]="","Desconocido",Origen[[#This Row],[Genero Sin Depurar]])</f>
        <v>Male</v>
      </c>
      <c r="F2248" s="1" t="s">
        <v>125</v>
      </c>
      <c r="G2248" s="1" t="s">
        <v>49</v>
      </c>
      <c r="H2248" s="2">
        <v>49790</v>
      </c>
      <c r="I2248" s="2" t="str">
        <f>TEXT(Origen[[#This Row],[Fecha Compra]],"dddd")</f>
        <v>viernes</v>
      </c>
      <c r="J2248" s="7" t="str">
        <f>TEXT(MONTH(Origen[[#This Row],[Fecha Compra]]),"MM")</f>
        <v>01</v>
      </c>
      <c r="K2248" s="7">
        <f>YEAR(Origen[[#This Row],[Fecha Compra]])</f>
        <v>2036</v>
      </c>
      <c r="L2248">
        <v>29</v>
      </c>
      <c r="M2248">
        <v>45</v>
      </c>
      <c r="N2248">
        <f>Origen[[#This Row],[Unidades]]*Origen[[#This Row],[PVP]]</f>
        <v>1305</v>
      </c>
      <c r="O2248" s="1" t="s">
        <v>33</v>
      </c>
      <c r="P2248" s="1" t="s">
        <v>74</v>
      </c>
      <c r="Q2248" s="1" t="s">
        <v>108</v>
      </c>
      <c r="R2248" s="1" t="s">
        <v>19</v>
      </c>
      <c r="S2248" s="1" t="s">
        <v>27</v>
      </c>
      <c r="T2248" s="1" t="s">
        <v>68</v>
      </c>
      <c r="U2248" s="1" t="s">
        <v>22</v>
      </c>
    </row>
    <row r="2249" spans="1:21" x14ac:dyDescent="0.25">
      <c r="A2249">
        <v>2251</v>
      </c>
      <c r="B2249">
        <f>IF(IFERROR(VLOOKUP(Origen[[#This Row],[Customer ID]],A2250:A6148,1,FALSE),0)&gt;0,1,0)</f>
        <v>0</v>
      </c>
      <c r="C2249">
        <v>41</v>
      </c>
      <c r="D2249" s="1" t="s">
        <v>2</v>
      </c>
      <c r="E2249" s="1" t="str">
        <f>IF(Origen[[#This Row],[Genero Sin Depurar]]="","Desconocido",Origen[[#This Row],[Genero Sin Depurar]])</f>
        <v>Male</v>
      </c>
      <c r="F2249" s="1" t="s">
        <v>53</v>
      </c>
      <c r="G2249" s="1" t="s">
        <v>24</v>
      </c>
      <c r="H2249" s="2">
        <v>49792</v>
      </c>
      <c r="I2249" s="2" t="str">
        <f>TEXT(Origen[[#This Row],[Fecha Compra]],"dddd")</f>
        <v>domingo</v>
      </c>
      <c r="J2249" s="7" t="str">
        <f>TEXT(MONTH(Origen[[#This Row],[Fecha Compra]]),"MM")</f>
        <v>01</v>
      </c>
      <c r="K2249" s="7">
        <f>YEAR(Origen[[#This Row],[Fecha Compra]])</f>
        <v>2036</v>
      </c>
      <c r="L2249">
        <v>19</v>
      </c>
      <c r="M2249">
        <v>89</v>
      </c>
      <c r="N2249">
        <f>Origen[[#This Row],[Unidades]]*Origen[[#This Row],[PVP]]</f>
        <v>1691</v>
      </c>
      <c r="O2249" s="1" t="s">
        <v>94</v>
      </c>
      <c r="P2249" s="1" t="s">
        <v>6</v>
      </c>
      <c r="Q2249" s="1" t="s">
        <v>51</v>
      </c>
      <c r="R2249" s="1" t="s">
        <v>35</v>
      </c>
      <c r="S2249" s="1" t="s">
        <v>56</v>
      </c>
      <c r="T2249" s="1" t="s">
        <v>21</v>
      </c>
      <c r="U2249" s="1" t="s">
        <v>22</v>
      </c>
    </row>
    <row r="2250" spans="1:21" x14ac:dyDescent="0.25">
      <c r="A2250">
        <v>2252</v>
      </c>
      <c r="B2250">
        <f>IF(IFERROR(VLOOKUP(Origen[[#This Row],[Customer ID]],A2251:A6149,1,FALSE),0)&gt;0,1,0)</f>
        <v>0</v>
      </c>
      <c r="C2250">
        <v>26</v>
      </c>
      <c r="D2250" s="1" t="s">
        <v>2</v>
      </c>
      <c r="E2250" s="1" t="str">
        <f>IF(Origen[[#This Row],[Genero Sin Depurar]]="","Desconocido",Origen[[#This Row],[Genero Sin Depurar]])</f>
        <v>Male</v>
      </c>
      <c r="F2250" s="1" t="s">
        <v>53</v>
      </c>
      <c r="G2250" s="1" t="s">
        <v>24</v>
      </c>
      <c r="H2250" s="2">
        <v>49794</v>
      </c>
      <c r="I2250" s="2" t="str">
        <f>TEXT(Origen[[#This Row],[Fecha Compra]],"dddd")</f>
        <v>martes</v>
      </c>
      <c r="J2250" s="7" t="str">
        <f>TEXT(MONTH(Origen[[#This Row],[Fecha Compra]]),"MM")</f>
        <v>01</v>
      </c>
      <c r="K2250" s="7">
        <f>YEAR(Origen[[#This Row],[Fecha Compra]])</f>
        <v>2036</v>
      </c>
      <c r="L2250">
        <v>22</v>
      </c>
      <c r="M2250">
        <v>94</v>
      </c>
      <c r="N2250">
        <f>Origen[[#This Row],[Unidades]]*Origen[[#This Row],[PVP]]</f>
        <v>2068</v>
      </c>
      <c r="O2250" s="1" t="s">
        <v>123</v>
      </c>
      <c r="P2250" s="1" t="s">
        <v>6</v>
      </c>
      <c r="Q2250" s="1" t="s">
        <v>62</v>
      </c>
      <c r="R2250" s="1" t="s">
        <v>39</v>
      </c>
      <c r="S2250" s="1" t="s">
        <v>20</v>
      </c>
      <c r="T2250" s="1" t="s">
        <v>68</v>
      </c>
      <c r="U2250" s="1" t="s">
        <v>70</v>
      </c>
    </row>
    <row r="2251" spans="1:21" x14ac:dyDescent="0.25">
      <c r="A2251">
        <v>2253</v>
      </c>
      <c r="B2251">
        <f>IF(IFERROR(VLOOKUP(Origen[[#This Row],[Customer ID]],A2252:A6150,1,FALSE),0)&gt;0,1,0)</f>
        <v>0</v>
      </c>
      <c r="C2251">
        <v>48</v>
      </c>
      <c r="D2251" s="1" t="s">
        <v>2</v>
      </c>
      <c r="E2251" s="1" t="str">
        <f>IF(Origen[[#This Row],[Genero Sin Depurar]]="","Desconocido",Origen[[#This Row],[Genero Sin Depurar]])</f>
        <v>Male</v>
      </c>
      <c r="F2251" s="1" t="s">
        <v>53</v>
      </c>
      <c r="G2251" s="1" t="s">
        <v>24</v>
      </c>
      <c r="H2251" s="2">
        <v>49796</v>
      </c>
      <c r="I2251" s="2" t="str">
        <f>TEXT(Origen[[#This Row],[Fecha Compra]],"dddd")</f>
        <v>jueves</v>
      </c>
      <c r="J2251" s="7" t="str">
        <f>TEXT(MONTH(Origen[[#This Row],[Fecha Compra]]),"MM")</f>
        <v>01</v>
      </c>
      <c r="K2251" s="7">
        <f>YEAR(Origen[[#This Row],[Fecha Compra]])</f>
        <v>2036</v>
      </c>
      <c r="L2251">
        <v>21</v>
      </c>
      <c r="M2251">
        <v>96</v>
      </c>
      <c r="N2251">
        <f>Origen[[#This Row],[Unidades]]*Origen[[#This Row],[PVP]]</f>
        <v>2016</v>
      </c>
      <c r="O2251" s="1" t="s">
        <v>127</v>
      </c>
      <c r="P2251" s="1" t="s">
        <v>18</v>
      </c>
      <c r="Q2251" s="1" t="s">
        <v>14</v>
      </c>
      <c r="R2251" s="1" t="s">
        <v>35</v>
      </c>
      <c r="S2251" s="1" t="s">
        <v>9</v>
      </c>
      <c r="T2251" s="1" t="s">
        <v>57</v>
      </c>
      <c r="U2251" s="1" t="s">
        <v>31</v>
      </c>
    </row>
    <row r="2252" spans="1:21" x14ac:dyDescent="0.25">
      <c r="A2252">
        <v>2254</v>
      </c>
      <c r="B2252">
        <f>IF(IFERROR(VLOOKUP(Origen[[#This Row],[Customer ID]],A2253:A6151,1,FALSE),0)&gt;0,1,0)</f>
        <v>0</v>
      </c>
      <c r="C2252">
        <v>62</v>
      </c>
      <c r="D2252" s="1" t="s">
        <v>2</v>
      </c>
      <c r="E2252" s="1" t="str">
        <f>IF(Origen[[#This Row],[Genero Sin Depurar]]="","Desconocido",Origen[[#This Row],[Genero Sin Depurar]])</f>
        <v>Male</v>
      </c>
      <c r="F2252" s="1" t="s">
        <v>86</v>
      </c>
      <c r="G2252" s="1" t="s">
        <v>4</v>
      </c>
      <c r="H2252" s="2">
        <v>49798</v>
      </c>
      <c r="I2252" s="2" t="str">
        <f>TEXT(Origen[[#This Row],[Fecha Compra]],"dddd")</f>
        <v>sábado</v>
      </c>
      <c r="J2252" s="7" t="str">
        <f>TEXT(MONTH(Origen[[#This Row],[Fecha Compra]]),"MM")</f>
        <v>01</v>
      </c>
      <c r="K2252" s="7">
        <f>YEAR(Origen[[#This Row],[Fecha Compra]])</f>
        <v>2036</v>
      </c>
      <c r="L2252">
        <v>22</v>
      </c>
      <c r="M2252">
        <v>31</v>
      </c>
      <c r="N2252">
        <f>Origen[[#This Row],[Unidades]]*Origen[[#This Row],[PVP]]</f>
        <v>682</v>
      </c>
      <c r="O2252" s="1" t="s">
        <v>83</v>
      </c>
      <c r="P2252" s="1" t="s">
        <v>26</v>
      </c>
      <c r="Q2252" s="1" t="s">
        <v>92</v>
      </c>
      <c r="R2252" s="1" t="s">
        <v>19</v>
      </c>
      <c r="S2252" s="1" t="s">
        <v>56</v>
      </c>
      <c r="T2252" s="1" t="s">
        <v>28</v>
      </c>
      <c r="U2252" s="1" t="s">
        <v>70</v>
      </c>
    </row>
    <row r="2253" spans="1:21" x14ac:dyDescent="0.25">
      <c r="A2253">
        <v>2255</v>
      </c>
      <c r="B2253">
        <f>IF(IFERROR(VLOOKUP(Origen[[#This Row],[Customer ID]],A2254:A6152,1,FALSE),0)&gt;0,1,0)</f>
        <v>0</v>
      </c>
      <c r="C2253">
        <v>24</v>
      </c>
      <c r="D2253" s="1" t="s">
        <v>2</v>
      </c>
      <c r="E2253" s="1" t="str">
        <f>IF(Origen[[#This Row],[Genero Sin Depurar]]="","Desconocido",Origen[[#This Row],[Genero Sin Depurar]])</f>
        <v>Male</v>
      </c>
      <c r="F2253" s="1" t="s">
        <v>115</v>
      </c>
      <c r="G2253" s="1" t="s">
        <v>49</v>
      </c>
      <c r="H2253" s="2">
        <v>49800</v>
      </c>
      <c r="I2253" s="2" t="str">
        <f>TEXT(Origen[[#This Row],[Fecha Compra]],"dddd")</f>
        <v>lunes</v>
      </c>
      <c r="J2253" s="7" t="str">
        <f>TEXT(MONTH(Origen[[#This Row],[Fecha Compra]]),"MM")</f>
        <v>01</v>
      </c>
      <c r="K2253" s="7">
        <f>YEAR(Origen[[#This Row],[Fecha Compra]])</f>
        <v>2036</v>
      </c>
      <c r="L2253">
        <v>44</v>
      </c>
      <c r="M2253">
        <v>79</v>
      </c>
      <c r="N2253">
        <f>Origen[[#This Row],[Unidades]]*Origen[[#This Row],[PVP]]</f>
        <v>3476</v>
      </c>
      <c r="O2253" s="1" t="s">
        <v>96</v>
      </c>
      <c r="P2253" s="1" t="s">
        <v>26</v>
      </c>
      <c r="Q2253" s="1" t="s">
        <v>62</v>
      </c>
      <c r="R2253" s="1" t="s">
        <v>8</v>
      </c>
      <c r="S2253" s="1" t="s">
        <v>56</v>
      </c>
      <c r="T2253" s="1" t="s">
        <v>28</v>
      </c>
      <c r="U2253" s="1" t="s">
        <v>79</v>
      </c>
    </row>
    <row r="2254" spans="1:21" x14ac:dyDescent="0.25">
      <c r="A2254">
        <v>2256</v>
      </c>
      <c r="B2254">
        <f>IF(IFERROR(VLOOKUP(Origen[[#This Row],[Customer ID]],A2255:A6153,1,FALSE),0)&gt;0,1,0)</f>
        <v>0</v>
      </c>
      <c r="C2254">
        <v>48</v>
      </c>
      <c r="D2254" s="1" t="s">
        <v>2</v>
      </c>
      <c r="E2254" s="1" t="str">
        <f>IF(Origen[[#This Row],[Genero Sin Depurar]]="","Desconocido",Origen[[#This Row],[Genero Sin Depurar]])</f>
        <v>Male</v>
      </c>
      <c r="F2254" s="1" t="s">
        <v>44</v>
      </c>
      <c r="G2254" s="1" t="s">
        <v>45</v>
      </c>
      <c r="H2254" s="2">
        <v>49802</v>
      </c>
      <c r="I2254" s="2" t="str">
        <f>TEXT(Origen[[#This Row],[Fecha Compra]],"dddd")</f>
        <v>miércoles</v>
      </c>
      <c r="J2254" s="7" t="str">
        <f>TEXT(MONTH(Origen[[#This Row],[Fecha Compra]]),"MM")</f>
        <v>01</v>
      </c>
      <c r="K2254" s="7">
        <f>YEAR(Origen[[#This Row],[Fecha Compra]])</f>
        <v>2036</v>
      </c>
      <c r="L2254">
        <v>42</v>
      </c>
      <c r="M2254">
        <v>39</v>
      </c>
      <c r="N2254">
        <f>Origen[[#This Row],[Unidades]]*Origen[[#This Row],[PVP]]</f>
        <v>1638</v>
      </c>
      <c r="O2254" s="1" t="s">
        <v>133</v>
      </c>
      <c r="P2254" s="1" t="s">
        <v>6</v>
      </c>
      <c r="Q2254" s="1" t="s">
        <v>67</v>
      </c>
      <c r="R2254" s="1" t="s">
        <v>19</v>
      </c>
      <c r="S2254" s="1" t="s">
        <v>56</v>
      </c>
      <c r="T2254" s="1" t="s">
        <v>57</v>
      </c>
      <c r="U2254" s="1" t="s">
        <v>40</v>
      </c>
    </row>
    <row r="2255" spans="1:21" x14ac:dyDescent="0.25">
      <c r="A2255">
        <v>2257</v>
      </c>
      <c r="B2255">
        <f>IF(IFERROR(VLOOKUP(Origen[[#This Row],[Customer ID]],A2256:A6154,1,FALSE),0)&gt;0,1,0)</f>
        <v>0</v>
      </c>
      <c r="C2255">
        <v>31</v>
      </c>
      <c r="D2255" s="1" t="s">
        <v>2</v>
      </c>
      <c r="E2255" s="1" t="str">
        <f>IF(Origen[[#This Row],[Genero Sin Depurar]]="","Desconocido",Origen[[#This Row],[Genero Sin Depurar]])</f>
        <v>Male</v>
      </c>
      <c r="F2255" s="1" t="s">
        <v>3</v>
      </c>
      <c r="G2255" s="1" t="s">
        <v>4</v>
      </c>
      <c r="H2255" s="2">
        <v>49804</v>
      </c>
      <c r="I2255" s="2" t="str">
        <f>TEXT(Origen[[#This Row],[Fecha Compra]],"dddd")</f>
        <v>viernes</v>
      </c>
      <c r="J2255" s="7" t="str">
        <f>TEXT(MONTH(Origen[[#This Row],[Fecha Compra]]),"MM")</f>
        <v>01</v>
      </c>
      <c r="K2255" s="7">
        <f>YEAR(Origen[[#This Row],[Fecha Compra]])</f>
        <v>2036</v>
      </c>
      <c r="L2255">
        <v>33</v>
      </c>
      <c r="M2255">
        <v>22</v>
      </c>
      <c r="N2255">
        <f>Origen[[#This Row],[Unidades]]*Origen[[#This Row],[PVP]]</f>
        <v>726</v>
      </c>
      <c r="O2255" s="1" t="s">
        <v>81</v>
      </c>
      <c r="P2255" s="1" t="s">
        <v>26</v>
      </c>
      <c r="Q2255" s="1" t="s">
        <v>30</v>
      </c>
      <c r="R2255" s="1" t="s">
        <v>39</v>
      </c>
      <c r="S2255" s="1" t="s">
        <v>36</v>
      </c>
      <c r="T2255" s="1" t="s">
        <v>21</v>
      </c>
      <c r="U2255" s="1" t="s">
        <v>40</v>
      </c>
    </row>
    <row r="2256" spans="1:21" x14ac:dyDescent="0.25">
      <c r="A2256">
        <v>2258</v>
      </c>
      <c r="B2256">
        <f>IF(IFERROR(VLOOKUP(Origen[[#This Row],[Customer ID]],A2257:A6155,1,FALSE),0)&gt;0,1,0)</f>
        <v>0</v>
      </c>
      <c r="C2256">
        <v>41</v>
      </c>
      <c r="D2256" s="1" t="s">
        <v>2</v>
      </c>
      <c r="E2256" s="1" t="str">
        <f>IF(Origen[[#This Row],[Genero Sin Depurar]]="","Desconocido",Origen[[#This Row],[Genero Sin Depurar]])</f>
        <v>Male</v>
      </c>
      <c r="F2256" s="1" t="s">
        <v>69</v>
      </c>
      <c r="G2256" s="1" t="s">
        <v>4</v>
      </c>
      <c r="H2256" s="2">
        <v>49806</v>
      </c>
      <c r="I2256" s="2" t="str">
        <f>TEXT(Origen[[#This Row],[Fecha Compra]],"dddd")</f>
        <v>domingo</v>
      </c>
      <c r="J2256" s="7" t="str">
        <f>TEXT(MONTH(Origen[[#This Row],[Fecha Compra]]),"MM")</f>
        <v>01</v>
      </c>
      <c r="K2256" s="7">
        <f>YEAR(Origen[[#This Row],[Fecha Compra]])</f>
        <v>2036</v>
      </c>
      <c r="L2256">
        <v>6</v>
      </c>
      <c r="M2256">
        <v>32</v>
      </c>
      <c r="N2256">
        <f>Origen[[#This Row],[Unidades]]*Origen[[#This Row],[PVP]]</f>
        <v>192</v>
      </c>
      <c r="O2256" s="1" t="s">
        <v>104</v>
      </c>
      <c r="P2256" s="1" t="s">
        <v>6</v>
      </c>
      <c r="Q2256" s="1" t="s">
        <v>60</v>
      </c>
      <c r="R2256" s="1" t="s">
        <v>39</v>
      </c>
      <c r="S2256" s="1" t="s">
        <v>36</v>
      </c>
      <c r="T2256" s="1" t="s">
        <v>57</v>
      </c>
      <c r="U2256" s="1" t="s">
        <v>31</v>
      </c>
    </row>
    <row r="2257" spans="1:21" x14ac:dyDescent="0.25">
      <c r="A2257">
        <v>2259</v>
      </c>
      <c r="B2257">
        <f>IF(IFERROR(VLOOKUP(Origen[[#This Row],[Customer ID]],A2258:A6156,1,FALSE),0)&gt;0,1,0)</f>
        <v>0</v>
      </c>
      <c r="C2257">
        <v>24</v>
      </c>
      <c r="D2257" s="1" t="s">
        <v>2</v>
      </c>
      <c r="E2257" s="1" t="str">
        <f>IF(Origen[[#This Row],[Genero Sin Depurar]]="","Desconocido",Origen[[#This Row],[Genero Sin Depurar]])</f>
        <v>Male</v>
      </c>
      <c r="F2257" s="1" t="s">
        <v>95</v>
      </c>
      <c r="G2257" s="1" t="s">
        <v>4</v>
      </c>
      <c r="H2257" s="2">
        <v>49808</v>
      </c>
      <c r="I2257" s="2" t="str">
        <f>TEXT(Origen[[#This Row],[Fecha Compra]],"dddd")</f>
        <v>martes</v>
      </c>
      <c r="J2257" s="7" t="str">
        <f>TEXT(MONTH(Origen[[#This Row],[Fecha Compra]]),"MM")</f>
        <v>01</v>
      </c>
      <c r="K2257" s="7">
        <f>YEAR(Origen[[#This Row],[Fecha Compra]])</f>
        <v>2036</v>
      </c>
      <c r="L2257">
        <v>44</v>
      </c>
      <c r="M2257">
        <v>71</v>
      </c>
      <c r="N2257">
        <f>Origen[[#This Row],[Unidades]]*Origen[[#This Row],[PVP]]</f>
        <v>3124</v>
      </c>
      <c r="O2257" s="1" t="s">
        <v>105</v>
      </c>
      <c r="P2257" s="1" t="s">
        <v>6</v>
      </c>
      <c r="Q2257" s="1" t="s">
        <v>91</v>
      </c>
      <c r="R2257" s="1" t="s">
        <v>8</v>
      </c>
      <c r="S2257" s="1" t="s">
        <v>56</v>
      </c>
      <c r="T2257" s="1" t="s">
        <v>21</v>
      </c>
      <c r="U2257" s="1" t="s">
        <v>79</v>
      </c>
    </row>
    <row r="2258" spans="1:21" x14ac:dyDescent="0.25">
      <c r="A2258">
        <v>2260</v>
      </c>
      <c r="B2258">
        <f>IF(IFERROR(VLOOKUP(Origen[[#This Row],[Customer ID]],A2259:A6157,1,FALSE),0)&gt;0,1,0)</f>
        <v>0</v>
      </c>
      <c r="C2258">
        <v>60</v>
      </c>
      <c r="D2258" s="1" t="s">
        <v>2</v>
      </c>
      <c r="E2258" s="1" t="str">
        <f>IF(Origen[[#This Row],[Genero Sin Depurar]]="","Desconocido",Origen[[#This Row],[Genero Sin Depurar]])</f>
        <v>Male</v>
      </c>
      <c r="F2258" s="1" t="s">
        <v>16</v>
      </c>
      <c r="G2258" s="1" t="s">
        <v>4</v>
      </c>
      <c r="H2258" s="2">
        <v>49810</v>
      </c>
      <c r="I2258" s="2" t="str">
        <f>TEXT(Origen[[#This Row],[Fecha Compra]],"dddd")</f>
        <v>jueves</v>
      </c>
      <c r="J2258" s="7" t="str">
        <f>TEXT(MONTH(Origen[[#This Row],[Fecha Compra]]),"MM")</f>
        <v>01</v>
      </c>
      <c r="K2258" s="7">
        <f>YEAR(Origen[[#This Row],[Fecha Compra]])</f>
        <v>2036</v>
      </c>
      <c r="L2258">
        <v>24</v>
      </c>
      <c r="M2258">
        <v>96</v>
      </c>
      <c r="N2258">
        <f>Origen[[#This Row],[Unidades]]*Origen[[#This Row],[PVP]]</f>
        <v>2304</v>
      </c>
      <c r="O2258" s="1" t="s">
        <v>85</v>
      </c>
      <c r="P2258" s="1" t="s">
        <v>74</v>
      </c>
      <c r="Q2258" s="1" t="s">
        <v>100</v>
      </c>
      <c r="R2258" s="1" t="s">
        <v>19</v>
      </c>
      <c r="S2258" s="1" t="s">
        <v>20</v>
      </c>
      <c r="T2258" s="1" t="s">
        <v>15</v>
      </c>
      <c r="U2258" s="1" t="s">
        <v>31</v>
      </c>
    </row>
    <row r="2259" spans="1:21" x14ac:dyDescent="0.25">
      <c r="A2259">
        <v>2261</v>
      </c>
      <c r="B2259">
        <f>IF(IFERROR(VLOOKUP(Origen[[#This Row],[Customer ID]],A2260:A6158,1,FALSE),0)&gt;0,1,0)</f>
        <v>0</v>
      </c>
      <c r="C2259">
        <v>38</v>
      </c>
      <c r="D2259" s="1" t="s">
        <v>2</v>
      </c>
      <c r="E2259" s="1" t="str">
        <f>IF(Origen[[#This Row],[Genero Sin Depurar]]="","Desconocido",Origen[[#This Row],[Genero Sin Depurar]])</f>
        <v>Male</v>
      </c>
      <c r="F2259" s="1" t="s">
        <v>101</v>
      </c>
      <c r="G2259" s="1" t="s">
        <v>49</v>
      </c>
      <c r="H2259" s="2">
        <v>49812</v>
      </c>
      <c r="I2259" s="2" t="str">
        <f>TEXT(Origen[[#This Row],[Fecha Compra]],"dddd")</f>
        <v>sábado</v>
      </c>
      <c r="J2259" s="7" t="str">
        <f>TEXT(MONTH(Origen[[#This Row],[Fecha Compra]]),"MM")</f>
        <v>01</v>
      </c>
      <c r="K2259" s="7">
        <f>YEAR(Origen[[#This Row],[Fecha Compra]])</f>
        <v>2036</v>
      </c>
      <c r="L2259">
        <v>16</v>
      </c>
      <c r="M2259">
        <v>82</v>
      </c>
      <c r="N2259">
        <f>Origen[[#This Row],[Unidades]]*Origen[[#This Row],[PVP]]</f>
        <v>1312</v>
      </c>
      <c r="O2259" s="1" t="s">
        <v>50</v>
      </c>
      <c r="P2259" s="1" t="s">
        <v>26</v>
      </c>
      <c r="Q2259" s="1" t="s">
        <v>126</v>
      </c>
      <c r="R2259" s="1" t="s">
        <v>39</v>
      </c>
      <c r="S2259" s="1" t="s">
        <v>9</v>
      </c>
      <c r="T2259" s="1" t="s">
        <v>28</v>
      </c>
      <c r="U2259" s="1" t="s">
        <v>40</v>
      </c>
    </row>
    <row r="2260" spans="1:21" x14ac:dyDescent="0.25">
      <c r="A2260">
        <v>2262</v>
      </c>
      <c r="B2260">
        <f>IF(IFERROR(VLOOKUP(Origen[[#This Row],[Customer ID]],A2261:A6159,1,FALSE),0)&gt;0,1,0)</f>
        <v>0</v>
      </c>
      <c r="C2260">
        <v>58</v>
      </c>
      <c r="D2260" s="1" t="s">
        <v>2</v>
      </c>
      <c r="E2260" s="1" t="str">
        <f>IF(Origen[[#This Row],[Genero Sin Depurar]]="","Desconocido",Origen[[#This Row],[Genero Sin Depurar]])</f>
        <v>Male</v>
      </c>
      <c r="F2260" s="1" t="s">
        <v>114</v>
      </c>
      <c r="G2260" s="1" t="s">
        <v>49</v>
      </c>
      <c r="H2260" s="2">
        <v>49814</v>
      </c>
      <c r="I2260" s="2" t="str">
        <f>TEXT(Origen[[#This Row],[Fecha Compra]],"dddd")</f>
        <v>lunes</v>
      </c>
      <c r="J2260" s="7" t="str">
        <f>TEXT(MONTH(Origen[[#This Row],[Fecha Compra]]),"MM")</f>
        <v>01</v>
      </c>
      <c r="K2260" s="7">
        <f>YEAR(Origen[[#This Row],[Fecha Compra]])</f>
        <v>2036</v>
      </c>
      <c r="L2260">
        <v>12</v>
      </c>
      <c r="M2260">
        <v>76</v>
      </c>
      <c r="N2260">
        <f>Origen[[#This Row],[Unidades]]*Origen[[#This Row],[PVP]]</f>
        <v>912</v>
      </c>
      <c r="O2260" s="1" t="s">
        <v>113</v>
      </c>
      <c r="P2260" s="1" t="s">
        <v>6</v>
      </c>
      <c r="Q2260" s="1" t="s">
        <v>62</v>
      </c>
      <c r="R2260" s="1" t="s">
        <v>19</v>
      </c>
      <c r="S2260" s="1" t="s">
        <v>36</v>
      </c>
      <c r="T2260" s="1" t="s">
        <v>57</v>
      </c>
      <c r="U2260" s="1" t="s">
        <v>11</v>
      </c>
    </row>
    <row r="2261" spans="1:21" x14ac:dyDescent="0.25">
      <c r="A2261">
        <v>2263</v>
      </c>
      <c r="B2261">
        <f>IF(IFERROR(VLOOKUP(Origen[[#This Row],[Customer ID]],A2262:A6160,1,FALSE),0)&gt;0,1,0)</f>
        <v>0</v>
      </c>
      <c r="C2261">
        <v>53</v>
      </c>
      <c r="D2261" s="1" t="s">
        <v>2</v>
      </c>
      <c r="E2261" s="1" t="str">
        <f>IF(Origen[[#This Row],[Genero Sin Depurar]]="","Desconocido",Origen[[#This Row],[Genero Sin Depurar]])</f>
        <v>Male</v>
      </c>
      <c r="F2261" s="1" t="s">
        <v>114</v>
      </c>
      <c r="G2261" s="1" t="s">
        <v>49</v>
      </c>
      <c r="H2261" s="2">
        <v>49816</v>
      </c>
      <c r="I2261" s="2" t="str">
        <f>TEXT(Origen[[#This Row],[Fecha Compra]],"dddd")</f>
        <v>miércoles</v>
      </c>
      <c r="J2261" s="7" t="str">
        <f>TEXT(MONTH(Origen[[#This Row],[Fecha Compra]]),"MM")</f>
        <v>01</v>
      </c>
      <c r="K2261" s="7">
        <f>YEAR(Origen[[#This Row],[Fecha Compra]])</f>
        <v>2036</v>
      </c>
      <c r="L2261">
        <v>50</v>
      </c>
      <c r="M2261">
        <v>22</v>
      </c>
      <c r="N2261">
        <f>Origen[[#This Row],[Unidades]]*Origen[[#This Row],[PVP]]</f>
        <v>1100</v>
      </c>
      <c r="O2261" s="1" t="s">
        <v>99</v>
      </c>
      <c r="P2261" s="1" t="s">
        <v>26</v>
      </c>
      <c r="Q2261" s="1" t="s">
        <v>78</v>
      </c>
      <c r="R2261" s="1" t="s">
        <v>8</v>
      </c>
      <c r="S2261" s="1" t="s">
        <v>52</v>
      </c>
      <c r="T2261" s="1" t="s">
        <v>28</v>
      </c>
      <c r="U2261" s="1" t="s">
        <v>70</v>
      </c>
    </row>
    <row r="2262" spans="1:21" x14ac:dyDescent="0.25">
      <c r="A2262">
        <v>2264</v>
      </c>
      <c r="B2262">
        <f>IF(IFERROR(VLOOKUP(Origen[[#This Row],[Customer ID]],A2263:A6161,1,FALSE),0)&gt;0,1,0)</f>
        <v>0</v>
      </c>
      <c r="C2262">
        <v>44</v>
      </c>
      <c r="D2262" s="1" t="s">
        <v>2</v>
      </c>
      <c r="E2262" s="1" t="str">
        <f>IF(Origen[[#This Row],[Genero Sin Depurar]]="","Desconocido",Origen[[#This Row],[Genero Sin Depurar]])</f>
        <v>Male</v>
      </c>
      <c r="F2262" s="1" t="s">
        <v>101</v>
      </c>
      <c r="G2262" s="1" t="s">
        <v>49</v>
      </c>
      <c r="H2262" s="2">
        <v>49818</v>
      </c>
      <c r="I2262" s="2" t="str">
        <f>TEXT(Origen[[#This Row],[Fecha Compra]],"dddd")</f>
        <v>viernes</v>
      </c>
      <c r="J2262" s="7" t="str">
        <f>TEXT(MONTH(Origen[[#This Row],[Fecha Compra]]),"MM")</f>
        <v>01</v>
      </c>
      <c r="K2262" s="7">
        <f>YEAR(Origen[[#This Row],[Fecha Compra]])</f>
        <v>2036</v>
      </c>
      <c r="L2262">
        <v>42</v>
      </c>
      <c r="M2262">
        <v>40</v>
      </c>
      <c r="N2262">
        <f>Origen[[#This Row],[Unidades]]*Origen[[#This Row],[PVP]]</f>
        <v>1680</v>
      </c>
      <c r="O2262" s="1" t="s">
        <v>98</v>
      </c>
      <c r="P2262" s="1" t="s">
        <v>74</v>
      </c>
      <c r="Q2262" s="1" t="s">
        <v>78</v>
      </c>
      <c r="R2262" s="1" t="s">
        <v>8</v>
      </c>
      <c r="S2262" s="1" t="s">
        <v>56</v>
      </c>
      <c r="T2262" s="1" t="s">
        <v>15</v>
      </c>
      <c r="U2262" s="1" t="s">
        <v>40</v>
      </c>
    </row>
    <row r="2263" spans="1:21" x14ac:dyDescent="0.25">
      <c r="A2263">
        <v>2265</v>
      </c>
      <c r="B2263">
        <f>IF(IFERROR(VLOOKUP(Origen[[#This Row],[Customer ID]],A2264:A6162,1,FALSE),0)&gt;0,1,0)</f>
        <v>0</v>
      </c>
      <c r="C2263">
        <v>51</v>
      </c>
      <c r="D2263" s="1" t="s">
        <v>2</v>
      </c>
      <c r="E2263" s="1" t="str">
        <f>IF(Origen[[#This Row],[Genero Sin Depurar]]="","Desconocido",Origen[[#This Row],[Genero Sin Depurar]])</f>
        <v>Male</v>
      </c>
      <c r="F2263" s="1" t="s">
        <v>106</v>
      </c>
      <c r="G2263" s="1" t="s">
        <v>49</v>
      </c>
      <c r="H2263" s="2">
        <v>49820</v>
      </c>
      <c r="I2263" s="2" t="str">
        <f>TEXT(Origen[[#This Row],[Fecha Compra]],"dddd")</f>
        <v>domingo</v>
      </c>
      <c r="J2263" s="7" t="str">
        <f>TEXT(MONTH(Origen[[#This Row],[Fecha Compra]]),"MM")</f>
        <v>01</v>
      </c>
      <c r="K2263" s="7">
        <f>YEAR(Origen[[#This Row],[Fecha Compra]])</f>
        <v>2036</v>
      </c>
      <c r="L2263">
        <v>50</v>
      </c>
      <c r="M2263">
        <v>92</v>
      </c>
      <c r="N2263">
        <f>Origen[[#This Row],[Unidades]]*Origen[[#This Row],[PVP]]</f>
        <v>4600</v>
      </c>
      <c r="O2263" s="1" t="s">
        <v>96</v>
      </c>
      <c r="P2263" s="1" t="s">
        <v>26</v>
      </c>
      <c r="Q2263" s="1" t="s">
        <v>30</v>
      </c>
      <c r="R2263" s="1" t="s">
        <v>35</v>
      </c>
      <c r="S2263" s="1" t="s">
        <v>52</v>
      </c>
      <c r="T2263" s="1" t="s">
        <v>28</v>
      </c>
      <c r="U2263" s="1" t="s">
        <v>70</v>
      </c>
    </row>
    <row r="2264" spans="1:21" x14ac:dyDescent="0.25">
      <c r="A2264">
        <v>2266</v>
      </c>
      <c r="B2264">
        <f>IF(IFERROR(VLOOKUP(Origen[[#This Row],[Customer ID]],A2265:A6163,1,FALSE),0)&gt;0,1,0)</f>
        <v>0</v>
      </c>
      <c r="C2264">
        <v>36</v>
      </c>
      <c r="D2264" s="1" t="s">
        <v>2</v>
      </c>
      <c r="E2264" s="1" t="str">
        <f>IF(Origen[[#This Row],[Genero Sin Depurar]]="","Desconocido",Origen[[#This Row],[Genero Sin Depurar]])</f>
        <v>Male</v>
      </c>
      <c r="F2264" s="1" t="s">
        <v>44</v>
      </c>
      <c r="G2264" s="1" t="s">
        <v>45</v>
      </c>
      <c r="H2264" s="2">
        <v>49822</v>
      </c>
      <c r="I2264" s="2" t="str">
        <f>TEXT(Origen[[#This Row],[Fecha Compra]],"dddd")</f>
        <v>martes</v>
      </c>
      <c r="J2264" s="7" t="str">
        <f>TEXT(MONTH(Origen[[#This Row],[Fecha Compra]]),"MM")</f>
        <v>01</v>
      </c>
      <c r="K2264" s="7">
        <f>YEAR(Origen[[#This Row],[Fecha Compra]])</f>
        <v>2036</v>
      </c>
      <c r="L2264">
        <v>10</v>
      </c>
      <c r="M2264">
        <v>94</v>
      </c>
      <c r="N2264">
        <f>Origen[[#This Row],[Unidades]]*Origen[[#This Row],[PVP]]</f>
        <v>940</v>
      </c>
      <c r="O2264" s="1" t="s">
        <v>38</v>
      </c>
      <c r="P2264" s="1" t="s">
        <v>74</v>
      </c>
      <c r="Q2264" s="1" t="s">
        <v>116</v>
      </c>
      <c r="R2264" s="1" t="s">
        <v>39</v>
      </c>
      <c r="S2264" s="1" t="s">
        <v>56</v>
      </c>
      <c r="T2264" s="1" t="s">
        <v>28</v>
      </c>
      <c r="U2264" s="1" t="s">
        <v>40</v>
      </c>
    </row>
    <row r="2265" spans="1:21" x14ac:dyDescent="0.25">
      <c r="A2265">
        <v>2267</v>
      </c>
      <c r="B2265">
        <f>IF(IFERROR(VLOOKUP(Origen[[#This Row],[Customer ID]],A2266:A6164,1,FALSE),0)&gt;0,1,0)</f>
        <v>0</v>
      </c>
      <c r="C2265">
        <v>20</v>
      </c>
      <c r="D2265" s="1" t="s">
        <v>2</v>
      </c>
      <c r="E2265" s="1" t="str">
        <f>IF(Origen[[#This Row],[Genero Sin Depurar]]="","Desconocido",Origen[[#This Row],[Genero Sin Depurar]])</f>
        <v>Male</v>
      </c>
      <c r="F2265" s="1" t="s">
        <v>63</v>
      </c>
      <c r="G2265" s="1" t="s">
        <v>4</v>
      </c>
      <c r="H2265" s="2">
        <v>49824</v>
      </c>
      <c r="I2265" s="2" t="str">
        <f>TEXT(Origen[[#This Row],[Fecha Compra]],"dddd")</f>
        <v>jueves</v>
      </c>
      <c r="J2265" s="7" t="str">
        <f>TEXT(MONTH(Origen[[#This Row],[Fecha Compra]]),"MM")</f>
        <v>01</v>
      </c>
      <c r="K2265" s="7">
        <f>YEAR(Origen[[#This Row],[Fecha Compra]])</f>
        <v>2036</v>
      </c>
      <c r="L2265">
        <v>32</v>
      </c>
      <c r="M2265">
        <v>44</v>
      </c>
      <c r="N2265">
        <f>Origen[[#This Row],[Unidades]]*Origen[[#This Row],[PVP]]</f>
        <v>1408</v>
      </c>
      <c r="O2265" s="1" t="s">
        <v>50</v>
      </c>
      <c r="P2265" s="1" t="s">
        <v>26</v>
      </c>
      <c r="Q2265" s="1" t="s">
        <v>116</v>
      </c>
      <c r="R2265" s="1" t="s">
        <v>39</v>
      </c>
      <c r="S2265" s="1" t="s">
        <v>56</v>
      </c>
      <c r="T2265" s="1" t="s">
        <v>68</v>
      </c>
      <c r="U2265" s="1" t="s">
        <v>22</v>
      </c>
    </row>
    <row r="2266" spans="1:21" x14ac:dyDescent="0.25">
      <c r="A2266">
        <v>2268</v>
      </c>
      <c r="B2266">
        <f>IF(IFERROR(VLOOKUP(Origen[[#This Row],[Customer ID]],A2267:A6165,1,FALSE),0)&gt;0,1,0)</f>
        <v>0</v>
      </c>
      <c r="C2266">
        <v>32</v>
      </c>
      <c r="D2266" s="1" t="s">
        <v>2</v>
      </c>
      <c r="E2266" s="1" t="str">
        <f>IF(Origen[[#This Row],[Genero Sin Depurar]]="","Desconocido",Origen[[#This Row],[Genero Sin Depurar]])</f>
        <v>Male</v>
      </c>
      <c r="F2266" s="1" t="s">
        <v>125</v>
      </c>
      <c r="G2266" s="1" t="s">
        <v>49</v>
      </c>
      <c r="H2266" s="2">
        <v>49826</v>
      </c>
      <c r="I2266" s="2" t="str">
        <f>TEXT(Origen[[#This Row],[Fecha Compra]],"dddd")</f>
        <v>sábado</v>
      </c>
      <c r="J2266" s="7" t="str">
        <f>TEXT(MONTH(Origen[[#This Row],[Fecha Compra]]),"MM")</f>
        <v>01</v>
      </c>
      <c r="K2266" s="7">
        <f>YEAR(Origen[[#This Row],[Fecha Compra]])</f>
        <v>2036</v>
      </c>
      <c r="L2266">
        <v>37</v>
      </c>
      <c r="M2266">
        <v>49</v>
      </c>
      <c r="N2266">
        <f>Origen[[#This Row],[Unidades]]*Origen[[#This Row],[PVP]]</f>
        <v>1813</v>
      </c>
      <c r="O2266" s="1" t="s">
        <v>5</v>
      </c>
      <c r="P2266" s="1" t="s">
        <v>18</v>
      </c>
      <c r="Q2266" s="1" t="s">
        <v>126</v>
      </c>
      <c r="R2266" s="1" t="s">
        <v>19</v>
      </c>
      <c r="S2266" s="1" t="s">
        <v>9</v>
      </c>
      <c r="T2266" s="1" t="s">
        <v>10</v>
      </c>
      <c r="U2266" s="1" t="s">
        <v>22</v>
      </c>
    </row>
    <row r="2267" spans="1:21" x14ac:dyDescent="0.25">
      <c r="A2267">
        <v>2269</v>
      </c>
      <c r="B2267">
        <f>IF(IFERROR(VLOOKUP(Origen[[#This Row],[Customer ID]],A2268:A6166,1,FALSE),0)&gt;0,1,0)</f>
        <v>0</v>
      </c>
      <c r="C2267">
        <v>66</v>
      </c>
      <c r="D2267" s="1" t="s">
        <v>2</v>
      </c>
      <c r="E2267" s="1" t="str">
        <f>IF(Origen[[#This Row],[Genero Sin Depurar]]="","Desconocido",Origen[[#This Row],[Genero Sin Depurar]])</f>
        <v>Male</v>
      </c>
      <c r="F2267" s="1" t="s">
        <v>12</v>
      </c>
      <c r="G2267" s="1" t="s">
        <v>4</v>
      </c>
      <c r="H2267" s="2">
        <v>49828</v>
      </c>
      <c r="I2267" s="2" t="str">
        <f>TEXT(Origen[[#This Row],[Fecha Compra]],"dddd")</f>
        <v>lunes</v>
      </c>
      <c r="J2267" s="7" t="str">
        <f>TEXT(MONTH(Origen[[#This Row],[Fecha Compra]]),"MM")</f>
        <v>01</v>
      </c>
      <c r="K2267" s="7">
        <f>YEAR(Origen[[#This Row],[Fecha Compra]])</f>
        <v>2036</v>
      </c>
      <c r="L2267">
        <v>15</v>
      </c>
      <c r="M2267">
        <v>26</v>
      </c>
      <c r="N2267">
        <f>Origen[[#This Row],[Unidades]]*Origen[[#This Row],[PVP]]</f>
        <v>390</v>
      </c>
      <c r="O2267" s="1" t="s">
        <v>124</v>
      </c>
      <c r="P2267" s="1" t="s">
        <v>6</v>
      </c>
      <c r="Q2267" s="1" t="s">
        <v>43</v>
      </c>
      <c r="R2267" s="1" t="s">
        <v>19</v>
      </c>
      <c r="S2267" s="1" t="s">
        <v>52</v>
      </c>
      <c r="T2267" s="1" t="s">
        <v>57</v>
      </c>
      <c r="U2267" s="1" t="s">
        <v>70</v>
      </c>
    </row>
    <row r="2268" spans="1:21" x14ac:dyDescent="0.25">
      <c r="A2268">
        <v>2270</v>
      </c>
      <c r="B2268">
        <f>IF(IFERROR(VLOOKUP(Origen[[#This Row],[Customer ID]],A2269:A6167,1,FALSE),0)&gt;0,1,0)</f>
        <v>0</v>
      </c>
      <c r="C2268">
        <v>49</v>
      </c>
      <c r="D2268" s="1" t="s">
        <v>2</v>
      </c>
      <c r="E2268" s="1" t="str">
        <f>IF(Origen[[#This Row],[Genero Sin Depurar]]="","Desconocido",Origen[[#This Row],[Genero Sin Depurar]])</f>
        <v>Male</v>
      </c>
      <c r="F2268" s="1" t="s">
        <v>69</v>
      </c>
      <c r="G2268" s="1" t="s">
        <v>4</v>
      </c>
      <c r="H2268" s="2">
        <v>49830</v>
      </c>
      <c r="I2268" s="2" t="str">
        <f>TEXT(Origen[[#This Row],[Fecha Compra]],"dddd")</f>
        <v>miércoles</v>
      </c>
      <c r="J2268" s="7" t="str">
        <f>TEXT(MONTH(Origen[[#This Row],[Fecha Compra]]),"MM")</f>
        <v>01</v>
      </c>
      <c r="K2268" s="7">
        <f>YEAR(Origen[[#This Row],[Fecha Compra]])</f>
        <v>2036</v>
      </c>
      <c r="L2268">
        <v>27</v>
      </c>
      <c r="M2268">
        <v>38</v>
      </c>
      <c r="N2268">
        <f>Origen[[#This Row],[Unidades]]*Origen[[#This Row],[PVP]]</f>
        <v>1026</v>
      </c>
      <c r="O2268" s="1" t="s">
        <v>5</v>
      </c>
      <c r="P2268" s="1" t="s">
        <v>26</v>
      </c>
      <c r="Q2268" s="1" t="s">
        <v>116</v>
      </c>
      <c r="R2268" s="1" t="s">
        <v>39</v>
      </c>
      <c r="S2268" s="1" t="s">
        <v>56</v>
      </c>
      <c r="T2268" s="1" t="s">
        <v>21</v>
      </c>
      <c r="U2268" s="1" t="s">
        <v>31</v>
      </c>
    </row>
    <row r="2269" spans="1:21" x14ac:dyDescent="0.25">
      <c r="A2269">
        <v>2271</v>
      </c>
      <c r="B2269">
        <f>IF(IFERROR(VLOOKUP(Origen[[#This Row],[Customer ID]],A2270:A6168,1,FALSE),0)&gt;0,1,0)</f>
        <v>0</v>
      </c>
      <c r="C2269">
        <v>27</v>
      </c>
      <c r="D2269" s="1" t="s">
        <v>2</v>
      </c>
      <c r="E2269" s="1" t="str">
        <f>IF(Origen[[#This Row],[Genero Sin Depurar]]="","Desconocido",Origen[[#This Row],[Genero Sin Depurar]])</f>
        <v>Male</v>
      </c>
      <c r="F2269" s="1" t="s">
        <v>3</v>
      </c>
      <c r="G2269" s="1" t="s">
        <v>4</v>
      </c>
      <c r="H2269" s="2">
        <v>49832</v>
      </c>
      <c r="I2269" s="2" t="str">
        <f>TEXT(Origen[[#This Row],[Fecha Compra]],"dddd")</f>
        <v>viernes</v>
      </c>
      <c r="J2269" s="7" t="str">
        <f>TEXT(MONTH(Origen[[#This Row],[Fecha Compra]]),"MM")</f>
        <v>01</v>
      </c>
      <c r="K2269" s="7">
        <f>YEAR(Origen[[#This Row],[Fecha Compra]])</f>
        <v>2036</v>
      </c>
      <c r="L2269">
        <v>7</v>
      </c>
      <c r="M2269">
        <v>72</v>
      </c>
      <c r="N2269">
        <f>Origen[[#This Row],[Unidades]]*Origen[[#This Row],[PVP]]</f>
        <v>504</v>
      </c>
      <c r="O2269" s="1" t="s">
        <v>124</v>
      </c>
      <c r="P2269" s="1" t="s">
        <v>6</v>
      </c>
      <c r="Q2269" s="1" t="s">
        <v>55</v>
      </c>
      <c r="R2269" s="1" t="s">
        <v>19</v>
      </c>
      <c r="S2269" s="1" t="s">
        <v>9</v>
      </c>
      <c r="T2269" s="1" t="s">
        <v>10</v>
      </c>
      <c r="U2269" s="1" t="s">
        <v>22</v>
      </c>
    </row>
    <row r="2270" spans="1:21" x14ac:dyDescent="0.25">
      <c r="A2270">
        <v>2272</v>
      </c>
      <c r="B2270">
        <f>IF(IFERROR(VLOOKUP(Origen[[#This Row],[Customer ID]],A2271:A6169,1,FALSE),0)&gt;0,1,0)</f>
        <v>0</v>
      </c>
      <c r="C2270">
        <v>29</v>
      </c>
      <c r="D2270" s="1" t="s">
        <v>2</v>
      </c>
      <c r="E2270" s="1" t="str">
        <f>IF(Origen[[#This Row],[Genero Sin Depurar]]="","Desconocido",Origen[[#This Row],[Genero Sin Depurar]])</f>
        <v>Male</v>
      </c>
      <c r="F2270" s="1" t="s">
        <v>63</v>
      </c>
      <c r="G2270" s="1" t="s">
        <v>4</v>
      </c>
      <c r="H2270" s="2">
        <v>49834</v>
      </c>
      <c r="I2270" s="2" t="str">
        <f>TEXT(Origen[[#This Row],[Fecha Compra]],"dddd")</f>
        <v>domingo</v>
      </c>
      <c r="J2270" s="7" t="str">
        <f>TEXT(MONTH(Origen[[#This Row],[Fecha Compra]]),"MM")</f>
        <v>01</v>
      </c>
      <c r="K2270" s="7">
        <f>YEAR(Origen[[#This Row],[Fecha Compra]])</f>
        <v>2036</v>
      </c>
      <c r="L2270">
        <v>49</v>
      </c>
      <c r="M2270">
        <v>99</v>
      </c>
      <c r="N2270">
        <f>Origen[[#This Row],[Unidades]]*Origen[[#This Row],[PVP]]</f>
        <v>4851</v>
      </c>
      <c r="O2270" s="1" t="s">
        <v>102</v>
      </c>
      <c r="P2270" s="1" t="s">
        <v>26</v>
      </c>
      <c r="Q2270" s="1" t="s">
        <v>78</v>
      </c>
      <c r="R2270" s="1" t="s">
        <v>35</v>
      </c>
      <c r="S2270" s="1" t="s">
        <v>20</v>
      </c>
      <c r="T2270" s="1" t="s">
        <v>28</v>
      </c>
      <c r="U2270" s="1" t="s">
        <v>40</v>
      </c>
    </row>
    <row r="2271" spans="1:21" x14ac:dyDescent="0.25">
      <c r="A2271">
        <v>2273</v>
      </c>
      <c r="B2271">
        <f>IF(IFERROR(VLOOKUP(Origen[[#This Row],[Customer ID]],A2272:A6170,1,FALSE),0)&gt;0,1,0)</f>
        <v>0</v>
      </c>
      <c r="C2271">
        <v>29</v>
      </c>
      <c r="D2271" s="1" t="s">
        <v>2</v>
      </c>
      <c r="E2271" s="1" t="str">
        <f>IF(Origen[[#This Row],[Genero Sin Depurar]]="","Desconocido",Origen[[#This Row],[Genero Sin Depurar]])</f>
        <v>Male</v>
      </c>
      <c r="F2271" s="1" t="s">
        <v>84</v>
      </c>
      <c r="G2271" s="1" t="s">
        <v>45</v>
      </c>
      <c r="H2271" s="2">
        <v>49836</v>
      </c>
      <c r="I2271" s="2" t="str">
        <f>TEXT(Origen[[#This Row],[Fecha Compra]],"dddd")</f>
        <v>martes</v>
      </c>
      <c r="J2271" s="7" t="str">
        <f>TEXT(MONTH(Origen[[#This Row],[Fecha Compra]]),"MM")</f>
        <v>01</v>
      </c>
      <c r="K2271" s="7">
        <f>YEAR(Origen[[#This Row],[Fecha Compra]])</f>
        <v>2036</v>
      </c>
      <c r="L2271">
        <v>44</v>
      </c>
      <c r="M2271">
        <v>38</v>
      </c>
      <c r="N2271">
        <f>Origen[[#This Row],[Unidades]]*Origen[[#This Row],[PVP]]</f>
        <v>1672</v>
      </c>
      <c r="O2271" s="1" t="s">
        <v>13</v>
      </c>
      <c r="P2271" s="1" t="s">
        <v>6</v>
      </c>
      <c r="Q2271" s="1" t="s">
        <v>43</v>
      </c>
      <c r="R2271" s="1" t="s">
        <v>19</v>
      </c>
      <c r="S2271" s="1" t="s">
        <v>36</v>
      </c>
      <c r="T2271" s="1" t="s">
        <v>28</v>
      </c>
      <c r="U2271" s="1" t="s">
        <v>70</v>
      </c>
    </row>
    <row r="2272" spans="1:21" x14ac:dyDescent="0.25">
      <c r="A2272">
        <v>2274</v>
      </c>
      <c r="B2272">
        <f>IF(IFERROR(VLOOKUP(Origen[[#This Row],[Customer ID]],A2273:A6171,1,FALSE),0)&gt;0,1,0)</f>
        <v>0</v>
      </c>
      <c r="C2272">
        <v>55</v>
      </c>
      <c r="D2272" s="1" t="s">
        <v>2</v>
      </c>
      <c r="E2272" s="1" t="str">
        <f>IF(Origen[[#This Row],[Genero Sin Depurar]]="","Desconocido",Origen[[#This Row],[Genero Sin Depurar]])</f>
        <v>Male</v>
      </c>
      <c r="F2272" s="1" t="s">
        <v>44</v>
      </c>
      <c r="G2272" s="1" t="s">
        <v>45</v>
      </c>
      <c r="H2272" s="2">
        <v>49838</v>
      </c>
      <c r="I2272" s="2" t="str">
        <f>TEXT(Origen[[#This Row],[Fecha Compra]],"dddd")</f>
        <v>jueves</v>
      </c>
      <c r="J2272" s="7" t="str">
        <f>TEXT(MONTH(Origen[[#This Row],[Fecha Compra]]),"MM")</f>
        <v>01</v>
      </c>
      <c r="K2272" s="7">
        <f>YEAR(Origen[[#This Row],[Fecha Compra]])</f>
        <v>2036</v>
      </c>
      <c r="L2272">
        <v>13</v>
      </c>
      <c r="M2272">
        <v>96</v>
      </c>
      <c r="N2272">
        <f>Origen[[#This Row],[Unidades]]*Origen[[#This Row],[PVP]]</f>
        <v>1248</v>
      </c>
      <c r="O2272" s="1" t="s">
        <v>112</v>
      </c>
      <c r="P2272" s="1" t="s">
        <v>6</v>
      </c>
      <c r="Q2272" s="1" t="s">
        <v>47</v>
      </c>
      <c r="R2272" s="1" t="s">
        <v>8</v>
      </c>
      <c r="S2272" s="1" t="s">
        <v>9</v>
      </c>
      <c r="T2272" s="1" t="s">
        <v>28</v>
      </c>
      <c r="U2272" s="1" t="s">
        <v>58</v>
      </c>
    </row>
    <row r="2273" spans="1:21" x14ac:dyDescent="0.25">
      <c r="A2273">
        <v>2275</v>
      </c>
      <c r="B2273">
        <f>IF(IFERROR(VLOOKUP(Origen[[#This Row],[Customer ID]],A2274:A6172,1,FALSE),0)&gt;0,1,0)</f>
        <v>0</v>
      </c>
      <c r="C2273">
        <v>57</v>
      </c>
      <c r="D2273" s="1" t="s">
        <v>2</v>
      </c>
      <c r="E2273" s="1" t="str">
        <f>IF(Origen[[#This Row],[Genero Sin Depurar]]="","Desconocido",Origen[[#This Row],[Genero Sin Depurar]])</f>
        <v>Male</v>
      </c>
      <c r="F2273" s="1" t="s">
        <v>63</v>
      </c>
      <c r="G2273" s="1" t="s">
        <v>4</v>
      </c>
      <c r="H2273" s="2">
        <v>49840</v>
      </c>
      <c r="I2273" s="2" t="str">
        <f>TEXT(Origen[[#This Row],[Fecha Compra]],"dddd")</f>
        <v>sábado</v>
      </c>
      <c r="J2273" s="7" t="str">
        <f>TEXT(MONTH(Origen[[#This Row],[Fecha Compra]]),"MM")</f>
        <v>01</v>
      </c>
      <c r="K2273" s="7">
        <f>YEAR(Origen[[#This Row],[Fecha Compra]])</f>
        <v>2036</v>
      </c>
      <c r="L2273">
        <v>38</v>
      </c>
      <c r="M2273">
        <v>27</v>
      </c>
      <c r="N2273">
        <f>Origen[[#This Row],[Unidades]]*Origen[[#This Row],[PVP]]</f>
        <v>1026</v>
      </c>
      <c r="O2273" s="1" t="s">
        <v>66</v>
      </c>
      <c r="P2273" s="1" t="s">
        <v>6</v>
      </c>
      <c r="Q2273" s="1" t="s">
        <v>30</v>
      </c>
      <c r="R2273" s="1" t="s">
        <v>19</v>
      </c>
      <c r="S2273" s="1" t="s">
        <v>27</v>
      </c>
      <c r="T2273" s="1" t="s">
        <v>28</v>
      </c>
      <c r="U2273" s="1" t="s">
        <v>11</v>
      </c>
    </row>
    <row r="2274" spans="1:21" x14ac:dyDescent="0.25">
      <c r="A2274">
        <v>2276</v>
      </c>
      <c r="B2274">
        <f>IF(IFERROR(VLOOKUP(Origen[[#This Row],[Customer ID]],A2275:A6173,1,FALSE),0)&gt;0,1,0)</f>
        <v>0</v>
      </c>
      <c r="C2274">
        <v>29</v>
      </c>
      <c r="D2274" s="1" t="s">
        <v>2</v>
      </c>
      <c r="E2274" s="1" t="str">
        <f>IF(Origen[[#This Row],[Genero Sin Depurar]]="","Desconocido",Origen[[#This Row],[Genero Sin Depurar]])</f>
        <v>Male</v>
      </c>
      <c r="F2274" s="1" t="s">
        <v>41</v>
      </c>
      <c r="G2274" s="1" t="s">
        <v>4</v>
      </c>
      <c r="H2274" s="2">
        <v>49842</v>
      </c>
      <c r="I2274" s="2" t="str">
        <f>TEXT(Origen[[#This Row],[Fecha Compra]],"dddd")</f>
        <v>lunes</v>
      </c>
      <c r="J2274" s="7" t="str">
        <f>TEXT(MONTH(Origen[[#This Row],[Fecha Compra]]),"MM")</f>
        <v>01</v>
      </c>
      <c r="K2274" s="7">
        <f>YEAR(Origen[[#This Row],[Fecha Compra]])</f>
        <v>2036</v>
      </c>
      <c r="L2274">
        <v>10</v>
      </c>
      <c r="M2274">
        <v>24</v>
      </c>
      <c r="N2274">
        <f>Origen[[#This Row],[Unidades]]*Origen[[#This Row],[PVP]]</f>
        <v>240</v>
      </c>
      <c r="O2274" s="1" t="s">
        <v>83</v>
      </c>
      <c r="P2274" s="1" t="s">
        <v>26</v>
      </c>
      <c r="Q2274" s="1" t="s">
        <v>7</v>
      </c>
      <c r="R2274" s="1" t="s">
        <v>8</v>
      </c>
      <c r="S2274" s="1" t="s">
        <v>36</v>
      </c>
      <c r="T2274" s="1" t="s">
        <v>68</v>
      </c>
      <c r="U2274" s="1" t="s">
        <v>22</v>
      </c>
    </row>
    <row r="2275" spans="1:21" x14ac:dyDescent="0.25">
      <c r="A2275">
        <v>2277</v>
      </c>
      <c r="B2275">
        <f>IF(IFERROR(VLOOKUP(Origen[[#This Row],[Customer ID]],A2276:A6174,1,FALSE),0)&gt;0,1,0)</f>
        <v>0</v>
      </c>
      <c r="C2275">
        <v>31</v>
      </c>
      <c r="D2275" s="1" t="s">
        <v>2</v>
      </c>
      <c r="E2275" s="1" t="str">
        <f>IF(Origen[[#This Row],[Genero Sin Depurar]]="","Desconocido",Origen[[#This Row],[Genero Sin Depurar]])</f>
        <v>Male</v>
      </c>
      <c r="F2275" s="1" t="s">
        <v>16</v>
      </c>
      <c r="G2275" s="1" t="s">
        <v>4</v>
      </c>
      <c r="H2275" s="2">
        <v>49844</v>
      </c>
      <c r="I2275" s="2" t="str">
        <f>TEXT(Origen[[#This Row],[Fecha Compra]],"dddd")</f>
        <v>miércoles</v>
      </c>
      <c r="J2275" s="7" t="str">
        <f>TEXT(MONTH(Origen[[#This Row],[Fecha Compra]]),"MM")</f>
        <v>01</v>
      </c>
      <c r="K2275" s="7">
        <f>YEAR(Origen[[#This Row],[Fecha Compra]])</f>
        <v>2036</v>
      </c>
      <c r="L2275">
        <v>25</v>
      </c>
      <c r="M2275">
        <v>82</v>
      </c>
      <c r="N2275">
        <f>Origen[[#This Row],[Unidades]]*Origen[[#This Row],[PVP]]</f>
        <v>2050</v>
      </c>
      <c r="O2275" s="1" t="s">
        <v>33</v>
      </c>
      <c r="P2275" s="1" t="s">
        <v>6</v>
      </c>
      <c r="Q2275" s="1" t="s">
        <v>90</v>
      </c>
      <c r="R2275" s="1" t="s">
        <v>35</v>
      </c>
      <c r="S2275" s="1" t="s">
        <v>52</v>
      </c>
      <c r="T2275" s="1" t="s">
        <v>68</v>
      </c>
      <c r="U2275" s="1" t="s">
        <v>22</v>
      </c>
    </row>
    <row r="2276" spans="1:21" x14ac:dyDescent="0.25">
      <c r="A2276">
        <v>2278</v>
      </c>
      <c r="B2276">
        <f>IF(IFERROR(VLOOKUP(Origen[[#This Row],[Customer ID]],A2277:A6175,1,FALSE),0)&gt;0,1,0)</f>
        <v>0</v>
      </c>
      <c r="C2276">
        <v>25</v>
      </c>
      <c r="D2276" s="1" t="s">
        <v>2</v>
      </c>
      <c r="E2276" s="1" t="str">
        <f>IF(Origen[[#This Row],[Genero Sin Depurar]]="","Desconocido",Origen[[#This Row],[Genero Sin Depurar]])</f>
        <v>Male</v>
      </c>
      <c r="F2276" s="1" t="s">
        <v>106</v>
      </c>
      <c r="G2276" s="1" t="s">
        <v>49</v>
      </c>
      <c r="H2276" s="2">
        <v>49846</v>
      </c>
      <c r="I2276" s="2" t="str">
        <f>TEXT(Origen[[#This Row],[Fecha Compra]],"dddd")</f>
        <v>viernes</v>
      </c>
      <c r="J2276" s="7" t="str">
        <f>TEXT(MONTH(Origen[[#This Row],[Fecha Compra]]),"MM")</f>
        <v>01</v>
      </c>
      <c r="K2276" s="7">
        <f>YEAR(Origen[[#This Row],[Fecha Compra]])</f>
        <v>2036</v>
      </c>
      <c r="L2276">
        <v>18</v>
      </c>
      <c r="M2276">
        <v>56</v>
      </c>
      <c r="N2276">
        <f>Origen[[#This Row],[Unidades]]*Origen[[#This Row],[PVP]]</f>
        <v>1008</v>
      </c>
      <c r="O2276" s="1" t="s">
        <v>72</v>
      </c>
      <c r="P2276" s="1" t="s">
        <v>26</v>
      </c>
      <c r="Q2276" s="1" t="s">
        <v>100</v>
      </c>
      <c r="R2276" s="1" t="s">
        <v>35</v>
      </c>
      <c r="S2276" s="1" t="s">
        <v>27</v>
      </c>
      <c r="T2276" s="1" t="s">
        <v>21</v>
      </c>
      <c r="U2276" s="1" t="s">
        <v>40</v>
      </c>
    </row>
    <row r="2277" spans="1:21" x14ac:dyDescent="0.25">
      <c r="A2277">
        <v>2279</v>
      </c>
      <c r="B2277">
        <f>IF(IFERROR(VLOOKUP(Origen[[#This Row],[Customer ID]],A2278:A6176,1,FALSE),0)&gt;0,1,0)</f>
        <v>0</v>
      </c>
      <c r="C2277">
        <v>61</v>
      </c>
      <c r="D2277" s="1" t="s">
        <v>2</v>
      </c>
      <c r="E2277" s="1" t="str">
        <f>IF(Origen[[#This Row],[Genero Sin Depurar]]="","Desconocido",Origen[[#This Row],[Genero Sin Depurar]])</f>
        <v>Male</v>
      </c>
      <c r="F2277" s="1" t="s">
        <v>125</v>
      </c>
      <c r="G2277" s="1" t="s">
        <v>49</v>
      </c>
      <c r="H2277" s="2">
        <v>49848</v>
      </c>
      <c r="I2277" s="2" t="str">
        <f>TEXT(Origen[[#This Row],[Fecha Compra]],"dddd")</f>
        <v>domingo</v>
      </c>
      <c r="J2277" s="7" t="str">
        <f>TEXT(MONTH(Origen[[#This Row],[Fecha Compra]]),"MM")</f>
        <v>01</v>
      </c>
      <c r="K2277" s="7">
        <f>YEAR(Origen[[#This Row],[Fecha Compra]])</f>
        <v>2036</v>
      </c>
      <c r="L2277">
        <v>6</v>
      </c>
      <c r="M2277">
        <v>25</v>
      </c>
      <c r="N2277">
        <f>Origen[[#This Row],[Unidades]]*Origen[[#This Row],[PVP]]</f>
        <v>150</v>
      </c>
      <c r="O2277" s="1" t="s">
        <v>110</v>
      </c>
      <c r="P2277" s="1" t="s">
        <v>26</v>
      </c>
      <c r="Q2277" s="1" t="s">
        <v>14</v>
      </c>
      <c r="R2277" s="1" t="s">
        <v>39</v>
      </c>
      <c r="S2277" s="1" t="s">
        <v>56</v>
      </c>
      <c r="T2277" s="1" t="s">
        <v>15</v>
      </c>
      <c r="U2277" s="1" t="s">
        <v>79</v>
      </c>
    </row>
    <row r="2278" spans="1:21" x14ac:dyDescent="0.25">
      <c r="A2278">
        <v>2280</v>
      </c>
      <c r="B2278">
        <f>IF(IFERROR(VLOOKUP(Origen[[#This Row],[Customer ID]],A2279:A6177,1,FALSE),0)&gt;0,1,0)</f>
        <v>0</v>
      </c>
      <c r="C2278">
        <v>53</v>
      </c>
      <c r="D2278" s="1" t="s">
        <v>2</v>
      </c>
      <c r="E2278" s="1" t="str">
        <f>IF(Origen[[#This Row],[Genero Sin Depurar]]="","Desconocido",Origen[[#This Row],[Genero Sin Depurar]])</f>
        <v>Male</v>
      </c>
      <c r="F2278" s="1" t="s">
        <v>32</v>
      </c>
      <c r="G2278" s="1" t="s">
        <v>24</v>
      </c>
      <c r="H2278" s="2">
        <v>49850</v>
      </c>
      <c r="I2278" s="2" t="str">
        <f>TEXT(Origen[[#This Row],[Fecha Compra]],"dddd")</f>
        <v>martes</v>
      </c>
      <c r="J2278" s="7" t="str">
        <f>TEXT(MONTH(Origen[[#This Row],[Fecha Compra]]),"MM")</f>
        <v>01</v>
      </c>
      <c r="K2278" s="7">
        <f>YEAR(Origen[[#This Row],[Fecha Compra]])</f>
        <v>2036</v>
      </c>
      <c r="L2278">
        <v>35</v>
      </c>
      <c r="M2278">
        <v>67</v>
      </c>
      <c r="N2278">
        <f>Origen[[#This Row],[Unidades]]*Origen[[#This Row],[PVP]]</f>
        <v>2345</v>
      </c>
      <c r="O2278" s="1" t="s">
        <v>46</v>
      </c>
      <c r="P2278" s="1" t="s">
        <v>6</v>
      </c>
      <c r="Q2278" s="1" t="s">
        <v>108</v>
      </c>
      <c r="R2278" s="1" t="s">
        <v>19</v>
      </c>
      <c r="S2278" s="1" t="s">
        <v>20</v>
      </c>
      <c r="T2278" s="1" t="s">
        <v>57</v>
      </c>
      <c r="U2278" s="1" t="s">
        <v>40</v>
      </c>
    </row>
    <row r="2279" spans="1:21" x14ac:dyDescent="0.25">
      <c r="A2279">
        <v>2281</v>
      </c>
      <c r="B2279">
        <f>IF(IFERROR(VLOOKUP(Origen[[#This Row],[Customer ID]],A2280:A6178,1,FALSE),0)&gt;0,1,0)</f>
        <v>0</v>
      </c>
      <c r="C2279">
        <v>22</v>
      </c>
      <c r="D2279" s="1" t="s">
        <v>2</v>
      </c>
      <c r="E2279" s="1" t="str">
        <f>IF(Origen[[#This Row],[Genero Sin Depurar]]="","Desconocido",Origen[[#This Row],[Genero Sin Depurar]])</f>
        <v>Male</v>
      </c>
      <c r="F2279" s="1" t="s">
        <v>53</v>
      </c>
      <c r="G2279" s="1" t="s">
        <v>24</v>
      </c>
      <c r="H2279" s="2">
        <v>49852</v>
      </c>
      <c r="I2279" s="2" t="str">
        <f>TEXT(Origen[[#This Row],[Fecha Compra]],"dddd")</f>
        <v>jueves</v>
      </c>
      <c r="J2279" s="7" t="str">
        <f>TEXT(MONTH(Origen[[#This Row],[Fecha Compra]]),"MM")</f>
        <v>01</v>
      </c>
      <c r="K2279" s="7">
        <f>YEAR(Origen[[#This Row],[Fecha Compra]])</f>
        <v>2036</v>
      </c>
      <c r="L2279">
        <v>31</v>
      </c>
      <c r="M2279">
        <v>21</v>
      </c>
      <c r="N2279">
        <f>Origen[[#This Row],[Unidades]]*Origen[[#This Row],[PVP]]</f>
        <v>651</v>
      </c>
      <c r="O2279" s="1" t="s">
        <v>5</v>
      </c>
      <c r="P2279" s="1" t="s">
        <v>26</v>
      </c>
      <c r="Q2279" s="1" t="s">
        <v>90</v>
      </c>
      <c r="R2279" s="1" t="s">
        <v>35</v>
      </c>
      <c r="S2279" s="1" t="s">
        <v>36</v>
      </c>
      <c r="T2279" s="1" t="s">
        <v>21</v>
      </c>
      <c r="U2279" s="1" t="s">
        <v>11</v>
      </c>
    </row>
    <row r="2280" spans="1:21" x14ac:dyDescent="0.25">
      <c r="A2280">
        <v>2282</v>
      </c>
      <c r="B2280">
        <f>IF(IFERROR(VLOOKUP(Origen[[#This Row],[Customer ID]],A2281:A6179,1,FALSE),0)&gt;0,1,0)</f>
        <v>0</v>
      </c>
      <c r="C2280">
        <v>28</v>
      </c>
      <c r="D2280" s="1" t="s">
        <v>2</v>
      </c>
      <c r="E2280" s="1" t="str">
        <f>IF(Origen[[#This Row],[Genero Sin Depurar]]="","Desconocido",Origen[[#This Row],[Genero Sin Depurar]])</f>
        <v>Male</v>
      </c>
      <c r="F2280" s="1" t="s">
        <v>86</v>
      </c>
      <c r="G2280" s="1" t="s">
        <v>4</v>
      </c>
      <c r="H2280" s="2">
        <v>49854</v>
      </c>
      <c r="I2280" s="2" t="str">
        <f>TEXT(Origen[[#This Row],[Fecha Compra]],"dddd")</f>
        <v>sábado</v>
      </c>
      <c r="J2280" s="7" t="str">
        <f>TEXT(MONTH(Origen[[#This Row],[Fecha Compra]]),"MM")</f>
        <v>01</v>
      </c>
      <c r="K2280" s="7">
        <f>YEAR(Origen[[#This Row],[Fecha Compra]])</f>
        <v>2036</v>
      </c>
      <c r="L2280">
        <v>41</v>
      </c>
      <c r="M2280">
        <v>27</v>
      </c>
      <c r="N2280">
        <f>Origen[[#This Row],[Unidades]]*Origen[[#This Row],[PVP]]</f>
        <v>1107</v>
      </c>
      <c r="O2280" s="1" t="s">
        <v>93</v>
      </c>
      <c r="P2280" s="1" t="s">
        <v>74</v>
      </c>
      <c r="Q2280" s="1" t="s">
        <v>14</v>
      </c>
      <c r="R2280" s="1" t="s">
        <v>35</v>
      </c>
      <c r="S2280" s="1" t="s">
        <v>56</v>
      </c>
      <c r="T2280" s="1" t="s">
        <v>57</v>
      </c>
      <c r="U2280" s="1" t="s">
        <v>31</v>
      </c>
    </row>
    <row r="2281" spans="1:21" x14ac:dyDescent="0.25">
      <c r="A2281">
        <v>2283</v>
      </c>
      <c r="B2281">
        <f>IF(IFERROR(VLOOKUP(Origen[[#This Row],[Customer ID]],A2282:A6180,1,FALSE),0)&gt;0,1,0)</f>
        <v>0</v>
      </c>
      <c r="C2281">
        <v>18</v>
      </c>
      <c r="D2281" s="1" t="s">
        <v>2</v>
      </c>
      <c r="E2281" s="1" t="str">
        <f>IF(Origen[[#This Row],[Genero Sin Depurar]]="","Desconocido",Origen[[#This Row],[Genero Sin Depurar]])</f>
        <v>Male</v>
      </c>
      <c r="F2281" s="1" t="s">
        <v>32</v>
      </c>
      <c r="G2281" s="1" t="s">
        <v>24</v>
      </c>
      <c r="H2281" s="2">
        <v>49856</v>
      </c>
      <c r="I2281" s="2" t="str">
        <f>TEXT(Origen[[#This Row],[Fecha Compra]],"dddd")</f>
        <v>lunes</v>
      </c>
      <c r="J2281" s="7" t="str">
        <f>TEXT(MONTH(Origen[[#This Row],[Fecha Compra]]),"MM")</f>
        <v>01</v>
      </c>
      <c r="K2281" s="7">
        <f>YEAR(Origen[[#This Row],[Fecha Compra]])</f>
        <v>2036</v>
      </c>
      <c r="L2281">
        <v>8</v>
      </c>
      <c r="M2281">
        <v>97</v>
      </c>
      <c r="N2281">
        <f>Origen[[#This Row],[Unidades]]*Origen[[#This Row],[PVP]]</f>
        <v>776</v>
      </c>
      <c r="O2281" s="1" t="s">
        <v>117</v>
      </c>
      <c r="P2281" s="1" t="s">
        <v>18</v>
      </c>
      <c r="Q2281" s="1" t="s">
        <v>90</v>
      </c>
      <c r="R2281" s="1" t="s">
        <v>39</v>
      </c>
      <c r="S2281" s="1" t="s">
        <v>52</v>
      </c>
      <c r="T2281" s="1" t="s">
        <v>21</v>
      </c>
      <c r="U2281" s="1" t="s">
        <v>31</v>
      </c>
    </row>
    <row r="2282" spans="1:21" x14ac:dyDescent="0.25">
      <c r="A2282">
        <v>2284</v>
      </c>
      <c r="B2282">
        <f>IF(IFERROR(VLOOKUP(Origen[[#This Row],[Customer ID]],A2283:A6181,1,FALSE),0)&gt;0,1,0)</f>
        <v>0</v>
      </c>
      <c r="C2282">
        <v>44</v>
      </c>
      <c r="D2282" s="1" t="s">
        <v>2</v>
      </c>
      <c r="E2282" s="1" t="str">
        <f>IF(Origen[[#This Row],[Genero Sin Depurar]]="","Desconocido",Origen[[#This Row],[Genero Sin Depurar]])</f>
        <v>Male</v>
      </c>
      <c r="F2282" s="1" t="s">
        <v>48</v>
      </c>
      <c r="G2282" s="1" t="s">
        <v>49</v>
      </c>
      <c r="H2282" s="2">
        <v>49858</v>
      </c>
      <c r="I2282" s="2" t="str">
        <f>TEXT(Origen[[#This Row],[Fecha Compra]],"dddd")</f>
        <v>miércoles</v>
      </c>
      <c r="J2282" s="7" t="str">
        <f>TEXT(MONTH(Origen[[#This Row],[Fecha Compra]]),"MM")</f>
        <v>01</v>
      </c>
      <c r="K2282" s="7">
        <f>YEAR(Origen[[#This Row],[Fecha Compra]])</f>
        <v>2036</v>
      </c>
      <c r="L2282">
        <v>34</v>
      </c>
      <c r="M2282">
        <v>45</v>
      </c>
      <c r="N2282">
        <f>Origen[[#This Row],[Unidades]]*Origen[[#This Row],[PVP]]</f>
        <v>1530</v>
      </c>
      <c r="O2282" s="1" t="s">
        <v>105</v>
      </c>
      <c r="P2282" s="1" t="s">
        <v>18</v>
      </c>
      <c r="Q2282" s="1" t="s">
        <v>76</v>
      </c>
      <c r="R2282" s="1" t="s">
        <v>8</v>
      </c>
      <c r="S2282" s="1" t="s">
        <v>20</v>
      </c>
      <c r="T2282" s="1" t="s">
        <v>21</v>
      </c>
      <c r="U2282" s="1" t="s">
        <v>11</v>
      </c>
    </row>
    <row r="2283" spans="1:21" x14ac:dyDescent="0.25">
      <c r="A2283">
        <v>2285</v>
      </c>
      <c r="B2283">
        <f>IF(IFERROR(VLOOKUP(Origen[[#This Row],[Customer ID]],A2284:A6182,1,FALSE),0)&gt;0,1,0)</f>
        <v>0</v>
      </c>
      <c r="C2283">
        <v>32</v>
      </c>
      <c r="D2283" s="1" t="s">
        <v>2</v>
      </c>
      <c r="E2283" s="1" t="str">
        <f>IF(Origen[[#This Row],[Genero Sin Depurar]]="","Desconocido",Origen[[#This Row],[Genero Sin Depurar]])</f>
        <v>Male</v>
      </c>
      <c r="F2283" s="1" t="s">
        <v>3</v>
      </c>
      <c r="G2283" s="1" t="s">
        <v>4</v>
      </c>
      <c r="H2283" s="2">
        <v>49860</v>
      </c>
      <c r="I2283" s="2" t="str">
        <f>TEXT(Origen[[#This Row],[Fecha Compra]],"dddd")</f>
        <v>viernes</v>
      </c>
      <c r="J2283" s="7" t="str">
        <f>TEXT(MONTH(Origen[[#This Row],[Fecha Compra]]),"MM")</f>
        <v>01</v>
      </c>
      <c r="K2283" s="7">
        <f>YEAR(Origen[[#This Row],[Fecha Compra]])</f>
        <v>2036</v>
      </c>
      <c r="L2283">
        <v>20</v>
      </c>
      <c r="M2283">
        <v>63</v>
      </c>
      <c r="N2283">
        <f>Origen[[#This Row],[Unidades]]*Origen[[#This Row],[PVP]]</f>
        <v>1260</v>
      </c>
      <c r="O2283" s="1" t="s">
        <v>128</v>
      </c>
      <c r="P2283" s="1" t="s">
        <v>74</v>
      </c>
      <c r="Q2283" s="1" t="s">
        <v>76</v>
      </c>
      <c r="R2283" s="1" t="s">
        <v>39</v>
      </c>
      <c r="S2283" s="1" t="s">
        <v>9</v>
      </c>
      <c r="T2283" s="1" t="s">
        <v>10</v>
      </c>
      <c r="U2283" s="1" t="s">
        <v>31</v>
      </c>
    </row>
    <row r="2284" spans="1:21" x14ac:dyDescent="0.25">
      <c r="A2284">
        <v>2286</v>
      </c>
      <c r="B2284">
        <f>IF(IFERROR(VLOOKUP(Origen[[#This Row],[Customer ID]],A2285:A6183,1,FALSE),0)&gt;0,1,0)</f>
        <v>0</v>
      </c>
      <c r="C2284">
        <v>34</v>
      </c>
      <c r="D2284" s="1" t="s">
        <v>2</v>
      </c>
      <c r="E2284" s="1" t="str">
        <f>IF(Origen[[#This Row],[Genero Sin Depurar]]="","Desconocido",Origen[[#This Row],[Genero Sin Depurar]])</f>
        <v>Male</v>
      </c>
      <c r="F2284" s="1" t="s">
        <v>115</v>
      </c>
      <c r="G2284" s="1" t="s">
        <v>49</v>
      </c>
      <c r="H2284" s="2">
        <v>49862</v>
      </c>
      <c r="I2284" s="2" t="str">
        <f>TEXT(Origen[[#This Row],[Fecha Compra]],"dddd")</f>
        <v>domingo</v>
      </c>
      <c r="J2284" s="7" t="str">
        <f>TEXT(MONTH(Origen[[#This Row],[Fecha Compra]]),"MM")</f>
        <v>01</v>
      </c>
      <c r="K2284" s="7">
        <f>YEAR(Origen[[#This Row],[Fecha Compra]])</f>
        <v>2036</v>
      </c>
      <c r="L2284">
        <v>38</v>
      </c>
      <c r="M2284">
        <v>100</v>
      </c>
      <c r="N2284">
        <f>Origen[[#This Row],[Unidades]]*Origen[[#This Row],[PVP]]</f>
        <v>3800</v>
      </c>
      <c r="O2284" s="1" t="s">
        <v>133</v>
      </c>
      <c r="P2284" s="1" t="s">
        <v>6</v>
      </c>
      <c r="Q2284" s="1" t="s">
        <v>51</v>
      </c>
      <c r="R2284" s="1" t="s">
        <v>35</v>
      </c>
      <c r="S2284" s="1" t="s">
        <v>52</v>
      </c>
      <c r="T2284" s="1" t="s">
        <v>28</v>
      </c>
      <c r="U2284" s="1" t="s">
        <v>79</v>
      </c>
    </row>
    <row r="2285" spans="1:21" x14ac:dyDescent="0.25">
      <c r="A2285">
        <v>2287</v>
      </c>
      <c r="B2285">
        <f>IF(IFERROR(VLOOKUP(Origen[[#This Row],[Customer ID]],A2286:A6184,1,FALSE),0)&gt;0,1,0)</f>
        <v>0</v>
      </c>
      <c r="C2285">
        <v>67</v>
      </c>
      <c r="D2285" s="1" t="s">
        <v>2</v>
      </c>
      <c r="E2285" s="1" t="str">
        <f>IF(Origen[[#This Row],[Genero Sin Depurar]]="","Desconocido",Origen[[#This Row],[Genero Sin Depurar]])</f>
        <v>Male</v>
      </c>
      <c r="F2285" s="1" t="s">
        <v>107</v>
      </c>
      <c r="G2285" s="1" t="s">
        <v>4</v>
      </c>
      <c r="H2285" s="2">
        <v>49864</v>
      </c>
      <c r="I2285" s="2" t="str">
        <f>TEXT(Origen[[#This Row],[Fecha Compra]],"dddd")</f>
        <v>martes</v>
      </c>
      <c r="J2285" s="7" t="str">
        <f>TEXT(MONTH(Origen[[#This Row],[Fecha Compra]]),"MM")</f>
        <v>01</v>
      </c>
      <c r="K2285" s="7">
        <f>YEAR(Origen[[#This Row],[Fecha Compra]])</f>
        <v>2036</v>
      </c>
      <c r="L2285">
        <v>35</v>
      </c>
      <c r="M2285">
        <v>38</v>
      </c>
      <c r="N2285">
        <f>Origen[[#This Row],[Unidades]]*Origen[[#This Row],[PVP]]</f>
        <v>1330</v>
      </c>
      <c r="O2285" s="1" t="s">
        <v>129</v>
      </c>
      <c r="P2285" s="1" t="s">
        <v>6</v>
      </c>
      <c r="Q2285" s="1" t="s">
        <v>126</v>
      </c>
      <c r="R2285" s="1" t="s">
        <v>19</v>
      </c>
      <c r="S2285" s="1" t="s">
        <v>56</v>
      </c>
      <c r="T2285" s="1" t="s">
        <v>10</v>
      </c>
      <c r="U2285" s="1" t="s">
        <v>40</v>
      </c>
    </row>
    <row r="2286" spans="1:21" x14ac:dyDescent="0.25">
      <c r="A2286">
        <v>2288</v>
      </c>
      <c r="B2286">
        <f>IF(IFERROR(VLOOKUP(Origen[[#This Row],[Customer ID]],A2287:A6185,1,FALSE),0)&gt;0,1,0)</f>
        <v>0</v>
      </c>
      <c r="C2286">
        <v>66</v>
      </c>
      <c r="D2286" s="1" t="s">
        <v>2</v>
      </c>
      <c r="E2286" s="1" t="str">
        <f>IF(Origen[[#This Row],[Genero Sin Depurar]]="","Desconocido",Origen[[#This Row],[Genero Sin Depurar]])</f>
        <v>Male</v>
      </c>
      <c r="F2286" s="1" t="s">
        <v>3</v>
      </c>
      <c r="G2286" s="1" t="s">
        <v>4</v>
      </c>
      <c r="H2286" s="2">
        <v>49866</v>
      </c>
      <c r="I2286" s="2" t="str">
        <f>TEXT(Origen[[#This Row],[Fecha Compra]],"dddd")</f>
        <v>jueves</v>
      </c>
      <c r="J2286" s="7" t="str">
        <f>TEXT(MONTH(Origen[[#This Row],[Fecha Compra]]),"MM")</f>
        <v>01</v>
      </c>
      <c r="K2286" s="7">
        <f>YEAR(Origen[[#This Row],[Fecha Compra]])</f>
        <v>2036</v>
      </c>
      <c r="L2286">
        <v>6</v>
      </c>
      <c r="M2286">
        <v>45</v>
      </c>
      <c r="N2286">
        <f>Origen[[#This Row],[Unidades]]*Origen[[#This Row],[PVP]]</f>
        <v>270</v>
      </c>
      <c r="O2286" s="1" t="s">
        <v>127</v>
      </c>
      <c r="P2286" s="1" t="s">
        <v>6</v>
      </c>
      <c r="Q2286" s="1" t="s">
        <v>78</v>
      </c>
      <c r="R2286" s="1" t="s">
        <v>35</v>
      </c>
      <c r="S2286" s="1" t="s">
        <v>56</v>
      </c>
      <c r="T2286" s="1" t="s">
        <v>68</v>
      </c>
      <c r="U2286" s="1" t="s">
        <v>31</v>
      </c>
    </row>
    <row r="2287" spans="1:21" x14ac:dyDescent="0.25">
      <c r="A2287">
        <v>2289</v>
      </c>
      <c r="B2287">
        <f>IF(IFERROR(VLOOKUP(Origen[[#This Row],[Customer ID]],A2288:A6186,1,FALSE),0)&gt;0,1,0)</f>
        <v>0</v>
      </c>
      <c r="C2287">
        <v>28</v>
      </c>
      <c r="D2287" s="1" t="s">
        <v>2</v>
      </c>
      <c r="E2287" s="1" t="str">
        <f>IF(Origen[[#This Row],[Genero Sin Depurar]]="","Desconocido",Origen[[#This Row],[Genero Sin Depurar]])</f>
        <v>Male</v>
      </c>
      <c r="F2287" s="1" t="s">
        <v>88</v>
      </c>
      <c r="G2287" s="1" t="s">
        <v>49</v>
      </c>
      <c r="H2287" s="2">
        <v>49868</v>
      </c>
      <c r="I2287" s="2" t="str">
        <f>TEXT(Origen[[#This Row],[Fecha Compra]],"dddd")</f>
        <v>sábado</v>
      </c>
      <c r="J2287" s="7" t="str">
        <f>TEXT(MONTH(Origen[[#This Row],[Fecha Compra]]),"MM")</f>
        <v>01</v>
      </c>
      <c r="K2287" s="7">
        <f>YEAR(Origen[[#This Row],[Fecha Compra]])</f>
        <v>2036</v>
      </c>
      <c r="L2287">
        <v>50</v>
      </c>
      <c r="M2287">
        <v>91</v>
      </c>
      <c r="N2287">
        <f>Origen[[#This Row],[Unidades]]*Origen[[#This Row],[PVP]]</f>
        <v>4550</v>
      </c>
      <c r="O2287" s="1" t="s">
        <v>81</v>
      </c>
      <c r="P2287" s="1" t="s">
        <v>26</v>
      </c>
      <c r="Q2287" s="1" t="s">
        <v>103</v>
      </c>
      <c r="R2287" s="1" t="s">
        <v>39</v>
      </c>
      <c r="S2287" s="1" t="s">
        <v>27</v>
      </c>
      <c r="T2287" s="1" t="s">
        <v>28</v>
      </c>
      <c r="U2287" s="1" t="s">
        <v>22</v>
      </c>
    </row>
    <row r="2288" spans="1:21" x14ac:dyDescent="0.25">
      <c r="A2288">
        <v>2290</v>
      </c>
      <c r="B2288">
        <f>IF(IFERROR(VLOOKUP(Origen[[#This Row],[Customer ID]],A2289:A6187,1,FALSE),0)&gt;0,1,0)</f>
        <v>0</v>
      </c>
      <c r="C2288">
        <v>70</v>
      </c>
      <c r="D2288" s="1" t="s">
        <v>2</v>
      </c>
      <c r="E2288" s="1" t="str">
        <f>IF(Origen[[#This Row],[Genero Sin Depurar]]="","Desconocido",Origen[[#This Row],[Genero Sin Depurar]])</f>
        <v>Male</v>
      </c>
      <c r="F2288" s="1" t="s">
        <v>41</v>
      </c>
      <c r="G2288" s="1" t="s">
        <v>4</v>
      </c>
      <c r="H2288" s="2">
        <v>49870</v>
      </c>
      <c r="I2288" s="2" t="str">
        <f>TEXT(Origen[[#This Row],[Fecha Compra]],"dddd")</f>
        <v>lunes</v>
      </c>
      <c r="J2288" s="7" t="str">
        <f>TEXT(MONTH(Origen[[#This Row],[Fecha Compra]]),"MM")</f>
        <v>01</v>
      </c>
      <c r="K2288" s="7">
        <f>YEAR(Origen[[#This Row],[Fecha Compra]])</f>
        <v>2036</v>
      </c>
      <c r="L2288">
        <v>47</v>
      </c>
      <c r="M2288">
        <v>82</v>
      </c>
      <c r="N2288">
        <f>Origen[[#This Row],[Unidades]]*Origen[[#This Row],[PVP]]</f>
        <v>3854</v>
      </c>
      <c r="O2288" s="1" t="s">
        <v>89</v>
      </c>
      <c r="P2288" s="1" t="s">
        <v>26</v>
      </c>
      <c r="Q2288" s="1" t="s">
        <v>103</v>
      </c>
      <c r="R2288" s="1" t="s">
        <v>39</v>
      </c>
      <c r="S2288" s="1" t="s">
        <v>20</v>
      </c>
      <c r="T2288" s="1" t="s">
        <v>10</v>
      </c>
      <c r="U2288" s="1" t="s">
        <v>22</v>
      </c>
    </row>
    <row r="2289" spans="1:21" x14ac:dyDescent="0.25">
      <c r="A2289">
        <v>2291</v>
      </c>
      <c r="B2289">
        <f>IF(IFERROR(VLOOKUP(Origen[[#This Row],[Customer ID]],A2290:A6188,1,FALSE),0)&gt;0,1,0)</f>
        <v>0</v>
      </c>
      <c r="C2289">
        <v>37</v>
      </c>
      <c r="D2289" s="1" t="s">
        <v>2</v>
      </c>
      <c r="E2289" s="1" t="str">
        <f>IF(Origen[[#This Row],[Genero Sin Depurar]]="","Desconocido",Origen[[#This Row],[Genero Sin Depurar]])</f>
        <v>Male</v>
      </c>
      <c r="F2289" s="1" t="s">
        <v>119</v>
      </c>
      <c r="G2289" s="1" t="s">
        <v>24</v>
      </c>
      <c r="H2289" s="2">
        <v>49872</v>
      </c>
      <c r="I2289" s="2" t="str">
        <f>TEXT(Origen[[#This Row],[Fecha Compra]],"dddd")</f>
        <v>miércoles</v>
      </c>
      <c r="J2289" s="7" t="str">
        <f>TEXT(MONTH(Origen[[#This Row],[Fecha Compra]]),"MM")</f>
        <v>01</v>
      </c>
      <c r="K2289" s="7">
        <f>YEAR(Origen[[#This Row],[Fecha Compra]])</f>
        <v>2036</v>
      </c>
      <c r="L2289">
        <v>23</v>
      </c>
      <c r="M2289">
        <v>48</v>
      </c>
      <c r="N2289">
        <f>Origen[[#This Row],[Unidades]]*Origen[[#This Row],[PVP]]</f>
        <v>1104</v>
      </c>
      <c r="O2289" s="1" t="s">
        <v>93</v>
      </c>
      <c r="P2289" s="1" t="s">
        <v>6</v>
      </c>
      <c r="Q2289" s="1" t="s">
        <v>118</v>
      </c>
      <c r="R2289" s="1" t="s">
        <v>8</v>
      </c>
      <c r="S2289" s="1" t="s">
        <v>36</v>
      </c>
      <c r="T2289" s="1" t="s">
        <v>28</v>
      </c>
      <c r="U2289" s="1" t="s">
        <v>40</v>
      </c>
    </row>
    <row r="2290" spans="1:21" x14ac:dyDescent="0.25">
      <c r="A2290">
        <v>2292</v>
      </c>
      <c r="B2290">
        <f>IF(IFERROR(VLOOKUP(Origen[[#This Row],[Customer ID]],A2291:A6189,1,FALSE),0)&gt;0,1,0)</f>
        <v>0</v>
      </c>
      <c r="C2290">
        <v>28</v>
      </c>
      <c r="D2290" s="1" t="s">
        <v>2</v>
      </c>
      <c r="E2290" s="1" t="str">
        <f>IF(Origen[[#This Row],[Genero Sin Depurar]]="","Desconocido",Origen[[#This Row],[Genero Sin Depurar]])</f>
        <v>Male</v>
      </c>
      <c r="F2290" s="1" t="s">
        <v>44</v>
      </c>
      <c r="G2290" s="1" t="s">
        <v>45</v>
      </c>
      <c r="H2290" s="2">
        <v>49874</v>
      </c>
      <c r="I2290" s="2" t="str">
        <f>TEXT(Origen[[#This Row],[Fecha Compra]],"dddd")</f>
        <v>viernes</v>
      </c>
      <c r="J2290" s="7" t="str">
        <f>TEXT(MONTH(Origen[[#This Row],[Fecha Compra]]),"MM")</f>
        <v>01</v>
      </c>
      <c r="K2290" s="7">
        <f>YEAR(Origen[[#This Row],[Fecha Compra]])</f>
        <v>2036</v>
      </c>
      <c r="L2290">
        <v>13</v>
      </c>
      <c r="M2290">
        <v>30</v>
      </c>
      <c r="N2290">
        <f>Origen[[#This Row],[Unidades]]*Origen[[#This Row],[PVP]]</f>
        <v>390</v>
      </c>
      <c r="O2290" s="1" t="s">
        <v>105</v>
      </c>
      <c r="P2290" s="1" t="s">
        <v>26</v>
      </c>
      <c r="Q2290" s="1" t="s">
        <v>108</v>
      </c>
      <c r="R2290" s="1" t="s">
        <v>19</v>
      </c>
      <c r="S2290" s="1" t="s">
        <v>52</v>
      </c>
      <c r="T2290" s="1" t="s">
        <v>21</v>
      </c>
      <c r="U2290" s="1" t="s">
        <v>40</v>
      </c>
    </row>
    <row r="2291" spans="1:21" x14ac:dyDescent="0.25">
      <c r="A2291">
        <v>2293</v>
      </c>
      <c r="B2291">
        <f>IF(IFERROR(VLOOKUP(Origen[[#This Row],[Customer ID]],A2292:A6190,1,FALSE),0)&gt;0,1,0)</f>
        <v>0</v>
      </c>
      <c r="C2291">
        <v>43</v>
      </c>
      <c r="D2291" s="1" t="s">
        <v>2</v>
      </c>
      <c r="E2291" s="1" t="str">
        <f>IF(Origen[[#This Row],[Genero Sin Depurar]]="","Desconocido",Origen[[#This Row],[Genero Sin Depurar]])</f>
        <v>Male</v>
      </c>
      <c r="F2291" s="1" t="s">
        <v>95</v>
      </c>
      <c r="G2291" s="1" t="s">
        <v>4</v>
      </c>
      <c r="H2291" s="2">
        <v>49876</v>
      </c>
      <c r="I2291" s="2" t="str">
        <f>TEXT(Origen[[#This Row],[Fecha Compra]],"dddd")</f>
        <v>domingo</v>
      </c>
      <c r="J2291" s="7" t="str">
        <f>TEXT(MONTH(Origen[[#This Row],[Fecha Compra]]),"MM")</f>
        <v>01</v>
      </c>
      <c r="K2291" s="7">
        <f>YEAR(Origen[[#This Row],[Fecha Compra]])</f>
        <v>2036</v>
      </c>
      <c r="L2291">
        <v>31</v>
      </c>
      <c r="M2291">
        <v>34</v>
      </c>
      <c r="N2291">
        <f>Origen[[#This Row],[Unidades]]*Origen[[#This Row],[PVP]]</f>
        <v>1054</v>
      </c>
      <c r="O2291" s="1" t="s">
        <v>111</v>
      </c>
      <c r="P2291" s="1" t="s">
        <v>18</v>
      </c>
      <c r="Q2291" s="1" t="s">
        <v>100</v>
      </c>
      <c r="R2291" s="1" t="s">
        <v>19</v>
      </c>
      <c r="S2291" s="1" t="s">
        <v>27</v>
      </c>
      <c r="T2291" s="1" t="s">
        <v>68</v>
      </c>
      <c r="U2291" s="1" t="s">
        <v>70</v>
      </c>
    </row>
    <row r="2292" spans="1:21" x14ac:dyDescent="0.25">
      <c r="A2292">
        <v>2294</v>
      </c>
      <c r="B2292">
        <f>IF(IFERROR(VLOOKUP(Origen[[#This Row],[Customer ID]],A2293:A6191,1,FALSE),0)&gt;0,1,0)</f>
        <v>0</v>
      </c>
      <c r="C2292">
        <v>37</v>
      </c>
      <c r="D2292" s="1" t="s">
        <v>2</v>
      </c>
      <c r="E2292" s="1" t="str">
        <f>IF(Origen[[#This Row],[Genero Sin Depurar]]="","Desconocido",Origen[[#This Row],[Genero Sin Depurar]])</f>
        <v>Male</v>
      </c>
      <c r="F2292" s="1" t="s">
        <v>12</v>
      </c>
      <c r="G2292" s="1" t="s">
        <v>4</v>
      </c>
      <c r="H2292" s="2">
        <v>49878</v>
      </c>
      <c r="I2292" s="2" t="str">
        <f>TEXT(Origen[[#This Row],[Fecha Compra]],"dddd")</f>
        <v>martes</v>
      </c>
      <c r="J2292" s="7" t="str">
        <f>TEXT(MONTH(Origen[[#This Row],[Fecha Compra]]),"MM")</f>
        <v>01</v>
      </c>
      <c r="K2292" s="7">
        <f>YEAR(Origen[[#This Row],[Fecha Compra]])</f>
        <v>2036</v>
      </c>
      <c r="L2292">
        <v>16</v>
      </c>
      <c r="M2292">
        <v>68</v>
      </c>
      <c r="N2292">
        <f>Origen[[#This Row],[Unidades]]*Origen[[#This Row],[PVP]]</f>
        <v>1088</v>
      </c>
      <c r="O2292" s="1" t="s">
        <v>124</v>
      </c>
      <c r="P2292" s="1" t="s">
        <v>6</v>
      </c>
      <c r="Q2292" s="1" t="s">
        <v>78</v>
      </c>
      <c r="R2292" s="1" t="s">
        <v>39</v>
      </c>
      <c r="S2292" s="1" t="s">
        <v>9</v>
      </c>
      <c r="T2292" s="1" t="s">
        <v>68</v>
      </c>
      <c r="U2292" s="1" t="s">
        <v>79</v>
      </c>
    </row>
    <row r="2293" spans="1:21" x14ac:dyDescent="0.25">
      <c r="A2293">
        <v>2295</v>
      </c>
      <c r="B2293">
        <f>IF(IFERROR(VLOOKUP(Origen[[#This Row],[Customer ID]],A2294:A6192,1,FALSE),0)&gt;0,1,0)</f>
        <v>0</v>
      </c>
      <c r="C2293">
        <v>54</v>
      </c>
      <c r="D2293" s="1" t="s">
        <v>2</v>
      </c>
      <c r="E2293" s="1" t="str">
        <f>IF(Origen[[#This Row],[Genero Sin Depurar]]="","Desconocido",Origen[[#This Row],[Genero Sin Depurar]])</f>
        <v>Male</v>
      </c>
      <c r="F2293" s="1" t="s">
        <v>71</v>
      </c>
      <c r="G2293" s="1" t="s">
        <v>49</v>
      </c>
      <c r="H2293" s="2">
        <v>49880</v>
      </c>
      <c r="I2293" s="2" t="str">
        <f>TEXT(Origen[[#This Row],[Fecha Compra]],"dddd")</f>
        <v>jueves</v>
      </c>
      <c r="J2293" s="7" t="str">
        <f>TEXT(MONTH(Origen[[#This Row],[Fecha Compra]]),"MM")</f>
        <v>01</v>
      </c>
      <c r="K2293" s="7">
        <f>YEAR(Origen[[#This Row],[Fecha Compra]])</f>
        <v>2036</v>
      </c>
      <c r="L2293">
        <v>40</v>
      </c>
      <c r="M2293">
        <v>95</v>
      </c>
      <c r="N2293">
        <f>Origen[[#This Row],[Unidades]]*Origen[[#This Row],[PVP]]</f>
        <v>3800</v>
      </c>
      <c r="O2293" s="1" t="s">
        <v>110</v>
      </c>
      <c r="P2293" s="1" t="s">
        <v>26</v>
      </c>
      <c r="Q2293" s="1" t="s">
        <v>90</v>
      </c>
      <c r="R2293" s="1" t="s">
        <v>8</v>
      </c>
      <c r="S2293" s="1" t="s">
        <v>9</v>
      </c>
      <c r="T2293" s="1" t="s">
        <v>68</v>
      </c>
      <c r="U2293" s="1" t="s">
        <v>31</v>
      </c>
    </row>
    <row r="2294" spans="1:21" x14ac:dyDescent="0.25">
      <c r="A2294">
        <v>2296</v>
      </c>
      <c r="B2294">
        <f>IF(IFERROR(VLOOKUP(Origen[[#This Row],[Customer ID]],A2295:A6193,1,FALSE),0)&gt;0,1,0)</f>
        <v>0</v>
      </c>
      <c r="C2294">
        <v>50</v>
      </c>
      <c r="D2294" s="1" t="s">
        <v>2</v>
      </c>
      <c r="E2294" s="1" t="str">
        <f>IF(Origen[[#This Row],[Genero Sin Depurar]]="","Desconocido",Origen[[#This Row],[Genero Sin Depurar]])</f>
        <v>Male</v>
      </c>
      <c r="F2294" s="1" t="s">
        <v>106</v>
      </c>
      <c r="G2294" s="1" t="s">
        <v>49</v>
      </c>
      <c r="H2294" s="2">
        <v>49882</v>
      </c>
      <c r="I2294" s="2" t="str">
        <f>TEXT(Origen[[#This Row],[Fecha Compra]],"dddd")</f>
        <v>sábado</v>
      </c>
      <c r="J2294" s="7" t="str">
        <f>TEXT(MONTH(Origen[[#This Row],[Fecha Compra]]),"MM")</f>
        <v>01</v>
      </c>
      <c r="K2294" s="7">
        <f>YEAR(Origen[[#This Row],[Fecha Compra]])</f>
        <v>2036</v>
      </c>
      <c r="L2294">
        <v>45</v>
      </c>
      <c r="M2294">
        <v>22</v>
      </c>
      <c r="N2294">
        <f>Origen[[#This Row],[Unidades]]*Origen[[#This Row],[PVP]]</f>
        <v>990</v>
      </c>
      <c r="O2294" s="1" t="s">
        <v>121</v>
      </c>
      <c r="P2294" s="1" t="s">
        <v>6</v>
      </c>
      <c r="Q2294" s="1" t="s">
        <v>100</v>
      </c>
      <c r="R2294" s="1" t="s">
        <v>19</v>
      </c>
      <c r="S2294" s="1" t="s">
        <v>52</v>
      </c>
      <c r="T2294" s="1" t="s">
        <v>28</v>
      </c>
      <c r="U2294" s="1" t="s">
        <v>40</v>
      </c>
    </row>
    <row r="2295" spans="1:21" x14ac:dyDescent="0.25">
      <c r="A2295">
        <v>2297</v>
      </c>
      <c r="B2295">
        <f>IF(IFERROR(VLOOKUP(Origen[[#This Row],[Customer ID]],A2296:A6194,1,FALSE),0)&gt;0,1,0)</f>
        <v>0</v>
      </c>
      <c r="C2295">
        <v>46</v>
      </c>
      <c r="D2295" s="1" t="s">
        <v>2</v>
      </c>
      <c r="E2295" s="1" t="str">
        <f>IF(Origen[[#This Row],[Genero Sin Depurar]]="","Desconocido",Origen[[#This Row],[Genero Sin Depurar]])</f>
        <v>Male</v>
      </c>
      <c r="F2295" s="1" t="s">
        <v>125</v>
      </c>
      <c r="G2295" s="1" t="s">
        <v>49</v>
      </c>
      <c r="H2295" s="2">
        <v>49884</v>
      </c>
      <c r="I2295" s="2" t="str">
        <f>TEXT(Origen[[#This Row],[Fecha Compra]],"dddd")</f>
        <v>lunes</v>
      </c>
      <c r="J2295" s="7" t="str">
        <f>TEXT(MONTH(Origen[[#This Row],[Fecha Compra]]),"MM")</f>
        <v>01</v>
      </c>
      <c r="K2295" s="7">
        <f>YEAR(Origen[[#This Row],[Fecha Compra]])</f>
        <v>2036</v>
      </c>
      <c r="L2295">
        <v>50</v>
      </c>
      <c r="M2295">
        <v>88</v>
      </c>
      <c r="N2295">
        <f>Origen[[#This Row],[Unidades]]*Origen[[#This Row],[PVP]]</f>
        <v>4400</v>
      </c>
      <c r="O2295" s="1" t="s">
        <v>131</v>
      </c>
      <c r="P2295" s="1" t="s">
        <v>26</v>
      </c>
      <c r="Q2295" s="1" t="s">
        <v>78</v>
      </c>
      <c r="R2295" s="1" t="s">
        <v>39</v>
      </c>
      <c r="S2295" s="1" t="s">
        <v>27</v>
      </c>
      <c r="T2295" s="1" t="s">
        <v>10</v>
      </c>
      <c r="U2295" s="1" t="s">
        <v>79</v>
      </c>
    </row>
    <row r="2296" spans="1:21" x14ac:dyDescent="0.25">
      <c r="A2296">
        <v>2298</v>
      </c>
      <c r="B2296">
        <f>IF(IFERROR(VLOOKUP(Origen[[#This Row],[Customer ID]],A2297:A6195,1,FALSE),0)&gt;0,1,0)</f>
        <v>0</v>
      </c>
      <c r="C2296">
        <v>60</v>
      </c>
      <c r="D2296" s="1" t="s">
        <v>2</v>
      </c>
      <c r="E2296" s="1" t="str">
        <f>IF(Origen[[#This Row],[Genero Sin Depurar]]="","Desconocido",Origen[[#This Row],[Genero Sin Depurar]])</f>
        <v>Male</v>
      </c>
      <c r="F2296" s="1" t="s">
        <v>107</v>
      </c>
      <c r="G2296" s="1" t="s">
        <v>4</v>
      </c>
      <c r="H2296" s="2">
        <v>49886</v>
      </c>
      <c r="I2296" s="2" t="str">
        <f>TEXT(Origen[[#This Row],[Fecha Compra]],"dddd")</f>
        <v>miércoles</v>
      </c>
      <c r="J2296" s="7" t="str">
        <f>TEXT(MONTH(Origen[[#This Row],[Fecha Compra]]),"MM")</f>
        <v>01</v>
      </c>
      <c r="K2296" s="7">
        <f>YEAR(Origen[[#This Row],[Fecha Compra]])</f>
        <v>2036</v>
      </c>
      <c r="L2296">
        <v>1</v>
      </c>
      <c r="M2296">
        <v>83</v>
      </c>
      <c r="N2296">
        <f>Origen[[#This Row],[Unidades]]*Origen[[#This Row],[PVP]]</f>
        <v>83</v>
      </c>
      <c r="O2296" s="1" t="s">
        <v>81</v>
      </c>
      <c r="P2296" s="1" t="s">
        <v>26</v>
      </c>
      <c r="Q2296" s="1" t="s">
        <v>103</v>
      </c>
      <c r="R2296" s="1" t="s">
        <v>35</v>
      </c>
      <c r="S2296" s="1" t="s">
        <v>36</v>
      </c>
      <c r="T2296" s="1" t="s">
        <v>57</v>
      </c>
      <c r="U2296" s="1" t="s">
        <v>40</v>
      </c>
    </row>
    <row r="2297" spans="1:21" x14ac:dyDescent="0.25">
      <c r="A2297">
        <v>2299</v>
      </c>
      <c r="B2297">
        <f>IF(IFERROR(VLOOKUP(Origen[[#This Row],[Customer ID]],A2298:A6196,1,FALSE),0)&gt;0,1,0)</f>
        <v>0</v>
      </c>
      <c r="C2297">
        <v>40</v>
      </c>
      <c r="D2297" s="1" t="s">
        <v>2</v>
      </c>
      <c r="E2297" s="1" t="str">
        <f>IF(Origen[[#This Row],[Genero Sin Depurar]]="","Desconocido",Origen[[#This Row],[Genero Sin Depurar]])</f>
        <v>Male</v>
      </c>
      <c r="F2297" s="1" t="s">
        <v>48</v>
      </c>
      <c r="G2297" s="1" t="s">
        <v>49</v>
      </c>
      <c r="H2297" s="2">
        <v>49888</v>
      </c>
      <c r="I2297" s="2" t="str">
        <f>TEXT(Origen[[#This Row],[Fecha Compra]],"dddd")</f>
        <v>viernes</v>
      </c>
      <c r="J2297" s="7" t="str">
        <f>TEXT(MONTH(Origen[[#This Row],[Fecha Compra]]),"MM")</f>
        <v>01</v>
      </c>
      <c r="K2297" s="7">
        <f>YEAR(Origen[[#This Row],[Fecha Compra]])</f>
        <v>2036</v>
      </c>
      <c r="L2297">
        <v>10</v>
      </c>
      <c r="M2297">
        <v>87</v>
      </c>
      <c r="N2297">
        <f>Origen[[#This Row],[Unidades]]*Origen[[#This Row],[PVP]]</f>
        <v>870</v>
      </c>
      <c r="O2297" s="1" t="s">
        <v>38</v>
      </c>
      <c r="P2297" s="1" t="s">
        <v>6</v>
      </c>
      <c r="Q2297" s="1" t="s">
        <v>91</v>
      </c>
      <c r="R2297" s="1" t="s">
        <v>19</v>
      </c>
      <c r="S2297" s="1" t="s">
        <v>52</v>
      </c>
      <c r="T2297" s="1" t="s">
        <v>15</v>
      </c>
      <c r="U2297" s="1" t="s">
        <v>79</v>
      </c>
    </row>
    <row r="2298" spans="1:21" x14ac:dyDescent="0.25">
      <c r="A2298">
        <v>2300</v>
      </c>
      <c r="B2298">
        <f>IF(IFERROR(VLOOKUP(Origen[[#This Row],[Customer ID]],A2299:A6197,1,FALSE),0)&gt;0,1,0)</f>
        <v>0</v>
      </c>
      <c r="C2298">
        <v>64</v>
      </c>
      <c r="D2298" s="1" t="s">
        <v>2</v>
      </c>
      <c r="E2298" s="1" t="str">
        <f>IF(Origen[[#This Row],[Genero Sin Depurar]]="","Desconocido",Origen[[#This Row],[Genero Sin Depurar]])</f>
        <v>Male</v>
      </c>
      <c r="F2298" s="1" t="s">
        <v>44</v>
      </c>
      <c r="G2298" s="1" t="s">
        <v>45</v>
      </c>
      <c r="H2298" s="2">
        <v>49890</v>
      </c>
      <c r="I2298" s="2" t="str">
        <f>TEXT(Origen[[#This Row],[Fecha Compra]],"dddd")</f>
        <v>domingo</v>
      </c>
      <c r="J2298" s="7" t="str">
        <f>TEXT(MONTH(Origen[[#This Row],[Fecha Compra]]),"MM")</f>
        <v>01</v>
      </c>
      <c r="K2298" s="7">
        <f>YEAR(Origen[[#This Row],[Fecha Compra]])</f>
        <v>2036</v>
      </c>
      <c r="L2298">
        <v>48</v>
      </c>
      <c r="M2298">
        <v>57</v>
      </c>
      <c r="N2298">
        <f>Origen[[#This Row],[Unidades]]*Origen[[#This Row],[PVP]]</f>
        <v>2736</v>
      </c>
      <c r="O2298" s="1" t="s">
        <v>117</v>
      </c>
      <c r="P2298" s="1" t="s">
        <v>26</v>
      </c>
      <c r="Q2298" s="1" t="s">
        <v>65</v>
      </c>
      <c r="R2298" s="1" t="s">
        <v>35</v>
      </c>
      <c r="S2298" s="1" t="s">
        <v>56</v>
      </c>
      <c r="T2298" s="1" t="s">
        <v>21</v>
      </c>
      <c r="U2298" s="1" t="s">
        <v>79</v>
      </c>
    </row>
    <row r="2299" spans="1:21" x14ac:dyDescent="0.25">
      <c r="A2299">
        <v>2301</v>
      </c>
      <c r="B2299">
        <f>IF(IFERROR(VLOOKUP(Origen[[#This Row],[Customer ID]],A2300:A6198,1,FALSE),0)&gt;0,1,0)</f>
        <v>0</v>
      </c>
      <c r="C2299">
        <v>18</v>
      </c>
      <c r="D2299" s="1" t="s">
        <v>2</v>
      </c>
      <c r="E2299" s="1" t="str">
        <f>IF(Origen[[#This Row],[Genero Sin Depurar]]="","Desconocido",Origen[[#This Row],[Genero Sin Depurar]])</f>
        <v>Male</v>
      </c>
      <c r="F2299" s="1" t="s">
        <v>44</v>
      </c>
      <c r="G2299" s="1" t="s">
        <v>45</v>
      </c>
      <c r="H2299" s="2">
        <v>49892</v>
      </c>
      <c r="I2299" s="2" t="str">
        <f>TEXT(Origen[[#This Row],[Fecha Compra]],"dddd")</f>
        <v>martes</v>
      </c>
      <c r="J2299" s="7" t="str">
        <f>TEXT(MONTH(Origen[[#This Row],[Fecha Compra]]),"MM")</f>
        <v>01</v>
      </c>
      <c r="K2299" s="7">
        <f>YEAR(Origen[[#This Row],[Fecha Compra]])</f>
        <v>2036</v>
      </c>
      <c r="L2299">
        <v>38</v>
      </c>
      <c r="M2299">
        <v>88</v>
      </c>
      <c r="N2299">
        <f>Origen[[#This Row],[Unidades]]*Origen[[#This Row],[PVP]]</f>
        <v>3344</v>
      </c>
      <c r="O2299" s="1" t="s">
        <v>120</v>
      </c>
      <c r="P2299" s="1" t="s">
        <v>74</v>
      </c>
      <c r="Q2299" s="1" t="s">
        <v>75</v>
      </c>
      <c r="R2299" s="1" t="s">
        <v>35</v>
      </c>
      <c r="S2299" s="1" t="s">
        <v>52</v>
      </c>
      <c r="T2299" s="1" t="s">
        <v>21</v>
      </c>
      <c r="U2299" s="1" t="s">
        <v>70</v>
      </c>
    </row>
    <row r="2300" spans="1:21" x14ac:dyDescent="0.25">
      <c r="A2300">
        <v>2302</v>
      </c>
      <c r="B2300">
        <f>IF(IFERROR(VLOOKUP(Origen[[#This Row],[Customer ID]],A2301:A6199,1,FALSE),0)&gt;0,1,0)</f>
        <v>0</v>
      </c>
      <c r="C2300">
        <v>37</v>
      </c>
      <c r="D2300" s="1" t="s">
        <v>2</v>
      </c>
      <c r="E2300" s="1" t="str">
        <f>IF(Origen[[#This Row],[Genero Sin Depurar]]="","Desconocido",Origen[[#This Row],[Genero Sin Depurar]])</f>
        <v>Male</v>
      </c>
      <c r="F2300" s="1" t="s">
        <v>77</v>
      </c>
      <c r="G2300" s="1" t="s">
        <v>4</v>
      </c>
      <c r="H2300" s="2">
        <v>49894</v>
      </c>
      <c r="I2300" s="2" t="str">
        <f>TEXT(Origen[[#This Row],[Fecha Compra]],"dddd")</f>
        <v>jueves</v>
      </c>
      <c r="J2300" s="7" t="str">
        <f>TEXT(MONTH(Origen[[#This Row],[Fecha Compra]]),"MM")</f>
        <v>01</v>
      </c>
      <c r="K2300" s="7">
        <f>YEAR(Origen[[#This Row],[Fecha Compra]])</f>
        <v>2036</v>
      </c>
      <c r="L2300">
        <v>21</v>
      </c>
      <c r="M2300">
        <v>20</v>
      </c>
      <c r="N2300">
        <f>Origen[[#This Row],[Unidades]]*Origen[[#This Row],[PVP]]</f>
        <v>420</v>
      </c>
      <c r="O2300" s="1" t="s">
        <v>13</v>
      </c>
      <c r="P2300" s="1" t="s">
        <v>6</v>
      </c>
      <c r="Q2300" s="1" t="s">
        <v>30</v>
      </c>
      <c r="R2300" s="1" t="s">
        <v>8</v>
      </c>
      <c r="S2300" s="1" t="s">
        <v>27</v>
      </c>
      <c r="T2300" s="1" t="s">
        <v>68</v>
      </c>
      <c r="U2300" s="1" t="s">
        <v>31</v>
      </c>
    </row>
    <row r="2301" spans="1:21" x14ac:dyDescent="0.25">
      <c r="A2301">
        <v>2303</v>
      </c>
      <c r="B2301">
        <f>IF(IFERROR(VLOOKUP(Origen[[#This Row],[Customer ID]],A2302:A6200,1,FALSE),0)&gt;0,1,0)</f>
        <v>0</v>
      </c>
      <c r="C2301">
        <v>36</v>
      </c>
      <c r="D2301" s="1" t="s">
        <v>2</v>
      </c>
      <c r="E2301" s="1" t="str">
        <f>IF(Origen[[#This Row],[Genero Sin Depurar]]="","Desconocido",Origen[[#This Row],[Genero Sin Depurar]])</f>
        <v>Male</v>
      </c>
      <c r="F2301" s="1" t="s">
        <v>115</v>
      </c>
      <c r="G2301" s="1" t="s">
        <v>49</v>
      </c>
      <c r="H2301" s="2">
        <v>49896</v>
      </c>
      <c r="I2301" s="2" t="str">
        <f>TEXT(Origen[[#This Row],[Fecha Compra]],"dddd")</f>
        <v>sábado</v>
      </c>
      <c r="J2301" s="7" t="str">
        <f>TEXT(MONTH(Origen[[#This Row],[Fecha Compra]]),"MM")</f>
        <v>01</v>
      </c>
      <c r="K2301" s="7">
        <f>YEAR(Origen[[#This Row],[Fecha Compra]])</f>
        <v>2036</v>
      </c>
      <c r="L2301">
        <v>38</v>
      </c>
      <c r="M2301">
        <v>39</v>
      </c>
      <c r="N2301">
        <f>Origen[[#This Row],[Unidades]]*Origen[[#This Row],[PVP]]</f>
        <v>1482</v>
      </c>
      <c r="O2301" s="1" t="s">
        <v>38</v>
      </c>
      <c r="P2301" s="1" t="s">
        <v>6</v>
      </c>
      <c r="Q2301" s="1" t="s">
        <v>51</v>
      </c>
      <c r="R2301" s="1" t="s">
        <v>35</v>
      </c>
      <c r="S2301" s="1" t="s">
        <v>56</v>
      </c>
      <c r="T2301" s="1" t="s">
        <v>10</v>
      </c>
      <c r="U2301" s="1" t="s">
        <v>70</v>
      </c>
    </row>
    <row r="2302" spans="1:21" x14ac:dyDescent="0.25">
      <c r="A2302">
        <v>2304</v>
      </c>
      <c r="B2302">
        <f>IF(IFERROR(VLOOKUP(Origen[[#This Row],[Customer ID]],A2303:A6201,1,FALSE),0)&gt;0,1,0)</f>
        <v>0</v>
      </c>
      <c r="C2302">
        <v>51</v>
      </c>
      <c r="D2302" s="1" t="s">
        <v>2</v>
      </c>
      <c r="E2302" s="1" t="str">
        <f>IF(Origen[[#This Row],[Genero Sin Depurar]]="","Desconocido",Origen[[#This Row],[Genero Sin Depurar]])</f>
        <v>Male</v>
      </c>
      <c r="F2302" s="1" t="s">
        <v>71</v>
      </c>
      <c r="G2302" s="1" t="s">
        <v>49</v>
      </c>
      <c r="H2302" s="2">
        <v>49898</v>
      </c>
      <c r="I2302" s="2" t="str">
        <f>TEXT(Origen[[#This Row],[Fecha Compra]],"dddd")</f>
        <v>lunes</v>
      </c>
      <c r="J2302" s="7" t="str">
        <f>TEXT(MONTH(Origen[[#This Row],[Fecha Compra]]),"MM")</f>
        <v>01</v>
      </c>
      <c r="K2302" s="7">
        <f>YEAR(Origen[[#This Row],[Fecha Compra]])</f>
        <v>2036</v>
      </c>
      <c r="L2302">
        <v>31</v>
      </c>
      <c r="M2302">
        <v>71</v>
      </c>
      <c r="N2302">
        <f>Origen[[#This Row],[Unidades]]*Origen[[#This Row],[PVP]]</f>
        <v>2201</v>
      </c>
      <c r="O2302" s="1" t="s">
        <v>109</v>
      </c>
      <c r="P2302" s="1" t="s">
        <v>18</v>
      </c>
      <c r="Q2302" s="1" t="s">
        <v>100</v>
      </c>
      <c r="R2302" s="1" t="s">
        <v>19</v>
      </c>
      <c r="S2302" s="1" t="s">
        <v>52</v>
      </c>
      <c r="T2302" s="1" t="s">
        <v>21</v>
      </c>
      <c r="U2302" s="1" t="s">
        <v>11</v>
      </c>
    </row>
    <row r="2303" spans="1:21" x14ac:dyDescent="0.25">
      <c r="A2303">
        <v>2305</v>
      </c>
      <c r="B2303">
        <f>IF(IFERROR(VLOOKUP(Origen[[#This Row],[Customer ID]],A2304:A6202,1,FALSE),0)&gt;0,1,0)</f>
        <v>0</v>
      </c>
      <c r="C2303">
        <v>26</v>
      </c>
      <c r="D2303" s="1" t="s">
        <v>2</v>
      </c>
      <c r="E2303" s="1" t="str">
        <f>IF(Origen[[#This Row],[Genero Sin Depurar]]="","Desconocido",Origen[[#This Row],[Genero Sin Depurar]])</f>
        <v>Male</v>
      </c>
      <c r="F2303" s="1" t="s">
        <v>86</v>
      </c>
      <c r="G2303" s="1" t="s">
        <v>4</v>
      </c>
      <c r="H2303" s="2">
        <v>49900</v>
      </c>
      <c r="I2303" s="2" t="str">
        <f>TEXT(Origen[[#This Row],[Fecha Compra]],"dddd")</f>
        <v>miércoles</v>
      </c>
      <c r="J2303" s="7" t="str">
        <f>TEXT(MONTH(Origen[[#This Row],[Fecha Compra]]),"MM")</f>
        <v>01</v>
      </c>
      <c r="K2303" s="7">
        <f>YEAR(Origen[[#This Row],[Fecha Compra]])</f>
        <v>2036</v>
      </c>
      <c r="L2303">
        <v>9</v>
      </c>
      <c r="M2303">
        <v>73</v>
      </c>
      <c r="N2303">
        <f>Origen[[#This Row],[Unidades]]*Origen[[#This Row],[PVP]]</f>
        <v>657</v>
      </c>
      <c r="O2303" s="1" t="s">
        <v>42</v>
      </c>
      <c r="P2303" s="1" t="s">
        <v>6</v>
      </c>
      <c r="Q2303" s="1" t="s">
        <v>47</v>
      </c>
      <c r="R2303" s="1" t="s">
        <v>8</v>
      </c>
      <c r="S2303" s="1" t="s">
        <v>20</v>
      </c>
      <c r="T2303" s="1" t="s">
        <v>68</v>
      </c>
      <c r="U2303" s="1" t="s">
        <v>11</v>
      </c>
    </row>
    <row r="2304" spans="1:21" x14ac:dyDescent="0.25">
      <c r="A2304">
        <v>2306</v>
      </c>
      <c r="B2304">
        <f>IF(IFERROR(VLOOKUP(Origen[[#This Row],[Customer ID]],A2305:A6203,1,FALSE),0)&gt;0,1,0)</f>
        <v>0</v>
      </c>
      <c r="C2304">
        <v>68</v>
      </c>
      <c r="D2304" s="1" t="s">
        <v>2</v>
      </c>
      <c r="E2304" s="1" t="str">
        <f>IF(Origen[[#This Row],[Genero Sin Depurar]]="","Desconocido",Origen[[#This Row],[Genero Sin Depurar]])</f>
        <v>Male</v>
      </c>
      <c r="F2304" s="1" t="s">
        <v>48</v>
      </c>
      <c r="G2304" s="1" t="s">
        <v>49</v>
      </c>
      <c r="H2304" s="2">
        <v>49902</v>
      </c>
      <c r="I2304" s="2" t="str">
        <f>TEXT(Origen[[#This Row],[Fecha Compra]],"dddd")</f>
        <v>viernes</v>
      </c>
      <c r="J2304" s="7" t="str">
        <f>TEXT(MONTH(Origen[[#This Row],[Fecha Compra]]),"MM")</f>
        <v>01</v>
      </c>
      <c r="K2304" s="7">
        <f>YEAR(Origen[[#This Row],[Fecha Compra]])</f>
        <v>2036</v>
      </c>
      <c r="L2304">
        <v>47</v>
      </c>
      <c r="M2304">
        <v>63</v>
      </c>
      <c r="N2304">
        <f>Origen[[#This Row],[Unidades]]*Origen[[#This Row],[PVP]]</f>
        <v>2961</v>
      </c>
      <c r="O2304" s="1" t="s">
        <v>13</v>
      </c>
      <c r="P2304" s="1" t="s">
        <v>26</v>
      </c>
      <c r="Q2304" s="1" t="s">
        <v>62</v>
      </c>
      <c r="R2304" s="1" t="s">
        <v>35</v>
      </c>
      <c r="S2304" s="1" t="s">
        <v>20</v>
      </c>
      <c r="T2304" s="1" t="s">
        <v>15</v>
      </c>
      <c r="U2304" s="1" t="s">
        <v>22</v>
      </c>
    </row>
    <row r="2305" spans="1:21" x14ac:dyDescent="0.25">
      <c r="A2305">
        <v>2307</v>
      </c>
      <c r="B2305">
        <f>IF(IFERROR(VLOOKUP(Origen[[#This Row],[Customer ID]],A2306:A6204,1,FALSE),0)&gt;0,1,0)</f>
        <v>0</v>
      </c>
      <c r="C2305">
        <v>27</v>
      </c>
      <c r="D2305" s="1" t="s">
        <v>2</v>
      </c>
      <c r="E2305" s="1" t="str">
        <f>IF(Origen[[#This Row],[Genero Sin Depurar]]="","Desconocido",Origen[[#This Row],[Genero Sin Depurar]])</f>
        <v>Male</v>
      </c>
      <c r="F2305" s="1" t="s">
        <v>125</v>
      </c>
      <c r="G2305" s="1" t="s">
        <v>49</v>
      </c>
      <c r="H2305" s="2">
        <v>49904</v>
      </c>
      <c r="I2305" s="2" t="str">
        <f>TEXT(Origen[[#This Row],[Fecha Compra]],"dddd")</f>
        <v>domingo</v>
      </c>
      <c r="J2305" s="7" t="str">
        <f>TEXT(MONTH(Origen[[#This Row],[Fecha Compra]]),"MM")</f>
        <v>01</v>
      </c>
      <c r="K2305" s="7">
        <f>YEAR(Origen[[#This Row],[Fecha Compra]])</f>
        <v>2036</v>
      </c>
      <c r="L2305">
        <v>8</v>
      </c>
      <c r="M2305">
        <v>78</v>
      </c>
      <c r="N2305">
        <f>Origen[[#This Row],[Unidades]]*Origen[[#This Row],[PVP]]</f>
        <v>624</v>
      </c>
      <c r="O2305" s="1" t="s">
        <v>85</v>
      </c>
      <c r="P2305" s="1" t="s">
        <v>6</v>
      </c>
      <c r="Q2305" s="1" t="s">
        <v>47</v>
      </c>
      <c r="R2305" s="1" t="s">
        <v>8</v>
      </c>
      <c r="S2305" s="1" t="s">
        <v>36</v>
      </c>
      <c r="T2305" s="1" t="s">
        <v>15</v>
      </c>
      <c r="U2305" s="1" t="s">
        <v>58</v>
      </c>
    </row>
    <row r="2306" spans="1:21" x14ac:dyDescent="0.25">
      <c r="A2306">
        <v>2308</v>
      </c>
      <c r="B2306">
        <f>IF(IFERROR(VLOOKUP(Origen[[#This Row],[Customer ID]],A2307:A6205,1,FALSE),0)&gt;0,1,0)</f>
        <v>0</v>
      </c>
      <c r="C2306">
        <v>28</v>
      </c>
      <c r="D2306" s="1" t="s">
        <v>2</v>
      </c>
      <c r="E2306" s="1" t="str">
        <f>IF(Origen[[#This Row],[Genero Sin Depurar]]="","Desconocido",Origen[[#This Row],[Genero Sin Depurar]])</f>
        <v>Male</v>
      </c>
      <c r="F2306" s="1" t="s">
        <v>69</v>
      </c>
      <c r="G2306" s="1" t="s">
        <v>4</v>
      </c>
      <c r="H2306" s="2">
        <v>49906</v>
      </c>
      <c r="I2306" s="2" t="str">
        <f>TEXT(Origen[[#This Row],[Fecha Compra]],"dddd")</f>
        <v>martes</v>
      </c>
      <c r="J2306" s="7" t="str">
        <f>TEXT(MONTH(Origen[[#This Row],[Fecha Compra]]),"MM")</f>
        <v>01</v>
      </c>
      <c r="K2306" s="7">
        <f>YEAR(Origen[[#This Row],[Fecha Compra]])</f>
        <v>2036</v>
      </c>
      <c r="L2306">
        <v>30</v>
      </c>
      <c r="M2306">
        <v>96</v>
      </c>
      <c r="N2306">
        <f>Origen[[#This Row],[Unidades]]*Origen[[#This Row],[PVP]]</f>
        <v>2880</v>
      </c>
      <c r="O2306" s="1" t="s">
        <v>50</v>
      </c>
      <c r="P2306" s="1" t="s">
        <v>6</v>
      </c>
      <c r="Q2306" s="1" t="s">
        <v>78</v>
      </c>
      <c r="R2306" s="1" t="s">
        <v>39</v>
      </c>
      <c r="S2306" s="1" t="s">
        <v>27</v>
      </c>
      <c r="T2306" s="1" t="s">
        <v>68</v>
      </c>
      <c r="U2306" s="1" t="s">
        <v>31</v>
      </c>
    </row>
    <row r="2307" spans="1:21" x14ac:dyDescent="0.25">
      <c r="A2307">
        <v>2309</v>
      </c>
      <c r="B2307">
        <f>IF(IFERROR(VLOOKUP(Origen[[#This Row],[Customer ID]],A2308:A6206,1,FALSE),0)&gt;0,1,0)</f>
        <v>0</v>
      </c>
      <c r="C2307">
        <v>49</v>
      </c>
      <c r="D2307" s="1" t="s">
        <v>2</v>
      </c>
      <c r="E2307" s="1" t="str">
        <f>IF(Origen[[#This Row],[Genero Sin Depurar]]="","Desconocido",Origen[[#This Row],[Genero Sin Depurar]])</f>
        <v>Male</v>
      </c>
      <c r="F2307" s="1" t="s">
        <v>71</v>
      </c>
      <c r="G2307" s="1" t="s">
        <v>49</v>
      </c>
      <c r="H2307" s="2">
        <v>49908</v>
      </c>
      <c r="I2307" s="2" t="str">
        <f>TEXT(Origen[[#This Row],[Fecha Compra]],"dddd")</f>
        <v>jueves</v>
      </c>
      <c r="J2307" s="7" t="str">
        <f>TEXT(MONTH(Origen[[#This Row],[Fecha Compra]]),"MM")</f>
        <v>01</v>
      </c>
      <c r="K2307" s="7">
        <f>YEAR(Origen[[#This Row],[Fecha Compra]])</f>
        <v>2036</v>
      </c>
      <c r="L2307">
        <v>22</v>
      </c>
      <c r="M2307">
        <v>81</v>
      </c>
      <c r="N2307">
        <f>Origen[[#This Row],[Unidades]]*Origen[[#This Row],[PVP]]</f>
        <v>1782</v>
      </c>
      <c r="O2307" s="1" t="s">
        <v>96</v>
      </c>
      <c r="P2307" s="1" t="s">
        <v>26</v>
      </c>
      <c r="Q2307" s="1" t="s">
        <v>67</v>
      </c>
      <c r="R2307" s="1" t="s">
        <v>8</v>
      </c>
      <c r="S2307" s="1" t="s">
        <v>52</v>
      </c>
      <c r="T2307" s="1" t="s">
        <v>57</v>
      </c>
      <c r="U2307" s="1" t="s">
        <v>40</v>
      </c>
    </row>
    <row r="2308" spans="1:21" x14ac:dyDescent="0.25">
      <c r="A2308">
        <v>2310</v>
      </c>
      <c r="B2308">
        <f>IF(IFERROR(VLOOKUP(Origen[[#This Row],[Customer ID]],A2309:A6207,1,FALSE),0)&gt;0,1,0)</f>
        <v>0</v>
      </c>
      <c r="C2308">
        <v>70</v>
      </c>
      <c r="D2308" s="1" t="s">
        <v>2</v>
      </c>
      <c r="E2308" s="1" t="str">
        <f>IF(Origen[[#This Row],[Genero Sin Depurar]]="","Desconocido",Origen[[#This Row],[Genero Sin Depurar]])</f>
        <v>Male</v>
      </c>
      <c r="F2308" s="1" t="s">
        <v>63</v>
      </c>
      <c r="G2308" s="1" t="s">
        <v>4</v>
      </c>
      <c r="H2308" s="2">
        <v>49910</v>
      </c>
      <c r="I2308" s="2" t="str">
        <f>TEXT(Origen[[#This Row],[Fecha Compra]],"dddd")</f>
        <v>sábado</v>
      </c>
      <c r="J2308" s="7" t="str">
        <f>TEXT(MONTH(Origen[[#This Row],[Fecha Compra]]),"MM")</f>
        <v>01</v>
      </c>
      <c r="K2308" s="7">
        <f>YEAR(Origen[[#This Row],[Fecha Compra]])</f>
        <v>2036</v>
      </c>
      <c r="L2308">
        <v>3</v>
      </c>
      <c r="M2308">
        <v>95</v>
      </c>
      <c r="N2308">
        <f>Origen[[#This Row],[Unidades]]*Origen[[#This Row],[PVP]]</f>
        <v>285</v>
      </c>
      <c r="O2308" s="1" t="s">
        <v>121</v>
      </c>
      <c r="P2308" s="1" t="s">
        <v>18</v>
      </c>
      <c r="Q2308" s="1" t="s">
        <v>62</v>
      </c>
      <c r="R2308" s="1" t="s">
        <v>39</v>
      </c>
      <c r="S2308" s="1" t="s">
        <v>52</v>
      </c>
      <c r="T2308" s="1" t="s">
        <v>57</v>
      </c>
      <c r="U2308" s="1" t="s">
        <v>40</v>
      </c>
    </row>
    <row r="2309" spans="1:21" x14ac:dyDescent="0.25">
      <c r="A2309">
        <v>2311</v>
      </c>
      <c r="B2309">
        <f>IF(IFERROR(VLOOKUP(Origen[[#This Row],[Customer ID]],A2310:A6208,1,FALSE),0)&gt;0,1,0)</f>
        <v>0</v>
      </c>
      <c r="C2309">
        <v>30</v>
      </c>
      <c r="D2309" s="1" t="s">
        <v>2</v>
      </c>
      <c r="E2309" s="1" t="str">
        <f>IF(Origen[[#This Row],[Genero Sin Depurar]]="","Desconocido",Origen[[#This Row],[Genero Sin Depurar]])</f>
        <v>Male</v>
      </c>
      <c r="F2309" s="1" t="s">
        <v>125</v>
      </c>
      <c r="G2309" s="1" t="s">
        <v>49</v>
      </c>
      <c r="H2309" s="2">
        <v>49912</v>
      </c>
      <c r="I2309" s="2" t="str">
        <f>TEXT(Origen[[#This Row],[Fecha Compra]],"dddd")</f>
        <v>lunes</v>
      </c>
      <c r="J2309" s="7" t="str">
        <f>TEXT(MONTH(Origen[[#This Row],[Fecha Compra]]),"MM")</f>
        <v>01</v>
      </c>
      <c r="K2309" s="7">
        <f>YEAR(Origen[[#This Row],[Fecha Compra]])</f>
        <v>2036</v>
      </c>
      <c r="L2309">
        <v>15</v>
      </c>
      <c r="M2309">
        <v>68</v>
      </c>
      <c r="N2309">
        <f>Origen[[#This Row],[Unidades]]*Origen[[#This Row],[PVP]]</f>
        <v>1020</v>
      </c>
      <c r="O2309" s="1" t="s">
        <v>123</v>
      </c>
      <c r="P2309" s="1" t="s">
        <v>26</v>
      </c>
      <c r="Q2309" s="1" t="s">
        <v>91</v>
      </c>
      <c r="R2309" s="1" t="s">
        <v>19</v>
      </c>
      <c r="S2309" s="1" t="s">
        <v>36</v>
      </c>
      <c r="T2309" s="1" t="s">
        <v>28</v>
      </c>
      <c r="U2309" s="1" t="s">
        <v>70</v>
      </c>
    </row>
    <row r="2310" spans="1:21" x14ac:dyDescent="0.25">
      <c r="A2310">
        <v>2312</v>
      </c>
      <c r="B2310">
        <f>IF(IFERROR(VLOOKUP(Origen[[#This Row],[Customer ID]],A2311:A6209,1,FALSE),0)&gt;0,1,0)</f>
        <v>0</v>
      </c>
      <c r="C2310">
        <v>27</v>
      </c>
      <c r="D2310" s="1" t="s">
        <v>2</v>
      </c>
      <c r="E2310" s="1" t="str">
        <f>IF(Origen[[#This Row],[Genero Sin Depurar]]="","Desconocido",Origen[[#This Row],[Genero Sin Depurar]])</f>
        <v>Male</v>
      </c>
      <c r="F2310" s="1" t="s">
        <v>32</v>
      </c>
      <c r="G2310" s="1" t="s">
        <v>24</v>
      </c>
      <c r="H2310" s="2">
        <v>49914</v>
      </c>
      <c r="I2310" s="2" t="str">
        <f>TEXT(Origen[[#This Row],[Fecha Compra]],"dddd")</f>
        <v>miércoles</v>
      </c>
      <c r="J2310" s="7" t="str">
        <f>TEXT(MONTH(Origen[[#This Row],[Fecha Compra]]),"MM")</f>
        <v>01</v>
      </c>
      <c r="K2310" s="7">
        <f>YEAR(Origen[[#This Row],[Fecha Compra]])</f>
        <v>2036</v>
      </c>
      <c r="L2310">
        <v>10</v>
      </c>
      <c r="M2310">
        <v>28</v>
      </c>
      <c r="N2310">
        <f>Origen[[#This Row],[Unidades]]*Origen[[#This Row],[PVP]]</f>
        <v>280</v>
      </c>
      <c r="O2310" s="1" t="s">
        <v>38</v>
      </c>
      <c r="P2310" s="1" t="s">
        <v>6</v>
      </c>
      <c r="Q2310" s="1" t="s">
        <v>62</v>
      </c>
      <c r="R2310" s="1" t="s">
        <v>19</v>
      </c>
      <c r="S2310" s="1" t="s">
        <v>52</v>
      </c>
      <c r="T2310" s="1" t="s">
        <v>57</v>
      </c>
      <c r="U2310" s="1" t="s">
        <v>79</v>
      </c>
    </row>
    <row r="2311" spans="1:21" x14ac:dyDescent="0.25">
      <c r="A2311">
        <v>2313</v>
      </c>
      <c r="B2311">
        <f>IF(IFERROR(VLOOKUP(Origen[[#This Row],[Customer ID]],A2312:A6210,1,FALSE),0)&gt;0,1,0)</f>
        <v>0</v>
      </c>
      <c r="C2311">
        <v>19</v>
      </c>
      <c r="D2311" s="1" t="s">
        <v>2</v>
      </c>
      <c r="E2311" s="1" t="str">
        <f>IF(Origen[[#This Row],[Genero Sin Depurar]]="","Desconocido",Origen[[#This Row],[Genero Sin Depurar]])</f>
        <v>Male</v>
      </c>
      <c r="F2311" s="1" t="s">
        <v>95</v>
      </c>
      <c r="G2311" s="1" t="s">
        <v>4</v>
      </c>
      <c r="H2311" s="2">
        <v>49916</v>
      </c>
      <c r="I2311" s="2" t="str">
        <f>TEXT(Origen[[#This Row],[Fecha Compra]],"dddd")</f>
        <v>viernes</v>
      </c>
      <c r="J2311" s="7" t="str">
        <f>TEXT(MONTH(Origen[[#This Row],[Fecha Compra]]),"MM")</f>
        <v>01</v>
      </c>
      <c r="K2311" s="7">
        <f>YEAR(Origen[[#This Row],[Fecha Compra]])</f>
        <v>2036</v>
      </c>
      <c r="L2311">
        <v>19</v>
      </c>
      <c r="M2311">
        <v>30</v>
      </c>
      <c r="N2311">
        <f>Origen[[#This Row],[Unidades]]*Origen[[#This Row],[PVP]]</f>
        <v>570</v>
      </c>
      <c r="O2311" s="1" t="s">
        <v>111</v>
      </c>
      <c r="P2311" s="1" t="s">
        <v>6</v>
      </c>
      <c r="Q2311" s="1" t="s">
        <v>65</v>
      </c>
      <c r="R2311" s="1" t="s">
        <v>35</v>
      </c>
      <c r="S2311" s="1" t="s">
        <v>20</v>
      </c>
      <c r="T2311" s="1" t="s">
        <v>15</v>
      </c>
      <c r="U2311" s="1" t="s">
        <v>79</v>
      </c>
    </row>
    <row r="2312" spans="1:21" x14ac:dyDescent="0.25">
      <c r="A2312">
        <v>2314</v>
      </c>
      <c r="B2312">
        <f>IF(IFERROR(VLOOKUP(Origen[[#This Row],[Customer ID]],A2313:A6211,1,FALSE),0)&gt;0,1,0)</f>
        <v>0</v>
      </c>
      <c r="C2312">
        <v>64</v>
      </c>
      <c r="D2312" s="1" t="s">
        <v>2</v>
      </c>
      <c r="E2312" s="1" t="str">
        <f>IF(Origen[[#This Row],[Genero Sin Depurar]]="","Desconocido",Origen[[#This Row],[Genero Sin Depurar]])</f>
        <v>Male</v>
      </c>
      <c r="F2312" s="1" t="s">
        <v>63</v>
      </c>
      <c r="G2312" s="1" t="s">
        <v>4</v>
      </c>
      <c r="H2312" s="2">
        <v>49918</v>
      </c>
      <c r="I2312" s="2" t="str">
        <f>TEXT(Origen[[#This Row],[Fecha Compra]],"dddd")</f>
        <v>domingo</v>
      </c>
      <c r="J2312" s="7" t="str">
        <f>TEXT(MONTH(Origen[[#This Row],[Fecha Compra]]),"MM")</f>
        <v>01</v>
      </c>
      <c r="K2312" s="7">
        <f>YEAR(Origen[[#This Row],[Fecha Compra]])</f>
        <v>2036</v>
      </c>
      <c r="L2312">
        <v>36</v>
      </c>
      <c r="M2312">
        <v>31</v>
      </c>
      <c r="N2312">
        <f>Origen[[#This Row],[Unidades]]*Origen[[#This Row],[PVP]]</f>
        <v>1116</v>
      </c>
      <c r="O2312" s="1" t="s">
        <v>124</v>
      </c>
      <c r="P2312" s="1" t="s">
        <v>26</v>
      </c>
      <c r="Q2312" s="1" t="s">
        <v>76</v>
      </c>
      <c r="R2312" s="1" t="s">
        <v>35</v>
      </c>
      <c r="S2312" s="1" t="s">
        <v>27</v>
      </c>
      <c r="T2312" s="1" t="s">
        <v>57</v>
      </c>
      <c r="U2312" s="1" t="s">
        <v>11</v>
      </c>
    </row>
    <row r="2313" spans="1:21" x14ac:dyDescent="0.25">
      <c r="A2313">
        <v>2315</v>
      </c>
      <c r="B2313">
        <f>IF(IFERROR(VLOOKUP(Origen[[#This Row],[Customer ID]],A2314:A6212,1,FALSE),0)&gt;0,1,0)</f>
        <v>0</v>
      </c>
      <c r="C2313">
        <v>42</v>
      </c>
      <c r="D2313" s="1" t="s">
        <v>2</v>
      </c>
      <c r="E2313" s="1" t="str">
        <f>IF(Origen[[#This Row],[Genero Sin Depurar]]="","Desconocido",Origen[[#This Row],[Genero Sin Depurar]])</f>
        <v>Male</v>
      </c>
      <c r="F2313" s="1" t="s">
        <v>48</v>
      </c>
      <c r="G2313" s="1" t="s">
        <v>49</v>
      </c>
      <c r="H2313" s="2">
        <v>49920</v>
      </c>
      <c r="I2313" s="2" t="str">
        <f>TEXT(Origen[[#This Row],[Fecha Compra]],"dddd")</f>
        <v>martes</v>
      </c>
      <c r="J2313" s="7" t="str">
        <f>TEXT(MONTH(Origen[[#This Row],[Fecha Compra]]),"MM")</f>
        <v>01</v>
      </c>
      <c r="K2313" s="7">
        <f>YEAR(Origen[[#This Row],[Fecha Compra]])</f>
        <v>2036</v>
      </c>
      <c r="L2313">
        <v>12</v>
      </c>
      <c r="M2313">
        <v>95</v>
      </c>
      <c r="N2313">
        <f>Origen[[#This Row],[Unidades]]*Origen[[#This Row],[PVP]]</f>
        <v>1140</v>
      </c>
      <c r="O2313" s="1" t="s">
        <v>123</v>
      </c>
      <c r="P2313" s="1" t="s">
        <v>74</v>
      </c>
      <c r="Q2313" s="1" t="s">
        <v>92</v>
      </c>
      <c r="R2313" s="1" t="s">
        <v>8</v>
      </c>
      <c r="S2313" s="1" t="s">
        <v>9</v>
      </c>
      <c r="T2313" s="1" t="s">
        <v>57</v>
      </c>
      <c r="U2313" s="1" t="s">
        <v>79</v>
      </c>
    </row>
    <row r="2314" spans="1:21" x14ac:dyDescent="0.25">
      <c r="A2314">
        <v>2316</v>
      </c>
      <c r="B2314">
        <f>IF(IFERROR(VLOOKUP(Origen[[#This Row],[Customer ID]],A2315:A6213,1,FALSE),0)&gt;0,1,0)</f>
        <v>0</v>
      </c>
      <c r="C2314">
        <v>69</v>
      </c>
      <c r="D2314" s="1" t="s">
        <v>2</v>
      </c>
      <c r="E2314" s="1" t="str">
        <f>IF(Origen[[#This Row],[Genero Sin Depurar]]="","Desconocido",Origen[[#This Row],[Genero Sin Depurar]])</f>
        <v>Male</v>
      </c>
      <c r="F2314" s="1" t="s">
        <v>107</v>
      </c>
      <c r="G2314" s="1" t="s">
        <v>4</v>
      </c>
      <c r="H2314" s="2">
        <v>49922</v>
      </c>
      <c r="I2314" s="2" t="str">
        <f>TEXT(Origen[[#This Row],[Fecha Compra]],"dddd")</f>
        <v>jueves</v>
      </c>
      <c r="J2314" s="7" t="str">
        <f>TEXT(MONTH(Origen[[#This Row],[Fecha Compra]]),"MM")</f>
        <v>01</v>
      </c>
      <c r="K2314" s="7">
        <f>YEAR(Origen[[#This Row],[Fecha Compra]])</f>
        <v>2036</v>
      </c>
      <c r="L2314">
        <v>49</v>
      </c>
      <c r="M2314">
        <v>79</v>
      </c>
      <c r="N2314">
        <f>Origen[[#This Row],[Unidades]]*Origen[[#This Row],[PVP]]</f>
        <v>3871</v>
      </c>
      <c r="O2314" s="1" t="s">
        <v>111</v>
      </c>
      <c r="P2314" s="1" t="s">
        <v>26</v>
      </c>
      <c r="Q2314" s="1" t="s">
        <v>108</v>
      </c>
      <c r="R2314" s="1" t="s">
        <v>8</v>
      </c>
      <c r="S2314" s="1" t="s">
        <v>52</v>
      </c>
      <c r="T2314" s="1" t="s">
        <v>68</v>
      </c>
      <c r="U2314" s="1" t="s">
        <v>40</v>
      </c>
    </row>
    <row r="2315" spans="1:21" x14ac:dyDescent="0.25">
      <c r="A2315">
        <v>2317</v>
      </c>
      <c r="B2315">
        <f>IF(IFERROR(VLOOKUP(Origen[[#This Row],[Customer ID]],A2316:A6214,1,FALSE),0)&gt;0,1,0)</f>
        <v>0</v>
      </c>
      <c r="C2315">
        <v>28</v>
      </c>
      <c r="D2315" s="1" t="s">
        <v>2</v>
      </c>
      <c r="E2315" s="1" t="str">
        <f>IF(Origen[[#This Row],[Genero Sin Depurar]]="","Desconocido",Origen[[#This Row],[Genero Sin Depurar]])</f>
        <v>Male</v>
      </c>
      <c r="F2315" s="1" t="s">
        <v>32</v>
      </c>
      <c r="G2315" s="1" t="s">
        <v>24</v>
      </c>
      <c r="H2315" s="2">
        <v>49924</v>
      </c>
      <c r="I2315" s="2" t="str">
        <f>TEXT(Origen[[#This Row],[Fecha Compra]],"dddd")</f>
        <v>sábado</v>
      </c>
      <c r="J2315" s="7" t="str">
        <f>TEXT(MONTH(Origen[[#This Row],[Fecha Compra]]),"MM")</f>
        <v>01</v>
      </c>
      <c r="K2315" s="7">
        <f>YEAR(Origen[[#This Row],[Fecha Compra]])</f>
        <v>2036</v>
      </c>
      <c r="L2315">
        <v>7</v>
      </c>
      <c r="M2315">
        <v>39</v>
      </c>
      <c r="N2315">
        <f>Origen[[#This Row],[Unidades]]*Origen[[#This Row],[PVP]]</f>
        <v>273</v>
      </c>
      <c r="O2315" s="1" t="s">
        <v>38</v>
      </c>
      <c r="P2315" s="1" t="s">
        <v>6</v>
      </c>
      <c r="Q2315" s="1" t="s">
        <v>116</v>
      </c>
      <c r="R2315" s="1" t="s">
        <v>8</v>
      </c>
      <c r="S2315" s="1" t="s">
        <v>36</v>
      </c>
      <c r="T2315" s="1" t="s">
        <v>68</v>
      </c>
      <c r="U2315" s="1" t="s">
        <v>31</v>
      </c>
    </row>
    <row r="2316" spans="1:21" x14ac:dyDescent="0.25">
      <c r="A2316">
        <v>2318</v>
      </c>
      <c r="B2316">
        <f>IF(IFERROR(VLOOKUP(Origen[[#This Row],[Customer ID]],A2317:A6215,1,FALSE),0)&gt;0,1,0)</f>
        <v>0</v>
      </c>
      <c r="C2316">
        <v>47</v>
      </c>
      <c r="D2316" s="1" t="s">
        <v>2</v>
      </c>
      <c r="E2316" s="1" t="str">
        <f>IF(Origen[[#This Row],[Genero Sin Depurar]]="","Desconocido",Origen[[#This Row],[Genero Sin Depurar]])</f>
        <v>Male</v>
      </c>
      <c r="F2316" s="1" t="s">
        <v>84</v>
      </c>
      <c r="G2316" s="1" t="s">
        <v>45</v>
      </c>
      <c r="H2316" s="2">
        <v>49926</v>
      </c>
      <c r="I2316" s="2" t="str">
        <f>TEXT(Origen[[#This Row],[Fecha Compra]],"dddd")</f>
        <v>lunes</v>
      </c>
      <c r="J2316" s="7" t="str">
        <f>TEXT(MONTH(Origen[[#This Row],[Fecha Compra]]),"MM")</f>
        <v>01</v>
      </c>
      <c r="K2316" s="7">
        <f>YEAR(Origen[[#This Row],[Fecha Compra]])</f>
        <v>2036</v>
      </c>
      <c r="L2316">
        <v>28</v>
      </c>
      <c r="M2316">
        <v>34</v>
      </c>
      <c r="N2316">
        <f>Origen[[#This Row],[Unidades]]*Origen[[#This Row],[PVP]]</f>
        <v>952</v>
      </c>
      <c r="O2316" s="1" t="s">
        <v>109</v>
      </c>
      <c r="P2316" s="1" t="s">
        <v>26</v>
      </c>
      <c r="Q2316" s="1" t="s">
        <v>55</v>
      </c>
      <c r="R2316" s="1" t="s">
        <v>35</v>
      </c>
      <c r="S2316" s="1" t="s">
        <v>27</v>
      </c>
      <c r="T2316" s="1" t="s">
        <v>57</v>
      </c>
      <c r="U2316" s="1" t="s">
        <v>70</v>
      </c>
    </row>
    <row r="2317" spans="1:21" x14ac:dyDescent="0.25">
      <c r="A2317">
        <v>2319</v>
      </c>
      <c r="B2317">
        <f>IF(IFERROR(VLOOKUP(Origen[[#This Row],[Customer ID]],A2318:A6216,1,FALSE),0)&gt;0,1,0)</f>
        <v>0</v>
      </c>
      <c r="C2317">
        <v>69</v>
      </c>
      <c r="D2317" s="1" t="s">
        <v>2</v>
      </c>
      <c r="E2317" s="1" t="str">
        <f>IF(Origen[[#This Row],[Genero Sin Depurar]]="","Desconocido",Origen[[#This Row],[Genero Sin Depurar]])</f>
        <v>Male</v>
      </c>
      <c r="F2317" s="1" t="s">
        <v>86</v>
      </c>
      <c r="G2317" s="1" t="s">
        <v>4</v>
      </c>
      <c r="H2317" s="2">
        <v>49928</v>
      </c>
      <c r="I2317" s="2" t="str">
        <f>TEXT(Origen[[#This Row],[Fecha Compra]],"dddd")</f>
        <v>miércoles</v>
      </c>
      <c r="J2317" s="7" t="str">
        <f>TEXT(MONTH(Origen[[#This Row],[Fecha Compra]]),"MM")</f>
        <v>01</v>
      </c>
      <c r="K2317" s="7">
        <f>YEAR(Origen[[#This Row],[Fecha Compra]])</f>
        <v>2036</v>
      </c>
      <c r="L2317">
        <v>30</v>
      </c>
      <c r="M2317">
        <v>28</v>
      </c>
      <c r="N2317">
        <f>Origen[[#This Row],[Unidades]]*Origen[[#This Row],[PVP]]</f>
        <v>840</v>
      </c>
      <c r="O2317" s="1" t="s">
        <v>33</v>
      </c>
      <c r="P2317" s="1" t="s">
        <v>6</v>
      </c>
      <c r="Q2317" s="1" t="s">
        <v>34</v>
      </c>
      <c r="R2317" s="1" t="s">
        <v>19</v>
      </c>
      <c r="S2317" s="1" t="s">
        <v>56</v>
      </c>
      <c r="T2317" s="1" t="s">
        <v>21</v>
      </c>
      <c r="U2317" s="1" t="s">
        <v>31</v>
      </c>
    </row>
    <row r="2318" spans="1:21" x14ac:dyDescent="0.25">
      <c r="A2318">
        <v>2320</v>
      </c>
      <c r="B2318">
        <f>IF(IFERROR(VLOOKUP(Origen[[#This Row],[Customer ID]],A2319:A6217,1,FALSE),0)&gt;0,1,0)</f>
        <v>0</v>
      </c>
      <c r="C2318">
        <v>56</v>
      </c>
      <c r="D2318" s="1" t="s">
        <v>2</v>
      </c>
      <c r="E2318" s="1" t="str">
        <f>IF(Origen[[#This Row],[Genero Sin Depurar]]="","Desconocido",Origen[[#This Row],[Genero Sin Depurar]])</f>
        <v>Male</v>
      </c>
      <c r="F2318" s="1" t="s">
        <v>23</v>
      </c>
      <c r="G2318" s="1" t="s">
        <v>24</v>
      </c>
      <c r="H2318" s="2">
        <v>49930</v>
      </c>
      <c r="I2318" s="2" t="str">
        <f>TEXT(Origen[[#This Row],[Fecha Compra]],"dddd")</f>
        <v>viernes</v>
      </c>
      <c r="J2318" s="7" t="str">
        <f>TEXT(MONTH(Origen[[#This Row],[Fecha Compra]]),"MM")</f>
        <v>01</v>
      </c>
      <c r="K2318" s="7">
        <f>YEAR(Origen[[#This Row],[Fecha Compra]])</f>
        <v>2036</v>
      </c>
      <c r="L2318">
        <v>29</v>
      </c>
      <c r="M2318">
        <v>38</v>
      </c>
      <c r="N2318">
        <f>Origen[[#This Row],[Unidades]]*Origen[[#This Row],[PVP]]</f>
        <v>1102</v>
      </c>
      <c r="O2318" s="1" t="s">
        <v>13</v>
      </c>
      <c r="P2318" s="1" t="s">
        <v>74</v>
      </c>
      <c r="Q2318" s="1" t="s">
        <v>30</v>
      </c>
      <c r="R2318" s="1" t="s">
        <v>8</v>
      </c>
      <c r="S2318" s="1" t="s">
        <v>20</v>
      </c>
      <c r="T2318" s="1" t="s">
        <v>28</v>
      </c>
      <c r="U2318" s="1" t="s">
        <v>70</v>
      </c>
    </row>
    <row r="2319" spans="1:21" x14ac:dyDescent="0.25">
      <c r="A2319">
        <v>2321</v>
      </c>
      <c r="B2319">
        <f>IF(IFERROR(VLOOKUP(Origen[[#This Row],[Customer ID]],A2320:A6218,1,FALSE),0)&gt;0,1,0)</f>
        <v>0</v>
      </c>
      <c r="C2319">
        <v>28</v>
      </c>
      <c r="D2319" s="1" t="s">
        <v>2</v>
      </c>
      <c r="E2319" s="1" t="str">
        <f>IF(Origen[[#This Row],[Genero Sin Depurar]]="","Desconocido",Origen[[#This Row],[Genero Sin Depurar]])</f>
        <v>Male</v>
      </c>
      <c r="F2319" s="1" t="s">
        <v>53</v>
      </c>
      <c r="G2319" s="1" t="s">
        <v>24</v>
      </c>
      <c r="H2319" s="2">
        <v>49932</v>
      </c>
      <c r="I2319" s="2" t="str">
        <f>TEXT(Origen[[#This Row],[Fecha Compra]],"dddd")</f>
        <v>domingo</v>
      </c>
      <c r="J2319" s="7" t="str">
        <f>TEXT(MONTH(Origen[[#This Row],[Fecha Compra]]),"MM")</f>
        <v>01</v>
      </c>
      <c r="K2319" s="7">
        <f>YEAR(Origen[[#This Row],[Fecha Compra]])</f>
        <v>2036</v>
      </c>
      <c r="L2319">
        <v>9</v>
      </c>
      <c r="M2319">
        <v>55</v>
      </c>
      <c r="N2319">
        <f>Origen[[#This Row],[Unidades]]*Origen[[#This Row],[PVP]]</f>
        <v>495</v>
      </c>
      <c r="O2319" s="1" t="s">
        <v>112</v>
      </c>
      <c r="P2319" s="1" t="s">
        <v>26</v>
      </c>
      <c r="Q2319" s="1" t="s">
        <v>60</v>
      </c>
      <c r="R2319" s="1" t="s">
        <v>19</v>
      </c>
      <c r="S2319" s="1" t="s">
        <v>20</v>
      </c>
      <c r="T2319" s="1" t="s">
        <v>68</v>
      </c>
      <c r="U2319" s="1" t="s">
        <v>79</v>
      </c>
    </row>
    <row r="2320" spans="1:21" x14ac:dyDescent="0.25">
      <c r="A2320">
        <v>2322</v>
      </c>
      <c r="B2320">
        <f>IF(IFERROR(VLOOKUP(Origen[[#This Row],[Customer ID]],A2321:A6219,1,FALSE),0)&gt;0,1,0)</f>
        <v>0</v>
      </c>
      <c r="C2320">
        <v>50</v>
      </c>
      <c r="D2320" s="1" t="s">
        <v>2</v>
      </c>
      <c r="E2320" s="1" t="str">
        <f>IF(Origen[[#This Row],[Genero Sin Depurar]]="","Desconocido",Origen[[#This Row],[Genero Sin Depurar]])</f>
        <v>Male</v>
      </c>
      <c r="F2320" s="1" t="s">
        <v>23</v>
      </c>
      <c r="G2320" s="1" t="s">
        <v>24</v>
      </c>
      <c r="H2320" s="2">
        <v>49934</v>
      </c>
      <c r="I2320" s="2" t="str">
        <f>TEXT(Origen[[#This Row],[Fecha Compra]],"dddd")</f>
        <v>martes</v>
      </c>
      <c r="J2320" s="7" t="str">
        <f>TEXT(MONTH(Origen[[#This Row],[Fecha Compra]]),"MM")</f>
        <v>01</v>
      </c>
      <c r="K2320" s="7">
        <f>YEAR(Origen[[#This Row],[Fecha Compra]])</f>
        <v>2036</v>
      </c>
      <c r="L2320">
        <v>27</v>
      </c>
      <c r="M2320">
        <v>31</v>
      </c>
      <c r="N2320">
        <f>Origen[[#This Row],[Unidades]]*Origen[[#This Row],[PVP]]</f>
        <v>837</v>
      </c>
      <c r="O2320" s="1" t="s">
        <v>94</v>
      </c>
      <c r="P2320" s="1" t="s">
        <v>26</v>
      </c>
      <c r="Q2320" s="1" t="s">
        <v>100</v>
      </c>
      <c r="R2320" s="1" t="s">
        <v>8</v>
      </c>
      <c r="S2320" s="1" t="s">
        <v>27</v>
      </c>
      <c r="T2320" s="1" t="s">
        <v>68</v>
      </c>
      <c r="U2320" s="1" t="s">
        <v>11</v>
      </c>
    </row>
    <row r="2321" spans="1:21" x14ac:dyDescent="0.25">
      <c r="A2321">
        <v>2323</v>
      </c>
      <c r="B2321">
        <f>IF(IFERROR(VLOOKUP(Origen[[#This Row],[Customer ID]],A2322:A6220,1,FALSE),0)&gt;0,1,0)</f>
        <v>0</v>
      </c>
      <c r="C2321">
        <v>39</v>
      </c>
      <c r="D2321" s="1" t="s">
        <v>2</v>
      </c>
      <c r="E2321" s="1" t="str">
        <f>IF(Origen[[#This Row],[Genero Sin Depurar]]="","Desconocido",Origen[[#This Row],[Genero Sin Depurar]])</f>
        <v>Male</v>
      </c>
      <c r="F2321" s="1" t="s">
        <v>44</v>
      </c>
      <c r="G2321" s="1" t="s">
        <v>45</v>
      </c>
      <c r="H2321" s="2">
        <v>49936</v>
      </c>
      <c r="I2321" s="2" t="str">
        <f>TEXT(Origen[[#This Row],[Fecha Compra]],"dddd")</f>
        <v>jueves</v>
      </c>
      <c r="J2321" s="7" t="str">
        <f>TEXT(MONTH(Origen[[#This Row],[Fecha Compra]]),"MM")</f>
        <v>01</v>
      </c>
      <c r="K2321" s="7">
        <f>YEAR(Origen[[#This Row],[Fecha Compra]])</f>
        <v>2036</v>
      </c>
      <c r="L2321">
        <v>21</v>
      </c>
      <c r="M2321">
        <v>84</v>
      </c>
      <c r="N2321">
        <f>Origen[[#This Row],[Unidades]]*Origen[[#This Row],[PVP]]</f>
        <v>1764</v>
      </c>
      <c r="O2321" s="1" t="s">
        <v>121</v>
      </c>
      <c r="P2321" s="1" t="s">
        <v>18</v>
      </c>
      <c r="Q2321" s="1" t="s">
        <v>75</v>
      </c>
      <c r="R2321" s="1" t="s">
        <v>19</v>
      </c>
      <c r="S2321" s="1" t="s">
        <v>56</v>
      </c>
      <c r="T2321" s="1" t="s">
        <v>10</v>
      </c>
      <c r="U2321" s="1" t="s">
        <v>11</v>
      </c>
    </row>
    <row r="2322" spans="1:21" x14ac:dyDescent="0.25">
      <c r="A2322">
        <v>2324</v>
      </c>
      <c r="B2322">
        <f>IF(IFERROR(VLOOKUP(Origen[[#This Row],[Customer ID]],A2323:A6221,1,FALSE),0)&gt;0,1,0)</f>
        <v>0</v>
      </c>
      <c r="C2322">
        <v>35</v>
      </c>
      <c r="D2322" s="1" t="s">
        <v>2</v>
      </c>
      <c r="E2322" s="1" t="str">
        <f>IF(Origen[[#This Row],[Genero Sin Depurar]]="","Desconocido",Origen[[#This Row],[Genero Sin Depurar]])</f>
        <v>Male</v>
      </c>
      <c r="F2322" s="1" t="s">
        <v>125</v>
      </c>
      <c r="G2322" s="1" t="s">
        <v>49</v>
      </c>
      <c r="H2322" s="2">
        <v>49938</v>
      </c>
      <c r="I2322" s="2" t="str">
        <f>TEXT(Origen[[#This Row],[Fecha Compra]],"dddd")</f>
        <v>sábado</v>
      </c>
      <c r="J2322" s="7" t="str">
        <f>TEXT(MONTH(Origen[[#This Row],[Fecha Compra]]),"MM")</f>
        <v>01</v>
      </c>
      <c r="K2322" s="7">
        <f>YEAR(Origen[[#This Row],[Fecha Compra]])</f>
        <v>2036</v>
      </c>
      <c r="L2322">
        <v>36</v>
      </c>
      <c r="M2322">
        <v>93</v>
      </c>
      <c r="N2322">
        <f>Origen[[#This Row],[Unidades]]*Origen[[#This Row],[PVP]]</f>
        <v>3348</v>
      </c>
      <c r="O2322" s="1" t="s">
        <v>110</v>
      </c>
      <c r="P2322" s="1" t="s">
        <v>6</v>
      </c>
      <c r="Q2322" s="1" t="s">
        <v>34</v>
      </c>
      <c r="R2322" s="1" t="s">
        <v>8</v>
      </c>
      <c r="S2322" s="1" t="s">
        <v>9</v>
      </c>
      <c r="T2322" s="1" t="s">
        <v>21</v>
      </c>
      <c r="U2322" s="1" t="s">
        <v>70</v>
      </c>
    </row>
    <row r="2323" spans="1:21" x14ac:dyDescent="0.25">
      <c r="A2323">
        <v>2325</v>
      </c>
      <c r="B2323">
        <f>IF(IFERROR(VLOOKUP(Origen[[#This Row],[Customer ID]],A2324:A6222,1,FALSE),0)&gt;0,1,0)</f>
        <v>0</v>
      </c>
      <c r="C2323">
        <v>59</v>
      </c>
      <c r="D2323" s="1" t="s">
        <v>2</v>
      </c>
      <c r="E2323" s="1" t="str">
        <f>IF(Origen[[#This Row],[Genero Sin Depurar]]="","Desconocido",Origen[[#This Row],[Genero Sin Depurar]])</f>
        <v>Male</v>
      </c>
      <c r="F2323" s="1" t="s">
        <v>44</v>
      </c>
      <c r="G2323" s="1" t="s">
        <v>45</v>
      </c>
      <c r="H2323" s="2">
        <v>49940</v>
      </c>
      <c r="I2323" s="2" t="str">
        <f>TEXT(Origen[[#This Row],[Fecha Compra]],"dddd")</f>
        <v>lunes</v>
      </c>
      <c r="J2323" s="7" t="str">
        <f>TEXT(MONTH(Origen[[#This Row],[Fecha Compra]]),"MM")</f>
        <v>01</v>
      </c>
      <c r="K2323" s="7">
        <f>YEAR(Origen[[#This Row],[Fecha Compra]])</f>
        <v>2036</v>
      </c>
      <c r="L2323">
        <v>19</v>
      </c>
      <c r="M2323">
        <v>28</v>
      </c>
      <c r="N2323">
        <f>Origen[[#This Row],[Unidades]]*Origen[[#This Row],[PVP]]</f>
        <v>532</v>
      </c>
      <c r="O2323" s="1" t="s">
        <v>29</v>
      </c>
      <c r="P2323" s="1" t="s">
        <v>6</v>
      </c>
      <c r="Q2323" s="1" t="s">
        <v>92</v>
      </c>
      <c r="R2323" s="1" t="s">
        <v>8</v>
      </c>
      <c r="S2323" s="1" t="s">
        <v>20</v>
      </c>
      <c r="T2323" s="1" t="s">
        <v>68</v>
      </c>
      <c r="U2323" s="1" t="s">
        <v>31</v>
      </c>
    </row>
    <row r="2324" spans="1:21" x14ac:dyDescent="0.25">
      <c r="A2324">
        <v>2326</v>
      </c>
      <c r="B2324">
        <f>IF(IFERROR(VLOOKUP(Origen[[#This Row],[Customer ID]],A2325:A6223,1,FALSE),0)&gt;0,1,0)</f>
        <v>0</v>
      </c>
      <c r="C2324">
        <v>44</v>
      </c>
      <c r="D2324" s="1" t="s">
        <v>2</v>
      </c>
      <c r="E2324" s="1" t="str">
        <f>IF(Origen[[#This Row],[Genero Sin Depurar]]="","Desconocido",Origen[[#This Row],[Genero Sin Depurar]])</f>
        <v>Male</v>
      </c>
      <c r="F2324" s="1" t="s">
        <v>119</v>
      </c>
      <c r="G2324" s="1" t="s">
        <v>24</v>
      </c>
      <c r="H2324" s="2">
        <v>49942</v>
      </c>
      <c r="I2324" s="2" t="str">
        <f>TEXT(Origen[[#This Row],[Fecha Compra]],"dddd")</f>
        <v>miércoles</v>
      </c>
      <c r="J2324" s="7" t="str">
        <f>TEXT(MONTH(Origen[[#This Row],[Fecha Compra]]),"MM")</f>
        <v>01</v>
      </c>
      <c r="K2324" s="7">
        <f>YEAR(Origen[[#This Row],[Fecha Compra]])</f>
        <v>2036</v>
      </c>
      <c r="L2324">
        <v>47</v>
      </c>
      <c r="M2324">
        <v>55</v>
      </c>
      <c r="N2324">
        <f>Origen[[#This Row],[Unidades]]*Origen[[#This Row],[PVP]]</f>
        <v>2585</v>
      </c>
      <c r="O2324" s="1" t="s">
        <v>66</v>
      </c>
      <c r="P2324" s="1" t="s">
        <v>26</v>
      </c>
      <c r="Q2324" s="1" t="s">
        <v>43</v>
      </c>
      <c r="R2324" s="1" t="s">
        <v>35</v>
      </c>
      <c r="S2324" s="1" t="s">
        <v>52</v>
      </c>
      <c r="T2324" s="1" t="s">
        <v>15</v>
      </c>
      <c r="U2324" s="1" t="s">
        <v>22</v>
      </c>
    </row>
    <row r="2325" spans="1:21" x14ac:dyDescent="0.25">
      <c r="A2325">
        <v>2327</v>
      </c>
      <c r="B2325">
        <f>IF(IFERROR(VLOOKUP(Origen[[#This Row],[Customer ID]],A2326:A6224,1,FALSE),0)&gt;0,1,0)</f>
        <v>0</v>
      </c>
      <c r="C2325">
        <v>66</v>
      </c>
      <c r="D2325" s="1" t="s">
        <v>2</v>
      </c>
      <c r="E2325" s="1" t="str">
        <f>IF(Origen[[#This Row],[Genero Sin Depurar]]="","Desconocido",Origen[[#This Row],[Genero Sin Depurar]])</f>
        <v>Male</v>
      </c>
      <c r="F2325" s="1" t="s">
        <v>69</v>
      </c>
      <c r="G2325" s="1" t="s">
        <v>4</v>
      </c>
      <c r="H2325" s="2">
        <v>49944</v>
      </c>
      <c r="I2325" s="2" t="str">
        <f>TEXT(Origen[[#This Row],[Fecha Compra]],"dddd")</f>
        <v>viernes</v>
      </c>
      <c r="J2325" s="7" t="str">
        <f>TEXT(MONTH(Origen[[#This Row],[Fecha Compra]]),"MM")</f>
        <v>01</v>
      </c>
      <c r="K2325" s="7">
        <f>YEAR(Origen[[#This Row],[Fecha Compra]])</f>
        <v>2036</v>
      </c>
      <c r="L2325">
        <v>38</v>
      </c>
      <c r="M2325">
        <v>63</v>
      </c>
      <c r="N2325">
        <f>Origen[[#This Row],[Unidades]]*Origen[[#This Row],[PVP]]</f>
        <v>2394</v>
      </c>
      <c r="O2325" s="1" t="s">
        <v>83</v>
      </c>
      <c r="P2325" s="1" t="s">
        <v>6</v>
      </c>
      <c r="Q2325" s="1" t="s">
        <v>14</v>
      </c>
      <c r="R2325" s="1" t="s">
        <v>8</v>
      </c>
      <c r="S2325" s="1" t="s">
        <v>36</v>
      </c>
      <c r="T2325" s="1" t="s">
        <v>57</v>
      </c>
      <c r="U2325" s="1" t="s">
        <v>31</v>
      </c>
    </row>
    <row r="2326" spans="1:21" x14ac:dyDescent="0.25">
      <c r="A2326">
        <v>2328</v>
      </c>
      <c r="B2326">
        <f>IF(IFERROR(VLOOKUP(Origen[[#This Row],[Customer ID]],A2327:A6225,1,FALSE),0)&gt;0,1,0)</f>
        <v>0</v>
      </c>
      <c r="C2326">
        <v>20</v>
      </c>
      <c r="D2326" s="1" t="s">
        <v>2</v>
      </c>
      <c r="E2326" s="1" t="str">
        <f>IF(Origen[[#This Row],[Genero Sin Depurar]]="","Desconocido",Origen[[#This Row],[Genero Sin Depurar]])</f>
        <v>Male</v>
      </c>
      <c r="F2326" s="1" t="s">
        <v>69</v>
      </c>
      <c r="G2326" s="1" t="s">
        <v>4</v>
      </c>
      <c r="H2326" s="2">
        <v>49946</v>
      </c>
      <c r="I2326" s="2" t="str">
        <f>TEXT(Origen[[#This Row],[Fecha Compra]],"dddd")</f>
        <v>domingo</v>
      </c>
      <c r="J2326" s="7" t="str">
        <f>TEXT(MONTH(Origen[[#This Row],[Fecha Compra]]),"MM")</f>
        <v>01</v>
      </c>
      <c r="K2326" s="7">
        <f>YEAR(Origen[[#This Row],[Fecha Compra]])</f>
        <v>2036</v>
      </c>
      <c r="L2326">
        <v>22</v>
      </c>
      <c r="M2326">
        <v>94</v>
      </c>
      <c r="N2326">
        <f>Origen[[#This Row],[Unidades]]*Origen[[#This Row],[PVP]]</f>
        <v>2068</v>
      </c>
      <c r="O2326" s="1" t="s">
        <v>72</v>
      </c>
      <c r="P2326" s="1" t="s">
        <v>26</v>
      </c>
      <c r="Q2326" s="1" t="s">
        <v>90</v>
      </c>
      <c r="R2326" s="1" t="s">
        <v>8</v>
      </c>
      <c r="S2326" s="1" t="s">
        <v>52</v>
      </c>
      <c r="T2326" s="1" t="s">
        <v>10</v>
      </c>
      <c r="U2326" s="1" t="s">
        <v>58</v>
      </c>
    </row>
    <row r="2327" spans="1:21" x14ac:dyDescent="0.25">
      <c r="A2327">
        <v>2329</v>
      </c>
      <c r="B2327">
        <f>IF(IFERROR(VLOOKUP(Origen[[#This Row],[Customer ID]],A2328:A6226,1,FALSE),0)&gt;0,1,0)</f>
        <v>0</v>
      </c>
      <c r="C2327">
        <v>45</v>
      </c>
      <c r="D2327" s="1" t="s">
        <v>2</v>
      </c>
      <c r="E2327" s="1" t="str">
        <f>IF(Origen[[#This Row],[Genero Sin Depurar]]="","Desconocido",Origen[[#This Row],[Genero Sin Depurar]])</f>
        <v>Male</v>
      </c>
      <c r="F2327" s="1" t="s">
        <v>77</v>
      </c>
      <c r="G2327" s="1" t="s">
        <v>4</v>
      </c>
      <c r="H2327" s="2">
        <v>49948</v>
      </c>
      <c r="I2327" s="2" t="str">
        <f>TEXT(Origen[[#This Row],[Fecha Compra]],"dddd")</f>
        <v>martes</v>
      </c>
      <c r="J2327" s="7" t="str">
        <f>TEXT(MONTH(Origen[[#This Row],[Fecha Compra]]),"MM")</f>
        <v>01</v>
      </c>
      <c r="K2327" s="7">
        <f>YEAR(Origen[[#This Row],[Fecha Compra]])</f>
        <v>2036</v>
      </c>
      <c r="L2327">
        <v>29</v>
      </c>
      <c r="M2327">
        <v>36</v>
      </c>
      <c r="N2327">
        <f>Origen[[#This Row],[Unidades]]*Origen[[#This Row],[PVP]]</f>
        <v>1044</v>
      </c>
      <c r="O2327" s="1" t="s">
        <v>96</v>
      </c>
      <c r="P2327" s="1" t="s">
        <v>26</v>
      </c>
      <c r="Q2327" s="1" t="s">
        <v>14</v>
      </c>
      <c r="R2327" s="1" t="s">
        <v>39</v>
      </c>
      <c r="S2327" s="1" t="s">
        <v>9</v>
      </c>
      <c r="T2327" s="1" t="s">
        <v>10</v>
      </c>
      <c r="U2327" s="1" t="s">
        <v>58</v>
      </c>
    </row>
    <row r="2328" spans="1:21" x14ac:dyDescent="0.25">
      <c r="A2328">
        <v>2330</v>
      </c>
      <c r="B2328">
        <f>IF(IFERROR(VLOOKUP(Origen[[#This Row],[Customer ID]],A2329:A6227,1,FALSE),0)&gt;0,1,0)</f>
        <v>0</v>
      </c>
      <c r="C2328">
        <v>49</v>
      </c>
      <c r="D2328" s="1" t="s">
        <v>2</v>
      </c>
      <c r="E2328" s="1" t="str">
        <f>IF(Origen[[#This Row],[Genero Sin Depurar]]="","Desconocido",Origen[[#This Row],[Genero Sin Depurar]])</f>
        <v>Male</v>
      </c>
      <c r="F2328" s="1" t="s">
        <v>106</v>
      </c>
      <c r="G2328" s="1" t="s">
        <v>49</v>
      </c>
      <c r="H2328" s="2">
        <v>49950</v>
      </c>
      <c r="I2328" s="2" t="str">
        <f>TEXT(Origen[[#This Row],[Fecha Compra]],"dddd")</f>
        <v>jueves</v>
      </c>
      <c r="J2328" s="7" t="str">
        <f>TEXT(MONTH(Origen[[#This Row],[Fecha Compra]]),"MM")</f>
        <v>01</v>
      </c>
      <c r="K2328" s="7">
        <f>YEAR(Origen[[#This Row],[Fecha Compra]])</f>
        <v>2036</v>
      </c>
      <c r="L2328">
        <v>42</v>
      </c>
      <c r="M2328">
        <v>97</v>
      </c>
      <c r="N2328">
        <f>Origen[[#This Row],[Unidades]]*Origen[[#This Row],[PVP]]</f>
        <v>4074</v>
      </c>
      <c r="O2328" s="1" t="s">
        <v>127</v>
      </c>
      <c r="P2328" s="1" t="s">
        <v>18</v>
      </c>
      <c r="Q2328" s="1" t="s">
        <v>67</v>
      </c>
      <c r="R2328" s="1" t="s">
        <v>19</v>
      </c>
      <c r="S2328" s="1" t="s">
        <v>20</v>
      </c>
      <c r="T2328" s="1" t="s">
        <v>57</v>
      </c>
      <c r="U2328" s="1" t="s">
        <v>31</v>
      </c>
    </row>
    <row r="2329" spans="1:21" x14ac:dyDescent="0.25">
      <c r="A2329">
        <v>2331</v>
      </c>
      <c r="B2329">
        <f>IF(IFERROR(VLOOKUP(Origen[[#This Row],[Customer ID]],A2330:A6228,1,FALSE),0)&gt;0,1,0)</f>
        <v>0</v>
      </c>
      <c r="C2329">
        <v>60</v>
      </c>
      <c r="D2329" s="1" t="s">
        <v>2</v>
      </c>
      <c r="E2329" s="1" t="str">
        <f>IF(Origen[[#This Row],[Genero Sin Depurar]]="","Desconocido",Origen[[#This Row],[Genero Sin Depurar]])</f>
        <v>Male</v>
      </c>
      <c r="F2329" s="1" t="s">
        <v>114</v>
      </c>
      <c r="G2329" s="1" t="s">
        <v>49</v>
      </c>
      <c r="H2329" s="2">
        <v>49952</v>
      </c>
      <c r="I2329" s="2" t="str">
        <f>TEXT(Origen[[#This Row],[Fecha Compra]],"dddd")</f>
        <v>sábado</v>
      </c>
      <c r="J2329" s="7" t="str">
        <f>TEXT(MONTH(Origen[[#This Row],[Fecha Compra]]),"MM")</f>
        <v>01</v>
      </c>
      <c r="K2329" s="7">
        <f>YEAR(Origen[[#This Row],[Fecha Compra]])</f>
        <v>2036</v>
      </c>
      <c r="L2329">
        <v>47</v>
      </c>
      <c r="M2329">
        <v>63</v>
      </c>
      <c r="N2329">
        <f>Origen[[#This Row],[Unidades]]*Origen[[#This Row],[PVP]]</f>
        <v>2961</v>
      </c>
      <c r="O2329" s="1" t="s">
        <v>99</v>
      </c>
      <c r="P2329" s="1" t="s">
        <v>6</v>
      </c>
      <c r="Q2329" s="1" t="s">
        <v>103</v>
      </c>
      <c r="R2329" s="1" t="s">
        <v>35</v>
      </c>
      <c r="S2329" s="1" t="s">
        <v>56</v>
      </c>
      <c r="T2329" s="1" t="s">
        <v>28</v>
      </c>
      <c r="U2329" s="1" t="s">
        <v>79</v>
      </c>
    </row>
    <row r="2330" spans="1:21" x14ac:dyDescent="0.25">
      <c r="A2330">
        <v>2332</v>
      </c>
      <c r="B2330">
        <f>IF(IFERROR(VLOOKUP(Origen[[#This Row],[Customer ID]],A2331:A6229,1,FALSE),0)&gt;0,1,0)</f>
        <v>0</v>
      </c>
      <c r="C2330">
        <v>61</v>
      </c>
      <c r="D2330" s="1" t="s">
        <v>2</v>
      </c>
      <c r="E2330" s="1" t="str">
        <f>IF(Origen[[#This Row],[Genero Sin Depurar]]="","Desconocido",Origen[[#This Row],[Genero Sin Depurar]])</f>
        <v>Male</v>
      </c>
      <c r="F2330" s="1" t="s">
        <v>101</v>
      </c>
      <c r="G2330" s="1" t="s">
        <v>49</v>
      </c>
      <c r="H2330" s="2">
        <v>49954</v>
      </c>
      <c r="I2330" s="2" t="str">
        <f>TEXT(Origen[[#This Row],[Fecha Compra]],"dddd")</f>
        <v>lunes</v>
      </c>
      <c r="J2330" s="7" t="str">
        <f>TEXT(MONTH(Origen[[#This Row],[Fecha Compra]]),"MM")</f>
        <v>01</v>
      </c>
      <c r="K2330" s="7">
        <f>YEAR(Origen[[#This Row],[Fecha Compra]])</f>
        <v>2036</v>
      </c>
      <c r="L2330">
        <v>10</v>
      </c>
      <c r="M2330">
        <v>77</v>
      </c>
      <c r="N2330">
        <f>Origen[[#This Row],[Unidades]]*Origen[[#This Row],[PVP]]</f>
        <v>770</v>
      </c>
      <c r="O2330" s="1" t="s">
        <v>97</v>
      </c>
      <c r="P2330" s="1" t="s">
        <v>18</v>
      </c>
      <c r="Q2330" s="1" t="s">
        <v>60</v>
      </c>
      <c r="R2330" s="1" t="s">
        <v>19</v>
      </c>
      <c r="S2330" s="1" t="s">
        <v>52</v>
      </c>
      <c r="T2330" s="1" t="s">
        <v>21</v>
      </c>
      <c r="U2330" s="1" t="s">
        <v>58</v>
      </c>
    </row>
    <row r="2331" spans="1:21" x14ac:dyDescent="0.25">
      <c r="A2331">
        <v>2333</v>
      </c>
      <c r="B2331">
        <f>IF(IFERROR(VLOOKUP(Origen[[#This Row],[Customer ID]],A2332:A6230,1,FALSE),0)&gt;0,1,0)</f>
        <v>0</v>
      </c>
      <c r="C2331">
        <v>36</v>
      </c>
      <c r="D2331" s="1" t="s">
        <v>2</v>
      </c>
      <c r="E2331" s="1" t="str">
        <f>IF(Origen[[#This Row],[Genero Sin Depurar]]="","Desconocido",Origen[[#This Row],[Genero Sin Depurar]])</f>
        <v>Male</v>
      </c>
      <c r="F2331" s="1" t="s">
        <v>101</v>
      </c>
      <c r="G2331" s="1" t="s">
        <v>49</v>
      </c>
      <c r="H2331" s="2">
        <v>49956</v>
      </c>
      <c r="I2331" s="2" t="str">
        <f>TEXT(Origen[[#This Row],[Fecha Compra]],"dddd")</f>
        <v>miércoles</v>
      </c>
      <c r="J2331" s="7" t="str">
        <f>TEXT(MONTH(Origen[[#This Row],[Fecha Compra]]),"MM")</f>
        <v>01</v>
      </c>
      <c r="K2331" s="7">
        <f>YEAR(Origen[[#This Row],[Fecha Compra]])</f>
        <v>2036</v>
      </c>
      <c r="L2331">
        <v>10</v>
      </c>
      <c r="M2331">
        <v>53</v>
      </c>
      <c r="N2331">
        <f>Origen[[#This Row],[Unidades]]*Origen[[#This Row],[PVP]]</f>
        <v>530</v>
      </c>
      <c r="O2331" s="1" t="s">
        <v>113</v>
      </c>
      <c r="P2331" s="1" t="s">
        <v>74</v>
      </c>
      <c r="Q2331" s="1" t="s">
        <v>60</v>
      </c>
      <c r="R2331" s="1" t="s">
        <v>39</v>
      </c>
      <c r="S2331" s="1" t="s">
        <v>56</v>
      </c>
      <c r="T2331" s="1" t="s">
        <v>10</v>
      </c>
      <c r="U2331" s="1" t="s">
        <v>70</v>
      </c>
    </row>
    <row r="2332" spans="1:21" x14ac:dyDescent="0.25">
      <c r="A2332">
        <v>2334</v>
      </c>
      <c r="B2332">
        <f>IF(IFERROR(VLOOKUP(Origen[[#This Row],[Customer ID]],A2333:A6231,1,FALSE),0)&gt;0,1,0)</f>
        <v>0</v>
      </c>
      <c r="C2332">
        <v>33</v>
      </c>
      <c r="D2332" s="1" t="s">
        <v>2</v>
      </c>
      <c r="E2332" s="1" t="str">
        <f>IF(Origen[[#This Row],[Genero Sin Depurar]]="","Desconocido",Origen[[#This Row],[Genero Sin Depurar]])</f>
        <v>Male</v>
      </c>
      <c r="F2332" s="1" t="s">
        <v>37</v>
      </c>
      <c r="G2332" s="1" t="s">
        <v>4</v>
      </c>
      <c r="H2332" s="2">
        <v>49958</v>
      </c>
      <c r="I2332" s="2" t="str">
        <f>TEXT(Origen[[#This Row],[Fecha Compra]],"dddd")</f>
        <v>viernes</v>
      </c>
      <c r="J2332" s="7" t="str">
        <f>TEXT(MONTH(Origen[[#This Row],[Fecha Compra]]),"MM")</f>
        <v>01</v>
      </c>
      <c r="K2332" s="7">
        <f>YEAR(Origen[[#This Row],[Fecha Compra]])</f>
        <v>2036</v>
      </c>
      <c r="L2332">
        <v>1</v>
      </c>
      <c r="M2332">
        <v>77</v>
      </c>
      <c r="N2332">
        <f>Origen[[#This Row],[Unidades]]*Origen[[#This Row],[PVP]]</f>
        <v>77</v>
      </c>
      <c r="O2332" s="1" t="s">
        <v>93</v>
      </c>
      <c r="P2332" s="1" t="s">
        <v>26</v>
      </c>
      <c r="Q2332" s="1" t="s">
        <v>100</v>
      </c>
      <c r="R2332" s="1" t="s">
        <v>19</v>
      </c>
      <c r="S2332" s="1" t="s">
        <v>27</v>
      </c>
      <c r="T2332" s="1" t="s">
        <v>28</v>
      </c>
      <c r="U2332" s="1" t="s">
        <v>79</v>
      </c>
    </row>
    <row r="2333" spans="1:21" x14ac:dyDescent="0.25">
      <c r="A2333">
        <v>2335</v>
      </c>
      <c r="B2333">
        <f>IF(IFERROR(VLOOKUP(Origen[[#This Row],[Customer ID]],A2334:A6232,1,FALSE),0)&gt;0,1,0)</f>
        <v>0</v>
      </c>
      <c r="C2333">
        <v>49</v>
      </c>
      <c r="D2333" s="1" t="s">
        <v>2</v>
      </c>
      <c r="E2333" s="1" t="str">
        <f>IF(Origen[[#This Row],[Genero Sin Depurar]]="","Desconocido",Origen[[#This Row],[Genero Sin Depurar]])</f>
        <v>Male</v>
      </c>
      <c r="F2333" s="1" t="s">
        <v>119</v>
      </c>
      <c r="G2333" s="1" t="s">
        <v>24</v>
      </c>
      <c r="H2333" s="2">
        <v>49960</v>
      </c>
      <c r="I2333" s="2" t="str">
        <f>TEXT(Origen[[#This Row],[Fecha Compra]],"dddd")</f>
        <v>domingo</v>
      </c>
      <c r="J2333" s="7" t="str">
        <f>TEXT(MONTH(Origen[[#This Row],[Fecha Compra]]),"MM")</f>
        <v>01</v>
      </c>
      <c r="K2333" s="7">
        <f>YEAR(Origen[[#This Row],[Fecha Compra]])</f>
        <v>2036</v>
      </c>
      <c r="L2333">
        <v>7</v>
      </c>
      <c r="M2333">
        <v>79</v>
      </c>
      <c r="N2333">
        <f>Origen[[#This Row],[Unidades]]*Origen[[#This Row],[PVP]]</f>
        <v>553</v>
      </c>
      <c r="O2333" s="1" t="s">
        <v>93</v>
      </c>
      <c r="P2333" s="1" t="s">
        <v>6</v>
      </c>
      <c r="Q2333" s="1" t="s">
        <v>78</v>
      </c>
      <c r="R2333" s="1" t="s">
        <v>35</v>
      </c>
      <c r="S2333" s="1" t="s">
        <v>36</v>
      </c>
      <c r="T2333" s="1" t="s">
        <v>21</v>
      </c>
      <c r="U2333" s="1" t="s">
        <v>70</v>
      </c>
    </row>
    <row r="2334" spans="1:21" x14ac:dyDescent="0.25">
      <c r="A2334">
        <v>2336</v>
      </c>
      <c r="B2334">
        <f>IF(IFERROR(VLOOKUP(Origen[[#This Row],[Customer ID]],A2335:A6233,1,FALSE),0)&gt;0,1,0)</f>
        <v>0</v>
      </c>
      <c r="C2334">
        <v>31</v>
      </c>
      <c r="D2334" s="1" t="s">
        <v>2</v>
      </c>
      <c r="E2334" s="1" t="str">
        <f>IF(Origen[[#This Row],[Genero Sin Depurar]]="","Desconocido",Origen[[#This Row],[Genero Sin Depurar]])</f>
        <v>Male</v>
      </c>
      <c r="F2334" s="1" t="s">
        <v>44</v>
      </c>
      <c r="G2334" s="1" t="s">
        <v>45</v>
      </c>
      <c r="H2334" s="2">
        <v>49962</v>
      </c>
      <c r="I2334" s="2" t="str">
        <f>TEXT(Origen[[#This Row],[Fecha Compra]],"dddd")</f>
        <v>martes</v>
      </c>
      <c r="J2334" s="7" t="str">
        <f>TEXT(MONTH(Origen[[#This Row],[Fecha Compra]]),"MM")</f>
        <v>01</v>
      </c>
      <c r="K2334" s="7">
        <f>YEAR(Origen[[#This Row],[Fecha Compra]])</f>
        <v>2036</v>
      </c>
      <c r="L2334">
        <v>10</v>
      </c>
      <c r="M2334">
        <v>37</v>
      </c>
      <c r="N2334">
        <f>Origen[[#This Row],[Unidades]]*Origen[[#This Row],[PVP]]</f>
        <v>370</v>
      </c>
      <c r="O2334" s="1" t="s">
        <v>117</v>
      </c>
      <c r="P2334" s="1" t="s">
        <v>26</v>
      </c>
      <c r="Q2334" s="1" t="s">
        <v>76</v>
      </c>
      <c r="R2334" s="1" t="s">
        <v>35</v>
      </c>
      <c r="S2334" s="1" t="s">
        <v>56</v>
      </c>
      <c r="T2334" s="1" t="s">
        <v>10</v>
      </c>
      <c r="U2334" s="1" t="s">
        <v>11</v>
      </c>
    </row>
    <row r="2335" spans="1:21" x14ac:dyDescent="0.25">
      <c r="A2335">
        <v>2337</v>
      </c>
      <c r="B2335">
        <f>IF(IFERROR(VLOOKUP(Origen[[#This Row],[Customer ID]],A2336:A6234,1,FALSE),0)&gt;0,1,0)</f>
        <v>0</v>
      </c>
      <c r="C2335">
        <v>19</v>
      </c>
      <c r="D2335" s="1" t="s">
        <v>2</v>
      </c>
      <c r="E2335" s="1" t="str">
        <f>IF(Origen[[#This Row],[Genero Sin Depurar]]="","Desconocido",Origen[[#This Row],[Genero Sin Depurar]])</f>
        <v>Male</v>
      </c>
      <c r="F2335" s="1" t="s">
        <v>115</v>
      </c>
      <c r="G2335" s="1" t="s">
        <v>49</v>
      </c>
      <c r="H2335" s="2">
        <v>49964</v>
      </c>
      <c r="I2335" s="2" t="str">
        <f>TEXT(Origen[[#This Row],[Fecha Compra]],"dddd")</f>
        <v>jueves</v>
      </c>
      <c r="J2335" s="7" t="str">
        <f>TEXT(MONTH(Origen[[#This Row],[Fecha Compra]]),"MM")</f>
        <v>01</v>
      </c>
      <c r="K2335" s="7">
        <f>YEAR(Origen[[#This Row],[Fecha Compra]])</f>
        <v>2036</v>
      </c>
      <c r="L2335">
        <v>11</v>
      </c>
      <c r="M2335">
        <v>94</v>
      </c>
      <c r="N2335">
        <f>Origen[[#This Row],[Unidades]]*Origen[[#This Row],[PVP]]</f>
        <v>1034</v>
      </c>
      <c r="O2335" s="1" t="s">
        <v>81</v>
      </c>
      <c r="P2335" s="1" t="s">
        <v>26</v>
      </c>
      <c r="Q2335" s="1" t="s">
        <v>78</v>
      </c>
      <c r="R2335" s="1" t="s">
        <v>8</v>
      </c>
      <c r="S2335" s="1" t="s">
        <v>20</v>
      </c>
      <c r="T2335" s="1" t="s">
        <v>21</v>
      </c>
      <c r="U2335" s="1" t="s">
        <v>22</v>
      </c>
    </row>
    <row r="2336" spans="1:21" x14ac:dyDescent="0.25">
      <c r="A2336">
        <v>2338</v>
      </c>
      <c r="B2336">
        <f>IF(IFERROR(VLOOKUP(Origen[[#This Row],[Customer ID]],A2337:A6235,1,FALSE),0)&gt;0,1,0)</f>
        <v>0</v>
      </c>
      <c r="C2336">
        <v>39</v>
      </c>
      <c r="D2336" s="1" t="s">
        <v>2</v>
      </c>
      <c r="E2336" s="1" t="str">
        <f>IF(Origen[[#This Row],[Genero Sin Depurar]]="","Desconocido",Origen[[#This Row],[Genero Sin Depurar]])</f>
        <v>Male</v>
      </c>
      <c r="F2336" s="1" t="s">
        <v>119</v>
      </c>
      <c r="G2336" s="1" t="s">
        <v>24</v>
      </c>
      <c r="H2336" s="2">
        <v>49966</v>
      </c>
      <c r="I2336" s="2" t="str">
        <f>TEXT(Origen[[#This Row],[Fecha Compra]],"dddd")</f>
        <v>sábado</v>
      </c>
      <c r="J2336" s="7" t="str">
        <f>TEXT(MONTH(Origen[[#This Row],[Fecha Compra]]),"MM")</f>
        <v>01</v>
      </c>
      <c r="K2336" s="7">
        <f>YEAR(Origen[[#This Row],[Fecha Compra]])</f>
        <v>2036</v>
      </c>
      <c r="L2336">
        <v>5</v>
      </c>
      <c r="M2336">
        <v>76</v>
      </c>
      <c r="N2336">
        <f>Origen[[#This Row],[Unidades]]*Origen[[#This Row],[PVP]]</f>
        <v>380</v>
      </c>
      <c r="O2336" s="1" t="s">
        <v>96</v>
      </c>
      <c r="P2336" s="1" t="s">
        <v>18</v>
      </c>
      <c r="Q2336" s="1" t="s">
        <v>65</v>
      </c>
      <c r="R2336" s="1" t="s">
        <v>39</v>
      </c>
      <c r="S2336" s="1" t="s">
        <v>56</v>
      </c>
      <c r="T2336" s="1" t="s">
        <v>15</v>
      </c>
      <c r="U2336" s="1" t="s">
        <v>31</v>
      </c>
    </row>
    <row r="2337" spans="1:21" x14ac:dyDescent="0.25">
      <c r="A2337">
        <v>2339</v>
      </c>
      <c r="B2337">
        <f>IF(IFERROR(VLOOKUP(Origen[[#This Row],[Customer ID]],A2338:A6236,1,FALSE),0)&gt;0,1,0)</f>
        <v>0</v>
      </c>
      <c r="C2337">
        <v>66</v>
      </c>
      <c r="D2337" s="1" t="s">
        <v>2</v>
      </c>
      <c r="E2337" s="1" t="str">
        <f>IF(Origen[[#This Row],[Genero Sin Depurar]]="","Desconocido",Origen[[#This Row],[Genero Sin Depurar]])</f>
        <v>Male</v>
      </c>
      <c r="F2337" s="1" t="s">
        <v>32</v>
      </c>
      <c r="G2337" s="1" t="s">
        <v>24</v>
      </c>
      <c r="H2337" s="2">
        <v>49968</v>
      </c>
      <c r="I2337" s="2" t="str">
        <f>TEXT(Origen[[#This Row],[Fecha Compra]],"dddd")</f>
        <v>lunes</v>
      </c>
      <c r="J2337" s="7" t="str">
        <f>TEXT(MONTH(Origen[[#This Row],[Fecha Compra]]),"MM")</f>
        <v>01</v>
      </c>
      <c r="K2337" s="7">
        <f>YEAR(Origen[[#This Row],[Fecha Compra]])</f>
        <v>2036</v>
      </c>
      <c r="L2337">
        <v>21</v>
      </c>
      <c r="M2337">
        <v>68</v>
      </c>
      <c r="N2337">
        <f>Origen[[#This Row],[Unidades]]*Origen[[#This Row],[PVP]]</f>
        <v>1428</v>
      </c>
      <c r="O2337" s="1" t="s">
        <v>124</v>
      </c>
      <c r="P2337" s="1" t="s">
        <v>18</v>
      </c>
      <c r="Q2337" s="1" t="s">
        <v>47</v>
      </c>
      <c r="R2337" s="1" t="s">
        <v>39</v>
      </c>
      <c r="S2337" s="1" t="s">
        <v>9</v>
      </c>
      <c r="T2337" s="1" t="s">
        <v>28</v>
      </c>
      <c r="U2337" s="1" t="s">
        <v>40</v>
      </c>
    </row>
    <row r="2338" spans="1:21" x14ac:dyDescent="0.25">
      <c r="A2338">
        <v>2340</v>
      </c>
      <c r="B2338">
        <f>IF(IFERROR(VLOOKUP(Origen[[#This Row],[Customer ID]],A2339:A6237,1,FALSE),0)&gt;0,1,0)</f>
        <v>0</v>
      </c>
      <c r="C2338">
        <v>25</v>
      </c>
      <c r="D2338" s="1" t="s">
        <v>2</v>
      </c>
      <c r="E2338" s="1" t="str">
        <f>IF(Origen[[#This Row],[Genero Sin Depurar]]="","Desconocido",Origen[[#This Row],[Genero Sin Depurar]])</f>
        <v>Male</v>
      </c>
      <c r="F2338" s="1" t="s">
        <v>37</v>
      </c>
      <c r="G2338" s="1" t="s">
        <v>4</v>
      </c>
      <c r="H2338" s="2">
        <v>49970</v>
      </c>
      <c r="I2338" s="2" t="str">
        <f>TEXT(Origen[[#This Row],[Fecha Compra]],"dddd")</f>
        <v>miércoles</v>
      </c>
      <c r="J2338" s="7" t="str">
        <f>TEXT(MONTH(Origen[[#This Row],[Fecha Compra]]),"MM")</f>
        <v>01</v>
      </c>
      <c r="K2338" s="7">
        <f>YEAR(Origen[[#This Row],[Fecha Compra]])</f>
        <v>2036</v>
      </c>
      <c r="L2338">
        <v>24</v>
      </c>
      <c r="M2338">
        <v>65</v>
      </c>
      <c r="N2338">
        <f>Origen[[#This Row],[Unidades]]*Origen[[#This Row],[PVP]]</f>
        <v>1560</v>
      </c>
      <c r="O2338" s="1" t="s">
        <v>97</v>
      </c>
      <c r="P2338" s="1" t="s">
        <v>6</v>
      </c>
      <c r="Q2338" s="1" t="s">
        <v>14</v>
      </c>
      <c r="R2338" s="1" t="s">
        <v>19</v>
      </c>
      <c r="S2338" s="1" t="s">
        <v>27</v>
      </c>
      <c r="T2338" s="1" t="s">
        <v>57</v>
      </c>
      <c r="U2338" s="1" t="s">
        <v>40</v>
      </c>
    </row>
    <row r="2339" spans="1:21" x14ac:dyDescent="0.25">
      <c r="A2339">
        <v>2341</v>
      </c>
      <c r="B2339">
        <f>IF(IFERROR(VLOOKUP(Origen[[#This Row],[Customer ID]],A2340:A6238,1,FALSE),0)&gt;0,1,0)</f>
        <v>0</v>
      </c>
      <c r="C2339">
        <v>63</v>
      </c>
      <c r="D2339" s="1" t="s">
        <v>2</v>
      </c>
      <c r="E2339" s="1" t="str">
        <f>IF(Origen[[#This Row],[Genero Sin Depurar]]="","Desconocido",Origen[[#This Row],[Genero Sin Depurar]])</f>
        <v>Male</v>
      </c>
      <c r="F2339" s="1" t="s">
        <v>3</v>
      </c>
      <c r="G2339" s="1" t="s">
        <v>4</v>
      </c>
      <c r="H2339" s="2">
        <v>49972</v>
      </c>
      <c r="I2339" s="2" t="str">
        <f>TEXT(Origen[[#This Row],[Fecha Compra]],"dddd")</f>
        <v>viernes</v>
      </c>
      <c r="J2339" s="7" t="str">
        <f>TEXT(MONTH(Origen[[#This Row],[Fecha Compra]]),"MM")</f>
        <v>01</v>
      </c>
      <c r="K2339" s="7">
        <f>YEAR(Origen[[#This Row],[Fecha Compra]])</f>
        <v>2036</v>
      </c>
      <c r="L2339">
        <v>37</v>
      </c>
      <c r="M2339">
        <v>24</v>
      </c>
      <c r="N2339">
        <f>Origen[[#This Row],[Unidades]]*Origen[[#This Row],[PVP]]</f>
        <v>888</v>
      </c>
      <c r="O2339" s="1" t="s">
        <v>61</v>
      </c>
      <c r="P2339" s="1" t="s">
        <v>26</v>
      </c>
      <c r="Q2339" s="1" t="s">
        <v>91</v>
      </c>
      <c r="R2339" s="1" t="s">
        <v>35</v>
      </c>
      <c r="S2339" s="1" t="s">
        <v>36</v>
      </c>
      <c r="T2339" s="1" t="s">
        <v>21</v>
      </c>
      <c r="U2339" s="1" t="s">
        <v>11</v>
      </c>
    </row>
    <row r="2340" spans="1:21" x14ac:dyDescent="0.25">
      <c r="A2340">
        <v>2342</v>
      </c>
      <c r="B2340">
        <f>IF(IFERROR(VLOOKUP(Origen[[#This Row],[Customer ID]],A2341:A6239,1,FALSE),0)&gt;0,1,0)</f>
        <v>0</v>
      </c>
      <c r="C2340">
        <v>56</v>
      </c>
      <c r="D2340" s="1" t="s">
        <v>2</v>
      </c>
      <c r="E2340" s="1" t="str">
        <f>IF(Origen[[#This Row],[Genero Sin Depurar]]="","Desconocido",Origen[[#This Row],[Genero Sin Depurar]])</f>
        <v>Male</v>
      </c>
      <c r="F2340" s="1" t="s">
        <v>84</v>
      </c>
      <c r="G2340" s="1" t="s">
        <v>45</v>
      </c>
      <c r="H2340" s="2">
        <v>49974</v>
      </c>
      <c r="I2340" s="2" t="str">
        <f>TEXT(Origen[[#This Row],[Fecha Compra]],"dddd")</f>
        <v>domingo</v>
      </c>
      <c r="J2340" s="7" t="str">
        <f>TEXT(MONTH(Origen[[#This Row],[Fecha Compra]]),"MM")</f>
        <v>01</v>
      </c>
      <c r="K2340" s="7">
        <f>YEAR(Origen[[#This Row],[Fecha Compra]])</f>
        <v>2036</v>
      </c>
      <c r="L2340">
        <v>22</v>
      </c>
      <c r="M2340">
        <v>31</v>
      </c>
      <c r="N2340">
        <f>Origen[[#This Row],[Unidades]]*Origen[[#This Row],[PVP]]</f>
        <v>682</v>
      </c>
      <c r="O2340" s="1" t="s">
        <v>121</v>
      </c>
      <c r="P2340" s="1" t="s">
        <v>6</v>
      </c>
      <c r="Q2340" s="1" t="s">
        <v>67</v>
      </c>
      <c r="R2340" s="1" t="s">
        <v>35</v>
      </c>
      <c r="S2340" s="1" t="s">
        <v>9</v>
      </c>
      <c r="T2340" s="1" t="s">
        <v>10</v>
      </c>
      <c r="U2340" s="1" t="s">
        <v>79</v>
      </c>
    </row>
    <row r="2341" spans="1:21" x14ac:dyDescent="0.25">
      <c r="A2341">
        <v>2343</v>
      </c>
      <c r="B2341">
        <f>IF(IFERROR(VLOOKUP(Origen[[#This Row],[Customer ID]],A2342:A6240,1,FALSE),0)&gt;0,1,0)</f>
        <v>0</v>
      </c>
      <c r="C2341">
        <v>20</v>
      </c>
      <c r="D2341" s="1" t="s">
        <v>2</v>
      </c>
      <c r="E2341" s="1" t="str">
        <f>IF(Origen[[#This Row],[Genero Sin Depurar]]="","Desconocido",Origen[[#This Row],[Genero Sin Depurar]])</f>
        <v>Male</v>
      </c>
      <c r="F2341" s="1" t="s">
        <v>69</v>
      </c>
      <c r="G2341" s="1" t="s">
        <v>4</v>
      </c>
      <c r="H2341" s="2">
        <v>49976</v>
      </c>
      <c r="I2341" s="2" t="str">
        <f>TEXT(Origen[[#This Row],[Fecha Compra]],"dddd")</f>
        <v>martes</v>
      </c>
      <c r="J2341" s="7" t="str">
        <f>TEXT(MONTH(Origen[[#This Row],[Fecha Compra]]),"MM")</f>
        <v>01</v>
      </c>
      <c r="K2341" s="7">
        <f>YEAR(Origen[[#This Row],[Fecha Compra]])</f>
        <v>2036</v>
      </c>
      <c r="L2341">
        <v>16</v>
      </c>
      <c r="M2341">
        <v>89</v>
      </c>
      <c r="N2341">
        <f>Origen[[#This Row],[Unidades]]*Origen[[#This Row],[PVP]]</f>
        <v>1424</v>
      </c>
      <c r="O2341" s="1" t="s">
        <v>104</v>
      </c>
      <c r="P2341" s="1" t="s">
        <v>26</v>
      </c>
      <c r="Q2341" s="1" t="s">
        <v>60</v>
      </c>
      <c r="R2341" s="1" t="s">
        <v>39</v>
      </c>
      <c r="S2341" s="1" t="s">
        <v>36</v>
      </c>
      <c r="T2341" s="1" t="s">
        <v>68</v>
      </c>
      <c r="U2341" s="1" t="s">
        <v>11</v>
      </c>
    </row>
    <row r="2342" spans="1:21" x14ac:dyDescent="0.25">
      <c r="A2342">
        <v>2344</v>
      </c>
      <c r="B2342">
        <f>IF(IFERROR(VLOOKUP(Origen[[#This Row],[Customer ID]],A2343:A6241,1,FALSE),0)&gt;0,1,0)</f>
        <v>0</v>
      </c>
      <c r="C2342">
        <v>58</v>
      </c>
      <c r="D2342" s="1" t="s">
        <v>2</v>
      </c>
      <c r="E2342" s="1" t="str">
        <f>IF(Origen[[#This Row],[Genero Sin Depurar]]="","Desconocido",Origen[[#This Row],[Genero Sin Depurar]])</f>
        <v>Male</v>
      </c>
      <c r="F2342" s="1" t="s">
        <v>107</v>
      </c>
      <c r="G2342" s="1" t="s">
        <v>4</v>
      </c>
      <c r="H2342" s="2">
        <v>49978</v>
      </c>
      <c r="I2342" s="2" t="str">
        <f>TEXT(Origen[[#This Row],[Fecha Compra]],"dddd")</f>
        <v>jueves</v>
      </c>
      <c r="J2342" s="7" t="str">
        <f>TEXT(MONTH(Origen[[#This Row],[Fecha Compra]]),"MM")</f>
        <v>01</v>
      </c>
      <c r="K2342" s="7">
        <f>YEAR(Origen[[#This Row],[Fecha Compra]])</f>
        <v>2036</v>
      </c>
      <c r="L2342">
        <v>44</v>
      </c>
      <c r="M2342">
        <v>49</v>
      </c>
      <c r="N2342">
        <f>Origen[[#This Row],[Unidades]]*Origen[[#This Row],[PVP]]</f>
        <v>2156</v>
      </c>
      <c r="O2342" s="1" t="s">
        <v>110</v>
      </c>
      <c r="P2342" s="1" t="s">
        <v>26</v>
      </c>
      <c r="Q2342" s="1" t="s">
        <v>90</v>
      </c>
      <c r="R2342" s="1" t="s">
        <v>35</v>
      </c>
      <c r="S2342" s="1" t="s">
        <v>52</v>
      </c>
      <c r="T2342" s="1" t="s">
        <v>28</v>
      </c>
      <c r="U2342" s="1" t="s">
        <v>70</v>
      </c>
    </row>
    <row r="2343" spans="1:21" x14ac:dyDescent="0.25">
      <c r="A2343">
        <v>2345</v>
      </c>
      <c r="B2343">
        <f>IF(IFERROR(VLOOKUP(Origen[[#This Row],[Customer ID]],A2344:A6242,1,FALSE),0)&gt;0,1,0)</f>
        <v>0</v>
      </c>
      <c r="C2343">
        <v>34</v>
      </c>
      <c r="D2343" s="1" t="s">
        <v>2</v>
      </c>
      <c r="E2343" s="1" t="str">
        <f>IF(Origen[[#This Row],[Genero Sin Depurar]]="","Desconocido",Origen[[#This Row],[Genero Sin Depurar]])</f>
        <v>Male</v>
      </c>
      <c r="F2343" s="1" t="s">
        <v>23</v>
      </c>
      <c r="G2343" s="1" t="s">
        <v>24</v>
      </c>
      <c r="H2343" s="2">
        <v>49980</v>
      </c>
      <c r="I2343" s="2" t="str">
        <f>TEXT(Origen[[#This Row],[Fecha Compra]],"dddd")</f>
        <v>sábado</v>
      </c>
      <c r="J2343" s="7" t="str">
        <f>TEXT(MONTH(Origen[[#This Row],[Fecha Compra]]),"MM")</f>
        <v>01</v>
      </c>
      <c r="K2343" s="7">
        <f>YEAR(Origen[[#This Row],[Fecha Compra]])</f>
        <v>2036</v>
      </c>
      <c r="L2343">
        <v>14</v>
      </c>
      <c r="M2343">
        <v>92</v>
      </c>
      <c r="N2343">
        <f>Origen[[#This Row],[Unidades]]*Origen[[#This Row],[PVP]]</f>
        <v>1288</v>
      </c>
      <c r="O2343" s="1" t="s">
        <v>25</v>
      </c>
      <c r="P2343" s="1" t="s">
        <v>74</v>
      </c>
      <c r="Q2343" s="1" t="s">
        <v>75</v>
      </c>
      <c r="R2343" s="1" t="s">
        <v>39</v>
      </c>
      <c r="S2343" s="1" t="s">
        <v>9</v>
      </c>
      <c r="T2343" s="1" t="s">
        <v>10</v>
      </c>
      <c r="U2343" s="1" t="s">
        <v>58</v>
      </c>
    </row>
    <row r="2344" spans="1:21" x14ac:dyDescent="0.25">
      <c r="A2344">
        <v>2346</v>
      </c>
      <c r="B2344">
        <f>IF(IFERROR(VLOOKUP(Origen[[#This Row],[Customer ID]],A2345:A6243,1,FALSE),0)&gt;0,1,0)</f>
        <v>0</v>
      </c>
      <c r="C2344">
        <v>28</v>
      </c>
      <c r="D2344" s="1" t="s">
        <v>2</v>
      </c>
      <c r="E2344" s="1" t="str">
        <f>IF(Origen[[#This Row],[Genero Sin Depurar]]="","Desconocido",Origen[[#This Row],[Genero Sin Depurar]])</f>
        <v>Male</v>
      </c>
      <c r="F2344" s="1" t="s">
        <v>95</v>
      </c>
      <c r="G2344" s="1" t="s">
        <v>4</v>
      </c>
      <c r="H2344" s="2">
        <v>49982</v>
      </c>
      <c r="I2344" s="2" t="str">
        <f>TEXT(Origen[[#This Row],[Fecha Compra]],"dddd")</f>
        <v>lunes</v>
      </c>
      <c r="J2344" s="7" t="str">
        <f>TEXT(MONTH(Origen[[#This Row],[Fecha Compra]]),"MM")</f>
        <v>01</v>
      </c>
      <c r="K2344" s="7">
        <f>YEAR(Origen[[#This Row],[Fecha Compra]])</f>
        <v>2036</v>
      </c>
      <c r="L2344">
        <v>23</v>
      </c>
      <c r="M2344">
        <v>32</v>
      </c>
      <c r="N2344">
        <f>Origen[[#This Row],[Unidades]]*Origen[[#This Row],[PVP]]</f>
        <v>736</v>
      </c>
      <c r="O2344" s="1" t="s">
        <v>66</v>
      </c>
      <c r="P2344" s="1" t="s">
        <v>18</v>
      </c>
      <c r="Q2344" s="1" t="s">
        <v>103</v>
      </c>
      <c r="R2344" s="1" t="s">
        <v>8</v>
      </c>
      <c r="S2344" s="1" t="s">
        <v>9</v>
      </c>
      <c r="T2344" s="1" t="s">
        <v>57</v>
      </c>
      <c r="U2344" s="1" t="s">
        <v>79</v>
      </c>
    </row>
    <row r="2345" spans="1:21" x14ac:dyDescent="0.25">
      <c r="A2345">
        <v>2347</v>
      </c>
      <c r="B2345">
        <f>IF(IFERROR(VLOOKUP(Origen[[#This Row],[Customer ID]],A2346:A6244,1,FALSE),0)&gt;0,1,0)</f>
        <v>0</v>
      </c>
      <c r="C2345">
        <v>22</v>
      </c>
      <c r="D2345" s="1" t="s">
        <v>2</v>
      </c>
      <c r="E2345" s="1" t="str">
        <f>IF(Origen[[#This Row],[Genero Sin Depurar]]="","Desconocido",Origen[[#This Row],[Genero Sin Depurar]])</f>
        <v>Male</v>
      </c>
      <c r="F2345" s="1" t="s">
        <v>84</v>
      </c>
      <c r="G2345" s="1" t="s">
        <v>45</v>
      </c>
      <c r="H2345" s="2">
        <v>49984</v>
      </c>
      <c r="I2345" s="2" t="str">
        <f>TEXT(Origen[[#This Row],[Fecha Compra]],"dddd")</f>
        <v>miércoles</v>
      </c>
      <c r="J2345" s="7" t="str">
        <f>TEXT(MONTH(Origen[[#This Row],[Fecha Compra]]),"MM")</f>
        <v>01</v>
      </c>
      <c r="K2345" s="7">
        <f>YEAR(Origen[[#This Row],[Fecha Compra]])</f>
        <v>2036</v>
      </c>
      <c r="L2345">
        <v>46</v>
      </c>
      <c r="M2345">
        <v>67</v>
      </c>
      <c r="N2345">
        <f>Origen[[#This Row],[Unidades]]*Origen[[#This Row],[PVP]]</f>
        <v>3082</v>
      </c>
      <c r="O2345" s="1" t="s">
        <v>112</v>
      </c>
      <c r="P2345" s="1" t="s">
        <v>6</v>
      </c>
      <c r="Q2345" s="1" t="s">
        <v>92</v>
      </c>
      <c r="R2345" s="1" t="s">
        <v>8</v>
      </c>
      <c r="S2345" s="1" t="s">
        <v>36</v>
      </c>
      <c r="T2345" s="1" t="s">
        <v>68</v>
      </c>
      <c r="U2345" s="1" t="s">
        <v>11</v>
      </c>
    </row>
    <row r="2346" spans="1:21" x14ac:dyDescent="0.25">
      <c r="A2346">
        <v>2348</v>
      </c>
      <c r="B2346">
        <f>IF(IFERROR(VLOOKUP(Origen[[#This Row],[Customer ID]],A2347:A6245,1,FALSE),0)&gt;0,1,0)</f>
        <v>0</v>
      </c>
      <c r="C2346">
        <v>37</v>
      </c>
      <c r="D2346" s="1" t="s">
        <v>2</v>
      </c>
      <c r="E2346" s="1" t="str">
        <f>IF(Origen[[#This Row],[Genero Sin Depurar]]="","Desconocido",Origen[[#This Row],[Genero Sin Depurar]])</f>
        <v>Male</v>
      </c>
      <c r="F2346" s="1" t="s">
        <v>115</v>
      </c>
      <c r="G2346" s="1" t="s">
        <v>49</v>
      </c>
      <c r="H2346" s="2">
        <v>49986</v>
      </c>
      <c r="I2346" s="2" t="str">
        <f>TEXT(Origen[[#This Row],[Fecha Compra]],"dddd")</f>
        <v>viernes</v>
      </c>
      <c r="J2346" s="7" t="str">
        <f>TEXT(MONTH(Origen[[#This Row],[Fecha Compra]]),"MM")</f>
        <v>01</v>
      </c>
      <c r="K2346" s="7">
        <f>YEAR(Origen[[#This Row],[Fecha Compra]])</f>
        <v>2036</v>
      </c>
      <c r="L2346">
        <v>46</v>
      </c>
      <c r="M2346">
        <v>64</v>
      </c>
      <c r="N2346">
        <f>Origen[[#This Row],[Unidades]]*Origen[[#This Row],[PVP]]</f>
        <v>2944</v>
      </c>
      <c r="O2346" s="1" t="s">
        <v>81</v>
      </c>
      <c r="P2346" s="1" t="s">
        <v>18</v>
      </c>
      <c r="Q2346" s="1" t="s">
        <v>7</v>
      </c>
      <c r="R2346" s="1" t="s">
        <v>39</v>
      </c>
      <c r="S2346" s="1" t="s">
        <v>9</v>
      </c>
      <c r="T2346" s="1" t="s">
        <v>15</v>
      </c>
      <c r="U2346" s="1" t="s">
        <v>79</v>
      </c>
    </row>
    <row r="2347" spans="1:21" x14ac:dyDescent="0.25">
      <c r="A2347">
        <v>2349</v>
      </c>
      <c r="B2347">
        <f>IF(IFERROR(VLOOKUP(Origen[[#This Row],[Customer ID]],A2348:A6246,1,FALSE),0)&gt;0,1,0)</f>
        <v>0</v>
      </c>
      <c r="C2347">
        <v>54</v>
      </c>
      <c r="D2347" s="1" t="s">
        <v>2</v>
      </c>
      <c r="E2347" s="1" t="str">
        <f>IF(Origen[[#This Row],[Genero Sin Depurar]]="","Desconocido",Origen[[#This Row],[Genero Sin Depurar]])</f>
        <v>Male</v>
      </c>
      <c r="F2347" s="1" t="s">
        <v>53</v>
      </c>
      <c r="G2347" s="1" t="s">
        <v>24</v>
      </c>
      <c r="H2347" s="2">
        <v>49988</v>
      </c>
      <c r="I2347" s="2" t="str">
        <f>TEXT(Origen[[#This Row],[Fecha Compra]],"dddd")</f>
        <v>domingo</v>
      </c>
      <c r="J2347" s="7" t="str">
        <f>TEXT(MONTH(Origen[[#This Row],[Fecha Compra]]),"MM")</f>
        <v>01</v>
      </c>
      <c r="K2347" s="7">
        <f>YEAR(Origen[[#This Row],[Fecha Compra]])</f>
        <v>2036</v>
      </c>
      <c r="L2347">
        <v>16</v>
      </c>
      <c r="M2347">
        <v>84</v>
      </c>
      <c r="N2347">
        <f>Origen[[#This Row],[Unidades]]*Origen[[#This Row],[PVP]]</f>
        <v>1344</v>
      </c>
      <c r="O2347" s="1" t="s">
        <v>13</v>
      </c>
      <c r="P2347" s="1" t="s">
        <v>26</v>
      </c>
      <c r="Q2347" s="1" t="s">
        <v>103</v>
      </c>
      <c r="R2347" s="1" t="s">
        <v>19</v>
      </c>
      <c r="S2347" s="1" t="s">
        <v>27</v>
      </c>
      <c r="T2347" s="1" t="s">
        <v>28</v>
      </c>
      <c r="U2347" s="1" t="s">
        <v>79</v>
      </c>
    </row>
    <row r="2348" spans="1:21" x14ac:dyDescent="0.25">
      <c r="A2348">
        <v>2350</v>
      </c>
      <c r="B2348">
        <f>IF(IFERROR(VLOOKUP(Origen[[#This Row],[Customer ID]],A2349:A6247,1,FALSE),0)&gt;0,1,0)</f>
        <v>0</v>
      </c>
      <c r="C2348">
        <v>65</v>
      </c>
      <c r="D2348" s="1" t="s">
        <v>2</v>
      </c>
      <c r="E2348" s="1" t="str">
        <f>IF(Origen[[#This Row],[Genero Sin Depurar]]="","Desconocido",Origen[[#This Row],[Genero Sin Depurar]])</f>
        <v>Male</v>
      </c>
      <c r="F2348" s="1" t="s">
        <v>3</v>
      </c>
      <c r="G2348" s="1" t="s">
        <v>4</v>
      </c>
      <c r="H2348" s="2">
        <v>49990</v>
      </c>
      <c r="I2348" s="2" t="str">
        <f>TEXT(Origen[[#This Row],[Fecha Compra]],"dddd")</f>
        <v>martes</v>
      </c>
      <c r="J2348" s="7" t="str">
        <f>TEXT(MONTH(Origen[[#This Row],[Fecha Compra]]),"MM")</f>
        <v>01</v>
      </c>
      <c r="K2348" s="7">
        <f>YEAR(Origen[[#This Row],[Fecha Compra]])</f>
        <v>2036</v>
      </c>
      <c r="L2348">
        <v>40</v>
      </c>
      <c r="M2348">
        <v>34</v>
      </c>
      <c r="N2348">
        <f>Origen[[#This Row],[Unidades]]*Origen[[#This Row],[PVP]]</f>
        <v>1360</v>
      </c>
      <c r="O2348" s="1" t="s">
        <v>66</v>
      </c>
      <c r="P2348" s="1" t="s">
        <v>26</v>
      </c>
      <c r="Q2348" s="1" t="s">
        <v>103</v>
      </c>
      <c r="R2348" s="1" t="s">
        <v>39</v>
      </c>
      <c r="S2348" s="1" t="s">
        <v>36</v>
      </c>
      <c r="T2348" s="1" t="s">
        <v>21</v>
      </c>
      <c r="U2348" s="1" t="s">
        <v>79</v>
      </c>
    </row>
    <row r="2349" spans="1:21" x14ac:dyDescent="0.25">
      <c r="A2349">
        <v>2351</v>
      </c>
      <c r="B2349">
        <f>IF(IFERROR(VLOOKUP(Origen[[#This Row],[Customer ID]],A2350:A6248,1,FALSE),0)&gt;0,1,0)</f>
        <v>0</v>
      </c>
      <c r="C2349">
        <v>57</v>
      </c>
      <c r="D2349" s="1" t="s">
        <v>2</v>
      </c>
      <c r="E2349" s="1" t="str">
        <f>IF(Origen[[#This Row],[Genero Sin Depurar]]="","Desconocido",Origen[[#This Row],[Genero Sin Depurar]])</f>
        <v>Male</v>
      </c>
      <c r="F2349" s="1" t="s">
        <v>53</v>
      </c>
      <c r="G2349" s="1" t="s">
        <v>24</v>
      </c>
      <c r="H2349" s="2">
        <v>49992</v>
      </c>
      <c r="I2349" s="2" t="str">
        <f>TEXT(Origen[[#This Row],[Fecha Compra]],"dddd")</f>
        <v>jueves</v>
      </c>
      <c r="J2349" s="7" t="str">
        <f>TEXT(MONTH(Origen[[#This Row],[Fecha Compra]]),"MM")</f>
        <v>01</v>
      </c>
      <c r="K2349" s="7">
        <f>YEAR(Origen[[#This Row],[Fecha Compra]])</f>
        <v>2036</v>
      </c>
      <c r="L2349">
        <v>21</v>
      </c>
      <c r="M2349">
        <v>26</v>
      </c>
      <c r="N2349">
        <f>Origen[[#This Row],[Unidades]]*Origen[[#This Row],[PVP]]</f>
        <v>546</v>
      </c>
      <c r="O2349" s="1" t="s">
        <v>59</v>
      </c>
      <c r="P2349" s="1" t="s">
        <v>26</v>
      </c>
      <c r="Q2349" s="1" t="s">
        <v>30</v>
      </c>
      <c r="R2349" s="1" t="s">
        <v>8</v>
      </c>
      <c r="S2349" s="1" t="s">
        <v>20</v>
      </c>
      <c r="T2349" s="1" t="s">
        <v>15</v>
      </c>
      <c r="U2349" s="1" t="s">
        <v>31</v>
      </c>
    </row>
    <row r="2350" spans="1:21" x14ac:dyDescent="0.25">
      <c r="A2350">
        <v>2352</v>
      </c>
      <c r="B2350">
        <f>IF(IFERROR(VLOOKUP(Origen[[#This Row],[Customer ID]],A2351:A6249,1,FALSE),0)&gt;0,1,0)</f>
        <v>0</v>
      </c>
      <c r="C2350">
        <v>38</v>
      </c>
      <c r="D2350" s="1" t="s">
        <v>2</v>
      </c>
      <c r="E2350" s="1" t="str">
        <f>IF(Origen[[#This Row],[Genero Sin Depurar]]="","Desconocido",Origen[[#This Row],[Genero Sin Depurar]])</f>
        <v>Male</v>
      </c>
      <c r="F2350" s="1" t="s">
        <v>12</v>
      </c>
      <c r="G2350" s="1" t="s">
        <v>4</v>
      </c>
      <c r="H2350" s="2">
        <v>49994</v>
      </c>
      <c r="I2350" s="2" t="str">
        <f>TEXT(Origen[[#This Row],[Fecha Compra]],"dddd")</f>
        <v>sábado</v>
      </c>
      <c r="J2350" s="7" t="str">
        <f>TEXT(MONTH(Origen[[#This Row],[Fecha Compra]]),"MM")</f>
        <v>01</v>
      </c>
      <c r="K2350" s="7">
        <f>YEAR(Origen[[#This Row],[Fecha Compra]])</f>
        <v>2036</v>
      </c>
      <c r="L2350">
        <v>25</v>
      </c>
      <c r="M2350">
        <v>50</v>
      </c>
      <c r="N2350">
        <f>Origen[[#This Row],[Unidades]]*Origen[[#This Row],[PVP]]</f>
        <v>1250</v>
      </c>
      <c r="O2350" s="1" t="s">
        <v>64</v>
      </c>
      <c r="P2350" s="1" t="s">
        <v>18</v>
      </c>
      <c r="Q2350" s="1" t="s">
        <v>91</v>
      </c>
      <c r="R2350" s="1" t="s">
        <v>39</v>
      </c>
      <c r="S2350" s="1" t="s">
        <v>56</v>
      </c>
      <c r="T2350" s="1" t="s">
        <v>28</v>
      </c>
      <c r="U2350" s="1" t="s">
        <v>58</v>
      </c>
    </row>
    <row r="2351" spans="1:21" x14ac:dyDescent="0.25">
      <c r="A2351">
        <v>2353</v>
      </c>
      <c r="B2351">
        <f>IF(IFERROR(VLOOKUP(Origen[[#This Row],[Customer ID]],A2352:A6250,1,FALSE),0)&gt;0,1,0)</f>
        <v>0</v>
      </c>
      <c r="C2351">
        <v>70</v>
      </c>
      <c r="D2351" s="1" t="s">
        <v>2</v>
      </c>
      <c r="E2351" s="1" t="str">
        <f>IF(Origen[[#This Row],[Genero Sin Depurar]]="","Desconocido",Origen[[#This Row],[Genero Sin Depurar]])</f>
        <v>Male</v>
      </c>
      <c r="F2351" s="1" t="s">
        <v>119</v>
      </c>
      <c r="G2351" s="1" t="s">
        <v>24</v>
      </c>
      <c r="H2351" s="2">
        <v>49996</v>
      </c>
      <c r="I2351" s="2" t="str">
        <f>TEXT(Origen[[#This Row],[Fecha Compra]],"dddd")</f>
        <v>lunes</v>
      </c>
      <c r="J2351" s="7" t="str">
        <f>TEXT(MONTH(Origen[[#This Row],[Fecha Compra]]),"MM")</f>
        <v>01</v>
      </c>
      <c r="K2351" s="7">
        <f>YEAR(Origen[[#This Row],[Fecha Compra]])</f>
        <v>2036</v>
      </c>
      <c r="L2351">
        <v>25</v>
      </c>
      <c r="M2351">
        <v>46</v>
      </c>
      <c r="N2351">
        <f>Origen[[#This Row],[Unidades]]*Origen[[#This Row],[PVP]]</f>
        <v>1150</v>
      </c>
      <c r="O2351" s="1" t="s">
        <v>127</v>
      </c>
      <c r="P2351" s="1" t="s">
        <v>26</v>
      </c>
      <c r="Q2351" s="1" t="s">
        <v>116</v>
      </c>
      <c r="R2351" s="1" t="s">
        <v>39</v>
      </c>
      <c r="S2351" s="1" t="s">
        <v>56</v>
      </c>
      <c r="T2351" s="1" t="s">
        <v>57</v>
      </c>
      <c r="U2351" s="1" t="s">
        <v>40</v>
      </c>
    </row>
    <row r="2352" spans="1:21" x14ac:dyDescent="0.25">
      <c r="A2352">
        <v>2354</v>
      </c>
      <c r="B2352">
        <f>IF(IFERROR(VLOOKUP(Origen[[#This Row],[Customer ID]],A2353:A6251,1,FALSE),0)&gt;0,1,0)</f>
        <v>0</v>
      </c>
      <c r="C2352">
        <v>56</v>
      </c>
      <c r="D2352" s="1" t="s">
        <v>2</v>
      </c>
      <c r="E2352" s="1" t="str">
        <f>IF(Origen[[#This Row],[Genero Sin Depurar]]="","Desconocido",Origen[[#This Row],[Genero Sin Depurar]])</f>
        <v>Male</v>
      </c>
      <c r="F2352" s="1" t="s">
        <v>48</v>
      </c>
      <c r="G2352" s="1" t="s">
        <v>49</v>
      </c>
      <c r="H2352" s="2">
        <v>49998</v>
      </c>
      <c r="I2352" s="2" t="str">
        <f>TEXT(Origen[[#This Row],[Fecha Compra]],"dddd")</f>
        <v>miércoles</v>
      </c>
      <c r="J2352" s="7" t="str">
        <f>TEXT(MONTH(Origen[[#This Row],[Fecha Compra]]),"MM")</f>
        <v>01</v>
      </c>
      <c r="K2352" s="7">
        <f>YEAR(Origen[[#This Row],[Fecha Compra]])</f>
        <v>2036</v>
      </c>
      <c r="L2352">
        <v>25</v>
      </c>
      <c r="M2352">
        <v>71</v>
      </c>
      <c r="N2352">
        <f>Origen[[#This Row],[Unidades]]*Origen[[#This Row],[PVP]]</f>
        <v>1775</v>
      </c>
      <c r="O2352" s="1" t="s">
        <v>38</v>
      </c>
      <c r="P2352" s="1" t="s">
        <v>26</v>
      </c>
      <c r="Q2352" s="1" t="s">
        <v>34</v>
      </c>
      <c r="R2352" s="1" t="s">
        <v>39</v>
      </c>
      <c r="S2352" s="1" t="s">
        <v>36</v>
      </c>
      <c r="T2352" s="1" t="s">
        <v>68</v>
      </c>
      <c r="U2352" s="1" t="s">
        <v>79</v>
      </c>
    </row>
    <row r="2353" spans="1:21" x14ac:dyDescent="0.25">
      <c r="A2353">
        <v>2355</v>
      </c>
      <c r="B2353">
        <f>IF(IFERROR(VLOOKUP(Origen[[#This Row],[Customer ID]],A2354:A6252,1,FALSE),0)&gt;0,1,0)</f>
        <v>0</v>
      </c>
      <c r="C2353">
        <v>56</v>
      </c>
      <c r="D2353" s="1" t="s">
        <v>2</v>
      </c>
      <c r="E2353" s="1" t="str">
        <f>IF(Origen[[#This Row],[Genero Sin Depurar]]="","Desconocido",Origen[[#This Row],[Genero Sin Depurar]])</f>
        <v>Male</v>
      </c>
      <c r="F2353" s="1" t="s">
        <v>3</v>
      </c>
      <c r="G2353" s="1" t="s">
        <v>4</v>
      </c>
      <c r="H2353" s="2">
        <v>50000</v>
      </c>
      <c r="I2353" s="2" t="str">
        <f>TEXT(Origen[[#This Row],[Fecha Compra]],"dddd")</f>
        <v>viernes</v>
      </c>
      <c r="J2353" s="7" t="str">
        <f>TEXT(MONTH(Origen[[#This Row],[Fecha Compra]]),"MM")</f>
        <v>01</v>
      </c>
      <c r="K2353" s="7">
        <f>YEAR(Origen[[#This Row],[Fecha Compra]])</f>
        <v>2036</v>
      </c>
      <c r="L2353">
        <v>27</v>
      </c>
      <c r="M2353">
        <v>78</v>
      </c>
      <c r="N2353">
        <f>Origen[[#This Row],[Unidades]]*Origen[[#This Row],[PVP]]</f>
        <v>2106</v>
      </c>
      <c r="O2353" s="1" t="s">
        <v>132</v>
      </c>
      <c r="P2353" s="1" t="s">
        <v>26</v>
      </c>
      <c r="Q2353" s="1" t="s">
        <v>126</v>
      </c>
      <c r="R2353" s="1" t="s">
        <v>35</v>
      </c>
      <c r="S2353" s="1" t="s">
        <v>27</v>
      </c>
      <c r="T2353" s="1" t="s">
        <v>10</v>
      </c>
      <c r="U2353" s="1" t="s">
        <v>70</v>
      </c>
    </row>
    <row r="2354" spans="1:21" x14ac:dyDescent="0.25">
      <c r="A2354">
        <v>2356</v>
      </c>
      <c r="B2354">
        <f>IF(IFERROR(VLOOKUP(Origen[[#This Row],[Customer ID]],A2355:A6253,1,FALSE),0)&gt;0,1,0)</f>
        <v>0</v>
      </c>
      <c r="C2354">
        <v>22</v>
      </c>
      <c r="D2354" s="1" t="s">
        <v>2</v>
      </c>
      <c r="E2354" s="1" t="str">
        <f>IF(Origen[[#This Row],[Genero Sin Depurar]]="","Desconocido",Origen[[#This Row],[Genero Sin Depurar]])</f>
        <v>Male</v>
      </c>
      <c r="F2354" s="1" t="s">
        <v>69</v>
      </c>
      <c r="G2354" s="1" t="s">
        <v>4</v>
      </c>
      <c r="H2354" s="2">
        <v>50002</v>
      </c>
      <c r="I2354" s="2" t="str">
        <f>TEXT(Origen[[#This Row],[Fecha Compra]],"dddd")</f>
        <v>domingo</v>
      </c>
      <c r="J2354" s="7" t="str">
        <f>TEXT(MONTH(Origen[[#This Row],[Fecha Compra]]),"MM")</f>
        <v>01</v>
      </c>
      <c r="K2354" s="7">
        <f>YEAR(Origen[[#This Row],[Fecha Compra]])</f>
        <v>2036</v>
      </c>
      <c r="L2354">
        <v>12</v>
      </c>
      <c r="M2354">
        <v>35</v>
      </c>
      <c r="N2354">
        <f>Origen[[#This Row],[Unidades]]*Origen[[#This Row],[PVP]]</f>
        <v>420</v>
      </c>
      <c r="O2354" s="1" t="s">
        <v>104</v>
      </c>
      <c r="P2354" s="1" t="s">
        <v>18</v>
      </c>
      <c r="Q2354" s="1" t="s">
        <v>55</v>
      </c>
      <c r="R2354" s="1" t="s">
        <v>8</v>
      </c>
      <c r="S2354" s="1" t="s">
        <v>27</v>
      </c>
      <c r="T2354" s="1" t="s">
        <v>15</v>
      </c>
      <c r="U2354" s="1" t="s">
        <v>70</v>
      </c>
    </row>
    <row r="2355" spans="1:21" x14ac:dyDescent="0.25">
      <c r="A2355">
        <v>2357</v>
      </c>
      <c r="B2355">
        <f>IF(IFERROR(VLOOKUP(Origen[[#This Row],[Customer ID]],A2356:A6254,1,FALSE),0)&gt;0,1,0)</f>
        <v>0</v>
      </c>
      <c r="C2355">
        <v>57</v>
      </c>
      <c r="D2355" s="1" t="s">
        <v>2</v>
      </c>
      <c r="E2355" s="1" t="str">
        <f>IF(Origen[[#This Row],[Genero Sin Depurar]]="","Desconocido",Origen[[#This Row],[Genero Sin Depurar]])</f>
        <v>Male</v>
      </c>
      <c r="F2355" s="1" t="s">
        <v>114</v>
      </c>
      <c r="G2355" s="1" t="s">
        <v>49</v>
      </c>
      <c r="H2355" s="2">
        <v>50004</v>
      </c>
      <c r="I2355" s="2" t="str">
        <f>TEXT(Origen[[#This Row],[Fecha Compra]],"dddd")</f>
        <v>martes</v>
      </c>
      <c r="J2355" s="7" t="str">
        <f>TEXT(MONTH(Origen[[#This Row],[Fecha Compra]]),"MM")</f>
        <v>01</v>
      </c>
      <c r="K2355" s="7">
        <f>YEAR(Origen[[#This Row],[Fecha Compra]])</f>
        <v>2036</v>
      </c>
      <c r="L2355">
        <v>27</v>
      </c>
      <c r="M2355">
        <v>58</v>
      </c>
      <c r="N2355">
        <f>Origen[[#This Row],[Unidades]]*Origen[[#This Row],[PVP]]</f>
        <v>1566</v>
      </c>
      <c r="O2355" s="1" t="s">
        <v>38</v>
      </c>
      <c r="P2355" s="1" t="s">
        <v>26</v>
      </c>
      <c r="Q2355" s="1" t="s">
        <v>7</v>
      </c>
      <c r="R2355" s="1" t="s">
        <v>35</v>
      </c>
      <c r="S2355" s="1" t="s">
        <v>20</v>
      </c>
      <c r="T2355" s="1" t="s">
        <v>68</v>
      </c>
      <c r="U2355" s="1" t="s">
        <v>40</v>
      </c>
    </row>
    <row r="2356" spans="1:21" x14ac:dyDescent="0.25">
      <c r="A2356">
        <v>2358</v>
      </c>
      <c r="B2356">
        <f>IF(IFERROR(VLOOKUP(Origen[[#This Row],[Customer ID]],A2357:A6255,1,FALSE),0)&gt;0,1,0)</f>
        <v>0</v>
      </c>
      <c r="C2356">
        <v>53</v>
      </c>
      <c r="D2356" s="1" t="s">
        <v>2</v>
      </c>
      <c r="E2356" s="1" t="str">
        <f>IF(Origen[[#This Row],[Genero Sin Depurar]]="","Desconocido",Origen[[#This Row],[Genero Sin Depurar]])</f>
        <v>Male</v>
      </c>
      <c r="F2356" s="1" t="s">
        <v>37</v>
      </c>
      <c r="G2356" s="1" t="s">
        <v>4</v>
      </c>
      <c r="H2356" s="2">
        <v>50006</v>
      </c>
      <c r="I2356" s="2" t="str">
        <f>TEXT(Origen[[#This Row],[Fecha Compra]],"dddd")</f>
        <v>jueves</v>
      </c>
      <c r="J2356" s="7" t="str">
        <f>TEXT(MONTH(Origen[[#This Row],[Fecha Compra]]),"MM")</f>
        <v>01</v>
      </c>
      <c r="K2356" s="7">
        <f>YEAR(Origen[[#This Row],[Fecha Compra]])</f>
        <v>2036</v>
      </c>
      <c r="L2356">
        <v>40</v>
      </c>
      <c r="M2356">
        <v>67</v>
      </c>
      <c r="N2356">
        <f>Origen[[#This Row],[Unidades]]*Origen[[#This Row],[PVP]]</f>
        <v>2680</v>
      </c>
      <c r="O2356" s="1" t="s">
        <v>133</v>
      </c>
      <c r="P2356" s="1" t="s">
        <v>6</v>
      </c>
      <c r="Q2356" s="1" t="s">
        <v>91</v>
      </c>
      <c r="R2356" s="1" t="s">
        <v>39</v>
      </c>
      <c r="S2356" s="1" t="s">
        <v>52</v>
      </c>
      <c r="T2356" s="1" t="s">
        <v>21</v>
      </c>
      <c r="U2356" s="1" t="s">
        <v>58</v>
      </c>
    </row>
    <row r="2357" spans="1:21" x14ac:dyDescent="0.25">
      <c r="A2357">
        <v>2359</v>
      </c>
      <c r="B2357">
        <f>IF(IFERROR(VLOOKUP(Origen[[#This Row],[Customer ID]],A2358:A6256,1,FALSE),0)&gt;0,1,0)</f>
        <v>0</v>
      </c>
      <c r="C2357">
        <v>53</v>
      </c>
      <c r="D2357" s="1" t="s">
        <v>2</v>
      </c>
      <c r="E2357" s="1" t="str">
        <f>IF(Origen[[#This Row],[Genero Sin Depurar]]="","Desconocido",Origen[[#This Row],[Genero Sin Depurar]])</f>
        <v>Male</v>
      </c>
      <c r="F2357" s="1" t="s">
        <v>12</v>
      </c>
      <c r="G2357" s="1" t="s">
        <v>4</v>
      </c>
      <c r="H2357" s="2">
        <v>50008</v>
      </c>
      <c r="I2357" s="2" t="str">
        <f>TEXT(Origen[[#This Row],[Fecha Compra]],"dddd")</f>
        <v>sábado</v>
      </c>
      <c r="J2357" s="7" t="str">
        <f>TEXT(MONTH(Origen[[#This Row],[Fecha Compra]]),"MM")</f>
        <v>01</v>
      </c>
      <c r="K2357" s="7">
        <f>YEAR(Origen[[#This Row],[Fecha Compra]])</f>
        <v>2036</v>
      </c>
      <c r="L2357">
        <v>38</v>
      </c>
      <c r="M2357">
        <v>93</v>
      </c>
      <c r="N2357">
        <f>Origen[[#This Row],[Unidades]]*Origen[[#This Row],[PVP]]</f>
        <v>3534</v>
      </c>
      <c r="O2357" s="1" t="s">
        <v>87</v>
      </c>
      <c r="P2357" s="1" t="s">
        <v>6</v>
      </c>
      <c r="Q2357" s="1" t="s">
        <v>51</v>
      </c>
      <c r="R2357" s="1" t="s">
        <v>19</v>
      </c>
      <c r="S2357" s="1" t="s">
        <v>36</v>
      </c>
      <c r="T2357" s="1" t="s">
        <v>21</v>
      </c>
      <c r="U2357" s="1" t="s">
        <v>40</v>
      </c>
    </row>
    <row r="2358" spans="1:21" x14ac:dyDescent="0.25">
      <c r="A2358">
        <v>2360</v>
      </c>
      <c r="B2358">
        <f>IF(IFERROR(VLOOKUP(Origen[[#This Row],[Customer ID]],A2359:A6257,1,FALSE),0)&gt;0,1,0)</f>
        <v>0</v>
      </c>
      <c r="C2358">
        <v>19</v>
      </c>
      <c r="D2358" s="1" t="s">
        <v>2</v>
      </c>
      <c r="E2358" s="1" t="str">
        <f>IF(Origen[[#This Row],[Genero Sin Depurar]]="","Desconocido",Origen[[#This Row],[Genero Sin Depurar]])</f>
        <v>Male</v>
      </c>
      <c r="F2358" s="1" t="s">
        <v>101</v>
      </c>
      <c r="G2358" s="1" t="s">
        <v>49</v>
      </c>
      <c r="H2358" s="2">
        <v>50010</v>
      </c>
      <c r="I2358" s="2" t="str">
        <f>TEXT(Origen[[#This Row],[Fecha Compra]],"dddd")</f>
        <v>lunes</v>
      </c>
      <c r="J2358" s="7" t="str">
        <f>TEXT(MONTH(Origen[[#This Row],[Fecha Compra]]),"MM")</f>
        <v>01</v>
      </c>
      <c r="K2358" s="7">
        <f>YEAR(Origen[[#This Row],[Fecha Compra]])</f>
        <v>2036</v>
      </c>
      <c r="L2358">
        <v>44</v>
      </c>
      <c r="M2358">
        <v>81</v>
      </c>
      <c r="N2358">
        <f>Origen[[#This Row],[Unidades]]*Origen[[#This Row],[PVP]]</f>
        <v>3564</v>
      </c>
      <c r="O2358" s="1" t="s">
        <v>120</v>
      </c>
      <c r="P2358" s="1" t="s">
        <v>18</v>
      </c>
      <c r="Q2358" s="1" t="s">
        <v>62</v>
      </c>
      <c r="R2358" s="1" t="s">
        <v>19</v>
      </c>
      <c r="S2358" s="1" t="s">
        <v>52</v>
      </c>
      <c r="T2358" s="1" t="s">
        <v>57</v>
      </c>
      <c r="U2358" s="1" t="s">
        <v>79</v>
      </c>
    </row>
    <row r="2359" spans="1:21" x14ac:dyDescent="0.25">
      <c r="A2359">
        <v>2361</v>
      </c>
      <c r="B2359">
        <f>IF(IFERROR(VLOOKUP(Origen[[#This Row],[Customer ID]],A2360:A6258,1,FALSE),0)&gt;0,1,0)</f>
        <v>0</v>
      </c>
      <c r="C2359">
        <v>49</v>
      </c>
      <c r="D2359" s="1" t="s">
        <v>2</v>
      </c>
      <c r="E2359" s="1" t="str">
        <f>IF(Origen[[#This Row],[Genero Sin Depurar]]="","Desconocido",Origen[[#This Row],[Genero Sin Depurar]])</f>
        <v>Male</v>
      </c>
      <c r="F2359" s="1" t="s">
        <v>48</v>
      </c>
      <c r="G2359" s="1" t="s">
        <v>49</v>
      </c>
      <c r="H2359" s="2">
        <v>50012</v>
      </c>
      <c r="I2359" s="2" t="str">
        <f>TEXT(Origen[[#This Row],[Fecha Compra]],"dddd")</f>
        <v>miércoles</v>
      </c>
      <c r="J2359" s="7" t="str">
        <f>TEXT(MONTH(Origen[[#This Row],[Fecha Compra]]),"MM")</f>
        <v>01</v>
      </c>
      <c r="K2359" s="7">
        <f>YEAR(Origen[[#This Row],[Fecha Compra]])</f>
        <v>2036</v>
      </c>
      <c r="L2359">
        <v>27</v>
      </c>
      <c r="M2359">
        <v>80</v>
      </c>
      <c r="N2359">
        <f>Origen[[#This Row],[Unidades]]*Origen[[#This Row],[PVP]]</f>
        <v>2160</v>
      </c>
      <c r="O2359" s="1" t="s">
        <v>66</v>
      </c>
      <c r="P2359" s="1" t="s">
        <v>6</v>
      </c>
      <c r="Q2359" s="1" t="s">
        <v>47</v>
      </c>
      <c r="R2359" s="1" t="s">
        <v>39</v>
      </c>
      <c r="S2359" s="1" t="s">
        <v>52</v>
      </c>
      <c r="T2359" s="1" t="s">
        <v>10</v>
      </c>
      <c r="U2359" s="1" t="s">
        <v>79</v>
      </c>
    </row>
    <row r="2360" spans="1:21" x14ac:dyDescent="0.25">
      <c r="A2360">
        <v>2362</v>
      </c>
      <c r="B2360">
        <f>IF(IFERROR(VLOOKUP(Origen[[#This Row],[Customer ID]],A2361:A6259,1,FALSE),0)&gt;0,1,0)</f>
        <v>0</v>
      </c>
      <c r="C2360">
        <v>44</v>
      </c>
      <c r="D2360" s="1" t="s">
        <v>2</v>
      </c>
      <c r="E2360" s="1" t="str">
        <f>IF(Origen[[#This Row],[Genero Sin Depurar]]="","Desconocido",Origen[[#This Row],[Genero Sin Depurar]])</f>
        <v>Male</v>
      </c>
      <c r="F2360" s="1" t="s">
        <v>101</v>
      </c>
      <c r="G2360" s="1" t="s">
        <v>49</v>
      </c>
      <c r="H2360" s="2">
        <v>50014</v>
      </c>
      <c r="I2360" s="2" t="str">
        <f>TEXT(Origen[[#This Row],[Fecha Compra]],"dddd")</f>
        <v>viernes</v>
      </c>
      <c r="J2360" s="7" t="str">
        <f>TEXT(MONTH(Origen[[#This Row],[Fecha Compra]]),"MM")</f>
        <v>01</v>
      </c>
      <c r="K2360" s="7">
        <f>YEAR(Origen[[#This Row],[Fecha Compra]])</f>
        <v>2036</v>
      </c>
      <c r="L2360">
        <v>30</v>
      </c>
      <c r="M2360">
        <v>64</v>
      </c>
      <c r="N2360">
        <f>Origen[[#This Row],[Unidades]]*Origen[[#This Row],[PVP]]</f>
        <v>1920</v>
      </c>
      <c r="O2360" s="1" t="s">
        <v>72</v>
      </c>
      <c r="P2360" s="1" t="s">
        <v>26</v>
      </c>
      <c r="Q2360" s="1" t="s">
        <v>7</v>
      </c>
      <c r="R2360" s="1" t="s">
        <v>19</v>
      </c>
      <c r="S2360" s="1" t="s">
        <v>52</v>
      </c>
      <c r="T2360" s="1" t="s">
        <v>21</v>
      </c>
      <c r="U2360" s="1" t="s">
        <v>79</v>
      </c>
    </row>
    <row r="2361" spans="1:21" x14ac:dyDescent="0.25">
      <c r="A2361">
        <v>2363</v>
      </c>
      <c r="B2361">
        <f>IF(IFERROR(VLOOKUP(Origen[[#This Row],[Customer ID]],A2362:A6260,1,FALSE),0)&gt;0,1,0)</f>
        <v>0</v>
      </c>
      <c r="C2361">
        <v>27</v>
      </c>
      <c r="D2361" s="1" t="s">
        <v>2</v>
      </c>
      <c r="E2361" s="1" t="str">
        <f>IF(Origen[[#This Row],[Genero Sin Depurar]]="","Desconocido",Origen[[#This Row],[Genero Sin Depurar]])</f>
        <v>Male</v>
      </c>
      <c r="F2361" s="1" t="s">
        <v>16</v>
      </c>
      <c r="G2361" s="1" t="s">
        <v>4</v>
      </c>
      <c r="H2361" s="2">
        <v>50016</v>
      </c>
      <c r="I2361" s="2" t="str">
        <f>TEXT(Origen[[#This Row],[Fecha Compra]],"dddd")</f>
        <v>domingo</v>
      </c>
      <c r="J2361" s="7" t="str">
        <f>TEXT(MONTH(Origen[[#This Row],[Fecha Compra]]),"MM")</f>
        <v>01</v>
      </c>
      <c r="K2361" s="7">
        <f>YEAR(Origen[[#This Row],[Fecha Compra]])</f>
        <v>2036</v>
      </c>
      <c r="L2361">
        <v>24</v>
      </c>
      <c r="M2361">
        <v>41</v>
      </c>
      <c r="N2361">
        <f>Origen[[#This Row],[Unidades]]*Origen[[#This Row],[PVP]]</f>
        <v>984</v>
      </c>
      <c r="O2361" s="1" t="s">
        <v>123</v>
      </c>
      <c r="P2361" s="1" t="s">
        <v>26</v>
      </c>
      <c r="Q2361" s="1" t="s">
        <v>92</v>
      </c>
      <c r="R2361" s="1" t="s">
        <v>39</v>
      </c>
      <c r="S2361" s="1" t="s">
        <v>36</v>
      </c>
      <c r="T2361" s="1" t="s">
        <v>21</v>
      </c>
      <c r="U2361" s="1" t="s">
        <v>70</v>
      </c>
    </row>
    <row r="2362" spans="1:21" x14ac:dyDescent="0.25">
      <c r="A2362">
        <v>2364</v>
      </c>
      <c r="B2362">
        <f>IF(IFERROR(VLOOKUP(Origen[[#This Row],[Customer ID]],A2363:A6261,1,FALSE),0)&gt;0,1,0)</f>
        <v>0</v>
      </c>
      <c r="C2362">
        <v>60</v>
      </c>
      <c r="D2362" s="1" t="s">
        <v>2</v>
      </c>
      <c r="E2362" s="1" t="str">
        <f>IF(Origen[[#This Row],[Genero Sin Depurar]]="","Desconocido",Origen[[#This Row],[Genero Sin Depurar]])</f>
        <v>Male</v>
      </c>
      <c r="F2362" s="1" t="s">
        <v>107</v>
      </c>
      <c r="G2362" s="1" t="s">
        <v>4</v>
      </c>
      <c r="H2362" s="2">
        <v>50018</v>
      </c>
      <c r="I2362" s="2" t="str">
        <f>TEXT(Origen[[#This Row],[Fecha Compra]],"dddd")</f>
        <v>martes</v>
      </c>
      <c r="J2362" s="7" t="str">
        <f>TEXT(MONTH(Origen[[#This Row],[Fecha Compra]]),"MM")</f>
        <v>01</v>
      </c>
      <c r="K2362" s="7">
        <f>YEAR(Origen[[#This Row],[Fecha Compra]])</f>
        <v>2036</v>
      </c>
      <c r="L2362">
        <v>38</v>
      </c>
      <c r="M2362">
        <v>79</v>
      </c>
      <c r="N2362">
        <f>Origen[[#This Row],[Unidades]]*Origen[[#This Row],[PVP]]</f>
        <v>3002</v>
      </c>
      <c r="O2362" s="1" t="s">
        <v>120</v>
      </c>
      <c r="P2362" s="1" t="s">
        <v>74</v>
      </c>
      <c r="Q2362" s="1" t="s">
        <v>51</v>
      </c>
      <c r="R2362" s="1" t="s">
        <v>8</v>
      </c>
      <c r="S2362" s="1" t="s">
        <v>9</v>
      </c>
      <c r="T2362" s="1" t="s">
        <v>15</v>
      </c>
      <c r="U2362" s="1" t="s">
        <v>58</v>
      </c>
    </row>
    <row r="2363" spans="1:21" x14ac:dyDescent="0.25">
      <c r="A2363">
        <v>2365</v>
      </c>
      <c r="B2363">
        <f>IF(IFERROR(VLOOKUP(Origen[[#This Row],[Customer ID]],A2364:A6262,1,FALSE),0)&gt;0,1,0)</f>
        <v>0</v>
      </c>
      <c r="C2363">
        <v>62</v>
      </c>
      <c r="D2363" s="1" t="s">
        <v>2</v>
      </c>
      <c r="E2363" s="1" t="str">
        <f>IF(Origen[[#This Row],[Genero Sin Depurar]]="","Desconocido",Origen[[#This Row],[Genero Sin Depurar]])</f>
        <v>Male</v>
      </c>
      <c r="F2363" s="1" t="s">
        <v>71</v>
      </c>
      <c r="G2363" s="1" t="s">
        <v>49</v>
      </c>
      <c r="H2363" s="2">
        <v>50020</v>
      </c>
      <c r="I2363" s="2" t="str">
        <f>TEXT(Origen[[#This Row],[Fecha Compra]],"dddd")</f>
        <v>jueves</v>
      </c>
      <c r="J2363" s="7" t="str">
        <f>TEXT(MONTH(Origen[[#This Row],[Fecha Compra]]),"MM")</f>
        <v>01</v>
      </c>
      <c r="K2363" s="7">
        <f>YEAR(Origen[[#This Row],[Fecha Compra]])</f>
        <v>2036</v>
      </c>
      <c r="L2363">
        <v>4</v>
      </c>
      <c r="M2363">
        <v>60</v>
      </c>
      <c r="N2363">
        <f>Origen[[#This Row],[Unidades]]*Origen[[#This Row],[PVP]]</f>
        <v>240</v>
      </c>
      <c r="O2363" s="1" t="s">
        <v>73</v>
      </c>
      <c r="P2363" s="1" t="s">
        <v>6</v>
      </c>
      <c r="Q2363" s="1" t="s">
        <v>14</v>
      </c>
      <c r="R2363" s="1" t="s">
        <v>8</v>
      </c>
      <c r="S2363" s="1" t="s">
        <v>20</v>
      </c>
      <c r="T2363" s="1" t="s">
        <v>28</v>
      </c>
      <c r="U2363" s="1" t="s">
        <v>40</v>
      </c>
    </row>
    <row r="2364" spans="1:21" x14ac:dyDescent="0.25">
      <c r="A2364">
        <v>2366</v>
      </c>
      <c r="B2364">
        <f>IF(IFERROR(VLOOKUP(Origen[[#This Row],[Customer ID]],A2365:A6263,1,FALSE),0)&gt;0,1,0)</f>
        <v>0</v>
      </c>
      <c r="C2364">
        <v>52</v>
      </c>
      <c r="D2364" s="1" t="s">
        <v>2</v>
      </c>
      <c r="E2364" s="1" t="str">
        <f>IF(Origen[[#This Row],[Genero Sin Depurar]]="","Desconocido",Origen[[#This Row],[Genero Sin Depurar]])</f>
        <v>Male</v>
      </c>
      <c r="F2364" s="1" t="s">
        <v>32</v>
      </c>
      <c r="G2364" s="1" t="s">
        <v>24</v>
      </c>
      <c r="H2364" s="2">
        <v>50022</v>
      </c>
      <c r="I2364" s="2" t="str">
        <f>TEXT(Origen[[#This Row],[Fecha Compra]],"dddd")</f>
        <v>sábado</v>
      </c>
      <c r="J2364" s="7" t="str">
        <f>TEXT(MONTH(Origen[[#This Row],[Fecha Compra]]),"MM")</f>
        <v>01</v>
      </c>
      <c r="K2364" s="7">
        <f>YEAR(Origen[[#This Row],[Fecha Compra]])</f>
        <v>2036</v>
      </c>
      <c r="L2364">
        <v>32</v>
      </c>
      <c r="M2364">
        <v>91</v>
      </c>
      <c r="N2364">
        <f>Origen[[#This Row],[Unidades]]*Origen[[#This Row],[PVP]]</f>
        <v>2912</v>
      </c>
      <c r="O2364" s="1" t="s">
        <v>33</v>
      </c>
      <c r="P2364" s="1" t="s">
        <v>18</v>
      </c>
      <c r="Q2364" s="1" t="s">
        <v>82</v>
      </c>
      <c r="R2364" s="1" t="s">
        <v>8</v>
      </c>
      <c r="S2364" s="1" t="s">
        <v>27</v>
      </c>
      <c r="T2364" s="1" t="s">
        <v>10</v>
      </c>
      <c r="U2364" s="1" t="s">
        <v>70</v>
      </c>
    </row>
    <row r="2365" spans="1:21" x14ac:dyDescent="0.25">
      <c r="A2365">
        <v>2367</v>
      </c>
      <c r="B2365">
        <f>IF(IFERROR(VLOOKUP(Origen[[#This Row],[Customer ID]],A2366:A6264,1,FALSE),0)&gt;0,1,0)</f>
        <v>0</v>
      </c>
      <c r="C2365">
        <v>30</v>
      </c>
      <c r="D2365" s="1" t="s">
        <v>2</v>
      </c>
      <c r="E2365" s="1" t="str">
        <f>IF(Origen[[#This Row],[Genero Sin Depurar]]="","Desconocido",Origen[[#This Row],[Genero Sin Depurar]])</f>
        <v>Male</v>
      </c>
      <c r="F2365" s="1" t="s">
        <v>53</v>
      </c>
      <c r="G2365" s="1" t="s">
        <v>24</v>
      </c>
      <c r="H2365" s="2">
        <v>50024</v>
      </c>
      <c r="I2365" s="2" t="str">
        <f>TEXT(Origen[[#This Row],[Fecha Compra]],"dddd")</f>
        <v>lunes</v>
      </c>
      <c r="J2365" s="7" t="str">
        <f>TEXT(MONTH(Origen[[#This Row],[Fecha Compra]]),"MM")</f>
        <v>01</v>
      </c>
      <c r="K2365" s="7">
        <f>YEAR(Origen[[#This Row],[Fecha Compra]])</f>
        <v>2036</v>
      </c>
      <c r="L2365">
        <v>32</v>
      </c>
      <c r="M2365">
        <v>66</v>
      </c>
      <c r="N2365">
        <f>Origen[[#This Row],[Unidades]]*Origen[[#This Row],[PVP]]</f>
        <v>2112</v>
      </c>
      <c r="O2365" s="1" t="s">
        <v>112</v>
      </c>
      <c r="P2365" s="1" t="s">
        <v>6</v>
      </c>
      <c r="Q2365" s="1" t="s">
        <v>92</v>
      </c>
      <c r="R2365" s="1" t="s">
        <v>8</v>
      </c>
      <c r="S2365" s="1" t="s">
        <v>9</v>
      </c>
      <c r="T2365" s="1" t="s">
        <v>21</v>
      </c>
      <c r="U2365" s="1" t="s">
        <v>11</v>
      </c>
    </row>
    <row r="2366" spans="1:21" x14ac:dyDescent="0.25">
      <c r="A2366">
        <v>2368</v>
      </c>
      <c r="B2366">
        <f>IF(IFERROR(VLOOKUP(Origen[[#This Row],[Customer ID]],A2367:A6265,1,FALSE),0)&gt;0,1,0)</f>
        <v>0</v>
      </c>
      <c r="C2366">
        <v>66</v>
      </c>
      <c r="D2366" s="1" t="s">
        <v>2</v>
      </c>
      <c r="E2366" s="1" t="str">
        <f>IF(Origen[[#This Row],[Genero Sin Depurar]]="","Desconocido",Origen[[#This Row],[Genero Sin Depurar]])</f>
        <v>Male</v>
      </c>
      <c r="F2366" s="1" t="s">
        <v>107</v>
      </c>
      <c r="G2366" s="1" t="s">
        <v>4</v>
      </c>
      <c r="H2366" s="2">
        <v>50026</v>
      </c>
      <c r="I2366" s="2" t="str">
        <f>TEXT(Origen[[#This Row],[Fecha Compra]],"dddd")</f>
        <v>miércoles</v>
      </c>
      <c r="J2366" s="7" t="str">
        <f>TEXT(MONTH(Origen[[#This Row],[Fecha Compra]]),"MM")</f>
        <v>01</v>
      </c>
      <c r="K2366" s="7">
        <f>YEAR(Origen[[#This Row],[Fecha Compra]])</f>
        <v>2036</v>
      </c>
      <c r="L2366">
        <v>28</v>
      </c>
      <c r="M2366">
        <v>85</v>
      </c>
      <c r="N2366">
        <f>Origen[[#This Row],[Unidades]]*Origen[[#This Row],[PVP]]</f>
        <v>2380</v>
      </c>
      <c r="O2366" s="1" t="s">
        <v>96</v>
      </c>
      <c r="P2366" s="1" t="s">
        <v>6</v>
      </c>
      <c r="Q2366" s="1" t="s">
        <v>78</v>
      </c>
      <c r="R2366" s="1" t="s">
        <v>8</v>
      </c>
      <c r="S2366" s="1" t="s">
        <v>36</v>
      </c>
      <c r="T2366" s="1" t="s">
        <v>57</v>
      </c>
      <c r="U2366" s="1" t="s">
        <v>58</v>
      </c>
    </row>
    <row r="2367" spans="1:21" x14ac:dyDescent="0.25">
      <c r="A2367">
        <v>2369</v>
      </c>
      <c r="B2367">
        <f>IF(IFERROR(VLOOKUP(Origen[[#This Row],[Customer ID]],A2368:A6266,1,FALSE),0)&gt;0,1,0)</f>
        <v>0</v>
      </c>
      <c r="C2367">
        <v>29</v>
      </c>
      <c r="D2367" s="1" t="s">
        <v>2</v>
      </c>
      <c r="E2367" s="1" t="str">
        <f>IF(Origen[[#This Row],[Genero Sin Depurar]]="","Desconocido",Origen[[#This Row],[Genero Sin Depurar]])</f>
        <v>Male</v>
      </c>
      <c r="F2367" s="1" t="s">
        <v>71</v>
      </c>
      <c r="G2367" s="1" t="s">
        <v>49</v>
      </c>
      <c r="H2367" s="2">
        <v>50028</v>
      </c>
      <c r="I2367" s="2" t="str">
        <f>TEXT(Origen[[#This Row],[Fecha Compra]],"dddd")</f>
        <v>viernes</v>
      </c>
      <c r="J2367" s="7" t="str">
        <f>TEXT(MONTH(Origen[[#This Row],[Fecha Compra]]),"MM")</f>
        <v>01</v>
      </c>
      <c r="K2367" s="7">
        <f>YEAR(Origen[[#This Row],[Fecha Compra]])</f>
        <v>2036</v>
      </c>
      <c r="L2367">
        <v>6</v>
      </c>
      <c r="M2367">
        <v>38</v>
      </c>
      <c r="N2367">
        <f>Origen[[#This Row],[Unidades]]*Origen[[#This Row],[PVP]]</f>
        <v>228</v>
      </c>
      <c r="O2367" s="1" t="s">
        <v>109</v>
      </c>
      <c r="P2367" s="1" t="s">
        <v>26</v>
      </c>
      <c r="Q2367" s="1" t="s">
        <v>75</v>
      </c>
      <c r="R2367" s="1" t="s">
        <v>35</v>
      </c>
      <c r="S2367" s="1" t="s">
        <v>36</v>
      </c>
      <c r="T2367" s="1" t="s">
        <v>68</v>
      </c>
      <c r="U2367" s="1" t="s">
        <v>79</v>
      </c>
    </row>
    <row r="2368" spans="1:21" x14ac:dyDescent="0.25">
      <c r="A2368">
        <v>2370</v>
      </c>
      <c r="B2368">
        <f>IF(IFERROR(VLOOKUP(Origen[[#This Row],[Customer ID]],A2369:A6267,1,FALSE),0)&gt;0,1,0)</f>
        <v>0</v>
      </c>
      <c r="C2368">
        <v>24</v>
      </c>
      <c r="D2368" s="1" t="s">
        <v>2</v>
      </c>
      <c r="E2368" s="1" t="str">
        <f>IF(Origen[[#This Row],[Genero Sin Depurar]]="","Desconocido",Origen[[#This Row],[Genero Sin Depurar]])</f>
        <v>Male</v>
      </c>
      <c r="F2368" s="1" t="s">
        <v>12</v>
      </c>
      <c r="G2368" s="1" t="s">
        <v>4</v>
      </c>
      <c r="H2368" s="2">
        <v>50030</v>
      </c>
      <c r="I2368" s="2" t="str">
        <f>TEXT(Origen[[#This Row],[Fecha Compra]],"dddd")</f>
        <v>domingo</v>
      </c>
      <c r="J2368" s="7" t="str">
        <f>TEXT(MONTH(Origen[[#This Row],[Fecha Compra]]),"MM")</f>
        <v>01</v>
      </c>
      <c r="K2368" s="7">
        <f>YEAR(Origen[[#This Row],[Fecha Compra]])</f>
        <v>2036</v>
      </c>
      <c r="L2368">
        <v>24</v>
      </c>
      <c r="M2368">
        <v>23</v>
      </c>
      <c r="N2368">
        <f>Origen[[#This Row],[Unidades]]*Origen[[#This Row],[PVP]]</f>
        <v>552</v>
      </c>
      <c r="O2368" s="1" t="s">
        <v>111</v>
      </c>
      <c r="P2368" s="1" t="s">
        <v>26</v>
      </c>
      <c r="Q2368" s="1" t="s">
        <v>91</v>
      </c>
      <c r="R2368" s="1" t="s">
        <v>8</v>
      </c>
      <c r="S2368" s="1" t="s">
        <v>36</v>
      </c>
      <c r="T2368" s="1" t="s">
        <v>28</v>
      </c>
      <c r="U2368" s="1" t="s">
        <v>70</v>
      </c>
    </row>
    <row r="2369" spans="1:21" x14ac:dyDescent="0.25">
      <c r="A2369">
        <v>2371</v>
      </c>
      <c r="B2369">
        <f>IF(IFERROR(VLOOKUP(Origen[[#This Row],[Customer ID]],A2370:A6268,1,FALSE),0)&gt;0,1,0)</f>
        <v>0</v>
      </c>
      <c r="C2369">
        <v>51</v>
      </c>
      <c r="D2369" s="1" t="s">
        <v>2</v>
      </c>
      <c r="E2369" s="1" t="str">
        <f>IF(Origen[[#This Row],[Genero Sin Depurar]]="","Desconocido",Origen[[#This Row],[Genero Sin Depurar]])</f>
        <v>Male</v>
      </c>
      <c r="F2369" s="1" t="s">
        <v>53</v>
      </c>
      <c r="G2369" s="1" t="s">
        <v>24</v>
      </c>
      <c r="H2369" s="2">
        <v>50032</v>
      </c>
      <c r="I2369" s="2" t="str">
        <f>TEXT(Origen[[#This Row],[Fecha Compra]],"dddd")</f>
        <v>martes</v>
      </c>
      <c r="J2369" s="7" t="str">
        <f>TEXT(MONTH(Origen[[#This Row],[Fecha Compra]]),"MM")</f>
        <v>01</v>
      </c>
      <c r="K2369" s="7">
        <f>YEAR(Origen[[#This Row],[Fecha Compra]])</f>
        <v>2036</v>
      </c>
      <c r="L2369">
        <v>38</v>
      </c>
      <c r="M2369">
        <v>71</v>
      </c>
      <c r="N2369">
        <f>Origen[[#This Row],[Unidades]]*Origen[[#This Row],[PVP]]</f>
        <v>2698</v>
      </c>
      <c r="O2369" s="1" t="s">
        <v>102</v>
      </c>
      <c r="P2369" s="1" t="s">
        <v>26</v>
      </c>
      <c r="Q2369" s="1" t="s">
        <v>76</v>
      </c>
      <c r="R2369" s="1" t="s">
        <v>19</v>
      </c>
      <c r="S2369" s="1" t="s">
        <v>56</v>
      </c>
      <c r="T2369" s="1" t="s">
        <v>10</v>
      </c>
      <c r="U2369" s="1" t="s">
        <v>22</v>
      </c>
    </row>
    <row r="2370" spans="1:21" x14ac:dyDescent="0.25">
      <c r="A2370">
        <v>2372</v>
      </c>
      <c r="B2370">
        <f>IF(IFERROR(VLOOKUP(Origen[[#This Row],[Customer ID]],A2371:A6269,1,FALSE),0)&gt;0,1,0)</f>
        <v>0</v>
      </c>
      <c r="C2370">
        <v>67</v>
      </c>
      <c r="D2370" s="1" t="s">
        <v>2</v>
      </c>
      <c r="E2370" s="1" t="str">
        <f>IF(Origen[[#This Row],[Genero Sin Depurar]]="","Desconocido",Origen[[#This Row],[Genero Sin Depurar]])</f>
        <v>Male</v>
      </c>
      <c r="F2370" s="1" t="s">
        <v>107</v>
      </c>
      <c r="G2370" s="1" t="s">
        <v>4</v>
      </c>
      <c r="H2370" s="2">
        <v>50034</v>
      </c>
      <c r="I2370" s="2" t="str">
        <f>TEXT(Origen[[#This Row],[Fecha Compra]],"dddd")</f>
        <v>jueves</v>
      </c>
      <c r="J2370" s="7" t="str">
        <f>TEXT(MONTH(Origen[[#This Row],[Fecha Compra]]),"MM")</f>
        <v>01</v>
      </c>
      <c r="K2370" s="7">
        <f>YEAR(Origen[[#This Row],[Fecha Compra]])</f>
        <v>2036</v>
      </c>
      <c r="L2370">
        <v>28</v>
      </c>
      <c r="M2370">
        <v>25</v>
      </c>
      <c r="N2370">
        <f>Origen[[#This Row],[Unidades]]*Origen[[#This Row],[PVP]]</f>
        <v>700</v>
      </c>
      <c r="O2370" s="1" t="s">
        <v>98</v>
      </c>
      <c r="P2370" s="1" t="s">
        <v>26</v>
      </c>
      <c r="Q2370" s="1" t="s">
        <v>43</v>
      </c>
      <c r="R2370" s="1" t="s">
        <v>8</v>
      </c>
      <c r="S2370" s="1" t="s">
        <v>27</v>
      </c>
      <c r="T2370" s="1" t="s">
        <v>68</v>
      </c>
      <c r="U2370" s="1" t="s">
        <v>31</v>
      </c>
    </row>
    <row r="2371" spans="1:21" x14ac:dyDescent="0.25">
      <c r="A2371">
        <v>2373</v>
      </c>
      <c r="B2371">
        <f>IF(IFERROR(VLOOKUP(Origen[[#This Row],[Customer ID]],A2372:A6270,1,FALSE),0)&gt;0,1,0)</f>
        <v>0</v>
      </c>
      <c r="C2371">
        <v>50</v>
      </c>
      <c r="D2371" s="1" t="s">
        <v>2</v>
      </c>
      <c r="E2371" s="1" t="str">
        <f>IF(Origen[[#This Row],[Genero Sin Depurar]]="","Desconocido",Origen[[#This Row],[Genero Sin Depurar]])</f>
        <v>Male</v>
      </c>
      <c r="F2371" s="1" t="s">
        <v>119</v>
      </c>
      <c r="G2371" s="1" t="s">
        <v>24</v>
      </c>
      <c r="H2371" s="2">
        <v>50036</v>
      </c>
      <c r="I2371" s="2" t="str">
        <f>TEXT(Origen[[#This Row],[Fecha Compra]],"dddd")</f>
        <v>sábado</v>
      </c>
      <c r="J2371" s="7" t="str">
        <f>TEXT(MONTH(Origen[[#This Row],[Fecha Compra]]),"MM")</f>
        <v>01</v>
      </c>
      <c r="K2371" s="7">
        <f>YEAR(Origen[[#This Row],[Fecha Compra]])</f>
        <v>2036</v>
      </c>
      <c r="L2371">
        <v>9</v>
      </c>
      <c r="M2371">
        <v>39</v>
      </c>
      <c r="N2371">
        <f>Origen[[#This Row],[Unidades]]*Origen[[#This Row],[PVP]]</f>
        <v>351</v>
      </c>
      <c r="O2371" s="1" t="s">
        <v>72</v>
      </c>
      <c r="P2371" s="1" t="s">
        <v>74</v>
      </c>
      <c r="Q2371" s="1" t="s">
        <v>47</v>
      </c>
      <c r="R2371" s="1" t="s">
        <v>19</v>
      </c>
      <c r="S2371" s="1" t="s">
        <v>9</v>
      </c>
      <c r="T2371" s="1" t="s">
        <v>28</v>
      </c>
      <c r="U2371" s="1" t="s">
        <v>11</v>
      </c>
    </row>
    <row r="2372" spans="1:21" x14ac:dyDescent="0.25">
      <c r="A2372">
        <v>2374</v>
      </c>
      <c r="B2372">
        <f>IF(IFERROR(VLOOKUP(Origen[[#This Row],[Customer ID]],A2373:A6271,1,FALSE),0)&gt;0,1,0)</f>
        <v>0</v>
      </c>
      <c r="C2372">
        <v>37</v>
      </c>
      <c r="D2372" s="1" t="s">
        <v>2</v>
      </c>
      <c r="E2372" s="1" t="str">
        <f>IF(Origen[[#This Row],[Genero Sin Depurar]]="","Desconocido",Origen[[#This Row],[Genero Sin Depurar]])</f>
        <v>Male</v>
      </c>
      <c r="F2372" s="1" t="s">
        <v>86</v>
      </c>
      <c r="G2372" s="1" t="s">
        <v>4</v>
      </c>
      <c r="H2372" s="2">
        <v>50038</v>
      </c>
      <c r="I2372" s="2" t="str">
        <f>TEXT(Origen[[#This Row],[Fecha Compra]],"dddd")</f>
        <v>lunes</v>
      </c>
      <c r="J2372" s="7" t="str">
        <f>TEXT(MONTH(Origen[[#This Row],[Fecha Compra]]),"MM")</f>
        <v>01</v>
      </c>
      <c r="K2372" s="7">
        <f>YEAR(Origen[[#This Row],[Fecha Compra]])</f>
        <v>2036</v>
      </c>
      <c r="L2372">
        <v>21</v>
      </c>
      <c r="M2372">
        <v>20</v>
      </c>
      <c r="N2372">
        <f>Origen[[#This Row],[Unidades]]*Origen[[#This Row],[PVP]]</f>
        <v>420</v>
      </c>
      <c r="O2372" s="1" t="s">
        <v>133</v>
      </c>
      <c r="P2372" s="1" t="s">
        <v>26</v>
      </c>
      <c r="Q2372" s="1" t="s">
        <v>7</v>
      </c>
      <c r="R2372" s="1" t="s">
        <v>19</v>
      </c>
      <c r="S2372" s="1" t="s">
        <v>9</v>
      </c>
      <c r="T2372" s="1" t="s">
        <v>68</v>
      </c>
      <c r="U2372" s="1" t="s">
        <v>79</v>
      </c>
    </row>
    <row r="2373" spans="1:21" x14ac:dyDescent="0.25">
      <c r="A2373">
        <v>2375</v>
      </c>
      <c r="B2373">
        <f>IF(IFERROR(VLOOKUP(Origen[[#This Row],[Customer ID]],A2374:A6272,1,FALSE),0)&gt;0,1,0)</f>
        <v>0</v>
      </c>
      <c r="C2373">
        <v>69</v>
      </c>
      <c r="D2373" s="1" t="s">
        <v>2</v>
      </c>
      <c r="E2373" s="1" t="str">
        <f>IF(Origen[[#This Row],[Genero Sin Depurar]]="","Desconocido",Origen[[#This Row],[Genero Sin Depurar]])</f>
        <v>Male</v>
      </c>
      <c r="F2373" s="1" t="s">
        <v>125</v>
      </c>
      <c r="G2373" s="1" t="s">
        <v>49</v>
      </c>
      <c r="H2373" s="2">
        <v>50040</v>
      </c>
      <c r="I2373" s="2" t="str">
        <f>TEXT(Origen[[#This Row],[Fecha Compra]],"dddd")</f>
        <v>miércoles</v>
      </c>
      <c r="J2373" s="7" t="str">
        <f>TEXT(MONTH(Origen[[#This Row],[Fecha Compra]]),"MM")</f>
        <v>01</v>
      </c>
      <c r="K2373" s="7">
        <f>YEAR(Origen[[#This Row],[Fecha Compra]])</f>
        <v>2036</v>
      </c>
      <c r="L2373">
        <v>31</v>
      </c>
      <c r="M2373">
        <v>73</v>
      </c>
      <c r="N2373">
        <f>Origen[[#This Row],[Unidades]]*Origen[[#This Row],[PVP]]</f>
        <v>2263</v>
      </c>
      <c r="O2373" s="1" t="s">
        <v>131</v>
      </c>
      <c r="P2373" s="1" t="s">
        <v>6</v>
      </c>
      <c r="Q2373" s="1" t="s">
        <v>82</v>
      </c>
      <c r="R2373" s="1" t="s">
        <v>8</v>
      </c>
      <c r="S2373" s="1" t="s">
        <v>36</v>
      </c>
      <c r="T2373" s="1" t="s">
        <v>68</v>
      </c>
      <c r="U2373" s="1" t="s">
        <v>70</v>
      </c>
    </row>
    <row r="2374" spans="1:21" x14ac:dyDescent="0.25">
      <c r="A2374">
        <v>2376</v>
      </c>
      <c r="B2374">
        <f>IF(IFERROR(VLOOKUP(Origen[[#This Row],[Customer ID]],A2375:A6273,1,FALSE),0)&gt;0,1,0)</f>
        <v>0</v>
      </c>
      <c r="C2374">
        <v>60</v>
      </c>
      <c r="D2374" s="1" t="s">
        <v>2</v>
      </c>
      <c r="E2374" s="1" t="str">
        <f>IF(Origen[[#This Row],[Genero Sin Depurar]]="","Desconocido",Origen[[#This Row],[Genero Sin Depurar]])</f>
        <v>Male</v>
      </c>
      <c r="F2374" s="1" t="s">
        <v>114</v>
      </c>
      <c r="G2374" s="1" t="s">
        <v>49</v>
      </c>
      <c r="H2374" s="2">
        <v>50042</v>
      </c>
      <c r="I2374" s="2" t="str">
        <f>TEXT(Origen[[#This Row],[Fecha Compra]],"dddd")</f>
        <v>viernes</v>
      </c>
      <c r="J2374" s="7" t="str">
        <f>TEXT(MONTH(Origen[[#This Row],[Fecha Compra]]),"MM")</f>
        <v>01</v>
      </c>
      <c r="K2374" s="7">
        <f>YEAR(Origen[[#This Row],[Fecha Compra]])</f>
        <v>2037</v>
      </c>
      <c r="L2374">
        <v>18</v>
      </c>
      <c r="M2374">
        <v>63</v>
      </c>
      <c r="N2374">
        <f>Origen[[#This Row],[Unidades]]*Origen[[#This Row],[PVP]]</f>
        <v>1134</v>
      </c>
      <c r="O2374" s="1" t="s">
        <v>123</v>
      </c>
      <c r="P2374" s="1" t="s">
        <v>6</v>
      </c>
      <c r="Q2374" s="1" t="s">
        <v>82</v>
      </c>
      <c r="R2374" s="1" t="s">
        <v>39</v>
      </c>
      <c r="S2374" s="1" t="s">
        <v>27</v>
      </c>
      <c r="T2374" s="1" t="s">
        <v>21</v>
      </c>
      <c r="U2374" s="1" t="s">
        <v>40</v>
      </c>
    </row>
    <row r="2375" spans="1:21" x14ac:dyDescent="0.25">
      <c r="A2375">
        <v>2377</v>
      </c>
      <c r="B2375">
        <f>IF(IFERROR(VLOOKUP(Origen[[#This Row],[Customer ID]],A2376:A6274,1,FALSE),0)&gt;0,1,0)</f>
        <v>0</v>
      </c>
      <c r="C2375">
        <v>21</v>
      </c>
      <c r="D2375" s="1" t="s">
        <v>2</v>
      </c>
      <c r="E2375" s="1" t="str">
        <f>IF(Origen[[#This Row],[Genero Sin Depurar]]="","Desconocido",Origen[[#This Row],[Genero Sin Depurar]])</f>
        <v>Male</v>
      </c>
      <c r="F2375" s="1" t="s">
        <v>125</v>
      </c>
      <c r="G2375" s="1" t="s">
        <v>49</v>
      </c>
      <c r="H2375" s="2">
        <v>50044</v>
      </c>
      <c r="I2375" s="2" t="str">
        <f>TEXT(Origen[[#This Row],[Fecha Compra]],"dddd")</f>
        <v>domingo</v>
      </c>
      <c r="J2375" s="7" t="str">
        <f>TEXT(MONTH(Origen[[#This Row],[Fecha Compra]]),"MM")</f>
        <v>01</v>
      </c>
      <c r="K2375" s="7">
        <f>YEAR(Origen[[#This Row],[Fecha Compra]])</f>
        <v>2037</v>
      </c>
      <c r="L2375">
        <v>5</v>
      </c>
      <c r="M2375">
        <v>94</v>
      </c>
      <c r="N2375">
        <f>Origen[[#This Row],[Unidades]]*Origen[[#This Row],[PVP]]</f>
        <v>470</v>
      </c>
      <c r="O2375" s="1" t="s">
        <v>104</v>
      </c>
      <c r="P2375" s="1" t="s">
        <v>74</v>
      </c>
      <c r="Q2375" s="1" t="s">
        <v>91</v>
      </c>
      <c r="R2375" s="1" t="s">
        <v>19</v>
      </c>
      <c r="S2375" s="1" t="s">
        <v>9</v>
      </c>
      <c r="T2375" s="1" t="s">
        <v>15</v>
      </c>
      <c r="U2375" s="1" t="s">
        <v>22</v>
      </c>
    </row>
    <row r="2376" spans="1:21" x14ac:dyDescent="0.25">
      <c r="A2376">
        <v>2378</v>
      </c>
      <c r="B2376">
        <f>IF(IFERROR(VLOOKUP(Origen[[#This Row],[Customer ID]],A2377:A6275,1,FALSE),0)&gt;0,1,0)</f>
        <v>0</v>
      </c>
      <c r="C2376">
        <v>44</v>
      </c>
      <c r="D2376" s="1" t="s">
        <v>2</v>
      </c>
      <c r="E2376" s="1" t="str">
        <f>IF(Origen[[#This Row],[Genero Sin Depurar]]="","Desconocido",Origen[[#This Row],[Genero Sin Depurar]])</f>
        <v>Male</v>
      </c>
      <c r="F2376" s="1" t="s">
        <v>3</v>
      </c>
      <c r="G2376" s="1" t="s">
        <v>4</v>
      </c>
      <c r="H2376" s="2">
        <v>50046</v>
      </c>
      <c r="I2376" s="2" t="str">
        <f>TEXT(Origen[[#This Row],[Fecha Compra]],"dddd")</f>
        <v>martes</v>
      </c>
      <c r="J2376" s="7" t="str">
        <f>TEXT(MONTH(Origen[[#This Row],[Fecha Compra]]),"MM")</f>
        <v>01</v>
      </c>
      <c r="K2376" s="7">
        <f>YEAR(Origen[[#This Row],[Fecha Compra]])</f>
        <v>2037</v>
      </c>
      <c r="L2376">
        <v>22</v>
      </c>
      <c r="M2376">
        <v>94</v>
      </c>
      <c r="N2376">
        <f>Origen[[#This Row],[Unidades]]*Origen[[#This Row],[PVP]]</f>
        <v>2068</v>
      </c>
      <c r="O2376" s="1" t="s">
        <v>129</v>
      </c>
      <c r="P2376" s="1" t="s">
        <v>6</v>
      </c>
      <c r="Q2376" s="1" t="s">
        <v>118</v>
      </c>
      <c r="R2376" s="1" t="s">
        <v>39</v>
      </c>
      <c r="S2376" s="1" t="s">
        <v>27</v>
      </c>
      <c r="T2376" s="1" t="s">
        <v>15</v>
      </c>
      <c r="U2376" s="1" t="s">
        <v>31</v>
      </c>
    </row>
    <row r="2377" spans="1:21" x14ac:dyDescent="0.25">
      <c r="A2377">
        <v>2379</v>
      </c>
      <c r="B2377">
        <f>IF(IFERROR(VLOOKUP(Origen[[#This Row],[Customer ID]],A2378:A6276,1,FALSE),0)&gt;0,1,0)</f>
        <v>0</v>
      </c>
      <c r="C2377">
        <v>26</v>
      </c>
      <c r="D2377" s="1" t="s">
        <v>2</v>
      </c>
      <c r="E2377" s="1" t="str">
        <f>IF(Origen[[#This Row],[Genero Sin Depurar]]="","Desconocido",Origen[[#This Row],[Genero Sin Depurar]])</f>
        <v>Male</v>
      </c>
      <c r="F2377" s="1" t="s">
        <v>101</v>
      </c>
      <c r="G2377" s="1" t="s">
        <v>49</v>
      </c>
      <c r="H2377" s="2">
        <v>50048</v>
      </c>
      <c r="I2377" s="2" t="str">
        <f>TEXT(Origen[[#This Row],[Fecha Compra]],"dddd")</f>
        <v>jueves</v>
      </c>
      <c r="J2377" s="7" t="str">
        <f>TEXT(MONTH(Origen[[#This Row],[Fecha Compra]]),"MM")</f>
        <v>01</v>
      </c>
      <c r="K2377" s="7">
        <f>YEAR(Origen[[#This Row],[Fecha Compra]])</f>
        <v>2037</v>
      </c>
      <c r="L2377">
        <v>37</v>
      </c>
      <c r="M2377">
        <v>71</v>
      </c>
      <c r="N2377">
        <f>Origen[[#This Row],[Unidades]]*Origen[[#This Row],[PVP]]</f>
        <v>2627</v>
      </c>
      <c r="O2377" s="1" t="s">
        <v>64</v>
      </c>
      <c r="P2377" s="1" t="s">
        <v>6</v>
      </c>
      <c r="Q2377" s="1" t="s">
        <v>67</v>
      </c>
      <c r="R2377" s="1" t="s">
        <v>35</v>
      </c>
      <c r="S2377" s="1" t="s">
        <v>56</v>
      </c>
      <c r="T2377" s="1" t="s">
        <v>28</v>
      </c>
      <c r="U2377" s="1" t="s">
        <v>58</v>
      </c>
    </row>
    <row r="2378" spans="1:21" x14ac:dyDescent="0.25">
      <c r="A2378">
        <v>2380</v>
      </c>
      <c r="B2378">
        <f>IF(IFERROR(VLOOKUP(Origen[[#This Row],[Customer ID]],A2379:A6277,1,FALSE),0)&gt;0,1,0)</f>
        <v>0</v>
      </c>
      <c r="C2378">
        <v>40</v>
      </c>
      <c r="D2378" s="1" t="s">
        <v>2</v>
      </c>
      <c r="E2378" s="1" t="str">
        <f>IF(Origen[[#This Row],[Genero Sin Depurar]]="","Desconocido",Origen[[#This Row],[Genero Sin Depurar]])</f>
        <v>Male</v>
      </c>
      <c r="F2378" s="1" t="s">
        <v>106</v>
      </c>
      <c r="G2378" s="1" t="s">
        <v>49</v>
      </c>
      <c r="H2378" s="2">
        <v>50050</v>
      </c>
      <c r="I2378" s="2" t="str">
        <f>TEXT(Origen[[#This Row],[Fecha Compra]],"dddd")</f>
        <v>sábado</v>
      </c>
      <c r="J2378" s="7" t="str">
        <f>TEXT(MONTH(Origen[[#This Row],[Fecha Compra]]),"MM")</f>
        <v>01</v>
      </c>
      <c r="K2378" s="7">
        <f>YEAR(Origen[[#This Row],[Fecha Compra]])</f>
        <v>2037</v>
      </c>
      <c r="L2378">
        <v>22</v>
      </c>
      <c r="M2378">
        <v>77</v>
      </c>
      <c r="N2378">
        <f>Origen[[#This Row],[Unidades]]*Origen[[#This Row],[PVP]]</f>
        <v>1694</v>
      </c>
      <c r="O2378" s="1" t="s">
        <v>129</v>
      </c>
      <c r="P2378" s="1" t="s">
        <v>26</v>
      </c>
      <c r="Q2378" s="1" t="s">
        <v>82</v>
      </c>
      <c r="R2378" s="1" t="s">
        <v>19</v>
      </c>
      <c r="S2378" s="1" t="s">
        <v>52</v>
      </c>
      <c r="T2378" s="1" t="s">
        <v>68</v>
      </c>
      <c r="U2378" s="1" t="s">
        <v>70</v>
      </c>
    </row>
    <row r="2379" spans="1:21" x14ac:dyDescent="0.25">
      <c r="A2379">
        <v>2381</v>
      </c>
      <c r="B2379">
        <f>IF(IFERROR(VLOOKUP(Origen[[#This Row],[Customer ID]],A2380:A6278,1,FALSE),0)&gt;0,1,0)</f>
        <v>0</v>
      </c>
      <c r="C2379">
        <v>41</v>
      </c>
      <c r="D2379" s="1" t="s">
        <v>2</v>
      </c>
      <c r="E2379" s="1" t="str">
        <f>IF(Origen[[#This Row],[Genero Sin Depurar]]="","Desconocido",Origen[[#This Row],[Genero Sin Depurar]])</f>
        <v>Male</v>
      </c>
      <c r="F2379" s="1" t="s">
        <v>101</v>
      </c>
      <c r="G2379" s="1" t="s">
        <v>49</v>
      </c>
      <c r="H2379" s="2">
        <v>50052</v>
      </c>
      <c r="I2379" s="2" t="str">
        <f>TEXT(Origen[[#This Row],[Fecha Compra]],"dddd")</f>
        <v>lunes</v>
      </c>
      <c r="J2379" s="7" t="str">
        <f>TEXT(MONTH(Origen[[#This Row],[Fecha Compra]]),"MM")</f>
        <v>01</v>
      </c>
      <c r="K2379" s="7">
        <f>YEAR(Origen[[#This Row],[Fecha Compra]])</f>
        <v>2037</v>
      </c>
      <c r="L2379">
        <v>36</v>
      </c>
      <c r="M2379">
        <v>66</v>
      </c>
      <c r="N2379">
        <f>Origen[[#This Row],[Unidades]]*Origen[[#This Row],[PVP]]</f>
        <v>2376</v>
      </c>
      <c r="O2379" s="1" t="s">
        <v>120</v>
      </c>
      <c r="P2379" s="1" t="s">
        <v>26</v>
      </c>
      <c r="Q2379" s="1" t="s">
        <v>76</v>
      </c>
      <c r="R2379" s="1" t="s">
        <v>39</v>
      </c>
      <c r="S2379" s="1" t="s">
        <v>27</v>
      </c>
      <c r="T2379" s="1" t="s">
        <v>28</v>
      </c>
      <c r="U2379" s="1" t="s">
        <v>11</v>
      </c>
    </row>
    <row r="2380" spans="1:21" x14ac:dyDescent="0.25">
      <c r="A2380">
        <v>2382</v>
      </c>
      <c r="B2380">
        <f>IF(IFERROR(VLOOKUP(Origen[[#This Row],[Customer ID]],A2381:A6279,1,FALSE),0)&gt;0,1,0)</f>
        <v>0</v>
      </c>
      <c r="C2380">
        <v>62</v>
      </c>
      <c r="D2380" s="1" t="s">
        <v>2</v>
      </c>
      <c r="E2380" s="1" t="str">
        <f>IF(Origen[[#This Row],[Genero Sin Depurar]]="","Desconocido",Origen[[#This Row],[Genero Sin Depurar]])</f>
        <v>Male</v>
      </c>
      <c r="F2380" s="1" t="s">
        <v>23</v>
      </c>
      <c r="G2380" s="1" t="s">
        <v>24</v>
      </c>
      <c r="H2380" s="2">
        <v>50054</v>
      </c>
      <c r="I2380" s="2" t="str">
        <f>TEXT(Origen[[#This Row],[Fecha Compra]],"dddd")</f>
        <v>miércoles</v>
      </c>
      <c r="J2380" s="7" t="str">
        <f>TEXT(MONTH(Origen[[#This Row],[Fecha Compra]]),"MM")</f>
        <v>01</v>
      </c>
      <c r="K2380" s="7">
        <f>YEAR(Origen[[#This Row],[Fecha Compra]])</f>
        <v>2037</v>
      </c>
      <c r="L2380">
        <v>23</v>
      </c>
      <c r="M2380">
        <v>23</v>
      </c>
      <c r="N2380">
        <f>Origen[[#This Row],[Unidades]]*Origen[[#This Row],[PVP]]</f>
        <v>529</v>
      </c>
      <c r="O2380" s="1" t="s">
        <v>132</v>
      </c>
      <c r="P2380" s="1" t="s">
        <v>26</v>
      </c>
      <c r="Q2380" s="1" t="s">
        <v>67</v>
      </c>
      <c r="R2380" s="1" t="s">
        <v>35</v>
      </c>
      <c r="S2380" s="1" t="s">
        <v>20</v>
      </c>
      <c r="T2380" s="1" t="s">
        <v>28</v>
      </c>
      <c r="U2380" s="1" t="s">
        <v>31</v>
      </c>
    </row>
    <row r="2381" spans="1:21" x14ac:dyDescent="0.25">
      <c r="A2381">
        <v>2383</v>
      </c>
      <c r="B2381">
        <f>IF(IFERROR(VLOOKUP(Origen[[#This Row],[Customer ID]],A2382:A6280,1,FALSE),0)&gt;0,1,0)</f>
        <v>0</v>
      </c>
      <c r="C2381">
        <v>39</v>
      </c>
      <c r="D2381" s="1" t="s">
        <v>2</v>
      </c>
      <c r="E2381" s="1" t="str">
        <f>IF(Origen[[#This Row],[Genero Sin Depurar]]="","Desconocido",Origen[[#This Row],[Genero Sin Depurar]])</f>
        <v>Male</v>
      </c>
      <c r="F2381" s="1" t="s">
        <v>12</v>
      </c>
      <c r="G2381" s="1" t="s">
        <v>4</v>
      </c>
      <c r="H2381" s="2">
        <v>50056</v>
      </c>
      <c r="I2381" s="2" t="str">
        <f>TEXT(Origen[[#This Row],[Fecha Compra]],"dddd")</f>
        <v>viernes</v>
      </c>
      <c r="J2381" s="7" t="str">
        <f>TEXT(MONTH(Origen[[#This Row],[Fecha Compra]]),"MM")</f>
        <v>01</v>
      </c>
      <c r="K2381" s="7">
        <f>YEAR(Origen[[#This Row],[Fecha Compra]])</f>
        <v>2037</v>
      </c>
      <c r="L2381">
        <v>44</v>
      </c>
      <c r="M2381">
        <v>60</v>
      </c>
      <c r="N2381">
        <f>Origen[[#This Row],[Unidades]]*Origen[[#This Row],[PVP]]</f>
        <v>2640</v>
      </c>
      <c r="O2381" s="1" t="s">
        <v>81</v>
      </c>
      <c r="P2381" s="1" t="s">
        <v>26</v>
      </c>
      <c r="Q2381" s="1" t="s">
        <v>30</v>
      </c>
      <c r="R2381" s="1" t="s">
        <v>19</v>
      </c>
      <c r="S2381" s="1" t="s">
        <v>9</v>
      </c>
      <c r="T2381" s="1" t="s">
        <v>68</v>
      </c>
      <c r="U2381" s="1" t="s">
        <v>22</v>
      </c>
    </row>
    <row r="2382" spans="1:21" x14ac:dyDescent="0.25">
      <c r="A2382">
        <v>2384</v>
      </c>
      <c r="B2382">
        <f>IF(IFERROR(VLOOKUP(Origen[[#This Row],[Customer ID]],A2383:A6281,1,FALSE),0)&gt;0,1,0)</f>
        <v>0</v>
      </c>
      <c r="C2382">
        <v>53</v>
      </c>
      <c r="D2382" s="1" t="s">
        <v>2</v>
      </c>
      <c r="E2382" s="1" t="str">
        <f>IF(Origen[[#This Row],[Genero Sin Depurar]]="","Desconocido",Origen[[#This Row],[Genero Sin Depurar]])</f>
        <v>Male</v>
      </c>
      <c r="F2382" s="1" t="s">
        <v>114</v>
      </c>
      <c r="G2382" s="1" t="s">
        <v>49</v>
      </c>
      <c r="H2382" s="2">
        <v>50058</v>
      </c>
      <c r="I2382" s="2" t="str">
        <f>TEXT(Origen[[#This Row],[Fecha Compra]],"dddd")</f>
        <v>domingo</v>
      </c>
      <c r="J2382" s="7" t="str">
        <f>TEXT(MONTH(Origen[[#This Row],[Fecha Compra]]),"MM")</f>
        <v>01</v>
      </c>
      <c r="K2382" s="7">
        <f>YEAR(Origen[[#This Row],[Fecha Compra]])</f>
        <v>2037</v>
      </c>
      <c r="L2382">
        <v>25</v>
      </c>
      <c r="M2382">
        <v>72</v>
      </c>
      <c r="N2382">
        <f>Origen[[#This Row],[Unidades]]*Origen[[#This Row],[PVP]]</f>
        <v>1800</v>
      </c>
      <c r="O2382" s="1" t="s">
        <v>25</v>
      </c>
      <c r="P2382" s="1" t="s">
        <v>6</v>
      </c>
      <c r="Q2382" s="1" t="s">
        <v>62</v>
      </c>
      <c r="R2382" s="1" t="s">
        <v>19</v>
      </c>
      <c r="S2382" s="1" t="s">
        <v>52</v>
      </c>
      <c r="T2382" s="1" t="s">
        <v>57</v>
      </c>
      <c r="U2382" s="1" t="s">
        <v>31</v>
      </c>
    </row>
    <row r="2383" spans="1:21" x14ac:dyDescent="0.25">
      <c r="A2383">
        <v>2385</v>
      </c>
      <c r="B2383">
        <f>IF(IFERROR(VLOOKUP(Origen[[#This Row],[Customer ID]],A2384:A6282,1,FALSE),0)&gt;0,1,0)</f>
        <v>0</v>
      </c>
      <c r="C2383">
        <v>24</v>
      </c>
      <c r="D2383" s="1" t="s">
        <v>2</v>
      </c>
      <c r="E2383" s="1" t="str">
        <f>IF(Origen[[#This Row],[Genero Sin Depurar]]="","Desconocido",Origen[[#This Row],[Genero Sin Depurar]])</f>
        <v>Male</v>
      </c>
      <c r="F2383" s="1" t="s">
        <v>3</v>
      </c>
      <c r="G2383" s="1" t="s">
        <v>4</v>
      </c>
      <c r="H2383" s="2">
        <v>50060</v>
      </c>
      <c r="I2383" s="2" t="str">
        <f>TEXT(Origen[[#This Row],[Fecha Compra]],"dddd")</f>
        <v>martes</v>
      </c>
      <c r="J2383" s="7" t="str">
        <f>TEXT(MONTH(Origen[[#This Row],[Fecha Compra]]),"MM")</f>
        <v>01</v>
      </c>
      <c r="K2383" s="7">
        <f>YEAR(Origen[[#This Row],[Fecha Compra]])</f>
        <v>2037</v>
      </c>
      <c r="L2383">
        <v>40</v>
      </c>
      <c r="M2383">
        <v>35</v>
      </c>
      <c r="N2383">
        <f>Origen[[#This Row],[Unidades]]*Origen[[#This Row],[PVP]]</f>
        <v>1400</v>
      </c>
      <c r="O2383" s="1" t="s">
        <v>72</v>
      </c>
      <c r="P2383" s="1" t="s">
        <v>6</v>
      </c>
      <c r="Q2383" s="1" t="s">
        <v>78</v>
      </c>
      <c r="R2383" s="1" t="s">
        <v>8</v>
      </c>
      <c r="S2383" s="1" t="s">
        <v>52</v>
      </c>
      <c r="T2383" s="1" t="s">
        <v>28</v>
      </c>
      <c r="U2383" s="1" t="s">
        <v>40</v>
      </c>
    </row>
    <row r="2384" spans="1:21" x14ac:dyDescent="0.25">
      <c r="A2384">
        <v>2386</v>
      </c>
      <c r="B2384">
        <f>IF(IFERROR(VLOOKUP(Origen[[#This Row],[Customer ID]],A2385:A6283,1,FALSE),0)&gt;0,1,0)</f>
        <v>0</v>
      </c>
      <c r="C2384">
        <v>41</v>
      </c>
      <c r="D2384" s="1" t="s">
        <v>2</v>
      </c>
      <c r="E2384" s="1" t="str">
        <f>IF(Origen[[#This Row],[Genero Sin Depurar]]="","Desconocido",Origen[[#This Row],[Genero Sin Depurar]])</f>
        <v>Male</v>
      </c>
      <c r="F2384" s="1" t="s">
        <v>101</v>
      </c>
      <c r="G2384" s="1" t="s">
        <v>49</v>
      </c>
      <c r="H2384" s="2">
        <v>50062</v>
      </c>
      <c r="I2384" s="2" t="str">
        <f>TEXT(Origen[[#This Row],[Fecha Compra]],"dddd")</f>
        <v>jueves</v>
      </c>
      <c r="J2384" s="7" t="str">
        <f>TEXT(MONTH(Origen[[#This Row],[Fecha Compra]]),"MM")</f>
        <v>01</v>
      </c>
      <c r="K2384" s="7">
        <f>YEAR(Origen[[#This Row],[Fecha Compra]])</f>
        <v>2037</v>
      </c>
      <c r="L2384">
        <v>12</v>
      </c>
      <c r="M2384">
        <v>31</v>
      </c>
      <c r="N2384">
        <f>Origen[[#This Row],[Unidades]]*Origen[[#This Row],[PVP]]</f>
        <v>372</v>
      </c>
      <c r="O2384" s="1" t="s">
        <v>83</v>
      </c>
      <c r="P2384" s="1" t="s">
        <v>26</v>
      </c>
      <c r="Q2384" s="1" t="s">
        <v>92</v>
      </c>
      <c r="R2384" s="1" t="s">
        <v>39</v>
      </c>
      <c r="S2384" s="1" t="s">
        <v>9</v>
      </c>
      <c r="T2384" s="1" t="s">
        <v>28</v>
      </c>
      <c r="U2384" s="1" t="s">
        <v>22</v>
      </c>
    </row>
    <row r="2385" spans="1:21" x14ac:dyDescent="0.25">
      <c r="A2385">
        <v>2387</v>
      </c>
      <c r="B2385">
        <f>IF(IFERROR(VLOOKUP(Origen[[#This Row],[Customer ID]],A2386:A6284,1,FALSE),0)&gt;0,1,0)</f>
        <v>0</v>
      </c>
      <c r="C2385">
        <v>19</v>
      </c>
      <c r="D2385" s="1" t="s">
        <v>2</v>
      </c>
      <c r="E2385" s="1" t="str">
        <f>IF(Origen[[#This Row],[Genero Sin Depurar]]="","Desconocido",Origen[[#This Row],[Genero Sin Depurar]])</f>
        <v>Male</v>
      </c>
      <c r="F2385" s="1" t="s">
        <v>107</v>
      </c>
      <c r="G2385" s="1" t="s">
        <v>4</v>
      </c>
      <c r="H2385" s="2">
        <v>50064</v>
      </c>
      <c r="I2385" s="2" t="str">
        <f>TEXT(Origen[[#This Row],[Fecha Compra]],"dddd")</f>
        <v>sábado</v>
      </c>
      <c r="J2385" s="7" t="str">
        <f>TEXT(MONTH(Origen[[#This Row],[Fecha Compra]]),"MM")</f>
        <v>01</v>
      </c>
      <c r="K2385" s="7">
        <f>YEAR(Origen[[#This Row],[Fecha Compra]])</f>
        <v>2037</v>
      </c>
      <c r="L2385">
        <v>14</v>
      </c>
      <c r="M2385">
        <v>33</v>
      </c>
      <c r="N2385">
        <f>Origen[[#This Row],[Unidades]]*Origen[[#This Row],[PVP]]</f>
        <v>462</v>
      </c>
      <c r="O2385" s="1" t="s">
        <v>97</v>
      </c>
      <c r="P2385" s="1" t="s">
        <v>6</v>
      </c>
      <c r="Q2385" s="1" t="s">
        <v>126</v>
      </c>
      <c r="R2385" s="1" t="s">
        <v>35</v>
      </c>
      <c r="S2385" s="1" t="s">
        <v>36</v>
      </c>
      <c r="T2385" s="1" t="s">
        <v>10</v>
      </c>
      <c r="U2385" s="1" t="s">
        <v>70</v>
      </c>
    </row>
    <row r="2386" spans="1:21" x14ac:dyDescent="0.25">
      <c r="A2386">
        <v>2388</v>
      </c>
      <c r="B2386">
        <f>IF(IFERROR(VLOOKUP(Origen[[#This Row],[Customer ID]],A2387:A6285,1,FALSE),0)&gt;0,1,0)</f>
        <v>0</v>
      </c>
      <c r="C2386">
        <v>36</v>
      </c>
      <c r="D2386" s="1" t="s">
        <v>2</v>
      </c>
      <c r="E2386" s="1" t="str">
        <f>IF(Origen[[#This Row],[Genero Sin Depurar]]="","Desconocido",Origen[[#This Row],[Genero Sin Depurar]])</f>
        <v>Male</v>
      </c>
      <c r="F2386" s="1" t="s">
        <v>106</v>
      </c>
      <c r="G2386" s="1" t="s">
        <v>49</v>
      </c>
      <c r="H2386" s="2">
        <v>50066</v>
      </c>
      <c r="I2386" s="2" t="str">
        <f>TEXT(Origen[[#This Row],[Fecha Compra]],"dddd")</f>
        <v>lunes</v>
      </c>
      <c r="J2386" s="7" t="str">
        <f>TEXT(MONTH(Origen[[#This Row],[Fecha Compra]]),"MM")</f>
        <v>01</v>
      </c>
      <c r="K2386" s="7">
        <f>YEAR(Origen[[#This Row],[Fecha Compra]])</f>
        <v>2037</v>
      </c>
      <c r="L2386">
        <v>14</v>
      </c>
      <c r="M2386">
        <v>95</v>
      </c>
      <c r="N2386">
        <f>Origen[[#This Row],[Unidades]]*Origen[[#This Row],[PVP]]</f>
        <v>1330</v>
      </c>
      <c r="O2386" s="1" t="s">
        <v>104</v>
      </c>
      <c r="P2386" s="1" t="s">
        <v>26</v>
      </c>
      <c r="Q2386" s="1" t="s">
        <v>62</v>
      </c>
      <c r="R2386" s="1" t="s">
        <v>35</v>
      </c>
      <c r="S2386" s="1" t="s">
        <v>52</v>
      </c>
      <c r="T2386" s="1" t="s">
        <v>68</v>
      </c>
      <c r="U2386" s="1" t="s">
        <v>70</v>
      </c>
    </row>
    <row r="2387" spans="1:21" x14ac:dyDescent="0.25">
      <c r="A2387">
        <v>2389</v>
      </c>
      <c r="B2387">
        <f>IF(IFERROR(VLOOKUP(Origen[[#This Row],[Customer ID]],A2388:A6286,1,FALSE),0)&gt;0,1,0)</f>
        <v>0</v>
      </c>
      <c r="C2387">
        <v>21</v>
      </c>
      <c r="D2387" s="1" t="s">
        <v>2</v>
      </c>
      <c r="E2387" s="1" t="str">
        <f>IF(Origen[[#This Row],[Genero Sin Depurar]]="","Desconocido",Origen[[#This Row],[Genero Sin Depurar]])</f>
        <v>Male</v>
      </c>
      <c r="F2387" s="1" t="s">
        <v>63</v>
      </c>
      <c r="G2387" s="1" t="s">
        <v>4</v>
      </c>
      <c r="H2387" s="2">
        <v>50068</v>
      </c>
      <c r="I2387" s="2" t="str">
        <f>TEXT(Origen[[#This Row],[Fecha Compra]],"dddd")</f>
        <v>miércoles</v>
      </c>
      <c r="J2387" s="7" t="str">
        <f>TEXT(MONTH(Origen[[#This Row],[Fecha Compra]]),"MM")</f>
        <v>01</v>
      </c>
      <c r="K2387" s="7">
        <f>YEAR(Origen[[#This Row],[Fecha Compra]])</f>
        <v>2037</v>
      </c>
      <c r="L2387">
        <v>10</v>
      </c>
      <c r="M2387">
        <v>68</v>
      </c>
      <c r="N2387">
        <f>Origen[[#This Row],[Unidades]]*Origen[[#This Row],[PVP]]</f>
        <v>680</v>
      </c>
      <c r="O2387" s="1" t="s">
        <v>72</v>
      </c>
      <c r="P2387" s="1" t="s">
        <v>26</v>
      </c>
      <c r="Q2387" s="1" t="s">
        <v>82</v>
      </c>
      <c r="R2387" s="1" t="s">
        <v>39</v>
      </c>
      <c r="S2387" s="1" t="s">
        <v>56</v>
      </c>
      <c r="T2387" s="1" t="s">
        <v>68</v>
      </c>
      <c r="U2387" s="1" t="s">
        <v>31</v>
      </c>
    </row>
    <row r="2388" spans="1:21" x14ac:dyDescent="0.25">
      <c r="A2388">
        <v>2390</v>
      </c>
      <c r="B2388">
        <f>IF(IFERROR(VLOOKUP(Origen[[#This Row],[Customer ID]],A2389:A6287,1,FALSE),0)&gt;0,1,0)</f>
        <v>0</v>
      </c>
      <c r="C2388">
        <v>25</v>
      </c>
      <c r="D2388" s="1" t="s">
        <v>2</v>
      </c>
      <c r="E2388" s="1" t="str">
        <f>IF(Origen[[#This Row],[Genero Sin Depurar]]="","Desconocido",Origen[[#This Row],[Genero Sin Depurar]])</f>
        <v>Male</v>
      </c>
      <c r="F2388" s="1" t="s">
        <v>44</v>
      </c>
      <c r="G2388" s="1" t="s">
        <v>45</v>
      </c>
      <c r="H2388" s="2">
        <v>50070</v>
      </c>
      <c r="I2388" s="2" t="str">
        <f>TEXT(Origen[[#This Row],[Fecha Compra]],"dddd")</f>
        <v>viernes</v>
      </c>
      <c r="J2388" s="7" t="str">
        <f>TEXT(MONTH(Origen[[#This Row],[Fecha Compra]]),"MM")</f>
        <v>01</v>
      </c>
      <c r="K2388" s="7">
        <f>YEAR(Origen[[#This Row],[Fecha Compra]])</f>
        <v>2037</v>
      </c>
      <c r="L2388">
        <v>17</v>
      </c>
      <c r="M2388">
        <v>87</v>
      </c>
      <c r="N2388">
        <f>Origen[[#This Row],[Unidades]]*Origen[[#This Row],[PVP]]</f>
        <v>1479</v>
      </c>
      <c r="O2388" s="1" t="s">
        <v>93</v>
      </c>
      <c r="P2388" s="1" t="s">
        <v>26</v>
      </c>
      <c r="Q2388" s="1" t="s">
        <v>65</v>
      </c>
      <c r="R2388" s="1" t="s">
        <v>19</v>
      </c>
      <c r="S2388" s="1" t="s">
        <v>56</v>
      </c>
      <c r="T2388" s="1" t="s">
        <v>57</v>
      </c>
      <c r="U2388" s="1" t="s">
        <v>79</v>
      </c>
    </row>
    <row r="2389" spans="1:21" x14ac:dyDescent="0.25">
      <c r="A2389">
        <v>2391</v>
      </c>
      <c r="B2389">
        <f>IF(IFERROR(VLOOKUP(Origen[[#This Row],[Customer ID]],A2390:A6288,1,FALSE),0)&gt;0,1,0)</f>
        <v>0</v>
      </c>
      <c r="C2389">
        <v>65</v>
      </c>
      <c r="D2389" s="1" t="s">
        <v>2</v>
      </c>
      <c r="E2389" s="1" t="str">
        <f>IF(Origen[[#This Row],[Genero Sin Depurar]]="","Desconocido",Origen[[#This Row],[Genero Sin Depurar]])</f>
        <v>Male</v>
      </c>
      <c r="F2389" s="1" t="s">
        <v>37</v>
      </c>
      <c r="G2389" s="1" t="s">
        <v>4</v>
      </c>
      <c r="H2389" s="2">
        <v>50072</v>
      </c>
      <c r="I2389" s="2" t="str">
        <f>TEXT(Origen[[#This Row],[Fecha Compra]],"dddd")</f>
        <v>domingo</v>
      </c>
      <c r="J2389" s="7" t="str">
        <f>TEXT(MONTH(Origen[[#This Row],[Fecha Compra]]),"MM")</f>
        <v>01</v>
      </c>
      <c r="K2389" s="7">
        <f>YEAR(Origen[[#This Row],[Fecha Compra]])</f>
        <v>2037</v>
      </c>
      <c r="L2389">
        <v>24</v>
      </c>
      <c r="M2389">
        <v>64</v>
      </c>
      <c r="N2389">
        <f>Origen[[#This Row],[Unidades]]*Origen[[#This Row],[PVP]]</f>
        <v>1536</v>
      </c>
      <c r="O2389" s="1" t="s">
        <v>99</v>
      </c>
      <c r="P2389" s="1" t="s">
        <v>74</v>
      </c>
      <c r="Q2389" s="1" t="s">
        <v>116</v>
      </c>
      <c r="R2389" s="1" t="s">
        <v>8</v>
      </c>
      <c r="S2389" s="1" t="s">
        <v>9</v>
      </c>
      <c r="T2389" s="1" t="s">
        <v>68</v>
      </c>
      <c r="U2389" s="1" t="s">
        <v>11</v>
      </c>
    </row>
    <row r="2390" spans="1:21" x14ac:dyDescent="0.25">
      <c r="A2390">
        <v>2392</v>
      </c>
      <c r="B2390">
        <f>IF(IFERROR(VLOOKUP(Origen[[#This Row],[Customer ID]],A2391:A6289,1,FALSE),0)&gt;0,1,0)</f>
        <v>0</v>
      </c>
      <c r="C2390">
        <v>42</v>
      </c>
      <c r="D2390" s="1" t="s">
        <v>2</v>
      </c>
      <c r="E2390" s="1" t="str">
        <f>IF(Origen[[#This Row],[Genero Sin Depurar]]="","Desconocido",Origen[[#This Row],[Genero Sin Depurar]])</f>
        <v>Male</v>
      </c>
      <c r="F2390" s="1" t="s">
        <v>37</v>
      </c>
      <c r="G2390" s="1" t="s">
        <v>4</v>
      </c>
      <c r="H2390" s="2">
        <v>50074</v>
      </c>
      <c r="I2390" s="2" t="str">
        <f>TEXT(Origen[[#This Row],[Fecha Compra]],"dddd")</f>
        <v>martes</v>
      </c>
      <c r="J2390" s="7" t="str">
        <f>TEXT(MONTH(Origen[[#This Row],[Fecha Compra]]),"MM")</f>
        <v>01</v>
      </c>
      <c r="K2390" s="7">
        <f>YEAR(Origen[[#This Row],[Fecha Compra]])</f>
        <v>2037</v>
      </c>
      <c r="L2390">
        <v>31</v>
      </c>
      <c r="M2390">
        <v>74</v>
      </c>
      <c r="N2390">
        <f>Origen[[#This Row],[Unidades]]*Origen[[#This Row],[PVP]]</f>
        <v>2294</v>
      </c>
      <c r="O2390" s="1" t="s">
        <v>133</v>
      </c>
      <c r="P2390" s="1" t="s">
        <v>26</v>
      </c>
      <c r="Q2390" s="1" t="s">
        <v>76</v>
      </c>
      <c r="R2390" s="1" t="s">
        <v>8</v>
      </c>
      <c r="S2390" s="1" t="s">
        <v>27</v>
      </c>
      <c r="T2390" s="1" t="s">
        <v>57</v>
      </c>
      <c r="U2390" s="1" t="s">
        <v>40</v>
      </c>
    </row>
    <row r="2391" spans="1:21" x14ac:dyDescent="0.25">
      <c r="A2391">
        <v>2393</v>
      </c>
      <c r="B2391">
        <f>IF(IFERROR(VLOOKUP(Origen[[#This Row],[Customer ID]],A2392:A6290,1,FALSE),0)&gt;0,1,0)</f>
        <v>0</v>
      </c>
      <c r="C2391">
        <v>40</v>
      </c>
      <c r="D2391" s="1" t="s">
        <v>2</v>
      </c>
      <c r="E2391" s="1" t="str">
        <f>IF(Origen[[#This Row],[Genero Sin Depurar]]="","Desconocido",Origen[[#This Row],[Genero Sin Depurar]])</f>
        <v>Male</v>
      </c>
      <c r="F2391" s="1" t="s">
        <v>16</v>
      </c>
      <c r="G2391" s="1" t="s">
        <v>4</v>
      </c>
      <c r="H2391" s="2">
        <v>50076</v>
      </c>
      <c r="I2391" s="2" t="str">
        <f>TEXT(Origen[[#This Row],[Fecha Compra]],"dddd")</f>
        <v>jueves</v>
      </c>
      <c r="J2391" s="7" t="str">
        <f>TEXT(MONTH(Origen[[#This Row],[Fecha Compra]]),"MM")</f>
        <v>01</v>
      </c>
      <c r="K2391" s="7">
        <f>YEAR(Origen[[#This Row],[Fecha Compra]])</f>
        <v>2037</v>
      </c>
      <c r="L2391">
        <v>36</v>
      </c>
      <c r="M2391">
        <v>62</v>
      </c>
      <c r="N2391">
        <f>Origen[[#This Row],[Unidades]]*Origen[[#This Row],[PVP]]</f>
        <v>2232</v>
      </c>
      <c r="O2391" s="1" t="s">
        <v>50</v>
      </c>
      <c r="P2391" s="1" t="s">
        <v>6</v>
      </c>
      <c r="Q2391" s="1" t="s">
        <v>47</v>
      </c>
      <c r="R2391" s="1" t="s">
        <v>19</v>
      </c>
      <c r="S2391" s="1" t="s">
        <v>52</v>
      </c>
      <c r="T2391" s="1" t="s">
        <v>15</v>
      </c>
      <c r="U2391" s="1" t="s">
        <v>31</v>
      </c>
    </row>
    <row r="2392" spans="1:21" x14ac:dyDescent="0.25">
      <c r="A2392">
        <v>2394</v>
      </c>
      <c r="B2392">
        <f>IF(IFERROR(VLOOKUP(Origen[[#This Row],[Customer ID]],A2393:A6291,1,FALSE),0)&gt;0,1,0)</f>
        <v>0</v>
      </c>
      <c r="C2392">
        <v>58</v>
      </c>
      <c r="D2392" s="1" t="s">
        <v>2</v>
      </c>
      <c r="E2392" s="1" t="str">
        <f>IF(Origen[[#This Row],[Genero Sin Depurar]]="","Desconocido",Origen[[#This Row],[Genero Sin Depurar]])</f>
        <v>Male</v>
      </c>
      <c r="F2392" s="1" t="s">
        <v>107</v>
      </c>
      <c r="G2392" s="1" t="s">
        <v>4</v>
      </c>
      <c r="H2392" s="2">
        <v>50078</v>
      </c>
      <c r="I2392" s="2" t="str">
        <f>TEXT(Origen[[#This Row],[Fecha Compra]],"dddd")</f>
        <v>sábado</v>
      </c>
      <c r="J2392" s="7" t="str">
        <f>TEXT(MONTH(Origen[[#This Row],[Fecha Compra]]),"MM")</f>
        <v>01</v>
      </c>
      <c r="K2392" s="7">
        <f>YEAR(Origen[[#This Row],[Fecha Compra]])</f>
        <v>2037</v>
      </c>
      <c r="L2392">
        <v>38</v>
      </c>
      <c r="M2392">
        <v>97</v>
      </c>
      <c r="N2392">
        <f>Origen[[#This Row],[Unidades]]*Origen[[#This Row],[PVP]]</f>
        <v>3686</v>
      </c>
      <c r="O2392" s="1" t="s">
        <v>42</v>
      </c>
      <c r="P2392" s="1" t="s">
        <v>26</v>
      </c>
      <c r="Q2392" s="1" t="s">
        <v>92</v>
      </c>
      <c r="R2392" s="1" t="s">
        <v>8</v>
      </c>
      <c r="S2392" s="1" t="s">
        <v>52</v>
      </c>
      <c r="T2392" s="1" t="s">
        <v>28</v>
      </c>
      <c r="U2392" s="1" t="s">
        <v>79</v>
      </c>
    </row>
    <row r="2393" spans="1:21" x14ac:dyDescent="0.25">
      <c r="A2393">
        <v>2395</v>
      </c>
      <c r="B2393">
        <f>IF(IFERROR(VLOOKUP(Origen[[#This Row],[Customer ID]],A2394:A6292,1,FALSE),0)&gt;0,1,0)</f>
        <v>0</v>
      </c>
      <c r="C2393">
        <v>40</v>
      </c>
      <c r="D2393" s="1" t="s">
        <v>2</v>
      </c>
      <c r="E2393" s="1" t="str">
        <f>IF(Origen[[#This Row],[Genero Sin Depurar]]="","Desconocido",Origen[[#This Row],[Genero Sin Depurar]])</f>
        <v>Male</v>
      </c>
      <c r="F2393" s="1" t="s">
        <v>23</v>
      </c>
      <c r="G2393" s="1" t="s">
        <v>24</v>
      </c>
      <c r="H2393" s="2">
        <v>50080</v>
      </c>
      <c r="I2393" s="2" t="str">
        <f>TEXT(Origen[[#This Row],[Fecha Compra]],"dddd")</f>
        <v>lunes</v>
      </c>
      <c r="J2393" s="7" t="str">
        <f>TEXT(MONTH(Origen[[#This Row],[Fecha Compra]]),"MM")</f>
        <v>01</v>
      </c>
      <c r="K2393" s="7">
        <f>YEAR(Origen[[#This Row],[Fecha Compra]])</f>
        <v>2037</v>
      </c>
      <c r="L2393">
        <v>23</v>
      </c>
      <c r="M2393">
        <v>47</v>
      </c>
      <c r="N2393">
        <f>Origen[[#This Row],[Unidades]]*Origen[[#This Row],[PVP]]</f>
        <v>1081</v>
      </c>
      <c r="O2393" s="1" t="s">
        <v>121</v>
      </c>
      <c r="P2393" s="1" t="s">
        <v>6</v>
      </c>
      <c r="Q2393" s="1" t="s">
        <v>82</v>
      </c>
      <c r="R2393" s="1" t="s">
        <v>39</v>
      </c>
      <c r="S2393" s="1" t="s">
        <v>52</v>
      </c>
      <c r="T2393" s="1" t="s">
        <v>68</v>
      </c>
      <c r="U2393" s="1" t="s">
        <v>11</v>
      </c>
    </row>
    <row r="2394" spans="1:21" x14ac:dyDescent="0.25">
      <c r="A2394">
        <v>2396</v>
      </c>
      <c r="B2394">
        <f>IF(IFERROR(VLOOKUP(Origen[[#This Row],[Customer ID]],A2395:A6293,1,FALSE),0)&gt;0,1,0)</f>
        <v>0</v>
      </c>
      <c r="C2394">
        <v>62</v>
      </c>
      <c r="D2394" s="1" t="s">
        <v>2</v>
      </c>
      <c r="E2394" s="1" t="str">
        <f>IF(Origen[[#This Row],[Genero Sin Depurar]]="","Desconocido",Origen[[#This Row],[Genero Sin Depurar]])</f>
        <v>Male</v>
      </c>
      <c r="F2394" s="1" t="s">
        <v>3</v>
      </c>
      <c r="G2394" s="1" t="s">
        <v>4</v>
      </c>
      <c r="H2394" s="2">
        <v>50082</v>
      </c>
      <c r="I2394" s="2" t="str">
        <f>TEXT(Origen[[#This Row],[Fecha Compra]],"dddd")</f>
        <v>miércoles</v>
      </c>
      <c r="J2394" s="7" t="str">
        <f>TEXT(MONTH(Origen[[#This Row],[Fecha Compra]]),"MM")</f>
        <v>01</v>
      </c>
      <c r="K2394" s="7">
        <f>YEAR(Origen[[#This Row],[Fecha Compra]])</f>
        <v>2037</v>
      </c>
      <c r="L2394">
        <v>47</v>
      </c>
      <c r="M2394">
        <v>83</v>
      </c>
      <c r="N2394">
        <f>Origen[[#This Row],[Unidades]]*Origen[[#This Row],[PVP]]</f>
        <v>3901</v>
      </c>
      <c r="O2394" s="1" t="s">
        <v>121</v>
      </c>
      <c r="P2394" s="1" t="s">
        <v>26</v>
      </c>
      <c r="Q2394" s="1" t="s">
        <v>91</v>
      </c>
      <c r="R2394" s="1" t="s">
        <v>8</v>
      </c>
      <c r="S2394" s="1" t="s">
        <v>52</v>
      </c>
      <c r="T2394" s="1" t="s">
        <v>28</v>
      </c>
      <c r="U2394" s="1" t="s">
        <v>58</v>
      </c>
    </row>
    <row r="2395" spans="1:21" x14ac:dyDescent="0.25">
      <c r="A2395">
        <v>2397</v>
      </c>
      <c r="B2395">
        <f>IF(IFERROR(VLOOKUP(Origen[[#This Row],[Customer ID]],A2396:A6294,1,FALSE),0)&gt;0,1,0)</f>
        <v>0</v>
      </c>
      <c r="C2395">
        <v>38</v>
      </c>
      <c r="D2395" s="1" t="s">
        <v>2</v>
      </c>
      <c r="E2395" s="1" t="str">
        <f>IF(Origen[[#This Row],[Genero Sin Depurar]]="","Desconocido",Origen[[#This Row],[Genero Sin Depurar]])</f>
        <v>Male</v>
      </c>
      <c r="F2395" s="1" t="s">
        <v>37</v>
      </c>
      <c r="G2395" s="1" t="s">
        <v>4</v>
      </c>
      <c r="H2395" s="2">
        <v>50084</v>
      </c>
      <c r="I2395" s="2" t="str">
        <f>TEXT(Origen[[#This Row],[Fecha Compra]],"dddd")</f>
        <v>viernes</v>
      </c>
      <c r="J2395" s="7" t="str">
        <f>TEXT(MONTH(Origen[[#This Row],[Fecha Compra]]),"MM")</f>
        <v>01</v>
      </c>
      <c r="K2395" s="7">
        <f>YEAR(Origen[[#This Row],[Fecha Compra]])</f>
        <v>2037</v>
      </c>
      <c r="L2395">
        <v>20</v>
      </c>
      <c r="M2395">
        <v>82</v>
      </c>
      <c r="N2395">
        <f>Origen[[#This Row],[Unidades]]*Origen[[#This Row],[PVP]]</f>
        <v>1640</v>
      </c>
      <c r="O2395" s="1" t="s">
        <v>29</v>
      </c>
      <c r="P2395" s="1" t="s">
        <v>26</v>
      </c>
      <c r="Q2395" s="1" t="s">
        <v>60</v>
      </c>
      <c r="R2395" s="1" t="s">
        <v>19</v>
      </c>
      <c r="S2395" s="1" t="s">
        <v>52</v>
      </c>
      <c r="T2395" s="1" t="s">
        <v>10</v>
      </c>
      <c r="U2395" s="1" t="s">
        <v>22</v>
      </c>
    </row>
    <row r="2396" spans="1:21" x14ac:dyDescent="0.25">
      <c r="A2396">
        <v>2398</v>
      </c>
      <c r="B2396">
        <f>IF(IFERROR(VLOOKUP(Origen[[#This Row],[Customer ID]],A2397:A6295,1,FALSE),0)&gt;0,1,0)</f>
        <v>0</v>
      </c>
      <c r="C2396">
        <v>37</v>
      </c>
      <c r="D2396" s="1" t="s">
        <v>2</v>
      </c>
      <c r="E2396" s="1" t="str">
        <f>IF(Origen[[#This Row],[Genero Sin Depurar]]="","Desconocido",Origen[[#This Row],[Genero Sin Depurar]])</f>
        <v>Male</v>
      </c>
      <c r="F2396" s="1" t="s">
        <v>71</v>
      </c>
      <c r="G2396" s="1" t="s">
        <v>49</v>
      </c>
      <c r="H2396" s="2">
        <v>50086</v>
      </c>
      <c r="I2396" s="2" t="str">
        <f>TEXT(Origen[[#This Row],[Fecha Compra]],"dddd")</f>
        <v>domingo</v>
      </c>
      <c r="J2396" s="7" t="str">
        <f>TEXT(MONTH(Origen[[#This Row],[Fecha Compra]]),"MM")</f>
        <v>01</v>
      </c>
      <c r="K2396" s="7">
        <f>YEAR(Origen[[#This Row],[Fecha Compra]])</f>
        <v>2037</v>
      </c>
      <c r="L2396">
        <v>41</v>
      </c>
      <c r="M2396">
        <v>26</v>
      </c>
      <c r="N2396">
        <f>Origen[[#This Row],[Unidades]]*Origen[[#This Row],[PVP]]</f>
        <v>1066</v>
      </c>
      <c r="O2396" s="1" t="s">
        <v>46</v>
      </c>
      <c r="P2396" s="1" t="s">
        <v>6</v>
      </c>
      <c r="Q2396" s="1" t="s">
        <v>76</v>
      </c>
      <c r="R2396" s="1" t="s">
        <v>39</v>
      </c>
      <c r="S2396" s="1" t="s">
        <v>56</v>
      </c>
      <c r="T2396" s="1" t="s">
        <v>10</v>
      </c>
      <c r="U2396" s="1" t="s">
        <v>70</v>
      </c>
    </row>
    <row r="2397" spans="1:21" x14ac:dyDescent="0.25">
      <c r="A2397">
        <v>2399</v>
      </c>
      <c r="B2397">
        <f>IF(IFERROR(VLOOKUP(Origen[[#This Row],[Customer ID]],A2398:A6296,1,FALSE),0)&gt;0,1,0)</f>
        <v>0</v>
      </c>
      <c r="C2397">
        <v>65</v>
      </c>
      <c r="D2397" s="1" t="s">
        <v>2</v>
      </c>
      <c r="E2397" s="1" t="str">
        <f>IF(Origen[[#This Row],[Genero Sin Depurar]]="","Desconocido",Origen[[#This Row],[Genero Sin Depurar]])</f>
        <v>Male</v>
      </c>
      <c r="F2397" s="1" t="s">
        <v>84</v>
      </c>
      <c r="G2397" s="1" t="s">
        <v>45</v>
      </c>
      <c r="H2397" s="2">
        <v>50088</v>
      </c>
      <c r="I2397" s="2" t="str">
        <f>TEXT(Origen[[#This Row],[Fecha Compra]],"dddd")</f>
        <v>martes</v>
      </c>
      <c r="J2397" s="7" t="str">
        <f>TEXT(MONTH(Origen[[#This Row],[Fecha Compra]]),"MM")</f>
        <v>01</v>
      </c>
      <c r="K2397" s="7">
        <f>YEAR(Origen[[#This Row],[Fecha Compra]])</f>
        <v>2037</v>
      </c>
      <c r="L2397">
        <v>44</v>
      </c>
      <c r="M2397">
        <v>81</v>
      </c>
      <c r="N2397">
        <f>Origen[[#This Row],[Unidades]]*Origen[[#This Row],[PVP]]</f>
        <v>3564</v>
      </c>
      <c r="O2397" s="1" t="s">
        <v>85</v>
      </c>
      <c r="P2397" s="1" t="s">
        <v>26</v>
      </c>
      <c r="Q2397" s="1" t="s">
        <v>103</v>
      </c>
      <c r="R2397" s="1" t="s">
        <v>8</v>
      </c>
      <c r="S2397" s="1" t="s">
        <v>20</v>
      </c>
      <c r="T2397" s="1" t="s">
        <v>57</v>
      </c>
      <c r="U2397" s="1" t="s">
        <v>11</v>
      </c>
    </row>
    <row r="2398" spans="1:21" x14ac:dyDescent="0.25">
      <c r="A2398">
        <v>2400</v>
      </c>
      <c r="B2398">
        <f>IF(IFERROR(VLOOKUP(Origen[[#This Row],[Customer ID]],A2399:A6297,1,FALSE),0)&gt;0,1,0)</f>
        <v>0</v>
      </c>
      <c r="C2398">
        <v>55</v>
      </c>
      <c r="D2398" s="1" t="s">
        <v>2</v>
      </c>
      <c r="E2398" s="1" t="str">
        <f>IF(Origen[[#This Row],[Genero Sin Depurar]]="","Desconocido",Origen[[#This Row],[Genero Sin Depurar]])</f>
        <v>Male</v>
      </c>
      <c r="F2398" s="1" t="s">
        <v>63</v>
      </c>
      <c r="G2398" s="1" t="s">
        <v>4</v>
      </c>
      <c r="H2398" s="2">
        <v>50090</v>
      </c>
      <c r="I2398" s="2" t="str">
        <f>TEXT(Origen[[#This Row],[Fecha Compra]],"dddd")</f>
        <v>jueves</v>
      </c>
      <c r="J2398" s="7" t="str">
        <f>TEXT(MONTH(Origen[[#This Row],[Fecha Compra]]),"MM")</f>
        <v>01</v>
      </c>
      <c r="K2398" s="7">
        <f>YEAR(Origen[[#This Row],[Fecha Compra]])</f>
        <v>2037</v>
      </c>
      <c r="L2398">
        <v>31</v>
      </c>
      <c r="M2398">
        <v>44</v>
      </c>
      <c r="N2398">
        <f>Origen[[#This Row],[Unidades]]*Origen[[#This Row],[PVP]]</f>
        <v>1364</v>
      </c>
      <c r="O2398" s="1" t="s">
        <v>64</v>
      </c>
      <c r="P2398" s="1" t="s">
        <v>6</v>
      </c>
      <c r="Q2398" s="1" t="s">
        <v>100</v>
      </c>
      <c r="R2398" s="1" t="s">
        <v>19</v>
      </c>
      <c r="S2398" s="1" t="s">
        <v>56</v>
      </c>
      <c r="T2398" s="1" t="s">
        <v>15</v>
      </c>
      <c r="U2398" s="1" t="s">
        <v>70</v>
      </c>
    </row>
    <row r="2399" spans="1:21" x14ac:dyDescent="0.25">
      <c r="A2399">
        <v>2401</v>
      </c>
      <c r="B2399">
        <f>IF(IFERROR(VLOOKUP(Origen[[#This Row],[Customer ID]],A2400:A6298,1,FALSE),0)&gt;0,1,0)</f>
        <v>0</v>
      </c>
      <c r="C2399">
        <v>43</v>
      </c>
      <c r="D2399" s="1" t="s">
        <v>2</v>
      </c>
      <c r="E2399" s="1" t="str">
        <f>IF(Origen[[#This Row],[Genero Sin Depurar]]="","Desconocido",Origen[[#This Row],[Genero Sin Depurar]])</f>
        <v>Male</v>
      </c>
      <c r="F2399" s="1" t="s">
        <v>71</v>
      </c>
      <c r="G2399" s="1" t="s">
        <v>49</v>
      </c>
      <c r="H2399" s="2">
        <v>50092</v>
      </c>
      <c r="I2399" s="2" t="str">
        <f>TEXT(Origen[[#This Row],[Fecha Compra]],"dddd")</f>
        <v>sábado</v>
      </c>
      <c r="J2399" s="7" t="str">
        <f>TEXT(MONTH(Origen[[#This Row],[Fecha Compra]]),"MM")</f>
        <v>01</v>
      </c>
      <c r="K2399" s="7">
        <f>YEAR(Origen[[#This Row],[Fecha Compra]])</f>
        <v>2037</v>
      </c>
      <c r="L2399">
        <v>11</v>
      </c>
      <c r="M2399">
        <v>88</v>
      </c>
      <c r="N2399">
        <f>Origen[[#This Row],[Unidades]]*Origen[[#This Row],[PVP]]</f>
        <v>968</v>
      </c>
      <c r="O2399" s="1" t="s">
        <v>29</v>
      </c>
      <c r="P2399" s="1" t="s">
        <v>26</v>
      </c>
      <c r="Q2399" s="1" t="s">
        <v>82</v>
      </c>
      <c r="R2399" s="1" t="s">
        <v>8</v>
      </c>
      <c r="S2399" s="1" t="s">
        <v>27</v>
      </c>
      <c r="T2399" s="1" t="s">
        <v>21</v>
      </c>
      <c r="U2399" s="1" t="s">
        <v>58</v>
      </c>
    </row>
    <row r="2400" spans="1:21" x14ac:dyDescent="0.25">
      <c r="A2400">
        <v>2402</v>
      </c>
      <c r="B2400">
        <f>IF(IFERROR(VLOOKUP(Origen[[#This Row],[Customer ID]],A2401:A6299,1,FALSE),0)&gt;0,1,0)</f>
        <v>0</v>
      </c>
      <c r="C2400">
        <v>43</v>
      </c>
      <c r="D2400" s="1" t="s">
        <v>2</v>
      </c>
      <c r="E2400" s="1" t="str">
        <f>IF(Origen[[#This Row],[Genero Sin Depurar]]="","Desconocido",Origen[[#This Row],[Genero Sin Depurar]])</f>
        <v>Male</v>
      </c>
      <c r="F2400" s="1" t="s">
        <v>119</v>
      </c>
      <c r="G2400" s="1" t="s">
        <v>24</v>
      </c>
      <c r="H2400" s="2">
        <v>50094</v>
      </c>
      <c r="I2400" s="2" t="str">
        <f>TEXT(Origen[[#This Row],[Fecha Compra]],"dddd")</f>
        <v>lunes</v>
      </c>
      <c r="J2400" s="7" t="str">
        <f>TEXT(MONTH(Origen[[#This Row],[Fecha Compra]]),"MM")</f>
        <v>01</v>
      </c>
      <c r="K2400" s="7">
        <f>YEAR(Origen[[#This Row],[Fecha Compra]])</f>
        <v>2037</v>
      </c>
      <c r="L2400">
        <v>25</v>
      </c>
      <c r="M2400">
        <v>76</v>
      </c>
      <c r="N2400">
        <f>Origen[[#This Row],[Unidades]]*Origen[[#This Row],[PVP]]</f>
        <v>1900</v>
      </c>
      <c r="O2400" s="1" t="s">
        <v>29</v>
      </c>
      <c r="P2400" s="1" t="s">
        <v>26</v>
      </c>
      <c r="Q2400" s="1" t="s">
        <v>51</v>
      </c>
      <c r="R2400" s="1" t="s">
        <v>8</v>
      </c>
      <c r="S2400" s="1" t="s">
        <v>36</v>
      </c>
      <c r="T2400" s="1" t="s">
        <v>28</v>
      </c>
      <c r="U2400" s="1" t="s">
        <v>58</v>
      </c>
    </row>
    <row r="2401" spans="1:21" x14ac:dyDescent="0.25">
      <c r="A2401">
        <v>2403</v>
      </c>
      <c r="B2401">
        <f>IF(IFERROR(VLOOKUP(Origen[[#This Row],[Customer ID]],A2402:A6300,1,FALSE),0)&gt;0,1,0)</f>
        <v>0</v>
      </c>
      <c r="C2401">
        <v>45</v>
      </c>
      <c r="D2401" s="1" t="s">
        <v>2</v>
      </c>
      <c r="E2401" s="1" t="str">
        <f>IF(Origen[[#This Row],[Genero Sin Depurar]]="","Desconocido",Origen[[#This Row],[Genero Sin Depurar]])</f>
        <v>Male</v>
      </c>
      <c r="F2401" s="1" t="s">
        <v>101</v>
      </c>
      <c r="G2401" s="1" t="s">
        <v>49</v>
      </c>
      <c r="H2401" s="2">
        <v>50096</v>
      </c>
      <c r="I2401" s="2" t="str">
        <f>TEXT(Origen[[#This Row],[Fecha Compra]],"dddd")</f>
        <v>miércoles</v>
      </c>
      <c r="J2401" s="7" t="str">
        <f>TEXT(MONTH(Origen[[#This Row],[Fecha Compra]]),"MM")</f>
        <v>01</v>
      </c>
      <c r="K2401" s="7">
        <f>YEAR(Origen[[#This Row],[Fecha Compra]])</f>
        <v>2037</v>
      </c>
      <c r="L2401">
        <v>31</v>
      </c>
      <c r="M2401">
        <v>89</v>
      </c>
      <c r="N2401">
        <f>Origen[[#This Row],[Unidades]]*Origen[[#This Row],[PVP]]</f>
        <v>2759</v>
      </c>
      <c r="O2401" s="1" t="s">
        <v>122</v>
      </c>
      <c r="P2401" s="1" t="s">
        <v>26</v>
      </c>
      <c r="Q2401" s="1" t="s">
        <v>92</v>
      </c>
      <c r="R2401" s="1" t="s">
        <v>8</v>
      </c>
      <c r="S2401" s="1" t="s">
        <v>20</v>
      </c>
      <c r="T2401" s="1" t="s">
        <v>15</v>
      </c>
      <c r="U2401" s="1" t="s">
        <v>22</v>
      </c>
    </row>
    <row r="2402" spans="1:21" x14ac:dyDescent="0.25">
      <c r="A2402">
        <v>2404</v>
      </c>
      <c r="B2402">
        <f>IF(IFERROR(VLOOKUP(Origen[[#This Row],[Customer ID]],A2403:A6301,1,FALSE),0)&gt;0,1,0)</f>
        <v>0</v>
      </c>
      <c r="C2402">
        <v>64</v>
      </c>
      <c r="D2402" s="1" t="s">
        <v>2</v>
      </c>
      <c r="E2402" s="1" t="str">
        <f>IF(Origen[[#This Row],[Genero Sin Depurar]]="","Desconocido",Origen[[#This Row],[Genero Sin Depurar]])</f>
        <v>Male</v>
      </c>
      <c r="F2402" s="1" t="s">
        <v>41</v>
      </c>
      <c r="G2402" s="1" t="s">
        <v>4</v>
      </c>
      <c r="H2402" s="2">
        <v>50098</v>
      </c>
      <c r="I2402" s="2" t="str">
        <f>TEXT(Origen[[#This Row],[Fecha Compra]],"dddd")</f>
        <v>viernes</v>
      </c>
      <c r="J2402" s="7" t="str">
        <f>TEXT(MONTH(Origen[[#This Row],[Fecha Compra]]),"MM")</f>
        <v>01</v>
      </c>
      <c r="K2402" s="7">
        <f>YEAR(Origen[[#This Row],[Fecha Compra]])</f>
        <v>2037</v>
      </c>
      <c r="L2402">
        <v>40</v>
      </c>
      <c r="M2402">
        <v>22</v>
      </c>
      <c r="N2402">
        <f>Origen[[#This Row],[Unidades]]*Origen[[#This Row],[PVP]]</f>
        <v>880</v>
      </c>
      <c r="O2402" s="1" t="s">
        <v>50</v>
      </c>
      <c r="P2402" s="1" t="s">
        <v>26</v>
      </c>
      <c r="Q2402" s="1" t="s">
        <v>118</v>
      </c>
      <c r="R2402" s="1" t="s">
        <v>39</v>
      </c>
      <c r="S2402" s="1" t="s">
        <v>36</v>
      </c>
      <c r="T2402" s="1" t="s">
        <v>68</v>
      </c>
      <c r="U2402" s="1" t="s">
        <v>22</v>
      </c>
    </row>
    <row r="2403" spans="1:21" x14ac:dyDescent="0.25">
      <c r="A2403">
        <v>2405</v>
      </c>
      <c r="B2403">
        <f>IF(IFERROR(VLOOKUP(Origen[[#This Row],[Customer ID]],A2404:A6302,1,FALSE),0)&gt;0,1,0)</f>
        <v>0</v>
      </c>
      <c r="C2403">
        <v>28</v>
      </c>
      <c r="D2403" s="1" t="s">
        <v>2</v>
      </c>
      <c r="E2403" s="1" t="str">
        <f>IF(Origen[[#This Row],[Genero Sin Depurar]]="","Desconocido",Origen[[#This Row],[Genero Sin Depurar]])</f>
        <v>Male</v>
      </c>
      <c r="F2403" s="1" t="s">
        <v>41</v>
      </c>
      <c r="G2403" s="1" t="s">
        <v>4</v>
      </c>
      <c r="H2403" s="2">
        <v>50100</v>
      </c>
      <c r="I2403" s="2" t="str">
        <f>TEXT(Origen[[#This Row],[Fecha Compra]],"dddd")</f>
        <v>domingo</v>
      </c>
      <c r="J2403" s="7" t="str">
        <f>TEXT(MONTH(Origen[[#This Row],[Fecha Compra]]),"MM")</f>
        <v>01</v>
      </c>
      <c r="K2403" s="7">
        <f>YEAR(Origen[[#This Row],[Fecha Compra]])</f>
        <v>2037</v>
      </c>
      <c r="L2403">
        <v>23</v>
      </c>
      <c r="M2403">
        <v>33</v>
      </c>
      <c r="N2403">
        <f>Origen[[#This Row],[Unidades]]*Origen[[#This Row],[PVP]]</f>
        <v>759</v>
      </c>
      <c r="O2403" s="1" t="s">
        <v>46</v>
      </c>
      <c r="P2403" s="1" t="s">
        <v>6</v>
      </c>
      <c r="Q2403" s="1" t="s">
        <v>91</v>
      </c>
      <c r="R2403" s="1" t="s">
        <v>8</v>
      </c>
      <c r="S2403" s="1" t="s">
        <v>52</v>
      </c>
      <c r="T2403" s="1" t="s">
        <v>21</v>
      </c>
      <c r="U2403" s="1" t="s">
        <v>58</v>
      </c>
    </row>
    <row r="2404" spans="1:21" x14ac:dyDescent="0.25">
      <c r="A2404">
        <v>2406</v>
      </c>
      <c r="B2404">
        <f>IF(IFERROR(VLOOKUP(Origen[[#This Row],[Customer ID]],A2405:A6303,1,FALSE),0)&gt;0,1,0)</f>
        <v>0</v>
      </c>
      <c r="C2404">
        <v>69</v>
      </c>
      <c r="D2404" s="1" t="s">
        <v>2</v>
      </c>
      <c r="E2404" s="1" t="str">
        <f>IF(Origen[[#This Row],[Genero Sin Depurar]]="","Desconocido",Origen[[#This Row],[Genero Sin Depurar]])</f>
        <v>Male</v>
      </c>
      <c r="F2404" s="1" t="s">
        <v>16</v>
      </c>
      <c r="G2404" s="1" t="s">
        <v>4</v>
      </c>
      <c r="H2404" s="2">
        <v>50102</v>
      </c>
      <c r="I2404" s="2" t="str">
        <f>TEXT(Origen[[#This Row],[Fecha Compra]],"dddd")</f>
        <v>martes</v>
      </c>
      <c r="J2404" s="7" t="str">
        <f>TEXT(MONTH(Origen[[#This Row],[Fecha Compra]]),"MM")</f>
        <v>01</v>
      </c>
      <c r="K2404" s="7">
        <f>YEAR(Origen[[#This Row],[Fecha Compra]])</f>
        <v>2037</v>
      </c>
      <c r="L2404">
        <v>5</v>
      </c>
      <c r="M2404">
        <v>97</v>
      </c>
      <c r="N2404">
        <f>Origen[[#This Row],[Unidades]]*Origen[[#This Row],[PVP]]</f>
        <v>485</v>
      </c>
      <c r="O2404" s="1" t="s">
        <v>81</v>
      </c>
      <c r="P2404" s="1" t="s">
        <v>74</v>
      </c>
      <c r="Q2404" s="1" t="s">
        <v>47</v>
      </c>
      <c r="R2404" s="1" t="s">
        <v>39</v>
      </c>
      <c r="S2404" s="1" t="s">
        <v>36</v>
      </c>
      <c r="T2404" s="1" t="s">
        <v>68</v>
      </c>
      <c r="U2404" s="1" t="s">
        <v>40</v>
      </c>
    </row>
    <row r="2405" spans="1:21" x14ac:dyDescent="0.25">
      <c r="A2405">
        <v>2407</v>
      </c>
      <c r="B2405">
        <f>IF(IFERROR(VLOOKUP(Origen[[#This Row],[Customer ID]],A2406:A6304,1,FALSE),0)&gt;0,1,0)</f>
        <v>0</v>
      </c>
      <c r="C2405">
        <v>54</v>
      </c>
      <c r="D2405" s="1" t="s">
        <v>2</v>
      </c>
      <c r="E2405" s="1" t="str">
        <f>IF(Origen[[#This Row],[Genero Sin Depurar]]="","Desconocido",Origen[[#This Row],[Genero Sin Depurar]])</f>
        <v>Male</v>
      </c>
      <c r="F2405" s="1" t="s">
        <v>101</v>
      </c>
      <c r="G2405" s="1" t="s">
        <v>49</v>
      </c>
      <c r="H2405" s="2">
        <v>50104</v>
      </c>
      <c r="I2405" s="2" t="str">
        <f>TEXT(Origen[[#This Row],[Fecha Compra]],"dddd")</f>
        <v>jueves</v>
      </c>
      <c r="J2405" s="7" t="str">
        <f>TEXT(MONTH(Origen[[#This Row],[Fecha Compra]]),"MM")</f>
        <v>01</v>
      </c>
      <c r="K2405" s="7">
        <f>YEAR(Origen[[#This Row],[Fecha Compra]])</f>
        <v>2037</v>
      </c>
      <c r="L2405">
        <v>26</v>
      </c>
      <c r="M2405">
        <v>57</v>
      </c>
      <c r="N2405">
        <f>Origen[[#This Row],[Unidades]]*Origen[[#This Row],[PVP]]</f>
        <v>1482</v>
      </c>
      <c r="O2405" s="1" t="s">
        <v>81</v>
      </c>
      <c r="P2405" s="1" t="s">
        <v>26</v>
      </c>
      <c r="Q2405" s="1" t="s">
        <v>108</v>
      </c>
      <c r="R2405" s="1" t="s">
        <v>8</v>
      </c>
      <c r="S2405" s="1" t="s">
        <v>36</v>
      </c>
      <c r="T2405" s="1" t="s">
        <v>28</v>
      </c>
      <c r="U2405" s="1" t="s">
        <v>22</v>
      </c>
    </row>
    <row r="2406" spans="1:21" x14ac:dyDescent="0.25">
      <c r="A2406">
        <v>2408</v>
      </c>
      <c r="B2406">
        <f>IF(IFERROR(VLOOKUP(Origen[[#This Row],[Customer ID]],A2407:A6305,1,FALSE),0)&gt;0,1,0)</f>
        <v>0</v>
      </c>
      <c r="C2406">
        <v>52</v>
      </c>
      <c r="D2406" s="1" t="s">
        <v>2</v>
      </c>
      <c r="E2406" s="1" t="str">
        <f>IF(Origen[[#This Row],[Genero Sin Depurar]]="","Desconocido",Origen[[#This Row],[Genero Sin Depurar]])</f>
        <v>Male</v>
      </c>
      <c r="F2406" s="1" t="s">
        <v>41</v>
      </c>
      <c r="G2406" s="1" t="s">
        <v>4</v>
      </c>
      <c r="H2406" s="2">
        <v>50106</v>
      </c>
      <c r="I2406" s="2" t="str">
        <f>TEXT(Origen[[#This Row],[Fecha Compra]],"dddd")</f>
        <v>sábado</v>
      </c>
      <c r="J2406" s="7" t="str">
        <f>TEXT(MONTH(Origen[[#This Row],[Fecha Compra]]),"MM")</f>
        <v>01</v>
      </c>
      <c r="K2406" s="7">
        <f>YEAR(Origen[[#This Row],[Fecha Compra]])</f>
        <v>2037</v>
      </c>
      <c r="L2406">
        <v>11</v>
      </c>
      <c r="M2406">
        <v>38</v>
      </c>
      <c r="N2406">
        <f>Origen[[#This Row],[Unidades]]*Origen[[#This Row],[PVP]]</f>
        <v>418</v>
      </c>
      <c r="O2406" s="1" t="s">
        <v>97</v>
      </c>
      <c r="P2406" s="1" t="s">
        <v>26</v>
      </c>
      <c r="Q2406" s="1" t="s">
        <v>100</v>
      </c>
      <c r="R2406" s="1" t="s">
        <v>35</v>
      </c>
      <c r="S2406" s="1" t="s">
        <v>9</v>
      </c>
      <c r="T2406" s="1" t="s">
        <v>21</v>
      </c>
      <c r="U2406" s="1" t="s">
        <v>58</v>
      </c>
    </row>
    <row r="2407" spans="1:21" x14ac:dyDescent="0.25">
      <c r="A2407">
        <v>2409</v>
      </c>
      <c r="B2407">
        <f>IF(IFERROR(VLOOKUP(Origen[[#This Row],[Customer ID]],A2408:A6306,1,FALSE),0)&gt;0,1,0)</f>
        <v>0</v>
      </c>
      <c r="C2407">
        <v>23</v>
      </c>
      <c r="D2407" s="1" t="s">
        <v>2</v>
      </c>
      <c r="E2407" s="1" t="str">
        <f>IF(Origen[[#This Row],[Genero Sin Depurar]]="","Desconocido",Origen[[#This Row],[Genero Sin Depurar]])</f>
        <v>Male</v>
      </c>
      <c r="F2407" s="1" t="s">
        <v>32</v>
      </c>
      <c r="G2407" s="1" t="s">
        <v>24</v>
      </c>
      <c r="H2407" s="2">
        <v>50108</v>
      </c>
      <c r="I2407" s="2" t="str">
        <f>TEXT(Origen[[#This Row],[Fecha Compra]],"dddd")</f>
        <v>lunes</v>
      </c>
      <c r="J2407" s="7" t="str">
        <f>TEXT(MONTH(Origen[[#This Row],[Fecha Compra]]),"MM")</f>
        <v>01</v>
      </c>
      <c r="K2407" s="7">
        <f>YEAR(Origen[[#This Row],[Fecha Compra]])</f>
        <v>2037</v>
      </c>
      <c r="L2407">
        <v>44</v>
      </c>
      <c r="M2407">
        <v>55</v>
      </c>
      <c r="N2407">
        <f>Origen[[#This Row],[Unidades]]*Origen[[#This Row],[PVP]]</f>
        <v>2420</v>
      </c>
      <c r="O2407" s="1" t="s">
        <v>59</v>
      </c>
      <c r="P2407" s="1" t="s">
        <v>74</v>
      </c>
      <c r="Q2407" s="1" t="s">
        <v>76</v>
      </c>
      <c r="R2407" s="1" t="s">
        <v>39</v>
      </c>
      <c r="S2407" s="1" t="s">
        <v>27</v>
      </c>
      <c r="T2407" s="1" t="s">
        <v>68</v>
      </c>
      <c r="U2407" s="1" t="s">
        <v>79</v>
      </c>
    </row>
    <row r="2408" spans="1:21" x14ac:dyDescent="0.25">
      <c r="A2408">
        <v>2410</v>
      </c>
      <c r="B2408">
        <f>IF(IFERROR(VLOOKUP(Origen[[#This Row],[Customer ID]],A2409:A6307,1,FALSE),0)&gt;0,1,0)</f>
        <v>0</v>
      </c>
      <c r="C2408">
        <v>26</v>
      </c>
      <c r="D2408" s="1" t="s">
        <v>2</v>
      </c>
      <c r="E2408" s="1" t="str">
        <f>IF(Origen[[#This Row],[Genero Sin Depurar]]="","Desconocido",Origen[[#This Row],[Genero Sin Depurar]])</f>
        <v>Male</v>
      </c>
      <c r="F2408" s="1" t="s">
        <v>88</v>
      </c>
      <c r="G2408" s="1" t="s">
        <v>49</v>
      </c>
      <c r="H2408" s="2">
        <v>50110</v>
      </c>
      <c r="I2408" s="2" t="str">
        <f>TEXT(Origen[[#This Row],[Fecha Compra]],"dddd")</f>
        <v>miércoles</v>
      </c>
      <c r="J2408" s="7" t="str">
        <f>TEXT(MONTH(Origen[[#This Row],[Fecha Compra]]),"MM")</f>
        <v>01</v>
      </c>
      <c r="K2408" s="7">
        <f>YEAR(Origen[[#This Row],[Fecha Compra]])</f>
        <v>2037</v>
      </c>
      <c r="L2408">
        <v>47</v>
      </c>
      <c r="M2408">
        <v>37</v>
      </c>
      <c r="N2408">
        <f>Origen[[#This Row],[Unidades]]*Origen[[#This Row],[PVP]]</f>
        <v>1739</v>
      </c>
      <c r="O2408" s="1" t="s">
        <v>131</v>
      </c>
      <c r="P2408" s="1" t="s">
        <v>6</v>
      </c>
      <c r="Q2408" s="1" t="s">
        <v>116</v>
      </c>
      <c r="R2408" s="1" t="s">
        <v>19</v>
      </c>
      <c r="S2408" s="1" t="s">
        <v>56</v>
      </c>
      <c r="T2408" s="1" t="s">
        <v>15</v>
      </c>
      <c r="U2408" s="1" t="s">
        <v>79</v>
      </c>
    </row>
    <row r="2409" spans="1:21" x14ac:dyDescent="0.25">
      <c r="A2409">
        <v>2411</v>
      </c>
      <c r="B2409">
        <f>IF(IFERROR(VLOOKUP(Origen[[#This Row],[Customer ID]],A2410:A6308,1,FALSE),0)&gt;0,1,0)</f>
        <v>0</v>
      </c>
      <c r="C2409">
        <v>48</v>
      </c>
      <c r="D2409" s="1" t="s">
        <v>2</v>
      </c>
      <c r="E2409" s="1" t="str">
        <f>IF(Origen[[#This Row],[Genero Sin Depurar]]="","Desconocido",Origen[[#This Row],[Genero Sin Depurar]])</f>
        <v>Male</v>
      </c>
      <c r="F2409" s="1" t="s">
        <v>53</v>
      </c>
      <c r="G2409" s="1" t="s">
        <v>24</v>
      </c>
      <c r="H2409" s="2">
        <v>50112</v>
      </c>
      <c r="I2409" s="2" t="str">
        <f>TEXT(Origen[[#This Row],[Fecha Compra]],"dddd")</f>
        <v>viernes</v>
      </c>
      <c r="J2409" s="7" t="str">
        <f>TEXT(MONTH(Origen[[#This Row],[Fecha Compra]]),"MM")</f>
        <v>01</v>
      </c>
      <c r="K2409" s="7">
        <f>YEAR(Origen[[#This Row],[Fecha Compra]])</f>
        <v>2037</v>
      </c>
      <c r="L2409">
        <v>46</v>
      </c>
      <c r="M2409">
        <v>43</v>
      </c>
      <c r="N2409">
        <f>Origen[[#This Row],[Unidades]]*Origen[[#This Row],[PVP]]</f>
        <v>1978</v>
      </c>
      <c r="O2409" s="1" t="s">
        <v>132</v>
      </c>
      <c r="P2409" s="1" t="s">
        <v>26</v>
      </c>
      <c r="Q2409" s="1" t="s">
        <v>14</v>
      </c>
      <c r="R2409" s="1" t="s">
        <v>35</v>
      </c>
      <c r="S2409" s="1" t="s">
        <v>20</v>
      </c>
      <c r="T2409" s="1" t="s">
        <v>28</v>
      </c>
      <c r="U2409" s="1" t="s">
        <v>70</v>
      </c>
    </row>
    <row r="2410" spans="1:21" x14ac:dyDescent="0.25">
      <c r="A2410">
        <v>2412</v>
      </c>
      <c r="B2410">
        <f>IF(IFERROR(VLOOKUP(Origen[[#This Row],[Customer ID]],A2411:A6309,1,FALSE),0)&gt;0,1,0)</f>
        <v>0</v>
      </c>
      <c r="C2410">
        <v>49</v>
      </c>
      <c r="D2410" s="1" t="s">
        <v>2</v>
      </c>
      <c r="E2410" s="1" t="str">
        <f>IF(Origen[[#This Row],[Genero Sin Depurar]]="","Desconocido",Origen[[#This Row],[Genero Sin Depurar]])</f>
        <v>Male</v>
      </c>
      <c r="F2410" s="1" t="s">
        <v>86</v>
      </c>
      <c r="G2410" s="1" t="s">
        <v>4</v>
      </c>
      <c r="H2410" s="2">
        <v>50114</v>
      </c>
      <c r="I2410" s="2" t="str">
        <f>TEXT(Origen[[#This Row],[Fecha Compra]],"dddd")</f>
        <v>domingo</v>
      </c>
      <c r="J2410" s="7" t="str">
        <f>TEXT(MONTH(Origen[[#This Row],[Fecha Compra]]),"MM")</f>
        <v>01</v>
      </c>
      <c r="K2410" s="7">
        <f>YEAR(Origen[[#This Row],[Fecha Compra]])</f>
        <v>2037</v>
      </c>
      <c r="L2410">
        <v>35</v>
      </c>
      <c r="M2410">
        <v>96</v>
      </c>
      <c r="N2410">
        <f>Origen[[#This Row],[Unidades]]*Origen[[#This Row],[PVP]]</f>
        <v>3360</v>
      </c>
      <c r="O2410" s="1" t="s">
        <v>123</v>
      </c>
      <c r="P2410" s="1" t="s">
        <v>26</v>
      </c>
      <c r="Q2410" s="1" t="s">
        <v>91</v>
      </c>
      <c r="R2410" s="1" t="s">
        <v>35</v>
      </c>
      <c r="S2410" s="1" t="s">
        <v>20</v>
      </c>
      <c r="T2410" s="1" t="s">
        <v>15</v>
      </c>
      <c r="U2410" s="1" t="s">
        <v>79</v>
      </c>
    </row>
    <row r="2411" spans="1:21" x14ac:dyDescent="0.25">
      <c r="A2411">
        <v>2413</v>
      </c>
      <c r="B2411">
        <f>IF(IFERROR(VLOOKUP(Origen[[#This Row],[Customer ID]],A2412:A6310,1,FALSE),0)&gt;0,1,0)</f>
        <v>0</v>
      </c>
      <c r="C2411">
        <v>53</v>
      </c>
      <c r="D2411" s="1" t="s">
        <v>2</v>
      </c>
      <c r="E2411" s="1" t="str">
        <f>IF(Origen[[#This Row],[Genero Sin Depurar]]="","Desconocido",Origen[[#This Row],[Genero Sin Depurar]])</f>
        <v>Male</v>
      </c>
      <c r="F2411" s="1" t="s">
        <v>84</v>
      </c>
      <c r="G2411" s="1" t="s">
        <v>45</v>
      </c>
      <c r="H2411" s="2">
        <v>50116</v>
      </c>
      <c r="I2411" s="2" t="str">
        <f>TEXT(Origen[[#This Row],[Fecha Compra]],"dddd")</f>
        <v>martes</v>
      </c>
      <c r="J2411" s="7" t="str">
        <f>TEXT(MONTH(Origen[[#This Row],[Fecha Compra]]),"MM")</f>
        <v>01</v>
      </c>
      <c r="K2411" s="7">
        <f>YEAR(Origen[[#This Row],[Fecha Compra]])</f>
        <v>2037</v>
      </c>
      <c r="L2411">
        <v>8</v>
      </c>
      <c r="M2411">
        <v>51</v>
      </c>
      <c r="N2411">
        <f>Origen[[#This Row],[Unidades]]*Origen[[#This Row],[PVP]]</f>
        <v>408</v>
      </c>
      <c r="O2411" s="1" t="s">
        <v>29</v>
      </c>
      <c r="P2411" s="1" t="s">
        <v>26</v>
      </c>
      <c r="Q2411" s="1" t="s">
        <v>51</v>
      </c>
      <c r="R2411" s="1" t="s">
        <v>8</v>
      </c>
      <c r="S2411" s="1" t="s">
        <v>52</v>
      </c>
      <c r="T2411" s="1" t="s">
        <v>57</v>
      </c>
      <c r="U2411" s="1" t="s">
        <v>58</v>
      </c>
    </row>
    <row r="2412" spans="1:21" x14ac:dyDescent="0.25">
      <c r="A2412">
        <v>2414</v>
      </c>
      <c r="B2412">
        <f>IF(IFERROR(VLOOKUP(Origen[[#This Row],[Customer ID]],A2413:A6311,1,FALSE),0)&gt;0,1,0)</f>
        <v>0</v>
      </c>
      <c r="C2412">
        <v>69</v>
      </c>
      <c r="D2412" s="1" t="s">
        <v>2</v>
      </c>
      <c r="E2412" s="1" t="str">
        <f>IF(Origen[[#This Row],[Genero Sin Depurar]]="","Desconocido",Origen[[#This Row],[Genero Sin Depurar]])</f>
        <v>Male</v>
      </c>
      <c r="F2412" s="1" t="s">
        <v>41</v>
      </c>
      <c r="G2412" s="1" t="s">
        <v>4</v>
      </c>
      <c r="H2412" s="2">
        <v>50118</v>
      </c>
      <c r="I2412" s="2" t="str">
        <f>TEXT(Origen[[#This Row],[Fecha Compra]],"dddd")</f>
        <v>jueves</v>
      </c>
      <c r="J2412" s="7" t="str">
        <f>TEXT(MONTH(Origen[[#This Row],[Fecha Compra]]),"MM")</f>
        <v>01</v>
      </c>
      <c r="K2412" s="7">
        <f>YEAR(Origen[[#This Row],[Fecha Compra]])</f>
        <v>2037</v>
      </c>
      <c r="L2412">
        <v>30</v>
      </c>
      <c r="M2412">
        <v>95</v>
      </c>
      <c r="N2412">
        <f>Origen[[#This Row],[Unidades]]*Origen[[#This Row],[PVP]]</f>
        <v>2850</v>
      </c>
      <c r="O2412" s="1" t="s">
        <v>120</v>
      </c>
      <c r="P2412" s="1" t="s">
        <v>74</v>
      </c>
      <c r="Q2412" s="1" t="s">
        <v>65</v>
      </c>
      <c r="R2412" s="1" t="s">
        <v>39</v>
      </c>
      <c r="S2412" s="1" t="s">
        <v>52</v>
      </c>
      <c r="T2412" s="1" t="s">
        <v>57</v>
      </c>
      <c r="U2412" s="1" t="s">
        <v>22</v>
      </c>
    </row>
    <row r="2413" spans="1:21" x14ac:dyDescent="0.25">
      <c r="A2413">
        <v>2415</v>
      </c>
      <c r="B2413">
        <f>IF(IFERROR(VLOOKUP(Origen[[#This Row],[Customer ID]],A2414:A6312,1,FALSE),0)&gt;0,1,0)</f>
        <v>0</v>
      </c>
      <c r="C2413">
        <v>26</v>
      </c>
      <c r="D2413" s="1" t="s">
        <v>2</v>
      </c>
      <c r="E2413" s="1" t="str">
        <f>IF(Origen[[#This Row],[Genero Sin Depurar]]="","Desconocido",Origen[[#This Row],[Genero Sin Depurar]])</f>
        <v>Male</v>
      </c>
      <c r="F2413" s="1" t="s">
        <v>107</v>
      </c>
      <c r="G2413" s="1" t="s">
        <v>4</v>
      </c>
      <c r="H2413" s="2">
        <v>50120</v>
      </c>
      <c r="I2413" s="2" t="str">
        <f>TEXT(Origen[[#This Row],[Fecha Compra]],"dddd")</f>
        <v>sábado</v>
      </c>
      <c r="J2413" s="7" t="str">
        <f>TEXT(MONTH(Origen[[#This Row],[Fecha Compra]]),"MM")</f>
        <v>01</v>
      </c>
      <c r="K2413" s="7">
        <f>YEAR(Origen[[#This Row],[Fecha Compra]])</f>
        <v>2037</v>
      </c>
      <c r="L2413">
        <v>14</v>
      </c>
      <c r="M2413">
        <v>26</v>
      </c>
      <c r="N2413">
        <f>Origen[[#This Row],[Unidades]]*Origen[[#This Row],[PVP]]</f>
        <v>364</v>
      </c>
      <c r="O2413" s="1" t="s">
        <v>123</v>
      </c>
      <c r="P2413" s="1" t="s">
        <v>26</v>
      </c>
      <c r="Q2413" s="1" t="s">
        <v>75</v>
      </c>
      <c r="R2413" s="1" t="s">
        <v>35</v>
      </c>
      <c r="S2413" s="1" t="s">
        <v>27</v>
      </c>
      <c r="T2413" s="1" t="s">
        <v>21</v>
      </c>
      <c r="U2413" s="1" t="s">
        <v>58</v>
      </c>
    </row>
    <row r="2414" spans="1:21" x14ac:dyDescent="0.25">
      <c r="A2414">
        <v>2416</v>
      </c>
      <c r="B2414">
        <f>IF(IFERROR(VLOOKUP(Origen[[#This Row],[Customer ID]],A2415:A6313,1,FALSE),0)&gt;0,1,0)</f>
        <v>0</v>
      </c>
      <c r="C2414">
        <v>21</v>
      </c>
      <c r="D2414" s="1" t="s">
        <v>2</v>
      </c>
      <c r="E2414" s="1" t="str">
        <f>IF(Origen[[#This Row],[Genero Sin Depurar]]="","Desconocido",Origen[[#This Row],[Genero Sin Depurar]])</f>
        <v>Male</v>
      </c>
      <c r="F2414" s="1" t="s">
        <v>44</v>
      </c>
      <c r="G2414" s="1" t="s">
        <v>45</v>
      </c>
      <c r="H2414" s="2">
        <v>50122</v>
      </c>
      <c r="I2414" s="2" t="str">
        <f>TEXT(Origen[[#This Row],[Fecha Compra]],"dddd")</f>
        <v>lunes</v>
      </c>
      <c r="J2414" s="7" t="str">
        <f>TEXT(MONTH(Origen[[#This Row],[Fecha Compra]]),"MM")</f>
        <v>01</v>
      </c>
      <c r="K2414" s="7">
        <f>YEAR(Origen[[#This Row],[Fecha Compra]])</f>
        <v>2037</v>
      </c>
      <c r="L2414">
        <v>30</v>
      </c>
      <c r="M2414">
        <v>34</v>
      </c>
      <c r="N2414">
        <f>Origen[[#This Row],[Unidades]]*Origen[[#This Row],[PVP]]</f>
        <v>1020</v>
      </c>
      <c r="O2414" s="1" t="s">
        <v>59</v>
      </c>
      <c r="P2414" s="1" t="s">
        <v>74</v>
      </c>
      <c r="Q2414" s="1" t="s">
        <v>75</v>
      </c>
      <c r="R2414" s="1" t="s">
        <v>39</v>
      </c>
      <c r="S2414" s="1" t="s">
        <v>36</v>
      </c>
      <c r="T2414" s="1" t="s">
        <v>57</v>
      </c>
      <c r="U2414" s="1" t="s">
        <v>22</v>
      </c>
    </row>
    <row r="2415" spans="1:21" x14ac:dyDescent="0.25">
      <c r="A2415">
        <v>2417</v>
      </c>
      <c r="B2415">
        <f>IF(IFERROR(VLOOKUP(Origen[[#This Row],[Customer ID]],A2416:A6314,1,FALSE),0)&gt;0,1,0)</f>
        <v>0</v>
      </c>
      <c r="C2415">
        <v>59</v>
      </c>
      <c r="D2415" s="1" t="s">
        <v>2</v>
      </c>
      <c r="E2415" s="1" t="str">
        <f>IF(Origen[[#This Row],[Genero Sin Depurar]]="","Desconocido",Origen[[#This Row],[Genero Sin Depurar]])</f>
        <v>Male</v>
      </c>
      <c r="F2415" s="1" t="s">
        <v>23</v>
      </c>
      <c r="G2415" s="1" t="s">
        <v>24</v>
      </c>
      <c r="H2415" s="2">
        <v>50124</v>
      </c>
      <c r="I2415" s="2" t="str">
        <f>TEXT(Origen[[#This Row],[Fecha Compra]],"dddd")</f>
        <v>miércoles</v>
      </c>
      <c r="J2415" s="7" t="str">
        <f>TEXT(MONTH(Origen[[#This Row],[Fecha Compra]]),"MM")</f>
        <v>01</v>
      </c>
      <c r="K2415" s="7">
        <f>YEAR(Origen[[#This Row],[Fecha Compra]])</f>
        <v>2037</v>
      </c>
      <c r="L2415">
        <v>26</v>
      </c>
      <c r="M2415">
        <v>83</v>
      </c>
      <c r="N2415">
        <f>Origen[[#This Row],[Unidades]]*Origen[[#This Row],[PVP]]</f>
        <v>2158</v>
      </c>
      <c r="O2415" s="1" t="s">
        <v>127</v>
      </c>
      <c r="P2415" s="1" t="s">
        <v>18</v>
      </c>
      <c r="Q2415" s="1" t="s">
        <v>76</v>
      </c>
      <c r="R2415" s="1" t="s">
        <v>35</v>
      </c>
      <c r="S2415" s="1" t="s">
        <v>27</v>
      </c>
      <c r="T2415" s="1" t="s">
        <v>21</v>
      </c>
      <c r="U2415" s="1" t="s">
        <v>79</v>
      </c>
    </row>
    <row r="2416" spans="1:21" x14ac:dyDescent="0.25">
      <c r="A2416">
        <v>2418</v>
      </c>
      <c r="B2416">
        <f>IF(IFERROR(VLOOKUP(Origen[[#This Row],[Customer ID]],A2417:A6315,1,FALSE),0)&gt;0,1,0)</f>
        <v>0</v>
      </c>
      <c r="C2416">
        <v>21</v>
      </c>
      <c r="D2416" s="1" t="s">
        <v>2</v>
      </c>
      <c r="E2416" s="1" t="str">
        <f>IF(Origen[[#This Row],[Genero Sin Depurar]]="","Desconocido",Origen[[#This Row],[Genero Sin Depurar]])</f>
        <v>Male</v>
      </c>
      <c r="F2416" s="1" t="s">
        <v>114</v>
      </c>
      <c r="G2416" s="1" t="s">
        <v>49</v>
      </c>
      <c r="H2416" s="2">
        <v>50126</v>
      </c>
      <c r="I2416" s="2" t="str">
        <f>TEXT(Origen[[#This Row],[Fecha Compra]],"dddd")</f>
        <v>viernes</v>
      </c>
      <c r="J2416" s="7" t="str">
        <f>TEXT(MONTH(Origen[[#This Row],[Fecha Compra]]),"MM")</f>
        <v>01</v>
      </c>
      <c r="K2416" s="7">
        <f>YEAR(Origen[[#This Row],[Fecha Compra]])</f>
        <v>2037</v>
      </c>
      <c r="L2416">
        <v>32</v>
      </c>
      <c r="M2416">
        <v>24</v>
      </c>
      <c r="N2416">
        <f>Origen[[#This Row],[Unidades]]*Origen[[#This Row],[PVP]]</f>
        <v>768</v>
      </c>
      <c r="O2416" s="1" t="s">
        <v>102</v>
      </c>
      <c r="P2416" s="1" t="s">
        <v>26</v>
      </c>
      <c r="Q2416" s="1" t="s">
        <v>60</v>
      </c>
      <c r="R2416" s="1" t="s">
        <v>39</v>
      </c>
      <c r="S2416" s="1" t="s">
        <v>36</v>
      </c>
      <c r="T2416" s="1" t="s">
        <v>10</v>
      </c>
      <c r="U2416" s="1" t="s">
        <v>11</v>
      </c>
    </row>
    <row r="2417" spans="1:21" x14ac:dyDescent="0.25">
      <c r="A2417">
        <v>2419</v>
      </c>
      <c r="B2417">
        <f>IF(IFERROR(VLOOKUP(Origen[[#This Row],[Customer ID]],A2418:A6316,1,FALSE),0)&gt;0,1,0)</f>
        <v>0</v>
      </c>
      <c r="C2417">
        <v>22</v>
      </c>
      <c r="D2417" s="1" t="s">
        <v>2</v>
      </c>
      <c r="E2417" s="1" t="str">
        <f>IF(Origen[[#This Row],[Genero Sin Depurar]]="","Desconocido",Origen[[#This Row],[Genero Sin Depurar]])</f>
        <v>Male</v>
      </c>
      <c r="F2417" s="1" t="s">
        <v>77</v>
      </c>
      <c r="G2417" s="1" t="s">
        <v>4</v>
      </c>
      <c r="H2417" s="2">
        <v>50128</v>
      </c>
      <c r="I2417" s="2" t="str">
        <f>TEXT(Origen[[#This Row],[Fecha Compra]],"dddd")</f>
        <v>domingo</v>
      </c>
      <c r="J2417" s="7" t="str">
        <f>TEXT(MONTH(Origen[[#This Row],[Fecha Compra]]),"MM")</f>
        <v>01</v>
      </c>
      <c r="K2417" s="7">
        <f>YEAR(Origen[[#This Row],[Fecha Compra]])</f>
        <v>2037</v>
      </c>
      <c r="L2417">
        <v>47</v>
      </c>
      <c r="M2417">
        <v>69</v>
      </c>
      <c r="N2417">
        <f>Origen[[#This Row],[Unidades]]*Origen[[#This Row],[PVP]]</f>
        <v>3243</v>
      </c>
      <c r="O2417" s="1" t="s">
        <v>133</v>
      </c>
      <c r="P2417" s="1" t="s">
        <v>18</v>
      </c>
      <c r="Q2417" s="1" t="s">
        <v>108</v>
      </c>
      <c r="R2417" s="1" t="s">
        <v>39</v>
      </c>
      <c r="S2417" s="1" t="s">
        <v>27</v>
      </c>
      <c r="T2417" s="1" t="s">
        <v>15</v>
      </c>
      <c r="U2417" s="1" t="s">
        <v>79</v>
      </c>
    </row>
    <row r="2418" spans="1:21" x14ac:dyDescent="0.25">
      <c r="A2418">
        <v>2420</v>
      </c>
      <c r="B2418">
        <f>IF(IFERROR(VLOOKUP(Origen[[#This Row],[Customer ID]],A2419:A6317,1,FALSE),0)&gt;0,1,0)</f>
        <v>0</v>
      </c>
      <c r="C2418">
        <v>26</v>
      </c>
      <c r="D2418" s="1" t="s">
        <v>2</v>
      </c>
      <c r="E2418" s="1" t="str">
        <f>IF(Origen[[#This Row],[Genero Sin Depurar]]="","Desconocido",Origen[[#This Row],[Genero Sin Depurar]])</f>
        <v>Male</v>
      </c>
      <c r="F2418" s="1" t="s">
        <v>12</v>
      </c>
      <c r="G2418" s="1" t="s">
        <v>4</v>
      </c>
      <c r="H2418" s="2">
        <v>50130</v>
      </c>
      <c r="I2418" s="2" t="str">
        <f>TEXT(Origen[[#This Row],[Fecha Compra]],"dddd")</f>
        <v>martes</v>
      </c>
      <c r="J2418" s="7" t="str">
        <f>TEXT(MONTH(Origen[[#This Row],[Fecha Compra]]),"MM")</f>
        <v>01</v>
      </c>
      <c r="K2418" s="7">
        <f>YEAR(Origen[[#This Row],[Fecha Compra]])</f>
        <v>2037</v>
      </c>
      <c r="L2418">
        <v>11</v>
      </c>
      <c r="M2418">
        <v>40</v>
      </c>
      <c r="N2418">
        <f>Origen[[#This Row],[Unidades]]*Origen[[#This Row],[PVP]]</f>
        <v>440</v>
      </c>
      <c r="O2418" s="1" t="s">
        <v>80</v>
      </c>
      <c r="P2418" s="1" t="s">
        <v>26</v>
      </c>
      <c r="Q2418" s="1" t="s">
        <v>126</v>
      </c>
      <c r="R2418" s="1" t="s">
        <v>39</v>
      </c>
      <c r="S2418" s="1" t="s">
        <v>27</v>
      </c>
      <c r="T2418" s="1" t="s">
        <v>21</v>
      </c>
      <c r="U2418" s="1" t="s">
        <v>79</v>
      </c>
    </row>
    <row r="2419" spans="1:21" x14ac:dyDescent="0.25">
      <c r="A2419">
        <v>2421</v>
      </c>
      <c r="B2419">
        <f>IF(IFERROR(VLOOKUP(Origen[[#This Row],[Customer ID]],A2420:A6318,1,FALSE),0)&gt;0,1,0)</f>
        <v>0</v>
      </c>
      <c r="C2419">
        <v>41</v>
      </c>
      <c r="D2419" s="1" t="s">
        <v>2</v>
      </c>
      <c r="E2419" s="1" t="str">
        <f>IF(Origen[[#This Row],[Genero Sin Depurar]]="","Desconocido",Origen[[#This Row],[Genero Sin Depurar]])</f>
        <v>Male</v>
      </c>
      <c r="F2419" s="1" t="s">
        <v>84</v>
      </c>
      <c r="G2419" s="1" t="s">
        <v>45</v>
      </c>
      <c r="H2419" s="2">
        <v>50132</v>
      </c>
      <c r="I2419" s="2" t="str">
        <f>TEXT(Origen[[#This Row],[Fecha Compra]],"dddd")</f>
        <v>jueves</v>
      </c>
      <c r="J2419" s="7" t="str">
        <f>TEXT(MONTH(Origen[[#This Row],[Fecha Compra]]),"MM")</f>
        <v>01</v>
      </c>
      <c r="K2419" s="7">
        <f>YEAR(Origen[[#This Row],[Fecha Compra]])</f>
        <v>2037</v>
      </c>
      <c r="L2419">
        <v>28</v>
      </c>
      <c r="M2419">
        <v>87</v>
      </c>
      <c r="N2419">
        <f>Origen[[#This Row],[Unidades]]*Origen[[#This Row],[PVP]]</f>
        <v>2436</v>
      </c>
      <c r="O2419" s="1" t="s">
        <v>80</v>
      </c>
      <c r="P2419" s="1" t="s">
        <v>18</v>
      </c>
      <c r="Q2419" s="1" t="s">
        <v>78</v>
      </c>
      <c r="R2419" s="1" t="s">
        <v>8</v>
      </c>
      <c r="S2419" s="1" t="s">
        <v>20</v>
      </c>
      <c r="T2419" s="1" t="s">
        <v>28</v>
      </c>
      <c r="U2419" s="1" t="s">
        <v>31</v>
      </c>
    </row>
    <row r="2420" spans="1:21" x14ac:dyDescent="0.25">
      <c r="A2420">
        <v>2422</v>
      </c>
      <c r="B2420">
        <f>IF(IFERROR(VLOOKUP(Origen[[#This Row],[Customer ID]],A2421:A6319,1,FALSE),0)&gt;0,1,0)</f>
        <v>0</v>
      </c>
      <c r="C2420">
        <v>37</v>
      </c>
      <c r="D2420" s="1" t="s">
        <v>2</v>
      </c>
      <c r="E2420" s="1" t="str">
        <f>IF(Origen[[#This Row],[Genero Sin Depurar]]="","Desconocido",Origen[[#This Row],[Genero Sin Depurar]])</f>
        <v>Male</v>
      </c>
      <c r="F2420" s="1" t="s">
        <v>32</v>
      </c>
      <c r="G2420" s="1" t="s">
        <v>24</v>
      </c>
      <c r="H2420" s="2">
        <v>50134</v>
      </c>
      <c r="I2420" s="2" t="str">
        <f>TEXT(Origen[[#This Row],[Fecha Compra]],"dddd")</f>
        <v>sábado</v>
      </c>
      <c r="J2420" s="7" t="str">
        <f>TEXT(MONTH(Origen[[#This Row],[Fecha Compra]]),"MM")</f>
        <v>01</v>
      </c>
      <c r="K2420" s="7">
        <f>YEAR(Origen[[#This Row],[Fecha Compra]])</f>
        <v>2037</v>
      </c>
      <c r="L2420">
        <v>2</v>
      </c>
      <c r="M2420">
        <v>46</v>
      </c>
      <c r="N2420">
        <f>Origen[[#This Row],[Unidades]]*Origen[[#This Row],[PVP]]</f>
        <v>92</v>
      </c>
      <c r="O2420" s="1" t="s">
        <v>130</v>
      </c>
      <c r="P2420" s="1" t="s">
        <v>6</v>
      </c>
      <c r="Q2420" s="1" t="s">
        <v>51</v>
      </c>
      <c r="R2420" s="1" t="s">
        <v>19</v>
      </c>
      <c r="S2420" s="1" t="s">
        <v>36</v>
      </c>
      <c r="T2420" s="1" t="s">
        <v>68</v>
      </c>
      <c r="U2420" s="1" t="s">
        <v>79</v>
      </c>
    </row>
    <row r="2421" spans="1:21" x14ac:dyDescent="0.25">
      <c r="A2421">
        <v>2423</v>
      </c>
      <c r="B2421">
        <f>IF(IFERROR(VLOOKUP(Origen[[#This Row],[Customer ID]],A2422:A6320,1,FALSE),0)&gt;0,1,0)</f>
        <v>0</v>
      </c>
      <c r="C2421">
        <v>30</v>
      </c>
      <c r="D2421" s="1" t="s">
        <v>2</v>
      </c>
      <c r="E2421" s="1" t="str">
        <f>IF(Origen[[#This Row],[Genero Sin Depurar]]="","Desconocido",Origen[[#This Row],[Genero Sin Depurar]])</f>
        <v>Male</v>
      </c>
      <c r="F2421" s="1" t="s">
        <v>88</v>
      </c>
      <c r="G2421" s="1" t="s">
        <v>49</v>
      </c>
      <c r="H2421" s="2">
        <v>50136</v>
      </c>
      <c r="I2421" s="2" t="str">
        <f>TEXT(Origen[[#This Row],[Fecha Compra]],"dddd")</f>
        <v>lunes</v>
      </c>
      <c r="J2421" s="7" t="str">
        <f>TEXT(MONTH(Origen[[#This Row],[Fecha Compra]]),"MM")</f>
        <v>01</v>
      </c>
      <c r="K2421" s="7">
        <f>YEAR(Origen[[#This Row],[Fecha Compra]])</f>
        <v>2037</v>
      </c>
      <c r="L2421">
        <v>45</v>
      </c>
      <c r="M2421">
        <v>82</v>
      </c>
      <c r="N2421">
        <f>Origen[[#This Row],[Unidades]]*Origen[[#This Row],[PVP]]</f>
        <v>3690</v>
      </c>
      <c r="O2421" s="1" t="s">
        <v>124</v>
      </c>
      <c r="P2421" s="1" t="s">
        <v>26</v>
      </c>
      <c r="Q2421" s="1" t="s">
        <v>82</v>
      </c>
      <c r="R2421" s="1" t="s">
        <v>8</v>
      </c>
      <c r="S2421" s="1" t="s">
        <v>56</v>
      </c>
      <c r="T2421" s="1" t="s">
        <v>21</v>
      </c>
      <c r="U2421" s="1" t="s">
        <v>22</v>
      </c>
    </row>
    <row r="2422" spans="1:21" x14ac:dyDescent="0.25">
      <c r="A2422">
        <v>2424</v>
      </c>
      <c r="B2422">
        <f>IF(IFERROR(VLOOKUP(Origen[[#This Row],[Customer ID]],A2423:A6321,1,FALSE),0)&gt;0,1,0)</f>
        <v>0</v>
      </c>
      <c r="C2422">
        <v>49</v>
      </c>
      <c r="D2422" s="1" t="s">
        <v>2</v>
      </c>
      <c r="E2422" s="1" t="str">
        <f>IF(Origen[[#This Row],[Genero Sin Depurar]]="","Desconocido",Origen[[#This Row],[Genero Sin Depurar]])</f>
        <v>Male</v>
      </c>
      <c r="F2422" s="1" t="s">
        <v>114</v>
      </c>
      <c r="G2422" s="1" t="s">
        <v>49</v>
      </c>
      <c r="H2422" s="2">
        <v>50138</v>
      </c>
      <c r="I2422" s="2" t="str">
        <f>TEXT(Origen[[#This Row],[Fecha Compra]],"dddd")</f>
        <v>miércoles</v>
      </c>
      <c r="J2422" s="7" t="str">
        <f>TEXT(MONTH(Origen[[#This Row],[Fecha Compra]]),"MM")</f>
        <v>01</v>
      </c>
      <c r="K2422" s="7">
        <f>YEAR(Origen[[#This Row],[Fecha Compra]])</f>
        <v>2037</v>
      </c>
      <c r="L2422">
        <v>7</v>
      </c>
      <c r="M2422">
        <v>81</v>
      </c>
      <c r="N2422">
        <f>Origen[[#This Row],[Unidades]]*Origen[[#This Row],[PVP]]</f>
        <v>567</v>
      </c>
      <c r="O2422" s="1" t="s">
        <v>46</v>
      </c>
      <c r="P2422" s="1" t="s">
        <v>26</v>
      </c>
      <c r="Q2422" s="1" t="s">
        <v>55</v>
      </c>
      <c r="R2422" s="1" t="s">
        <v>35</v>
      </c>
      <c r="S2422" s="1" t="s">
        <v>20</v>
      </c>
      <c r="T2422" s="1" t="s">
        <v>21</v>
      </c>
      <c r="U2422" s="1" t="s">
        <v>79</v>
      </c>
    </row>
    <row r="2423" spans="1:21" x14ac:dyDescent="0.25">
      <c r="A2423">
        <v>2425</v>
      </c>
      <c r="B2423">
        <f>IF(IFERROR(VLOOKUP(Origen[[#This Row],[Customer ID]],A2424:A6322,1,FALSE),0)&gt;0,1,0)</f>
        <v>0</v>
      </c>
      <c r="C2423">
        <v>49</v>
      </c>
      <c r="D2423" s="1" t="s">
        <v>2</v>
      </c>
      <c r="E2423" s="1" t="str">
        <f>IF(Origen[[#This Row],[Genero Sin Depurar]]="","Desconocido",Origen[[#This Row],[Genero Sin Depurar]])</f>
        <v>Male</v>
      </c>
      <c r="F2423" s="1" t="s">
        <v>88</v>
      </c>
      <c r="G2423" s="1" t="s">
        <v>49</v>
      </c>
      <c r="H2423" s="2">
        <v>50140</v>
      </c>
      <c r="I2423" s="2" t="str">
        <f>TEXT(Origen[[#This Row],[Fecha Compra]],"dddd")</f>
        <v>viernes</v>
      </c>
      <c r="J2423" s="7" t="str">
        <f>TEXT(MONTH(Origen[[#This Row],[Fecha Compra]]),"MM")</f>
        <v>01</v>
      </c>
      <c r="K2423" s="7">
        <f>YEAR(Origen[[#This Row],[Fecha Compra]])</f>
        <v>2037</v>
      </c>
      <c r="L2423">
        <v>28</v>
      </c>
      <c r="M2423">
        <v>57</v>
      </c>
      <c r="N2423">
        <f>Origen[[#This Row],[Unidades]]*Origen[[#This Row],[PVP]]</f>
        <v>1596</v>
      </c>
      <c r="O2423" s="1" t="s">
        <v>61</v>
      </c>
      <c r="P2423" s="1" t="s">
        <v>26</v>
      </c>
      <c r="Q2423" s="1" t="s">
        <v>82</v>
      </c>
      <c r="R2423" s="1" t="s">
        <v>8</v>
      </c>
      <c r="S2423" s="1" t="s">
        <v>27</v>
      </c>
      <c r="T2423" s="1" t="s">
        <v>57</v>
      </c>
      <c r="U2423" s="1" t="s">
        <v>58</v>
      </c>
    </row>
    <row r="2424" spans="1:21" x14ac:dyDescent="0.25">
      <c r="A2424">
        <v>2426</v>
      </c>
      <c r="B2424">
        <f>IF(IFERROR(VLOOKUP(Origen[[#This Row],[Customer ID]],A2425:A6323,1,FALSE),0)&gt;0,1,0)</f>
        <v>0</v>
      </c>
      <c r="C2424">
        <v>58</v>
      </c>
      <c r="D2424" s="1" t="s">
        <v>2</v>
      </c>
      <c r="E2424" s="1" t="str">
        <f>IF(Origen[[#This Row],[Genero Sin Depurar]]="","Desconocido",Origen[[#This Row],[Genero Sin Depurar]])</f>
        <v>Male</v>
      </c>
      <c r="F2424" s="1" t="s">
        <v>53</v>
      </c>
      <c r="G2424" s="1" t="s">
        <v>24</v>
      </c>
      <c r="H2424" s="2">
        <v>50142</v>
      </c>
      <c r="I2424" s="2" t="str">
        <f>TEXT(Origen[[#This Row],[Fecha Compra]],"dddd")</f>
        <v>domingo</v>
      </c>
      <c r="J2424" s="7" t="str">
        <f>TEXT(MONTH(Origen[[#This Row],[Fecha Compra]]),"MM")</f>
        <v>01</v>
      </c>
      <c r="K2424" s="7">
        <f>YEAR(Origen[[#This Row],[Fecha Compra]])</f>
        <v>2037</v>
      </c>
      <c r="L2424">
        <v>34</v>
      </c>
      <c r="M2424">
        <v>49</v>
      </c>
      <c r="N2424">
        <f>Origen[[#This Row],[Unidades]]*Origen[[#This Row],[PVP]]</f>
        <v>1666</v>
      </c>
      <c r="O2424" s="1" t="s">
        <v>96</v>
      </c>
      <c r="P2424" s="1" t="s">
        <v>18</v>
      </c>
      <c r="Q2424" s="1" t="s">
        <v>60</v>
      </c>
      <c r="R2424" s="1" t="s">
        <v>35</v>
      </c>
      <c r="S2424" s="1" t="s">
        <v>52</v>
      </c>
      <c r="T2424" s="1" t="s">
        <v>57</v>
      </c>
      <c r="U2424" s="1" t="s">
        <v>40</v>
      </c>
    </row>
    <row r="2425" spans="1:21" x14ac:dyDescent="0.25">
      <c r="A2425">
        <v>2427</v>
      </c>
      <c r="B2425">
        <f>IF(IFERROR(VLOOKUP(Origen[[#This Row],[Customer ID]],A2426:A6324,1,FALSE),0)&gt;0,1,0)</f>
        <v>0</v>
      </c>
      <c r="C2425">
        <v>70</v>
      </c>
      <c r="D2425" s="1" t="s">
        <v>2</v>
      </c>
      <c r="E2425" s="1" t="str">
        <f>IF(Origen[[#This Row],[Genero Sin Depurar]]="","Desconocido",Origen[[#This Row],[Genero Sin Depurar]])</f>
        <v>Male</v>
      </c>
      <c r="F2425" s="1" t="s">
        <v>84</v>
      </c>
      <c r="G2425" s="1" t="s">
        <v>45</v>
      </c>
      <c r="H2425" s="2">
        <v>50144</v>
      </c>
      <c r="I2425" s="2" t="str">
        <f>TEXT(Origen[[#This Row],[Fecha Compra]],"dddd")</f>
        <v>martes</v>
      </c>
      <c r="J2425" s="7" t="str">
        <f>TEXT(MONTH(Origen[[#This Row],[Fecha Compra]]),"MM")</f>
        <v>01</v>
      </c>
      <c r="K2425" s="7">
        <f>YEAR(Origen[[#This Row],[Fecha Compra]])</f>
        <v>2037</v>
      </c>
      <c r="L2425">
        <v>26</v>
      </c>
      <c r="M2425">
        <v>42</v>
      </c>
      <c r="N2425">
        <f>Origen[[#This Row],[Unidades]]*Origen[[#This Row],[PVP]]</f>
        <v>1092</v>
      </c>
      <c r="O2425" s="1" t="s">
        <v>85</v>
      </c>
      <c r="P2425" s="1" t="s">
        <v>26</v>
      </c>
      <c r="Q2425" s="1" t="s">
        <v>60</v>
      </c>
      <c r="R2425" s="1" t="s">
        <v>39</v>
      </c>
      <c r="S2425" s="1" t="s">
        <v>20</v>
      </c>
      <c r="T2425" s="1" t="s">
        <v>68</v>
      </c>
      <c r="U2425" s="1" t="s">
        <v>79</v>
      </c>
    </row>
    <row r="2426" spans="1:21" x14ac:dyDescent="0.25">
      <c r="A2426">
        <v>2428</v>
      </c>
      <c r="B2426">
        <f>IF(IFERROR(VLOOKUP(Origen[[#This Row],[Customer ID]],A2427:A6325,1,FALSE),0)&gt;0,1,0)</f>
        <v>0</v>
      </c>
      <c r="C2426">
        <v>27</v>
      </c>
      <c r="D2426" s="1" t="s">
        <v>2</v>
      </c>
      <c r="E2426" s="1" t="str">
        <f>IF(Origen[[#This Row],[Genero Sin Depurar]]="","Desconocido",Origen[[#This Row],[Genero Sin Depurar]])</f>
        <v>Male</v>
      </c>
      <c r="F2426" s="1" t="s">
        <v>84</v>
      </c>
      <c r="G2426" s="1" t="s">
        <v>45</v>
      </c>
      <c r="H2426" s="2">
        <v>50146</v>
      </c>
      <c r="I2426" s="2" t="str">
        <f>TEXT(Origen[[#This Row],[Fecha Compra]],"dddd")</f>
        <v>jueves</v>
      </c>
      <c r="J2426" s="7" t="str">
        <f>TEXT(MONTH(Origen[[#This Row],[Fecha Compra]]),"MM")</f>
        <v>01</v>
      </c>
      <c r="K2426" s="7">
        <f>YEAR(Origen[[#This Row],[Fecha Compra]])</f>
        <v>2037</v>
      </c>
      <c r="L2426">
        <v>45</v>
      </c>
      <c r="M2426">
        <v>26</v>
      </c>
      <c r="N2426">
        <f>Origen[[#This Row],[Unidades]]*Origen[[#This Row],[PVP]]</f>
        <v>1170</v>
      </c>
      <c r="O2426" s="1" t="s">
        <v>29</v>
      </c>
      <c r="P2426" s="1" t="s">
        <v>26</v>
      </c>
      <c r="Q2426" s="1" t="s">
        <v>55</v>
      </c>
      <c r="R2426" s="1" t="s">
        <v>19</v>
      </c>
      <c r="S2426" s="1" t="s">
        <v>36</v>
      </c>
      <c r="T2426" s="1" t="s">
        <v>15</v>
      </c>
      <c r="U2426" s="1" t="s">
        <v>40</v>
      </c>
    </row>
    <row r="2427" spans="1:21" x14ac:dyDescent="0.25">
      <c r="A2427">
        <v>2429</v>
      </c>
      <c r="B2427">
        <f>IF(IFERROR(VLOOKUP(Origen[[#This Row],[Customer ID]],A2428:A6326,1,FALSE),0)&gt;0,1,0)</f>
        <v>0</v>
      </c>
      <c r="C2427">
        <v>65</v>
      </c>
      <c r="D2427" s="1" t="s">
        <v>2</v>
      </c>
      <c r="E2427" s="1" t="str">
        <f>IF(Origen[[#This Row],[Genero Sin Depurar]]="","Desconocido",Origen[[#This Row],[Genero Sin Depurar]])</f>
        <v>Male</v>
      </c>
      <c r="F2427" s="1" t="s">
        <v>95</v>
      </c>
      <c r="G2427" s="1" t="s">
        <v>4</v>
      </c>
      <c r="H2427" s="2">
        <v>50148</v>
      </c>
      <c r="I2427" s="2" t="str">
        <f>TEXT(Origen[[#This Row],[Fecha Compra]],"dddd")</f>
        <v>sábado</v>
      </c>
      <c r="J2427" s="7" t="str">
        <f>TEXT(MONTH(Origen[[#This Row],[Fecha Compra]]),"MM")</f>
        <v>01</v>
      </c>
      <c r="K2427" s="7">
        <f>YEAR(Origen[[#This Row],[Fecha Compra]])</f>
        <v>2037</v>
      </c>
      <c r="L2427">
        <v>34</v>
      </c>
      <c r="M2427">
        <v>38</v>
      </c>
      <c r="N2427">
        <f>Origen[[#This Row],[Unidades]]*Origen[[#This Row],[PVP]]</f>
        <v>1292</v>
      </c>
      <c r="O2427" s="1" t="s">
        <v>117</v>
      </c>
      <c r="P2427" s="1" t="s">
        <v>26</v>
      </c>
      <c r="Q2427" s="1" t="s">
        <v>65</v>
      </c>
      <c r="R2427" s="1" t="s">
        <v>19</v>
      </c>
      <c r="S2427" s="1" t="s">
        <v>27</v>
      </c>
      <c r="T2427" s="1" t="s">
        <v>68</v>
      </c>
      <c r="U2427" s="1" t="s">
        <v>31</v>
      </c>
    </row>
    <row r="2428" spans="1:21" x14ac:dyDescent="0.25">
      <c r="A2428">
        <v>2430</v>
      </c>
      <c r="B2428">
        <f>IF(IFERROR(VLOOKUP(Origen[[#This Row],[Customer ID]],A2429:A6327,1,FALSE),0)&gt;0,1,0)</f>
        <v>0</v>
      </c>
      <c r="C2428">
        <v>57</v>
      </c>
      <c r="D2428" s="1" t="s">
        <v>2</v>
      </c>
      <c r="E2428" s="1" t="str">
        <f>IF(Origen[[#This Row],[Genero Sin Depurar]]="","Desconocido",Origen[[#This Row],[Genero Sin Depurar]])</f>
        <v>Male</v>
      </c>
      <c r="F2428" s="1" t="s">
        <v>32</v>
      </c>
      <c r="G2428" s="1" t="s">
        <v>24</v>
      </c>
      <c r="H2428" s="2">
        <v>50150</v>
      </c>
      <c r="I2428" s="2" t="str">
        <f>TEXT(Origen[[#This Row],[Fecha Compra]],"dddd")</f>
        <v>lunes</v>
      </c>
      <c r="J2428" s="7" t="str">
        <f>TEXT(MONTH(Origen[[#This Row],[Fecha Compra]]),"MM")</f>
        <v>01</v>
      </c>
      <c r="K2428" s="7">
        <f>YEAR(Origen[[#This Row],[Fecha Compra]])</f>
        <v>2037</v>
      </c>
      <c r="L2428">
        <v>47</v>
      </c>
      <c r="M2428">
        <v>57</v>
      </c>
      <c r="N2428">
        <f>Origen[[#This Row],[Unidades]]*Origen[[#This Row],[PVP]]</f>
        <v>2679</v>
      </c>
      <c r="O2428" s="1" t="s">
        <v>123</v>
      </c>
      <c r="P2428" s="1" t="s">
        <v>74</v>
      </c>
      <c r="Q2428" s="1" t="s">
        <v>14</v>
      </c>
      <c r="R2428" s="1" t="s">
        <v>35</v>
      </c>
      <c r="S2428" s="1" t="s">
        <v>36</v>
      </c>
      <c r="T2428" s="1" t="s">
        <v>21</v>
      </c>
      <c r="U2428" s="1" t="s">
        <v>11</v>
      </c>
    </row>
    <row r="2429" spans="1:21" x14ac:dyDescent="0.25">
      <c r="A2429">
        <v>2431</v>
      </c>
      <c r="B2429">
        <f>IF(IFERROR(VLOOKUP(Origen[[#This Row],[Customer ID]],A2430:A6328,1,FALSE),0)&gt;0,1,0)</f>
        <v>0</v>
      </c>
      <c r="C2429">
        <v>20</v>
      </c>
      <c r="D2429" s="1" t="s">
        <v>2</v>
      </c>
      <c r="E2429" s="1" t="str">
        <f>IF(Origen[[#This Row],[Genero Sin Depurar]]="","Desconocido",Origen[[#This Row],[Genero Sin Depurar]])</f>
        <v>Male</v>
      </c>
      <c r="F2429" s="1" t="s">
        <v>84</v>
      </c>
      <c r="G2429" s="1" t="s">
        <v>45</v>
      </c>
      <c r="H2429" s="2">
        <v>50152</v>
      </c>
      <c r="I2429" s="2" t="str">
        <f>TEXT(Origen[[#This Row],[Fecha Compra]],"dddd")</f>
        <v>miércoles</v>
      </c>
      <c r="J2429" s="7" t="str">
        <f>TEXT(MONTH(Origen[[#This Row],[Fecha Compra]]),"MM")</f>
        <v>01</v>
      </c>
      <c r="K2429" s="7">
        <f>YEAR(Origen[[#This Row],[Fecha Compra]])</f>
        <v>2037</v>
      </c>
      <c r="L2429">
        <v>42</v>
      </c>
      <c r="M2429">
        <v>100</v>
      </c>
      <c r="N2429">
        <f>Origen[[#This Row],[Unidades]]*Origen[[#This Row],[PVP]]</f>
        <v>4200</v>
      </c>
      <c r="O2429" s="1" t="s">
        <v>96</v>
      </c>
      <c r="P2429" s="1" t="s">
        <v>74</v>
      </c>
      <c r="Q2429" s="1" t="s">
        <v>34</v>
      </c>
      <c r="R2429" s="1" t="s">
        <v>35</v>
      </c>
      <c r="S2429" s="1" t="s">
        <v>9</v>
      </c>
      <c r="T2429" s="1" t="s">
        <v>15</v>
      </c>
      <c r="U2429" s="1" t="s">
        <v>40</v>
      </c>
    </row>
    <row r="2430" spans="1:21" x14ac:dyDescent="0.25">
      <c r="A2430">
        <v>2432</v>
      </c>
      <c r="B2430">
        <f>IF(IFERROR(VLOOKUP(Origen[[#This Row],[Customer ID]],A2431:A6329,1,FALSE),0)&gt;0,1,0)</f>
        <v>0</v>
      </c>
      <c r="C2430">
        <v>34</v>
      </c>
      <c r="D2430" s="1" t="s">
        <v>2</v>
      </c>
      <c r="E2430" s="1" t="str">
        <f>IF(Origen[[#This Row],[Genero Sin Depurar]]="","Desconocido",Origen[[#This Row],[Genero Sin Depurar]])</f>
        <v>Male</v>
      </c>
      <c r="F2430" s="1" t="s">
        <v>86</v>
      </c>
      <c r="G2430" s="1" t="s">
        <v>4</v>
      </c>
      <c r="H2430" s="2">
        <v>50154</v>
      </c>
      <c r="I2430" s="2" t="str">
        <f>TEXT(Origen[[#This Row],[Fecha Compra]],"dddd")</f>
        <v>viernes</v>
      </c>
      <c r="J2430" s="7" t="str">
        <f>TEXT(MONTH(Origen[[#This Row],[Fecha Compra]]),"MM")</f>
        <v>01</v>
      </c>
      <c r="K2430" s="7">
        <f>YEAR(Origen[[#This Row],[Fecha Compra]])</f>
        <v>2037</v>
      </c>
      <c r="L2430">
        <v>27</v>
      </c>
      <c r="M2430">
        <v>73</v>
      </c>
      <c r="N2430">
        <f>Origen[[#This Row],[Unidades]]*Origen[[#This Row],[PVP]]</f>
        <v>1971</v>
      </c>
      <c r="O2430" s="1" t="s">
        <v>72</v>
      </c>
      <c r="P2430" s="1" t="s">
        <v>18</v>
      </c>
      <c r="Q2430" s="1" t="s">
        <v>60</v>
      </c>
      <c r="R2430" s="1" t="s">
        <v>39</v>
      </c>
      <c r="S2430" s="1" t="s">
        <v>9</v>
      </c>
      <c r="T2430" s="1" t="s">
        <v>57</v>
      </c>
      <c r="U2430" s="1" t="s">
        <v>79</v>
      </c>
    </row>
    <row r="2431" spans="1:21" x14ac:dyDescent="0.25">
      <c r="A2431">
        <v>2433</v>
      </c>
      <c r="B2431">
        <f>IF(IFERROR(VLOOKUP(Origen[[#This Row],[Customer ID]],A2432:A6330,1,FALSE),0)&gt;0,1,0)</f>
        <v>0</v>
      </c>
      <c r="C2431">
        <v>59</v>
      </c>
      <c r="D2431" s="1" t="s">
        <v>2</v>
      </c>
      <c r="E2431" s="1" t="str">
        <f>IF(Origen[[#This Row],[Genero Sin Depurar]]="","Desconocido",Origen[[#This Row],[Genero Sin Depurar]])</f>
        <v>Male</v>
      </c>
      <c r="F2431" s="1" t="s">
        <v>84</v>
      </c>
      <c r="G2431" s="1" t="s">
        <v>45</v>
      </c>
      <c r="H2431" s="2">
        <v>50156</v>
      </c>
      <c r="I2431" s="2" t="str">
        <f>TEXT(Origen[[#This Row],[Fecha Compra]],"dddd")</f>
        <v>domingo</v>
      </c>
      <c r="J2431" s="7" t="str">
        <f>TEXT(MONTH(Origen[[#This Row],[Fecha Compra]]),"MM")</f>
        <v>01</v>
      </c>
      <c r="K2431" s="7">
        <f>YEAR(Origen[[#This Row],[Fecha Compra]])</f>
        <v>2037</v>
      </c>
      <c r="L2431">
        <v>43</v>
      </c>
      <c r="M2431">
        <v>66</v>
      </c>
      <c r="N2431">
        <f>Origen[[#This Row],[Unidades]]*Origen[[#This Row],[PVP]]</f>
        <v>2838</v>
      </c>
      <c r="O2431" s="1" t="s">
        <v>59</v>
      </c>
      <c r="P2431" s="1" t="s">
        <v>26</v>
      </c>
      <c r="Q2431" s="1" t="s">
        <v>82</v>
      </c>
      <c r="R2431" s="1" t="s">
        <v>8</v>
      </c>
      <c r="S2431" s="1" t="s">
        <v>56</v>
      </c>
      <c r="T2431" s="1" t="s">
        <v>10</v>
      </c>
      <c r="U2431" s="1" t="s">
        <v>70</v>
      </c>
    </row>
    <row r="2432" spans="1:21" x14ac:dyDescent="0.25">
      <c r="A2432">
        <v>2434</v>
      </c>
      <c r="B2432">
        <f>IF(IFERROR(VLOOKUP(Origen[[#This Row],[Customer ID]],A2433:A6331,1,FALSE),0)&gt;0,1,0)</f>
        <v>0</v>
      </c>
      <c r="C2432">
        <v>54</v>
      </c>
      <c r="D2432" s="1" t="s">
        <v>2</v>
      </c>
      <c r="E2432" s="1" t="str">
        <f>IF(Origen[[#This Row],[Genero Sin Depurar]]="","Desconocido",Origen[[#This Row],[Genero Sin Depurar]])</f>
        <v>Male</v>
      </c>
      <c r="F2432" s="1" t="s">
        <v>95</v>
      </c>
      <c r="G2432" s="1" t="s">
        <v>4</v>
      </c>
      <c r="H2432" s="2">
        <v>50158</v>
      </c>
      <c r="I2432" s="2" t="str">
        <f>TEXT(Origen[[#This Row],[Fecha Compra]],"dddd")</f>
        <v>martes</v>
      </c>
      <c r="J2432" s="7" t="str">
        <f>TEXT(MONTH(Origen[[#This Row],[Fecha Compra]]),"MM")</f>
        <v>01</v>
      </c>
      <c r="K2432" s="7">
        <f>YEAR(Origen[[#This Row],[Fecha Compra]])</f>
        <v>2037</v>
      </c>
      <c r="L2432">
        <v>16</v>
      </c>
      <c r="M2432">
        <v>73</v>
      </c>
      <c r="N2432">
        <f>Origen[[#This Row],[Unidades]]*Origen[[#This Row],[PVP]]</f>
        <v>1168</v>
      </c>
      <c r="O2432" s="1" t="s">
        <v>29</v>
      </c>
      <c r="P2432" s="1" t="s">
        <v>26</v>
      </c>
      <c r="Q2432" s="1" t="s">
        <v>126</v>
      </c>
      <c r="R2432" s="1" t="s">
        <v>19</v>
      </c>
      <c r="S2432" s="1" t="s">
        <v>36</v>
      </c>
      <c r="T2432" s="1" t="s">
        <v>15</v>
      </c>
      <c r="U2432" s="1" t="s">
        <v>58</v>
      </c>
    </row>
    <row r="2433" spans="1:21" x14ac:dyDescent="0.25">
      <c r="A2433">
        <v>2435</v>
      </c>
      <c r="B2433">
        <f>IF(IFERROR(VLOOKUP(Origen[[#This Row],[Customer ID]],A2434:A6332,1,FALSE),0)&gt;0,1,0)</f>
        <v>0</v>
      </c>
      <c r="C2433">
        <v>36</v>
      </c>
      <c r="D2433" s="1" t="s">
        <v>2</v>
      </c>
      <c r="E2433" s="1" t="str">
        <f>IF(Origen[[#This Row],[Genero Sin Depurar]]="","Desconocido",Origen[[#This Row],[Genero Sin Depurar]])</f>
        <v>Male</v>
      </c>
      <c r="F2433" s="1" t="s">
        <v>125</v>
      </c>
      <c r="G2433" s="1" t="s">
        <v>49</v>
      </c>
      <c r="H2433" s="2">
        <v>50160</v>
      </c>
      <c r="I2433" s="2" t="str">
        <f>TEXT(Origen[[#This Row],[Fecha Compra]],"dddd")</f>
        <v>jueves</v>
      </c>
      <c r="J2433" s="7" t="str">
        <f>TEXT(MONTH(Origen[[#This Row],[Fecha Compra]]),"MM")</f>
        <v>01</v>
      </c>
      <c r="K2433" s="7">
        <f>YEAR(Origen[[#This Row],[Fecha Compra]])</f>
        <v>2037</v>
      </c>
      <c r="L2433">
        <v>40</v>
      </c>
      <c r="M2433">
        <v>45</v>
      </c>
      <c r="N2433">
        <f>Origen[[#This Row],[Unidades]]*Origen[[#This Row],[PVP]]</f>
        <v>1800</v>
      </c>
      <c r="O2433" s="1" t="s">
        <v>122</v>
      </c>
      <c r="P2433" s="1" t="s">
        <v>26</v>
      </c>
      <c r="Q2433" s="1" t="s">
        <v>92</v>
      </c>
      <c r="R2433" s="1" t="s">
        <v>19</v>
      </c>
      <c r="S2433" s="1" t="s">
        <v>56</v>
      </c>
      <c r="T2433" s="1" t="s">
        <v>21</v>
      </c>
      <c r="U2433" s="1" t="s">
        <v>70</v>
      </c>
    </row>
    <row r="2434" spans="1:21" x14ac:dyDescent="0.25">
      <c r="A2434">
        <v>2436</v>
      </c>
      <c r="B2434">
        <f>IF(IFERROR(VLOOKUP(Origen[[#This Row],[Customer ID]],A2435:A6333,1,FALSE),0)&gt;0,1,0)</f>
        <v>0</v>
      </c>
      <c r="C2434">
        <v>21</v>
      </c>
      <c r="D2434" s="1" t="s">
        <v>2</v>
      </c>
      <c r="E2434" s="1" t="str">
        <f>IF(Origen[[#This Row],[Genero Sin Depurar]]="","Desconocido",Origen[[#This Row],[Genero Sin Depurar]])</f>
        <v>Male</v>
      </c>
      <c r="F2434" s="1" t="s">
        <v>32</v>
      </c>
      <c r="G2434" s="1" t="s">
        <v>24</v>
      </c>
      <c r="H2434" s="2">
        <v>50162</v>
      </c>
      <c r="I2434" s="2" t="str">
        <f>TEXT(Origen[[#This Row],[Fecha Compra]],"dddd")</f>
        <v>sábado</v>
      </c>
      <c r="J2434" s="7" t="str">
        <f>TEXT(MONTH(Origen[[#This Row],[Fecha Compra]]),"MM")</f>
        <v>01</v>
      </c>
      <c r="K2434" s="7">
        <f>YEAR(Origen[[#This Row],[Fecha Compra]])</f>
        <v>2037</v>
      </c>
      <c r="L2434">
        <v>29</v>
      </c>
      <c r="M2434">
        <v>27</v>
      </c>
      <c r="N2434">
        <f>Origen[[#This Row],[Unidades]]*Origen[[#This Row],[PVP]]</f>
        <v>783</v>
      </c>
      <c r="O2434" s="1" t="s">
        <v>59</v>
      </c>
      <c r="P2434" s="1" t="s">
        <v>18</v>
      </c>
      <c r="Q2434" s="1" t="s">
        <v>76</v>
      </c>
      <c r="R2434" s="1" t="s">
        <v>39</v>
      </c>
      <c r="S2434" s="1" t="s">
        <v>20</v>
      </c>
      <c r="T2434" s="1" t="s">
        <v>15</v>
      </c>
      <c r="U2434" s="1" t="s">
        <v>58</v>
      </c>
    </row>
    <row r="2435" spans="1:21" x14ac:dyDescent="0.25">
      <c r="A2435">
        <v>2437</v>
      </c>
      <c r="B2435">
        <f>IF(IFERROR(VLOOKUP(Origen[[#This Row],[Customer ID]],A2436:A6334,1,FALSE),0)&gt;0,1,0)</f>
        <v>0</v>
      </c>
      <c r="C2435">
        <v>52</v>
      </c>
      <c r="D2435" s="1" t="s">
        <v>2</v>
      </c>
      <c r="E2435" s="1" t="str">
        <f>IF(Origen[[#This Row],[Genero Sin Depurar]]="","Desconocido",Origen[[#This Row],[Genero Sin Depurar]])</f>
        <v>Male</v>
      </c>
      <c r="F2435" s="1" t="s">
        <v>95</v>
      </c>
      <c r="G2435" s="1" t="s">
        <v>4</v>
      </c>
      <c r="H2435" s="2">
        <v>50164</v>
      </c>
      <c r="I2435" s="2" t="str">
        <f>TEXT(Origen[[#This Row],[Fecha Compra]],"dddd")</f>
        <v>lunes</v>
      </c>
      <c r="J2435" s="7" t="str">
        <f>TEXT(MONTH(Origen[[#This Row],[Fecha Compra]]),"MM")</f>
        <v>01</v>
      </c>
      <c r="K2435" s="7">
        <f>YEAR(Origen[[#This Row],[Fecha Compra]])</f>
        <v>2037</v>
      </c>
      <c r="L2435">
        <v>38</v>
      </c>
      <c r="M2435">
        <v>24</v>
      </c>
      <c r="N2435">
        <f>Origen[[#This Row],[Unidades]]*Origen[[#This Row],[PVP]]</f>
        <v>912</v>
      </c>
      <c r="O2435" s="1" t="s">
        <v>121</v>
      </c>
      <c r="P2435" s="1" t="s">
        <v>26</v>
      </c>
      <c r="Q2435" s="1" t="s">
        <v>116</v>
      </c>
      <c r="R2435" s="1" t="s">
        <v>39</v>
      </c>
      <c r="S2435" s="1" t="s">
        <v>56</v>
      </c>
      <c r="T2435" s="1" t="s">
        <v>21</v>
      </c>
      <c r="U2435" s="1" t="s">
        <v>40</v>
      </c>
    </row>
    <row r="2436" spans="1:21" x14ac:dyDescent="0.25">
      <c r="A2436">
        <v>2438</v>
      </c>
      <c r="B2436">
        <f>IF(IFERROR(VLOOKUP(Origen[[#This Row],[Customer ID]],A2437:A6335,1,FALSE),0)&gt;0,1,0)</f>
        <v>0</v>
      </c>
      <c r="C2436">
        <v>43</v>
      </c>
      <c r="D2436" s="1" t="s">
        <v>2</v>
      </c>
      <c r="E2436" s="1" t="str">
        <f>IF(Origen[[#This Row],[Genero Sin Depurar]]="","Desconocido",Origen[[#This Row],[Genero Sin Depurar]])</f>
        <v>Male</v>
      </c>
      <c r="F2436" s="1" t="s">
        <v>32</v>
      </c>
      <c r="G2436" s="1" t="s">
        <v>24</v>
      </c>
      <c r="H2436" s="2">
        <v>50166</v>
      </c>
      <c r="I2436" s="2" t="str">
        <f>TEXT(Origen[[#This Row],[Fecha Compra]],"dddd")</f>
        <v>miércoles</v>
      </c>
      <c r="J2436" s="7" t="str">
        <f>TEXT(MONTH(Origen[[#This Row],[Fecha Compra]]),"MM")</f>
        <v>01</v>
      </c>
      <c r="K2436" s="7">
        <f>YEAR(Origen[[#This Row],[Fecha Compra]])</f>
        <v>2037</v>
      </c>
      <c r="L2436">
        <v>34</v>
      </c>
      <c r="M2436">
        <v>59</v>
      </c>
      <c r="N2436">
        <f>Origen[[#This Row],[Unidades]]*Origen[[#This Row],[PVP]]</f>
        <v>2006</v>
      </c>
      <c r="O2436" s="1" t="s">
        <v>33</v>
      </c>
      <c r="P2436" s="1" t="s">
        <v>74</v>
      </c>
      <c r="Q2436" s="1" t="s">
        <v>118</v>
      </c>
      <c r="R2436" s="1" t="s">
        <v>8</v>
      </c>
      <c r="S2436" s="1" t="s">
        <v>56</v>
      </c>
      <c r="T2436" s="1" t="s">
        <v>21</v>
      </c>
      <c r="U2436" s="1" t="s">
        <v>22</v>
      </c>
    </row>
    <row r="2437" spans="1:21" x14ac:dyDescent="0.25">
      <c r="A2437">
        <v>2439</v>
      </c>
      <c r="B2437">
        <f>IF(IFERROR(VLOOKUP(Origen[[#This Row],[Customer ID]],A2438:A6336,1,FALSE),0)&gt;0,1,0)</f>
        <v>0</v>
      </c>
      <c r="C2437">
        <v>32</v>
      </c>
      <c r="D2437" s="1" t="s">
        <v>2</v>
      </c>
      <c r="E2437" s="1" t="str">
        <f>IF(Origen[[#This Row],[Genero Sin Depurar]]="","Desconocido",Origen[[#This Row],[Genero Sin Depurar]])</f>
        <v>Male</v>
      </c>
      <c r="F2437" s="1" t="s">
        <v>16</v>
      </c>
      <c r="G2437" s="1" t="s">
        <v>4</v>
      </c>
      <c r="H2437" s="2">
        <v>50168</v>
      </c>
      <c r="I2437" s="2" t="str">
        <f>TEXT(Origen[[#This Row],[Fecha Compra]],"dddd")</f>
        <v>viernes</v>
      </c>
      <c r="J2437" s="7" t="str">
        <f>TEXT(MONTH(Origen[[#This Row],[Fecha Compra]]),"MM")</f>
        <v>01</v>
      </c>
      <c r="K2437" s="7">
        <f>YEAR(Origen[[#This Row],[Fecha Compra]])</f>
        <v>2037</v>
      </c>
      <c r="L2437">
        <v>30</v>
      </c>
      <c r="M2437">
        <v>20</v>
      </c>
      <c r="N2437">
        <f>Origen[[#This Row],[Unidades]]*Origen[[#This Row],[PVP]]</f>
        <v>600</v>
      </c>
      <c r="O2437" s="1" t="s">
        <v>61</v>
      </c>
      <c r="P2437" s="1" t="s">
        <v>18</v>
      </c>
      <c r="Q2437" s="1" t="s">
        <v>91</v>
      </c>
      <c r="R2437" s="1" t="s">
        <v>8</v>
      </c>
      <c r="S2437" s="1" t="s">
        <v>9</v>
      </c>
      <c r="T2437" s="1" t="s">
        <v>10</v>
      </c>
      <c r="U2437" s="1" t="s">
        <v>22</v>
      </c>
    </row>
    <row r="2438" spans="1:21" x14ac:dyDescent="0.25">
      <c r="A2438">
        <v>2440</v>
      </c>
      <c r="B2438">
        <f>IF(IFERROR(VLOOKUP(Origen[[#This Row],[Customer ID]],A2439:A6337,1,FALSE),0)&gt;0,1,0)</f>
        <v>0</v>
      </c>
      <c r="C2438">
        <v>55</v>
      </c>
      <c r="D2438" s="1" t="s">
        <v>2</v>
      </c>
      <c r="E2438" s="1" t="str">
        <f>IF(Origen[[#This Row],[Genero Sin Depurar]]="","Desconocido",Origen[[#This Row],[Genero Sin Depurar]])</f>
        <v>Male</v>
      </c>
      <c r="F2438" s="1" t="s">
        <v>48</v>
      </c>
      <c r="G2438" s="1" t="s">
        <v>49</v>
      </c>
      <c r="H2438" s="2">
        <v>50170</v>
      </c>
      <c r="I2438" s="2" t="str">
        <f>TEXT(Origen[[#This Row],[Fecha Compra]],"dddd")</f>
        <v>domingo</v>
      </c>
      <c r="J2438" s="7" t="str">
        <f>TEXT(MONTH(Origen[[#This Row],[Fecha Compra]]),"MM")</f>
        <v>01</v>
      </c>
      <c r="K2438" s="7">
        <f>YEAR(Origen[[#This Row],[Fecha Compra]])</f>
        <v>2037</v>
      </c>
      <c r="L2438">
        <v>45</v>
      </c>
      <c r="M2438">
        <v>44</v>
      </c>
      <c r="N2438">
        <f>Origen[[#This Row],[Unidades]]*Origen[[#This Row],[PVP]]</f>
        <v>1980</v>
      </c>
      <c r="O2438" s="1" t="s">
        <v>54</v>
      </c>
      <c r="P2438" s="1" t="s">
        <v>26</v>
      </c>
      <c r="Q2438" s="1" t="s">
        <v>14</v>
      </c>
      <c r="R2438" s="1" t="s">
        <v>35</v>
      </c>
      <c r="S2438" s="1" t="s">
        <v>36</v>
      </c>
      <c r="T2438" s="1" t="s">
        <v>57</v>
      </c>
      <c r="U2438" s="1" t="s">
        <v>31</v>
      </c>
    </row>
    <row r="2439" spans="1:21" x14ac:dyDescent="0.25">
      <c r="A2439">
        <v>2441</v>
      </c>
      <c r="B2439">
        <f>IF(IFERROR(VLOOKUP(Origen[[#This Row],[Customer ID]],A2440:A6338,1,FALSE),0)&gt;0,1,0)</f>
        <v>0</v>
      </c>
      <c r="C2439">
        <v>31</v>
      </c>
      <c r="D2439" s="1" t="s">
        <v>2</v>
      </c>
      <c r="E2439" s="1" t="str">
        <f>IF(Origen[[#This Row],[Genero Sin Depurar]]="","Desconocido",Origen[[#This Row],[Genero Sin Depurar]])</f>
        <v>Male</v>
      </c>
      <c r="F2439" s="1" t="s">
        <v>107</v>
      </c>
      <c r="G2439" s="1" t="s">
        <v>4</v>
      </c>
      <c r="H2439" s="2">
        <v>50172</v>
      </c>
      <c r="I2439" s="2" t="str">
        <f>TEXT(Origen[[#This Row],[Fecha Compra]],"dddd")</f>
        <v>martes</v>
      </c>
      <c r="J2439" s="7" t="str">
        <f>TEXT(MONTH(Origen[[#This Row],[Fecha Compra]]),"MM")</f>
        <v>01</v>
      </c>
      <c r="K2439" s="7">
        <f>YEAR(Origen[[#This Row],[Fecha Compra]])</f>
        <v>2037</v>
      </c>
      <c r="L2439">
        <v>47</v>
      </c>
      <c r="M2439">
        <v>90</v>
      </c>
      <c r="N2439">
        <f>Origen[[#This Row],[Unidades]]*Origen[[#This Row],[PVP]]</f>
        <v>4230</v>
      </c>
      <c r="O2439" s="1" t="s">
        <v>98</v>
      </c>
      <c r="P2439" s="1" t="s">
        <v>26</v>
      </c>
      <c r="Q2439" s="1" t="s">
        <v>90</v>
      </c>
      <c r="R2439" s="1" t="s">
        <v>19</v>
      </c>
      <c r="S2439" s="1" t="s">
        <v>36</v>
      </c>
      <c r="T2439" s="1" t="s">
        <v>57</v>
      </c>
      <c r="U2439" s="1" t="s">
        <v>31</v>
      </c>
    </row>
    <row r="2440" spans="1:21" x14ac:dyDescent="0.25">
      <c r="A2440">
        <v>2442</v>
      </c>
      <c r="B2440">
        <f>IF(IFERROR(VLOOKUP(Origen[[#This Row],[Customer ID]],A2441:A6339,1,FALSE),0)&gt;0,1,0)</f>
        <v>0</v>
      </c>
      <c r="C2440">
        <v>45</v>
      </c>
      <c r="D2440" s="1" t="s">
        <v>2</v>
      </c>
      <c r="E2440" s="1" t="str">
        <f>IF(Origen[[#This Row],[Genero Sin Depurar]]="","Desconocido",Origen[[#This Row],[Genero Sin Depurar]])</f>
        <v>Male</v>
      </c>
      <c r="F2440" s="1" t="s">
        <v>88</v>
      </c>
      <c r="G2440" s="1" t="s">
        <v>49</v>
      </c>
      <c r="H2440" s="2">
        <v>50174</v>
      </c>
      <c r="I2440" s="2" t="str">
        <f>TEXT(Origen[[#This Row],[Fecha Compra]],"dddd")</f>
        <v>jueves</v>
      </c>
      <c r="J2440" s="7" t="str">
        <f>TEXT(MONTH(Origen[[#This Row],[Fecha Compra]]),"MM")</f>
        <v>01</v>
      </c>
      <c r="K2440" s="7">
        <f>YEAR(Origen[[#This Row],[Fecha Compra]])</f>
        <v>2037</v>
      </c>
      <c r="L2440">
        <v>5</v>
      </c>
      <c r="M2440">
        <v>36</v>
      </c>
      <c r="N2440">
        <f>Origen[[#This Row],[Unidades]]*Origen[[#This Row],[PVP]]</f>
        <v>180</v>
      </c>
      <c r="O2440" s="1" t="s">
        <v>81</v>
      </c>
      <c r="P2440" s="1" t="s">
        <v>26</v>
      </c>
      <c r="Q2440" s="1" t="s">
        <v>76</v>
      </c>
      <c r="R2440" s="1" t="s">
        <v>39</v>
      </c>
      <c r="S2440" s="1" t="s">
        <v>20</v>
      </c>
      <c r="T2440" s="1" t="s">
        <v>21</v>
      </c>
      <c r="U2440" s="1" t="s">
        <v>70</v>
      </c>
    </row>
    <row r="2441" spans="1:21" x14ac:dyDescent="0.25">
      <c r="A2441">
        <v>2443</v>
      </c>
      <c r="B2441">
        <f>IF(IFERROR(VLOOKUP(Origen[[#This Row],[Customer ID]],A2442:A6340,1,FALSE),0)&gt;0,1,0)</f>
        <v>0</v>
      </c>
      <c r="C2441">
        <v>53</v>
      </c>
      <c r="D2441" s="1" t="s">
        <v>2</v>
      </c>
      <c r="E2441" s="1" t="str">
        <f>IF(Origen[[#This Row],[Genero Sin Depurar]]="","Desconocido",Origen[[#This Row],[Genero Sin Depurar]])</f>
        <v>Male</v>
      </c>
      <c r="F2441" s="1" t="s">
        <v>3</v>
      </c>
      <c r="G2441" s="1" t="s">
        <v>4</v>
      </c>
      <c r="H2441" s="2">
        <v>50176</v>
      </c>
      <c r="I2441" s="2" t="str">
        <f>TEXT(Origen[[#This Row],[Fecha Compra]],"dddd")</f>
        <v>sábado</v>
      </c>
      <c r="J2441" s="7" t="str">
        <f>TEXT(MONTH(Origen[[#This Row],[Fecha Compra]]),"MM")</f>
        <v>01</v>
      </c>
      <c r="K2441" s="7">
        <f>YEAR(Origen[[#This Row],[Fecha Compra]])</f>
        <v>2037</v>
      </c>
      <c r="L2441">
        <v>50</v>
      </c>
      <c r="M2441">
        <v>95</v>
      </c>
      <c r="N2441">
        <f>Origen[[#This Row],[Unidades]]*Origen[[#This Row],[PVP]]</f>
        <v>4750</v>
      </c>
      <c r="O2441" s="1" t="s">
        <v>33</v>
      </c>
      <c r="P2441" s="1" t="s">
        <v>6</v>
      </c>
      <c r="Q2441" s="1" t="s">
        <v>65</v>
      </c>
      <c r="R2441" s="1" t="s">
        <v>8</v>
      </c>
      <c r="S2441" s="1" t="s">
        <v>20</v>
      </c>
      <c r="T2441" s="1" t="s">
        <v>68</v>
      </c>
      <c r="U2441" s="1" t="s">
        <v>58</v>
      </c>
    </row>
    <row r="2442" spans="1:21" x14ac:dyDescent="0.25">
      <c r="A2442">
        <v>2444</v>
      </c>
      <c r="B2442">
        <f>IF(IFERROR(VLOOKUP(Origen[[#This Row],[Customer ID]],A2443:A6341,1,FALSE),0)&gt;0,1,0)</f>
        <v>0</v>
      </c>
      <c r="C2442">
        <v>24</v>
      </c>
      <c r="D2442" s="1" t="s">
        <v>2</v>
      </c>
      <c r="E2442" s="1" t="str">
        <f>IF(Origen[[#This Row],[Genero Sin Depurar]]="","Desconocido",Origen[[#This Row],[Genero Sin Depurar]])</f>
        <v>Male</v>
      </c>
      <c r="F2442" s="1" t="s">
        <v>114</v>
      </c>
      <c r="G2442" s="1" t="s">
        <v>49</v>
      </c>
      <c r="H2442" s="2">
        <v>50178</v>
      </c>
      <c r="I2442" s="2" t="str">
        <f>TEXT(Origen[[#This Row],[Fecha Compra]],"dddd")</f>
        <v>lunes</v>
      </c>
      <c r="J2442" s="7" t="str">
        <f>TEXT(MONTH(Origen[[#This Row],[Fecha Compra]]),"MM")</f>
        <v>01</v>
      </c>
      <c r="K2442" s="7">
        <f>YEAR(Origen[[#This Row],[Fecha Compra]])</f>
        <v>2037</v>
      </c>
      <c r="L2442">
        <v>24</v>
      </c>
      <c r="M2442">
        <v>30</v>
      </c>
      <c r="N2442">
        <f>Origen[[#This Row],[Unidades]]*Origen[[#This Row],[PVP]]</f>
        <v>720</v>
      </c>
      <c r="O2442" s="1" t="s">
        <v>129</v>
      </c>
      <c r="P2442" s="1" t="s">
        <v>26</v>
      </c>
      <c r="Q2442" s="1" t="s">
        <v>78</v>
      </c>
      <c r="R2442" s="1" t="s">
        <v>19</v>
      </c>
      <c r="S2442" s="1" t="s">
        <v>52</v>
      </c>
      <c r="T2442" s="1" t="s">
        <v>57</v>
      </c>
      <c r="U2442" s="1" t="s">
        <v>58</v>
      </c>
    </row>
    <row r="2443" spans="1:21" x14ac:dyDescent="0.25">
      <c r="A2443">
        <v>2445</v>
      </c>
      <c r="B2443">
        <f>IF(IFERROR(VLOOKUP(Origen[[#This Row],[Customer ID]],A2444:A6342,1,FALSE),0)&gt;0,1,0)</f>
        <v>0</v>
      </c>
      <c r="C2443">
        <v>47</v>
      </c>
      <c r="D2443" s="1" t="s">
        <v>2</v>
      </c>
      <c r="E2443" s="1" t="str">
        <f>IF(Origen[[#This Row],[Genero Sin Depurar]]="","Desconocido",Origen[[#This Row],[Genero Sin Depurar]])</f>
        <v>Male</v>
      </c>
      <c r="F2443" s="1" t="s">
        <v>101</v>
      </c>
      <c r="G2443" s="1" t="s">
        <v>49</v>
      </c>
      <c r="H2443" s="2">
        <v>50180</v>
      </c>
      <c r="I2443" s="2" t="str">
        <f>TEXT(Origen[[#This Row],[Fecha Compra]],"dddd")</f>
        <v>miércoles</v>
      </c>
      <c r="J2443" s="7" t="str">
        <f>TEXT(MONTH(Origen[[#This Row],[Fecha Compra]]),"MM")</f>
        <v>01</v>
      </c>
      <c r="K2443" s="7">
        <f>YEAR(Origen[[#This Row],[Fecha Compra]])</f>
        <v>2037</v>
      </c>
      <c r="L2443">
        <v>15</v>
      </c>
      <c r="M2443">
        <v>65</v>
      </c>
      <c r="N2443">
        <f>Origen[[#This Row],[Unidades]]*Origen[[#This Row],[PVP]]</f>
        <v>975</v>
      </c>
      <c r="O2443" s="1" t="s">
        <v>46</v>
      </c>
      <c r="P2443" s="1" t="s">
        <v>18</v>
      </c>
      <c r="Q2443" s="1" t="s">
        <v>62</v>
      </c>
      <c r="R2443" s="1" t="s">
        <v>39</v>
      </c>
      <c r="S2443" s="1" t="s">
        <v>9</v>
      </c>
      <c r="T2443" s="1" t="s">
        <v>68</v>
      </c>
      <c r="U2443" s="1" t="s">
        <v>58</v>
      </c>
    </row>
    <row r="2444" spans="1:21" x14ac:dyDescent="0.25">
      <c r="A2444">
        <v>2446</v>
      </c>
      <c r="B2444">
        <f>IF(IFERROR(VLOOKUP(Origen[[#This Row],[Customer ID]],A2445:A6343,1,FALSE),0)&gt;0,1,0)</f>
        <v>0</v>
      </c>
      <c r="C2444">
        <v>63</v>
      </c>
      <c r="D2444" s="1" t="s">
        <v>2</v>
      </c>
      <c r="E2444" s="1" t="str">
        <f>IF(Origen[[#This Row],[Genero Sin Depurar]]="","Desconocido",Origen[[#This Row],[Genero Sin Depurar]])</f>
        <v>Male</v>
      </c>
      <c r="F2444" s="1" t="s">
        <v>101</v>
      </c>
      <c r="G2444" s="1" t="s">
        <v>49</v>
      </c>
      <c r="H2444" s="2">
        <v>50182</v>
      </c>
      <c r="I2444" s="2" t="str">
        <f>TEXT(Origen[[#This Row],[Fecha Compra]],"dddd")</f>
        <v>viernes</v>
      </c>
      <c r="J2444" s="7" t="str">
        <f>TEXT(MONTH(Origen[[#This Row],[Fecha Compra]]),"MM")</f>
        <v>01</v>
      </c>
      <c r="K2444" s="7">
        <f>YEAR(Origen[[#This Row],[Fecha Compra]])</f>
        <v>2037</v>
      </c>
      <c r="L2444">
        <v>50</v>
      </c>
      <c r="M2444">
        <v>96</v>
      </c>
      <c r="N2444">
        <f>Origen[[#This Row],[Unidades]]*Origen[[#This Row],[PVP]]</f>
        <v>4800</v>
      </c>
      <c r="O2444" s="1" t="s">
        <v>104</v>
      </c>
      <c r="P2444" s="1" t="s">
        <v>26</v>
      </c>
      <c r="Q2444" s="1" t="s">
        <v>92</v>
      </c>
      <c r="R2444" s="1" t="s">
        <v>35</v>
      </c>
      <c r="S2444" s="1" t="s">
        <v>56</v>
      </c>
      <c r="T2444" s="1" t="s">
        <v>15</v>
      </c>
      <c r="U2444" s="1" t="s">
        <v>22</v>
      </c>
    </row>
    <row r="2445" spans="1:21" x14ac:dyDescent="0.25">
      <c r="A2445">
        <v>2447</v>
      </c>
      <c r="B2445">
        <f>IF(IFERROR(VLOOKUP(Origen[[#This Row],[Customer ID]],A2446:A6344,1,FALSE),0)&gt;0,1,0)</f>
        <v>0</v>
      </c>
      <c r="C2445">
        <v>38</v>
      </c>
      <c r="D2445" s="1" t="s">
        <v>2</v>
      </c>
      <c r="E2445" s="1" t="str">
        <f>IF(Origen[[#This Row],[Genero Sin Depurar]]="","Desconocido",Origen[[#This Row],[Genero Sin Depurar]])</f>
        <v>Male</v>
      </c>
      <c r="F2445" s="1" t="s">
        <v>37</v>
      </c>
      <c r="G2445" s="1" t="s">
        <v>4</v>
      </c>
      <c r="H2445" s="2">
        <v>50184</v>
      </c>
      <c r="I2445" s="2" t="str">
        <f>TEXT(Origen[[#This Row],[Fecha Compra]],"dddd")</f>
        <v>domingo</v>
      </c>
      <c r="J2445" s="7" t="str">
        <f>TEXT(MONTH(Origen[[#This Row],[Fecha Compra]]),"MM")</f>
        <v>01</v>
      </c>
      <c r="K2445" s="7">
        <f>YEAR(Origen[[#This Row],[Fecha Compra]])</f>
        <v>2037</v>
      </c>
      <c r="L2445">
        <v>7</v>
      </c>
      <c r="M2445">
        <v>65</v>
      </c>
      <c r="N2445">
        <f>Origen[[#This Row],[Unidades]]*Origen[[#This Row],[PVP]]</f>
        <v>455</v>
      </c>
      <c r="O2445" s="1" t="s">
        <v>102</v>
      </c>
      <c r="P2445" s="1" t="s">
        <v>6</v>
      </c>
      <c r="Q2445" s="1" t="s">
        <v>82</v>
      </c>
      <c r="R2445" s="1" t="s">
        <v>19</v>
      </c>
      <c r="S2445" s="1" t="s">
        <v>52</v>
      </c>
      <c r="T2445" s="1" t="s">
        <v>21</v>
      </c>
      <c r="U2445" s="1" t="s">
        <v>70</v>
      </c>
    </row>
    <row r="2446" spans="1:21" x14ac:dyDescent="0.25">
      <c r="A2446">
        <v>2448</v>
      </c>
      <c r="B2446">
        <f>IF(IFERROR(VLOOKUP(Origen[[#This Row],[Customer ID]],A2447:A6345,1,FALSE),0)&gt;0,1,0)</f>
        <v>0</v>
      </c>
      <c r="C2446">
        <v>59</v>
      </c>
      <c r="D2446" s="1" t="s">
        <v>2</v>
      </c>
      <c r="E2446" s="1" t="str">
        <f>IF(Origen[[#This Row],[Genero Sin Depurar]]="","Desconocido",Origen[[#This Row],[Genero Sin Depurar]])</f>
        <v>Male</v>
      </c>
      <c r="F2446" s="1" t="s">
        <v>77</v>
      </c>
      <c r="G2446" s="1" t="s">
        <v>4</v>
      </c>
      <c r="H2446" s="2">
        <v>50186</v>
      </c>
      <c r="I2446" s="2" t="str">
        <f>TEXT(Origen[[#This Row],[Fecha Compra]],"dddd")</f>
        <v>martes</v>
      </c>
      <c r="J2446" s="7" t="str">
        <f>TEXT(MONTH(Origen[[#This Row],[Fecha Compra]]),"MM")</f>
        <v>01</v>
      </c>
      <c r="K2446" s="7">
        <f>YEAR(Origen[[#This Row],[Fecha Compra]])</f>
        <v>2037</v>
      </c>
      <c r="L2446">
        <v>10</v>
      </c>
      <c r="M2446">
        <v>47</v>
      </c>
      <c r="N2446">
        <f>Origen[[#This Row],[Unidades]]*Origen[[#This Row],[PVP]]</f>
        <v>470</v>
      </c>
      <c r="O2446" s="1" t="s">
        <v>129</v>
      </c>
      <c r="P2446" s="1" t="s">
        <v>6</v>
      </c>
      <c r="Q2446" s="1" t="s">
        <v>82</v>
      </c>
      <c r="R2446" s="1" t="s">
        <v>39</v>
      </c>
      <c r="S2446" s="1" t="s">
        <v>56</v>
      </c>
      <c r="T2446" s="1" t="s">
        <v>10</v>
      </c>
      <c r="U2446" s="1" t="s">
        <v>11</v>
      </c>
    </row>
    <row r="2447" spans="1:21" x14ac:dyDescent="0.25">
      <c r="A2447">
        <v>2449</v>
      </c>
      <c r="B2447">
        <f>IF(IFERROR(VLOOKUP(Origen[[#This Row],[Customer ID]],A2448:A6346,1,FALSE),0)&gt;0,1,0)</f>
        <v>0</v>
      </c>
      <c r="C2447">
        <v>54</v>
      </c>
      <c r="D2447" s="1" t="s">
        <v>2</v>
      </c>
      <c r="E2447" s="1" t="str">
        <f>IF(Origen[[#This Row],[Genero Sin Depurar]]="","Desconocido",Origen[[#This Row],[Genero Sin Depurar]])</f>
        <v>Male</v>
      </c>
      <c r="F2447" s="1" t="s">
        <v>106</v>
      </c>
      <c r="G2447" s="1" t="s">
        <v>49</v>
      </c>
      <c r="H2447" s="2">
        <v>50188</v>
      </c>
      <c r="I2447" s="2" t="str">
        <f>TEXT(Origen[[#This Row],[Fecha Compra]],"dddd")</f>
        <v>jueves</v>
      </c>
      <c r="J2447" s="7" t="str">
        <f>TEXT(MONTH(Origen[[#This Row],[Fecha Compra]]),"MM")</f>
        <v>01</v>
      </c>
      <c r="K2447" s="7">
        <f>YEAR(Origen[[#This Row],[Fecha Compra]])</f>
        <v>2037</v>
      </c>
      <c r="L2447">
        <v>38</v>
      </c>
      <c r="M2447">
        <v>25</v>
      </c>
      <c r="N2447">
        <f>Origen[[#This Row],[Unidades]]*Origen[[#This Row],[PVP]]</f>
        <v>950</v>
      </c>
      <c r="O2447" s="1" t="s">
        <v>104</v>
      </c>
      <c r="P2447" s="1" t="s">
        <v>18</v>
      </c>
      <c r="Q2447" s="1" t="s">
        <v>65</v>
      </c>
      <c r="R2447" s="1" t="s">
        <v>39</v>
      </c>
      <c r="S2447" s="1" t="s">
        <v>20</v>
      </c>
      <c r="T2447" s="1" t="s">
        <v>28</v>
      </c>
      <c r="U2447" s="1" t="s">
        <v>58</v>
      </c>
    </row>
    <row r="2448" spans="1:21" x14ac:dyDescent="0.25">
      <c r="A2448">
        <v>2450</v>
      </c>
      <c r="B2448">
        <f>IF(IFERROR(VLOOKUP(Origen[[#This Row],[Customer ID]],A2449:A6347,1,FALSE),0)&gt;0,1,0)</f>
        <v>0</v>
      </c>
      <c r="C2448">
        <v>26</v>
      </c>
      <c r="D2448" s="1" t="s">
        <v>2</v>
      </c>
      <c r="E2448" s="1" t="str">
        <f>IF(Origen[[#This Row],[Genero Sin Depurar]]="","Desconocido",Origen[[#This Row],[Genero Sin Depurar]])</f>
        <v>Male</v>
      </c>
      <c r="F2448" s="1" t="s">
        <v>44</v>
      </c>
      <c r="G2448" s="1" t="s">
        <v>45</v>
      </c>
      <c r="H2448" s="2">
        <v>50190</v>
      </c>
      <c r="I2448" s="2" t="str">
        <f>TEXT(Origen[[#This Row],[Fecha Compra]],"dddd")</f>
        <v>sábado</v>
      </c>
      <c r="J2448" s="7" t="str">
        <f>TEXT(MONTH(Origen[[#This Row],[Fecha Compra]]),"MM")</f>
        <v>01</v>
      </c>
      <c r="K2448" s="7">
        <f>YEAR(Origen[[#This Row],[Fecha Compra]])</f>
        <v>2037</v>
      </c>
      <c r="L2448">
        <v>31</v>
      </c>
      <c r="M2448">
        <v>56</v>
      </c>
      <c r="N2448">
        <f>Origen[[#This Row],[Unidades]]*Origen[[#This Row],[PVP]]</f>
        <v>1736</v>
      </c>
      <c r="O2448" s="1" t="s">
        <v>72</v>
      </c>
      <c r="P2448" s="1" t="s">
        <v>18</v>
      </c>
      <c r="Q2448" s="1" t="s">
        <v>65</v>
      </c>
      <c r="R2448" s="1" t="s">
        <v>39</v>
      </c>
      <c r="S2448" s="1" t="s">
        <v>9</v>
      </c>
      <c r="T2448" s="1" t="s">
        <v>10</v>
      </c>
      <c r="U2448" s="1" t="s">
        <v>11</v>
      </c>
    </row>
    <row r="2449" spans="1:21" x14ac:dyDescent="0.25">
      <c r="A2449">
        <v>2451</v>
      </c>
      <c r="B2449">
        <f>IF(IFERROR(VLOOKUP(Origen[[#This Row],[Customer ID]],A2450:A6348,1,FALSE),0)&gt;0,1,0)</f>
        <v>0</v>
      </c>
      <c r="C2449">
        <v>68</v>
      </c>
      <c r="D2449" s="1" t="s">
        <v>2</v>
      </c>
      <c r="E2449" s="1" t="str">
        <f>IF(Origen[[#This Row],[Genero Sin Depurar]]="","Desconocido",Origen[[#This Row],[Genero Sin Depurar]])</f>
        <v>Male</v>
      </c>
      <c r="F2449" s="1" t="s">
        <v>95</v>
      </c>
      <c r="G2449" s="1" t="s">
        <v>4</v>
      </c>
      <c r="H2449" s="2">
        <v>50192</v>
      </c>
      <c r="I2449" s="2" t="str">
        <f>TEXT(Origen[[#This Row],[Fecha Compra]],"dddd")</f>
        <v>lunes</v>
      </c>
      <c r="J2449" s="7" t="str">
        <f>TEXT(MONTH(Origen[[#This Row],[Fecha Compra]]),"MM")</f>
        <v>01</v>
      </c>
      <c r="K2449" s="7">
        <f>YEAR(Origen[[#This Row],[Fecha Compra]])</f>
        <v>2037</v>
      </c>
      <c r="L2449">
        <v>7</v>
      </c>
      <c r="M2449">
        <v>76</v>
      </c>
      <c r="N2449">
        <f>Origen[[#This Row],[Unidades]]*Origen[[#This Row],[PVP]]</f>
        <v>532</v>
      </c>
      <c r="O2449" s="1" t="s">
        <v>80</v>
      </c>
      <c r="P2449" s="1" t="s">
        <v>26</v>
      </c>
      <c r="Q2449" s="1" t="s">
        <v>118</v>
      </c>
      <c r="R2449" s="1" t="s">
        <v>39</v>
      </c>
      <c r="S2449" s="1" t="s">
        <v>36</v>
      </c>
      <c r="T2449" s="1" t="s">
        <v>10</v>
      </c>
      <c r="U2449" s="1" t="s">
        <v>40</v>
      </c>
    </row>
    <row r="2450" spans="1:21" x14ac:dyDescent="0.25">
      <c r="A2450">
        <v>2452</v>
      </c>
      <c r="B2450">
        <f>IF(IFERROR(VLOOKUP(Origen[[#This Row],[Customer ID]],A2451:A6349,1,FALSE),0)&gt;0,1,0)</f>
        <v>0</v>
      </c>
      <c r="C2450">
        <v>41</v>
      </c>
      <c r="D2450" s="1" t="s">
        <v>2</v>
      </c>
      <c r="E2450" s="1" t="str">
        <f>IF(Origen[[#This Row],[Genero Sin Depurar]]="","Desconocido",Origen[[#This Row],[Genero Sin Depurar]])</f>
        <v>Male</v>
      </c>
      <c r="F2450" s="1" t="s">
        <v>107</v>
      </c>
      <c r="G2450" s="1" t="s">
        <v>4</v>
      </c>
      <c r="H2450" s="2">
        <v>50194</v>
      </c>
      <c r="I2450" s="2" t="str">
        <f>TEXT(Origen[[#This Row],[Fecha Compra]],"dddd")</f>
        <v>miércoles</v>
      </c>
      <c r="J2450" s="7" t="str">
        <f>TEXT(MONTH(Origen[[#This Row],[Fecha Compra]]),"MM")</f>
        <v>01</v>
      </c>
      <c r="K2450" s="7">
        <f>YEAR(Origen[[#This Row],[Fecha Compra]])</f>
        <v>2037</v>
      </c>
      <c r="L2450">
        <v>27</v>
      </c>
      <c r="M2450">
        <v>60</v>
      </c>
      <c r="N2450">
        <f>Origen[[#This Row],[Unidades]]*Origen[[#This Row],[PVP]]</f>
        <v>1620</v>
      </c>
      <c r="O2450" s="1" t="s">
        <v>83</v>
      </c>
      <c r="P2450" s="1" t="s">
        <v>26</v>
      </c>
      <c r="Q2450" s="1" t="s">
        <v>55</v>
      </c>
      <c r="R2450" s="1" t="s">
        <v>39</v>
      </c>
      <c r="S2450" s="1" t="s">
        <v>56</v>
      </c>
      <c r="T2450" s="1" t="s">
        <v>10</v>
      </c>
      <c r="U2450" s="1" t="s">
        <v>70</v>
      </c>
    </row>
    <row r="2451" spans="1:21" x14ac:dyDescent="0.25">
      <c r="A2451">
        <v>2453</v>
      </c>
      <c r="B2451">
        <f>IF(IFERROR(VLOOKUP(Origen[[#This Row],[Customer ID]],A2452:A6350,1,FALSE),0)&gt;0,1,0)</f>
        <v>0</v>
      </c>
      <c r="C2451">
        <v>68</v>
      </c>
      <c r="D2451" s="1" t="s">
        <v>2</v>
      </c>
      <c r="E2451" s="1" t="str">
        <f>IF(Origen[[#This Row],[Genero Sin Depurar]]="","Desconocido",Origen[[#This Row],[Genero Sin Depurar]])</f>
        <v>Male</v>
      </c>
      <c r="F2451" s="1" t="s">
        <v>37</v>
      </c>
      <c r="G2451" s="1" t="s">
        <v>4</v>
      </c>
      <c r="H2451" s="2">
        <v>50196</v>
      </c>
      <c r="I2451" s="2" t="str">
        <f>TEXT(Origen[[#This Row],[Fecha Compra]],"dddd")</f>
        <v>viernes</v>
      </c>
      <c r="J2451" s="7" t="str">
        <f>TEXT(MONTH(Origen[[#This Row],[Fecha Compra]]),"MM")</f>
        <v>01</v>
      </c>
      <c r="K2451" s="7">
        <f>YEAR(Origen[[#This Row],[Fecha Compra]])</f>
        <v>2037</v>
      </c>
      <c r="L2451">
        <v>45</v>
      </c>
      <c r="M2451">
        <v>67</v>
      </c>
      <c r="N2451">
        <f>Origen[[#This Row],[Unidades]]*Origen[[#This Row],[PVP]]</f>
        <v>3015</v>
      </c>
      <c r="O2451" s="1" t="s">
        <v>66</v>
      </c>
      <c r="P2451" s="1" t="s">
        <v>6</v>
      </c>
      <c r="Q2451" s="1" t="s">
        <v>55</v>
      </c>
      <c r="R2451" s="1" t="s">
        <v>8</v>
      </c>
      <c r="S2451" s="1" t="s">
        <v>9</v>
      </c>
      <c r="T2451" s="1" t="s">
        <v>57</v>
      </c>
      <c r="U2451" s="1" t="s">
        <v>79</v>
      </c>
    </row>
    <row r="2452" spans="1:21" x14ac:dyDescent="0.25">
      <c r="A2452">
        <v>2454</v>
      </c>
      <c r="B2452">
        <f>IF(IFERROR(VLOOKUP(Origen[[#This Row],[Customer ID]],A2453:A6351,1,FALSE),0)&gt;0,1,0)</f>
        <v>0</v>
      </c>
      <c r="C2452">
        <v>21</v>
      </c>
      <c r="D2452" s="1" t="s">
        <v>2</v>
      </c>
      <c r="E2452" s="1" t="str">
        <f>IF(Origen[[#This Row],[Genero Sin Depurar]]="","Desconocido",Origen[[#This Row],[Genero Sin Depurar]])</f>
        <v>Male</v>
      </c>
      <c r="F2452" s="1" t="s">
        <v>12</v>
      </c>
      <c r="G2452" s="1" t="s">
        <v>4</v>
      </c>
      <c r="H2452" s="2">
        <v>50198</v>
      </c>
      <c r="I2452" s="2" t="str">
        <f>TEXT(Origen[[#This Row],[Fecha Compra]],"dddd")</f>
        <v>domingo</v>
      </c>
      <c r="J2452" s="7" t="str">
        <f>TEXT(MONTH(Origen[[#This Row],[Fecha Compra]]),"MM")</f>
        <v>01</v>
      </c>
      <c r="K2452" s="7">
        <f>YEAR(Origen[[#This Row],[Fecha Compra]])</f>
        <v>2037</v>
      </c>
      <c r="L2452">
        <v>13</v>
      </c>
      <c r="M2452">
        <v>95</v>
      </c>
      <c r="N2452">
        <f>Origen[[#This Row],[Unidades]]*Origen[[#This Row],[PVP]]</f>
        <v>1235</v>
      </c>
      <c r="O2452" s="1" t="s">
        <v>128</v>
      </c>
      <c r="P2452" s="1" t="s">
        <v>74</v>
      </c>
      <c r="Q2452" s="1" t="s">
        <v>91</v>
      </c>
      <c r="R2452" s="1" t="s">
        <v>19</v>
      </c>
      <c r="S2452" s="1" t="s">
        <v>56</v>
      </c>
      <c r="T2452" s="1" t="s">
        <v>15</v>
      </c>
      <c r="U2452" s="1" t="s">
        <v>31</v>
      </c>
    </row>
    <row r="2453" spans="1:21" x14ac:dyDescent="0.25">
      <c r="A2453">
        <v>2455</v>
      </c>
      <c r="B2453">
        <f>IF(IFERROR(VLOOKUP(Origen[[#This Row],[Customer ID]],A2454:A6352,1,FALSE),0)&gt;0,1,0)</f>
        <v>0</v>
      </c>
      <c r="C2453">
        <v>32</v>
      </c>
      <c r="D2453" s="1" t="s">
        <v>2</v>
      </c>
      <c r="E2453" s="1" t="str">
        <f>IF(Origen[[#This Row],[Genero Sin Depurar]]="","Desconocido",Origen[[#This Row],[Genero Sin Depurar]])</f>
        <v>Male</v>
      </c>
      <c r="F2453" s="1" t="s">
        <v>125</v>
      </c>
      <c r="G2453" s="1" t="s">
        <v>49</v>
      </c>
      <c r="H2453" s="2">
        <v>50200</v>
      </c>
      <c r="I2453" s="2" t="str">
        <f>TEXT(Origen[[#This Row],[Fecha Compra]],"dddd")</f>
        <v>martes</v>
      </c>
      <c r="J2453" s="7" t="str">
        <f>TEXT(MONTH(Origen[[#This Row],[Fecha Compra]]),"MM")</f>
        <v>01</v>
      </c>
      <c r="K2453" s="7">
        <f>YEAR(Origen[[#This Row],[Fecha Compra]])</f>
        <v>2037</v>
      </c>
      <c r="L2453">
        <v>33</v>
      </c>
      <c r="M2453">
        <v>72</v>
      </c>
      <c r="N2453">
        <f>Origen[[#This Row],[Unidades]]*Origen[[#This Row],[PVP]]</f>
        <v>2376</v>
      </c>
      <c r="O2453" s="1" t="s">
        <v>102</v>
      </c>
      <c r="P2453" s="1" t="s">
        <v>26</v>
      </c>
      <c r="Q2453" s="1" t="s">
        <v>118</v>
      </c>
      <c r="R2453" s="1" t="s">
        <v>8</v>
      </c>
      <c r="S2453" s="1" t="s">
        <v>9</v>
      </c>
      <c r="T2453" s="1" t="s">
        <v>10</v>
      </c>
      <c r="U2453" s="1" t="s">
        <v>31</v>
      </c>
    </row>
    <row r="2454" spans="1:21" x14ac:dyDescent="0.25">
      <c r="A2454">
        <v>2456</v>
      </c>
      <c r="B2454">
        <f>IF(IFERROR(VLOOKUP(Origen[[#This Row],[Customer ID]],A2455:A6353,1,FALSE),0)&gt;0,1,0)</f>
        <v>0</v>
      </c>
      <c r="C2454">
        <v>20</v>
      </c>
      <c r="D2454" s="1" t="s">
        <v>2</v>
      </c>
      <c r="E2454" s="1" t="str">
        <f>IF(Origen[[#This Row],[Genero Sin Depurar]]="","Desconocido",Origen[[#This Row],[Genero Sin Depurar]])</f>
        <v>Male</v>
      </c>
      <c r="F2454" s="1" t="s">
        <v>115</v>
      </c>
      <c r="G2454" s="1" t="s">
        <v>49</v>
      </c>
      <c r="H2454" s="2">
        <v>50202</v>
      </c>
      <c r="I2454" s="2" t="str">
        <f>TEXT(Origen[[#This Row],[Fecha Compra]],"dddd")</f>
        <v>jueves</v>
      </c>
      <c r="J2454" s="7" t="str">
        <f>TEXT(MONTH(Origen[[#This Row],[Fecha Compra]]),"MM")</f>
        <v>01</v>
      </c>
      <c r="K2454" s="7">
        <f>YEAR(Origen[[#This Row],[Fecha Compra]])</f>
        <v>2037</v>
      </c>
      <c r="L2454">
        <v>25</v>
      </c>
      <c r="M2454">
        <v>98</v>
      </c>
      <c r="N2454">
        <f>Origen[[#This Row],[Unidades]]*Origen[[#This Row],[PVP]]</f>
        <v>2450</v>
      </c>
      <c r="O2454" s="1" t="s">
        <v>102</v>
      </c>
      <c r="P2454" s="1" t="s">
        <v>6</v>
      </c>
      <c r="Q2454" s="1" t="s">
        <v>75</v>
      </c>
      <c r="R2454" s="1" t="s">
        <v>19</v>
      </c>
      <c r="S2454" s="1" t="s">
        <v>9</v>
      </c>
      <c r="T2454" s="1" t="s">
        <v>15</v>
      </c>
      <c r="U2454" s="1" t="s">
        <v>79</v>
      </c>
    </row>
    <row r="2455" spans="1:21" x14ac:dyDescent="0.25">
      <c r="A2455">
        <v>2457</v>
      </c>
      <c r="B2455">
        <f>IF(IFERROR(VLOOKUP(Origen[[#This Row],[Customer ID]],A2456:A6354,1,FALSE),0)&gt;0,1,0)</f>
        <v>0</v>
      </c>
      <c r="C2455">
        <v>59</v>
      </c>
      <c r="D2455" s="1" t="s">
        <v>2</v>
      </c>
      <c r="E2455" s="1" t="str">
        <f>IF(Origen[[#This Row],[Genero Sin Depurar]]="","Desconocido",Origen[[#This Row],[Genero Sin Depurar]])</f>
        <v>Male</v>
      </c>
      <c r="F2455" s="1" t="s">
        <v>16</v>
      </c>
      <c r="G2455" s="1" t="s">
        <v>4</v>
      </c>
      <c r="H2455" s="2">
        <v>50204</v>
      </c>
      <c r="I2455" s="2" t="str">
        <f>TEXT(Origen[[#This Row],[Fecha Compra]],"dddd")</f>
        <v>sábado</v>
      </c>
      <c r="J2455" s="7" t="str">
        <f>TEXT(MONTH(Origen[[#This Row],[Fecha Compra]]),"MM")</f>
        <v>01</v>
      </c>
      <c r="K2455" s="7">
        <f>YEAR(Origen[[#This Row],[Fecha Compra]])</f>
        <v>2037</v>
      </c>
      <c r="L2455">
        <v>5</v>
      </c>
      <c r="M2455">
        <v>83</v>
      </c>
      <c r="N2455">
        <f>Origen[[#This Row],[Unidades]]*Origen[[#This Row],[PVP]]</f>
        <v>415</v>
      </c>
      <c r="O2455" s="1" t="s">
        <v>127</v>
      </c>
      <c r="P2455" s="1" t="s">
        <v>26</v>
      </c>
      <c r="Q2455" s="1" t="s">
        <v>78</v>
      </c>
      <c r="R2455" s="1" t="s">
        <v>8</v>
      </c>
      <c r="S2455" s="1" t="s">
        <v>52</v>
      </c>
      <c r="T2455" s="1" t="s">
        <v>28</v>
      </c>
      <c r="U2455" s="1" t="s">
        <v>70</v>
      </c>
    </row>
    <row r="2456" spans="1:21" x14ac:dyDescent="0.25">
      <c r="A2456">
        <v>2458</v>
      </c>
      <c r="B2456">
        <f>IF(IFERROR(VLOOKUP(Origen[[#This Row],[Customer ID]],A2457:A6355,1,FALSE),0)&gt;0,1,0)</f>
        <v>0</v>
      </c>
      <c r="C2456">
        <v>53</v>
      </c>
      <c r="D2456" s="1" t="s">
        <v>2</v>
      </c>
      <c r="E2456" s="1" t="str">
        <f>IF(Origen[[#This Row],[Genero Sin Depurar]]="","Desconocido",Origen[[#This Row],[Genero Sin Depurar]])</f>
        <v>Male</v>
      </c>
      <c r="F2456" s="1" t="s">
        <v>48</v>
      </c>
      <c r="G2456" s="1" t="s">
        <v>49</v>
      </c>
      <c r="H2456" s="2">
        <v>50206</v>
      </c>
      <c r="I2456" s="2" t="str">
        <f>TEXT(Origen[[#This Row],[Fecha Compra]],"dddd")</f>
        <v>lunes</v>
      </c>
      <c r="J2456" s="7" t="str">
        <f>TEXT(MONTH(Origen[[#This Row],[Fecha Compra]]),"MM")</f>
        <v>01</v>
      </c>
      <c r="K2456" s="7">
        <f>YEAR(Origen[[#This Row],[Fecha Compra]])</f>
        <v>2037</v>
      </c>
      <c r="L2456">
        <v>23</v>
      </c>
      <c r="M2456">
        <v>37</v>
      </c>
      <c r="N2456">
        <f>Origen[[#This Row],[Unidades]]*Origen[[#This Row],[PVP]]</f>
        <v>851</v>
      </c>
      <c r="O2456" s="1" t="s">
        <v>61</v>
      </c>
      <c r="P2456" s="1" t="s">
        <v>26</v>
      </c>
      <c r="Q2456" s="1" t="s">
        <v>14</v>
      </c>
      <c r="R2456" s="1" t="s">
        <v>39</v>
      </c>
      <c r="S2456" s="1" t="s">
        <v>52</v>
      </c>
      <c r="T2456" s="1" t="s">
        <v>15</v>
      </c>
      <c r="U2456" s="1" t="s">
        <v>40</v>
      </c>
    </row>
    <row r="2457" spans="1:21" x14ac:dyDescent="0.25">
      <c r="A2457">
        <v>2459</v>
      </c>
      <c r="B2457">
        <f>IF(IFERROR(VLOOKUP(Origen[[#This Row],[Customer ID]],A2458:A6356,1,FALSE),0)&gt;0,1,0)</f>
        <v>0</v>
      </c>
      <c r="C2457">
        <v>66</v>
      </c>
      <c r="D2457" s="1" t="s">
        <v>2</v>
      </c>
      <c r="E2457" s="1" t="str">
        <f>IF(Origen[[#This Row],[Genero Sin Depurar]]="","Desconocido",Origen[[#This Row],[Genero Sin Depurar]])</f>
        <v>Male</v>
      </c>
      <c r="F2457" s="1" t="s">
        <v>95</v>
      </c>
      <c r="G2457" s="1" t="s">
        <v>4</v>
      </c>
      <c r="H2457" s="2">
        <v>50208</v>
      </c>
      <c r="I2457" s="2" t="str">
        <f>TEXT(Origen[[#This Row],[Fecha Compra]],"dddd")</f>
        <v>miércoles</v>
      </c>
      <c r="J2457" s="7" t="str">
        <f>TEXT(MONTH(Origen[[#This Row],[Fecha Compra]]),"MM")</f>
        <v>01</v>
      </c>
      <c r="K2457" s="7">
        <f>YEAR(Origen[[#This Row],[Fecha Compra]])</f>
        <v>2037</v>
      </c>
      <c r="L2457">
        <v>17</v>
      </c>
      <c r="M2457">
        <v>85</v>
      </c>
      <c r="N2457">
        <f>Origen[[#This Row],[Unidades]]*Origen[[#This Row],[PVP]]</f>
        <v>1445</v>
      </c>
      <c r="O2457" s="1" t="s">
        <v>87</v>
      </c>
      <c r="P2457" s="1" t="s">
        <v>6</v>
      </c>
      <c r="Q2457" s="1" t="s">
        <v>30</v>
      </c>
      <c r="R2457" s="1" t="s">
        <v>39</v>
      </c>
      <c r="S2457" s="1" t="s">
        <v>20</v>
      </c>
      <c r="T2457" s="1" t="s">
        <v>57</v>
      </c>
      <c r="U2457" s="1" t="s">
        <v>22</v>
      </c>
    </row>
    <row r="2458" spans="1:21" x14ac:dyDescent="0.25">
      <c r="A2458">
        <v>2460</v>
      </c>
      <c r="B2458">
        <f>IF(IFERROR(VLOOKUP(Origen[[#This Row],[Customer ID]],A2459:A6357,1,FALSE),0)&gt;0,1,0)</f>
        <v>0</v>
      </c>
      <c r="C2458">
        <v>47</v>
      </c>
      <c r="D2458" s="1" t="s">
        <v>2</v>
      </c>
      <c r="E2458" s="1" t="str">
        <f>IF(Origen[[#This Row],[Genero Sin Depurar]]="","Desconocido",Origen[[#This Row],[Genero Sin Depurar]])</f>
        <v>Male</v>
      </c>
      <c r="F2458" s="1" t="s">
        <v>107</v>
      </c>
      <c r="G2458" s="1" t="s">
        <v>4</v>
      </c>
      <c r="H2458" s="2">
        <v>50210</v>
      </c>
      <c r="I2458" s="2" t="str">
        <f>TEXT(Origen[[#This Row],[Fecha Compra]],"dddd")</f>
        <v>viernes</v>
      </c>
      <c r="J2458" s="7" t="str">
        <f>TEXT(MONTH(Origen[[#This Row],[Fecha Compra]]),"MM")</f>
        <v>01</v>
      </c>
      <c r="K2458" s="7">
        <f>YEAR(Origen[[#This Row],[Fecha Compra]])</f>
        <v>2037</v>
      </c>
      <c r="L2458">
        <v>14</v>
      </c>
      <c r="M2458">
        <v>36</v>
      </c>
      <c r="N2458">
        <f>Origen[[#This Row],[Unidades]]*Origen[[#This Row],[PVP]]</f>
        <v>504</v>
      </c>
      <c r="O2458" s="1" t="s">
        <v>50</v>
      </c>
      <c r="P2458" s="1" t="s">
        <v>6</v>
      </c>
      <c r="Q2458" s="1" t="s">
        <v>65</v>
      </c>
      <c r="R2458" s="1" t="s">
        <v>39</v>
      </c>
      <c r="S2458" s="1" t="s">
        <v>52</v>
      </c>
      <c r="T2458" s="1" t="s">
        <v>15</v>
      </c>
      <c r="U2458" s="1" t="s">
        <v>22</v>
      </c>
    </row>
    <row r="2459" spans="1:21" x14ac:dyDescent="0.25">
      <c r="A2459">
        <v>2461</v>
      </c>
      <c r="B2459">
        <f>IF(IFERROR(VLOOKUP(Origen[[#This Row],[Customer ID]],A2460:A6358,1,FALSE),0)&gt;0,1,0)</f>
        <v>0</v>
      </c>
      <c r="C2459">
        <v>58</v>
      </c>
      <c r="D2459" s="1" t="s">
        <v>2</v>
      </c>
      <c r="E2459" s="1" t="str">
        <f>IF(Origen[[#This Row],[Genero Sin Depurar]]="","Desconocido",Origen[[#This Row],[Genero Sin Depurar]])</f>
        <v>Male</v>
      </c>
      <c r="F2459" s="1" t="s">
        <v>16</v>
      </c>
      <c r="G2459" s="1" t="s">
        <v>4</v>
      </c>
      <c r="H2459" s="2">
        <v>50212</v>
      </c>
      <c r="I2459" s="2" t="str">
        <f>TEXT(Origen[[#This Row],[Fecha Compra]],"dddd")</f>
        <v>domingo</v>
      </c>
      <c r="J2459" s="7" t="str">
        <f>TEXT(MONTH(Origen[[#This Row],[Fecha Compra]]),"MM")</f>
        <v>01</v>
      </c>
      <c r="K2459" s="7">
        <f>YEAR(Origen[[#This Row],[Fecha Compra]])</f>
        <v>2037</v>
      </c>
      <c r="L2459">
        <v>28</v>
      </c>
      <c r="M2459">
        <v>36</v>
      </c>
      <c r="N2459">
        <f>Origen[[#This Row],[Unidades]]*Origen[[#This Row],[PVP]]</f>
        <v>1008</v>
      </c>
      <c r="O2459" s="1" t="s">
        <v>13</v>
      </c>
      <c r="P2459" s="1" t="s">
        <v>18</v>
      </c>
      <c r="Q2459" s="1" t="s">
        <v>75</v>
      </c>
      <c r="R2459" s="1" t="s">
        <v>8</v>
      </c>
      <c r="S2459" s="1" t="s">
        <v>56</v>
      </c>
      <c r="T2459" s="1" t="s">
        <v>21</v>
      </c>
      <c r="U2459" s="1" t="s">
        <v>31</v>
      </c>
    </row>
    <row r="2460" spans="1:21" x14ac:dyDescent="0.25">
      <c r="A2460">
        <v>2462</v>
      </c>
      <c r="B2460">
        <f>IF(IFERROR(VLOOKUP(Origen[[#This Row],[Customer ID]],A2461:A6359,1,FALSE),0)&gt;0,1,0)</f>
        <v>0</v>
      </c>
      <c r="C2460">
        <v>28</v>
      </c>
      <c r="D2460" s="1" t="s">
        <v>2</v>
      </c>
      <c r="E2460" s="1" t="str">
        <f>IF(Origen[[#This Row],[Genero Sin Depurar]]="","Desconocido",Origen[[#This Row],[Genero Sin Depurar]])</f>
        <v>Male</v>
      </c>
      <c r="F2460" s="1" t="s">
        <v>101</v>
      </c>
      <c r="G2460" s="1" t="s">
        <v>49</v>
      </c>
      <c r="H2460" s="2">
        <v>50214</v>
      </c>
      <c r="I2460" s="2" t="str">
        <f>TEXT(Origen[[#This Row],[Fecha Compra]],"dddd")</f>
        <v>martes</v>
      </c>
      <c r="J2460" s="7" t="str">
        <f>TEXT(MONTH(Origen[[#This Row],[Fecha Compra]]),"MM")</f>
        <v>01</v>
      </c>
      <c r="K2460" s="7">
        <f>YEAR(Origen[[#This Row],[Fecha Compra]])</f>
        <v>2037</v>
      </c>
      <c r="L2460">
        <v>19</v>
      </c>
      <c r="M2460">
        <v>86</v>
      </c>
      <c r="N2460">
        <f>Origen[[#This Row],[Unidades]]*Origen[[#This Row],[PVP]]</f>
        <v>1634</v>
      </c>
      <c r="O2460" s="1" t="s">
        <v>120</v>
      </c>
      <c r="P2460" s="1" t="s">
        <v>6</v>
      </c>
      <c r="Q2460" s="1" t="s">
        <v>90</v>
      </c>
      <c r="R2460" s="1" t="s">
        <v>35</v>
      </c>
      <c r="S2460" s="1" t="s">
        <v>27</v>
      </c>
      <c r="T2460" s="1" t="s">
        <v>21</v>
      </c>
      <c r="U2460" s="1" t="s">
        <v>22</v>
      </c>
    </row>
    <row r="2461" spans="1:21" x14ac:dyDescent="0.25">
      <c r="A2461">
        <v>2463</v>
      </c>
      <c r="B2461">
        <f>IF(IFERROR(VLOOKUP(Origen[[#This Row],[Customer ID]],A2462:A6360,1,FALSE),0)&gt;0,1,0)</f>
        <v>0</v>
      </c>
      <c r="C2461">
        <v>68</v>
      </c>
      <c r="D2461" s="1" t="s">
        <v>2</v>
      </c>
      <c r="E2461" s="1" t="str">
        <f>IF(Origen[[#This Row],[Genero Sin Depurar]]="","Desconocido",Origen[[#This Row],[Genero Sin Depurar]])</f>
        <v>Male</v>
      </c>
      <c r="F2461" s="1" t="s">
        <v>77</v>
      </c>
      <c r="G2461" s="1" t="s">
        <v>4</v>
      </c>
      <c r="H2461" s="2">
        <v>50216</v>
      </c>
      <c r="I2461" s="2" t="str">
        <f>TEXT(Origen[[#This Row],[Fecha Compra]],"dddd")</f>
        <v>jueves</v>
      </c>
      <c r="J2461" s="7" t="str">
        <f>TEXT(MONTH(Origen[[#This Row],[Fecha Compra]]),"MM")</f>
        <v>01</v>
      </c>
      <c r="K2461" s="7">
        <f>YEAR(Origen[[#This Row],[Fecha Compra]])</f>
        <v>2037</v>
      </c>
      <c r="L2461">
        <v>31</v>
      </c>
      <c r="M2461">
        <v>99</v>
      </c>
      <c r="N2461">
        <f>Origen[[#This Row],[Unidades]]*Origen[[#This Row],[PVP]]</f>
        <v>3069</v>
      </c>
      <c r="O2461" s="1" t="s">
        <v>50</v>
      </c>
      <c r="P2461" s="1" t="s">
        <v>74</v>
      </c>
      <c r="Q2461" s="1" t="s">
        <v>103</v>
      </c>
      <c r="R2461" s="1" t="s">
        <v>19</v>
      </c>
      <c r="S2461" s="1" t="s">
        <v>36</v>
      </c>
      <c r="T2461" s="1" t="s">
        <v>57</v>
      </c>
      <c r="U2461" s="1" t="s">
        <v>58</v>
      </c>
    </row>
    <row r="2462" spans="1:21" x14ac:dyDescent="0.25">
      <c r="A2462">
        <v>2464</v>
      </c>
      <c r="B2462">
        <f>IF(IFERROR(VLOOKUP(Origen[[#This Row],[Customer ID]],A2463:A6361,1,FALSE),0)&gt;0,1,0)</f>
        <v>0</v>
      </c>
      <c r="C2462">
        <v>60</v>
      </c>
      <c r="D2462" s="1" t="s">
        <v>2</v>
      </c>
      <c r="E2462" s="1" t="str">
        <f>IF(Origen[[#This Row],[Genero Sin Depurar]]="","Desconocido",Origen[[#This Row],[Genero Sin Depurar]])</f>
        <v>Male</v>
      </c>
      <c r="F2462" s="1" t="s">
        <v>3</v>
      </c>
      <c r="G2462" s="1" t="s">
        <v>4</v>
      </c>
      <c r="H2462" s="2">
        <v>50218</v>
      </c>
      <c r="I2462" s="2" t="str">
        <f>TEXT(Origen[[#This Row],[Fecha Compra]],"dddd")</f>
        <v>sábado</v>
      </c>
      <c r="J2462" s="7" t="str">
        <f>TEXT(MONTH(Origen[[#This Row],[Fecha Compra]]),"MM")</f>
        <v>01</v>
      </c>
      <c r="K2462" s="7">
        <f>YEAR(Origen[[#This Row],[Fecha Compra]])</f>
        <v>2037</v>
      </c>
      <c r="L2462">
        <v>25</v>
      </c>
      <c r="M2462">
        <v>21</v>
      </c>
      <c r="N2462">
        <f>Origen[[#This Row],[Unidades]]*Origen[[#This Row],[PVP]]</f>
        <v>525</v>
      </c>
      <c r="O2462" s="1" t="s">
        <v>73</v>
      </c>
      <c r="P2462" s="1" t="s">
        <v>74</v>
      </c>
      <c r="Q2462" s="1" t="s">
        <v>108</v>
      </c>
      <c r="R2462" s="1" t="s">
        <v>35</v>
      </c>
      <c r="S2462" s="1" t="s">
        <v>36</v>
      </c>
      <c r="T2462" s="1" t="s">
        <v>15</v>
      </c>
      <c r="U2462" s="1" t="s">
        <v>58</v>
      </c>
    </row>
    <row r="2463" spans="1:21" x14ac:dyDescent="0.25">
      <c r="A2463">
        <v>2465</v>
      </c>
      <c r="B2463">
        <f>IF(IFERROR(VLOOKUP(Origen[[#This Row],[Customer ID]],A2464:A6362,1,FALSE),0)&gt;0,1,0)</f>
        <v>0</v>
      </c>
      <c r="C2463">
        <v>47</v>
      </c>
      <c r="D2463" s="1" t="s">
        <v>2</v>
      </c>
      <c r="E2463" s="1" t="str">
        <f>IF(Origen[[#This Row],[Genero Sin Depurar]]="","Desconocido",Origen[[#This Row],[Genero Sin Depurar]])</f>
        <v>Male</v>
      </c>
      <c r="F2463" s="1" t="s">
        <v>84</v>
      </c>
      <c r="G2463" s="1" t="s">
        <v>45</v>
      </c>
      <c r="H2463" s="2">
        <v>50220</v>
      </c>
      <c r="I2463" s="2" t="str">
        <f>TEXT(Origen[[#This Row],[Fecha Compra]],"dddd")</f>
        <v>lunes</v>
      </c>
      <c r="J2463" s="7" t="str">
        <f>TEXT(MONTH(Origen[[#This Row],[Fecha Compra]]),"MM")</f>
        <v>01</v>
      </c>
      <c r="K2463" s="7">
        <f>YEAR(Origen[[#This Row],[Fecha Compra]])</f>
        <v>2037</v>
      </c>
      <c r="L2463">
        <v>4</v>
      </c>
      <c r="M2463">
        <v>84</v>
      </c>
      <c r="N2463">
        <f>Origen[[#This Row],[Unidades]]*Origen[[#This Row],[PVP]]</f>
        <v>336</v>
      </c>
      <c r="O2463" s="1" t="s">
        <v>59</v>
      </c>
      <c r="P2463" s="1" t="s">
        <v>6</v>
      </c>
      <c r="Q2463" s="1" t="s">
        <v>67</v>
      </c>
      <c r="R2463" s="1" t="s">
        <v>8</v>
      </c>
      <c r="S2463" s="1" t="s">
        <v>9</v>
      </c>
      <c r="T2463" s="1" t="s">
        <v>15</v>
      </c>
      <c r="U2463" s="1" t="s">
        <v>58</v>
      </c>
    </row>
    <row r="2464" spans="1:21" x14ac:dyDescent="0.25">
      <c r="A2464">
        <v>2466</v>
      </c>
      <c r="B2464">
        <f>IF(IFERROR(VLOOKUP(Origen[[#This Row],[Customer ID]],A2465:A6363,1,FALSE),0)&gt;0,1,0)</f>
        <v>0</v>
      </c>
      <c r="C2464">
        <v>18</v>
      </c>
      <c r="D2464" s="1" t="s">
        <v>2</v>
      </c>
      <c r="E2464" s="1" t="str">
        <f>IF(Origen[[#This Row],[Genero Sin Depurar]]="","Desconocido",Origen[[#This Row],[Genero Sin Depurar]])</f>
        <v>Male</v>
      </c>
      <c r="F2464" s="1" t="s">
        <v>23</v>
      </c>
      <c r="G2464" s="1" t="s">
        <v>24</v>
      </c>
      <c r="H2464" s="2">
        <v>50222</v>
      </c>
      <c r="I2464" s="2" t="str">
        <f>TEXT(Origen[[#This Row],[Fecha Compra]],"dddd")</f>
        <v>miércoles</v>
      </c>
      <c r="J2464" s="7" t="str">
        <f>TEXT(MONTH(Origen[[#This Row],[Fecha Compra]]),"MM")</f>
        <v>01</v>
      </c>
      <c r="K2464" s="7">
        <f>YEAR(Origen[[#This Row],[Fecha Compra]])</f>
        <v>2037</v>
      </c>
      <c r="L2464">
        <v>20</v>
      </c>
      <c r="M2464">
        <v>63</v>
      </c>
      <c r="N2464">
        <f>Origen[[#This Row],[Unidades]]*Origen[[#This Row],[PVP]]</f>
        <v>1260</v>
      </c>
      <c r="O2464" s="1" t="s">
        <v>87</v>
      </c>
      <c r="P2464" s="1" t="s">
        <v>26</v>
      </c>
      <c r="Q2464" s="1" t="s">
        <v>92</v>
      </c>
      <c r="R2464" s="1" t="s">
        <v>19</v>
      </c>
      <c r="S2464" s="1" t="s">
        <v>20</v>
      </c>
      <c r="T2464" s="1" t="s">
        <v>57</v>
      </c>
      <c r="U2464" s="1" t="s">
        <v>22</v>
      </c>
    </row>
    <row r="2465" spans="1:21" x14ac:dyDescent="0.25">
      <c r="A2465">
        <v>2467</v>
      </c>
      <c r="B2465">
        <f>IF(IFERROR(VLOOKUP(Origen[[#This Row],[Customer ID]],A2466:A6364,1,FALSE),0)&gt;0,1,0)</f>
        <v>0</v>
      </c>
      <c r="C2465">
        <v>32</v>
      </c>
      <c r="D2465" s="1" t="s">
        <v>2</v>
      </c>
      <c r="E2465" s="1" t="str">
        <f>IF(Origen[[#This Row],[Genero Sin Depurar]]="","Desconocido",Origen[[#This Row],[Genero Sin Depurar]])</f>
        <v>Male</v>
      </c>
      <c r="F2465" s="1" t="s">
        <v>41</v>
      </c>
      <c r="G2465" s="1" t="s">
        <v>4</v>
      </c>
      <c r="H2465" s="2">
        <v>50224</v>
      </c>
      <c r="I2465" s="2" t="str">
        <f>TEXT(Origen[[#This Row],[Fecha Compra]],"dddd")</f>
        <v>viernes</v>
      </c>
      <c r="J2465" s="7" t="str">
        <f>TEXT(MONTH(Origen[[#This Row],[Fecha Compra]]),"MM")</f>
        <v>01</v>
      </c>
      <c r="K2465" s="7">
        <f>YEAR(Origen[[#This Row],[Fecha Compra]])</f>
        <v>2037</v>
      </c>
      <c r="L2465">
        <v>37</v>
      </c>
      <c r="M2465">
        <v>84</v>
      </c>
      <c r="N2465">
        <f>Origen[[#This Row],[Unidades]]*Origen[[#This Row],[PVP]]</f>
        <v>3108</v>
      </c>
      <c r="O2465" s="1" t="s">
        <v>129</v>
      </c>
      <c r="P2465" s="1" t="s">
        <v>18</v>
      </c>
      <c r="Q2465" s="1" t="s">
        <v>51</v>
      </c>
      <c r="R2465" s="1" t="s">
        <v>35</v>
      </c>
      <c r="S2465" s="1" t="s">
        <v>9</v>
      </c>
      <c r="T2465" s="1" t="s">
        <v>15</v>
      </c>
      <c r="U2465" s="1" t="s">
        <v>31</v>
      </c>
    </row>
    <row r="2466" spans="1:21" x14ac:dyDescent="0.25">
      <c r="A2466">
        <v>2468</v>
      </c>
      <c r="B2466">
        <f>IF(IFERROR(VLOOKUP(Origen[[#This Row],[Customer ID]],A2467:A6365,1,FALSE),0)&gt;0,1,0)</f>
        <v>0</v>
      </c>
      <c r="C2466">
        <v>27</v>
      </c>
      <c r="D2466" s="1" t="s">
        <v>2</v>
      </c>
      <c r="E2466" s="1" t="str">
        <f>IF(Origen[[#This Row],[Genero Sin Depurar]]="","Desconocido",Origen[[#This Row],[Genero Sin Depurar]])</f>
        <v>Male</v>
      </c>
      <c r="F2466" s="1" t="s">
        <v>41</v>
      </c>
      <c r="G2466" s="1" t="s">
        <v>4</v>
      </c>
      <c r="H2466" s="2">
        <v>50226</v>
      </c>
      <c r="I2466" s="2" t="str">
        <f>TEXT(Origen[[#This Row],[Fecha Compra]],"dddd")</f>
        <v>domingo</v>
      </c>
      <c r="J2466" s="7" t="str">
        <f>TEXT(MONTH(Origen[[#This Row],[Fecha Compra]]),"MM")</f>
        <v>01</v>
      </c>
      <c r="K2466" s="7">
        <f>YEAR(Origen[[#This Row],[Fecha Compra]])</f>
        <v>2037</v>
      </c>
      <c r="L2466">
        <v>28</v>
      </c>
      <c r="M2466">
        <v>72</v>
      </c>
      <c r="N2466">
        <f>Origen[[#This Row],[Unidades]]*Origen[[#This Row],[PVP]]</f>
        <v>2016</v>
      </c>
      <c r="O2466" s="1" t="s">
        <v>109</v>
      </c>
      <c r="P2466" s="1" t="s">
        <v>26</v>
      </c>
      <c r="Q2466" s="1" t="s">
        <v>75</v>
      </c>
      <c r="R2466" s="1" t="s">
        <v>19</v>
      </c>
      <c r="S2466" s="1" t="s">
        <v>9</v>
      </c>
      <c r="T2466" s="1" t="s">
        <v>21</v>
      </c>
      <c r="U2466" s="1" t="s">
        <v>31</v>
      </c>
    </row>
    <row r="2467" spans="1:21" x14ac:dyDescent="0.25">
      <c r="A2467">
        <v>2469</v>
      </c>
      <c r="B2467">
        <f>IF(IFERROR(VLOOKUP(Origen[[#This Row],[Customer ID]],A2468:A6366,1,FALSE),0)&gt;0,1,0)</f>
        <v>0</v>
      </c>
      <c r="C2467">
        <v>65</v>
      </c>
      <c r="D2467" s="1" t="s">
        <v>2</v>
      </c>
      <c r="E2467" s="1" t="str">
        <f>IF(Origen[[#This Row],[Genero Sin Depurar]]="","Desconocido",Origen[[#This Row],[Genero Sin Depurar]])</f>
        <v>Male</v>
      </c>
      <c r="F2467" s="1" t="s">
        <v>69</v>
      </c>
      <c r="G2467" s="1" t="s">
        <v>4</v>
      </c>
      <c r="H2467" s="2">
        <v>50228</v>
      </c>
      <c r="I2467" s="2" t="str">
        <f>TEXT(Origen[[#This Row],[Fecha Compra]],"dddd")</f>
        <v>martes</v>
      </c>
      <c r="J2467" s="7" t="str">
        <f>TEXT(MONTH(Origen[[#This Row],[Fecha Compra]]),"MM")</f>
        <v>01</v>
      </c>
      <c r="K2467" s="7">
        <f>YEAR(Origen[[#This Row],[Fecha Compra]])</f>
        <v>2037</v>
      </c>
      <c r="L2467">
        <v>6</v>
      </c>
      <c r="M2467">
        <v>21</v>
      </c>
      <c r="N2467">
        <f>Origen[[#This Row],[Unidades]]*Origen[[#This Row],[PVP]]</f>
        <v>126</v>
      </c>
      <c r="O2467" s="1" t="s">
        <v>121</v>
      </c>
      <c r="P2467" s="1" t="s">
        <v>6</v>
      </c>
      <c r="Q2467" s="1" t="s">
        <v>91</v>
      </c>
      <c r="R2467" s="1" t="s">
        <v>8</v>
      </c>
      <c r="S2467" s="1" t="s">
        <v>52</v>
      </c>
      <c r="T2467" s="1" t="s">
        <v>10</v>
      </c>
      <c r="U2467" s="1" t="s">
        <v>22</v>
      </c>
    </row>
    <row r="2468" spans="1:21" x14ac:dyDescent="0.25">
      <c r="A2468">
        <v>2470</v>
      </c>
      <c r="B2468">
        <f>IF(IFERROR(VLOOKUP(Origen[[#This Row],[Customer ID]],A2469:A6367,1,FALSE),0)&gt;0,1,0)</f>
        <v>0</v>
      </c>
      <c r="C2468">
        <v>68</v>
      </c>
      <c r="D2468" s="1" t="s">
        <v>2</v>
      </c>
      <c r="E2468" s="1" t="str">
        <f>IF(Origen[[#This Row],[Genero Sin Depurar]]="","Desconocido",Origen[[#This Row],[Genero Sin Depurar]])</f>
        <v>Male</v>
      </c>
      <c r="F2468" s="1" t="s">
        <v>23</v>
      </c>
      <c r="G2468" s="1" t="s">
        <v>24</v>
      </c>
      <c r="H2468" s="2">
        <v>50230</v>
      </c>
      <c r="I2468" s="2" t="str">
        <f>TEXT(Origen[[#This Row],[Fecha Compra]],"dddd")</f>
        <v>jueves</v>
      </c>
      <c r="J2468" s="7" t="str">
        <f>TEXT(MONTH(Origen[[#This Row],[Fecha Compra]]),"MM")</f>
        <v>01</v>
      </c>
      <c r="K2468" s="7">
        <f>YEAR(Origen[[#This Row],[Fecha Compra]])</f>
        <v>2037</v>
      </c>
      <c r="L2468">
        <v>27</v>
      </c>
      <c r="M2468">
        <v>92</v>
      </c>
      <c r="N2468">
        <f>Origen[[#This Row],[Unidades]]*Origen[[#This Row],[PVP]]</f>
        <v>2484</v>
      </c>
      <c r="O2468" s="1" t="s">
        <v>110</v>
      </c>
      <c r="P2468" s="1" t="s">
        <v>26</v>
      </c>
      <c r="Q2468" s="1" t="s">
        <v>116</v>
      </c>
      <c r="R2468" s="1" t="s">
        <v>39</v>
      </c>
      <c r="S2468" s="1" t="s">
        <v>36</v>
      </c>
      <c r="T2468" s="1" t="s">
        <v>28</v>
      </c>
      <c r="U2468" s="1" t="s">
        <v>31</v>
      </c>
    </row>
    <row r="2469" spans="1:21" x14ac:dyDescent="0.25">
      <c r="A2469">
        <v>2471</v>
      </c>
      <c r="B2469">
        <f>IF(IFERROR(VLOOKUP(Origen[[#This Row],[Customer ID]],A2470:A6368,1,FALSE),0)&gt;0,1,0)</f>
        <v>0</v>
      </c>
      <c r="C2469">
        <v>55</v>
      </c>
      <c r="D2469" s="1" t="s">
        <v>2</v>
      </c>
      <c r="E2469" s="1" t="str">
        <f>IF(Origen[[#This Row],[Genero Sin Depurar]]="","Desconocido",Origen[[#This Row],[Genero Sin Depurar]])</f>
        <v>Male</v>
      </c>
      <c r="F2469" s="1" t="s">
        <v>3</v>
      </c>
      <c r="G2469" s="1" t="s">
        <v>4</v>
      </c>
      <c r="H2469" s="2">
        <v>50232</v>
      </c>
      <c r="I2469" s="2" t="str">
        <f>TEXT(Origen[[#This Row],[Fecha Compra]],"dddd")</f>
        <v>sábado</v>
      </c>
      <c r="J2469" s="7" t="str">
        <f>TEXT(MONTH(Origen[[#This Row],[Fecha Compra]]),"MM")</f>
        <v>01</v>
      </c>
      <c r="K2469" s="7">
        <f>YEAR(Origen[[#This Row],[Fecha Compra]])</f>
        <v>2037</v>
      </c>
      <c r="L2469">
        <v>29</v>
      </c>
      <c r="M2469">
        <v>72</v>
      </c>
      <c r="N2469">
        <f>Origen[[#This Row],[Unidades]]*Origen[[#This Row],[PVP]]</f>
        <v>2088</v>
      </c>
      <c r="O2469" s="1" t="s">
        <v>99</v>
      </c>
      <c r="P2469" s="1" t="s">
        <v>74</v>
      </c>
      <c r="Q2469" s="1" t="s">
        <v>51</v>
      </c>
      <c r="R2469" s="1" t="s">
        <v>39</v>
      </c>
      <c r="S2469" s="1" t="s">
        <v>27</v>
      </c>
      <c r="T2469" s="1" t="s">
        <v>21</v>
      </c>
      <c r="U2469" s="1" t="s">
        <v>11</v>
      </c>
    </row>
    <row r="2470" spans="1:21" x14ac:dyDescent="0.25">
      <c r="A2470">
        <v>2472</v>
      </c>
      <c r="B2470">
        <f>IF(IFERROR(VLOOKUP(Origen[[#This Row],[Customer ID]],A2471:A6369,1,FALSE),0)&gt;0,1,0)</f>
        <v>0</v>
      </c>
      <c r="C2470">
        <v>30</v>
      </c>
      <c r="D2470" s="1" t="s">
        <v>2</v>
      </c>
      <c r="E2470" s="1" t="str">
        <f>IF(Origen[[#This Row],[Genero Sin Depurar]]="","Desconocido",Origen[[#This Row],[Genero Sin Depurar]])</f>
        <v>Male</v>
      </c>
      <c r="F2470" s="1" t="s">
        <v>23</v>
      </c>
      <c r="G2470" s="1" t="s">
        <v>24</v>
      </c>
      <c r="H2470" s="2">
        <v>50234</v>
      </c>
      <c r="I2470" s="2" t="str">
        <f>TEXT(Origen[[#This Row],[Fecha Compra]],"dddd")</f>
        <v>lunes</v>
      </c>
      <c r="J2470" s="7" t="str">
        <f>TEXT(MONTH(Origen[[#This Row],[Fecha Compra]]),"MM")</f>
        <v>01</v>
      </c>
      <c r="K2470" s="7">
        <f>YEAR(Origen[[#This Row],[Fecha Compra]])</f>
        <v>2037</v>
      </c>
      <c r="L2470">
        <v>1</v>
      </c>
      <c r="M2470">
        <v>83</v>
      </c>
      <c r="N2470">
        <f>Origen[[#This Row],[Unidades]]*Origen[[#This Row],[PVP]]</f>
        <v>83</v>
      </c>
      <c r="O2470" s="1" t="s">
        <v>83</v>
      </c>
      <c r="P2470" s="1" t="s">
        <v>26</v>
      </c>
      <c r="Q2470" s="1" t="s">
        <v>7</v>
      </c>
      <c r="R2470" s="1" t="s">
        <v>19</v>
      </c>
      <c r="S2470" s="1" t="s">
        <v>56</v>
      </c>
      <c r="T2470" s="1" t="s">
        <v>15</v>
      </c>
      <c r="U2470" s="1" t="s">
        <v>31</v>
      </c>
    </row>
    <row r="2471" spans="1:21" x14ac:dyDescent="0.25">
      <c r="A2471">
        <v>2473</v>
      </c>
      <c r="B2471">
        <f>IF(IFERROR(VLOOKUP(Origen[[#This Row],[Customer ID]],A2472:A6370,1,FALSE),0)&gt;0,1,0)</f>
        <v>0</v>
      </c>
      <c r="C2471">
        <v>24</v>
      </c>
      <c r="D2471" s="1" t="s">
        <v>2</v>
      </c>
      <c r="E2471" s="1" t="str">
        <f>IF(Origen[[#This Row],[Genero Sin Depurar]]="","Desconocido",Origen[[#This Row],[Genero Sin Depurar]])</f>
        <v>Male</v>
      </c>
      <c r="F2471" s="1" t="s">
        <v>37</v>
      </c>
      <c r="G2471" s="1" t="s">
        <v>4</v>
      </c>
      <c r="H2471" s="2">
        <v>50236</v>
      </c>
      <c r="I2471" s="2" t="str">
        <f>TEXT(Origen[[#This Row],[Fecha Compra]],"dddd")</f>
        <v>miércoles</v>
      </c>
      <c r="J2471" s="7" t="str">
        <f>TEXT(MONTH(Origen[[#This Row],[Fecha Compra]]),"MM")</f>
        <v>01</v>
      </c>
      <c r="K2471" s="7">
        <f>YEAR(Origen[[#This Row],[Fecha Compra]])</f>
        <v>2037</v>
      </c>
      <c r="L2471">
        <v>31</v>
      </c>
      <c r="M2471">
        <v>73</v>
      </c>
      <c r="N2471">
        <f>Origen[[#This Row],[Unidades]]*Origen[[#This Row],[PVP]]</f>
        <v>2263</v>
      </c>
      <c r="O2471" s="1" t="s">
        <v>122</v>
      </c>
      <c r="P2471" s="1" t="s">
        <v>26</v>
      </c>
      <c r="Q2471" s="1" t="s">
        <v>82</v>
      </c>
      <c r="R2471" s="1" t="s">
        <v>35</v>
      </c>
      <c r="S2471" s="1" t="s">
        <v>36</v>
      </c>
      <c r="T2471" s="1" t="s">
        <v>21</v>
      </c>
      <c r="U2471" s="1" t="s">
        <v>31</v>
      </c>
    </row>
    <row r="2472" spans="1:21" x14ac:dyDescent="0.25">
      <c r="A2472">
        <v>2474</v>
      </c>
      <c r="B2472">
        <f>IF(IFERROR(VLOOKUP(Origen[[#This Row],[Customer ID]],A2473:A6371,1,FALSE),0)&gt;0,1,0)</f>
        <v>0</v>
      </c>
      <c r="C2472">
        <v>57</v>
      </c>
      <c r="D2472" s="1" t="s">
        <v>2</v>
      </c>
      <c r="E2472" s="1" t="str">
        <f>IF(Origen[[#This Row],[Genero Sin Depurar]]="","Desconocido",Origen[[#This Row],[Genero Sin Depurar]])</f>
        <v>Male</v>
      </c>
      <c r="F2472" s="1" t="s">
        <v>107</v>
      </c>
      <c r="G2472" s="1" t="s">
        <v>4</v>
      </c>
      <c r="H2472" s="2">
        <v>50238</v>
      </c>
      <c r="I2472" s="2" t="str">
        <f>TEXT(Origen[[#This Row],[Fecha Compra]],"dddd")</f>
        <v>viernes</v>
      </c>
      <c r="J2472" s="7" t="str">
        <f>TEXT(MONTH(Origen[[#This Row],[Fecha Compra]]),"MM")</f>
        <v>01</v>
      </c>
      <c r="K2472" s="7">
        <f>YEAR(Origen[[#This Row],[Fecha Compra]])</f>
        <v>2037</v>
      </c>
      <c r="L2472">
        <v>28</v>
      </c>
      <c r="M2472">
        <v>98</v>
      </c>
      <c r="N2472">
        <f>Origen[[#This Row],[Unidades]]*Origen[[#This Row],[PVP]]</f>
        <v>2744</v>
      </c>
      <c r="O2472" s="1" t="s">
        <v>54</v>
      </c>
      <c r="P2472" s="1" t="s">
        <v>26</v>
      </c>
      <c r="Q2472" s="1" t="s">
        <v>90</v>
      </c>
      <c r="R2472" s="1" t="s">
        <v>8</v>
      </c>
      <c r="S2472" s="1" t="s">
        <v>27</v>
      </c>
      <c r="T2472" s="1" t="s">
        <v>15</v>
      </c>
      <c r="U2472" s="1" t="s">
        <v>40</v>
      </c>
    </row>
    <row r="2473" spans="1:21" x14ac:dyDescent="0.25">
      <c r="A2473">
        <v>2475</v>
      </c>
      <c r="B2473">
        <f>IF(IFERROR(VLOOKUP(Origen[[#This Row],[Customer ID]],A2474:A6372,1,FALSE),0)&gt;0,1,0)</f>
        <v>0</v>
      </c>
      <c r="C2473">
        <v>23</v>
      </c>
      <c r="D2473" s="1" t="s">
        <v>2</v>
      </c>
      <c r="E2473" s="1" t="str">
        <f>IF(Origen[[#This Row],[Genero Sin Depurar]]="","Desconocido",Origen[[#This Row],[Genero Sin Depurar]])</f>
        <v>Male</v>
      </c>
      <c r="F2473" s="1" t="s">
        <v>95</v>
      </c>
      <c r="G2473" s="1" t="s">
        <v>4</v>
      </c>
      <c r="H2473" s="2">
        <v>50240</v>
      </c>
      <c r="I2473" s="2" t="str">
        <f>TEXT(Origen[[#This Row],[Fecha Compra]],"dddd")</f>
        <v>domingo</v>
      </c>
      <c r="J2473" s="7" t="str">
        <f>TEXT(MONTH(Origen[[#This Row],[Fecha Compra]]),"MM")</f>
        <v>01</v>
      </c>
      <c r="K2473" s="7">
        <f>YEAR(Origen[[#This Row],[Fecha Compra]])</f>
        <v>2037</v>
      </c>
      <c r="L2473">
        <v>19</v>
      </c>
      <c r="M2473">
        <v>76</v>
      </c>
      <c r="N2473">
        <f>Origen[[#This Row],[Unidades]]*Origen[[#This Row],[PVP]]</f>
        <v>1444</v>
      </c>
      <c r="O2473" s="1" t="s">
        <v>80</v>
      </c>
      <c r="P2473" s="1" t="s">
        <v>26</v>
      </c>
      <c r="Q2473" s="1" t="s">
        <v>60</v>
      </c>
      <c r="R2473" s="1" t="s">
        <v>39</v>
      </c>
      <c r="S2473" s="1" t="s">
        <v>56</v>
      </c>
      <c r="T2473" s="1" t="s">
        <v>57</v>
      </c>
      <c r="U2473" s="1" t="s">
        <v>40</v>
      </c>
    </row>
    <row r="2474" spans="1:21" x14ac:dyDescent="0.25">
      <c r="A2474">
        <v>2476</v>
      </c>
      <c r="B2474">
        <f>IF(IFERROR(VLOOKUP(Origen[[#This Row],[Customer ID]],A2475:A6373,1,FALSE),0)&gt;0,1,0)</f>
        <v>0</v>
      </c>
      <c r="C2474">
        <v>69</v>
      </c>
      <c r="D2474" s="1" t="s">
        <v>2</v>
      </c>
      <c r="E2474" s="1" t="str">
        <f>IF(Origen[[#This Row],[Genero Sin Depurar]]="","Desconocido",Origen[[#This Row],[Genero Sin Depurar]])</f>
        <v>Male</v>
      </c>
      <c r="F2474" s="1" t="s">
        <v>63</v>
      </c>
      <c r="G2474" s="1" t="s">
        <v>4</v>
      </c>
      <c r="H2474" s="2">
        <v>50242</v>
      </c>
      <c r="I2474" s="2" t="str">
        <f>TEXT(Origen[[#This Row],[Fecha Compra]],"dddd")</f>
        <v>martes</v>
      </c>
      <c r="J2474" s="7" t="str">
        <f>TEXT(MONTH(Origen[[#This Row],[Fecha Compra]]),"MM")</f>
        <v>01</v>
      </c>
      <c r="K2474" s="7">
        <f>YEAR(Origen[[#This Row],[Fecha Compra]])</f>
        <v>2037</v>
      </c>
      <c r="L2474">
        <v>36</v>
      </c>
      <c r="M2474">
        <v>43</v>
      </c>
      <c r="N2474">
        <f>Origen[[#This Row],[Unidades]]*Origen[[#This Row],[PVP]]</f>
        <v>1548</v>
      </c>
      <c r="O2474" s="1" t="s">
        <v>81</v>
      </c>
      <c r="P2474" s="1" t="s">
        <v>18</v>
      </c>
      <c r="Q2474" s="1" t="s">
        <v>75</v>
      </c>
      <c r="R2474" s="1" t="s">
        <v>35</v>
      </c>
      <c r="S2474" s="1" t="s">
        <v>27</v>
      </c>
      <c r="T2474" s="1" t="s">
        <v>10</v>
      </c>
      <c r="U2474" s="1" t="s">
        <v>70</v>
      </c>
    </row>
    <row r="2475" spans="1:21" x14ac:dyDescent="0.25">
      <c r="A2475">
        <v>2477</v>
      </c>
      <c r="B2475">
        <f>IF(IFERROR(VLOOKUP(Origen[[#This Row],[Customer ID]],A2476:A6374,1,FALSE),0)&gt;0,1,0)</f>
        <v>0</v>
      </c>
      <c r="C2475">
        <v>60</v>
      </c>
      <c r="D2475" s="1" t="s">
        <v>2</v>
      </c>
      <c r="E2475" s="1" t="str">
        <f>IF(Origen[[#This Row],[Genero Sin Depurar]]="","Desconocido",Origen[[#This Row],[Genero Sin Depurar]])</f>
        <v>Male</v>
      </c>
      <c r="F2475" s="1" t="s">
        <v>106</v>
      </c>
      <c r="G2475" s="1" t="s">
        <v>49</v>
      </c>
      <c r="H2475" s="2">
        <v>50244</v>
      </c>
      <c r="I2475" s="2" t="str">
        <f>TEXT(Origen[[#This Row],[Fecha Compra]],"dddd")</f>
        <v>jueves</v>
      </c>
      <c r="J2475" s="7" t="str">
        <f>TEXT(MONTH(Origen[[#This Row],[Fecha Compra]]),"MM")</f>
        <v>01</v>
      </c>
      <c r="K2475" s="7">
        <f>YEAR(Origen[[#This Row],[Fecha Compra]])</f>
        <v>2037</v>
      </c>
      <c r="L2475">
        <v>28</v>
      </c>
      <c r="M2475">
        <v>60</v>
      </c>
      <c r="N2475">
        <f>Origen[[#This Row],[Unidades]]*Origen[[#This Row],[PVP]]</f>
        <v>1680</v>
      </c>
      <c r="O2475" s="1" t="s">
        <v>94</v>
      </c>
      <c r="P2475" s="1" t="s">
        <v>26</v>
      </c>
      <c r="Q2475" s="1" t="s">
        <v>30</v>
      </c>
      <c r="R2475" s="1" t="s">
        <v>35</v>
      </c>
      <c r="S2475" s="1" t="s">
        <v>27</v>
      </c>
      <c r="T2475" s="1" t="s">
        <v>15</v>
      </c>
      <c r="U2475" s="1" t="s">
        <v>70</v>
      </c>
    </row>
    <row r="2476" spans="1:21" x14ac:dyDescent="0.25">
      <c r="A2476">
        <v>2478</v>
      </c>
      <c r="B2476">
        <f>IF(IFERROR(VLOOKUP(Origen[[#This Row],[Customer ID]],A2477:A6375,1,FALSE),0)&gt;0,1,0)</f>
        <v>0</v>
      </c>
      <c r="C2476">
        <v>25</v>
      </c>
      <c r="D2476" s="1" t="s">
        <v>2</v>
      </c>
      <c r="E2476" s="1" t="str">
        <f>IF(Origen[[#This Row],[Genero Sin Depurar]]="","Desconocido",Origen[[#This Row],[Genero Sin Depurar]])</f>
        <v>Male</v>
      </c>
      <c r="F2476" s="1" t="s">
        <v>125</v>
      </c>
      <c r="G2476" s="1" t="s">
        <v>49</v>
      </c>
      <c r="H2476" s="2">
        <v>50246</v>
      </c>
      <c r="I2476" s="2" t="str">
        <f>TEXT(Origen[[#This Row],[Fecha Compra]],"dddd")</f>
        <v>sábado</v>
      </c>
      <c r="J2476" s="7" t="str">
        <f>TEXT(MONTH(Origen[[#This Row],[Fecha Compra]]),"MM")</f>
        <v>01</v>
      </c>
      <c r="K2476" s="7">
        <f>YEAR(Origen[[#This Row],[Fecha Compra]])</f>
        <v>2037</v>
      </c>
      <c r="L2476">
        <v>29</v>
      </c>
      <c r="M2476">
        <v>40</v>
      </c>
      <c r="N2476">
        <f>Origen[[#This Row],[Unidades]]*Origen[[#This Row],[PVP]]</f>
        <v>1160</v>
      </c>
      <c r="O2476" s="1" t="s">
        <v>81</v>
      </c>
      <c r="P2476" s="1" t="s">
        <v>6</v>
      </c>
      <c r="Q2476" s="1" t="s">
        <v>30</v>
      </c>
      <c r="R2476" s="1" t="s">
        <v>19</v>
      </c>
      <c r="S2476" s="1" t="s">
        <v>52</v>
      </c>
      <c r="T2476" s="1" t="s">
        <v>28</v>
      </c>
      <c r="U2476" s="1" t="s">
        <v>22</v>
      </c>
    </row>
    <row r="2477" spans="1:21" x14ac:dyDescent="0.25">
      <c r="A2477">
        <v>2479</v>
      </c>
      <c r="B2477">
        <f>IF(IFERROR(VLOOKUP(Origen[[#This Row],[Customer ID]],A2478:A6376,1,FALSE),0)&gt;0,1,0)</f>
        <v>0</v>
      </c>
      <c r="C2477">
        <v>18</v>
      </c>
      <c r="D2477" s="1" t="s">
        <v>2</v>
      </c>
      <c r="E2477" s="1" t="str">
        <f>IF(Origen[[#This Row],[Genero Sin Depurar]]="","Desconocido",Origen[[#This Row],[Genero Sin Depurar]])</f>
        <v>Male</v>
      </c>
      <c r="F2477" s="1" t="s">
        <v>107</v>
      </c>
      <c r="G2477" s="1" t="s">
        <v>4</v>
      </c>
      <c r="H2477" s="2">
        <v>50248</v>
      </c>
      <c r="I2477" s="2" t="str">
        <f>TEXT(Origen[[#This Row],[Fecha Compra]],"dddd")</f>
        <v>lunes</v>
      </c>
      <c r="J2477" s="7" t="str">
        <f>TEXT(MONTH(Origen[[#This Row],[Fecha Compra]]),"MM")</f>
        <v>01</v>
      </c>
      <c r="K2477" s="7">
        <f>YEAR(Origen[[#This Row],[Fecha Compra]])</f>
        <v>2037</v>
      </c>
      <c r="L2477">
        <v>9</v>
      </c>
      <c r="M2477">
        <v>93</v>
      </c>
      <c r="N2477">
        <f>Origen[[#This Row],[Unidades]]*Origen[[#This Row],[PVP]]</f>
        <v>837</v>
      </c>
      <c r="O2477" s="1" t="s">
        <v>111</v>
      </c>
      <c r="P2477" s="1" t="s">
        <v>18</v>
      </c>
      <c r="Q2477" s="1" t="s">
        <v>14</v>
      </c>
      <c r="R2477" s="1" t="s">
        <v>8</v>
      </c>
      <c r="S2477" s="1" t="s">
        <v>52</v>
      </c>
      <c r="T2477" s="1" t="s">
        <v>57</v>
      </c>
      <c r="U2477" s="1" t="s">
        <v>79</v>
      </c>
    </row>
    <row r="2478" spans="1:21" x14ac:dyDescent="0.25">
      <c r="A2478">
        <v>2480</v>
      </c>
      <c r="B2478">
        <f>IF(IFERROR(VLOOKUP(Origen[[#This Row],[Customer ID]],A2479:A6377,1,FALSE),0)&gt;0,1,0)</f>
        <v>0</v>
      </c>
      <c r="C2478">
        <v>37</v>
      </c>
      <c r="D2478" s="1" t="s">
        <v>2</v>
      </c>
      <c r="E2478" s="1" t="str">
        <f>IF(Origen[[#This Row],[Genero Sin Depurar]]="","Desconocido",Origen[[#This Row],[Genero Sin Depurar]])</f>
        <v>Male</v>
      </c>
      <c r="F2478" s="1" t="s">
        <v>63</v>
      </c>
      <c r="G2478" s="1" t="s">
        <v>4</v>
      </c>
      <c r="H2478" s="2">
        <v>50250</v>
      </c>
      <c r="I2478" s="2" t="str">
        <f>TEXT(Origen[[#This Row],[Fecha Compra]],"dddd")</f>
        <v>miércoles</v>
      </c>
      <c r="J2478" s="7" t="str">
        <f>TEXT(MONTH(Origen[[#This Row],[Fecha Compra]]),"MM")</f>
        <v>01</v>
      </c>
      <c r="K2478" s="7">
        <f>YEAR(Origen[[#This Row],[Fecha Compra]])</f>
        <v>2037</v>
      </c>
      <c r="L2478">
        <v>26</v>
      </c>
      <c r="M2478">
        <v>98</v>
      </c>
      <c r="N2478">
        <f>Origen[[#This Row],[Unidades]]*Origen[[#This Row],[PVP]]</f>
        <v>2548</v>
      </c>
      <c r="O2478" s="1" t="s">
        <v>93</v>
      </c>
      <c r="P2478" s="1" t="s">
        <v>18</v>
      </c>
      <c r="Q2478" s="1" t="s">
        <v>60</v>
      </c>
      <c r="R2478" s="1" t="s">
        <v>39</v>
      </c>
      <c r="S2478" s="1" t="s">
        <v>36</v>
      </c>
      <c r="T2478" s="1" t="s">
        <v>21</v>
      </c>
      <c r="U2478" s="1" t="s">
        <v>79</v>
      </c>
    </row>
    <row r="2479" spans="1:21" x14ac:dyDescent="0.25">
      <c r="A2479">
        <v>2481</v>
      </c>
      <c r="B2479">
        <f>IF(IFERROR(VLOOKUP(Origen[[#This Row],[Customer ID]],A2480:A6378,1,FALSE),0)&gt;0,1,0)</f>
        <v>0</v>
      </c>
      <c r="C2479">
        <v>61</v>
      </c>
      <c r="D2479" s="1" t="s">
        <v>2</v>
      </c>
      <c r="E2479" s="1" t="str">
        <f>IF(Origen[[#This Row],[Genero Sin Depurar]]="","Desconocido",Origen[[#This Row],[Genero Sin Depurar]])</f>
        <v>Male</v>
      </c>
      <c r="F2479" s="1" t="s">
        <v>107</v>
      </c>
      <c r="G2479" s="1" t="s">
        <v>4</v>
      </c>
      <c r="H2479" s="2">
        <v>50252</v>
      </c>
      <c r="I2479" s="2" t="str">
        <f>TEXT(Origen[[#This Row],[Fecha Compra]],"dddd")</f>
        <v>viernes</v>
      </c>
      <c r="J2479" s="7" t="str">
        <f>TEXT(MONTH(Origen[[#This Row],[Fecha Compra]]),"MM")</f>
        <v>01</v>
      </c>
      <c r="K2479" s="7">
        <f>YEAR(Origen[[#This Row],[Fecha Compra]])</f>
        <v>2037</v>
      </c>
      <c r="L2479">
        <v>7</v>
      </c>
      <c r="M2479">
        <v>91</v>
      </c>
      <c r="N2479">
        <f>Origen[[#This Row],[Unidades]]*Origen[[#This Row],[PVP]]</f>
        <v>637</v>
      </c>
      <c r="O2479" s="1" t="s">
        <v>105</v>
      </c>
      <c r="P2479" s="1" t="s">
        <v>74</v>
      </c>
      <c r="Q2479" s="1" t="s">
        <v>14</v>
      </c>
      <c r="R2479" s="1" t="s">
        <v>35</v>
      </c>
      <c r="S2479" s="1" t="s">
        <v>27</v>
      </c>
      <c r="T2479" s="1" t="s">
        <v>21</v>
      </c>
      <c r="U2479" s="1" t="s">
        <v>11</v>
      </c>
    </row>
    <row r="2480" spans="1:21" x14ac:dyDescent="0.25">
      <c r="A2480">
        <v>2482</v>
      </c>
      <c r="B2480">
        <f>IF(IFERROR(VLOOKUP(Origen[[#This Row],[Customer ID]],A2481:A6379,1,FALSE),0)&gt;0,1,0)</f>
        <v>0</v>
      </c>
      <c r="C2480">
        <v>41</v>
      </c>
      <c r="D2480" s="1" t="s">
        <v>2</v>
      </c>
      <c r="E2480" s="1" t="str">
        <f>IF(Origen[[#This Row],[Genero Sin Depurar]]="","Desconocido",Origen[[#This Row],[Genero Sin Depurar]])</f>
        <v>Male</v>
      </c>
      <c r="F2480" s="1" t="s">
        <v>115</v>
      </c>
      <c r="G2480" s="1" t="s">
        <v>49</v>
      </c>
      <c r="H2480" s="2">
        <v>50254</v>
      </c>
      <c r="I2480" s="2" t="str">
        <f>TEXT(Origen[[#This Row],[Fecha Compra]],"dddd")</f>
        <v>domingo</v>
      </c>
      <c r="J2480" s="7" t="str">
        <f>TEXT(MONTH(Origen[[#This Row],[Fecha Compra]]),"MM")</f>
        <v>01</v>
      </c>
      <c r="K2480" s="7">
        <f>YEAR(Origen[[#This Row],[Fecha Compra]])</f>
        <v>2037</v>
      </c>
      <c r="L2480">
        <v>35</v>
      </c>
      <c r="M2480">
        <v>92</v>
      </c>
      <c r="N2480">
        <f>Origen[[#This Row],[Unidades]]*Origen[[#This Row],[PVP]]</f>
        <v>3220</v>
      </c>
      <c r="O2480" s="1" t="s">
        <v>109</v>
      </c>
      <c r="P2480" s="1" t="s">
        <v>74</v>
      </c>
      <c r="Q2480" s="1" t="s">
        <v>91</v>
      </c>
      <c r="R2480" s="1" t="s">
        <v>39</v>
      </c>
      <c r="S2480" s="1" t="s">
        <v>20</v>
      </c>
      <c r="T2480" s="1" t="s">
        <v>68</v>
      </c>
      <c r="U2480" s="1" t="s">
        <v>22</v>
      </c>
    </row>
    <row r="2481" spans="1:21" x14ac:dyDescent="0.25">
      <c r="A2481">
        <v>2483</v>
      </c>
      <c r="B2481">
        <f>IF(IFERROR(VLOOKUP(Origen[[#This Row],[Customer ID]],A2482:A6380,1,FALSE),0)&gt;0,1,0)</f>
        <v>0</v>
      </c>
      <c r="C2481">
        <v>69</v>
      </c>
      <c r="D2481" s="1" t="s">
        <v>2</v>
      </c>
      <c r="E2481" s="1" t="str">
        <f>IF(Origen[[#This Row],[Genero Sin Depurar]]="","Desconocido",Origen[[#This Row],[Genero Sin Depurar]])</f>
        <v>Male</v>
      </c>
      <c r="F2481" s="1" t="s">
        <v>48</v>
      </c>
      <c r="G2481" s="1" t="s">
        <v>49</v>
      </c>
      <c r="H2481" s="2">
        <v>50256</v>
      </c>
      <c r="I2481" s="2" t="str">
        <f>TEXT(Origen[[#This Row],[Fecha Compra]],"dddd")</f>
        <v>martes</v>
      </c>
      <c r="J2481" s="7" t="str">
        <f>TEXT(MONTH(Origen[[#This Row],[Fecha Compra]]),"MM")</f>
        <v>01</v>
      </c>
      <c r="K2481" s="7">
        <f>YEAR(Origen[[#This Row],[Fecha Compra]])</f>
        <v>2037</v>
      </c>
      <c r="L2481">
        <v>46</v>
      </c>
      <c r="M2481">
        <v>87</v>
      </c>
      <c r="N2481">
        <f>Origen[[#This Row],[Unidades]]*Origen[[#This Row],[PVP]]</f>
        <v>4002</v>
      </c>
      <c r="O2481" s="1" t="s">
        <v>99</v>
      </c>
      <c r="P2481" s="1" t="s">
        <v>18</v>
      </c>
      <c r="Q2481" s="1" t="s">
        <v>82</v>
      </c>
      <c r="R2481" s="1" t="s">
        <v>8</v>
      </c>
      <c r="S2481" s="1" t="s">
        <v>27</v>
      </c>
      <c r="T2481" s="1" t="s">
        <v>21</v>
      </c>
      <c r="U2481" s="1" t="s">
        <v>79</v>
      </c>
    </row>
    <row r="2482" spans="1:21" x14ac:dyDescent="0.25">
      <c r="A2482">
        <v>2484</v>
      </c>
      <c r="B2482">
        <f>IF(IFERROR(VLOOKUP(Origen[[#This Row],[Customer ID]],A2483:A6381,1,FALSE),0)&gt;0,1,0)</f>
        <v>0</v>
      </c>
      <c r="C2482">
        <v>32</v>
      </c>
      <c r="D2482" s="1" t="s">
        <v>2</v>
      </c>
      <c r="E2482" s="1" t="str">
        <f>IF(Origen[[#This Row],[Genero Sin Depurar]]="","Desconocido",Origen[[#This Row],[Genero Sin Depurar]])</f>
        <v>Male</v>
      </c>
      <c r="F2482" s="1" t="s">
        <v>69</v>
      </c>
      <c r="G2482" s="1" t="s">
        <v>4</v>
      </c>
      <c r="H2482" s="2">
        <v>50258</v>
      </c>
      <c r="I2482" s="2" t="str">
        <f>TEXT(Origen[[#This Row],[Fecha Compra]],"dddd")</f>
        <v>jueves</v>
      </c>
      <c r="J2482" s="7" t="str">
        <f>TEXT(MONTH(Origen[[#This Row],[Fecha Compra]]),"MM")</f>
        <v>01</v>
      </c>
      <c r="K2482" s="7">
        <f>YEAR(Origen[[#This Row],[Fecha Compra]])</f>
        <v>2037</v>
      </c>
      <c r="L2482">
        <v>8</v>
      </c>
      <c r="M2482">
        <v>96</v>
      </c>
      <c r="N2482">
        <f>Origen[[#This Row],[Unidades]]*Origen[[#This Row],[PVP]]</f>
        <v>768</v>
      </c>
      <c r="O2482" s="1" t="s">
        <v>99</v>
      </c>
      <c r="P2482" s="1" t="s">
        <v>18</v>
      </c>
      <c r="Q2482" s="1" t="s">
        <v>67</v>
      </c>
      <c r="R2482" s="1" t="s">
        <v>39</v>
      </c>
      <c r="S2482" s="1" t="s">
        <v>36</v>
      </c>
      <c r="T2482" s="1" t="s">
        <v>68</v>
      </c>
      <c r="U2482" s="1" t="s">
        <v>70</v>
      </c>
    </row>
    <row r="2483" spans="1:21" x14ac:dyDescent="0.25">
      <c r="A2483">
        <v>2485</v>
      </c>
      <c r="B2483">
        <f>IF(IFERROR(VLOOKUP(Origen[[#This Row],[Customer ID]],A2484:A6382,1,FALSE),0)&gt;0,1,0)</f>
        <v>0</v>
      </c>
      <c r="C2483">
        <v>60</v>
      </c>
      <c r="D2483" s="1" t="s">
        <v>2</v>
      </c>
      <c r="E2483" s="1" t="str">
        <f>IF(Origen[[#This Row],[Genero Sin Depurar]]="","Desconocido",Origen[[#This Row],[Genero Sin Depurar]])</f>
        <v>Male</v>
      </c>
      <c r="F2483" s="1" t="s">
        <v>86</v>
      </c>
      <c r="G2483" s="1" t="s">
        <v>4</v>
      </c>
      <c r="H2483" s="2">
        <v>50260</v>
      </c>
      <c r="I2483" s="2" t="str">
        <f>TEXT(Origen[[#This Row],[Fecha Compra]],"dddd")</f>
        <v>sábado</v>
      </c>
      <c r="J2483" s="7" t="str">
        <f>TEXT(MONTH(Origen[[#This Row],[Fecha Compra]]),"MM")</f>
        <v>01</v>
      </c>
      <c r="K2483" s="7">
        <f>YEAR(Origen[[#This Row],[Fecha Compra]])</f>
        <v>2037</v>
      </c>
      <c r="L2483">
        <v>50</v>
      </c>
      <c r="M2483">
        <v>97</v>
      </c>
      <c r="N2483">
        <f>Origen[[#This Row],[Unidades]]*Origen[[#This Row],[PVP]]</f>
        <v>4850</v>
      </c>
      <c r="O2483" s="1" t="s">
        <v>64</v>
      </c>
      <c r="P2483" s="1" t="s">
        <v>26</v>
      </c>
      <c r="Q2483" s="1" t="s">
        <v>78</v>
      </c>
      <c r="R2483" s="1" t="s">
        <v>35</v>
      </c>
      <c r="S2483" s="1" t="s">
        <v>52</v>
      </c>
      <c r="T2483" s="1" t="s">
        <v>15</v>
      </c>
      <c r="U2483" s="1" t="s">
        <v>79</v>
      </c>
    </row>
    <row r="2484" spans="1:21" x14ac:dyDescent="0.25">
      <c r="A2484">
        <v>2486</v>
      </c>
      <c r="B2484">
        <f>IF(IFERROR(VLOOKUP(Origen[[#This Row],[Customer ID]],A2485:A6383,1,FALSE),0)&gt;0,1,0)</f>
        <v>0</v>
      </c>
      <c r="C2484">
        <v>43</v>
      </c>
      <c r="D2484" s="1" t="s">
        <v>2</v>
      </c>
      <c r="E2484" s="1" t="str">
        <f>IF(Origen[[#This Row],[Genero Sin Depurar]]="","Desconocido",Origen[[#This Row],[Genero Sin Depurar]])</f>
        <v>Male</v>
      </c>
      <c r="F2484" s="1" t="s">
        <v>3</v>
      </c>
      <c r="G2484" s="1" t="s">
        <v>4</v>
      </c>
      <c r="H2484" s="2">
        <v>50262</v>
      </c>
      <c r="I2484" s="2" t="str">
        <f>TEXT(Origen[[#This Row],[Fecha Compra]],"dddd")</f>
        <v>lunes</v>
      </c>
      <c r="J2484" s="7" t="str">
        <f>TEXT(MONTH(Origen[[#This Row],[Fecha Compra]]),"MM")</f>
        <v>01</v>
      </c>
      <c r="K2484" s="7">
        <f>YEAR(Origen[[#This Row],[Fecha Compra]])</f>
        <v>2037</v>
      </c>
      <c r="L2484">
        <v>37</v>
      </c>
      <c r="M2484">
        <v>55</v>
      </c>
      <c r="N2484">
        <f>Origen[[#This Row],[Unidades]]*Origen[[#This Row],[PVP]]</f>
        <v>2035</v>
      </c>
      <c r="O2484" s="1" t="s">
        <v>42</v>
      </c>
      <c r="P2484" s="1" t="s">
        <v>26</v>
      </c>
      <c r="Q2484" s="1" t="s">
        <v>100</v>
      </c>
      <c r="R2484" s="1" t="s">
        <v>19</v>
      </c>
      <c r="S2484" s="1" t="s">
        <v>52</v>
      </c>
      <c r="T2484" s="1" t="s">
        <v>57</v>
      </c>
      <c r="U2484" s="1" t="s">
        <v>31</v>
      </c>
    </row>
    <row r="2485" spans="1:21" x14ac:dyDescent="0.25">
      <c r="A2485">
        <v>2487</v>
      </c>
      <c r="B2485">
        <f>IF(IFERROR(VLOOKUP(Origen[[#This Row],[Customer ID]],A2486:A6384,1,FALSE),0)&gt;0,1,0)</f>
        <v>0</v>
      </c>
      <c r="C2485">
        <v>61</v>
      </c>
      <c r="D2485" s="1" t="s">
        <v>2</v>
      </c>
      <c r="E2485" s="1" t="str">
        <f>IF(Origen[[#This Row],[Genero Sin Depurar]]="","Desconocido",Origen[[#This Row],[Genero Sin Depurar]])</f>
        <v>Male</v>
      </c>
      <c r="F2485" s="1" t="s">
        <v>16</v>
      </c>
      <c r="G2485" s="1" t="s">
        <v>4</v>
      </c>
      <c r="H2485" s="2">
        <v>50264</v>
      </c>
      <c r="I2485" s="2" t="str">
        <f>TEXT(Origen[[#This Row],[Fecha Compra]],"dddd")</f>
        <v>miércoles</v>
      </c>
      <c r="J2485" s="7" t="str">
        <f>TEXT(MONTH(Origen[[#This Row],[Fecha Compra]]),"MM")</f>
        <v>01</v>
      </c>
      <c r="K2485" s="7">
        <f>YEAR(Origen[[#This Row],[Fecha Compra]])</f>
        <v>2037</v>
      </c>
      <c r="L2485">
        <v>6</v>
      </c>
      <c r="M2485">
        <v>58</v>
      </c>
      <c r="N2485">
        <f>Origen[[#This Row],[Unidades]]*Origen[[#This Row],[PVP]]</f>
        <v>348</v>
      </c>
      <c r="O2485" s="1" t="s">
        <v>87</v>
      </c>
      <c r="P2485" s="1" t="s">
        <v>6</v>
      </c>
      <c r="Q2485" s="1" t="s">
        <v>118</v>
      </c>
      <c r="R2485" s="1" t="s">
        <v>19</v>
      </c>
      <c r="S2485" s="1" t="s">
        <v>56</v>
      </c>
      <c r="T2485" s="1" t="s">
        <v>21</v>
      </c>
      <c r="U2485" s="1" t="s">
        <v>11</v>
      </c>
    </row>
    <row r="2486" spans="1:21" x14ac:dyDescent="0.25">
      <c r="A2486">
        <v>2488</v>
      </c>
      <c r="B2486">
        <f>IF(IFERROR(VLOOKUP(Origen[[#This Row],[Customer ID]],A2487:A6385,1,FALSE),0)&gt;0,1,0)</f>
        <v>0</v>
      </c>
      <c r="C2486">
        <v>57</v>
      </c>
      <c r="D2486" s="1" t="s">
        <v>2</v>
      </c>
      <c r="E2486" s="1" t="str">
        <f>IF(Origen[[#This Row],[Genero Sin Depurar]]="","Desconocido",Origen[[#This Row],[Genero Sin Depurar]])</f>
        <v>Male</v>
      </c>
      <c r="F2486" s="1" t="s">
        <v>119</v>
      </c>
      <c r="G2486" s="1" t="s">
        <v>24</v>
      </c>
      <c r="H2486" s="2">
        <v>50266</v>
      </c>
      <c r="I2486" s="2" t="str">
        <f>TEXT(Origen[[#This Row],[Fecha Compra]],"dddd")</f>
        <v>viernes</v>
      </c>
      <c r="J2486" s="7" t="str">
        <f>TEXT(MONTH(Origen[[#This Row],[Fecha Compra]]),"MM")</f>
        <v>01</v>
      </c>
      <c r="K2486" s="7">
        <f>YEAR(Origen[[#This Row],[Fecha Compra]])</f>
        <v>2037</v>
      </c>
      <c r="L2486">
        <v>16</v>
      </c>
      <c r="M2486">
        <v>21</v>
      </c>
      <c r="N2486">
        <f>Origen[[#This Row],[Unidades]]*Origen[[#This Row],[PVP]]</f>
        <v>336</v>
      </c>
      <c r="O2486" s="1" t="s">
        <v>38</v>
      </c>
      <c r="P2486" s="1" t="s">
        <v>6</v>
      </c>
      <c r="Q2486" s="1" t="s">
        <v>65</v>
      </c>
      <c r="R2486" s="1" t="s">
        <v>19</v>
      </c>
      <c r="S2486" s="1" t="s">
        <v>27</v>
      </c>
      <c r="T2486" s="1" t="s">
        <v>28</v>
      </c>
      <c r="U2486" s="1" t="s">
        <v>58</v>
      </c>
    </row>
    <row r="2487" spans="1:21" x14ac:dyDescent="0.25">
      <c r="A2487">
        <v>2489</v>
      </c>
      <c r="B2487">
        <f>IF(IFERROR(VLOOKUP(Origen[[#This Row],[Customer ID]],A2488:A6386,1,FALSE),0)&gt;0,1,0)</f>
        <v>0</v>
      </c>
      <c r="C2487">
        <v>56</v>
      </c>
      <c r="D2487" s="1" t="s">
        <v>2</v>
      </c>
      <c r="E2487" s="1" t="str">
        <f>IF(Origen[[#This Row],[Genero Sin Depurar]]="","Desconocido",Origen[[#This Row],[Genero Sin Depurar]])</f>
        <v>Male</v>
      </c>
      <c r="F2487" s="1" t="s">
        <v>48</v>
      </c>
      <c r="G2487" s="1" t="s">
        <v>49</v>
      </c>
      <c r="H2487" s="2">
        <v>50268</v>
      </c>
      <c r="I2487" s="2" t="str">
        <f>TEXT(Origen[[#This Row],[Fecha Compra]],"dddd")</f>
        <v>domingo</v>
      </c>
      <c r="J2487" s="7" t="str">
        <f>TEXT(MONTH(Origen[[#This Row],[Fecha Compra]]),"MM")</f>
        <v>01</v>
      </c>
      <c r="K2487" s="7">
        <f>YEAR(Origen[[#This Row],[Fecha Compra]])</f>
        <v>2037</v>
      </c>
      <c r="L2487">
        <v>30</v>
      </c>
      <c r="M2487">
        <v>82</v>
      </c>
      <c r="N2487">
        <f>Origen[[#This Row],[Unidades]]*Origen[[#This Row],[PVP]]</f>
        <v>2460</v>
      </c>
      <c r="O2487" s="1" t="s">
        <v>64</v>
      </c>
      <c r="P2487" s="1" t="s">
        <v>74</v>
      </c>
      <c r="Q2487" s="1" t="s">
        <v>43</v>
      </c>
      <c r="R2487" s="1" t="s">
        <v>35</v>
      </c>
      <c r="S2487" s="1" t="s">
        <v>9</v>
      </c>
      <c r="T2487" s="1" t="s">
        <v>28</v>
      </c>
      <c r="U2487" s="1" t="s">
        <v>70</v>
      </c>
    </row>
    <row r="2488" spans="1:21" x14ac:dyDescent="0.25">
      <c r="A2488">
        <v>2490</v>
      </c>
      <c r="B2488">
        <f>IF(IFERROR(VLOOKUP(Origen[[#This Row],[Customer ID]],A2489:A6387,1,FALSE),0)&gt;0,1,0)</f>
        <v>0</v>
      </c>
      <c r="C2488">
        <v>66</v>
      </c>
      <c r="D2488" s="1" t="s">
        <v>2</v>
      </c>
      <c r="E2488" s="1" t="str">
        <f>IF(Origen[[#This Row],[Genero Sin Depurar]]="","Desconocido",Origen[[#This Row],[Genero Sin Depurar]])</f>
        <v>Male</v>
      </c>
      <c r="F2488" s="1" t="s">
        <v>44</v>
      </c>
      <c r="G2488" s="1" t="s">
        <v>45</v>
      </c>
      <c r="H2488" s="2">
        <v>50270</v>
      </c>
      <c r="I2488" s="2" t="str">
        <f>TEXT(Origen[[#This Row],[Fecha Compra]],"dddd")</f>
        <v>martes</v>
      </c>
      <c r="J2488" s="7" t="str">
        <f>TEXT(MONTH(Origen[[#This Row],[Fecha Compra]]),"MM")</f>
        <v>01</v>
      </c>
      <c r="K2488" s="7">
        <f>YEAR(Origen[[#This Row],[Fecha Compra]])</f>
        <v>2037</v>
      </c>
      <c r="L2488">
        <v>50</v>
      </c>
      <c r="M2488">
        <v>34</v>
      </c>
      <c r="N2488">
        <f>Origen[[#This Row],[Unidades]]*Origen[[#This Row],[PVP]]</f>
        <v>1700</v>
      </c>
      <c r="O2488" s="1" t="s">
        <v>129</v>
      </c>
      <c r="P2488" s="1" t="s">
        <v>26</v>
      </c>
      <c r="Q2488" s="1" t="s">
        <v>78</v>
      </c>
      <c r="R2488" s="1" t="s">
        <v>8</v>
      </c>
      <c r="S2488" s="1" t="s">
        <v>9</v>
      </c>
      <c r="T2488" s="1" t="s">
        <v>10</v>
      </c>
      <c r="U2488" s="1" t="s">
        <v>40</v>
      </c>
    </row>
    <row r="2489" spans="1:21" x14ac:dyDescent="0.25">
      <c r="A2489">
        <v>2491</v>
      </c>
      <c r="B2489">
        <f>IF(IFERROR(VLOOKUP(Origen[[#This Row],[Customer ID]],A2490:A6388,1,FALSE),0)&gt;0,1,0)</f>
        <v>0</v>
      </c>
      <c r="C2489">
        <v>52</v>
      </c>
      <c r="D2489" s="1" t="s">
        <v>2</v>
      </c>
      <c r="E2489" s="1" t="str">
        <f>IF(Origen[[#This Row],[Genero Sin Depurar]]="","Desconocido",Origen[[#This Row],[Genero Sin Depurar]])</f>
        <v>Male</v>
      </c>
      <c r="F2489" s="1" t="s">
        <v>3</v>
      </c>
      <c r="G2489" s="1" t="s">
        <v>4</v>
      </c>
      <c r="H2489" s="2">
        <v>50272</v>
      </c>
      <c r="I2489" s="2" t="str">
        <f>TEXT(Origen[[#This Row],[Fecha Compra]],"dddd")</f>
        <v>jueves</v>
      </c>
      <c r="J2489" s="7" t="str">
        <f>TEXT(MONTH(Origen[[#This Row],[Fecha Compra]]),"MM")</f>
        <v>01</v>
      </c>
      <c r="K2489" s="7">
        <f>YEAR(Origen[[#This Row],[Fecha Compra]])</f>
        <v>2037</v>
      </c>
      <c r="L2489">
        <v>5</v>
      </c>
      <c r="M2489">
        <v>78</v>
      </c>
      <c r="N2489">
        <f>Origen[[#This Row],[Unidades]]*Origen[[#This Row],[PVP]]</f>
        <v>390</v>
      </c>
      <c r="O2489" s="1" t="s">
        <v>38</v>
      </c>
      <c r="P2489" s="1" t="s">
        <v>26</v>
      </c>
      <c r="Q2489" s="1" t="s">
        <v>7</v>
      </c>
      <c r="R2489" s="1" t="s">
        <v>19</v>
      </c>
      <c r="S2489" s="1" t="s">
        <v>20</v>
      </c>
      <c r="T2489" s="1" t="s">
        <v>15</v>
      </c>
      <c r="U2489" s="1" t="s">
        <v>79</v>
      </c>
    </row>
    <row r="2490" spans="1:21" x14ac:dyDescent="0.25">
      <c r="A2490">
        <v>2492</v>
      </c>
      <c r="B2490">
        <f>IF(IFERROR(VLOOKUP(Origen[[#This Row],[Customer ID]],A2491:A6389,1,FALSE),0)&gt;0,1,0)</f>
        <v>0</v>
      </c>
      <c r="C2490">
        <v>63</v>
      </c>
      <c r="D2490" s="1" t="s">
        <v>2</v>
      </c>
      <c r="E2490" s="1" t="str">
        <f>IF(Origen[[#This Row],[Genero Sin Depurar]]="","Desconocido",Origen[[#This Row],[Genero Sin Depurar]])</f>
        <v>Male</v>
      </c>
      <c r="F2490" s="1" t="s">
        <v>48</v>
      </c>
      <c r="G2490" s="1" t="s">
        <v>49</v>
      </c>
      <c r="H2490" s="2">
        <v>50274</v>
      </c>
      <c r="I2490" s="2" t="str">
        <f>TEXT(Origen[[#This Row],[Fecha Compra]],"dddd")</f>
        <v>sábado</v>
      </c>
      <c r="J2490" s="7" t="str">
        <f>TEXT(MONTH(Origen[[#This Row],[Fecha Compra]]),"MM")</f>
        <v>01</v>
      </c>
      <c r="K2490" s="7">
        <f>YEAR(Origen[[#This Row],[Fecha Compra]])</f>
        <v>2037</v>
      </c>
      <c r="L2490">
        <v>15</v>
      </c>
      <c r="M2490">
        <v>47</v>
      </c>
      <c r="N2490">
        <f>Origen[[#This Row],[Unidades]]*Origen[[#This Row],[PVP]]</f>
        <v>705</v>
      </c>
      <c r="O2490" s="1" t="s">
        <v>80</v>
      </c>
      <c r="P2490" s="1" t="s">
        <v>26</v>
      </c>
      <c r="Q2490" s="1" t="s">
        <v>118</v>
      </c>
      <c r="R2490" s="1" t="s">
        <v>19</v>
      </c>
      <c r="S2490" s="1" t="s">
        <v>9</v>
      </c>
      <c r="T2490" s="1" t="s">
        <v>57</v>
      </c>
      <c r="U2490" s="1" t="s">
        <v>70</v>
      </c>
    </row>
    <row r="2491" spans="1:21" x14ac:dyDescent="0.25">
      <c r="A2491">
        <v>2493</v>
      </c>
      <c r="B2491">
        <f>IF(IFERROR(VLOOKUP(Origen[[#This Row],[Customer ID]],A2492:A6390,1,FALSE),0)&gt;0,1,0)</f>
        <v>0</v>
      </c>
      <c r="C2491">
        <v>50</v>
      </c>
      <c r="D2491" s="1" t="s">
        <v>2</v>
      </c>
      <c r="E2491" s="1" t="str">
        <f>IF(Origen[[#This Row],[Genero Sin Depurar]]="","Desconocido",Origen[[#This Row],[Genero Sin Depurar]])</f>
        <v>Male</v>
      </c>
      <c r="F2491" s="1" t="s">
        <v>71</v>
      </c>
      <c r="G2491" s="1" t="s">
        <v>49</v>
      </c>
      <c r="H2491" s="2">
        <v>50276</v>
      </c>
      <c r="I2491" s="2" t="str">
        <f>TEXT(Origen[[#This Row],[Fecha Compra]],"dddd")</f>
        <v>lunes</v>
      </c>
      <c r="J2491" s="7" t="str">
        <f>TEXT(MONTH(Origen[[#This Row],[Fecha Compra]]),"MM")</f>
        <v>01</v>
      </c>
      <c r="K2491" s="7">
        <f>YEAR(Origen[[#This Row],[Fecha Compra]])</f>
        <v>2037</v>
      </c>
      <c r="L2491">
        <v>34</v>
      </c>
      <c r="M2491">
        <v>96</v>
      </c>
      <c r="N2491">
        <f>Origen[[#This Row],[Unidades]]*Origen[[#This Row],[PVP]]</f>
        <v>3264</v>
      </c>
      <c r="O2491" s="1" t="s">
        <v>129</v>
      </c>
      <c r="P2491" s="1" t="s">
        <v>18</v>
      </c>
      <c r="Q2491" s="1" t="s">
        <v>47</v>
      </c>
      <c r="R2491" s="1" t="s">
        <v>35</v>
      </c>
      <c r="S2491" s="1" t="s">
        <v>27</v>
      </c>
      <c r="T2491" s="1" t="s">
        <v>57</v>
      </c>
      <c r="U2491" s="1" t="s">
        <v>58</v>
      </c>
    </row>
    <row r="2492" spans="1:21" x14ac:dyDescent="0.25">
      <c r="A2492">
        <v>2494</v>
      </c>
      <c r="B2492">
        <f>IF(IFERROR(VLOOKUP(Origen[[#This Row],[Customer ID]],A2493:A6391,1,FALSE),0)&gt;0,1,0)</f>
        <v>0</v>
      </c>
      <c r="C2492">
        <v>21</v>
      </c>
      <c r="D2492" s="1" t="s">
        <v>2</v>
      </c>
      <c r="E2492" s="1" t="str">
        <f>IF(Origen[[#This Row],[Genero Sin Depurar]]="","Desconocido",Origen[[#This Row],[Genero Sin Depurar]])</f>
        <v>Male</v>
      </c>
      <c r="F2492" s="1" t="s">
        <v>107</v>
      </c>
      <c r="G2492" s="1" t="s">
        <v>4</v>
      </c>
      <c r="H2492" s="2">
        <v>50278</v>
      </c>
      <c r="I2492" s="2" t="str">
        <f>TEXT(Origen[[#This Row],[Fecha Compra]],"dddd")</f>
        <v>miércoles</v>
      </c>
      <c r="J2492" s="7" t="str">
        <f>TEXT(MONTH(Origen[[#This Row],[Fecha Compra]]),"MM")</f>
        <v>01</v>
      </c>
      <c r="K2492" s="7">
        <f>YEAR(Origen[[#This Row],[Fecha Compra]])</f>
        <v>2037</v>
      </c>
      <c r="L2492">
        <v>6</v>
      </c>
      <c r="M2492">
        <v>23</v>
      </c>
      <c r="N2492">
        <f>Origen[[#This Row],[Unidades]]*Origen[[#This Row],[PVP]]</f>
        <v>138</v>
      </c>
      <c r="O2492" s="1" t="s">
        <v>13</v>
      </c>
      <c r="P2492" s="1" t="s">
        <v>18</v>
      </c>
      <c r="Q2492" s="1" t="s">
        <v>100</v>
      </c>
      <c r="R2492" s="1" t="s">
        <v>39</v>
      </c>
      <c r="S2492" s="1" t="s">
        <v>52</v>
      </c>
      <c r="T2492" s="1" t="s">
        <v>10</v>
      </c>
      <c r="U2492" s="1" t="s">
        <v>79</v>
      </c>
    </row>
    <row r="2493" spans="1:21" x14ac:dyDescent="0.25">
      <c r="A2493">
        <v>2495</v>
      </c>
      <c r="B2493">
        <f>IF(IFERROR(VLOOKUP(Origen[[#This Row],[Customer ID]],A2494:A6392,1,FALSE),0)&gt;0,1,0)</f>
        <v>0</v>
      </c>
      <c r="C2493">
        <v>42</v>
      </c>
      <c r="D2493" s="1" t="s">
        <v>2</v>
      </c>
      <c r="E2493" s="1" t="str">
        <f>IF(Origen[[#This Row],[Genero Sin Depurar]]="","Desconocido",Origen[[#This Row],[Genero Sin Depurar]])</f>
        <v>Male</v>
      </c>
      <c r="F2493" s="1" t="s">
        <v>53</v>
      </c>
      <c r="G2493" s="1" t="s">
        <v>24</v>
      </c>
      <c r="H2493" s="2">
        <v>50280</v>
      </c>
      <c r="I2493" s="2" t="str">
        <f>TEXT(Origen[[#This Row],[Fecha Compra]],"dddd")</f>
        <v>viernes</v>
      </c>
      <c r="J2493" s="7" t="str">
        <f>TEXT(MONTH(Origen[[#This Row],[Fecha Compra]]),"MM")</f>
        <v>01</v>
      </c>
      <c r="K2493" s="7">
        <f>YEAR(Origen[[#This Row],[Fecha Compra]])</f>
        <v>2037</v>
      </c>
      <c r="L2493">
        <v>26</v>
      </c>
      <c r="M2493">
        <v>27</v>
      </c>
      <c r="N2493">
        <f>Origen[[#This Row],[Unidades]]*Origen[[#This Row],[PVP]]</f>
        <v>702</v>
      </c>
      <c r="O2493" s="1" t="s">
        <v>83</v>
      </c>
      <c r="P2493" s="1" t="s">
        <v>18</v>
      </c>
      <c r="Q2493" s="1" t="s">
        <v>82</v>
      </c>
      <c r="R2493" s="1" t="s">
        <v>8</v>
      </c>
      <c r="S2493" s="1" t="s">
        <v>56</v>
      </c>
      <c r="T2493" s="1" t="s">
        <v>68</v>
      </c>
      <c r="U2493" s="1" t="s">
        <v>31</v>
      </c>
    </row>
    <row r="2494" spans="1:21" x14ac:dyDescent="0.25">
      <c r="A2494">
        <v>2496</v>
      </c>
      <c r="B2494">
        <f>IF(IFERROR(VLOOKUP(Origen[[#This Row],[Customer ID]],A2495:A6393,1,FALSE),0)&gt;0,1,0)</f>
        <v>0</v>
      </c>
      <c r="C2494">
        <v>40</v>
      </c>
      <c r="D2494" s="1" t="s">
        <v>2</v>
      </c>
      <c r="E2494" s="1" t="str">
        <f>IF(Origen[[#This Row],[Genero Sin Depurar]]="","Desconocido",Origen[[#This Row],[Genero Sin Depurar]])</f>
        <v>Male</v>
      </c>
      <c r="F2494" s="1" t="s">
        <v>114</v>
      </c>
      <c r="G2494" s="1" t="s">
        <v>49</v>
      </c>
      <c r="H2494" s="2">
        <v>50282</v>
      </c>
      <c r="I2494" s="2" t="str">
        <f>TEXT(Origen[[#This Row],[Fecha Compra]],"dddd")</f>
        <v>domingo</v>
      </c>
      <c r="J2494" s="7" t="str">
        <f>TEXT(MONTH(Origen[[#This Row],[Fecha Compra]]),"MM")</f>
        <v>01</v>
      </c>
      <c r="K2494" s="7">
        <f>YEAR(Origen[[#This Row],[Fecha Compra]])</f>
        <v>2037</v>
      </c>
      <c r="L2494">
        <v>34</v>
      </c>
      <c r="M2494">
        <v>37</v>
      </c>
      <c r="N2494">
        <f>Origen[[#This Row],[Unidades]]*Origen[[#This Row],[PVP]]</f>
        <v>1258</v>
      </c>
      <c r="O2494" s="1" t="s">
        <v>127</v>
      </c>
      <c r="P2494" s="1" t="s">
        <v>74</v>
      </c>
      <c r="Q2494" s="1" t="s">
        <v>103</v>
      </c>
      <c r="R2494" s="1" t="s">
        <v>19</v>
      </c>
      <c r="S2494" s="1" t="s">
        <v>20</v>
      </c>
      <c r="T2494" s="1" t="s">
        <v>21</v>
      </c>
      <c r="U2494" s="1" t="s">
        <v>79</v>
      </c>
    </row>
    <row r="2495" spans="1:21" x14ac:dyDescent="0.25">
      <c r="A2495">
        <v>2497</v>
      </c>
      <c r="B2495">
        <f>IF(IFERROR(VLOOKUP(Origen[[#This Row],[Customer ID]],A2496:A6394,1,FALSE),0)&gt;0,1,0)</f>
        <v>0</v>
      </c>
      <c r="C2495">
        <v>67</v>
      </c>
      <c r="D2495" s="1" t="s">
        <v>2</v>
      </c>
      <c r="E2495" s="1" t="str">
        <f>IF(Origen[[#This Row],[Genero Sin Depurar]]="","Desconocido",Origen[[#This Row],[Genero Sin Depurar]])</f>
        <v>Male</v>
      </c>
      <c r="F2495" s="1" t="s">
        <v>101</v>
      </c>
      <c r="G2495" s="1" t="s">
        <v>49</v>
      </c>
      <c r="H2495" s="2">
        <v>50284</v>
      </c>
      <c r="I2495" s="2" t="str">
        <f>TEXT(Origen[[#This Row],[Fecha Compra]],"dddd")</f>
        <v>martes</v>
      </c>
      <c r="J2495" s="7" t="str">
        <f>TEXT(MONTH(Origen[[#This Row],[Fecha Compra]]),"MM")</f>
        <v>01</v>
      </c>
      <c r="K2495" s="7">
        <f>YEAR(Origen[[#This Row],[Fecha Compra]])</f>
        <v>2037</v>
      </c>
      <c r="L2495">
        <v>37</v>
      </c>
      <c r="M2495">
        <v>79</v>
      </c>
      <c r="N2495">
        <f>Origen[[#This Row],[Unidades]]*Origen[[#This Row],[PVP]]</f>
        <v>2923</v>
      </c>
      <c r="O2495" s="1" t="s">
        <v>97</v>
      </c>
      <c r="P2495" s="1" t="s">
        <v>18</v>
      </c>
      <c r="Q2495" s="1" t="s">
        <v>116</v>
      </c>
      <c r="R2495" s="1" t="s">
        <v>35</v>
      </c>
      <c r="S2495" s="1" t="s">
        <v>56</v>
      </c>
      <c r="T2495" s="1" t="s">
        <v>21</v>
      </c>
      <c r="U2495" s="1" t="s">
        <v>22</v>
      </c>
    </row>
    <row r="2496" spans="1:21" x14ac:dyDescent="0.25">
      <c r="A2496">
        <v>2498</v>
      </c>
      <c r="B2496">
        <f>IF(IFERROR(VLOOKUP(Origen[[#This Row],[Customer ID]],A2497:A6395,1,FALSE),0)&gt;0,1,0)</f>
        <v>0</v>
      </c>
      <c r="C2496">
        <v>35</v>
      </c>
      <c r="D2496" s="1" t="s">
        <v>2</v>
      </c>
      <c r="E2496" s="1" t="str">
        <f>IF(Origen[[#This Row],[Genero Sin Depurar]]="","Desconocido",Origen[[#This Row],[Genero Sin Depurar]])</f>
        <v>Male</v>
      </c>
      <c r="F2496" s="1" t="s">
        <v>114</v>
      </c>
      <c r="G2496" s="1" t="s">
        <v>49</v>
      </c>
      <c r="H2496" s="2">
        <v>50286</v>
      </c>
      <c r="I2496" s="2" t="str">
        <f>TEXT(Origen[[#This Row],[Fecha Compra]],"dddd")</f>
        <v>jueves</v>
      </c>
      <c r="J2496" s="7" t="str">
        <f>TEXT(MONTH(Origen[[#This Row],[Fecha Compra]]),"MM")</f>
        <v>01</v>
      </c>
      <c r="K2496" s="7">
        <f>YEAR(Origen[[#This Row],[Fecha Compra]])</f>
        <v>2037</v>
      </c>
      <c r="L2496">
        <v>28</v>
      </c>
      <c r="M2496">
        <v>40</v>
      </c>
      <c r="N2496">
        <f>Origen[[#This Row],[Unidades]]*Origen[[#This Row],[PVP]]</f>
        <v>1120</v>
      </c>
      <c r="O2496" s="1" t="s">
        <v>94</v>
      </c>
      <c r="P2496" s="1" t="s">
        <v>26</v>
      </c>
      <c r="Q2496" s="1" t="s">
        <v>65</v>
      </c>
      <c r="R2496" s="1" t="s">
        <v>35</v>
      </c>
      <c r="S2496" s="1" t="s">
        <v>36</v>
      </c>
      <c r="T2496" s="1" t="s">
        <v>57</v>
      </c>
      <c r="U2496" s="1" t="s">
        <v>31</v>
      </c>
    </row>
    <row r="2497" spans="1:21" x14ac:dyDescent="0.25">
      <c r="A2497">
        <v>2499</v>
      </c>
      <c r="B2497">
        <f>IF(IFERROR(VLOOKUP(Origen[[#This Row],[Customer ID]],A2498:A6396,1,FALSE),0)&gt;0,1,0)</f>
        <v>0</v>
      </c>
      <c r="C2497">
        <v>18</v>
      </c>
      <c r="D2497" s="1" t="s">
        <v>2</v>
      </c>
      <c r="E2497" s="1" t="str">
        <f>IF(Origen[[#This Row],[Genero Sin Depurar]]="","Desconocido",Origen[[#This Row],[Genero Sin Depurar]])</f>
        <v>Male</v>
      </c>
      <c r="F2497" s="1" t="s">
        <v>44</v>
      </c>
      <c r="G2497" s="1" t="s">
        <v>45</v>
      </c>
      <c r="H2497" s="2">
        <v>50288</v>
      </c>
      <c r="I2497" s="2" t="str">
        <f>TEXT(Origen[[#This Row],[Fecha Compra]],"dddd")</f>
        <v>sábado</v>
      </c>
      <c r="J2497" s="7" t="str">
        <f>TEXT(MONTH(Origen[[#This Row],[Fecha Compra]]),"MM")</f>
        <v>01</v>
      </c>
      <c r="K2497" s="7">
        <f>YEAR(Origen[[#This Row],[Fecha Compra]])</f>
        <v>2037</v>
      </c>
      <c r="L2497">
        <v>38</v>
      </c>
      <c r="M2497">
        <v>39</v>
      </c>
      <c r="N2497">
        <f>Origen[[#This Row],[Unidades]]*Origen[[#This Row],[PVP]]</f>
        <v>1482</v>
      </c>
      <c r="O2497" s="1" t="s">
        <v>17</v>
      </c>
      <c r="P2497" s="1" t="s">
        <v>18</v>
      </c>
      <c r="Q2497" s="1" t="s">
        <v>78</v>
      </c>
      <c r="R2497" s="1" t="s">
        <v>39</v>
      </c>
      <c r="S2497" s="1" t="s">
        <v>27</v>
      </c>
      <c r="T2497" s="1" t="s">
        <v>15</v>
      </c>
      <c r="U2497" s="1" t="s">
        <v>11</v>
      </c>
    </row>
    <row r="2498" spans="1:21" x14ac:dyDescent="0.25">
      <c r="A2498">
        <v>2500</v>
      </c>
      <c r="B2498">
        <f>IF(IFERROR(VLOOKUP(Origen[[#This Row],[Customer ID]],A2499:A6397,1,FALSE),0)&gt;0,1,0)</f>
        <v>0</v>
      </c>
      <c r="C2498">
        <v>52</v>
      </c>
      <c r="D2498" s="1" t="s">
        <v>2</v>
      </c>
      <c r="E2498" s="1" t="str">
        <f>IF(Origen[[#This Row],[Genero Sin Depurar]]="","Desconocido",Origen[[#This Row],[Genero Sin Depurar]])</f>
        <v>Male</v>
      </c>
      <c r="F2498" s="1" t="s">
        <v>86</v>
      </c>
      <c r="G2498" s="1" t="s">
        <v>4</v>
      </c>
      <c r="H2498" s="2">
        <v>50290</v>
      </c>
      <c r="I2498" s="2" t="str">
        <f>TEXT(Origen[[#This Row],[Fecha Compra]],"dddd")</f>
        <v>lunes</v>
      </c>
      <c r="J2498" s="7" t="str">
        <f>TEXT(MONTH(Origen[[#This Row],[Fecha Compra]]),"MM")</f>
        <v>01</v>
      </c>
      <c r="K2498" s="7">
        <f>YEAR(Origen[[#This Row],[Fecha Compra]])</f>
        <v>2037</v>
      </c>
      <c r="L2498">
        <v>2</v>
      </c>
      <c r="M2498">
        <v>73</v>
      </c>
      <c r="N2498">
        <f>Origen[[#This Row],[Unidades]]*Origen[[#This Row],[PVP]]</f>
        <v>146</v>
      </c>
      <c r="O2498" s="1" t="s">
        <v>42</v>
      </c>
      <c r="P2498" s="1" t="s">
        <v>6</v>
      </c>
      <c r="Q2498" s="1" t="s">
        <v>51</v>
      </c>
      <c r="R2498" s="1" t="s">
        <v>35</v>
      </c>
      <c r="S2498" s="1" t="s">
        <v>27</v>
      </c>
      <c r="T2498" s="1" t="s">
        <v>15</v>
      </c>
      <c r="U2498" s="1" t="s">
        <v>40</v>
      </c>
    </row>
    <row r="2499" spans="1:21" x14ac:dyDescent="0.25">
      <c r="A2499">
        <v>2501</v>
      </c>
      <c r="B2499">
        <f>IF(IFERROR(VLOOKUP(Origen[[#This Row],[Customer ID]],A2500:A6398,1,FALSE),0)&gt;0,1,0)</f>
        <v>0</v>
      </c>
      <c r="C2499">
        <v>59</v>
      </c>
      <c r="D2499" s="1" t="s">
        <v>2</v>
      </c>
      <c r="E2499" s="1" t="str">
        <f>IF(Origen[[#This Row],[Genero Sin Depurar]]="","Desconocido",Origen[[#This Row],[Genero Sin Depurar]])</f>
        <v>Male</v>
      </c>
      <c r="F2499" s="1" t="s">
        <v>125</v>
      </c>
      <c r="G2499" s="1" t="s">
        <v>49</v>
      </c>
      <c r="H2499" s="2">
        <v>50292</v>
      </c>
      <c r="I2499" s="2" t="str">
        <f>TEXT(Origen[[#This Row],[Fecha Compra]],"dddd")</f>
        <v>miércoles</v>
      </c>
      <c r="J2499" s="7" t="str">
        <f>TEXT(MONTH(Origen[[#This Row],[Fecha Compra]]),"MM")</f>
        <v>01</v>
      </c>
      <c r="K2499" s="7">
        <f>YEAR(Origen[[#This Row],[Fecha Compra]])</f>
        <v>2037</v>
      </c>
      <c r="L2499">
        <v>32</v>
      </c>
      <c r="M2499">
        <v>84</v>
      </c>
      <c r="N2499">
        <f>Origen[[#This Row],[Unidades]]*Origen[[#This Row],[PVP]]</f>
        <v>2688</v>
      </c>
      <c r="O2499" s="1" t="s">
        <v>17</v>
      </c>
      <c r="P2499" s="1" t="s">
        <v>26</v>
      </c>
      <c r="Q2499" s="1" t="s">
        <v>65</v>
      </c>
      <c r="R2499" s="1" t="s">
        <v>39</v>
      </c>
      <c r="S2499" s="1" t="s">
        <v>56</v>
      </c>
      <c r="T2499" s="1" t="s">
        <v>15</v>
      </c>
      <c r="U2499" s="1" t="s">
        <v>58</v>
      </c>
    </row>
    <row r="2500" spans="1:21" x14ac:dyDescent="0.25">
      <c r="A2500">
        <v>2502</v>
      </c>
      <c r="B2500">
        <f>IF(IFERROR(VLOOKUP(Origen[[#This Row],[Customer ID]],A2501:A6399,1,FALSE),0)&gt;0,1,0)</f>
        <v>0</v>
      </c>
      <c r="C2500">
        <v>49</v>
      </c>
      <c r="D2500" s="1" t="s">
        <v>2</v>
      </c>
      <c r="E2500" s="1" t="str">
        <f>IF(Origen[[#This Row],[Genero Sin Depurar]]="","Desconocido",Origen[[#This Row],[Genero Sin Depurar]])</f>
        <v>Male</v>
      </c>
      <c r="F2500" s="1" t="s">
        <v>41</v>
      </c>
      <c r="G2500" s="1" t="s">
        <v>4</v>
      </c>
      <c r="H2500" s="2">
        <v>50294</v>
      </c>
      <c r="I2500" s="2" t="str">
        <f>TEXT(Origen[[#This Row],[Fecha Compra]],"dddd")</f>
        <v>viernes</v>
      </c>
      <c r="J2500" s="7" t="str">
        <f>TEXT(MONTH(Origen[[#This Row],[Fecha Compra]]),"MM")</f>
        <v>01</v>
      </c>
      <c r="K2500" s="7">
        <f>YEAR(Origen[[#This Row],[Fecha Compra]])</f>
        <v>2037</v>
      </c>
      <c r="L2500">
        <v>30</v>
      </c>
      <c r="M2500">
        <v>94</v>
      </c>
      <c r="N2500">
        <f>Origen[[#This Row],[Unidades]]*Origen[[#This Row],[PVP]]</f>
        <v>2820</v>
      </c>
      <c r="O2500" s="1" t="s">
        <v>46</v>
      </c>
      <c r="P2500" s="1" t="s">
        <v>26</v>
      </c>
      <c r="Q2500" s="1" t="s">
        <v>65</v>
      </c>
      <c r="R2500" s="1" t="s">
        <v>39</v>
      </c>
      <c r="S2500" s="1" t="s">
        <v>20</v>
      </c>
      <c r="T2500" s="1" t="s">
        <v>10</v>
      </c>
      <c r="U2500" s="1" t="s">
        <v>58</v>
      </c>
    </row>
    <row r="2501" spans="1:21" x14ac:dyDescent="0.25">
      <c r="A2501">
        <v>2503</v>
      </c>
      <c r="B2501">
        <f>IF(IFERROR(VLOOKUP(Origen[[#This Row],[Customer ID]],A2502:A6400,1,FALSE),0)&gt;0,1,0)</f>
        <v>0</v>
      </c>
      <c r="C2501">
        <v>46</v>
      </c>
      <c r="D2501" s="1" t="s">
        <v>2</v>
      </c>
      <c r="E2501" s="1" t="str">
        <f>IF(Origen[[#This Row],[Genero Sin Depurar]]="","Desconocido",Origen[[#This Row],[Genero Sin Depurar]])</f>
        <v>Male</v>
      </c>
      <c r="F2501" s="1" t="s">
        <v>69</v>
      </c>
      <c r="G2501" s="1" t="s">
        <v>4</v>
      </c>
      <c r="H2501" s="2">
        <v>50296</v>
      </c>
      <c r="I2501" s="2" t="str">
        <f>TEXT(Origen[[#This Row],[Fecha Compra]],"dddd")</f>
        <v>domingo</v>
      </c>
      <c r="J2501" s="7" t="str">
        <f>TEXT(MONTH(Origen[[#This Row],[Fecha Compra]]),"MM")</f>
        <v>01</v>
      </c>
      <c r="K2501" s="7">
        <f>YEAR(Origen[[#This Row],[Fecha Compra]])</f>
        <v>2037</v>
      </c>
      <c r="L2501">
        <v>17</v>
      </c>
      <c r="M2501">
        <v>47</v>
      </c>
      <c r="N2501">
        <f>Origen[[#This Row],[Unidades]]*Origen[[#This Row],[PVP]]</f>
        <v>799</v>
      </c>
      <c r="O2501" s="1" t="s">
        <v>117</v>
      </c>
      <c r="P2501" s="1" t="s">
        <v>6</v>
      </c>
      <c r="Q2501" s="1" t="s">
        <v>51</v>
      </c>
      <c r="R2501" s="1" t="s">
        <v>19</v>
      </c>
      <c r="S2501" s="1" t="s">
        <v>36</v>
      </c>
      <c r="T2501" s="1" t="s">
        <v>28</v>
      </c>
      <c r="U2501" s="1" t="s">
        <v>79</v>
      </c>
    </row>
    <row r="2502" spans="1:21" x14ac:dyDescent="0.25">
      <c r="A2502">
        <v>2504</v>
      </c>
      <c r="B2502">
        <f>IF(IFERROR(VLOOKUP(Origen[[#This Row],[Customer ID]],A2503:A6401,1,FALSE),0)&gt;0,1,0)</f>
        <v>0</v>
      </c>
      <c r="C2502">
        <v>69</v>
      </c>
      <c r="D2502" s="1" t="s">
        <v>2</v>
      </c>
      <c r="E2502" s="1" t="str">
        <f>IF(Origen[[#This Row],[Genero Sin Depurar]]="","Desconocido",Origen[[#This Row],[Genero Sin Depurar]])</f>
        <v>Male</v>
      </c>
      <c r="F2502" s="1" t="s">
        <v>119</v>
      </c>
      <c r="G2502" s="1" t="s">
        <v>24</v>
      </c>
      <c r="H2502" s="2">
        <v>50298</v>
      </c>
      <c r="I2502" s="2" t="str">
        <f>TEXT(Origen[[#This Row],[Fecha Compra]],"dddd")</f>
        <v>martes</v>
      </c>
      <c r="J2502" s="7" t="str">
        <f>TEXT(MONTH(Origen[[#This Row],[Fecha Compra]]),"MM")</f>
        <v>01</v>
      </c>
      <c r="K2502" s="7">
        <f>YEAR(Origen[[#This Row],[Fecha Compra]])</f>
        <v>2037</v>
      </c>
      <c r="L2502">
        <v>5</v>
      </c>
      <c r="M2502">
        <v>77</v>
      </c>
      <c r="N2502">
        <f>Origen[[#This Row],[Unidades]]*Origen[[#This Row],[PVP]]</f>
        <v>385</v>
      </c>
      <c r="O2502" s="1" t="s">
        <v>105</v>
      </c>
      <c r="P2502" s="1" t="s">
        <v>26</v>
      </c>
      <c r="Q2502" s="1" t="s">
        <v>65</v>
      </c>
      <c r="R2502" s="1" t="s">
        <v>35</v>
      </c>
      <c r="S2502" s="1" t="s">
        <v>56</v>
      </c>
      <c r="T2502" s="1" t="s">
        <v>68</v>
      </c>
      <c r="U2502" s="1" t="s">
        <v>58</v>
      </c>
    </row>
    <row r="2503" spans="1:21" x14ac:dyDescent="0.25">
      <c r="A2503">
        <v>2505</v>
      </c>
      <c r="B2503">
        <f>IF(IFERROR(VLOOKUP(Origen[[#This Row],[Customer ID]],A2504:A6402,1,FALSE),0)&gt;0,1,0)</f>
        <v>0</v>
      </c>
      <c r="C2503">
        <v>56</v>
      </c>
      <c r="D2503" s="1" t="s">
        <v>2</v>
      </c>
      <c r="E2503" s="1" t="str">
        <f>IF(Origen[[#This Row],[Genero Sin Depurar]]="","Desconocido",Origen[[#This Row],[Genero Sin Depurar]])</f>
        <v>Male</v>
      </c>
      <c r="F2503" s="1" t="s">
        <v>41</v>
      </c>
      <c r="G2503" s="1" t="s">
        <v>4</v>
      </c>
      <c r="H2503" s="2">
        <v>50300</v>
      </c>
      <c r="I2503" s="2" t="str">
        <f>TEXT(Origen[[#This Row],[Fecha Compra]],"dddd")</f>
        <v>jueves</v>
      </c>
      <c r="J2503" s="7" t="str">
        <f>TEXT(MONTH(Origen[[#This Row],[Fecha Compra]]),"MM")</f>
        <v>01</v>
      </c>
      <c r="K2503" s="7">
        <f>YEAR(Origen[[#This Row],[Fecha Compra]])</f>
        <v>2037</v>
      </c>
      <c r="L2503">
        <v>31</v>
      </c>
      <c r="M2503">
        <v>94</v>
      </c>
      <c r="N2503">
        <f>Origen[[#This Row],[Unidades]]*Origen[[#This Row],[PVP]]</f>
        <v>2914</v>
      </c>
      <c r="O2503" s="1" t="s">
        <v>25</v>
      </c>
      <c r="P2503" s="1" t="s">
        <v>26</v>
      </c>
      <c r="Q2503" s="1" t="s">
        <v>30</v>
      </c>
      <c r="R2503" s="1" t="s">
        <v>8</v>
      </c>
      <c r="S2503" s="1" t="s">
        <v>56</v>
      </c>
      <c r="T2503" s="1" t="s">
        <v>15</v>
      </c>
      <c r="U2503" s="1" t="s">
        <v>58</v>
      </c>
    </row>
    <row r="2504" spans="1:21" x14ac:dyDescent="0.25">
      <c r="A2504">
        <v>2506</v>
      </c>
      <c r="B2504">
        <f>IF(IFERROR(VLOOKUP(Origen[[#This Row],[Customer ID]],A2505:A6403,1,FALSE),0)&gt;0,1,0)</f>
        <v>0</v>
      </c>
      <c r="C2504">
        <v>27</v>
      </c>
      <c r="D2504" s="1" t="s">
        <v>2</v>
      </c>
      <c r="E2504" s="1" t="str">
        <f>IF(Origen[[#This Row],[Genero Sin Depurar]]="","Desconocido",Origen[[#This Row],[Genero Sin Depurar]])</f>
        <v>Male</v>
      </c>
      <c r="F2504" s="1" t="s">
        <v>48</v>
      </c>
      <c r="G2504" s="1" t="s">
        <v>49</v>
      </c>
      <c r="H2504" s="2">
        <v>50302</v>
      </c>
      <c r="I2504" s="2" t="str">
        <f>TEXT(Origen[[#This Row],[Fecha Compra]],"dddd")</f>
        <v>sábado</v>
      </c>
      <c r="J2504" s="7" t="str">
        <f>TEXT(MONTH(Origen[[#This Row],[Fecha Compra]]),"MM")</f>
        <v>01</v>
      </c>
      <c r="K2504" s="7">
        <f>YEAR(Origen[[#This Row],[Fecha Compra]])</f>
        <v>2037</v>
      </c>
      <c r="L2504">
        <v>43</v>
      </c>
      <c r="M2504">
        <v>75</v>
      </c>
      <c r="N2504">
        <f>Origen[[#This Row],[Unidades]]*Origen[[#This Row],[PVP]]</f>
        <v>3225</v>
      </c>
      <c r="O2504" s="1" t="s">
        <v>97</v>
      </c>
      <c r="P2504" s="1" t="s">
        <v>26</v>
      </c>
      <c r="Q2504" s="1" t="s">
        <v>91</v>
      </c>
      <c r="R2504" s="1" t="s">
        <v>35</v>
      </c>
      <c r="S2504" s="1" t="s">
        <v>9</v>
      </c>
      <c r="T2504" s="1" t="s">
        <v>28</v>
      </c>
      <c r="U2504" s="1" t="s">
        <v>40</v>
      </c>
    </row>
    <row r="2505" spans="1:21" x14ac:dyDescent="0.25">
      <c r="A2505">
        <v>2507</v>
      </c>
      <c r="B2505">
        <f>IF(IFERROR(VLOOKUP(Origen[[#This Row],[Customer ID]],A2506:A6404,1,FALSE),0)&gt;0,1,0)</f>
        <v>0</v>
      </c>
      <c r="C2505">
        <v>57</v>
      </c>
      <c r="D2505" s="1" t="s">
        <v>2</v>
      </c>
      <c r="E2505" s="1" t="str">
        <f>IF(Origen[[#This Row],[Genero Sin Depurar]]="","Desconocido",Origen[[#This Row],[Genero Sin Depurar]])</f>
        <v>Male</v>
      </c>
      <c r="F2505" s="1" t="s">
        <v>63</v>
      </c>
      <c r="G2505" s="1" t="s">
        <v>4</v>
      </c>
      <c r="H2505" s="2">
        <v>50304</v>
      </c>
      <c r="I2505" s="2" t="str">
        <f>TEXT(Origen[[#This Row],[Fecha Compra]],"dddd")</f>
        <v>lunes</v>
      </c>
      <c r="J2505" s="7" t="str">
        <f>TEXT(MONTH(Origen[[#This Row],[Fecha Compra]]),"MM")</f>
        <v>01</v>
      </c>
      <c r="K2505" s="7">
        <f>YEAR(Origen[[#This Row],[Fecha Compra]])</f>
        <v>2037</v>
      </c>
      <c r="L2505">
        <v>19</v>
      </c>
      <c r="M2505">
        <v>82</v>
      </c>
      <c r="N2505">
        <f>Origen[[#This Row],[Unidades]]*Origen[[#This Row],[PVP]]</f>
        <v>1558</v>
      </c>
      <c r="O2505" s="1" t="s">
        <v>66</v>
      </c>
      <c r="P2505" s="1" t="s">
        <v>74</v>
      </c>
      <c r="Q2505" s="1" t="s">
        <v>103</v>
      </c>
      <c r="R2505" s="1" t="s">
        <v>19</v>
      </c>
      <c r="S2505" s="1" t="s">
        <v>20</v>
      </c>
      <c r="T2505" s="1" t="s">
        <v>10</v>
      </c>
      <c r="U2505" s="1" t="s">
        <v>31</v>
      </c>
    </row>
    <row r="2506" spans="1:21" x14ac:dyDescent="0.25">
      <c r="A2506">
        <v>2508</v>
      </c>
      <c r="B2506">
        <f>IF(IFERROR(VLOOKUP(Origen[[#This Row],[Customer ID]],A2507:A6405,1,FALSE),0)&gt;0,1,0)</f>
        <v>0</v>
      </c>
      <c r="C2506">
        <v>58</v>
      </c>
      <c r="D2506" s="1" t="s">
        <v>2</v>
      </c>
      <c r="E2506" s="1" t="str">
        <f>IF(Origen[[#This Row],[Genero Sin Depurar]]="","Desconocido",Origen[[#This Row],[Genero Sin Depurar]])</f>
        <v>Male</v>
      </c>
      <c r="F2506" s="1" t="s">
        <v>53</v>
      </c>
      <c r="G2506" s="1" t="s">
        <v>24</v>
      </c>
      <c r="H2506" s="2">
        <v>50306</v>
      </c>
      <c r="I2506" s="2" t="str">
        <f>TEXT(Origen[[#This Row],[Fecha Compra]],"dddd")</f>
        <v>miércoles</v>
      </c>
      <c r="J2506" s="7" t="str">
        <f>TEXT(MONTH(Origen[[#This Row],[Fecha Compra]]),"MM")</f>
        <v>01</v>
      </c>
      <c r="K2506" s="7">
        <f>YEAR(Origen[[#This Row],[Fecha Compra]])</f>
        <v>2037</v>
      </c>
      <c r="L2506">
        <v>32</v>
      </c>
      <c r="M2506">
        <v>36</v>
      </c>
      <c r="N2506">
        <f>Origen[[#This Row],[Unidades]]*Origen[[#This Row],[PVP]]</f>
        <v>1152</v>
      </c>
      <c r="O2506" s="1" t="s">
        <v>42</v>
      </c>
      <c r="P2506" s="1" t="s">
        <v>26</v>
      </c>
      <c r="Q2506" s="1" t="s">
        <v>91</v>
      </c>
      <c r="R2506" s="1" t="s">
        <v>39</v>
      </c>
      <c r="S2506" s="1" t="s">
        <v>56</v>
      </c>
      <c r="T2506" s="1" t="s">
        <v>21</v>
      </c>
      <c r="U2506" s="1" t="s">
        <v>79</v>
      </c>
    </row>
    <row r="2507" spans="1:21" x14ac:dyDescent="0.25">
      <c r="A2507">
        <v>2509</v>
      </c>
      <c r="B2507">
        <f>IF(IFERROR(VLOOKUP(Origen[[#This Row],[Customer ID]],A2508:A6406,1,FALSE),0)&gt;0,1,0)</f>
        <v>0</v>
      </c>
      <c r="C2507">
        <v>23</v>
      </c>
      <c r="D2507" s="1" t="s">
        <v>2</v>
      </c>
      <c r="E2507" s="1" t="str">
        <f>IF(Origen[[#This Row],[Genero Sin Depurar]]="","Desconocido",Origen[[#This Row],[Genero Sin Depurar]])</f>
        <v>Male</v>
      </c>
      <c r="F2507" s="1" t="s">
        <v>32</v>
      </c>
      <c r="G2507" s="1" t="s">
        <v>24</v>
      </c>
      <c r="H2507" s="2">
        <v>50308</v>
      </c>
      <c r="I2507" s="2" t="str">
        <f>TEXT(Origen[[#This Row],[Fecha Compra]],"dddd")</f>
        <v>viernes</v>
      </c>
      <c r="J2507" s="7" t="str">
        <f>TEXT(MONTH(Origen[[#This Row],[Fecha Compra]]),"MM")</f>
        <v>01</v>
      </c>
      <c r="K2507" s="7">
        <f>YEAR(Origen[[#This Row],[Fecha Compra]])</f>
        <v>2037</v>
      </c>
      <c r="L2507">
        <v>5</v>
      </c>
      <c r="M2507">
        <v>90</v>
      </c>
      <c r="N2507">
        <f>Origen[[#This Row],[Unidades]]*Origen[[#This Row],[PVP]]</f>
        <v>450</v>
      </c>
      <c r="O2507" s="1" t="s">
        <v>81</v>
      </c>
      <c r="P2507" s="1" t="s">
        <v>74</v>
      </c>
      <c r="Q2507" s="1" t="s">
        <v>108</v>
      </c>
      <c r="R2507" s="1" t="s">
        <v>19</v>
      </c>
      <c r="S2507" s="1" t="s">
        <v>52</v>
      </c>
      <c r="T2507" s="1" t="s">
        <v>68</v>
      </c>
      <c r="U2507" s="1" t="s">
        <v>58</v>
      </c>
    </row>
    <row r="2508" spans="1:21" x14ac:dyDescent="0.25">
      <c r="A2508">
        <v>2510</v>
      </c>
      <c r="B2508">
        <f>IF(IFERROR(VLOOKUP(Origen[[#This Row],[Customer ID]],A2509:A6407,1,FALSE),0)&gt;0,1,0)</f>
        <v>0</v>
      </c>
      <c r="C2508">
        <v>19</v>
      </c>
      <c r="D2508" s="1" t="s">
        <v>2</v>
      </c>
      <c r="E2508" s="1" t="str">
        <f>IF(Origen[[#This Row],[Genero Sin Depurar]]="","Desconocido",Origen[[#This Row],[Genero Sin Depurar]])</f>
        <v>Male</v>
      </c>
      <c r="F2508" s="1" t="s">
        <v>107</v>
      </c>
      <c r="G2508" s="1" t="s">
        <v>4</v>
      </c>
      <c r="H2508" s="2">
        <v>50310</v>
      </c>
      <c r="I2508" s="2" t="str">
        <f>TEXT(Origen[[#This Row],[Fecha Compra]],"dddd")</f>
        <v>domingo</v>
      </c>
      <c r="J2508" s="7" t="str">
        <f>TEXT(MONTH(Origen[[#This Row],[Fecha Compra]]),"MM")</f>
        <v>01</v>
      </c>
      <c r="K2508" s="7">
        <f>YEAR(Origen[[#This Row],[Fecha Compra]])</f>
        <v>2037</v>
      </c>
      <c r="L2508">
        <v>9</v>
      </c>
      <c r="M2508">
        <v>48</v>
      </c>
      <c r="N2508">
        <f>Origen[[#This Row],[Unidades]]*Origen[[#This Row],[PVP]]</f>
        <v>432</v>
      </c>
      <c r="O2508" s="1" t="s">
        <v>131</v>
      </c>
      <c r="P2508" s="1" t="s">
        <v>26</v>
      </c>
      <c r="Q2508" s="1" t="s">
        <v>76</v>
      </c>
      <c r="R2508" s="1" t="s">
        <v>19</v>
      </c>
      <c r="S2508" s="1" t="s">
        <v>20</v>
      </c>
      <c r="T2508" s="1" t="s">
        <v>57</v>
      </c>
      <c r="U2508" s="1" t="s">
        <v>40</v>
      </c>
    </row>
    <row r="2509" spans="1:21" x14ac:dyDescent="0.25">
      <c r="A2509">
        <v>2511</v>
      </c>
      <c r="B2509">
        <f>IF(IFERROR(VLOOKUP(Origen[[#This Row],[Customer ID]],A2510:A6408,1,FALSE),0)&gt;0,1,0)</f>
        <v>0</v>
      </c>
      <c r="C2509">
        <v>40</v>
      </c>
      <c r="D2509" s="1" t="s">
        <v>2</v>
      </c>
      <c r="E2509" s="1" t="str">
        <f>IF(Origen[[#This Row],[Genero Sin Depurar]]="","Desconocido",Origen[[#This Row],[Genero Sin Depurar]])</f>
        <v>Male</v>
      </c>
      <c r="F2509" s="1" t="s">
        <v>84</v>
      </c>
      <c r="G2509" s="1" t="s">
        <v>45</v>
      </c>
      <c r="H2509" s="2">
        <v>50312</v>
      </c>
      <c r="I2509" s="2" t="str">
        <f>TEXT(Origen[[#This Row],[Fecha Compra]],"dddd")</f>
        <v>martes</v>
      </c>
      <c r="J2509" s="7" t="str">
        <f>TEXT(MONTH(Origen[[#This Row],[Fecha Compra]]),"MM")</f>
        <v>01</v>
      </c>
      <c r="K2509" s="7">
        <f>YEAR(Origen[[#This Row],[Fecha Compra]])</f>
        <v>2037</v>
      </c>
      <c r="L2509">
        <v>48</v>
      </c>
      <c r="M2509">
        <v>42</v>
      </c>
      <c r="N2509">
        <f>Origen[[#This Row],[Unidades]]*Origen[[#This Row],[PVP]]</f>
        <v>2016</v>
      </c>
      <c r="O2509" s="1" t="s">
        <v>129</v>
      </c>
      <c r="P2509" s="1" t="s">
        <v>6</v>
      </c>
      <c r="Q2509" s="1" t="s">
        <v>55</v>
      </c>
      <c r="R2509" s="1" t="s">
        <v>8</v>
      </c>
      <c r="S2509" s="1" t="s">
        <v>36</v>
      </c>
      <c r="T2509" s="1" t="s">
        <v>21</v>
      </c>
      <c r="U2509" s="1" t="s">
        <v>22</v>
      </c>
    </row>
    <row r="2510" spans="1:21" x14ac:dyDescent="0.25">
      <c r="A2510">
        <v>2512</v>
      </c>
      <c r="B2510">
        <f>IF(IFERROR(VLOOKUP(Origen[[#This Row],[Customer ID]],A2511:A6409,1,FALSE),0)&gt;0,1,0)</f>
        <v>0</v>
      </c>
      <c r="C2510">
        <v>54</v>
      </c>
      <c r="D2510" s="1" t="s">
        <v>2</v>
      </c>
      <c r="E2510" s="1" t="str">
        <f>IF(Origen[[#This Row],[Genero Sin Depurar]]="","Desconocido",Origen[[#This Row],[Genero Sin Depurar]])</f>
        <v>Male</v>
      </c>
      <c r="F2510" s="1" t="s">
        <v>114</v>
      </c>
      <c r="G2510" s="1" t="s">
        <v>49</v>
      </c>
      <c r="H2510" s="2">
        <v>50314</v>
      </c>
      <c r="I2510" s="2" t="str">
        <f>TEXT(Origen[[#This Row],[Fecha Compra]],"dddd")</f>
        <v>jueves</v>
      </c>
      <c r="J2510" s="7" t="str">
        <f>TEXT(MONTH(Origen[[#This Row],[Fecha Compra]]),"MM")</f>
        <v>01</v>
      </c>
      <c r="K2510" s="7">
        <f>YEAR(Origen[[#This Row],[Fecha Compra]])</f>
        <v>2037</v>
      </c>
      <c r="L2510">
        <v>1</v>
      </c>
      <c r="M2510">
        <v>33</v>
      </c>
      <c r="N2510">
        <f>Origen[[#This Row],[Unidades]]*Origen[[#This Row],[PVP]]</f>
        <v>33</v>
      </c>
      <c r="O2510" s="1" t="s">
        <v>117</v>
      </c>
      <c r="P2510" s="1" t="s">
        <v>26</v>
      </c>
      <c r="Q2510" s="1" t="s">
        <v>91</v>
      </c>
      <c r="R2510" s="1" t="s">
        <v>35</v>
      </c>
      <c r="S2510" s="1" t="s">
        <v>56</v>
      </c>
      <c r="T2510" s="1" t="s">
        <v>28</v>
      </c>
      <c r="U2510" s="1" t="s">
        <v>40</v>
      </c>
    </row>
    <row r="2511" spans="1:21" x14ac:dyDescent="0.25">
      <c r="A2511">
        <v>2513</v>
      </c>
      <c r="B2511">
        <f>IF(IFERROR(VLOOKUP(Origen[[#This Row],[Customer ID]],A2512:A6410,1,FALSE),0)&gt;0,1,0)</f>
        <v>0</v>
      </c>
      <c r="C2511">
        <v>50</v>
      </c>
      <c r="D2511" s="1" t="s">
        <v>2</v>
      </c>
      <c r="E2511" s="1" t="str">
        <f>IF(Origen[[#This Row],[Genero Sin Depurar]]="","Desconocido",Origen[[#This Row],[Genero Sin Depurar]])</f>
        <v>Male</v>
      </c>
      <c r="F2511" s="1" t="s">
        <v>107</v>
      </c>
      <c r="G2511" s="1" t="s">
        <v>4</v>
      </c>
      <c r="H2511" s="2">
        <v>50316</v>
      </c>
      <c r="I2511" s="2" t="str">
        <f>TEXT(Origen[[#This Row],[Fecha Compra]],"dddd")</f>
        <v>sábado</v>
      </c>
      <c r="J2511" s="7" t="str">
        <f>TEXT(MONTH(Origen[[#This Row],[Fecha Compra]]),"MM")</f>
        <v>01</v>
      </c>
      <c r="K2511" s="7">
        <f>YEAR(Origen[[#This Row],[Fecha Compra]])</f>
        <v>2037</v>
      </c>
      <c r="L2511">
        <v>20</v>
      </c>
      <c r="M2511">
        <v>63</v>
      </c>
      <c r="N2511">
        <f>Origen[[#This Row],[Unidades]]*Origen[[#This Row],[PVP]]</f>
        <v>1260</v>
      </c>
      <c r="O2511" s="1" t="s">
        <v>96</v>
      </c>
      <c r="P2511" s="1" t="s">
        <v>26</v>
      </c>
      <c r="Q2511" s="1" t="s">
        <v>78</v>
      </c>
      <c r="R2511" s="1" t="s">
        <v>35</v>
      </c>
      <c r="S2511" s="1" t="s">
        <v>20</v>
      </c>
      <c r="T2511" s="1" t="s">
        <v>21</v>
      </c>
      <c r="U2511" s="1" t="s">
        <v>70</v>
      </c>
    </row>
    <row r="2512" spans="1:21" x14ac:dyDescent="0.25">
      <c r="A2512">
        <v>2514</v>
      </c>
      <c r="B2512">
        <f>IF(IFERROR(VLOOKUP(Origen[[#This Row],[Customer ID]],A2513:A6411,1,FALSE),0)&gt;0,1,0)</f>
        <v>0</v>
      </c>
      <c r="C2512">
        <v>69</v>
      </c>
      <c r="D2512" s="1" t="s">
        <v>2</v>
      </c>
      <c r="E2512" s="1" t="str">
        <f>IF(Origen[[#This Row],[Genero Sin Depurar]]="","Desconocido",Origen[[#This Row],[Genero Sin Depurar]])</f>
        <v>Male</v>
      </c>
      <c r="F2512" s="1" t="s">
        <v>48</v>
      </c>
      <c r="G2512" s="1" t="s">
        <v>49</v>
      </c>
      <c r="H2512" s="2">
        <v>50318</v>
      </c>
      <c r="I2512" s="2" t="str">
        <f>TEXT(Origen[[#This Row],[Fecha Compra]],"dddd")</f>
        <v>lunes</v>
      </c>
      <c r="J2512" s="7" t="str">
        <f>TEXT(MONTH(Origen[[#This Row],[Fecha Compra]]),"MM")</f>
        <v>01</v>
      </c>
      <c r="K2512" s="7">
        <f>YEAR(Origen[[#This Row],[Fecha Compra]])</f>
        <v>2037</v>
      </c>
      <c r="L2512">
        <v>42</v>
      </c>
      <c r="M2512">
        <v>53</v>
      </c>
      <c r="N2512">
        <f>Origen[[#This Row],[Unidades]]*Origen[[#This Row],[PVP]]</f>
        <v>2226</v>
      </c>
      <c r="O2512" s="1" t="s">
        <v>131</v>
      </c>
      <c r="P2512" s="1" t="s">
        <v>6</v>
      </c>
      <c r="Q2512" s="1" t="s">
        <v>67</v>
      </c>
      <c r="R2512" s="1" t="s">
        <v>8</v>
      </c>
      <c r="S2512" s="1" t="s">
        <v>52</v>
      </c>
      <c r="T2512" s="1" t="s">
        <v>15</v>
      </c>
      <c r="U2512" s="1" t="s">
        <v>31</v>
      </c>
    </row>
    <row r="2513" spans="1:21" x14ac:dyDescent="0.25">
      <c r="A2513">
        <v>2515</v>
      </c>
      <c r="B2513">
        <f>IF(IFERROR(VLOOKUP(Origen[[#This Row],[Customer ID]],A2514:A6412,1,FALSE),0)&gt;0,1,0)</f>
        <v>0</v>
      </c>
      <c r="C2513">
        <v>42</v>
      </c>
      <c r="D2513" s="1" t="s">
        <v>2</v>
      </c>
      <c r="E2513" s="1" t="str">
        <f>IF(Origen[[#This Row],[Genero Sin Depurar]]="","Desconocido",Origen[[#This Row],[Genero Sin Depurar]])</f>
        <v>Male</v>
      </c>
      <c r="F2513" s="1" t="s">
        <v>106</v>
      </c>
      <c r="G2513" s="1" t="s">
        <v>49</v>
      </c>
      <c r="H2513" s="2">
        <v>50320</v>
      </c>
      <c r="I2513" s="2" t="str">
        <f>TEXT(Origen[[#This Row],[Fecha Compra]],"dddd")</f>
        <v>miércoles</v>
      </c>
      <c r="J2513" s="7" t="str">
        <f>TEXT(MONTH(Origen[[#This Row],[Fecha Compra]]),"MM")</f>
        <v>01</v>
      </c>
      <c r="K2513" s="7">
        <f>YEAR(Origen[[#This Row],[Fecha Compra]])</f>
        <v>2037</v>
      </c>
      <c r="L2513">
        <v>45</v>
      </c>
      <c r="M2513">
        <v>37</v>
      </c>
      <c r="N2513">
        <f>Origen[[#This Row],[Unidades]]*Origen[[#This Row],[PVP]]</f>
        <v>1665</v>
      </c>
      <c r="O2513" s="1" t="s">
        <v>102</v>
      </c>
      <c r="P2513" s="1" t="s">
        <v>6</v>
      </c>
      <c r="Q2513" s="1" t="s">
        <v>67</v>
      </c>
      <c r="R2513" s="1" t="s">
        <v>19</v>
      </c>
      <c r="S2513" s="1" t="s">
        <v>20</v>
      </c>
      <c r="T2513" s="1" t="s">
        <v>28</v>
      </c>
      <c r="U2513" s="1" t="s">
        <v>58</v>
      </c>
    </row>
    <row r="2514" spans="1:21" x14ac:dyDescent="0.25">
      <c r="A2514">
        <v>2516</v>
      </c>
      <c r="B2514">
        <f>IF(IFERROR(VLOOKUP(Origen[[#This Row],[Customer ID]],A2515:A6413,1,FALSE),0)&gt;0,1,0)</f>
        <v>0</v>
      </c>
      <c r="C2514">
        <v>37</v>
      </c>
      <c r="D2514" s="1" t="s">
        <v>2</v>
      </c>
      <c r="E2514" s="1" t="str">
        <f>IF(Origen[[#This Row],[Genero Sin Depurar]]="","Desconocido",Origen[[#This Row],[Genero Sin Depurar]])</f>
        <v>Male</v>
      </c>
      <c r="F2514" s="1" t="s">
        <v>3</v>
      </c>
      <c r="G2514" s="1" t="s">
        <v>4</v>
      </c>
      <c r="H2514" s="2">
        <v>50322</v>
      </c>
      <c r="I2514" s="2" t="str">
        <f>TEXT(Origen[[#This Row],[Fecha Compra]],"dddd")</f>
        <v>viernes</v>
      </c>
      <c r="J2514" s="7" t="str">
        <f>TEXT(MONTH(Origen[[#This Row],[Fecha Compra]]),"MM")</f>
        <v>01</v>
      </c>
      <c r="K2514" s="7">
        <f>YEAR(Origen[[#This Row],[Fecha Compra]])</f>
        <v>2037</v>
      </c>
      <c r="L2514">
        <v>41</v>
      </c>
      <c r="M2514">
        <v>92</v>
      </c>
      <c r="N2514">
        <f>Origen[[#This Row],[Unidades]]*Origen[[#This Row],[PVP]]</f>
        <v>3772</v>
      </c>
      <c r="O2514" s="1" t="s">
        <v>93</v>
      </c>
      <c r="P2514" s="1" t="s">
        <v>26</v>
      </c>
      <c r="Q2514" s="1" t="s">
        <v>118</v>
      </c>
      <c r="R2514" s="1" t="s">
        <v>35</v>
      </c>
      <c r="S2514" s="1" t="s">
        <v>52</v>
      </c>
      <c r="T2514" s="1" t="s">
        <v>15</v>
      </c>
      <c r="U2514" s="1" t="s">
        <v>70</v>
      </c>
    </row>
    <row r="2515" spans="1:21" x14ac:dyDescent="0.25">
      <c r="A2515">
        <v>2517</v>
      </c>
      <c r="B2515">
        <f>IF(IFERROR(VLOOKUP(Origen[[#This Row],[Customer ID]],A2516:A6414,1,FALSE),0)&gt;0,1,0)</f>
        <v>0</v>
      </c>
      <c r="C2515">
        <v>46</v>
      </c>
      <c r="D2515" s="1" t="s">
        <v>2</v>
      </c>
      <c r="E2515" s="1" t="str">
        <f>IF(Origen[[#This Row],[Genero Sin Depurar]]="","Desconocido",Origen[[#This Row],[Genero Sin Depurar]])</f>
        <v>Male</v>
      </c>
      <c r="F2515" s="1" t="s">
        <v>41</v>
      </c>
      <c r="G2515" s="1" t="s">
        <v>4</v>
      </c>
      <c r="H2515" s="2">
        <v>50324</v>
      </c>
      <c r="I2515" s="2" t="str">
        <f>TEXT(Origen[[#This Row],[Fecha Compra]],"dddd")</f>
        <v>domingo</v>
      </c>
      <c r="J2515" s="7" t="str">
        <f>TEXT(MONTH(Origen[[#This Row],[Fecha Compra]]),"MM")</f>
        <v>01</v>
      </c>
      <c r="K2515" s="7">
        <f>YEAR(Origen[[#This Row],[Fecha Compra]])</f>
        <v>2037</v>
      </c>
      <c r="L2515">
        <v>36</v>
      </c>
      <c r="M2515">
        <v>73</v>
      </c>
      <c r="N2515">
        <f>Origen[[#This Row],[Unidades]]*Origen[[#This Row],[PVP]]</f>
        <v>2628</v>
      </c>
      <c r="O2515" s="1" t="s">
        <v>122</v>
      </c>
      <c r="P2515" s="1" t="s">
        <v>74</v>
      </c>
      <c r="Q2515" s="1" t="s">
        <v>92</v>
      </c>
      <c r="R2515" s="1" t="s">
        <v>19</v>
      </c>
      <c r="S2515" s="1" t="s">
        <v>36</v>
      </c>
      <c r="T2515" s="1" t="s">
        <v>68</v>
      </c>
      <c r="U2515" s="1" t="s">
        <v>40</v>
      </c>
    </row>
    <row r="2516" spans="1:21" x14ac:dyDescent="0.25">
      <c r="A2516">
        <v>2518</v>
      </c>
      <c r="B2516">
        <f>IF(IFERROR(VLOOKUP(Origen[[#This Row],[Customer ID]],A2517:A6415,1,FALSE),0)&gt;0,1,0)</f>
        <v>0</v>
      </c>
      <c r="C2516">
        <v>64</v>
      </c>
      <c r="D2516" s="1" t="s">
        <v>2</v>
      </c>
      <c r="E2516" s="1" t="str">
        <f>IF(Origen[[#This Row],[Genero Sin Depurar]]="","Desconocido",Origen[[#This Row],[Genero Sin Depurar]])</f>
        <v>Male</v>
      </c>
      <c r="F2516" s="1" t="s">
        <v>37</v>
      </c>
      <c r="G2516" s="1" t="s">
        <v>4</v>
      </c>
      <c r="H2516" s="2">
        <v>50326</v>
      </c>
      <c r="I2516" s="2" t="str">
        <f>TEXT(Origen[[#This Row],[Fecha Compra]],"dddd")</f>
        <v>martes</v>
      </c>
      <c r="J2516" s="7" t="str">
        <f>TEXT(MONTH(Origen[[#This Row],[Fecha Compra]]),"MM")</f>
        <v>01</v>
      </c>
      <c r="K2516" s="7">
        <f>YEAR(Origen[[#This Row],[Fecha Compra]])</f>
        <v>2037</v>
      </c>
      <c r="L2516">
        <v>10</v>
      </c>
      <c r="M2516">
        <v>38</v>
      </c>
      <c r="N2516">
        <f>Origen[[#This Row],[Unidades]]*Origen[[#This Row],[PVP]]</f>
        <v>380</v>
      </c>
      <c r="O2516" s="1" t="s">
        <v>33</v>
      </c>
      <c r="P2516" s="1" t="s">
        <v>6</v>
      </c>
      <c r="Q2516" s="1" t="s">
        <v>103</v>
      </c>
      <c r="R2516" s="1" t="s">
        <v>19</v>
      </c>
      <c r="S2516" s="1" t="s">
        <v>36</v>
      </c>
      <c r="T2516" s="1" t="s">
        <v>10</v>
      </c>
      <c r="U2516" s="1" t="s">
        <v>31</v>
      </c>
    </row>
    <row r="2517" spans="1:21" x14ac:dyDescent="0.25">
      <c r="A2517">
        <v>2519</v>
      </c>
      <c r="B2517">
        <f>IF(IFERROR(VLOOKUP(Origen[[#This Row],[Customer ID]],A2518:A6416,1,FALSE),0)&gt;0,1,0)</f>
        <v>0</v>
      </c>
      <c r="C2517">
        <v>20</v>
      </c>
      <c r="D2517" s="1" t="s">
        <v>2</v>
      </c>
      <c r="E2517" s="1" t="str">
        <f>IF(Origen[[#This Row],[Genero Sin Depurar]]="","Desconocido",Origen[[#This Row],[Genero Sin Depurar]])</f>
        <v>Male</v>
      </c>
      <c r="F2517" s="1" t="s">
        <v>119</v>
      </c>
      <c r="G2517" s="1" t="s">
        <v>24</v>
      </c>
      <c r="H2517" s="2">
        <v>50328</v>
      </c>
      <c r="I2517" s="2" t="str">
        <f>TEXT(Origen[[#This Row],[Fecha Compra]],"dddd")</f>
        <v>jueves</v>
      </c>
      <c r="J2517" s="7" t="str">
        <f>TEXT(MONTH(Origen[[#This Row],[Fecha Compra]]),"MM")</f>
        <v>01</v>
      </c>
      <c r="K2517" s="7">
        <f>YEAR(Origen[[#This Row],[Fecha Compra]])</f>
        <v>2037</v>
      </c>
      <c r="L2517">
        <v>31</v>
      </c>
      <c r="M2517">
        <v>51</v>
      </c>
      <c r="N2517">
        <f>Origen[[#This Row],[Unidades]]*Origen[[#This Row],[PVP]]</f>
        <v>1581</v>
      </c>
      <c r="O2517" s="1" t="s">
        <v>13</v>
      </c>
      <c r="P2517" s="1" t="s">
        <v>74</v>
      </c>
      <c r="Q2517" s="1" t="s">
        <v>126</v>
      </c>
      <c r="R2517" s="1" t="s">
        <v>39</v>
      </c>
      <c r="S2517" s="1" t="s">
        <v>56</v>
      </c>
      <c r="T2517" s="1" t="s">
        <v>10</v>
      </c>
      <c r="U2517" s="1" t="s">
        <v>31</v>
      </c>
    </row>
    <row r="2518" spans="1:21" x14ac:dyDescent="0.25">
      <c r="A2518">
        <v>2520</v>
      </c>
      <c r="B2518">
        <f>IF(IFERROR(VLOOKUP(Origen[[#This Row],[Customer ID]],A2519:A6417,1,FALSE),0)&gt;0,1,0)</f>
        <v>0</v>
      </c>
      <c r="C2518">
        <v>40</v>
      </c>
      <c r="D2518" s="1" t="s">
        <v>2</v>
      </c>
      <c r="E2518" s="1" t="str">
        <f>IF(Origen[[#This Row],[Genero Sin Depurar]]="","Desconocido",Origen[[#This Row],[Genero Sin Depurar]])</f>
        <v>Male</v>
      </c>
      <c r="F2518" s="1" t="s">
        <v>84</v>
      </c>
      <c r="G2518" s="1" t="s">
        <v>45</v>
      </c>
      <c r="H2518" s="2">
        <v>50330</v>
      </c>
      <c r="I2518" s="2" t="str">
        <f>TEXT(Origen[[#This Row],[Fecha Compra]],"dddd")</f>
        <v>sábado</v>
      </c>
      <c r="J2518" s="7" t="str">
        <f>TEXT(MONTH(Origen[[#This Row],[Fecha Compra]]),"MM")</f>
        <v>01</v>
      </c>
      <c r="K2518" s="7">
        <f>YEAR(Origen[[#This Row],[Fecha Compra]])</f>
        <v>2037</v>
      </c>
      <c r="L2518">
        <v>21</v>
      </c>
      <c r="M2518">
        <v>90</v>
      </c>
      <c r="N2518">
        <f>Origen[[#This Row],[Unidades]]*Origen[[#This Row],[PVP]]</f>
        <v>1890</v>
      </c>
      <c r="O2518" s="1" t="s">
        <v>133</v>
      </c>
      <c r="P2518" s="1" t="s">
        <v>6</v>
      </c>
      <c r="Q2518" s="1" t="s">
        <v>118</v>
      </c>
      <c r="R2518" s="1" t="s">
        <v>19</v>
      </c>
      <c r="S2518" s="1" t="s">
        <v>36</v>
      </c>
      <c r="T2518" s="1" t="s">
        <v>21</v>
      </c>
      <c r="U2518" s="1" t="s">
        <v>40</v>
      </c>
    </row>
    <row r="2519" spans="1:21" x14ac:dyDescent="0.25">
      <c r="A2519">
        <v>2521</v>
      </c>
      <c r="B2519">
        <f>IF(IFERROR(VLOOKUP(Origen[[#This Row],[Customer ID]],A2520:A6418,1,FALSE),0)&gt;0,1,0)</f>
        <v>0</v>
      </c>
      <c r="C2519">
        <v>64</v>
      </c>
      <c r="D2519" s="1" t="s">
        <v>2</v>
      </c>
      <c r="E2519" s="1" t="str">
        <f>IF(Origen[[#This Row],[Genero Sin Depurar]]="","Desconocido",Origen[[#This Row],[Genero Sin Depurar]])</f>
        <v>Male</v>
      </c>
      <c r="F2519" s="1" t="s">
        <v>84</v>
      </c>
      <c r="G2519" s="1" t="s">
        <v>45</v>
      </c>
      <c r="H2519" s="2">
        <v>50332</v>
      </c>
      <c r="I2519" s="2" t="str">
        <f>TEXT(Origen[[#This Row],[Fecha Compra]],"dddd")</f>
        <v>lunes</v>
      </c>
      <c r="J2519" s="7" t="str">
        <f>TEXT(MONTH(Origen[[#This Row],[Fecha Compra]]),"MM")</f>
        <v>01</v>
      </c>
      <c r="K2519" s="7">
        <f>YEAR(Origen[[#This Row],[Fecha Compra]])</f>
        <v>2037</v>
      </c>
      <c r="L2519">
        <v>16</v>
      </c>
      <c r="M2519">
        <v>56</v>
      </c>
      <c r="N2519">
        <f>Origen[[#This Row],[Unidades]]*Origen[[#This Row],[PVP]]</f>
        <v>896</v>
      </c>
      <c r="O2519" s="1" t="s">
        <v>97</v>
      </c>
      <c r="P2519" s="1" t="s">
        <v>6</v>
      </c>
      <c r="Q2519" s="1" t="s">
        <v>118</v>
      </c>
      <c r="R2519" s="1" t="s">
        <v>35</v>
      </c>
      <c r="S2519" s="1" t="s">
        <v>27</v>
      </c>
      <c r="T2519" s="1" t="s">
        <v>15</v>
      </c>
      <c r="U2519" s="1" t="s">
        <v>79</v>
      </c>
    </row>
    <row r="2520" spans="1:21" x14ac:dyDescent="0.25">
      <c r="A2520">
        <v>2522</v>
      </c>
      <c r="B2520">
        <f>IF(IFERROR(VLOOKUP(Origen[[#This Row],[Customer ID]],A2521:A6419,1,FALSE),0)&gt;0,1,0)</f>
        <v>0</v>
      </c>
      <c r="C2520">
        <v>29</v>
      </c>
      <c r="D2520" s="1" t="s">
        <v>2</v>
      </c>
      <c r="E2520" s="1" t="str">
        <f>IF(Origen[[#This Row],[Genero Sin Depurar]]="","Desconocido",Origen[[#This Row],[Genero Sin Depurar]])</f>
        <v>Male</v>
      </c>
      <c r="F2520" s="1" t="s">
        <v>48</v>
      </c>
      <c r="G2520" s="1" t="s">
        <v>49</v>
      </c>
      <c r="H2520" s="2">
        <v>50334</v>
      </c>
      <c r="I2520" s="2" t="str">
        <f>TEXT(Origen[[#This Row],[Fecha Compra]],"dddd")</f>
        <v>miércoles</v>
      </c>
      <c r="J2520" s="7" t="str">
        <f>TEXT(MONTH(Origen[[#This Row],[Fecha Compra]]),"MM")</f>
        <v>01</v>
      </c>
      <c r="K2520" s="7">
        <f>YEAR(Origen[[#This Row],[Fecha Compra]])</f>
        <v>2037</v>
      </c>
      <c r="L2520">
        <v>18</v>
      </c>
      <c r="M2520">
        <v>33</v>
      </c>
      <c r="N2520">
        <f>Origen[[#This Row],[Unidades]]*Origen[[#This Row],[PVP]]</f>
        <v>594</v>
      </c>
      <c r="O2520" s="1" t="s">
        <v>130</v>
      </c>
      <c r="P2520" s="1" t="s">
        <v>26</v>
      </c>
      <c r="Q2520" s="1" t="s">
        <v>118</v>
      </c>
      <c r="R2520" s="1" t="s">
        <v>39</v>
      </c>
      <c r="S2520" s="1" t="s">
        <v>36</v>
      </c>
      <c r="T2520" s="1" t="s">
        <v>28</v>
      </c>
      <c r="U2520" s="1" t="s">
        <v>79</v>
      </c>
    </row>
    <row r="2521" spans="1:21" x14ac:dyDescent="0.25">
      <c r="A2521">
        <v>2523</v>
      </c>
      <c r="B2521">
        <f>IF(IFERROR(VLOOKUP(Origen[[#This Row],[Customer ID]],A2522:A6420,1,FALSE),0)&gt;0,1,0)</f>
        <v>0</v>
      </c>
      <c r="C2521">
        <v>20</v>
      </c>
      <c r="D2521" s="1" t="s">
        <v>2</v>
      </c>
      <c r="E2521" s="1" t="str">
        <f>IF(Origen[[#This Row],[Genero Sin Depurar]]="","Desconocido",Origen[[#This Row],[Genero Sin Depurar]])</f>
        <v>Male</v>
      </c>
      <c r="F2521" s="1" t="s">
        <v>115</v>
      </c>
      <c r="G2521" s="1" t="s">
        <v>49</v>
      </c>
      <c r="H2521" s="2">
        <v>50336</v>
      </c>
      <c r="I2521" s="2" t="str">
        <f>TEXT(Origen[[#This Row],[Fecha Compra]],"dddd")</f>
        <v>viernes</v>
      </c>
      <c r="J2521" s="7" t="str">
        <f>TEXT(MONTH(Origen[[#This Row],[Fecha Compra]]),"MM")</f>
        <v>01</v>
      </c>
      <c r="K2521" s="7">
        <f>YEAR(Origen[[#This Row],[Fecha Compra]])</f>
        <v>2037</v>
      </c>
      <c r="L2521">
        <v>20</v>
      </c>
      <c r="M2521">
        <v>53</v>
      </c>
      <c r="N2521">
        <f>Origen[[#This Row],[Unidades]]*Origen[[#This Row],[PVP]]</f>
        <v>1060</v>
      </c>
      <c r="O2521" s="1" t="s">
        <v>17</v>
      </c>
      <c r="P2521" s="1" t="s">
        <v>18</v>
      </c>
      <c r="Q2521" s="1" t="s">
        <v>60</v>
      </c>
      <c r="R2521" s="1" t="s">
        <v>8</v>
      </c>
      <c r="S2521" s="1" t="s">
        <v>52</v>
      </c>
      <c r="T2521" s="1" t="s">
        <v>68</v>
      </c>
      <c r="U2521" s="1" t="s">
        <v>22</v>
      </c>
    </row>
    <row r="2522" spans="1:21" x14ac:dyDescent="0.25">
      <c r="A2522">
        <v>2524</v>
      </c>
      <c r="B2522">
        <f>IF(IFERROR(VLOOKUP(Origen[[#This Row],[Customer ID]],A2523:A6421,1,FALSE),0)&gt;0,1,0)</f>
        <v>0</v>
      </c>
      <c r="C2522">
        <v>43</v>
      </c>
      <c r="D2522" s="1" t="s">
        <v>2</v>
      </c>
      <c r="E2522" s="1" t="str">
        <f>IF(Origen[[#This Row],[Genero Sin Depurar]]="","Desconocido",Origen[[#This Row],[Genero Sin Depurar]])</f>
        <v>Male</v>
      </c>
      <c r="F2522" s="1" t="s">
        <v>48</v>
      </c>
      <c r="G2522" s="1" t="s">
        <v>49</v>
      </c>
      <c r="H2522" s="2">
        <v>50338</v>
      </c>
      <c r="I2522" s="2" t="str">
        <f>TEXT(Origen[[#This Row],[Fecha Compra]],"dddd")</f>
        <v>domingo</v>
      </c>
      <c r="J2522" s="7" t="str">
        <f>TEXT(MONTH(Origen[[#This Row],[Fecha Compra]]),"MM")</f>
        <v>01</v>
      </c>
      <c r="K2522" s="7">
        <f>YEAR(Origen[[#This Row],[Fecha Compra]])</f>
        <v>2037</v>
      </c>
      <c r="L2522">
        <v>21</v>
      </c>
      <c r="M2522">
        <v>24</v>
      </c>
      <c r="N2522">
        <f>Origen[[#This Row],[Unidades]]*Origen[[#This Row],[PVP]]</f>
        <v>504</v>
      </c>
      <c r="O2522" s="1" t="s">
        <v>109</v>
      </c>
      <c r="P2522" s="1" t="s">
        <v>18</v>
      </c>
      <c r="Q2522" s="1" t="s">
        <v>91</v>
      </c>
      <c r="R2522" s="1" t="s">
        <v>19</v>
      </c>
      <c r="S2522" s="1" t="s">
        <v>9</v>
      </c>
      <c r="T2522" s="1" t="s">
        <v>57</v>
      </c>
      <c r="U2522" s="1" t="s">
        <v>31</v>
      </c>
    </row>
    <row r="2523" spans="1:21" x14ac:dyDescent="0.25">
      <c r="A2523">
        <v>2525</v>
      </c>
      <c r="B2523">
        <f>IF(IFERROR(VLOOKUP(Origen[[#This Row],[Customer ID]],A2524:A6422,1,FALSE),0)&gt;0,1,0)</f>
        <v>0</v>
      </c>
      <c r="C2523">
        <v>60</v>
      </c>
      <c r="D2523" s="1" t="s">
        <v>2</v>
      </c>
      <c r="E2523" s="1" t="str">
        <f>IF(Origen[[#This Row],[Genero Sin Depurar]]="","Desconocido",Origen[[#This Row],[Genero Sin Depurar]])</f>
        <v>Male</v>
      </c>
      <c r="F2523" s="1" t="s">
        <v>44</v>
      </c>
      <c r="G2523" s="1" t="s">
        <v>45</v>
      </c>
      <c r="H2523" s="2">
        <v>50340</v>
      </c>
      <c r="I2523" s="2" t="str">
        <f>TEXT(Origen[[#This Row],[Fecha Compra]],"dddd")</f>
        <v>martes</v>
      </c>
      <c r="J2523" s="7" t="str">
        <f>TEXT(MONTH(Origen[[#This Row],[Fecha Compra]]),"MM")</f>
        <v>01</v>
      </c>
      <c r="K2523" s="7">
        <f>YEAR(Origen[[#This Row],[Fecha Compra]])</f>
        <v>2037</v>
      </c>
      <c r="L2523">
        <v>23</v>
      </c>
      <c r="M2523">
        <v>59</v>
      </c>
      <c r="N2523">
        <f>Origen[[#This Row],[Unidades]]*Origen[[#This Row],[PVP]]</f>
        <v>1357</v>
      </c>
      <c r="O2523" s="1" t="s">
        <v>93</v>
      </c>
      <c r="P2523" s="1" t="s">
        <v>26</v>
      </c>
      <c r="Q2523" s="1" t="s">
        <v>55</v>
      </c>
      <c r="R2523" s="1" t="s">
        <v>19</v>
      </c>
      <c r="S2523" s="1" t="s">
        <v>9</v>
      </c>
      <c r="T2523" s="1" t="s">
        <v>21</v>
      </c>
      <c r="U2523" s="1" t="s">
        <v>40</v>
      </c>
    </row>
    <row r="2524" spans="1:21" x14ac:dyDescent="0.25">
      <c r="A2524">
        <v>2526</v>
      </c>
      <c r="B2524">
        <f>IF(IFERROR(VLOOKUP(Origen[[#This Row],[Customer ID]],A2525:A6423,1,FALSE),0)&gt;0,1,0)</f>
        <v>0</v>
      </c>
      <c r="C2524">
        <v>39</v>
      </c>
      <c r="D2524" s="1" t="s">
        <v>2</v>
      </c>
      <c r="E2524" s="1" t="str">
        <f>IF(Origen[[#This Row],[Genero Sin Depurar]]="","Desconocido",Origen[[#This Row],[Genero Sin Depurar]])</f>
        <v>Male</v>
      </c>
      <c r="F2524" s="1" t="s">
        <v>12</v>
      </c>
      <c r="G2524" s="1" t="s">
        <v>4</v>
      </c>
      <c r="H2524" s="2">
        <v>50342</v>
      </c>
      <c r="I2524" s="2" t="str">
        <f>TEXT(Origen[[#This Row],[Fecha Compra]],"dddd")</f>
        <v>jueves</v>
      </c>
      <c r="J2524" s="7" t="str">
        <f>TEXT(MONTH(Origen[[#This Row],[Fecha Compra]]),"MM")</f>
        <v>01</v>
      </c>
      <c r="K2524" s="7">
        <f>YEAR(Origen[[#This Row],[Fecha Compra]])</f>
        <v>2037</v>
      </c>
      <c r="L2524">
        <v>20</v>
      </c>
      <c r="M2524">
        <v>72</v>
      </c>
      <c r="N2524">
        <f>Origen[[#This Row],[Unidades]]*Origen[[#This Row],[PVP]]</f>
        <v>1440</v>
      </c>
      <c r="O2524" s="1" t="s">
        <v>5</v>
      </c>
      <c r="P2524" s="1" t="s">
        <v>26</v>
      </c>
      <c r="Q2524" s="1" t="s">
        <v>55</v>
      </c>
      <c r="R2524" s="1" t="s">
        <v>8</v>
      </c>
      <c r="S2524" s="1" t="s">
        <v>36</v>
      </c>
      <c r="T2524" s="1" t="s">
        <v>28</v>
      </c>
      <c r="U2524" s="1" t="s">
        <v>22</v>
      </c>
    </row>
    <row r="2525" spans="1:21" x14ac:dyDescent="0.25">
      <c r="A2525">
        <v>2527</v>
      </c>
      <c r="B2525">
        <f>IF(IFERROR(VLOOKUP(Origen[[#This Row],[Customer ID]],A2526:A6424,1,FALSE),0)&gt;0,1,0)</f>
        <v>0</v>
      </c>
      <c r="C2525">
        <v>47</v>
      </c>
      <c r="D2525" s="1" t="s">
        <v>2</v>
      </c>
      <c r="E2525" s="1" t="str">
        <f>IF(Origen[[#This Row],[Genero Sin Depurar]]="","Desconocido",Origen[[#This Row],[Genero Sin Depurar]])</f>
        <v>Male</v>
      </c>
      <c r="F2525" s="1" t="s">
        <v>41</v>
      </c>
      <c r="G2525" s="1" t="s">
        <v>4</v>
      </c>
      <c r="H2525" s="2">
        <v>50344</v>
      </c>
      <c r="I2525" s="2" t="str">
        <f>TEXT(Origen[[#This Row],[Fecha Compra]],"dddd")</f>
        <v>sábado</v>
      </c>
      <c r="J2525" s="7" t="str">
        <f>TEXT(MONTH(Origen[[#This Row],[Fecha Compra]]),"MM")</f>
        <v>01</v>
      </c>
      <c r="K2525" s="7">
        <f>YEAR(Origen[[#This Row],[Fecha Compra]])</f>
        <v>2037</v>
      </c>
      <c r="L2525">
        <v>30</v>
      </c>
      <c r="M2525">
        <v>28</v>
      </c>
      <c r="N2525">
        <f>Origen[[#This Row],[Unidades]]*Origen[[#This Row],[PVP]]</f>
        <v>840</v>
      </c>
      <c r="O2525" s="1" t="s">
        <v>25</v>
      </c>
      <c r="P2525" s="1" t="s">
        <v>18</v>
      </c>
      <c r="Q2525" s="1" t="s">
        <v>82</v>
      </c>
      <c r="R2525" s="1" t="s">
        <v>19</v>
      </c>
      <c r="S2525" s="1" t="s">
        <v>9</v>
      </c>
      <c r="T2525" s="1" t="s">
        <v>28</v>
      </c>
      <c r="U2525" s="1" t="s">
        <v>58</v>
      </c>
    </row>
    <row r="2526" spans="1:21" x14ac:dyDescent="0.25">
      <c r="A2526">
        <v>2528</v>
      </c>
      <c r="B2526">
        <f>IF(IFERROR(VLOOKUP(Origen[[#This Row],[Customer ID]],A2527:A6425,1,FALSE),0)&gt;0,1,0)</f>
        <v>0</v>
      </c>
      <c r="C2526">
        <v>19</v>
      </c>
      <c r="D2526" s="1" t="s">
        <v>2</v>
      </c>
      <c r="E2526" s="1" t="str">
        <f>IF(Origen[[#This Row],[Genero Sin Depurar]]="","Desconocido",Origen[[#This Row],[Genero Sin Depurar]])</f>
        <v>Male</v>
      </c>
      <c r="F2526" s="1" t="s">
        <v>77</v>
      </c>
      <c r="G2526" s="1" t="s">
        <v>4</v>
      </c>
      <c r="H2526" s="2">
        <v>50346</v>
      </c>
      <c r="I2526" s="2" t="str">
        <f>TEXT(Origen[[#This Row],[Fecha Compra]],"dddd")</f>
        <v>lunes</v>
      </c>
      <c r="J2526" s="7" t="str">
        <f>TEXT(MONTH(Origen[[#This Row],[Fecha Compra]]),"MM")</f>
        <v>01</v>
      </c>
      <c r="K2526" s="7">
        <f>YEAR(Origen[[#This Row],[Fecha Compra]])</f>
        <v>2037</v>
      </c>
      <c r="L2526">
        <v>33</v>
      </c>
      <c r="M2526">
        <v>36</v>
      </c>
      <c r="N2526">
        <f>Origen[[#This Row],[Unidades]]*Origen[[#This Row],[PVP]]</f>
        <v>1188</v>
      </c>
      <c r="O2526" s="1" t="s">
        <v>97</v>
      </c>
      <c r="P2526" s="1" t="s">
        <v>26</v>
      </c>
      <c r="Q2526" s="1" t="s">
        <v>62</v>
      </c>
      <c r="R2526" s="1" t="s">
        <v>39</v>
      </c>
      <c r="S2526" s="1" t="s">
        <v>9</v>
      </c>
      <c r="T2526" s="1" t="s">
        <v>57</v>
      </c>
      <c r="U2526" s="1" t="s">
        <v>79</v>
      </c>
    </row>
    <row r="2527" spans="1:21" x14ac:dyDescent="0.25">
      <c r="A2527">
        <v>2529</v>
      </c>
      <c r="B2527">
        <f>IF(IFERROR(VLOOKUP(Origen[[#This Row],[Customer ID]],A2528:A6426,1,FALSE),0)&gt;0,1,0)</f>
        <v>0</v>
      </c>
      <c r="C2527">
        <v>52</v>
      </c>
      <c r="D2527" s="1" t="s">
        <v>2</v>
      </c>
      <c r="E2527" s="1" t="str">
        <f>IF(Origen[[#This Row],[Genero Sin Depurar]]="","Desconocido",Origen[[#This Row],[Genero Sin Depurar]])</f>
        <v>Male</v>
      </c>
      <c r="F2527" s="1" t="s">
        <v>88</v>
      </c>
      <c r="G2527" s="1" t="s">
        <v>49</v>
      </c>
      <c r="H2527" s="2">
        <v>50348</v>
      </c>
      <c r="I2527" s="2" t="str">
        <f>TEXT(Origen[[#This Row],[Fecha Compra]],"dddd")</f>
        <v>miércoles</v>
      </c>
      <c r="J2527" s="7" t="str">
        <f>TEXT(MONTH(Origen[[#This Row],[Fecha Compra]]),"MM")</f>
        <v>01</v>
      </c>
      <c r="K2527" s="7">
        <f>YEAR(Origen[[#This Row],[Fecha Compra]])</f>
        <v>2037</v>
      </c>
      <c r="L2527">
        <v>31</v>
      </c>
      <c r="M2527">
        <v>47</v>
      </c>
      <c r="N2527">
        <f>Origen[[#This Row],[Unidades]]*Origen[[#This Row],[PVP]]</f>
        <v>1457</v>
      </c>
      <c r="O2527" s="1" t="s">
        <v>72</v>
      </c>
      <c r="P2527" s="1" t="s">
        <v>18</v>
      </c>
      <c r="Q2527" s="1" t="s">
        <v>82</v>
      </c>
      <c r="R2527" s="1" t="s">
        <v>39</v>
      </c>
      <c r="S2527" s="1" t="s">
        <v>52</v>
      </c>
      <c r="T2527" s="1" t="s">
        <v>68</v>
      </c>
      <c r="U2527" s="1" t="s">
        <v>70</v>
      </c>
    </row>
    <row r="2528" spans="1:21" x14ac:dyDescent="0.25">
      <c r="A2528">
        <v>2530</v>
      </c>
      <c r="B2528">
        <f>IF(IFERROR(VLOOKUP(Origen[[#This Row],[Customer ID]],A2529:A6427,1,FALSE),0)&gt;0,1,0)</f>
        <v>0</v>
      </c>
      <c r="C2528">
        <v>34</v>
      </c>
      <c r="D2528" s="1" t="s">
        <v>2</v>
      </c>
      <c r="E2528" s="1" t="str">
        <f>IF(Origen[[#This Row],[Genero Sin Depurar]]="","Desconocido",Origen[[#This Row],[Genero Sin Depurar]])</f>
        <v>Male</v>
      </c>
      <c r="F2528" s="1" t="s">
        <v>125</v>
      </c>
      <c r="G2528" s="1" t="s">
        <v>49</v>
      </c>
      <c r="H2528" s="2">
        <v>50350</v>
      </c>
      <c r="I2528" s="2" t="str">
        <f>TEXT(Origen[[#This Row],[Fecha Compra]],"dddd")</f>
        <v>viernes</v>
      </c>
      <c r="J2528" s="7" t="str">
        <f>TEXT(MONTH(Origen[[#This Row],[Fecha Compra]]),"MM")</f>
        <v>01</v>
      </c>
      <c r="K2528" s="7">
        <f>YEAR(Origen[[#This Row],[Fecha Compra]])</f>
        <v>2037</v>
      </c>
      <c r="L2528">
        <v>48</v>
      </c>
      <c r="M2528">
        <v>62</v>
      </c>
      <c r="N2528">
        <f>Origen[[#This Row],[Unidades]]*Origen[[#This Row],[PVP]]</f>
        <v>2976</v>
      </c>
      <c r="O2528" s="1" t="s">
        <v>104</v>
      </c>
      <c r="P2528" s="1" t="s">
        <v>26</v>
      </c>
      <c r="Q2528" s="1" t="s">
        <v>118</v>
      </c>
      <c r="R2528" s="1" t="s">
        <v>19</v>
      </c>
      <c r="S2528" s="1" t="s">
        <v>27</v>
      </c>
      <c r="T2528" s="1" t="s">
        <v>57</v>
      </c>
      <c r="U2528" s="1" t="s">
        <v>70</v>
      </c>
    </row>
    <row r="2529" spans="1:21" x14ac:dyDescent="0.25">
      <c r="A2529">
        <v>2531</v>
      </c>
      <c r="B2529">
        <f>IF(IFERROR(VLOOKUP(Origen[[#This Row],[Customer ID]],A2530:A6428,1,FALSE),0)&gt;0,1,0)</f>
        <v>0</v>
      </c>
      <c r="C2529">
        <v>25</v>
      </c>
      <c r="D2529" s="1" t="s">
        <v>2</v>
      </c>
      <c r="E2529" s="1" t="str">
        <f>IF(Origen[[#This Row],[Genero Sin Depurar]]="","Desconocido",Origen[[#This Row],[Genero Sin Depurar]])</f>
        <v>Male</v>
      </c>
      <c r="F2529" s="1" t="s">
        <v>69</v>
      </c>
      <c r="G2529" s="1" t="s">
        <v>4</v>
      </c>
      <c r="H2529" s="2">
        <v>50352</v>
      </c>
      <c r="I2529" s="2" t="str">
        <f>TEXT(Origen[[#This Row],[Fecha Compra]],"dddd")</f>
        <v>domingo</v>
      </c>
      <c r="J2529" s="7" t="str">
        <f>TEXT(MONTH(Origen[[#This Row],[Fecha Compra]]),"MM")</f>
        <v>01</v>
      </c>
      <c r="K2529" s="7">
        <f>YEAR(Origen[[#This Row],[Fecha Compra]])</f>
        <v>2037</v>
      </c>
      <c r="L2529">
        <v>28</v>
      </c>
      <c r="M2529">
        <v>98</v>
      </c>
      <c r="N2529">
        <f>Origen[[#This Row],[Unidades]]*Origen[[#This Row],[PVP]]</f>
        <v>2744</v>
      </c>
      <c r="O2529" s="1" t="s">
        <v>17</v>
      </c>
      <c r="P2529" s="1" t="s">
        <v>18</v>
      </c>
      <c r="Q2529" s="1" t="s">
        <v>91</v>
      </c>
      <c r="R2529" s="1" t="s">
        <v>19</v>
      </c>
      <c r="S2529" s="1" t="s">
        <v>20</v>
      </c>
      <c r="T2529" s="1" t="s">
        <v>68</v>
      </c>
      <c r="U2529" s="1" t="s">
        <v>22</v>
      </c>
    </row>
    <row r="2530" spans="1:21" x14ac:dyDescent="0.25">
      <c r="A2530">
        <v>2532</v>
      </c>
      <c r="B2530">
        <f>IF(IFERROR(VLOOKUP(Origen[[#This Row],[Customer ID]],A2531:A6429,1,FALSE),0)&gt;0,1,0)</f>
        <v>0</v>
      </c>
      <c r="C2530">
        <v>43</v>
      </c>
      <c r="D2530" s="1" t="s">
        <v>2</v>
      </c>
      <c r="E2530" s="1" t="str">
        <f>IF(Origen[[#This Row],[Genero Sin Depurar]]="","Desconocido",Origen[[#This Row],[Genero Sin Depurar]])</f>
        <v>Male</v>
      </c>
      <c r="F2530" s="1" t="s">
        <v>23</v>
      </c>
      <c r="G2530" s="1" t="s">
        <v>24</v>
      </c>
      <c r="H2530" s="2">
        <v>50354</v>
      </c>
      <c r="I2530" s="2" t="str">
        <f>TEXT(Origen[[#This Row],[Fecha Compra]],"dddd")</f>
        <v>martes</v>
      </c>
      <c r="J2530" s="7" t="str">
        <f>TEXT(MONTH(Origen[[#This Row],[Fecha Compra]]),"MM")</f>
        <v>01</v>
      </c>
      <c r="K2530" s="7">
        <f>YEAR(Origen[[#This Row],[Fecha Compra]])</f>
        <v>2037</v>
      </c>
      <c r="L2530">
        <v>7</v>
      </c>
      <c r="M2530">
        <v>28</v>
      </c>
      <c r="N2530">
        <f>Origen[[#This Row],[Unidades]]*Origen[[#This Row],[PVP]]</f>
        <v>196</v>
      </c>
      <c r="O2530" s="1" t="s">
        <v>87</v>
      </c>
      <c r="P2530" s="1" t="s">
        <v>26</v>
      </c>
      <c r="Q2530" s="1" t="s">
        <v>65</v>
      </c>
      <c r="R2530" s="1" t="s">
        <v>35</v>
      </c>
      <c r="S2530" s="1" t="s">
        <v>20</v>
      </c>
      <c r="T2530" s="1" t="s">
        <v>15</v>
      </c>
      <c r="U2530" s="1" t="s">
        <v>79</v>
      </c>
    </row>
    <row r="2531" spans="1:21" x14ac:dyDescent="0.25">
      <c r="A2531">
        <v>2533</v>
      </c>
      <c r="B2531">
        <f>IF(IFERROR(VLOOKUP(Origen[[#This Row],[Customer ID]],A2532:A6430,1,FALSE),0)&gt;0,1,0)</f>
        <v>0</v>
      </c>
      <c r="C2531">
        <v>55</v>
      </c>
      <c r="D2531" s="1" t="s">
        <v>2</v>
      </c>
      <c r="E2531" s="1" t="str">
        <f>IF(Origen[[#This Row],[Genero Sin Depurar]]="","Desconocido",Origen[[#This Row],[Genero Sin Depurar]])</f>
        <v>Male</v>
      </c>
      <c r="F2531" s="1" t="s">
        <v>107</v>
      </c>
      <c r="G2531" s="1" t="s">
        <v>4</v>
      </c>
      <c r="H2531" s="2">
        <v>50356</v>
      </c>
      <c r="I2531" s="2" t="str">
        <f>TEXT(Origen[[#This Row],[Fecha Compra]],"dddd")</f>
        <v>jueves</v>
      </c>
      <c r="J2531" s="7" t="str">
        <f>TEXT(MONTH(Origen[[#This Row],[Fecha Compra]]),"MM")</f>
        <v>01</v>
      </c>
      <c r="K2531" s="7">
        <f>YEAR(Origen[[#This Row],[Fecha Compra]])</f>
        <v>2037</v>
      </c>
      <c r="L2531">
        <v>4</v>
      </c>
      <c r="M2531">
        <v>86</v>
      </c>
      <c r="N2531">
        <f>Origen[[#This Row],[Unidades]]*Origen[[#This Row],[PVP]]</f>
        <v>344</v>
      </c>
      <c r="O2531" s="1" t="s">
        <v>127</v>
      </c>
      <c r="P2531" s="1" t="s">
        <v>18</v>
      </c>
      <c r="Q2531" s="1" t="s">
        <v>43</v>
      </c>
      <c r="R2531" s="1" t="s">
        <v>35</v>
      </c>
      <c r="S2531" s="1" t="s">
        <v>27</v>
      </c>
      <c r="T2531" s="1" t="s">
        <v>68</v>
      </c>
      <c r="U2531" s="1" t="s">
        <v>22</v>
      </c>
    </row>
    <row r="2532" spans="1:21" x14ac:dyDescent="0.25">
      <c r="A2532">
        <v>2534</v>
      </c>
      <c r="B2532">
        <f>IF(IFERROR(VLOOKUP(Origen[[#This Row],[Customer ID]],A2533:A6431,1,FALSE),0)&gt;0,1,0)</f>
        <v>0</v>
      </c>
      <c r="C2532">
        <v>66</v>
      </c>
      <c r="D2532" s="1" t="s">
        <v>2</v>
      </c>
      <c r="E2532" s="1" t="str">
        <f>IF(Origen[[#This Row],[Genero Sin Depurar]]="","Desconocido",Origen[[#This Row],[Genero Sin Depurar]])</f>
        <v>Male</v>
      </c>
      <c r="F2532" s="1" t="s">
        <v>88</v>
      </c>
      <c r="G2532" s="1" t="s">
        <v>49</v>
      </c>
      <c r="H2532" s="2">
        <v>50358</v>
      </c>
      <c r="I2532" s="2" t="str">
        <f>TEXT(Origen[[#This Row],[Fecha Compra]],"dddd")</f>
        <v>sábado</v>
      </c>
      <c r="J2532" s="7" t="str">
        <f>TEXT(MONTH(Origen[[#This Row],[Fecha Compra]]),"MM")</f>
        <v>01</v>
      </c>
      <c r="K2532" s="7">
        <f>YEAR(Origen[[#This Row],[Fecha Compra]])</f>
        <v>2037</v>
      </c>
      <c r="L2532">
        <v>49</v>
      </c>
      <c r="M2532">
        <v>46</v>
      </c>
      <c r="N2532">
        <f>Origen[[#This Row],[Unidades]]*Origen[[#This Row],[PVP]]</f>
        <v>2254</v>
      </c>
      <c r="O2532" s="1" t="s">
        <v>120</v>
      </c>
      <c r="P2532" s="1" t="s">
        <v>18</v>
      </c>
      <c r="Q2532" s="1" t="s">
        <v>126</v>
      </c>
      <c r="R2532" s="1" t="s">
        <v>35</v>
      </c>
      <c r="S2532" s="1" t="s">
        <v>36</v>
      </c>
      <c r="T2532" s="1" t="s">
        <v>15</v>
      </c>
      <c r="U2532" s="1" t="s">
        <v>58</v>
      </c>
    </row>
    <row r="2533" spans="1:21" x14ac:dyDescent="0.25">
      <c r="A2533">
        <v>2535</v>
      </c>
      <c r="B2533">
        <f>IF(IFERROR(VLOOKUP(Origen[[#This Row],[Customer ID]],A2534:A6432,1,FALSE),0)&gt;0,1,0)</f>
        <v>0</v>
      </c>
      <c r="C2533">
        <v>41</v>
      </c>
      <c r="D2533" s="1" t="s">
        <v>2</v>
      </c>
      <c r="E2533" s="1" t="str">
        <f>IF(Origen[[#This Row],[Genero Sin Depurar]]="","Desconocido",Origen[[#This Row],[Genero Sin Depurar]])</f>
        <v>Male</v>
      </c>
      <c r="F2533" s="1" t="s">
        <v>71</v>
      </c>
      <c r="G2533" s="1" t="s">
        <v>49</v>
      </c>
      <c r="H2533" s="2">
        <v>50360</v>
      </c>
      <c r="I2533" s="2" t="str">
        <f>TEXT(Origen[[#This Row],[Fecha Compra]],"dddd")</f>
        <v>lunes</v>
      </c>
      <c r="J2533" s="7" t="str">
        <f>TEXT(MONTH(Origen[[#This Row],[Fecha Compra]]),"MM")</f>
        <v>01</v>
      </c>
      <c r="K2533" s="7">
        <f>YEAR(Origen[[#This Row],[Fecha Compra]])</f>
        <v>2037</v>
      </c>
      <c r="L2533">
        <v>22</v>
      </c>
      <c r="M2533">
        <v>42</v>
      </c>
      <c r="N2533">
        <f>Origen[[#This Row],[Unidades]]*Origen[[#This Row],[PVP]]</f>
        <v>924</v>
      </c>
      <c r="O2533" s="1" t="s">
        <v>123</v>
      </c>
      <c r="P2533" s="1" t="s">
        <v>74</v>
      </c>
      <c r="Q2533" s="1" t="s">
        <v>90</v>
      </c>
      <c r="R2533" s="1" t="s">
        <v>39</v>
      </c>
      <c r="S2533" s="1" t="s">
        <v>20</v>
      </c>
      <c r="T2533" s="1" t="s">
        <v>15</v>
      </c>
      <c r="U2533" s="1" t="s">
        <v>22</v>
      </c>
    </row>
    <row r="2534" spans="1:21" x14ac:dyDescent="0.25">
      <c r="A2534">
        <v>2536</v>
      </c>
      <c r="B2534">
        <f>IF(IFERROR(VLOOKUP(Origen[[#This Row],[Customer ID]],A2535:A6433,1,FALSE),0)&gt;0,1,0)</f>
        <v>0</v>
      </c>
      <c r="C2534">
        <v>47</v>
      </c>
      <c r="D2534" s="1" t="s">
        <v>2</v>
      </c>
      <c r="E2534" s="1" t="str">
        <f>IF(Origen[[#This Row],[Genero Sin Depurar]]="","Desconocido",Origen[[#This Row],[Genero Sin Depurar]])</f>
        <v>Male</v>
      </c>
      <c r="F2534" s="1" t="s">
        <v>44</v>
      </c>
      <c r="G2534" s="1" t="s">
        <v>45</v>
      </c>
      <c r="H2534" s="2">
        <v>50362</v>
      </c>
      <c r="I2534" s="2" t="str">
        <f>TEXT(Origen[[#This Row],[Fecha Compra]],"dddd")</f>
        <v>miércoles</v>
      </c>
      <c r="J2534" s="7" t="str">
        <f>TEXT(MONTH(Origen[[#This Row],[Fecha Compra]]),"MM")</f>
        <v>01</v>
      </c>
      <c r="K2534" s="7">
        <f>YEAR(Origen[[#This Row],[Fecha Compra]])</f>
        <v>2037</v>
      </c>
      <c r="L2534">
        <v>39</v>
      </c>
      <c r="M2534">
        <v>80</v>
      </c>
      <c r="N2534">
        <f>Origen[[#This Row],[Unidades]]*Origen[[#This Row],[PVP]]</f>
        <v>3120</v>
      </c>
      <c r="O2534" s="1" t="s">
        <v>111</v>
      </c>
      <c r="P2534" s="1" t="s">
        <v>18</v>
      </c>
      <c r="Q2534" s="1" t="s">
        <v>55</v>
      </c>
      <c r="R2534" s="1" t="s">
        <v>8</v>
      </c>
      <c r="S2534" s="1" t="s">
        <v>9</v>
      </c>
      <c r="T2534" s="1" t="s">
        <v>57</v>
      </c>
      <c r="U2534" s="1" t="s">
        <v>11</v>
      </c>
    </row>
    <row r="2535" spans="1:21" x14ac:dyDescent="0.25">
      <c r="A2535">
        <v>2537</v>
      </c>
      <c r="B2535">
        <f>IF(IFERROR(VLOOKUP(Origen[[#This Row],[Customer ID]],A2536:A6434,1,FALSE),0)&gt;0,1,0)</f>
        <v>0</v>
      </c>
      <c r="C2535">
        <v>51</v>
      </c>
      <c r="D2535" s="1" t="s">
        <v>2</v>
      </c>
      <c r="E2535" s="1" t="str">
        <f>IF(Origen[[#This Row],[Genero Sin Depurar]]="","Desconocido",Origen[[#This Row],[Genero Sin Depurar]])</f>
        <v>Male</v>
      </c>
      <c r="F2535" s="1" t="s">
        <v>115</v>
      </c>
      <c r="G2535" s="1" t="s">
        <v>49</v>
      </c>
      <c r="H2535" s="2">
        <v>50364</v>
      </c>
      <c r="I2535" s="2" t="str">
        <f>TEXT(Origen[[#This Row],[Fecha Compra]],"dddd")</f>
        <v>viernes</v>
      </c>
      <c r="J2535" s="7" t="str">
        <f>TEXT(MONTH(Origen[[#This Row],[Fecha Compra]]),"MM")</f>
        <v>01</v>
      </c>
      <c r="K2535" s="7">
        <f>YEAR(Origen[[#This Row],[Fecha Compra]])</f>
        <v>2037</v>
      </c>
      <c r="L2535">
        <v>45</v>
      </c>
      <c r="M2535">
        <v>39</v>
      </c>
      <c r="N2535">
        <f>Origen[[#This Row],[Unidades]]*Origen[[#This Row],[PVP]]</f>
        <v>1755</v>
      </c>
      <c r="O2535" s="1" t="s">
        <v>83</v>
      </c>
      <c r="P2535" s="1" t="s">
        <v>6</v>
      </c>
      <c r="Q2535" s="1" t="s">
        <v>7</v>
      </c>
      <c r="R2535" s="1" t="s">
        <v>19</v>
      </c>
      <c r="S2535" s="1" t="s">
        <v>9</v>
      </c>
      <c r="T2535" s="1" t="s">
        <v>28</v>
      </c>
      <c r="U2535" s="1" t="s">
        <v>79</v>
      </c>
    </row>
    <row r="2536" spans="1:21" x14ac:dyDescent="0.25">
      <c r="A2536">
        <v>2538</v>
      </c>
      <c r="B2536">
        <f>IF(IFERROR(VLOOKUP(Origen[[#This Row],[Customer ID]],A2537:A6435,1,FALSE),0)&gt;0,1,0)</f>
        <v>0</v>
      </c>
      <c r="C2536">
        <v>44</v>
      </c>
      <c r="D2536" s="1" t="s">
        <v>2</v>
      </c>
      <c r="E2536" s="1" t="str">
        <f>IF(Origen[[#This Row],[Genero Sin Depurar]]="","Desconocido",Origen[[#This Row],[Genero Sin Depurar]])</f>
        <v>Male</v>
      </c>
      <c r="F2536" s="1" t="s">
        <v>44</v>
      </c>
      <c r="G2536" s="1" t="s">
        <v>45</v>
      </c>
      <c r="H2536" s="2">
        <v>50366</v>
      </c>
      <c r="I2536" s="2" t="str">
        <f>TEXT(Origen[[#This Row],[Fecha Compra]],"dddd")</f>
        <v>domingo</v>
      </c>
      <c r="J2536" s="7" t="str">
        <f>TEXT(MONTH(Origen[[#This Row],[Fecha Compra]]),"MM")</f>
        <v>01</v>
      </c>
      <c r="K2536" s="7">
        <f>YEAR(Origen[[#This Row],[Fecha Compra]])</f>
        <v>2037</v>
      </c>
      <c r="L2536">
        <v>30</v>
      </c>
      <c r="M2536">
        <v>49</v>
      </c>
      <c r="N2536">
        <f>Origen[[#This Row],[Unidades]]*Origen[[#This Row],[PVP]]</f>
        <v>1470</v>
      </c>
      <c r="O2536" s="1" t="s">
        <v>13</v>
      </c>
      <c r="P2536" s="1" t="s">
        <v>26</v>
      </c>
      <c r="Q2536" s="1" t="s">
        <v>55</v>
      </c>
      <c r="R2536" s="1" t="s">
        <v>35</v>
      </c>
      <c r="S2536" s="1" t="s">
        <v>52</v>
      </c>
      <c r="T2536" s="1" t="s">
        <v>28</v>
      </c>
      <c r="U2536" s="1" t="s">
        <v>11</v>
      </c>
    </row>
    <row r="2537" spans="1:21" x14ac:dyDescent="0.25">
      <c r="A2537">
        <v>2539</v>
      </c>
      <c r="B2537">
        <f>IF(IFERROR(VLOOKUP(Origen[[#This Row],[Customer ID]],A2538:A6436,1,FALSE),0)&gt;0,1,0)</f>
        <v>0</v>
      </c>
      <c r="C2537">
        <v>18</v>
      </c>
      <c r="D2537" s="1" t="s">
        <v>2</v>
      </c>
      <c r="E2537" s="1" t="str">
        <f>IF(Origen[[#This Row],[Genero Sin Depurar]]="","Desconocido",Origen[[#This Row],[Genero Sin Depurar]])</f>
        <v>Male</v>
      </c>
      <c r="F2537" s="1" t="s">
        <v>101</v>
      </c>
      <c r="G2537" s="1" t="s">
        <v>49</v>
      </c>
      <c r="H2537" s="2">
        <v>50368</v>
      </c>
      <c r="I2537" s="2" t="str">
        <f>TEXT(Origen[[#This Row],[Fecha Compra]],"dddd")</f>
        <v>martes</v>
      </c>
      <c r="J2537" s="7" t="str">
        <f>TEXT(MONTH(Origen[[#This Row],[Fecha Compra]]),"MM")</f>
        <v>01</v>
      </c>
      <c r="K2537" s="7">
        <f>YEAR(Origen[[#This Row],[Fecha Compra]])</f>
        <v>2037</v>
      </c>
      <c r="L2537">
        <v>33</v>
      </c>
      <c r="M2537">
        <v>32</v>
      </c>
      <c r="N2537">
        <f>Origen[[#This Row],[Unidades]]*Origen[[#This Row],[PVP]]</f>
        <v>1056</v>
      </c>
      <c r="O2537" s="1" t="s">
        <v>109</v>
      </c>
      <c r="P2537" s="1" t="s">
        <v>26</v>
      </c>
      <c r="Q2537" s="1" t="s">
        <v>47</v>
      </c>
      <c r="R2537" s="1" t="s">
        <v>35</v>
      </c>
      <c r="S2537" s="1" t="s">
        <v>27</v>
      </c>
      <c r="T2537" s="1" t="s">
        <v>21</v>
      </c>
      <c r="U2537" s="1" t="s">
        <v>58</v>
      </c>
    </row>
    <row r="2538" spans="1:21" x14ac:dyDescent="0.25">
      <c r="A2538">
        <v>2540</v>
      </c>
      <c r="B2538">
        <f>IF(IFERROR(VLOOKUP(Origen[[#This Row],[Customer ID]],A2539:A6437,1,FALSE),0)&gt;0,1,0)</f>
        <v>0</v>
      </c>
      <c r="C2538">
        <v>33</v>
      </c>
      <c r="D2538" s="1" t="s">
        <v>2</v>
      </c>
      <c r="E2538" s="1" t="str">
        <f>IF(Origen[[#This Row],[Genero Sin Depurar]]="","Desconocido",Origen[[#This Row],[Genero Sin Depurar]])</f>
        <v>Male</v>
      </c>
      <c r="F2538" s="1" t="s">
        <v>23</v>
      </c>
      <c r="G2538" s="1" t="s">
        <v>24</v>
      </c>
      <c r="H2538" s="2">
        <v>50370</v>
      </c>
      <c r="I2538" s="2" t="str">
        <f>TEXT(Origen[[#This Row],[Fecha Compra]],"dddd")</f>
        <v>jueves</v>
      </c>
      <c r="J2538" s="7" t="str">
        <f>TEXT(MONTH(Origen[[#This Row],[Fecha Compra]]),"MM")</f>
        <v>01</v>
      </c>
      <c r="K2538" s="7">
        <f>YEAR(Origen[[#This Row],[Fecha Compra]])</f>
        <v>2037</v>
      </c>
      <c r="L2538">
        <v>24</v>
      </c>
      <c r="M2538">
        <v>73</v>
      </c>
      <c r="N2538">
        <f>Origen[[#This Row],[Unidades]]*Origen[[#This Row],[PVP]]</f>
        <v>1752</v>
      </c>
      <c r="O2538" s="1" t="s">
        <v>17</v>
      </c>
      <c r="P2538" s="1" t="s">
        <v>26</v>
      </c>
      <c r="Q2538" s="1" t="s">
        <v>55</v>
      </c>
      <c r="R2538" s="1" t="s">
        <v>39</v>
      </c>
      <c r="S2538" s="1" t="s">
        <v>27</v>
      </c>
      <c r="T2538" s="1" t="s">
        <v>15</v>
      </c>
      <c r="U2538" s="1" t="s">
        <v>58</v>
      </c>
    </row>
    <row r="2539" spans="1:21" x14ac:dyDescent="0.25">
      <c r="A2539">
        <v>2541</v>
      </c>
      <c r="B2539">
        <f>IF(IFERROR(VLOOKUP(Origen[[#This Row],[Customer ID]],A2540:A6438,1,FALSE),0)&gt;0,1,0)</f>
        <v>0</v>
      </c>
      <c r="C2539">
        <v>24</v>
      </c>
      <c r="D2539" s="1" t="s">
        <v>2</v>
      </c>
      <c r="E2539" s="1" t="str">
        <f>IF(Origen[[#This Row],[Genero Sin Depurar]]="","Desconocido",Origen[[#This Row],[Genero Sin Depurar]])</f>
        <v>Male</v>
      </c>
      <c r="F2539" s="1" t="s">
        <v>115</v>
      </c>
      <c r="G2539" s="1" t="s">
        <v>49</v>
      </c>
      <c r="H2539" s="2">
        <v>50372</v>
      </c>
      <c r="I2539" s="2" t="str">
        <f>TEXT(Origen[[#This Row],[Fecha Compra]],"dddd")</f>
        <v>sábado</v>
      </c>
      <c r="J2539" s="7" t="str">
        <f>TEXT(MONTH(Origen[[#This Row],[Fecha Compra]]),"MM")</f>
        <v>01</v>
      </c>
      <c r="K2539" s="7">
        <f>YEAR(Origen[[#This Row],[Fecha Compra]])</f>
        <v>2037</v>
      </c>
      <c r="L2539">
        <v>11</v>
      </c>
      <c r="M2539">
        <v>42</v>
      </c>
      <c r="N2539">
        <f>Origen[[#This Row],[Unidades]]*Origen[[#This Row],[PVP]]</f>
        <v>462</v>
      </c>
      <c r="O2539" s="1" t="s">
        <v>109</v>
      </c>
      <c r="P2539" s="1" t="s">
        <v>26</v>
      </c>
      <c r="Q2539" s="1" t="s">
        <v>43</v>
      </c>
      <c r="R2539" s="1" t="s">
        <v>35</v>
      </c>
      <c r="S2539" s="1" t="s">
        <v>20</v>
      </c>
      <c r="T2539" s="1" t="s">
        <v>68</v>
      </c>
      <c r="U2539" s="1" t="s">
        <v>40</v>
      </c>
    </row>
    <row r="2540" spans="1:21" x14ac:dyDescent="0.25">
      <c r="A2540">
        <v>2542</v>
      </c>
      <c r="B2540">
        <f>IF(IFERROR(VLOOKUP(Origen[[#This Row],[Customer ID]],A2541:A6439,1,FALSE),0)&gt;0,1,0)</f>
        <v>0</v>
      </c>
      <c r="C2540">
        <v>33</v>
      </c>
      <c r="D2540" s="1" t="s">
        <v>2</v>
      </c>
      <c r="E2540" s="1" t="str">
        <f>IF(Origen[[#This Row],[Genero Sin Depurar]]="","Desconocido",Origen[[#This Row],[Genero Sin Depurar]])</f>
        <v>Male</v>
      </c>
      <c r="F2540" s="1" t="s">
        <v>101</v>
      </c>
      <c r="G2540" s="1" t="s">
        <v>49</v>
      </c>
      <c r="H2540" s="2">
        <v>50374</v>
      </c>
      <c r="I2540" s="2" t="str">
        <f>TEXT(Origen[[#This Row],[Fecha Compra]],"dddd")</f>
        <v>lunes</v>
      </c>
      <c r="J2540" s="7" t="str">
        <f>TEXT(MONTH(Origen[[#This Row],[Fecha Compra]]),"MM")</f>
        <v>01</v>
      </c>
      <c r="K2540" s="7">
        <f>YEAR(Origen[[#This Row],[Fecha Compra]])</f>
        <v>2037</v>
      </c>
      <c r="L2540">
        <v>13</v>
      </c>
      <c r="M2540">
        <v>58</v>
      </c>
      <c r="N2540">
        <f>Origen[[#This Row],[Unidades]]*Origen[[#This Row],[PVP]]</f>
        <v>754</v>
      </c>
      <c r="O2540" s="1" t="s">
        <v>131</v>
      </c>
      <c r="P2540" s="1" t="s">
        <v>26</v>
      </c>
      <c r="Q2540" s="1" t="s">
        <v>47</v>
      </c>
      <c r="R2540" s="1" t="s">
        <v>19</v>
      </c>
      <c r="S2540" s="1" t="s">
        <v>27</v>
      </c>
      <c r="T2540" s="1" t="s">
        <v>10</v>
      </c>
      <c r="U2540" s="1" t="s">
        <v>79</v>
      </c>
    </row>
    <row r="2541" spans="1:21" x14ac:dyDescent="0.25">
      <c r="A2541">
        <v>2543</v>
      </c>
      <c r="B2541">
        <f>IF(IFERROR(VLOOKUP(Origen[[#This Row],[Customer ID]],A2542:A6440,1,FALSE),0)&gt;0,1,0)</f>
        <v>0</v>
      </c>
      <c r="C2541">
        <v>61</v>
      </c>
      <c r="D2541" s="1" t="s">
        <v>2</v>
      </c>
      <c r="E2541" s="1" t="str">
        <f>IF(Origen[[#This Row],[Genero Sin Depurar]]="","Desconocido",Origen[[#This Row],[Genero Sin Depurar]])</f>
        <v>Male</v>
      </c>
      <c r="F2541" s="1" t="s">
        <v>88</v>
      </c>
      <c r="G2541" s="1" t="s">
        <v>49</v>
      </c>
      <c r="H2541" s="2">
        <v>50376</v>
      </c>
      <c r="I2541" s="2" t="str">
        <f>TEXT(Origen[[#This Row],[Fecha Compra]],"dddd")</f>
        <v>miércoles</v>
      </c>
      <c r="J2541" s="7" t="str">
        <f>TEXT(MONTH(Origen[[#This Row],[Fecha Compra]]),"MM")</f>
        <v>01</v>
      </c>
      <c r="K2541" s="7">
        <f>YEAR(Origen[[#This Row],[Fecha Compra]])</f>
        <v>2037</v>
      </c>
      <c r="L2541">
        <v>27</v>
      </c>
      <c r="M2541">
        <v>22</v>
      </c>
      <c r="N2541">
        <f>Origen[[#This Row],[Unidades]]*Origen[[#This Row],[PVP]]</f>
        <v>594</v>
      </c>
      <c r="O2541" s="1" t="s">
        <v>54</v>
      </c>
      <c r="P2541" s="1" t="s">
        <v>26</v>
      </c>
      <c r="Q2541" s="1" t="s">
        <v>34</v>
      </c>
      <c r="R2541" s="1" t="s">
        <v>8</v>
      </c>
      <c r="S2541" s="1" t="s">
        <v>9</v>
      </c>
      <c r="T2541" s="1" t="s">
        <v>28</v>
      </c>
      <c r="U2541" s="1" t="s">
        <v>31</v>
      </c>
    </row>
    <row r="2542" spans="1:21" x14ac:dyDescent="0.25">
      <c r="A2542">
        <v>2544</v>
      </c>
      <c r="B2542">
        <f>IF(IFERROR(VLOOKUP(Origen[[#This Row],[Customer ID]],A2543:A6441,1,FALSE),0)&gt;0,1,0)</f>
        <v>0</v>
      </c>
      <c r="C2542">
        <v>27</v>
      </c>
      <c r="D2542" s="1" t="s">
        <v>2</v>
      </c>
      <c r="E2542" s="1" t="str">
        <f>IF(Origen[[#This Row],[Genero Sin Depurar]]="","Desconocido",Origen[[#This Row],[Genero Sin Depurar]])</f>
        <v>Male</v>
      </c>
      <c r="F2542" s="1" t="s">
        <v>101</v>
      </c>
      <c r="G2542" s="1" t="s">
        <v>49</v>
      </c>
      <c r="H2542" s="2">
        <v>50378</v>
      </c>
      <c r="I2542" s="2" t="str">
        <f>TEXT(Origen[[#This Row],[Fecha Compra]],"dddd")</f>
        <v>viernes</v>
      </c>
      <c r="J2542" s="7" t="str">
        <f>TEXT(MONTH(Origen[[#This Row],[Fecha Compra]]),"MM")</f>
        <v>01</v>
      </c>
      <c r="K2542" s="7">
        <f>YEAR(Origen[[#This Row],[Fecha Compra]])</f>
        <v>2037</v>
      </c>
      <c r="L2542">
        <v>30</v>
      </c>
      <c r="M2542">
        <v>56</v>
      </c>
      <c r="N2542">
        <f>Origen[[#This Row],[Unidades]]*Origen[[#This Row],[PVP]]</f>
        <v>1680</v>
      </c>
      <c r="O2542" s="1" t="s">
        <v>46</v>
      </c>
      <c r="P2542" s="1" t="s">
        <v>6</v>
      </c>
      <c r="Q2542" s="1" t="s">
        <v>82</v>
      </c>
      <c r="R2542" s="1" t="s">
        <v>19</v>
      </c>
      <c r="S2542" s="1" t="s">
        <v>27</v>
      </c>
      <c r="T2542" s="1" t="s">
        <v>28</v>
      </c>
      <c r="U2542" s="1" t="s">
        <v>58</v>
      </c>
    </row>
    <row r="2543" spans="1:21" x14ac:dyDescent="0.25">
      <c r="A2543">
        <v>2545</v>
      </c>
      <c r="B2543">
        <f>IF(IFERROR(VLOOKUP(Origen[[#This Row],[Customer ID]],A2544:A6442,1,FALSE),0)&gt;0,1,0)</f>
        <v>0</v>
      </c>
      <c r="C2543">
        <v>46</v>
      </c>
      <c r="D2543" s="1" t="s">
        <v>2</v>
      </c>
      <c r="E2543" s="1" t="str">
        <f>IF(Origen[[#This Row],[Genero Sin Depurar]]="","Desconocido",Origen[[#This Row],[Genero Sin Depurar]])</f>
        <v>Male</v>
      </c>
      <c r="F2543" s="1" t="s">
        <v>77</v>
      </c>
      <c r="G2543" s="1" t="s">
        <v>4</v>
      </c>
      <c r="H2543" s="2">
        <v>50380</v>
      </c>
      <c r="I2543" s="2" t="str">
        <f>TEXT(Origen[[#This Row],[Fecha Compra]],"dddd")</f>
        <v>domingo</v>
      </c>
      <c r="J2543" s="7" t="str">
        <f>TEXT(MONTH(Origen[[#This Row],[Fecha Compra]]),"MM")</f>
        <v>01</v>
      </c>
      <c r="K2543" s="7">
        <f>YEAR(Origen[[#This Row],[Fecha Compra]])</f>
        <v>2037</v>
      </c>
      <c r="L2543">
        <v>39</v>
      </c>
      <c r="M2543">
        <v>70</v>
      </c>
      <c r="N2543">
        <f>Origen[[#This Row],[Unidades]]*Origen[[#This Row],[PVP]]</f>
        <v>2730</v>
      </c>
      <c r="O2543" s="1" t="s">
        <v>61</v>
      </c>
      <c r="P2543" s="1" t="s">
        <v>26</v>
      </c>
      <c r="Q2543" s="1" t="s">
        <v>90</v>
      </c>
      <c r="R2543" s="1" t="s">
        <v>19</v>
      </c>
      <c r="S2543" s="1" t="s">
        <v>27</v>
      </c>
      <c r="T2543" s="1" t="s">
        <v>10</v>
      </c>
      <c r="U2543" s="1" t="s">
        <v>40</v>
      </c>
    </row>
    <row r="2544" spans="1:21" x14ac:dyDescent="0.25">
      <c r="A2544">
        <v>2546</v>
      </c>
      <c r="B2544">
        <f>IF(IFERROR(VLOOKUP(Origen[[#This Row],[Customer ID]],A2545:A6443,1,FALSE),0)&gt;0,1,0)</f>
        <v>0</v>
      </c>
      <c r="C2544">
        <v>38</v>
      </c>
      <c r="D2544" s="1" t="s">
        <v>2</v>
      </c>
      <c r="E2544" s="1" t="str">
        <f>IF(Origen[[#This Row],[Genero Sin Depurar]]="","Desconocido",Origen[[#This Row],[Genero Sin Depurar]])</f>
        <v>Male</v>
      </c>
      <c r="F2544" s="1" t="s">
        <v>53</v>
      </c>
      <c r="G2544" s="1" t="s">
        <v>24</v>
      </c>
      <c r="H2544" s="2">
        <v>50382</v>
      </c>
      <c r="I2544" s="2" t="str">
        <f>TEXT(Origen[[#This Row],[Fecha Compra]],"dddd")</f>
        <v>martes</v>
      </c>
      <c r="J2544" s="7" t="str">
        <f>TEXT(MONTH(Origen[[#This Row],[Fecha Compra]]),"MM")</f>
        <v>01</v>
      </c>
      <c r="K2544" s="7">
        <f>YEAR(Origen[[#This Row],[Fecha Compra]])</f>
        <v>2037</v>
      </c>
      <c r="L2544">
        <v>10</v>
      </c>
      <c r="M2544">
        <v>50</v>
      </c>
      <c r="N2544">
        <f>Origen[[#This Row],[Unidades]]*Origen[[#This Row],[PVP]]</f>
        <v>500</v>
      </c>
      <c r="O2544" s="1" t="s">
        <v>87</v>
      </c>
      <c r="P2544" s="1" t="s">
        <v>6</v>
      </c>
      <c r="Q2544" s="1" t="s">
        <v>60</v>
      </c>
      <c r="R2544" s="1" t="s">
        <v>19</v>
      </c>
      <c r="S2544" s="1" t="s">
        <v>20</v>
      </c>
      <c r="T2544" s="1" t="s">
        <v>68</v>
      </c>
      <c r="U2544" s="1" t="s">
        <v>31</v>
      </c>
    </row>
    <row r="2545" spans="1:21" x14ac:dyDescent="0.25">
      <c r="A2545">
        <v>2547</v>
      </c>
      <c r="B2545">
        <f>IF(IFERROR(VLOOKUP(Origen[[#This Row],[Customer ID]],A2546:A6444,1,FALSE),0)&gt;0,1,0)</f>
        <v>0</v>
      </c>
      <c r="C2545">
        <v>63</v>
      </c>
      <c r="D2545" s="1" t="s">
        <v>2</v>
      </c>
      <c r="E2545" s="1" t="str">
        <f>IF(Origen[[#This Row],[Genero Sin Depurar]]="","Desconocido",Origen[[#This Row],[Genero Sin Depurar]])</f>
        <v>Male</v>
      </c>
      <c r="F2545" s="1" t="s">
        <v>119</v>
      </c>
      <c r="G2545" s="1" t="s">
        <v>24</v>
      </c>
      <c r="H2545" s="2">
        <v>50384</v>
      </c>
      <c r="I2545" s="2" t="str">
        <f>TEXT(Origen[[#This Row],[Fecha Compra]],"dddd")</f>
        <v>jueves</v>
      </c>
      <c r="J2545" s="7" t="str">
        <f>TEXT(MONTH(Origen[[#This Row],[Fecha Compra]]),"MM")</f>
        <v>01</v>
      </c>
      <c r="K2545" s="7">
        <f>YEAR(Origen[[#This Row],[Fecha Compra]])</f>
        <v>2037</v>
      </c>
      <c r="L2545">
        <v>4</v>
      </c>
      <c r="M2545">
        <v>21</v>
      </c>
      <c r="N2545">
        <f>Origen[[#This Row],[Unidades]]*Origen[[#This Row],[PVP]]</f>
        <v>84</v>
      </c>
      <c r="O2545" s="1" t="s">
        <v>87</v>
      </c>
      <c r="P2545" s="1" t="s">
        <v>6</v>
      </c>
      <c r="Q2545" s="1" t="s">
        <v>7</v>
      </c>
      <c r="R2545" s="1" t="s">
        <v>35</v>
      </c>
      <c r="S2545" s="1" t="s">
        <v>9</v>
      </c>
      <c r="T2545" s="1" t="s">
        <v>21</v>
      </c>
      <c r="U2545" s="1" t="s">
        <v>40</v>
      </c>
    </row>
    <row r="2546" spans="1:21" x14ac:dyDescent="0.25">
      <c r="A2546">
        <v>2548</v>
      </c>
      <c r="B2546">
        <f>IF(IFERROR(VLOOKUP(Origen[[#This Row],[Customer ID]],A2547:A6445,1,FALSE),0)&gt;0,1,0)</f>
        <v>0</v>
      </c>
      <c r="C2546">
        <v>47</v>
      </c>
      <c r="D2546" s="1" t="s">
        <v>2</v>
      </c>
      <c r="E2546" s="1" t="str">
        <f>IF(Origen[[#This Row],[Genero Sin Depurar]]="","Desconocido",Origen[[#This Row],[Genero Sin Depurar]])</f>
        <v>Male</v>
      </c>
      <c r="F2546" s="1" t="s">
        <v>84</v>
      </c>
      <c r="G2546" s="1" t="s">
        <v>45</v>
      </c>
      <c r="H2546" s="2">
        <v>50386</v>
      </c>
      <c r="I2546" s="2" t="str">
        <f>TEXT(Origen[[#This Row],[Fecha Compra]],"dddd")</f>
        <v>sábado</v>
      </c>
      <c r="J2546" s="7" t="str">
        <f>TEXT(MONTH(Origen[[#This Row],[Fecha Compra]]),"MM")</f>
        <v>01</v>
      </c>
      <c r="K2546" s="7">
        <f>YEAR(Origen[[#This Row],[Fecha Compra]])</f>
        <v>2037</v>
      </c>
      <c r="L2546">
        <v>16</v>
      </c>
      <c r="M2546">
        <v>97</v>
      </c>
      <c r="N2546">
        <f>Origen[[#This Row],[Unidades]]*Origen[[#This Row],[PVP]]</f>
        <v>1552</v>
      </c>
      <c r="O2546" s="1" t="s">
        <v>73</v>
      </c>
      <c r="P2546" s="1" t="s">
        <v>26</v>
      </c>
      <c r="Q2546" s="1" t="s">
        <v>100</v>
      </c>
      <c r="R2546" s="1" t="s">
        <v>35</v>
      </c>
      <c r="S2546" s="1" t="s">
        <v>52</v>
      </c>
      <c r="T2546" s="1" t="s">
        <v>15</v>
      </c>
      <c r="U2546" s="1" t="s">
        <v>22</v>
      </c>
    </row>
    <row r="2547" spans="1:21" x14ac:dyDescent="0.25">
      <c r="A2547">
        <v>2549</v>
      </c>
      <c r="B2547">
        <f>IF(IFERROR(VLOOKUP(Origen[[#This Row],[Customer ID]],A2548:A6446,1,FALSE),0)&gt;0,1,0)</f>
        <v>0</v>
      </c>
      <c r="C2547">
        <v>42</v>
      </c>
      <c r="D2547" s="1" t="s">
        <v>2</v>
      </c>
      <c r="E2547" s="1" t="str">
        <f>IF(Origen[[#This Row],[Genero Sin Depurar]]="","Desconocido",Origen[[#This Row],[Genero Sin Depurar]])</f>
        <v>Male</v>
      </c>
      <c r="F2547" s="1" t="s">
        <v>114</v>
      </c>
      <c r="G2547" s="1" t="s">
        <v>49</v>
      </c>
      <c r="H2547" s="2">
        <v>50388</v>
      </c>
      <c r="I2547" s="2" t="str">
        <f>TEXT(Origen[[#This Row],[Fecha Compra]],"dddd")</f>
        <v>lunes</v>
      </c>
      <c r="J2547" s="7" t="str">
        <f>TEXT(MONTH(Origen[[#This Row],[Fecha Compra]]),"MM")</f>
        <v>01</v>
      </c>
      <c r="K2547" s="7">
        <f>YEAR(Origen[[#This Row],[Fecha Compra]])</f>
        <v>2037</v>
      </c>
      <c r="L2547">
        <v>34</v>
      </c>
      <c r="M2547">
        <v>63</v>
      </c>
      <c r="N2547">
        <f>Origen[[#This Row],[Unidades]]*Origen[[#This Row],[PVP]]</f>
        <v>2142</v>
      </c>
      <c r="O2547" s="1" t="s">
        <v>87</v>
      </c>
      <c r="P2547" s="1" t="s">
        <v>6</v>
      </c>
      <c r="Q2547" s="1" t="s">
        <v>51</v>
      </c>
      <c r="R2547" s="1" t="s">
        <v>8</v>
      </c>
      <c r="S2547" s="1" t="s">
        <v>36</v>
      </c>
      <c r="T2547" s="1" t="s">
        <v>21</v>
      </c>
      <c r="U2547" s="1" t="s">
        <v>70</v>
      </c>
    </row>
    <row r="2548" spans="1:21" x14ac:dyDescent="0.25">
      <c r="A2548">
        <v>2550</v>
      </c>
      <c r="B2548">
        <f>IF(IFERROR(VLOOKUP(Origen[[#This Row],[Customer ID]],A2549:A6447,1,FALSE),0)&gt;0,1,0)</f>
        <v>0</v>
      </c>
      <c r="C2548">
        <v>41</v>
      </c>
      <c r="D2548" s="1" t="s">
        <v>2</v>
      </c>
      <c r="E2548" s="1" t="str">
        <f>IF(Origen[[#This Row],[Genero Sin Depurar]]="","Desconocido",Origen[[#This Row],[Genero Sin Depurar]])</f>
        <v>Male</v>
      </c>
      <c r="F2548" s="1" t="s">
        <v>84</v>
      </c>
      <c r="G2548" s="1" t="s">
        <v>45</v>
      </c>
      <c r="H2548" s="2">
        <v>50390</v>
      </c>
      <c r="I2548" s="2" t="str">
        <f>TEXT(Origen[[#This Row],[Fecha Compra]],"dddd")</f>
        <v>miércoles</v>
      </c>
      <c r="J2548" s="7" t="str">
        <f>TEXT(MONTH(Origen[[#This Row],[Fecha Compra]]),"MM")</f>
        <v>01</v>
      </c>
      <c r="K2548" s="7">
        <f>YEAR(Origen[[#This Row],[Fecha Compra]])</f>
        <v>2037</v>
      </c>
      <c r="L2548">
        <v>11</v>
      </c>
      <c r="M2548">
        <v>60</v>
      </c>
      <c r="N2548">
        <f>Origen[[#This Row],[Unidades]]*Origen[[#This Row],[PVP]]</f>
        <v>660</v>
      </c>
      <c r="O2548" s="1" t="s">
        <v>123</v>
      </c>
      <c r="P2548" s="1" t="s">
        <v>26</v>
      </c>
      <c r="Q2548" s="1" t="s">
        <v>90</v>
      </c>
      <c r="R2548" s="1" t="s">
        <v>39</v>
      </c>
      <c r="S2548" s="1" t="s">
        <v>36</v>
      </c>
      <c r="T2548" s="1" t="s">
        <v>68</v>
      </c>
      <c r="U2548" s="1" t="s">
        <v>79</v>
      </c>
    </row>
    <row r="2549" spans="1:21" x14ac:dyDescent="0.25">
      <c r="A2549">
        <v>2551</v>
      </c>
      <c r="B2549">
        <f>IF(IFERROR(VLOOKUP(Origen[[#This Row],[Customer ID]],A2550:A6448,1,FALSE),0)&gt;0,1,0)</f>
        <v>0</v>
      </c>
      <c r="C2549">
        <v>53</v>
      </c>
      <c r="D2549" s="1" t="s">
        <v>2</v>
      </c>
      <c r="E2549" s="1" t="str">
        <f>IF(Origen[[#This Row],[Genero Sin Depurar]]="","Desconocido",Origen[[#This Row],[Genero Sin Depurar]])</f>
        <v>Male</v>
      </c>
      <c r="F2549" s="1" t="s">
        <v>119</v>
      </c>
      <c r="G2549" s="1" t="s">
        <v>24</v>
      </c>
      <c r="H2549" s="2">
        <v>50392</v>
      </c>
      <c r="I2549" s="2" t="str">
        <f>TEXT(Origen[[#This Row],[Fecha Compra]],"dddd")</f>
        <v>viernes</v>
      </c>
      <c r="J2549" s="7" t="str">
        <f>TEXT(MONTH(Origen[[#This Row],[Fecha Compra]]),"MM")</f>
        <v>01</v>
      </c>
      <c r="K2549" s="7">
        <f>YEAR(Origen[[#This Row],[Fecha Compra]])</f>
        <v>2037</v>
      </c>
      <c r="L2549">
        <v>30</v>
      </c>
      <c r="M2549">
        <v>52</v>
      </c>
      <c r="N2549">
        <f>Origen[[#This Row],[Unidades]]*Origen[[#This Row],[PVP]]</f>
        <v>1560</v>
      </c>
      <c r="O2549" s="1" t="s">
        <v>64</v>
      </c>
      <c r="P2549" s="1" t="s">
        <v>74</v>
      </c>
      <c r="Q2549" s="1" t="s">
        <v>82</v>
      </c>
      <c r="R2549" s="1" t="s">
        <v>39</v>
      </c>
      <c r="S2549" s="1" t="s">
        <v>56</v>
      </c>
      <c r="T2549" s="1" t="s">
        <v>68</v>
      </c>
      <c r="U2549" s="1" t="s">
        <v>11</v>
      </c>
    </row>
    <row r="2550" spans="1:21" x14ac:dyDescent="0.25">
      <c r="A2550">
        <v>2552</v>
      </c>
      <c r="B2550">
        <f>IF(IFERROR(VLOOKUP(Origen[[#This Row],[Customer ID]],A2551:A6449,1,FALSE),0)&gt;0,1,0)</f>
        <v>0</v>
      </c>
      <c r="C2550">
        <v>29</v>
      </c>
      <c r="D2550" s="1" t="s">
        <v>2</v>
      </c>
      <c r="E2550" s="1" t="str">
        <f>IF(Origen[[#This Row],[Genero Sin Depurar]]="","Desconocido",Origen[[#This Row],[Genero Sin Depurar]])</f>
        <v>Male</v>
      </c>
      <c r="F2550" s="1" t="s">
        <v>53</v>
      </c>
      <c r="G2550" s="1" t="s">
        <v>24</v>
      </c>
      <c r="H2550" s="2">
        <v>50394</v>
      </c>
      <c r="I2550" s="2" t="str">
        <f>TEXT(Origen[[#This Row],[Fecha Compra]],"dddd")</f>
        <v>domingo</v>
      </c>
      <c r="J2550" s="7" t="str">
        <f>TEXT(MONTH(Origen[[#This Row],[Fecha Compra]]),"MM")</f>
        <v>01</v>
      </c>
      <c r="K2550" s="7">
        <f>YEAR(Origen[[#This Row],[Fecha Compra]])</f>
        <v>2037</v>
      </c>
      <c r="L2550">
        <v>40</v>
      </c>
      <c r="M2550">
        <v>32</v>
      </c>
      <c r="N2550">
        <f>Origen[[#This Row],[Unidades]]*Origen[[#This Row],[PVP]]</f>
        <v>1280</v>
      </c>
      <c r="O2550" s="1" t="s">
        <v>130</v>
      </c>
      <c r="P2550" s="1" t="s">
        <v>26</v>
      </c>
      <c r="Q2550" s="1" t="s">
        <v>14</v>
      </c>
      <c r="R2550" s="1" t="s">
        <v>8</v>
      </c>
      <c r="S2550" s="1" t="s">
        <v>27</v>
      </c>
      <c r="T2550" s="1" t="s">
        <v>68</v>
      </c>
      <c r="U2550" s="1" t="s">
        <v>31</v>
      </c>
    </row>
    <row r="2551" spans="1:21" x14ac:dyDescent="0.25">
      <c r="A2551">
        <v>2553</v>
      </c>
      <c r="B2551">
        <f>IF(IFERROR(VLOOKUP(Origen[[#This Row],[Customer ID]],A2552:A6450,1,FALSE),0)&gt;0,1,0)</f>
        <v>0</v>
      </c>
      <c r="C2551">
        <v>61</v>
      </c>
      <c r="D2551" s="1" t="s">
        <v>2</v>
      </c>
      <c r="E2551" s="1" t="str">
        <f>IF(Origen[[#This Row],[Genero Sin Depurar]]="","Desconocido",Origen[[#This Row],[Genero Sin Depurar]])</f>
        <v>Male</v>
      </c>
      <c r="F2551" s="1" t="s">
        <v>115</v>
      </c>
      <c r="G2551" s="1" t="s">
        <v>49</v>
      </c>
      <c r="H2551" s="2">
        <v>50396</v>
      </c>
      <c r="I2551" s="2" t="str">
        <f>TEXT(Origen[[#This Row],[Fecha Compra]],"dddd")</f>
        <v>martes</v>
      </c>
      <c r="J2551" s="7" t="str">
        <f>TEXT(MONTH(Origen[[#This Row],[Fecha Compra]]),"MM")</f>
        <v>01</v>
      </c>
      <c r="K2551" s="7">
        <f>YEAR(Origen[[#This Row],[Fecha Compra]])</f>
        <v>2037</v>
      </c>
      <c r="L2551">
        <v>13</v>
      </c>
      <c r="M2551">
        <v>48</v>
      </c>
      <c r="N2551">
        <f>Origen[[#This Row],[Unidades]]*Origen[[#This Row],[PVP]]</f>
        <v>624</v>
      </c>
      <c r="O2551" s="1" t="s">
        <v>110</v>
      </c>
      <c r="P2551" s="1" t="s">
        <v>74</v>
      </c>
      <c r="Q2551" s="1" t="s">
        <v>55</v>
      </c>
      <c r="R2551" s="1" t="s">
        <v>19</v>
      </c>
      <c r="S2551" s="1" t="s">
        <v>52</v>
      </c>
      <c r="T2551" s="1" t="s">
        <v>21</v>
      </c>
      <c r="U2551" s="1" t="s">
        <v>31</v>
      </c>
    </row>
    <row r="2552" spans="1:21" x14ac:dyDescent="0.25">
      <c r="A2552">
        <v>2554</v>
      </c>
      <c r="B2552">
        <f>IF(IFERROR(VLOOKUP(Origen[[#This Row],[Customer ID]],A2553:A6451,1,FALSE),0)&gt;0,1,0)</f>
        <v>0</v>
      </c>
      <c r="C2552">
        <v>69</v>
      </c>
      <c r="D2552" s="1" t="s">
        <v>2</v>
      </c>
      <c r="E2552" s="1" t="str">
        <f>IF(Origen[[#This Row],[Genero Sin Depurar]]="","Desconocido",Origen[[#This Row],[Genero Sin Depurar]])</f>
        <v>Male</v>
      </c>
      <c r="F2552" s="1" t="s">
        <v>88</v>
      </c>
      <c r="G2552" s="1" t="s">
        <v>49</v>
      </c>
      <c r="H2552" s="2">
        <v>50398</v>
      </c>
      <c r="I2552" s="2" t="str">
        <f>TEXT(Origen[[#This Row],[Fecha Compra]],"dddd")</f>
        <v>jueves</v>
      </c>
      <c r="J2552" s="7" t="str">
        <f>TEXT(MONTH(Origen[[#This Row],[Fecha Compra]]),"MM")</f>
        <v>01</v>
      </c>
      <c r="K2552" s="7">
        <f>YEAR(Origen[[#This Row],[Fecha Compra]])</f>
        <v>2037</v>
      </c>
      <c r="L2552">
        <v>28</v>
      </c>
      <c r="M2552">
        <v>25</v>
      </c>
      <c r="N2552">
        <f>Origen[[#This Row],[Unidades]]*Origen[[#This Row],[PVP]]</f>
        <v>700</v>
      </c>
      <c r="O2552" s="1" t="s">
        <v>111</v>
      </c>
      <c r="P2552" s="1" t="s">
        <v>26</v>
      </c>
      <c r="Q2552" s="1" t="s">
        <v>14</v>
      </c>
      <c r="R2552" s="1" t="s">
        <v>35</v>
      </c>
      <c r="S2552" s="1" t="s">
        <v>56</v>
      </c>
      <c r="T2552" s="1" t="s">
        <v>10</v>
      </c>
      <c r="U2552" s="1" t="s">
        <v>79</v>
      </c>
    </row>
    <row r="2553" spans="1:21" x14ac:dyDescent="0.25">
      <c r="A2553">
        <v>2555</v>
      </c>
      <c r="B2553">
        <f>IF(IFERROR(VLOOKUP(Origen[[#This Row],[Customer ID]],A2554:A6452,1,FALSE),0)&gt;0,1,0)</f>
        <v>0</v>
      </c>
      <c r="C2553">
        <v>51</v>
      </c>
      <c r="D2553" s="1" t="s">
        <v>2</v>
      </c>
      <c r="E2553" s="1" t="str">
        <f>IF(Origen[[#This Row],[Genero Sin Depurar]]="","Desconocido",Origen[[#This Row],[Genero Sin Depurar]])</f>
        <v>Male</v>
      </c>
      <c r="F2553" s="1" t="s">
        <v>88</v>
      </c>
      <c r="G2553" s="1" t="s">
        <v>49</v>
      </c>
      <c r="H2553" s="2">
        <v>50400</v>
      </c>
      <c r="I2553" s="2" t="str">
        <f>TEXT(Origen[[#This Row],[Fecha Compra]],"dddd")</f>
        <v>sábado</v>
      </c>
      <c r="J2553" s="7" t="str">
        <f>TEXT(MONTH(Origen[[#This Row],[Fecha Compra]]),"MM")</f>
        <v>01</v>
      </c>
      <c r="K2553" s="7">
        <f>YEAR(Origen[[#This Row],[Fecha Compra]])</f>
        <v>2037</v>
      </c>
      <c r="L2553">
        <v>49</v>
      </c>
      <c r="M2553">
        <v>68</v>
      </c>
      <c r="N2553">
        <f>Origen[[#This Row],[Unidades]]*Origen[[#This Row],[PVP]]</f>
        <v>3332</v>
      </c>
      <c r="O2553" s="1" t="s">
        <v>93</v>
      </c>
      <c r="P2553" s="1" t="s">
        <v>26</v>
      </c>
      <c r="Q2553" s="1" t="s">
        <v>7</v>
      </c>
      <c r="R2553" s="1" t="s">
        <v>35</v>
      </c>
      <c r="S2553" s="1" t="s">
        <v>56</v>
      </c>
      <c r="T2553" s="1" t="s">
        <v>68</v>
      </c>
      <c r="U2553" s="1" t="s">
        <v>58</v>
      </c>
    </row>
    <row r="2554" spans="1:21" x14ac:dyDescent="0.25">
      <c r="A2554">
        <v>2556</v>
      </c>
      <c r="B2554">
        <f>IF(IFERROR(VLOOKUP(Origen[[#This Row],[Customer ID]],A2555:A6453,1,FALSE),0)&gt;0,1,0)</f>
        <v>0</v>
      </c>
      <c r="C2554">
        <v>24</v>
      </c>
      <c r="D2554" s="1" t="s">
        <v>2</v>
      </c>
      <c r="E2554" s="1" t="str">
        <f>IF(Origen[[#This Row],[Genero Sin Depurar]]="","Desconocido",Origen[[#This Row],[Genero Sin Depurar]])</f>
        <v>Male</v>
      </c>
      <c r="F2554" s="1" t="s">
        <v>77</v>
      </c>
      <c r="G2554" s="1" t="s">
        <v>4</v>
      </c>
      <c r="H2554" s="2">
        <v>50402</v>
      </c>
      <c r="I2554" s="2" t="str">
        <f>TEXT(Origen[[#This Row],[Fecha Compra]],"dddd")</f>
        <v>lunes</v>
      </c>
      <c r="J2554" s="7" t="str">
        <f>TEXT(MONTH(Origen[[#This Row],[Fecha Compra]]),"MM")</f>
        <v>01</v>
      </c>
      <c r="K2554" s="7">
        <f>YEAR(Origen[[#This Row],[Fecha Compra]])</f>
        <v>2037</v>
      </c>
      <c r="L2554">
        <v>23</v>
      </c>
      <c r="M2554">
        <v>74</v>
      </c>
      <c r="N2554">
        <f>Origen[[#This Row],[Unidades]]*Origen[[#This Row],[PVP]]</f>
        <v>1702</v>
      </c>
      <c r="O2554" s="1" t="s">
        <v>117</v>
      </c>
      <c r="P2554" s="1" t="s">
        <v>26</v>
      </c>
      <c r="Q2554" s="1" t="s">
        <v>7</v>
      </c>
      <c r="R2554" s="1" t="s">
        <v>39</v>
      </c>
      <c r="S2554" s="1" t="s">
        <v>36</v>
      </c>
      <c r="T2554" s="1" t="s">
        <v>21</v>
      </c>
      <c r="U2554" s="1" t="s">
        <v>22</v>
      </c>
    </row>
    <row r="2555" spans="1:21" x14ac:dyDescent="0.25">
      <c r="A2555">
        <v>2557</v>
      </c>
      <c r="B2555">
        <f>IF(IFERROR(VLOOKUP(Origen[[#This Row],[Customer ID]],A2556:A6454,1,FALSE),0)&gt;0,1,0)</f>
        <v>0</v>
      </c>
      <c r="C2555">
        <v>24</v>
      </c>
      <c r="D2555" s="1" t="s">
        <v>2</v>
      </c>
      <c r="E2555" s="1" t="str">
        <f>IF(Origen[[#This Row],[Genero Sin Depurar]]="","Desconocido",Origen[[#This Row],[Genero Sin Depurar]])</f>
        <v>Male</v>
      </c>
      <c r="F2555" s="1" t="s">
        <v>95</v>
      </c>
      <c r="G2555" s="1" t="s">
        <v>4</v>
      </c>
      <c r="H2555" s="2">
        <v>50404</v>
      </c>
      <c r="I2555" s="2" t="str">
        <f>TEXT(Origen[[#This Row],[Fecha Compra]],"dddd")</f>
        <v>miércoles</v>
      </c>
      <c r="J2555" s="7" t="str">
        <f>TEXT(MONTH(Origen[[#This Row],[Fecha Compra]]),"MM")</f>
        <v>01</v>
      </c>
      <c r="K2555" s="7">
        <f>YEAR(Origen[[#This Row],[Fecha Compra]])</f>
        <v>2037</v>
      </c>
      <c r="L2555">
        <v>4</v>
      </c>
      <c r="M2555">
        <v>88</v>
      </c>
      <c r="N2555">
        <f>Origen[[#This Row],[Unidades]]*Origen[[#This Row],[PVP]]</f>
        <v>352</v>
      </c>
      <c r="O2555" s="1" t="s">
        <v>38</v>
      </c>
      <c r="P2555" s="1" t="s">
        <v>74</v>
      </c>
      <c r="Q2555" s="1" t="s">
        <v>118</v>
      </c>
      <c r="R2555" s="1" t="s">
        <v>39</v>
      </c>
      <c r="S2555" s="1" t="s">
        <v>36</v>
      </c>
      <c r="T2555" s="1" t="s">
        <v>57</v>
      </c>
      <c r="U2555" s="1" t="s">
        <v>40</v>
      </c>
    </row>
    <row r="2556" spans="1:21" x14ac:dyDescent="0.25">
      <c r="A2556">
        <v>2558</v>
      </c>
      <c r="B2556">
        <f>IF(IFERROR(VLOOKUP(Origen[[#This Row],[Customer ID]],A2557:A6455,1,FALSE),0)&gt;0,1,0)</f>
        <v>0</v>
      </c>
      <c r="C2556">
        <v>70</v>
      </c>
      <c r="D2556" s="1" t="s">
        <v>2</v>
      </c>
      <c r="E2556" s="1" t="str">
        <f>IF(Origen[[#This Row],[Genero Sin Depurar]]="","Desconocido",Origen[[#This Row],[Genero Sin Depurar]])</f>
        <v>Male</v>
      </c>
      <c r="F2556" s="1" t="s">
        <v>41</v>
      </c>
      <c r="G2556" s="1" t="s">
        <v>4</v>
      </c>
      <c r="H2556" s="2">
        <v>50406</v>
      </c>
      <c r="I2556" s="2" t="str">
        <f>TEXT(Origen[[#This Row],[Fecha Compra]],"dddd")</f>
        <v>viernes</v>
      </c>
      <c r="J2556" s="7" t="str">
        <f>TEXT(MONTH(Origen[[#This Row],[Fecha Compra]]),"MM")</f>
        <v>01</v>
      </c>
      <c r="K2556" s="7">
        <f>YEAR(Origen[[#This Row],[Fecha Compra]])</f>
        <v>2038</v>
      </c>
      <c r="L2556">
        <v>17</v>
      </c>
      <c r="M2556">
        <v>23</v>
      </c>
      <c r="N2556">
        <f>Origen[[#This Row],[Unidades]]*Origen[[#This Row],[PVP]]</f>
        <v>391</v>
      </c>
      <c r="O2556" s="1" t="s">
        <v>83</v>
      </c>
      <c r="P2556" s="1" t="s">
        <v>6</v>
      </c>
      <c r="Q2556" s="1" t="s">
        <v>91</v>
      </c>
      <c r="R2556" s="1" t="s">
        <v>19</v>
      </c>
      <c r="S2556" s="1" t="s">
        <v>36</v>
      </c>
      <c r="T2556" s="1" t="s">
        <v>28</v>
      </c>
      <c r="U2556" s="1" t="s">
        <v>11</v>
      </c>
    </row>
    <row r="2557" spans="1:21" x14ac:dyDescent="0.25">
      <c r="A2557">
        <v>2559</v>
      </c>
      <c r="B2557">
        <f>IF(IFERROR(VLOOKUP(Origen[[#This Row],[Customer ID]],A2558:A6456,1,FALSE),0)&gt;0,1,0)</f>
        <v>0</v>
      </c>
      <c r="C2557">
        <v>49</v>
      </c>
      <c r="D2557" s="1" t="s">
        <v>2</v>
      </c>
      <c r="E2557" s="1" t="str">
        <f>IF(Origen[[#This Row],[Genero Sin Depurar]]="","Desconocido",Origen[[#This Row],[Genero Sin Depurar]])</f>
        <v>Male</v>
      </c>
      <c r="F2557" s="1" t="s">
        <v>86</v>
      </c>
      <c r="G2557" s="1" t="s">
        <v>4</v>
      </c>
      <c r="H2557" s="2">
        <v>50408</v>
      </c>
      <c r="I2557" s="2" t="str">
        <f>TEXT(Origen[[#This Row],[Fecha Compra]],"dddd")</f>
        <v>domingo</v>
      </c>
      <c r="J2557" s="7" t="str">
        <f>TEXT(MONTH(Origen[[#This Row],[Fecha Compra]]),"MM")</f>
        <v>01</v>
      </c>
      <c r="K2557" s="7">
        <f>YEAR(Origen[[#This Row],[Fecha Compra]])</f>
        <v>2038</v>
      </c>
      <c r="L2557">
        <v>24</v>
      </c>
      <c r="M2557">
        <v>32</v>
      </c>
      <c r="N2557">
        <f>Origen[[#This Row],[Unidades]]*Origen[[#This Row],[PVP]]</f>
        <v>768</v>
      </c>
      <c r="O2557" s="1" t="s">
        <v>81</v>
      </c>
      <c r="P2557" s="1" t="s">
        <v>26</v>
      </c>
      <c r="Q2557" s="1" t="s">
        <v>47</v>
      </c>
      <c r="R2557" s="1" t="s">
        <v>39</v>
      </c>
      <c r="S2557" s="1" t="s">
        <v>9</v>
      </c>
      <c r="T2557" s="1" t="s">
        <v>28</v>
      </c>
      <c r="U2557" s="1" t="s">
        <v>11</v>
      </c>
    </row>
    <row r="2558" spans="1:21" x14ac:dyDescent="0.25">
      <c r="A2558">
        <v>2560</v>
      </c>
      <c r="B2558">
        <f>IF(IFERROR(VLOOKUP(Origen[[#This Row],[Customer ID]],A2559:A6457,1,FALSE),0)&gt;0,1,0)</f>
        <v>0</v>
      </c>
      <c r="C2558">
        <v>48</v>
      </c>
      <c r="D2558" s="1" t="s">
        <v>2</v>
      </c>
      <c r="E2558" s="1" t="str">
        <f>IF(Origen[[#This Row],[Genero Sin Depurar]]="","Desconocido",Origen[[#This Row],[Genero Sin Depurar]])</f>
        <v>Male</v>
      </c>
      <c r="F2558" s="1" t="s">
        <v>115</v>
      </c>
      <c r="G2558" s="1" t="s">
        <v>49</v>
      </c>
      <c r="H2558" s="2">
        <v>50410</v>
      </c>
      <c r="I2558" s="2" t="str">
        <f>TEXT(Origen[[#This Row],[Fecha Compra]],"dddd")</f>
        <v>martes</v>
      </c>
      <c r="J2558" s="7" t="str">
        <f>TEXT(MONTH(Origen[[#This Row],[Fecha Compra]]),"MM")</f>
        <v>01</v>
      </c>
      <c r="K2558" s="7">
        <f>YEAR(Origen[[#This Row],[Fecha Compra]])</f>
        <v>2038</v>
      </c>
      <c r="L2558">
        <v>21</v>
      </c>
      <c r="M2558">
        <v>71</v>
      </c>
      <c r="N2558">
        <f>Origen[[#This Row],[Unidades]]*Origen[[#This Row],[PVP]]</f>
        <v>1491</v>
      </c>
      <c r="O2558" s="1" t="s">
        <v>73</v>
      </c>
      <c r="P2558" s="1" t="s">
        <v>18</v>
      </c>
      <c r="Q2558" s="1" t="s">
        <v>78</v>
      </c>
      <c r="R2558" s="1" t="s">
        <v>8</v>
      </c>
      <c r="S2558" s="1" t="s">
        <v>20</v>
      </c>
      <c r="T2558" s="1" t="s">
        <v>68</v>
      </c>
      <c r="U2558" s="1" t="s">
        <v>79</v>
      </c>
    </row>
    <row r="2559" spans="1:21" x14ac:dyDescent="0.25">
      <c r="A2559">
        <v>2561</v>
      </c>
      <c r="B2559">
        <f>IF(IFERROR(VLOOKUP(Origen[[#This Row],[Customer ID]],A2560:A6458,1,FALSE),0)&gt;0,1,0)</f>
        <v>0</v>
      </c>
      <c r="C2559">
        <v>58</v>
      </c>
      <c r="D2559" s="1" t="s">
        <v>2</v>
      </c>
      <c r="E2559" s="1" t="str">
        <f>IF(Origen[[#This Row],[Genero Sin Depurar]]="","Desconocido",Origen[[#This Row],[Genero Sin Depurar]])</f>
        <v>Male</v>
      </c>
      <c r="F2559" s="1" t="s">
        <v>119</v>
      </c>
      <c r="G2559" s="1" t="s">
        <v>24</v>
      </c>
      <c r="H2559" s="2">
        <v>50412</v>
      </c>
      <c r="I2559" s="2" t="str">
        <f>TEXT(Origen[[#This Row],[Fecha Compra]],"dddd")</f>
        <v>jueves</v>
      </c>
      <c r="J2559" s="7" t="str">
        <f>TEXT(MONTH(Origen[[#This Row],[Fecha Compra]]),"MM")</f>
        <v>01</v>
      </c>
      <c r="K2559" s="7">
        <f>YEAR(Origen[[#This Row],[Fecha Compra]])</f>
        <v>2038</v>
      </c>
      <c r="L2559">
        <v>17</v>
      </c>
      <c r="M2559">
        <v>62</v>
      </c>
      <c r="N2559">
        <f>Origen[[#This Row],[Unidades]]*Origen[[#This Row],[PVP]]</f>
        <v>1054</v>
      </c>
      <c r="O2559" s="1" t="s">
        <v>81</v>
      </c>
      <c r="P2559" s="1" t="s">
        <v>26</v>
      </c>
      <c r="Q2559" s="1" t="s">
        <v>65</v>
      </c>
      <c r="R2559" s="1" t="s">
        <v>19</v>
      </c>
      <c r="S2559" s="1" t="s">
        <v>27</v>
      </c>
      <c r="T2559" s="1" t="s">
        <v>68</v>
      </c>
      <c r="U2559" s="1" t="s">
        <v>58</v>
      </c>
    </row>
    <row r="2560" spans="1:21" x14ac:dyDescent="0.25">
      <c r="A2560">
        <v>2562</v>
      </c>
      <c r="B2560">
        <f>IF(IFERROR(VLOOKUP(Origen[[#This Row],[Customer ID]],A2561:A6459,1,FALSE),0)&gt;0,1,0)</f>
        <v>0</v>
      </c>
      <c r="C2560">
        <v>32</v>
      </c>
      <c r="D2560" s="1" t="s">
        <v>2</v>
      </c>
      <c r="E2560" s="1" t="str">
        <f>IF(Origen[[#This Row],[Genero Sin Depurar]]="","Desconocido",Origen[[#This Row],[Genero Sin Depurar]])</f>
        <v>Male</v>
      </c>
      <c r="F2560" s="1" t="s">
        <v>86</v>
      </c>
      <c r="G2560" s="1" t="s">
        <v>4</v>
      </c>
      <c r="H2560" s="2">
        <v>50414</v>
      </c>
      <c r="I2560" s="2" t="str">
        <f>TEXT(Origen[[#This Row],[Fecha Compra]],"dddd")</f>
        <v>sábado</v>
      </c>
      <c r="J2560" s="7" t="str">
        <f>TEXT(MONTH(Origen[[#This Row],[Fecha Compra]]),"MM")</f>
        <v>01</v>
      </c>
      <c r="K2560" s="7">
        <f>YEAR(Origen[[#This Row],[Fecha Compra]])</f>
        <v>2038</v>
      </c>
      <c r="L2560">
        <v>22</v>
      </c>
      <c r="M2560">
        <v>20</v>
      </c>
      <c r="N2560">
        <f>Origen[[#This Row],[Unidades]]*Origen[[#This Row],[PVP]]</f>
        <v>440</v>
      </c>
      <c r="O2560" s="1" t="s">
        <v>66</v>
      </c>
      <c r="P2560" s="1" t="s">
        <v>6</v>
      </c>
      <c r="Q2560" s="1" t="s">
        <v>118</v>
      </c>
      <c r="R2560" s="1" t="s">
        <v>19</v>
      </c>
      <c r="S2560" s="1" t="s">
        <v>20</v>
      </c>
      <c r="T2560" s="1" t="s">
        <v>68</v>
      </c>
      <c r="U2560" s="1" t="s">
        <v>40</v>
      </c>
    </row>
    <row r="2561" spans="1:21" x14ac:dyDescent="0.25">
      <c r="A2561">
        <v>2563</v>
      </c>
      <c r="B2561">
        <f>IF(IFERROR(VLOOKUP(Origen[[#This Row],[Customer ID]],A2562:A6460,1,FALSE),0)&gt;0,1,0)</f>
        <v>0</v>
      </c>
      <c r="C2561">
        <v>57</v>
      </c>
      <c r="D2561" s="1" t="s">
        <v>2</v>
      </c>
      <c r="E2561" s="1" t="str">
        <f>IF(Origen[[#This Row],[Genero Sin Depurar]]="","Desconocido",Origen[[#This Row],[Genero Sin Depurar]])</f>
        <v>Male</v>
      </c>
      <c r="F2561" s="1" t="s">
        <v>41</v>
      </c>
      <c r="G2561" s="1" t="s">
        <v>4</v>
      </c>
      <c r="H2561" s="2">
        <v>50416</v>
      </c>
      <c r="I2561" s="2" t="str">
        <f>TEXT(Origen[[#This Row],[Fecha Compra]],"dddd")</f>
        <v>lunes</v>
      </c>
      <c r="J2561" s="7" t="str">
        <f>TEXT(MONTH(Origen[[#This Row],[Fecha Compra]]),"MM")</f>
        <v>01</v>
      </c>
      <c r="K2561" s="7">
        <f>YEAR(Origen[[#This Row],[Fecha Compra]])</f>
        <v>2038</v>
      </c>
      <c r="L2561">
        <v>27</v>
      </c>
      <c r="M2561">
        <v>62</v>
      </c>
      <c r="N2561">
        <f>Origen[[#This Row],[Unidades]]*Origen[[#This Row],[PVP]]</f>
        <v>1674</v>
      </c>
      <c r="O2561" s="1" t="s">
        <v>99</v>
      </c>
      <c r="P2561" s="1" t="s">
        <v>74</v>
      </c>
      <c r="Q2561" s="1" t="s">
        <v>116</v>
      </c>
      <c r="R2561" s="1" t="s">
        <v>19</v>
      </c>
      <c r="S2561" s="1" t="s">
        <v>36</v>
      </c>
      <c r="T2561" s="1" t="s">
        <v>15</v>
      </c>
      <c r="U2561" s="1" t="s">
        <v>11</v>
      </c>
    </row>
    <row r="2562" spans="1:21" x14ac:dyDescent="0.25">
      <c r="A2562">
        <v>2564</v>
      </c>
      <c r="B2562">
        <f>IF(IFERROR(VLOOKUP(Origen[[#This Row],[Customer ID]],A2563:A6461,1,FALSE),0)&gt;0,1,0)</f>
        <v>0</v>
      </c>
      <c r="C2562">
        <v>69</v>
      </c>
      <c r="D2562" s="1" t="s">
        <v>2</v>
      </c>
      <c r="E2562" s="1" t="str">
        <f>IF(Origen[[#This Row],[Genero Sin Depurar]]="","Desconocido",Origen[[#This Row],[Genero Sin Depurar]])</f>
        <v>Male</v>
      </c>
      <c r="F2562" s="1" t="s">
        <v>114</v>
      </c>
      <c r="G2562" s="1" t="s">
        <v>49</v>
      </c>
      <c r="H2562" s="2">
        <v>50418</v>
      </c>
      <c r="I2562" s="2" t="str">
        <f>TEXT(Origen[[#This Row],[Fecha Compra]],"dddd")</f>
        <v>miércoles</v>
      </c>
      <c r="J2562" s="7" t="str">
        <f>TEXT(MONTH(Origen[[#This Row],[Fecha Compra]]),"MM")</f>
        <v>01</v>
      </c>
      <c r="K2562" s="7">
        <f>YEAR(Origen[[#This Row],[Fecha Compra]])</f>
        <v>2038</v>
      </c>
      <c r="L2562">
        <v>1</v>
      </c>
      <c r="M2562">
        <v>81</v>
      </c>
      <c r="N2562">
        <f>Origen[[#This Row],[Unidades]]*Origen[[#This Row],[PVP]]</f>
        <v>81</v>
      </c>
      <c r="O2562" s="1" t="s">
        <v>17</v>
      </c>
      <c r="P2562" s="1" t="s">
        <v>74</v>
      </c>
      <c r="Q2562" s="1" t="s">
        <v>7</v>
      </c>
      <c r="R2562" s="1" t="s">
        <v>8</v>
      </c>
      <c r="S2562" s="1" t="s">
        <v>36</v>
      </c>
      <c r="T2562" s="1" t="s">
        <v>10</v>
      </c>
      <c r="U2562" s="1" t="s">
        <v>79</v>
      </c>
    </row>
    <row r="2563" spans="1:21" x14ac:dyDescent="0.25">
      <c r="A2563">
        <v>2565</v>
      </c>
      <c r="B2563">
        <f>IF(IFERROR(VLOOKUP(Origen[[#This Row],[Customer ID]],A2564:A6462,1,FALSE),0)&gt;0,1,0)</f>
        <v>0</v>
      </c>
      <c r="C2563">
        <v>42</v>
      </c>
      <c r="D2563" s="1" t="s">
        <v>2</v>
      </c>
      <c r="E2563" s="1" t="str">
        <f>IF(Origen[[#This Row],[Genero Sin Depurar]]="","Desconocido",Origen[[#This Row],[Genero Sin Depurar]])</f>
        <v>Male</v>
      </c>
      <c r="F2563" s="1" t="s">
        <v>101</v>
      </c>
      <c r="G2563" s="1" t="s">
        <v>49</v>
      </c>
      <c r="H2563" s="2">
        <v>50420</v>
      </c>
      <c r="I2563" s="2" t="str">
        <f>TEXT(Origen[[#This Row],[Fecha Compra]],"dddd")</f>
        <v>viernes</v>
      </c>
      <c r="J2563" s="7" t="str">
        <f>TEXT(MONTH(Origen[[#This Row],[Fecha Compra]]),"MM")</f>
        <v>01</v>
      </c>
      <c r="K2563" s="7">
        <f>YEAR(Origen[[#This Row],[Fecha Compra]])</f>
        <v>2038</v>
      </c>
      <c r="L2563">
        <v>27</v>
      </c>
      <c r="M2563">
        <v>90</v>
      </c>
      <c r="N2563">
        <f>Origen[[#This Row],[Unidades]]*Origen[[#This Row],[PVP]]</f>
        <v>2430</v>
      </c>
      <c r="O2563" s="1" t="s">
        <v>5</v>
      </c>
      <c r="P2563" s="1" t="s">
        <v>6</v>
      </c>
      <c r="Q2563" s="1" t="s">
        <v>108</v>
      </c>
      <c r="R2563" s="1" t="s">
        <v>8</v>
      </c>
      <c r="S2563" s="1" t="s">
        <v>52</v>
      </c>
      <c r="T2563" s="1" t="s">
        <v>57</v>
      </c>
      <c r="U2563" s="1" t="s">
        <v>22</v>
      </c>
    </row>
    <row r="2564" spans="1:21" x14ac:dyDescent="0.25">
      <c r="A2564">
        <v>2566</v>
      </c>
      <c r="B2564">
        <f>IF(IFERROR(VLOOKUP(Origen[[#This Row],[Customer ID]],A2565:A6463,1,FALSE),0)&gt;0,1,0)</f>
        <v>0</v>
      </c>
      <c r="C2564">
        <v>30</v>
      </c>
      <c r="D2564" s="1" t="s">
        <v>2</v>
      </c>
      <c r="E2564" s="1" t="str">
        <f>IF(Origen[[#This Row],[Genero Sin Depurar]]="","Desconocido",Origen[[#This Row],[Genero Sin Depurar]])</f>
        <v>Male</v>
      </c>
      <c r="F2564" s="1" t="s">
        <v>107</v>
      </c>
      <c r="G2564" s="1" t="s">
        <v>4</v>
      </c>
      <c r="H2564" s="2">
        <v>50422</v>
      </c>
      <c r="I2564" s="2" t="str">
        <f>TEXT(Origen[[#This Row],[Fecha Compra]],"dddd")</f>
        <v>domingo</v>
      </c>
      <c r="J2564" s="7" t="str">
        <f>TEXT(MONTH(Origen[[#This Row],[Fecha Compra]]),"MM")</f>
        <v>01</v>
      </c>
      <c r="K2564" s="7">
        <f>YEAR(Origen[[#This Row],[Fecha Compra]])</f>
        <v>2038</v>
      </c>
      <c r="L2564">
        <v>8</v>
      </c>
      <c r="M2564">
        <v>43</v>
      </c>
      <c r="N2564">
        <f>Origen[[#This Row],[Unidades]]*Origen[[#This Row],[PVP]]</f>
        <v>344</v>
      </c>
      <c r="O2564" s="1" t="s">
        <v>111</v>
      </c>
      <c r="P2564" s="1" t="s">
        <v>18</v>
      </c>
      <c r="Q2564" s="1" t="s">
        <v>108</v>
      </c>
      <c r="R2564" s="1" t="s">
        <v>39</v>
      </c>
      <c r="S2564" s="1" t="s">
        <v>56</v>
      </c>
      <c r="T2564" s="1" t="s">
        <v>10</v>
      </c>
      <c r="U2564" s="1" t="s">
        <v>40</v>
      </c>
    </row>
    <row r="2565" spans="1:21" x14ac:dyDescent="0.25">
      <c r="A2565">
        <v>2567</v>
      </c>
      <c r="B2565">
        <f>IF(IFERROR(VLOOKUP(Origen[[#This Row],[Customer ID]],A2566:A6464,1,FALSE),0)&gt;0,1,0)</f>
        <v>0</v>
      </c>
      <c r="C2565">
        <v>35</v>
      </c>
      <c r="D2565" s="1" t="s">
        <v>2</v>
      </c>
      <c r="E2565" s="1" t="str">
        <f>IF(Origen[[#This Row],[Genero Sin Depurar]]="","Desconocido",Origen[[#This Row],[Genero Sin Depurar]])</f>
        <v>Male</v>
      </c>
      <c r="F2565" s="1" t="s">
        <v>48</v>
      </c>
      <c r="G2565" s="1" t="s">
        <v>49</v>
      </c>
      <c r="H2565" s="2">
        <v>50424</v>
      </c>
      <c r="I2565" s="2" t="str">
        <f>TEXT(Origen[[#This Row],[Fecha Compra]],"dddd")</f>
        <v>martes</v>
      </c>
      <c r="J2565" s="7" t="str">
        <f>TEXT(MONTH(Origen[[#This Row],[Fecha Compra]]),"MM")</f>
        <v>01</v>
      </c>
      <c r="K2565" s="7">
        <f>YEAR(Origen[[#This Row],[Fecha Compra]])</f>
        <v>2038</v>
      </c>
      <c r="L2565">
        <v>43</v>
      </c>
      <c r="M2565">
        <v>38</v>
      </c>
      <c r="N2565">
        <f>Origen[[#This Row],[Unidades]]*Origen[[#This Row],[PVP]]</f>
        <v>1634</v>
      </c>
      <c r="O2565" s="1" t="s">
        <v>50</v>
      </c>
      <c r="P2565" s="1" t="s">
        <v>18</v>
      </c>
      <c r="Q2565" s="1" t="s">
        <v>116</v>
      </c>
      <c r="R2565" s="1" t="s">
        <v>39</v>
      </c>
      <c r="S2565" s="1" t="s">
        <v>36</v>
      </c>
      <c r="T2565" s="1" t="s">
        <v>28</v>
      </c>
      <c r="U2565" s="1" t="s">
        <v>40</v>
      </c>
    </row>
    <row r="2566" spans="1:21" x14ac:dyDescent="0.25">
      <c r="A2566">
        <v>2568</v>
      </c>
      <c r="B2566">
        <f>IF(IFERROR(VLOOKUP(Origen[[#This Row],[Customer ID]],A2567:A6465,1,FALSE),0)&gt;0,1,0)</f>
        <v>0</v>
      </c>
      <c r="C2566">
        <v>19</v>
      </c>
      <c r="D2566" s="1" t="s">
        <v>2</v>
      </c>
      <c r="E2566" s="1" t="str">
        <f>IF(Origen[[#This Row],[Genero Sin Depurar]]="","Desconocido",Origen[[#This Row],[Genero Sin Depurar]])</f>
        <v>Male</v>
      </c>
      <c r="F2566" s="1" t="s">
        <v>71</v>
      </c>
      <c r="G2566" s="1" t="s">
        <v>49</v>
      </c>
      <c r="H2566" s="2">
        <v>50426</v>
      </c>
      <c r="I2566" s="2" t="str">
        <f>TEXT(Origen[[#This Row],[Fecha Compra]],"dddd")</f>
        <v>jueves</v>
      </c>
      <c r="J2566" s="7" t="str">
        <f>TEXT(MONTH(Origen[[#This Row],[Fecha Compra]]),"MM")</f>
        <v>01</v>
      </c>
      <c r="K2566" s="7">
        <f>YEAR(Origen[[#This Row],[Fecha Compra]])</f>
        <v>2038</v>
      </c>
      <c r="L2566">
        <v>24</v>
      </c>
      <c r="M2566">
        <v>25</v>
      </c>
      <c r="N2566">
        <f>Origen[[#This Row],[Unidades]]*Origen[[#This Row],[PVP]]</f>
        <v>600</v>
      </c>
      <c r="O2566" s="1" t="s">
        <v>133</v>
      </c>
      <c r="P2566" s="1" t="s">
        <v>74</v>
      </c>
      <c r="Q2566" s="1" t="s">
        <v>62</v>
      </c>
      <c r="R2566" s="1" t="s">
        <v>19</v>
      </c>
      <c r="S2566" s="1" t="s">
        <v>56</v>
      </c>
      <c r="T2566" s="1" t="s">
        <v>15</v>
      </c>
      <c r="U2566" s="1" t="s">
        <v>11</v>
      </c>
    </row>
    <row r="2567" spans="1:21" x14ac:dyDescent="0.25">
      <c r="A2567">
        <v>2569</v>
      </c>
      <c r="B2567">
        <f>IF(IFERROR(VLOOKUP(Origen[[#This Row],[Customer ID]],A2568:A6466,1,FALSE),0)&gt;0,1,0)</f>
        <v>0</v>
      </c>
      <c r="C2567">
        <v>52</v>
      </c>
      <c r="D2567" s="1" t="s">
        <v>2</v>
      </c>
      <c r="E2567" s="1" t="str">
        <f>IF(Origen[[#This Row],[Genero Sin Depurar]]="","Desconocido",Origen[[#This Row],[Genero Sin Depurar]])</f>
        <v>Male</v>
      </c>
      <c r="F2567" s="1" t="s">
        <v>95</v>
      </c>
      <c r="G2567" s="1" t="s">
        <v>4</v>
      </c>
      <c r="H2567" s="2">
        <v>50428</v>
      </c>
      <c r="I2567" s="2" t="str">
        <f>TEXT(Origen[[#This Row],[Fecha Compra]],"dddd")</f>
        <v>sábado</v>
      </c>
      <c r="J2567" s="7" t="str">
        <f>TEXT(MONTH(Origen[[#This Row],[Fecha Compra]]),"MM")</f>
        <v>01</v>
      </c>
      <c r="K2567" s="7">
        <f>YEAR(Origen[[#This Row],[Fecha Compra]])</f>
        <v>2038</v>
      </c>
      <c r="L2567">
        <v>29</v>
      </c>
      <c r="M2567">
        <v>98</v>
      </c>
      <c r="N2567">
        <f>Origen[[#This Row],[Unidades]]*Origen[[#This Row],[PVP]]</f>
        <v>2842</v>
      </c>
      <c r="O2567" s="1" t="s">
        <v>87</v>
      </c>
      <c r="P2567" s="1" t="s">
        <v>74</v>
      </c>
      <c r="Q2567" s="1" t="s">
        <v>78</v>
      </c>
      <c r="R2567" s="1" t="s">
        <v>8</v>
      </c>
      <c r="S2567" s="1" t="s">
        <v>9</v>
      </c>
      <c r="T2567" s="1" t="s">
        <v>28</v>
      </c>
      <c r="U2567" s="1" t="s">
        <v>11</v>
      </c>
    </row>
    <row r="2568" spans="1:21" x14ac:dyDescent="0.25">
      <c r="A2568">
        <v>2570</v>
      </c>
      <c r="B2568">
        <f>IF(IFERROR(VLOOKUP(Origen[[#This Row],[Customer ID]],A2569:A6467,1,FALSE),0)&gt;0,1,0)</f>
        <v>0</v>
      </c>
      <c r="C2568">
        <v>42</v>
      </c>
      <c r="D2568" s="1" t="s">
        <v>2</v>
      </c>
      <c r="E2568" s="1" t="str">
        <f>IF(Origen[[#This Row],[Genero Sin Depurar]]="","Desconocido",Origen[[#This Row],[Genero Sin Depurar]])</f>
        <v>Male</v>
      </c>
      <c r="F2568" s="1" t="s">
        <v>63</v>
      </c>
      <c r="G2568" s="1" t="s">
        <v>4</v>
      </c>
      <c r="H2568" s="2">
        <v>50430</v>
      </c>
      <c r="I2568" s="2" t="str">
        <f>TEXT(Origen[[#This Row],[Fecha Compra]],"dddd")</f>
        <v>lunes</v>
      </c>
      <c r="J2568" s="7" t="str">
        <f>TEXT(MONTH(Origen[[#This Row],[Fecha Compra]]),"MM")</f>
        <v>01</v>
      </c>
      <c r="K2568" s="7">
        <f>YEAR(Origen[[#This Row],[Fecha Compra]])</f>
        <v>2038</v>
      </c>
      <c r="L2568">
        <v>10</v>
      </c>
      <c r="M2568">
        <v>75</v>
      </c>
      <c r="N2568">
        <f>Origen[[#This Row],[Unidades]]*Origen[[#This Row],[PVP]]</f>
        <v>750</v>
      </c>
      <c r="O2568" s="1" t="s">
        <v>66</v>
      </c>
      <c r="P2568" s="1" t="s">
        <v>26</v>
      </c>
      <c r="Q2568" s="1" t="s">
        <v>43</v>
      </c>
      <c r="R2568" s="1" t="s">
        <v>19</v>
      </c>
      <c r="S2568" s="1" t="s">
        <v>20</v>
      </c>
      <c r="T2568" s="1" t="s">
        <v>57</v>
      </c>
      <c r="U2568" s="1" t="s">
        <v>58</v>
      </c>
    </row>
    <row r="2569" spans="1:21" x14ac:dyDescent="0.25">
      <c r="A2569">
        <v>2571</v>
      </c>
      <c r="B2569">
        <f>IF(IFERROR(VLOOKUP(Origen[[#This Row],[Customer ID]],A2570:A6468,1,FALSE),0)&gt;0,1,0)</f>
        <v>0</v>
      </c>
      <c r="C2569">
        <v>36</v>
      </c>
      <c r="D2569" s="1" t="s">
        <v>2</v>
      </c>
      <c r="E2569" s="1" t="str">
        <f>IF(Origen[[#This Row],[Genero Sin Depurar]]="","Desconocido",Origen[[#This Row],[Genero Sin Depurar]])</f>
        <v>Male</v>
      </c>
      <c r="F2569" s="1" t="s">
        <v>32</v>
      </c>
      <c r="G2569" s="1" t="s">
        <v>24</v>
      </c>
      <c r="H2569" s="2">
        <v>50432</v>
      </c>
      <c r="I2569" s="2" t="str">
        <f>TEXT(Origen[[#This Row],[Fecha Compra]],"dddd")</f>
        <v>miércoles</v>
      </c>
      <c r="J2569" s="7" t="str">
        <f>TEXT(MONTH(Origen[[#This Row],[Fecha Compra]]),"MM")</f>
        <v>01</v>
      </c>
      <c r="K2569" s="7">
        <f>YEAR(Origen[[#This Row],[Fecha Compra]])</f>
        <v>2038</v>
      </c>
      <c r="L2569">
        <v>12</v>
      </c>
      <c r="M2569">
        <v>27</v>
      </c>
      <c r="N2569">
        <f>Origen[[#This Row],[Unidades]]*Origen[[#This Row],[PVP]]</f>
        <v>324</v>
      </c>
      <c r="O2569" s="1" t="s">
        <v>112</v>
      </c>
      <c r="P2569" s="1" t="s">
        <v>74</v>
      </c>
      <c r="Q2569" s="1" t="s">
        <v>60</v>
      </c>
      <c r="R2569" s="1" t="s">
        <v>19</v>
      </c>
      <c r="S2569" s="1" t="s">
        <v>56</v>
      </c>
      <c r="T2569" s="1" t="s">
        <v>28</v>
      </c>
      <c r="U2569" s="1" t="s">
        <v>11</v>
      </c>
    </row>
    <row r="2570" spans="1:21" x14ac:dyDescent="0.25">
      <c r="A2570">
        <v>2572</v>
      </c>
      <c r="B2570">
        <f>IF(IFERROR(VLOOKUP(Origen[[#This Row],[Customer ID]],A2571:A6469,1,FALSE),0)&gt;0,1,0)</f>
        <v>0</v>
      </c>
      <c r="C2570">
        <v>45</v>
      </c>
      <c r="D2570" s="1" t="s">
        <v>2</v>
      </c>
      <c r="E2570" s="1" t="str">
        <f>IF(Origen[[#This Row],[Genero Sin Depurar]]="","Desconocido",Origen[[#This Row],[Genero Sin Depurar]])</f>
        <v>Male</v>
      </c>
      <c r="F2570" s="1" t="s">
        <v>71</v>
      </c>
      <c r="G2570" s="1" t="s">
        <v>49</v>
      </c>
      <c r="H2570" s="2">
        <v>50434</v>
      </c>
      <c r="I2570" s="2" t="str">
        <f>TEXT(Origen[[#This Row],[Fecha Compra]],"dddd")</f>
        <v>viernes</v>
      </c>
      <c r="J2570" s="7" t="str">
        <f>TEXT(MONTH(Origen[[#This Row],[Fecha Compra]]),"MM")</f>
        <v>01</v>
      </c>
      <c r="K2570" s="7">
        <f>YEAR(Origen[[#This Row],[Fecha Compra]])</f>
        <v>2038</v>
      </c>
      <c r="L2570">
        <v>48</v>
      </c>
      <c r="M2570">
        <v>27</v>
      </c>
      <c r="N2570">
        <f>Origen[[#This Row],[Unidades]]*Origen[[#This Row],[PVP]]</f>
        <v>1296</v>
      </c>
      <c r="O2570" s="1" t="s">
        <v>73</v>
      </c>
      <c r="P2570" s="1" t="s">
        <v>6</v>
      </c>
      <c r="Q2570" s="1" t="s">
        <v>76</v>
      </c>
      <c r="R2570" s="1" t="s">
        <v>8</v>
      </c>
      <c r="S2570" s="1" t="s">
        <v>36</v>
      </c>
      <c r="T2570" s="1" t="s">
        <v>15</v>
      </c>
      <c r="U2570" s="1" t="s">
        <v>11</v>
      </c>
    </row>
    <row r="2571" spans="1:21" x14ac:dyDescent="0.25">
      <c r="A2571">
        <v>2573</v>
      </c>
      <c r="B2571">
        <f>IF(IFERROR(VLOOKUP(Origen[[#This Row],[Customer ID]],A2572:A6470,1,FALSE),0)&gt;0,1,0)</f>
        <v>0</v>
      </c>
      <c r="C2571">
        <v>54</v>
      </c>
      <c r="D2571" s="1" t="s">
        <v>2</v>
      </c>
      <c r="E2571" s="1" t="str">
        <f>IF(Origen[[#This Row],[Genero Sin Depurar]]="","Desconocido",Origen[[#This Row],[Genero Sin Depurar]])</f>
        <v>Male</v>
      </c>
      <c r="F2571" s="1" t="s">
        <v>3</v>
      </c>
      <c r="G2571" s="1" t="s">
        <v>4</v>
      </c>
      <c r="H2571" s="2">
        <v>50436</v>
      </c>
      <c r="I2571" s="2" t="str">
        <f>TEXT(Origen[[#This Row],[Fecha Compra]],"dddd")</f>
        <v>domingo</v>
      </c>
      <c r="J2571" s="7" t="str">
        <f>TEXT(MONTH(Origen[[#This Row],[Fecha Compra]]),"MM")</f>
        <v>01</v>
      </c>
      <c r="K2571" s="7">
        <f>YEAR(Origen[[#This Row],[Fecha Compra]])</f>
        <v>2038</v>
      </c>
      <c r="L2571">
        <v>40</v>
      </c>
      <c r="M2571">
        <v>42</v>
      </c>
      <c r="N2571">
        <f>Origen[[#This Row],[Unidades]]*Origen[[#This Row],[PVP]]</f>
        <v>1680</v>
      </c>
      <c r="O2571" s="1" t="s">
        <v>131</v>
      </c>
      <c r="P2571" s="1" t="s">
        <v>26</v>
      </c>
      <c r="Q2571" s="1" t="s">
        <v>47</v>
      </c>
      <c r="R2571" s="1" t="s">
        <v>39</v>
      </c>
      <c r="S2571" s="1" t="s">
        <v>27</v>
      </c>
      <c r="T2571" s="1" t="s">
        <v>57</v>
      </c>
      <c r="U2571" s="1" t="s">
        <v>40</v>
      </c>
    </row>
    <row r="2572" spans="1:21" x14ac:dyDescent="0.25">
      <c r="A2572">
        <v>2574</v>
      </c>
      <c r="B2572">
        <f>IF(IFERROR(VLOOKUP(Origen[[#This Row],[Customer ID]],A2573:A6471,1,FALSE),0)&gt;0,1,0)</f>
        <v>0</v>
      </c>
      <c r="C2572">
        <v>54</v>
      </c>
      <c r="D2572" s="1" t="s">
        <v>2</v>
      </c>
      <c r="E2572" s="1" t="str">
        <f>IF(Origen[[#This Row],[Genero Sin Depurar]]="","Desconocido",Origen[[#This Row],[Genero Sin Depurar]])</f>
        <v>Male</v>
      </c>
      <c r="F2572" s="1" t="s">
        <v>95</v>
      </c>
      <c r="G2572" s="1" t="s">
        <v>4</v>
      </c>
      <c r="H2572" s="2">
        <v>50438</v>
      </c>
      <c r="I2572" s="2" t="str">
        <f>TEXT(Origen[[#This Row],[Fecha Compra]],"dddd")</f>
        <v>martes</v>
      </c>
      <c r="J2572" s="7" t="str">
        <f>TEXT(MONTH(Origen[[#This Row],[Fecha Compra]]),"MM")</f>
        <v>01</v>
      </c>
      <c r="K2572" s="7">
        <f>YEAR(Origen[[#This Row],[Fecha Compra]])</f>
        <v>2038</v>
      </c>
      <c r="L2572">
        <v>1</v>
      </c>
      <c r="M2572">
        <v>90</v>
      </c>
      <c r="N2572">
        <f>Origen[[#This Row],[Unidades]]*Origen[[#This Row],[PVP]]</f>
        <v>90</v>
      </c>
      <c r="O2572" s="1" t="s">
        <v>112</v>
      </c>
      <c r="P2572" s="1" t="s">
        <v>26</v>
      </c>
      <c r="Q2572" s="1" t="s">
        <v>90</v>
      </c>
      <c r="R2572" s="1" t="s">
        <v>35</v>
      </c>
      <c r="S2572" s="1" t="s">
        <v>56</v>
      </c>
      <c r="T2572" s="1" t="s">
        <v>57</v>
      </c>
      <c r="U2572" s="1" t="s">
        <v>31</v>
      </c>
    </row>
    <row r="2573" spans="1:21" x14ac:dyDescent="0.25">
      <c r="A2573">
        <v>2575</v>
      </c>
      <c r="B2573">
        <f>IF(IFERROR(VLOOKUP(Origen[[#This Row],[Customer ID]],A2574:A6472,1,FALSE),0)&gt;0,1,0)</f>
        <v>0</v>
      </c>
      <c r="C2573">
        <v>27</v>
      </c>
      <c r="D2573" s="1" t="s">
        <v>2</v>
      </c>
      <c r="E2573" s="1" t="str">
        <f>IF(Origen[[#This Row],[Genero Sin Depurar]]="","Desconocido",Origen[[#This Row],[Genero Sin Depurar]])</f>
        <v>Male</v>
      </c>
      <c r="F2573" s="1" t="s">
        <v>106</v>
      </c>
      <c r="G2573" s="1" t="s">
        <v>49</v>
      </c>
      <c r="H2573" s="2">
        <v>50440</v>
      </c>
      <c r="I2573" s="2" t="str">
        <f>TEXT(Origen[[#This Row],[Fecha Compra]],"dddd")</f>
        <v>jueves</v>
      </c>
      <c r="J2573" s="7" t="str">
        <f>TEXT(MONTH(Origen[[#This Row],[Fecha Compra]]),"MM")</f>
        <v>01</v>
      </c>
      <c r="K2573" s="7">
        <f>YEAR(Origen[[#This Row],[Fecha Compra]])</f>
        <v>2038</v>
      </c>
      <c r="L2573">
        <v>26</v>
      </c>
      <c r="M2573">
        <v>63</v>
      </c>
      <c r="N2573">
        <f>Origen[[#This Row],[Unidades]]*Origen[[#This Row],[PVP]]</f>
        <v>1638</v>
      </c>
      <c r="O2573" s="1" t="s">
        <v>85</v>
      </c>
      <c r="P2573" s="1" t="s">
        <v>26</v>
      </c>
      <c r="Q2573" s="1" t="s">
        <v>92</v>
      </c>
      <c r="R2573" s="1" t="s">
        <v>35</v>
      </c>
      <c r="S2573" s="1" t="s">
        <v>52</v>
      </c>
      <c r="T2573" s="1" t="s">
        <v>21</v>
      </c>
      <c r="U2573" s="1" t="s">
        <v>11</v>
      </c>
    </row>
    <row r="2574" spans="1:21" x14ac:dyDescent="0.25">
      <c r="A2574">
        <v>2576</v>
      </c>
      <c r="B2574">
        <f>IF(IFERROR(VLOOKUP(Origen[[#This Row],[Customer ID]],A2575:A6473,1,FALSE),0)&gt;0,1,0)</f>
        <v>0</v>
      </c>
      <c r="C2574">
        <v>53</v>
      </c>
      <c r="D2574" s="1" t="s">
        <v>2</v>
      </c>
      <c r="E2574" s="1" t="str">
        <f>IF(Origen[[#This Row],[Genero Sin Depurar]]="","Desconocido",Origen[[#This Row],[Genero Sin Depurar]])</f>
        <v>Male</v>
      </c>
      <c r="F2574" s="1" t="s">
        <v>41</v>
      </c>
      <c r="G2574" s="1" t="s">
        <v>4</v>
      </c>
      <c r="H2574" s="2">
        <v>50442</v>
      </c>
      <c r="I2574" s="2" t="str">
        <f>TEXT(Origen[[#This Row],[Fecha Compra]],"dddd")</f>
        <v>sábado</v>
      </c>
      <c r="J2574" s="7" t="str">
        <f>TEXT(MONTH(Origen[[#This Row],[Fecha Compra]]),"MM")</f>
        <v>01</v>
      </c>
      <c r="K2574" s="7">
        <f>YEAR(Origen[[#This Row],[Fecha Compra]])</f>
        <v>2038</v>
      </c>
      <c r="L2574">
        <v>9</v>
      </c>
      <c r="M2574">
        <v>96</v>
      </c>
      <c r="N2574">
        <f>Origen[[#This Row],[Unidades]]*Origen[[#This Row],[PVP]]</f>
        <v>864</v>
      </c>
      <c r="O2574" s="1" t="s">
        <v>130</v>
      </c>
      <c r="P2574" s="1" t="s">
        <v>26</v>
      </c>
      <c r="Q2574" s="1" t="s">
        <v>47</v>
      </c>
      <c r="R2574" s="1" t="s">
        <v>39</v>
      </c>
      <c r="S2574" s="1" t="s">
        <v>9</v>
      </c>
      <c r="T2574" s="1" t="s">
        <v>28</v>
      </c>
      <c r="U2574" s="1" t="s">
        <v>31</v>
      </c>
    </row>
    <row r="2575" spans="1:21" x14ac:dyDescent="0.25">
      <c r="A2575">
        <v>2577</v>
      </c>
      <c r="B2575">
        <f>IF(IFERROR(VLOOKUP(Origen[[#This Row],[Customer ID]],A2576:A6474,1,FALSE),0)&gt;0,1,0)</f>
        <v>0</v>
      </c>
      <c r="C2575">
        <v>20</v>
      </c>
      <c r="D2575" s="1" t="s">
        <v>2</v>
      </c>
      <c r="E2575" s="1" t="str">
        <f>IF(Origen[[#This Row],[Genero Sin Depurar]]="","Desconocido",Origen[[#This Row],[Genero Sin Depurar]])</f>
        <v>Male</v>
      </c>
      <c r="F2575" s="1" t="s">
        <v>86</v>
      </c>
      <c r="G2575" s="1" t="s">
        <v>4</v>
      </c>
      <c r="H2575" s="2">
        <v>50444</v>
      </c>
      <c r="I2575" s="2" t="str">
        <f>TEXT(Origen[[#This Row],[Fecha Compra]],"dddd")</f>
        <v>lunes</v>
      </c>
      <c r="J2575" s="7" t="str">
        <f>TEXT(MONTH(Origen[[#This Row],[Fecha Compra]]),"MM")</f>
        <v>01</v>
      </c>
      <c r="K2575" s="7">
        <f>YEAR(Origen[[#This Row],[Fecha Compra]])</f>
        <v>2038</v>
      </c>
      <c r="L2575">
        <v>19</v>
      </c>
      <c r="M2575">
        <v>40</v>
      </c>
      <c r="N2575">
        <f>Origen[[#This Row],[Unidades]]*Origen[[#This Row],[PVP]]</f>
        <v>760</v>
      </c>
      <c r="O2575" s="1" t="s">
        <v>64</v>
      </c>
      <c r="P2575" s="1" t="s">
        <v>26</v>
      </c>
      <c r="Q2575" s="1" t="s">
        <v>47</v>
      </c>
      <c r="R2575" s="1" t="s">
        <v>8</v>
      </c>
      <c r="S2575" s="1" t="s">
        <v>20</v>
      </c>
      <c r="T2575" s="1" t="s">
        <v>68</v>
      </c>
      <c r="U2575" s="1" t="s">
        <v>40</v>
      </c>
    </row>
    <row r="2576" spans="1:21" x14ac:dyDescent="0.25">
      <c r="A2576">
        <v>2578</v>
      </c>
      <c r="B2576">
        <f>IF(IFERROR(VLOOKUP(Origen[[#This Row],[Customer ID]],A2577:A6475,1,FALSE),0)&gt;0,1,0)</f>
        <v>0</v>
      </c>
      <c r="C2576">
        <v>52</v>
      </c>
      <c r="D2576" s="1" t="s">
        <v>2</v>
      </c>
      <c r="E2576" s="1" t="str">
        <f>IF(Origen[[#This Row],[Genero Sin Depurar]]="","Desconocido",Origen[[#This Row],[Genero Sin Depurar]])</f>
        <v>Male</v>
      </c>
      <c r="F2576" s="1" t="s">
        <v>107</v>
      </c>
      <c r="G2576" s="1" t="s">
        <v>4</v>
      </c>
      <c r="H2576" s="2">
        <v>50446</v>
      </c>
      <c r="I2576" s="2" t="str">
        <f>TEXT(Origen[[#This Row],[Fecha Compra]],"dddd")</f>
        <v>miércoles</v>
      </c>
      <c r="J2576" s="7" t="str">
        <f>TEXT(MONTH(Origen[[#This Row],[Fecha Compra]]),"MM")</f>
        <v>01</v>
      </c>
      <c r="K2576" s="7">
        <f>YEAR(Origen[[#This Row],[Fecha Compra]])</f>
        <v>2038</v>
      </c>
      <c r="L2576">
        <v>37</v>
      </c>
      <c r="M2576">
        <v>39</v>
      </c>
      <c r="N2576">
        <f>Origen[[#This Row],[Unidades]]*Origen[[#This Row],[PVP]]</f>
        <v>1443</v>
      </c>
      <c r="O2576" s="1" t="s">
        <v>130</v>
      </c>
      <c r="P2576" s="1" t="s">
        <v>6</v>
      </c>
      <c r="Q2576" s="1" t="s">
        <v>76</v>
      </c>
      <c r="R2576" s="1" t="s">
        <v>39</v>
      </c>
      <c r="S2576" s="1" t="s">
        <v>27</v>
      </c>
      <c r="T2576" s="1" t="s">
        <v>57</v>
      </c>
      <c r="U2576" s="1" t="s">
        <v>70</v>
      </c>
    </row>
    <row r="2577" spans="1:21" x14ac:dyDescent="0.25">
      <c r="A2577">
        <v>2579</v>
      </c>
      <c r="B2577">
        <f>IF(IFERROR(VLOOKUP(Origen[[#This Row],[Customer ID]],A2578:A6476,1,FALSE),0)&gt;0,1,0)</f>
        <v>0</v>
      </c>
      <c r="C2577">
        <v>54</v>
      </c>
      <c r="D2577" s="1" t="s">
        <v>2</v>
      </c>
      <c r="E2577" s="1" t="str">
        <f>IF(Origen[[#This Row],[Genero Sin Depurar]]="","Desconocido",Origen[[#This Row],[Genero Sin Depurar]])</f>
        <v>Male</v>
      </c>
      <c r="F2577" s="1" t="s">
        <v>71</v>
      </c>
      <c r="G2577" s="1" t="s">
        <v>49</v>
      </c>
      <c r="H2577" s="2">
        <v>50448</v>
      </c>
      <c r="I2577" s="2" t="str">
        <f>TEXT(Origen[[#This Row],[Fecha Compra]],"dddd")</f>
        <v>viernes</v>
      </c>
      <c r="J2577" s="7" t="str">
        <f>TEXT(MONTH(Origen[[#This Row],[Fecha Compra]]),"MM")</f>
        <v>01</v>
      </c>
      <c r="K2577" s="7">
        <f>YEAR(Origen[[#This Row],[Fecha Compra]])</f>
        <v>2038</v>
      </c>
      <c r="L2577">
        <v>3</v>
      </c>
      <c r="M2577">
        <v>48</v>
      </c>
      <c r="N2577">
        <f>Origen[[#This Row],[Unidades]]*Origen[[#This Row],[PVP]]</f>
        <v>144</v>
      </c>
      <c r="O2577" s="1" t="s">
        <v>111</v>
      </c>
      <c r="P2577" s="1" t="s">
        <v>26</v>
      </c>
      <c r="Q2577" s="1" t="s">
        <v>55</v>
      </c>
      <c r="R2577" s="1" t="s">
        <v>39</v>
      </c>
      <c r="S2577" s="1" t="s">
        <v>20</v>
      </c>
      <c r="T2577" s="1" t="s">
        <v>15</v>
      </c>
      <c r="U2577" s="1" t="s">
        <v>40</v>
      </c>
    </row>
    <row r="2578" spans="1:21" x14ac:dyDescent="0.25">
      <c r="A2578">
        <v>2580</v>
      </c>
      <c r="B2578">
        <f>IF(IFERROR(VLOOKUP(Origen[[#This Row],[Customer ID]],A2579:A6477,1,FALSE),0)&gt;0,1,0)</f>
        <v>0</v>
      </c>
      <c r="C2578">
        <v>65</v>
      </c>
      <c r="D2578" s="1" t="s">
        <v>2</v>
      </c>
      <c r="E2578" s="1" t="str">
        <f>IF(Origen[[#This Row],[Genero Sin Depurar]]="","Desconocido",Origen[[#This Row],[Genero Sin Depurar]])</f>
        <v>Male</v>
      </c>
      <c r="F2578" s="1" t="s">
        <v>3</v>
      </c>
      <c r="G2578" s="1" t="s">
        <v>4</v>
      </c>
      <c r="H2578" s="2">
        <v>50450</v>
      </c>
      <c r="I2578" s="2" t="str">
        <f>TEXT(Origen[[#This Row],[Fecha Compra]],"dddd")</f>
        <v>domingo</v>
      </c>
      <c r="J2578" s="7" t="str">
        <f>TEXT(MONTH(Origen[[#This Row],[Fecha Compra]]),"MM")</f>
        <v>01</v>
      </c>
      <c r="K2578" s="7">
        <f>YEAR(Origen[[#This Row],[Fecha Compra]])</f>
        <v>2038</v>
      </c>
      <c r="L2578">
        <v>40</v>
      </c>
      <c r="M2578">
        <v>20</v>
      </c>
      <c r="N2578">
        <f>Origen[[#This Row],[Unidades]]*Origen[[#This Row],[PVP]]</f>
        <v>800</v>
      </c>
      <c r="O2578" s="1" t="s">
        <v>130</v>
      </c>
      <c r="P2578" s="1" t="s">
        <v>26</v>
      </c>
      <c r="Q2578" s="1" t="s">
        <v>55</v>
      </c>
      <c r="R2578" s="1" t="s">
        <v>35</v>
      </c>
      <c r="S2578" s="1" t="s">
        <v>9</v>
      </c>
      <c r="T2578" s="1" t="s">
        <v>10</v>
      </c>
      <c r="U2578" s="1" t="s">
        <v>22</v>
      </c>
    </row>
    <row r="2579" spans="1:21" x14ac:dyDescent="0.25">
      <c r="A2579">
        <v>2581</v>
      </c>
      <c r="B2579">
        <f>IF(IFERROR(VLOOKUP(Origen[[#This Row],[Customer ID]],A2580:A6478,1,FALSE),0)&gt;0,1,0)</f>
        <v>0</v>
      </c>
      <c r="C2579">
        <v>43</v>
      </c>
      <c r="D2579" s="1" t="s">
        <v>2</v>
      </c>
      <c r="E2579" s="1" t="str">
        <f>IF(Origen[[#This Row],[Genero Sin Depurar]]="","Desconocido",Origen[[#This Row],[Genero Sin Depurar]])</f>
        <v>Male</v>
      </c>
      <c r="F2579" s="1" t="s">
        <v>16</v>
      </c>
      <c r="G2579" s="1" t="s">
        <v>4</v>
      </c>
      <c r="H2579" s="2">
        <v>50452</v>
      </c>
      <c r="I2579" s="2" t="str">
        <f>TEXT(Origen[[#This Row],[Fecha Compra]],"dddd")</f>
        <v>martes</v>
      </c>
      <c r="J2579" s="7" t="str">
        <f>TEXT(MONTH(Origen[[#This Row],[Fecha Compra]]),"MM")</f>
        <v>01</v>
      </c>
      <c r="K2579" s="7">
        <f>YEAR(Origen[[#This Row],[Fecha Compra]])</f>
        <v>2038</v>
      </c>
      <c r="L2579">
        <v>13</v>
      </c>
      <c r="M2579">
        <v>29</v>
      </c>
      <c r="N2579">
        <f>Origen[[#This Row],[Unidades]]*Origen[[#This Row],[PVP]]</f>
        <v>377</v>
      </c>
      <c r="O2579" s="1" t="s">
        <v>17</v>
      </c>
      <c r="P2579" s="1" t="s">
        <v>18</v>
      </c>
      <c r="Q2579" s="1" t="s">
        <v>30</v>
      </c>
      <c r="R2579" s="1" t="s">
        <v>35</v>
      </c>
      <c r="S2579" s="1" t="s">
        <v>56</v>
      </c>
      <c r="T2579" s="1" t="s">
        <v>57</v>
      </c>
      <c r="U2579" s="1" t="s">
        <v>40</v>
      </c>
    </row>
    <row r="2580" spans="1:21" x14ac:dyDescent="0.25">
      <c r="A2580">
        <v>2582</v>
      </c>
      <c r="B2580">
        <f>IF(IFERROR(VLOOKUP(Origen[[#This Row],[Customer ID]],A2581:A6479,1,FALSE),0)&gt;0,1,0)</f>
        <v>0</v>
      </c>
      <c r="C2580">
        <v>57</v>
      </c>
      <c r="D2580" s="1" t="s">
        <v>2</v>
      </c>
      <c r="E2580" s="1" t="str">
        <f>IF(Origen[[#This Row],[Genero Sin Depurar]]="","Desconocido",Origen[[#This Row],[Genero Sin Depurar]])</f>
        <v>Male</v>
      </c>
      <c r="F2580" s="1" t="s">
        <v>63</v>
      </c>
      <c r="G2580" s="1" t="s">
        <v>4</v>
      </c>
      <c r="H2580" s="2">
        <v>50454</v>
      </c>
      <c r="I2580" s="2" t="str">
        <f>TEXT(Origen[[#This Row],[Fecha Compra]],"dddd")</f>
        <v>jueves</v>
      </c>
      <c r="J2580" s="7" t="str">
        <f>TEXT(MONTH(Origen[[#This Row],[Fecha Compra]]),"MM")</f>
        <v>01</v>
      </c>
      <c r="K2580" s="7">
        <f>YEAR(Origen[[#This Row],[Fecha Compra]])</f>
        <v>2038</v>
      </c>
      <c r="L2580">
        <v>48</v>
      </c>
      <c r="M2580">
        <v>81</v>
      </c>
      <c r="N2580">
        <f>Origen[[#This Row],[Unidades]]*Origen[[#This Row],[PVP]]</f>
        <v>3888</v>
      </c>
      <c r="O2580" s="1" t="s">
        <v>33</v>
      </c>
      <c r="P2580" s="1" t="s">
        <v>26</v>
      </c>
      <c r="Q2580" s="1" t="s">
        <v>62</v>
      </c>
      <c r="R2580" s="1" t="s">
        <v>8</v>
      </c>
      <c r="S2580" s="1" t="s">
        <v>9</v>
      </c>
      <c r="T2580" s="1" t="s">
        <v>21</v>
      </c>
      <c r="U2580" s="1" t="s">
        <v>70</v>
      </c>
    </row>
    <row r="2581" spans="1:21" x14ac:dyDescent="0.25">
      <c r="A2581">
        <v>2583</v>
      </c>
      <c r="B2581">
        <f>IF(IFERROR(VLOOKUP(Origen[[#This Row],[Customer ID]],A2582:A6480,1,FALSE),0)&gt;0,1,0)</f>
        <v>0</v>
      </c>
      <c r="C2581">
        <v>19</v>
      </c>
      <c r="D2581" s="1" t="s">
        <v>2</v>
      </c>
      <c r="E2581" s="1" t="str">
        <f>IF(Origen[[#This Row],[Genero Sin Depurar]]="","Desconocido",Origen[[#This Row],[Genero Sin Depurar]])</f>
        <v>Male</v>
      </c>
      <c r="F2581" s="1" t="s">
        <v>63</v>
      </c>
      <c r="G2581" s="1" t="s">
        <v>4</v>
      </c>
      <c r="H2581" s="2">
        <v>50456</v>
      </c>
      <c r="I2581" s="2" t="str">
        <f>TEXT(Origen[[#This Row],[Fecha Compra]],"dddd")</f>
        <v>sábado</v>
      </c>
      <c r="J2581" s="7" t="str">
        <f>TEXT(MONTH(Origen[[#This Row],[Fecha Compra]]),"MM")</f>
        <v>01</v>
      </c>
      <c r="K2581" s="7">
        <f>YEAR(Origen[[#This Row],[Fecha Compra]])</f>
        <v>2038</v>
      </c>
      <c r="L2581">
        <v>4</v>
      </c>
      <c r="M2581">
        <v>98</v>
      </c>
      <c r="N2581">
        <f>Origen[[#This Row],[Unidades]]*Origen[[#This Row],[PVP]]</f>
        <v>392</v>
      </c>
      <c r="O2581" s="1" t="s">
        <v>129</v>
      </c>
      <c r="P2581" s="1" t="s">
        <v>18</v>
      </c>
      <c r="Q2581" s="1" t="s">
        <v>108</v>
      </c>
      <c r="R2581" s="1" t="s">
        <v>39</v>
      </c>
      <c r="S2581" s="1" t="s">
        <v>52</v>
      </c>
      <c r="T2581" s="1" t="s">
        <v>10</v>
      </c>
      <c r="U2581" s="1" t="s">
        <v>79</v>
      </c>
    </row>
    <row r="2582" spans="1:21" x14ac:dyDescent="0.25">
      <c r="A2582">
        <v>2584</v>
      </c>
      <c r="B2582">
        <f>IF(IFERROR(VLOOKUP(Origen[[#This Row],[Customer ID]],A2583:A6481,1,FALSE),0)&gt;0,1,0)</f>
        <v>0</v>
      </c>
      <c r="C2582">
        <v>69</v>
      </c>
      <c r="D2582" s="1" t="s">
        <v>2</v>
      </c>
      <c r="E2582" s="1" t="str">
        <f>IF(Origen[[#This Row],[Genero Sin Depurar]]="","Desconocido",Origen[[#This Row],[Genero Sin Depurar]])</f>
        <v>Male</v>
      </c>
      <c r="F2582" s="1" t="s">
        <v>16</v>
      </c>
      <c r="G2582" s="1" t="s">
        <v>4</v>
      </c>
      <c r="H2582" s="2">
        <v>50458</v>
      </c>
      <c r="I2582" s="2" t="str">
        <f>TEXT(Origen[[#This Row],[Fecha Compra]],"dddd")</f>
        <v>lunes</v>
      </c>
      <c r="J2582" s="7" t="str">
        <f>TEXT(MONTH(Origen[[#This Row],[Fecha Compra]]),"MM")</f>
        <v>01</v>
      </c>
      <c r="K2582" s="7">
        <f>YEAR(Origen[[#This Row],[Fecha Compra]])</f>
        <v>2038</v>
      </c>
      <c r="L2582">
        <v>9</v>
      </c>
      <c r="M2582">
        <v>93</v>
      </c>
      <c r="N2582">
        <f>Origen[[#This Row],[Unidades]]*Origen[[#This Row],[PVP]]</f>
        <v>837</v>
      </c>
      <c r="O2582" s="1" t="s">
        <v>83</v>
      </c>
      <c r="P2582" s="1" t="s">
        <v>26</v>
      </c>
      <c r="Q2582" s="1" t="s">
        <v>75</v>
      </c>
      <c r="R2582" s="1" t="s">
        <v>39</v>
      </c>
      <c r="S2582" s="1" t="s">
        <v>27</v>
      </c>
      <c r="T2582" s="1" t="s">
        <v>15</v>
      </c>
      <c r="U2582" s="1" t="s">
        <v>22</v>
      </c>
    </row>
    <row r="2583" spans="1:21" x14ac:dyDescent="0.25">
      <c r="A2583">
        <v>2585</v>
      </c>
      <c r="B2583">
        <f>IF(IFERROR(VLOOKUP(Origen[[#This Row],[Customer ID]],A2584:A6482,1,FALSE),0)&gt;0,1,0)</f>
        <v>0</v>
      </c>
      <c r="C2583">
        <v>26</v>
      </c>
      <c r="D2583" s="1" t="s">
        <v>2</v>
      </c>
      <c r="E2583" s="1" t="str">
        <f>IF(Origen[[#This Row],[Genero Sin Depurar]]="","Desconocido",Origen[[#This Row],[Genero Sin Depurar]])</f>
        <v>Male</v>
      </c>
      <c r="F2583" s="1" t="s">
        <v>107</v>
      </c>
      <c r="G2583" s="1" t="s">
        <v>4</v>
      </c>
      <c r="H2583" s="2">
        <v>50460</v>
      </c>
      <c r="I2583" s="2" t="str">
        <f>TEXT(Origen[[#This Row],[Fecha Compra]],"dddd")</f>
        <v>miércoles</v>
      </c>
      <c r="J2583" s="7" t="str">
        <f>TEXT(MONTH(Origen[[#This Row],[Fecha Compra]]),"MM")</f>
        <v>01</v>
      </c>
      <c r="K2583" s="7">
        <f>YEAR(Origen[[#This Row],[Fecha Compra]])</f>
        <v>2038</v>
      </c>
      <c r="L2583">
        <v>26</v>
      </c>
      <c r="M2583">
        <v>30</v>
      </c>
      <c r="N2583">
        <f>Origen[[#This Row],[Unidades]]*Origen[[#This Row],[PVP]]</f>
        <v>780</v>
      </c>
      <c r="O2583" s="1" t="s">
        <v>85</v>
      </c>
      <c r="P2583" s="1" t="s">
        <v>6</v>
      </c>
      <c r="Q2583" s="1" t="s">
        <v>126</v>
      </c>
      <c r="R2583" s="1" t="s">
        <v>35</v>
      </c>
      <c r="S2583" s="1" t="s">
        <v>56</v>
      </c>
      <c r="T2583" s="1" t="s">
        <v>57</v>
      </c>
      <c r="U2583" s="1" t="s">
        <v>58</v>
      </c>
    </row>
    <row r="2584" spans="1:21" x14ac:dyDescent="0.25">
      <c r="A2584">
        <v>2586</v>
      </c>
      <c r="B2584">
        <f>IF(IFERROR(VLOOKUP(Origen[[#This Row],[Customer ID]],A2585:A6483,1,FALSE),0)&gt;0,1,0)</f>
        <v>0</v>
      </c>
      <c r="C2584">
        <v>57</v>
      </c>
      <c r="D2584" s="1" t="s">
        <v>2</v>
      </c>
      <c r="E2584" s="1" t="str">
        <f>IF(Origen[[#This Row],[Genero Sin Depurar]]="","Desconocido",Origen[[#This Row],[Genero Sin Depurar]])</f>
        <v>Male</v>
      </c>
      <c r="F2584" s="1" t="s">
        <v>71</v>
      </c>
      <c r="G2584" s="1" t="s">
        <v>49</v>
      </c>
      <c r="H2584" s="2">
        <v>50462</v>
      </c>
      <c r="I2584" s="2" t="str">
        <f>TEXT(Origen[[#This Row],[Fecha Compra]],"dddd")</f>
        <v>viernes</v>
      </c>
      <c r="J2584" s="7" t="str">
        <f>TEXT(MONTH(Origen[[#This Row],[Fecha Compra]]),"MM")</f>
        <v>01</v>
      </c>
      <c r="K2584" s="7">
        <f>YEAR(Origen[[#This Row],[Fecha Compra]])</f>
        <v>2038</v>
      </c>
      <c r="L2584">
        <v>19</v>
      </c>
      <c r="M2584">
        <v>37</v>
      </c>
      <c r="N2584">
        <f>Origen[[#This Row],[Unidades]]*Origen[[#This Row],[PVP]]</f>
        <v>703</v>
      </c>
      <c r="O2584" s="1" t="s">
        <v>132</v>
      </c>
      <c r="P2584" s="1" t="s">
        <v>6</v>
      </c>
      <c r="Q2584" s="1" t="s">
        <v>14</v>
      </c>
      <c r="R2584" s="1" t="s">
        <v>39</v>
      </c>
      <c r="S2584" s="1" t="s">
        <v>20</v>
      </c>
      <c r="T2584" s="1" t="s">
        <v>68</v>
      </c>
      <c r="U2584" s="1" t="s">
        <v>22</v>
      </c>
    </row>
    <row r="2585" spans="1:21" x14ac:dyDescent="0.25">
      <c r="A2585">
        <v>2587</v>
      </c>
      <c r="B2585">
        <f>IF(IFERROR(VLOOKUP(Origen[[#This Row],[Customer ID]],A2586:A6484,1,FALSE),0)&gt;0,1,0)</f>
        <v>0</v>
      </c>
      <c r="C2585">
        <v>20</v>
      </c>
      <c r="D2585" s="1" t="s">
        <v>2</v>
      </c>
      <c r="E2585" s="1" t="str">
        <f>IF(Origen[[#This Row],[Genero Sin Depurar]]="","Desconocido",Origen[[#This Row],[Genero Sin Depurar]])</f>
        <v>Male</v>
      </c>
      <c r="F2585" s="1" t="s">
        <v>44</v>
      </c>
      <c r="G2585" s="1" t="s">
        <v>45</v>
      </c>
      <c r="H2585" s="2">
        <v>50464</v>
      </c>
      <c r="I2585" s="2" t="str">
        <f>TEXT(Origen[[#This Row],[Fecha Compra]],"dddd")</f>
        <v>domingo</v>
      </c>
      <c r="J2585" s="7" t="str">
        <f>TEXT(MONTH(Origen[[#This Row],[Fecha Compra]]),"MM")</f>
        <v>01</v>
      </c>
      <c r="K2585" s="7">
        <f>YEAR(Origen[[#This Row],[Fecha Compra]])</f>
        <v>2038</v>
      </c>
      <c r="L2585">
        <v>1</v>
      </c>
      <c r="M2585">
        <v>28</v>
      </c>
      <c r="N2585">
        <f>Origen[[#This Row],[Unidades]]*Origen[[#This Row],[PVP]]</f>
        <v>28</v>
      </c>
      <c r="O2585" s="1" t="s">
        <v>13</v>
      </c>
      <c r="P2585" s="1" t="s">
        <v>6</v>
      </c>
      <c r="Q2585" s="1" t="s">
        <v>116</v>
      </c>
      <c r="R2585" s="1" t="s">
        <v>8</v>
      </c>
      <c r="S2585" s="1" t="s">
        <v>9</v>
      </c>
      <c r="T2585" s="1" t="s">
        <v>21</v>
      </c>
      <c r="U2585" s="1" t="s">
        <v>79</v>
      </c>
    </row>
    <row r="2586" spans="1:21" x14ac:dyDescent="0.25">
      <c r="A2586">
        <v>2588</v>
      </c>
      <c r="B2586">
        <f>IF(IFERROR(VLOOKUP(Origen[[#This Row],[Customer ID]],A2587:A6485,1,FALSE),0)&gt;0,1,0)</f>
        <v>0</v>
      </c>
      <c r="C2586">
        <v>55</v>
      </c>
      <c r="D2586" s="1" t="s">
        <v>2</v>
      </c>
      <c r="E2586" s="1" t="str">
        <f>IF(Origen[[#This Row],[Genero Sin Depurar]]="","Desconocido",Origen[[#This Row],[Genero Sin Depurar]])</f>
        <v>Male</v>
      </c>
      <c r="F2586" s="1" t="s">
        <v>101</v>
      </c>
      <c r="G2586" s="1" t="s">
        <v>49</v>
      </c>
      <c r="H2586" s="2">
        <v>50466</v>
      </c>
      <c r="I2586" s="2" t="str">
        <f>TEXT(Origen[[#This Row],[Fecha Compra]],"dddd")</f>
        <v>martes</v>
      </c>
      <c r="J2586" s="7" t="str">
        <f>TEXT(MONTH(Origen[[#This Row],[Fecha Compra]]),"MM")</f>
        <v>01</v>
      </c>
      <c r="K2586" s="7">
        <f>YEAR(Origen[[#This Row],[Fecha Compra]])</f>
        <v>2038</v>
      </c>
      <c r="L2586">
        <v>29</v>
      </c>
      <c r="M2586">
        <v>29</v>
      </c>
      <c r="N2586">
        <f>Origen[[#This Row],[Unidades]]*Origen[[#This Row],[PVP]]</f>
        <v>841</v>
      </c>
      <c r="O2586" s="1" t="s">
        <v>121</v>
      </c>
      <c r="P2586" s="1" t="s">
        <v>26</v>
      </c>
      <c r="Q2586" s="1" t="s">
        <v>55</v>
      </c>
      <c r="R2586" s="1" t="s">
        <v>8</v>
      </c>
      <c r="S2586" s="1" t="s">
        <v>9</v>
      </c>
      <c r="T2586" s="1" t="s">
        <v>28</v>
      </c>
      <c r="U2586" s="1" t="s">
        <v>79</v>
      </c>
    </row>
    <row r="2587" spans="1:21" x14ac:dyDescent="0.25">
      <c r="A2587">
        <v>2589</v>
      </c>
      <c r="B2587">
        <f>IF(IFERROR(VLOOKUP(Origen[[#This Row],[Customer ID]],A2588:A6486,1,FALSE),0)&gt;0,1,0)</f>
        <v>0</v>
      </c>
      <c r="C2587">
        <v>44</v>
      </c>
      <c r="D2587" s="1" t="s">
        <v>2</v>
      </c>
      <c r="E2587" s="1" t="str">
        <f>IF(Origen[[#This Row],[Genero Sin Depurar]]="","Desconocido",Origen[[#This Row],[Genero Sin Depurar]])</f>
        <v>Male</v>
      </c>
      <c r="F2587" s="1" t="s">
        <v>114</v>
      </c>
      <c r="G2587" s="1" t="s">
        <v>49</v>
      </c>
      <c r="H2587" s="2">
        <v>50468</v>
      </c>
      <c r="I2587" s="2" t="str">
        <f>TEXT(Origen[[#This Row],[Fecha Compra]],"dddd")</f>
        <v>jueves</v>
      </c>
      <c r="J2587" s="7" t="str">
        <f>TEXT(MONTH(Origen[[#This Row],[Fecha Compra]]),"MM")</f>
        <v>01</v>
      </c>
      <c r="K2587" s="7">
        <f>YEAR(Origen[[#This Row],[Fecha Compra]])</f>
        <v>2038</v>
      </c>
      <c r="L2587">
        <v>38</v>
      </c>
      <c r="M2587">
        <v>49</v>
      </c>
      <c r="N2587">
        <f>Origen[[#This Row],[Unidades]]*Origen[[#This Row],[PVP]]</f>
        <v>1862</v>
      </c>
      <c r="O2587" s="1" t="s">
        <v>61</v>
      </c>
      <c r="P2587" s="1" t="s">
        <v>26</v>
      </c>
      <c r="Q2587" s="1" t="s">
        <v>82</v>
      </c>
      <c r="R2587" s="1" t="s">
        <v>35</v>
      </c>
      <c r="S2587" s="1" t="s">
        <v>20</v>
      </c>
      <c r="T2587" s="1" t="s">
        <v>10</v>
      </c>
      <c r="U2587" s="1" t="s">
        <v>58</v>
      </c>
    </row>
    <row r="2588" spans="1:21" x14ac:dyDescent="0.25">
      <c r="A2588">
        <v>2590</v>
      </c>
      <c r="B2588">
        <f>IF(IFERROR(VLOOKUP(Origen[[#This Row],[Customer ID]],A2589:A6487,1,FALSE),0)&gt;0,1,0)</f>
        <v>0</v>
      </c>
      <c r="C2588">
        <v>52</v>
      </c>
      <c r="D2588" s="1" t="s">
        <v>2</v>
      </c>
      <c r="E2588" s="1" t="str">
        <f>IF(Origen[[#This Row],[Genero Sin Depurar]]="","Desconocido",Origen[[#This Row],[Genero Sin Depurar]])</f>
        <v>Male</v>
      </c>
      <c r="F2588" s="1" t="s">
        <v>77</v>
      </c>
      <c r="G2588" s="1" t="s">
        <v>4</v>
      </c>
      <c r="H2588" s="2">
        <v>50470</v>
      </c>
      <c r="I2588" s="2" t="str">
        <f>TEXT(Origen[[#This Row],[Fecha Compra]],"dddd")</f>
        <v>sábado</v>
      </c>
      <c r="J2588" s="7" t="str">
        <f>TEXT(MONTH(Origen[[#This Row],[Fecha Compra]]),"MM")</f>
        <v>01</v>
      </c>
      <c r="K2588" s="7">
        <f>YEAR(Origen[[#This Row],[Fecha Compra]])</f>
        <v>2038</v>
      </c>
      <c r="L2588">
        <v>31</v>
      </c>
      <c r="M2588">
        <v>53</v>
      </c>
      <c r="N2588">
        <f>Origen[[#This Row],[Unidades]]*Origen[[#This Row],[PVP]]</f>
        <v>1643</v>
      </c>
      <c r="O2588" s="1" t="s">
        <v>96</v>
      </c>
      <c r="P2588" s="1" t="s">
        <v>26</v>
      </c>
      <c r="Q2588" s="1" t="s">
        <v>47</v>
      </c>
      <c r="R2588" s="1" t="s">
        <v>8</v>
      </c>
      <c r="S2588" s="1" t="s">
        <v>52</v>
      </c>
      <c r="T2588" s="1" t="s">
        <v>28</v>
      </c>
      <c r="U2588" s="1" t="s">
        <v>31</v>
      </c>
    </row>
    <row r="2589" spans="1:21" x14ac:dyDescent="0.25">
      <c r="A2589">
        <v>2591</v>
      </c>
      <c r="B2589">
        <f>IF(IFERROR(VLOOKUP(Origen[[#This Row],[Customer ID]],A2590:A6488,1,FALSE),0)&gt;0,1,0)</f>
        <v>0</v>
      </c>
      <c r="C2589">
        <v>57</v>
      </c>
      <c r="D2589" s="1" t="s">
        <v>2</v>
      </c>
      <c r="E2589" s="1" t="str">
        <f>IF(Origen[[#This Row],[Genero Sin Depurar]]="","Desconocido",Origen[[#This Row],[Genero Sin Depurar]])</f>
        <v>Male</v>
      </c>
      <c r="F2589" s="1" t="s">
        <v>125</v>
      </c>
      <c r="G2589" s="1" t="s">
        <v>49</v>
      </c>
      <c r="H2589" s="2">
        <v>50472</v>
      </c>
      <c r="I2589" s="2" t="str">
        <f>TEXT(Origen[[#This Row],[Fecha Compra]],"dddd")</f>
        <v>lunes</v>
      </c>
      <c r="J2589" s="7" t="str">
        <f>TEXT(MONTH(Origen[[#This Row],[Fecha Compra]]),"MM")</f>
        <v>01</v>
      </c>
      <c r="K2589" s="7">
        <f>YEAR(Origen[[#This Row],[Fecha Compra]])</f>
        <v>2038</v>
      </c>
      <c r="L2589">
        <v>35</v>
      </c>
      <c r="M2589">
        <v>66</v>
      </c>
      <c r="N2589">
        <f>Origen[[#This Row],[Unidades]]*Origen[[#This Row],[PVP]]</f>
        <v>2310</v>
      </c>
      <c r="O2589" s="1" t="s">
        <v>81</v>
      </c>
      <c r="P2589" s="1" t="s">
        <v>26</v>
      </c>
      <c r="Q2589" s="1" t="s">
        <v>30</v>
      </c>
      <c r="R2589" s="1" t="s">
        <v>35</v>
      </c>
      <c r="S2589" s="1" t="s">
        <v>20</v>
      </c>
      <c r="T2589" s="1" t="s">
        <v>10</v>
      </c>
      <c r="U2589" s="1" t="s">
        <v>31</v>
      </c>
    </row>
    <row r="2590" spans="1:21" x14ac:dyDescent="0.25">
      <c r="A2590">
        <v>2592</v>
      </c>
      <c r="B2590">
        <f>IF(IFERROR(VLOOKUP(Origen[[#This Row],[Customer ID]],A2591:A6489,1,FALSE),0)&gt;0,1,0)</f>
        <v>0</v>
      </c>
      <c r="C2590">
        <v>40</v>
      </c>
      <c r="D2590" s="1" t="s">
        <v>2</v>
      </c>
      <c r="E2590" s="1" t="str">
        <f>IF(Origen[[#This Row],[Genero Sin Depurar]]="","Desconocido",Origen[[#This Row],[Genero Sin Depurar]])</f>
        <v>Male</v>
      </c>
      <c r="F2590" s="1" t="s">
        <v>84</v>
      </c>
      <c r="G2590" s="1" t="s">
        <v>45</v>
      </c>
      <c r="H2590" s="2">
        <v>50474</v>
      </c>
      <c r="I2590" s="2" t="str">
        <f>TEXT(Origen[[#This Row],[Fecha Compra]],"dddd")</f>
        <v>miércoles</v>
      </c>
      <c r="J2590" s="7" t="str">
        <f>TEXT(MONTH(Origen[[#This Row],[Fecha Compra]]),"MM")</f>
        <v>01</v>
      </c>
      <c r="K2590" s="7">
        <f>YEAR(Origen[[#This Row],[Fecha Compra]])</f>
        <v>2038</v>
      </c>
      <c r="L2590">
        <v>40</v>
      </c>
      <c r="M2590">
        <v>61</v>
      </c>
      <c r="N2590">
        <f>Origen[[#This Row],[Unidades]]*Origen[[#This Row],[PVP]]</f>
        <v>2440</v>
      </c>
      <c r="O2590" s="1" t="s">
        <v>112</v>
      </c>
      <c r="P2590" s="1" t="s">
        <v>18</v>
      </c>
      <c r="Q2590" s="1" t="s">
        <v>60</v>
      </c>
      <c r="R2590" s="1" t="s">
        <v>19</v>
      </c>
      <c r="S2590" s="1" t="s">
        <v>9</v>
      </c>
      <c r="T2590" s="1" t="s">
        <v>15</v>
      </c>
      <c r="U2590" s="1" t="s">
        <v>40</v>
      </c>
    </row>
    <row r="2591" spans="1:21" x14ac:dyDescent="0.25">
      <c r="A2591">
        <v>2593</v>
      </c>
      <c r="B2591">
        <f>IF(IFERROR(VLOOKUP(Origen[[#This Row],[Customer ID]],A2592:A6490,1,FALSE),0)&gt;0,1,0)</f>
        <v>0</v>
      </c>
      <c r="C2591">
        <v>23</v>
      </c>
      <c r="D2591" s="1" t="s">
        <v>2</v>
      </c>
      <c r="E2591" s="1" t="str">
        <f>IF(Origen[[#This Row],[Genero Sin Depurar]]="","Desconocido",Origen[[#This Row],[Genero Sin Depurar]])</f>
        <v>Male</v>
      </c>
      <c r="F2591" s="1" t="s">
        <v>41</v>
      </c>
      <c r="G2591" s="1" t="s">
        <v>4</v>
      </c>
      <c r="H2591" s="2">
        <v>50476</v>
      </c>
      <c r="I2591" s="2" t="str">
        <f>TEXT(Origen[[#This Row],[Fecha Compra]],"dddd")</f>
        <v>viernes</v>
      </c>
      <c r="J2591" s="7" t="str">
        <f>TEXT(MONTH(Origen[[#This Row],[Fecha Compra]]),"MM")</f>
        <v>01</v>
      </c>
      <c r="K2591" s="7">
        <f>YEAR(Origen[[#This Row],[Fecha Compra]])</f>
        <v>2038</v>
      </c>
      <c r="L2591">
        <v>13</v>
      </c>
      <c r="M2591">
        <v>23</v>
      </c>
      <c r="N2591">
        <f>Origen[[#This Row],[Unidades]]*Origen[[#This Row],[PVP]]</f>
        <v>299</v>
      </c>
      <c r="O2591" s="1" t="s">
        <v>128</v>
      </c>
      <c r="P2591" s="1" t="s">
        <v>74</v>
      </c>
      <c r="Q2591" s="1" t="s">
        <v>82</v>
      </c>
      <c r="R2591" s="1" t="s">
        <v>35</v>
      </c>
      <c r="S2591" s="1" t="s">
        <v>56</v>
      </c>
      <c r="T2591" s="1" t="s">
        <v>10</v>
      </c>
      <c r="U2591" s="1" t="s">
        <v>40</v>
      </c>
    </row>
    <row r="2592" spans="1:21" x14ac:dyDescent="0.25">
      <c r="A2592">
        <v>2594</v>
      </c>
      <c r="B2592">
        <f>IF(IFERROR(VLOOKUP(Origen[[#This Row],[Customer ID]],A2593:A6491,1,FALSE),0)&gt;0,1,0)</f>
        <v>0</v>
      </c>
      <c r="C2592">
        <v>36</v>
      </c>
      <c r="D2592" s="1" t="s">
        <v>2</v>
      </c>
      <c r="E2592" s="1" t="str">
        <f>IF(Origen[[#This Row],[Genero Sin Depurar]]="","Desconocido",Origen[[#This Row],[Genero Sin Depurar]])</f>
        <v>Male</v>
      </c>
      <c r="F2592" s="1" t="s">
        <v>77</v>
      </c>
      <c r="G2592" s="1" t="s">
        <v>4</v>
      </c>
      <c r="H2592" s="2">
        <v>50478</v>
      </c>
      <c r="I2592" s="2" t="str">
        <f>TEXT(Origen[[#This Row],[Fecha Compra]],"dddd")</f>
        <v>domingo</v>
      </c>
      <c r="J2592" s="7" t="str">
        <f>TEXT(MONTH(Origen[[#This Row],[Fecha Compra]]),"MM")</f>
        <v>01</v>
      </c>
      <c r="K2592" s="7">
        <f>YEAR(Origen[[#This Row],[Fecha Compra]])</f>
        <v>2038</v>
      </c>
      <c r="L2592">
        <v>9</v>
      </c>
      <c r="M2592">
        <v>36</v>
      </c>
      <c r="N2592">
        <f>Origen[[#This Row],[Unidades]]*Origen[[#This Row],[PVP]]</f>
        <v>324</v>
      </c>
      <c r="O2592" s="1" t="s">
        <v>94</v>
      </c>
      <c r="P2592" s="1" t="s">
        <v>18</v>
      </c>
      <c r="Q2592" s="1" t="s">
        <v>108</v>
      </c>
      <c r="R2592" s="1" t="s">
        <v>39</v>
      </c>
      <c r="S2592" s="1" t="s">
        <v>56</v>
      </c>
      <c r="T2592" s="1" t="s">
        <v>57</v>
      </c>
      <c r="U2592" s="1" t="s">
        <v>79</v>
      </c>
    </row>
    <row r="2593" spans="1:21" x14ac:dyDescent="0.25">
      <c r="A2593">
        <v>2595</v>
      </c>
      <c r="B2593">
        <f>IF(IFERROR(VLOOKUP(Origen[[#This Row],[Customer ID]],A2594:A6492,1,FALSE),0)&gt;0,1,0)</f>
        <v>0</v>
      </c>
      <c r="C2593">
        <v>59</v>
      </c>
      <c r="D2593" s="1" t="s">
        <v>2</v>
      </c>
      <c r="E2593" s="1" t="str">
        <f>IF(Origen[[#This Row],[Genero Sin Depurar]]="","Desconocido",Origen[[#This Row],[Genero Sin Depurar]])</f>
        <v>Male</v>
      </c>
      <c r="F2593" s="1" t="s">
        <v>69</v>
      </c>
      <c r="G2593" s="1" t="s">
        <v>4</v>
      </c>
      <c r="H2593" s="2">
        <v>50480</v>
      </c>
      <c r="I2593" s="2" t="str">
        <f>TEXT(Origen[[#This Row],[Fecha Compra]],"dddd")</f>
        <v>martes</v>
      </c>
      <c r="J2593" s="7" t="str">
        <f>TEXT(MONTH(Origen[[#This Row],[Fecha Compra]]),"MM")</f>
        <v>01</v>
      </c>
      <c r="K2593" s="7">
        <f>YEAR(Origen[[#This Row],[Fecha Compra]])</f>
        <v>2038</v>
      </c>
      <c r="L2593">
        <v>25</v>
      </c>
      <c r="M2593">
        <v>81</v>
      </c>
      <c r="N2593">
        <f>Origen[[#This Row],[Unidades]]*Origen[[#This Row],[PVP]]</f>
        <v>2025</v>
      </c>
      <c r="O2593" s="1" t="s">
        <v>38</v>
      </c>
      <c r="P2593" s="1" t="s">
        <v>6</v>
      </c>
      <c r="Q2593" s="1" t="s">
        <v>108</v>
      </c>
      <c r="R2593" s="1" t="s">
        <v>39</v>
      </c>
      <c r="S2593" s="1" t="s">
        <v>20</v>
      </c>
      <c r="T2593" s="1" t="s">
        <v>15</v>
      </c>
      <c r="U2593" s="1" t="s">
        <v>79</v>
      </c>
    </row>
    <row r="2594" spans="1:21" x14ac:dyDescent="0.25">
      <c r="A2594">
        <v>2596</v>
      </c>
      <c r="B2594">
        <f>IF(IFERROR(VLOOKUP(Origen[[#This Row],[Customer ID]],A2595:A6493,1,FALSE),0)&gt;0,1,0)</f>
        <v>0</v>
      </c>
      <c r="C2594">
        <v>29</v>
      </c>
      <c r="D2594" s="1" t="s">
        <v>2</v>
      </c>
      <c r="E2594" s="1" t="str">
        <f>IF(Origen[[#This Row],[Genero Sin Depurar]]="","Desconocido",Origen[[#This Row],[Genero Sin Depurar]])</f>
        <v>Male</v>
      </c>
      <c r="F2594" s="1" t="s">
        <v>3</v>
      </c>
      <c r="G2594" s="1" t="s">
        <v>4</v>
      </c>
      <c r="H2594" s="2">
        <v>50482</v>
      </c>
      <c r="I2594" s="2" t="str">
        <f>TEXT(Origen[[#This Row],[Fecha Compra]],"dddd")</f>
        <v>jueves</v>
      </c>
      <c r="J2594" s="7" t="str">
        <f>TEXT(MONTH(Origen[[#This Row],[Fecha Compra]]),"MM")</f>
        <v>01</v>
      </c>
      <c r="K2594" s="7">
        <f>YEAR(Origen[[#This Row],[Fecha Compra]])</f>
        <v>2038</v>
      </c>
      <c r="L2594">
        <v>3</v>
      </c>
      <c r="M2594">
        <v>56</v>
      </c>
      <c r="N2594">
        <f>Origen[[#This Row],[Unidades]]*Origen[[#This Row],[PVP]]</f>
        <v>168</v>
      </c>
      <c r="O2594" s="1" t="s">
        <v>128</v>
      </c>
      <c r="P2594" s="1" t="s">
        <v>74</v>
      </c>
      <c r="Q2594" s="1" t="s">
        <v>14</v>
      </c>
      <c r="R2594" s="1" t="s">
        <v>35</v>
      </c>
      <c r="S2594" s="1" t="s">
        <v>20</v>
      </c>
      <c r="T2594" s="1" t="s">
        <v>57</v>
      </c>
      <c r="U2594" s="1" t="s">
        <v>58</v>
      </c>
    </row>
    <row r="2595" spans="1:21" x14ac:dyDescent="0.25">
      <c r="A2595">
        <v>2597</v>
      </c>
      <c r="B2595">
        <f>IF(IFERROR(VLOOKUP(Origen[[#This Row],[Customer ID]],A2596:A6494,1,FALSE),0)&gt;0,1,0)</f>
        <v>0</v>
      </c>
      <c r="C2595">
        <v>63</v>
      </c>
      <c r="D2595" s="1" t="s">
        <v>2</v>
      </c>
      <c r="E2595" s="1" t="str">
        <f>IF(Origen[[#This Row],[Genero Sin Depurar]]="","Desconocido",Origen[[#This Row],[Genero Sin Depurar]])</f>
        <v>Male</v>
      </c>
      <c r="F2595" s="1" t="s">
        <v>37</v>
      </c>
      <c r="G2595" s="1" t="s">
        <v>4</v>
      </c>
      <c r="H2595" s="2">
        <v>50484</v>
      </c>
      <c r="I2595" s="2" t="str">
        <f>TEXT(Origen[[#This Row],[Fecha Compra]],"dddd")</f>
        <v>sábado</v>
      </c>
      <c r="J2595" s="7" t="str">
        <f>TEXT(MONTH(Origen[[#This Row],[Fecha Compra]]),"MM")</f>
        <v>01</v>
      </c>
      <c r="K2595" s="7">
        <f>YEAR(Origen[[#This Row],[Fecha Compra]])</f>
        <v>2038</v>
      </c>
      <c r="L2595">
        <v>35</v>
      </c>
      <c r="M2595">
        <v>78</v>
      </c>
      <c r="N2595">
        <f>Origen[[#This Row],[Unidades]]*Origen[[#This Row],[PVP]]</f>
        <v>2730</v>
      </c>
      <c r="O2595" s="1" t="s">
        <v>42</v>
      </c>
      <c r="P2595" s="1" t="s">
        <v>6</v>
      </c>
      <c r="Q2595" s="1" t="s">
        <v>76</v>
      </c>
      <c r="R2595" s="1" t="s">
        <v>19</v>
      </c>
      <c r="S2595" s="1" t="s">
        <v>27</v>
      </c>
      <c r="T2595" s="1" t="s">
        <v>21</v>
      </c>
      <c r="U2595" s="1" t="s">
        <v>70</v>
      </c>
    </row>
    <row r="2596" spans="1:21" x14ac:dyDescent="0.25">
      <c r="A2596">
        <v>2598</v>
      </c>
      <c r="B2596">
        <f>IF(IFERROR(VLOOKUP(Origen[[#This Row],[Customer ID]],A2597:A6495,1,FALSE),0)&gt;0,1,0)</f>
        <v>0</v>
      </c>
      <c r="C2596">
        <v>60</v>
      </c>
      <c r="D2596" s="1" t="s">
        <v>2</v>
      </c>
      <c r="E2596" s="1" t="str">
        <f>IF(Origen[[#This Row],[Genero Sin Depurar]]="","Desconocido",Origen[[#This Row],[Genero Sin Depurar]])</f>
        <v>Male</v>
      </c>
      <c r="F2596" s="1" t="s">
        <v>88</v>
      </c>
      <c r="G2596" s="1" t="s">
        <v>49</v>
      </c>
      <c r="H2596" s="2">
        <v>50486</v>
      </c>
      <c r="I2596" s="2" t="str">
        <f>TEXT(Origen[[#This Row],[Fecha Compra]],"dddd")</f>
        <v>lunes</v>
      </c>
      <c r="J2596" s="7" t="str">
        <f>TEXT(MONTH(Origen[[#This Row],[Fecha Compra]]),"MM")</f>
        <v>01</v>
      </c>
      <c r="K2596" s="7">
        <f>YEAR(Origen[[#This Row],[Fecha Compra]])</f>
        <v>2038</v>
      </c>
      <c r="L2596">
        <v>13</v>
      </c>
      <c r="M2596">
        <v>25</v>
      </c>
      <c r="N2596">
        <f>Origen[[#This Row],[Unidades]]*Origen[[#This Row],[PVP]]</f>
        <v>325</v>
      </c>
      <c r="O2596" s="1" t="s">
        <v>72</v>
      </c>
      <c r="P2596" s="1" t="s">
        <v>74</v>
      </c>
      <c r="Q2596" s="1" t="s">
        <v>67</v>
      </c>
      <c r="R2596" s="1" t="s">
        <v>35</v>
      </c>
      <c r="S2596" s="1" t="s">
        <v>56</v>
      </c>
      <c r="T2596" s="1" t="s">
        <v>10</v>
      </c>
      <c r="U2596" s="1" t="s">
        <v>58</v>
      </c>
    </row>
    <row r="2597" spans="1:21" x14ac:dyDescent="0.25">
      <c r="A2597">
        <v>2599</v>
      </c>
      <c r="B2597">
        <f>IF(IFERROR(VLOOKUP(Origen[[#This Row],[Customer ID]],A2598:A6496,1,FALSE),0)&gt;0,1,0)</f>
        <v>0</v>
      </c>
      <c r="C2597">
        <v>64</v>
      </c>
      <c r="D2597" s="1" t="s">
        <v>2</v>
      </c>
      <c r="E2597" s="1" t="str">
        <f>IF(Origen[[#This Row],[Genero Sin Depurar]]="","Desconocido",Origen[[#This Row],[Genero Sin Depurar]])</f>
        <v>Male</v>
      </c>
      <c r="F2597" s="1" t="s">
        <v>114</v>
      </c>
      <c r="G2597" s="1" t="s">
        <v>49</v>
      </c>
      <c r="H2597" s="2">
        <v>50488</v>
      </c>
      <c r="I2597" s="2" t="str">
        <f>TEXT(Origen[[#This Row],[Fecha Compra]],"dddd")</f>
        <v>miércoles</v>
      </c>
      <c r="J2597" s="7" t="str">
        <f>TEXT(MONTH(Origen[[#This Row],[Fecha Compra]]),"MM")</f>
        <v>01</v>
      </c>
      <c r="K2597" s="7">
        <f>YEAR(Origen[[#This Row],[Fecha Compra]])</f>
        <v>2038</v>
      </c>
      <c r="L2597">
        <v>31</v>
      </c>
      <c r="M2597">
        <v>86</v>
      </c>
      <c r="N2597">
        <f>Origen[[#This Row],[Unidades]]*Origen[[#This Row],[PVP]]</f>
        <v>2666</v>
      </c>
      <c r="O2597" s="1" t="s">
        <v>89</v>
      </c>
      <c r="P2597" s="1" t="s">
        <v>74</v>
      </c>
      <c r="Q2597" s="1" t="s">
        <v>60</v>
      </c>
      <c r="R2597" s="1" t="s">
        <v>39</v>
      </c>
      <c r="S2597" s="1" t="s">
        <v>9</v>
      </c>
      <c r="T2597" s="1" t="s">
        <v>68</v>
      </c>
      <c r="U2597" s="1" t="s">
        <v>31</v>
      </c>
    </row>
    <row r="2598" spans="1:21" x14ac:dyDescent="0.25">
      <c r="A2598">
        <v>2600</v>
      </c>
      <c r="B2598">
        <f>IF(IFERROR(VLOOKUP(Origen[[#This Row],[Customer ID]],A2599:A6497,1,FALSE),0)&gt;0,1,0)</f>
        <v>0</v>
      </c>
      <c r="C2598">
        <v>63</v>
      </c>
      <c r="D2598" s="1" t="s">
        <v>2</v>
      </c>
      <c r="E2598" s="1" t="str">
        <f>IF(Origen[[#This Row],[Genero Sin Depurar]]="","Desconocido",Origen[[#This Row],[Genero Sin Depurar]])</f>
        <v>Male</v>
      </c>
      <c r="F2598" s="1" t="s">
        <v>88</v>
      </c>
      <c r="G2598" s="1" t="s">
        <v>49</v>
      </c>
      <c r="H2598" s="2">
        <v>50490</v>
      </c>
      <c r="I2598" s="2" t="str">
        <f>TEXT(Origen[[#This Row],[Fecha Compra]],"dddd")</f>
        <v>viernes</v>
      </c>
      <c r="J2598" s="7" t="str">
        <f>TEXT(MONTH(Origen[[#This Row],[Fecha Compra]]),"MM")</f>
        <v>01</v>
      </c>
      <c r="K2598" s="7">
        <f>YEAR(Origen[[#This Row],[Fecha Compra]])</f>
        <v>2038</v>
      </c>
      <c r="L2598">
        <v>48</v>
      </c>
      <c r="M2598">
        <v>99</v>
      </c>
      <c r="N2598">
        <f>Origen[[#This Row],[Unidades]]*Origen[[#This Row],[PVP]]</f>
        <v>4752</v>
      </c>
      <c r="O2598" s="1" t="s">
        <v>111</v>
      </c>
      <c r="P2598" s="1" t="s">
        <v>26</v>
      </c>
      <c r="Q2598" s="1" t="s">
        <v>62</v>
      </c>
      <c r="R2598" s="1" t="s">
        <v>8</v>
      </c>
      <c r="S2598" s="1" t="s">
        <v>9</v>
      </c>
      <c r="T2598" s="1" t="s">
        <v>21</v>
      </c>
      <c r="U2598" s="1" t="s">
        <v>70</v>
      </c>
    </row>
    <row r="2599" spans="1:21" x14ac:dyDescent="0.25">
      <c r="A2599">
        <v>2601</v>
      </c>
      <c r="B2599">
        <f>IF(IFERROR(VLOOKUP(Origen[[#This Row],[Customer ID]],A2600:A6498,1,FALSE),0)&gt;0,1,0)</f>
        <v>0</v>
      </c>
      <c r="C2599">
        <v>21</v>
      </c>
      <c r="D2599" s="1" t="s">
        <v>2</v>
      </c>
      <c r="E2599" s="1" t="str">
        <f>IF(Origen[[#This Row],[Genero Sin Depurar]]="","Desconocido",Origen[[#This Row],[Genero Sin Depurar]])</f>
        <v>Male</v>
      </c>
      <c r="F2599" s="1" t="s">
        <v>115</v>
      </c>
      <c r="G2599" s="1" t="s">
        <v>49</v>
      </c>
      <c r="H2599" s="2">
        <v>50492</v>
      </c>
      <c r="I2599" s="2" t="str">
        <f>TEXT(Origen[[#This Row],[Fecha Compra]],"dddd")</f>
        <v>domingo</v>
      </c>
      <c r="J2599" s="7" t="str">
        <f>TEXT(MONTH(Origen[[#This Row],[Fecha Compra]]),"MM")</f>
        <v>01</v>
      </c>
      <c r="K2599" s="7">
        <f>YEAR(Origen[[#This Row],[Fecha Compra]])</f>
        <v>2038</v>
      </c>
      <c r="L2599">
        <v>6</v>
      </c>
      <c r="M2599">
        <v>83</v>
      </c>
      <c r="N2599">
        <f>Origen[[#This Row],[Unidades]]*Origen[[#This Row],[PVP]]</f>
        <v>498</v>
      </c>
      <c r="O2599" s="1" t="s">
        <v>66</v>
      </c>
      <c r="P2599" s="1" t="s">
        <v>26</v>
      </c>
      <c r="Q2599" s="1" t="s">
        <v>7</v>
      </c>
      <c r="R2599" s="1" t="s">
        <v>39</v>
      </c>
      <c r="S2599" s="1" t="s">
        <v>9</v>
      </c>
      <c r="T2599" s="1" t="s">
        <v>57</v>
      </c>
      <c r="U2599" s="1" t="s">
        <v>58</v>
      </c>
    </row>
    <row r="2600" spans="1:21" x14ac:dyDescent="0.25">
      <c r="A2600">
        <v>2602</v>
      </c>
      <c r="B2600">
        <f>IF(IFERROR(VLOOKUP(Origen[[#This Row],[Customer ID]],A2601:A6499,1,FALSE),0)&gt;0,1,0)</f>
        <v>0</v>
      </c>
      <c r="C2600">
        <v>61</v>
      </c>
      <c r="D2600" s="1" t="s">
        <v>2</v>
      </c>
      <c r="E2600" s="1" t="str">
        <f>IF(Origen[[#This Row],[Genero Sin Depurar]]="","Desconocido",Origen[[#This Row],[Genero Sin Depurar]])</f>
        <v>Male</v>
      </c>
      <c r="F2600" s="1" t="s">
        <v>63</v>
      </c>
      <c r="G2600" s="1" t="s">
        <v>4</v>
      </c>
      <c r="H2600" s="2">
        <v>50494</v>
      </c>
      <c r="I2600" s="2" t="str">
        <f>TEXT(Origen[[#This Row],[Fecha Compra]],"dddd")</f>
        <v>martes</v>
      </c>
      <c r="J2600" s="7" t="str">
        <f>TEXT(MONTH(Origen[[#This Row],[Fecha Compra]]),"MM")</f>
        <v>01</v>
      </c>
      <c r="K2600" s="7">
        <f>YEAR(Origen[[#This Row],[Fecha Compra]])</f>
        <v>2038</v>
      </c>
      <c r="L2600">
        <v>43</v>
      </c>
      <c r="M2600">
        <v>33</v>
      </c>
      <c r="N2600">
        <f>Origen[[#This Row],[Unidades]]*Origen[[#This Row],[PVP]]</f>
        <v>1419</v>
      </c>
      <c r="O2600" s="1" t="s">
        <v>73</v>
      </c>
      <c r="P2600" s="1" t="s">
        <v>6</v>
      </c>
      <c r="Q2600" s="1" t="s">
        <v>103</v>
      </c>
      <c r="R2600" s="1" t="s">
        <v>8</v>
      </c>
      <c r="S2600" s="1" t="s">
        <v>56</v>
      </c>
      <c r="T2600" s="1" t="s">
        <v>15</v>
      </c>
      <c r="U2600" s="1" t="s">
        <v>70</v>
      </c>
    </row>
    <row r="2601" spans="1:21" x14ac:dyDescent="0.25">
      <c r="A2601">
        <v>2603</v>
      </c>
      <c r="B2601">
        <f>IF(IFERROR(VLOOKUP(Origen[[#This Row],[Customer ID]],A2602:A6500,1,FALSE),0)&gt;0,1,0)</f>
        <v>0</v>
      </c>
      <c r="C2601">
        <v>65</v>
      </c>
      <c r="D2601" s="1" t="s">
        <v>2</v>
      </c>
      <c r="E2601" s="1" t="str">
        <f>IF(Origen[[#This Row],[Genero Sin Depurar]]="","Desconocido",Origen[[#This Row],[Genero Sin Depurar]])</f>
        <v>Male</v>
      </c>
      <c r="F2601" s="1" t="s">
        <v>44</v>
      </c>
      <c r="G2601" s="1" t="s">
        <v>45</v>
      </c>
      <c r="H2601" s="2">
        <v>50496</v>
      </c>
      <c r="I2601" s="2" t="str">
        <f>TEXT(Origen[[#This Row],[Fecha Compra]],"dddd")</f>
        <v>jueves</v>
      </c>
      <c r="J2601" s="7" t="str">
        <f>TEXT(MONTH(Origen[[#This Row],[Fecha Compra]]),"MM")</f>
        <v>01</v>
      </c>
      <c r="K2601" s="7">
        <f>YEAR(Origen[[#This Row],[Fecha Compra]])</f>
        <v>2038</v>
      </c>
      <c r="L2601">
        <v>1</v>
      </c>
      <c r="M2601">
        <v>44</v>
      </c>
      <c r="N2601">
        <f>Origen[[#This Row],[Unidades]]*Origen[[#This Row],[PVP]]</f>
        <v>44</v>
      </c>
      <c r="O2601" s="1" t="s">
        <v>113</v>
      </c>
      <c r="P2601" s="1" t="s">
        <v>26</v>
      </c>
      <c r="Q2601" s="1" t="s">
        <v>76</v>
      </c>
      <c r="R2601" s="1" t="s">
        <v>39</v>
      </c>
      <c r="S2601" s="1" t="s">
        <v>20</v>
      </c>
      <c r="T2601" s="1" t="s">
        <v>10</v>
      </c>
      <c r="U2601" s="1" t="s">
        <v>40</v>
      </c>
    </row>
    <row r="2602" spans="1:21" x14ac:dyDescent="0.25">
      <c r="A2602">
        <v>2604</v>
      </c>
      <c r="B2602">
        <f>IF(IFERROR(VLOOKUP(Origen[[#This Row],[Customer ID]],A2603:A6501,1,FALSE),0)&gt;0,1,0)</f>
        <v>0</v>
      </c>
      <c r="C2602">
        <v>69</v>
      </c>
      <c r="D2602" s="1" t="s">
        <v>2</v>
      </c>
      <c r="E2602" s="1" t="str">
        <f>IF(Origen[[#This Row],[Genero Sin Depurar]]="","Desconocido",Origen[[#This Row],[Genero Sin Depurar]])</f>
        <v>Male</v>
      </c>
      <c r="F2602" s="1" t="s">
        <v>63</v>
      </c>
      <c r="G2602" s="1" t="s">
        <v>4</v>
      </c>
      <c r="H2602" s="2">
        <v>50498</v>
      </c>
      <c r="I2602" s="2" t="str">
        <f>TEXT(Origen[[#This Row],[Fecha Compra]],"dddd")</f>
        <v>sábado</v>
      </c>
      <c r="J2602" s="7" t="str">
        <f>TEXT(MONTH(Origen[[#This Row],[Fecha Compra]]),"MM")</f>
        <v>01</v>
      </c>
      <c r="K2602" s="7">
        <f>YEAR(Origen[[#This Row],[Fecha Compra]])</f>
        <v>2038</v>
      </c>
      <c r="L2602">
        <v>8</v>
      </c>
      <c r="M2602">
        <v>58</v>
      </c>
      <c r="N2602">
        <f>Origen[[#This Row],[Unidades]]*Origen[[#This Row],[PVP]]</f>
        <v>464</v>
      </c>
      <c r="O2602" s="1" t="s">
        <v>131</v>
      </c>
      <c r="P2602" s="1" t="s">
        <v>26</v>
      </c>
      <c r="Q2602" s="1" t="s">
        <v>67</v>
      </c>
      <c r="R2602" s="1" t="s">
        <v>19</v>
      </c>
      <c r="S2602" s="1" t="s">
        <v>52</v>
      </c>
      <c r="T2602" s="1" t="s">
        <v>15</v>
      </c>
      <c r="U2602" s="1" t="s">
        <v>31</v>
      </c>
    </row>
    <row r="2603" spans="1:21" x14ac:dyDescent="0.25">
      <c r="A2603">
        <v>2605</v>
      </c>
      <c r="B2603">
        <f>IF(IFERROR(VLOOKUP(Origen[[#This Row],[Customer ID]],A2604:A6502,1,FALSE),0)&gt;0,1,0)</f>
        <v>0</v>
      </c>
      <c r="C2603">
        <v>47</v>
      </c>
      <c r="D2603" s="1" t="s">
        <v>2</v>
      </c>
      <c r="E2603" s="1" t="str">
        <f>IF(Origen[[#This Row],[Genero Sin Depurar]]="","Desconocido",Origen[[#This Row],[Genero Sin Depurar]])</f>
        <v>Male</v>
      </c>
      <c r="F2603" s="1" t="s">
        <v>12</v>
      </c>
      <c r="G2603" s="1" t="s">
        <v>4</v>
      </c>
      <c r="H2603" s="2">
        <v>50500</v>
      </c>
      <c r="I2603" s="2" t="str">
        <f>TEXT(Origen[[#This Row],[Fecha Compra]],"dddd")</f>
        <v>lunes</v>
      </c>
      <c r="J2603" s="7" t="str">
        <f>TEXT(MONTH(Origen[[#This Row],[Fecha Compra]]),"MM")</f>
        <v>01</v>
      </c>
      <c r="K2603" s="7">
        <f>YEAR(Origen[[#This Row],[Fecha Compra]])</f>
        <v>2038</v>
      </c>
      <c r="L2603">
        <v>6</v>
      </c>
      <c r="M2603">
        <v>54</v>
      </c>
      <c r="N2603">
        <f>Origen[[#This Row],[Unidades]]*Origen[[#This Row],[PVP]]</f>
        <v>324</v>
      </c>
      <c r="O2603" s="1" t="s">
        <v>94</v>
      </c>
      <c r="P2603" s="1" t="s">
        <v>26</v>
      </c>
      <c r="Q2603" s="1" t="s">
        <v>100</v>
      </c>
      <c r="R2603" s="1" t="s">
        <v>19</v>
      </c>
      <c r="S2603" s="1" t="s">
        <v>56</v>
      </c>
      <c r="T2603" s="1" t="s">
        <v>68</v>
      </c>
      <c r="U2603" s="1" t="s">
        <v>22</v>
      </c>
    </row>
    <row r="2604" spans="1:21" x14ac:dyDescent="0.25">
      <c r="A2604">
        <v>2606</v>
      </c>
      <c r="B2604">
        <f>IF(IFERROR(VLOOKUP(Origen[[#This Row],[Customer ID]],A2605:A6503,1,FALSE),0)&gt;0,1,0)</f>
        <v>0</v>
      </c>
      <c r="C2604">
        <v>41</v>
      </c>
      <c r="D2604" s="1" t="s">
        <v>2</v>
      </c>
      <c r="E2604" s="1" t="str">
        <f>IF(Origen[[#This Row],[Genero Sin Depurar]]="","Desconocido",Origen[[#This Row],[Genero Sin Depurar]])</f>
        <v>Male</v>
      </c>
      <c r="F2604" s="1" t="s">
        <v>86</v>
      </c>
      <c r="G2604" s="1" t="s">
        <v>4</v>
      </c>
      <c r="H2604" s="2">
        <v>50502</v>
      </c>
      <c r="I2604" s="2" t="str">
        <f>TEXT(Origen[[#This Row],[Fecha Compra]],"dddd")</f>
        <v>miércoles</v>
      </c>
      <c r="J2604" s="7" t="str">
        <f>TEXT(MONTH(Origen[[#This Row],[Fecha Compra]]),"MM")</f>
        <v>01</v>
      </c>
      <c r="K2604" s="7">
        <f>YEAR(Origen[[#This Row],[Fecha Compra]])</f>
        <v>2038</v>
      </c>
      <c r="L2604">
        <v>32</v>
      </c>
      <c r="M2604">
        <v>93</v>
      </c>
      <c r="N2604">
        <f>Origen[[#This Row],[Unidades]]*Origen[[#This Row],[PVP]]</f>
        <v>2976</v>
      </c>
      <c r="O2604" s="1" t="s">
        <v>89</v>
      </c>
      <c r="P2604" s="1" t="s">
        <v>26</v>
      </c>
      <c r="Q2604" s="1" t="s">
        <v>34</v>
      </c>
      <c r="R2604" s="1" t="s">
        <v>19</v>
      </c>
      <c r="S2604" s="1" t="s">
        <v>52</v>
      </c>
      <c r="T2604" s="1" t="s">
        <v>10</v>
      </c>
      <c r="U2604" s="1" t="s">
        <v>11</v>
      </c>
    </row>
    <row r="2605" spans="1:21" x14ac:dyDescent="0.25">
      <c r="A2605">
        <v>2607</v>
      </c>
      <c r="B2605">
        <f>IF(IFERROR(VLOOKUP(Origen[[#This Row],[Customer ID]],A2606:A6504,1,FALSE),0)&gt;0,1,0)</f>
        <v>0</v>
      </c>
      <c r="C2605">
        <v>68</v>
      </c>
      <c r="D2605" s="1" t="s">
        <v>2</v>
      </c>
      <c r="E2605" s="1" t="str">
        <f>IF(Origen[[#This Row],[Genero Sin Depurar]]="","Desconocido",Origen[[#This Row],[Genero Sin Depurar]])</f>
        <v>Male</v>
      </c>
      <c r="F2605" s="1" t="s">
        <v>53</v>
      </c>
      <c r="G2605" s="1" t="s">
        <v>24</v>
      </c>
      <c r="H2605" s="2">
        <v>50504</v>
      </c>
      <c r="I2605" s="2" t="str">
        <f>TEXT(Origen[[#This Row],[Fecha Compra]],"dddd")</f>
        <v>viernes</v>
      </c>
      <c r="J2605" s="7" t="str">
        <f>TEXT(MONTH(Origen[[#This Row],[Fecha Compra]]),"MM")</f>
        <v>01</v>
      </c>
      <c r="K2605" s="7">
        <f>YEAR(Origen[[#This Row],[Fecha Compra]])</f>
        <v>2038</v>
      </c>
      <c r="L2605">
        <v>46</v>
      </c>
      <c r="M2605">
        <v>98</v>
      </c>
      <c r="N2605">
        <f>Origen[[#This Row],[Unidades]]*Origen[[#This Row],[PVP]]</f>
        <v>4508</v>
      </c>
      <c r="O2605" s="1" t="s">
        <v>89</v>
      </c>
      <c r="P2605" s="1" t="s">
        <v>6</v>
      </c>
      <c r="Q2605" s="1" t="s">
        <v>30</v>
      </c>
      <c r="R2605" s="1" t="s">
        <v>19</v>
      </c>
      <c r="S2605" s="1" t="s">
        <v>36</v>
      </c>
      <c r="T2605" s="1" t="s">
        <v>57</v>
      </c>
      <c r="U2605" s="1" t="s">
        <v>58</v>
      </c>
    </row>
    <row r="2606" spans="1:21" x14ac:dyDescent="0.25">
      <c r="A2606">
        <v>2608</v>
      </c>
      <c r="B2606">
        <f>IF(IFERROR(VLOOKUP(Origen[[#This Row],[Customer ID]],A2607:A6505,1,FALSE),0)&gt;0,1,0)</f>
        <v>0</v>
      </c>
      <c r="C2606">
        <v>41</v>
      </c>
      <c r="D2606" s="1" t="s">
        <v>2</v>
      </c>
      <c r="E2606" s="1" t="str">
        <f>IF(Origen[[#This Row],[Genero Sin Depurar]]="","Desconocido",Origen[[#This Row],[Genero Sin Depurar]])</f>
        <v>Male</v>
      </c>
      <c r="F2606" s="1" t="s">
        <v>53</v>
      </c>
      <c r="G2606" s="1" t="s">
        <v>24</v>
      </c>
      <c r="H2606" s="2">
        <v>50506</v>
      </c>
      <c r="I2606" s="2" t="str">
        <f>TEXT(Origen[[#This Row],[Fecha Compra]],"dddd")</f>
        <v>domingo</v>
      </c>
      <c r="J2606" s="7" t="str">
        <f>TEXT(MONTH(Origen[[#This Row],[Fecha Compra]]),"MM")</f>
        <v>01</v>
      </c>
      <c r="K2606" s="7">
        <f>YEAR(Origen[[#This Row],[Fecha Compra]])</f>
        <v>2038</v>
      </c>
      <c r="L2606">
        <v>38</v>
      </c>
      <c r="M2606">
        <v>36</v>
      </c>
      <c r="N2606">
        <f>Origen[[#This Row],[Unidades]]*Origen[[#This Row],[PVP]]</f>
        <v>1368</v>
      </c>
      <c r="O2606" s="1" t="s">
        <v>83</v>
      </c>
      <c r="P2606" s="1" t="s">
        <v>74</v>
      </c>
      <c r="Q2606" s="1" t="s">
        <v>67</v>
      </c>
      <c r="R2606" s="1" t="s">
        <v>19</v>
      </c>
      <c r="S2606" s="1" t="s">
        <v>9</v>
      </c>
      <c r="T2606" s="1" t="s">
        <v>28</v>
      </c>
      <c r="U2606" s="1" t="s">
        <v>79</v>
      </c>
    </row>
    <row r="2607" spans="1:21" x14ac:dyDescent="0.25">
      <c r="A2607">
        <v>2609</v>
      </c>
      <c r="B2607">
        <f>IF(IFERROR(VLOOKUP(Origen[[#This Row],[Customer ID]],A2608:A6506,1,FALSE),0)&gt;0,1,0)</f>
        <v>0</v>
      </c>
      <c r="C2607">
        <v>42</v>
      </c>
      <c r="D2607" s="1" t="s">
        <v>2</v>
      </c>
      <c r="E2607" s="1" t="str">
        <f>IF(Origen[[#This Row],[Genero Sin Depurar]]="","Desconocido",Origen[[#This Row],[Genero Sin Depurar]])</f>
        <v>Male</v>
      </c>
      <c r="F2607" s="1" t="s">
        <v>84</v>
      </c>
      <c r="G2607" s="1" t="s">
        <v>45</v>
      </c>
      <c r="H2607" s="2">
        <v>50508</v>
      </c>
      <c r="I2607" s="2" t="str">
        <f>TEXT(Origen[[#This Row],[Fecha Compra]],"dddd")</f>
        <v>martes</v>
      </c>
      <c r="J2607" s="7" t="str">
        <f>TEXT(MONTH(Origen[[#This Row],[Fecha Compra]]),"MM")</f>
        <v>01</v>
      </c>
      <c r="K2607" s="7">
        <f>YEAR(Origen[[#This Row],[Fecha Compra]])</f>
        <v>2038</v>
      </c>
      <c r="L2607">
        <v>48</v>
      </c>
      <c r="M2607">
        <v>68</v>
      </c>
      <c r="N2607">
        <f>Origen[[#This Row],[Unidades]]*Origen[[#This Row],[PVP]]</f>
        <v>3264</v>
      </c>
      <c r="O2607" s="1" t="s">
        <v>73</v>
      </c>
      <c r="P2607" s="1" t="s">
        <v>6</v>
      </c>
      <c r="Q2607" s="1" t="s">
        <v>103</v>
      </c>
      <c r="R2607" s="1" t="s">
        <v>39</v>
      </c>
      <c r="S2607" s="1" t="s">
        <v>52</v>
      </c>
      <c r="T2607" s="1" t="s">
        <v>21</v>
      </c>
      <c r="U2607" s="1" t="s">
        <v>11</v>
      </c>
    </row>
    <row r="2608" spans="1:21" x14ac:dyDescent="0.25">
      <c r="A2608">
        <v>2610</v>
      </c>
      <c r="B2608">
        <f>IF(IFERROR(VLOOKUP(Origen[[#This Row],[Customer ID]],A2609:A6507,1,FALSE),0)&gt;0,1,0)</f>
        <v>0</v>
      </c>
      <c r="C2608">
        <v>66</v>
      </c>
      <c r="D2608" s="1" t="s">
        <v>2</v>
      </c>
      <c r="E2608" s="1" t="str">
        <f>IF(Origen[[#This Row],[Genero Sin Depurar]]="","Desconocido",Origen[[#This Row],[Genero Sin Depurar]])</f>
        <v>Male</v>
      </c>
      <c r="F2608" s="1" t="s">
        <v>114</v>
      </c>
      <c r="G2608" s="1" t="s">
        <v>49</v>
      </c>
      <c r="H2608" s="2">
        <v>50510</v>
      </c>
      <c r="I2608" s="2" t="str">
        <f>TEXT(Origen[[#This Row],[Fecha Compra]],"dddd")</f>
        <v>jueves</v>
      </c>
      <c r="J2608" s="7" t="str">
        <f>TEXT(MONTH(Origen[[#This Row],[Fecha Compra]]),"MM")</f>
        <v>01</v>
      </c>
      <c r="K2608" s="7">
        <f>YEAR(Origen[[#This Row],[Fecha Compra]])</f>
        <v>2038</v>
      </c>
      <c r="L2608">
        <v>18</v>
      </c>
      <c r="M2608">
        <v>95</v>
      </c>
      <c r="N2608">
        <f>Origen[[#This Row],[Unidades]]*Origen[[#This Row],[PVP]]</f>
        <v>1710</v>
      </c>
      <c r="O2608" s="1" t="s">
        <v>54</v>
      </c>
      <c r="P2608" s="1" t="s">
        <v>26</v>
      </c>
      <c r="Q2608" s="1" t="s">
        <v>76</v>
      </c>
      <c r="R2608" s="1" t="s">
        <v>35</v>
      </c>
      <c r="S2608" s="1" t="s">
        <v>56</v>
      </c>
      <c r="T2608" s="1" t="s">
        <v>68</v>
      </c>
      <c r="U2608" s="1" t="s">
        <v>58</v>
      </c>
    </row>
    <row r="2609" spans="1:21" x14ac:dyDescent="0.25">
      <c r="A2609">
        <v>2611</v>
      </c>
      <c r="B2609">
        <f>IF(IFERROR(VLOOKUP(Origen[[#This Row],[Customer ID]],A2610:A6508,1,FALSE),0)&gt;0,1,0)</f>
        <v>0</v>
      </c>
      <c r="C2609">
        <v>66</v>
      </c>
      <c r="D2609" s="1" t="s">
        <v>2</v>
      </c>
      <c r="E2609" s="1" t="str">
        <f>IF(Origen[[#This Row],[Genero Sin Depurar]]="","Desconocido",Origen[[#This Row],[Genero Sin Depurar]])</f>
        <v>Male</v>
      </c>
      <c r="F2609" s="1" t="s">
        <v>16</v>
      </c>
      <c r="G2609" s="1" t="s">
        <v>4</v>
      </c>
      <c r="H2609" s="2">
        <v>50512</v>
      </c>
      <c r="I2609" s="2" t="str">
        <f>TEXT(Origen[[#This Row],[Fecha Compra]],"dddd")</f>
        <v>sábado</v>
      </c>
      <c r="J2609" s="7" t="str">
        <f>TEXT(MONTH(Origen[[#This Row],[Fecha Compra]]),"MM")</f>
        <v>01</v>
      </c>
      <c r="K2609" s="7">
        <f>YEAR(Origen[[#This Row],[Fecha Compra]])</f>
        <v>2038</v>
      </c>
      <c r="L2609">
        <v>25</v>
      </c>
      <c r="M2609">
        <v>93</v>
      </c>
      <c r="N2609">
        <f>Origen[[#This Row],[Unidades]]*Origen[[#This Row],[PVP]]</f>
        <v>2325</v>
      </c>
      <c r="O2609" s="1" t="s">
        <v>46</v>
      </c>
      <c r="P2609" s="1" t="s">
        <v>26</v>
      </c>
      <c r="Q2609" s="1" t="s">
        <v>65</v>
      </c>
      <c r="R2609" s="1" t="s">
        <v>19</v>
      </c>
      <c r="S2609" s="1" t="s">
        <v>9</v>
      </c>
      <c r="T2609" s="1" t="s">
        <v>15</v>
      </c>
      <c r="U2609" s="1" t="s">
        <v>40</v>
      </c>
    </row>
    <row r="2610" spans="1:21" x14ac:dyDescent="0.25">
      <c r="A2610">
        <v>2612</v>
      </c>
      <c r="B2610">
        <f>IF(IFERROR(VLOOKUP(Origen[[#This Row],[Customer ID]],A2611:A6509,1,FALSE),0)&gt;0,1,0)</f>
        <v>0</v>
      </c>
      <c r="C2610">
        <v>33</v>
      </c>
      <c r="D2610" s="1" t="s">
        <v>2</v>
      </c>
      <c r="E2610" s="1" t="str">
        <f>IF(Origen[[#This Row],[Genero Sin Depurar]]="","Desconocido",Origen[[#This Row],[Genero Sin Depurar]])</f>
        <v>Male</v>
      </c>
      <c r="F2610" s="1" t="s">
        <v>84</v>
      </c>
      <c r="G2610" s="1" t="s">
        <v>45</v>
      </c>
      <c r="H2610" s="2">
        <v>50514</v>
      </c>
      <c r="I2610" s="2" t="str">
        <f>TEXT(Origen[[#This Row],[Fecha Compra]],"dddd")</f>
        <v>lunes</v>
      </c>
      <c r="J2610" s="7" t="str">
        <f>TEXT(MONTH(Origen[[#This Row],[Fecha Compra]]),"MM")</f>
        <v>01</v>
      </c>
      <c r="K2610" s="7">
        <f>YEAR(Origen[[#This Row],[Fecha Compra]])</f>
        <v>2038</v>
      </c>
      <c r="L2610">
        <v>4</v>
      </c>
      <c r="M2610">
        <v>99</v>
      </c>
      <c r="N2610">
        <f>Origen[[#This Row],[Unidades]]*Origen[[#This Row],[PVP]]</f>
        <v>396</v>
      </c>
      <c r="O2610" s="1" t="s">
        <v>133</v>
      </c>
      <c r="P2610" s="1" t="s">
        <v>6</v>
      </c>
      <c r="Q2610" s="1" t="s">
        <v>14</v>
      </c>
      <c r="R2610" s="1" t="s">
        <v>39</v>
      </c>
      <c r="S2610" s="1" t="s">
        <v>52</v>
      </c>
      <c r="T2610" s="1" t="s">
        <v>15</v>
      </c>
      <c r="U2610" s="1" t="s">
        <v>11</v>
      </c>
    </row>
    <row r="2611" spans="1:21" x14ac:dyDescent="0.25">
      <c r="A2611">
        <v>2613</v>
      </c>
      <c r="B2611">
        <f>IF(IFERROR(VLOOKUP(Origen[[#This Row],[Customer ID]],A2612:A6510,1,FALSE),0)&gt;0,1,0)</f>
        <v>0</v>
      </c>
      <c r="C2611">
        <v>55</v>
      </c>
      <c r="D2611" s="1" t="s">
        <v>2</v>
      </c>
      <c r="E2611" s="1" t="str">
        <f>IF(Origen[[#This Row],[Genero Sin Depurar]]="","Desconocido",Origen[[#This Row],[Genero Sin Depurar]])</f>
        <v>Male</v>
      </c>
      <c r="F2611" s="1" t="s">
        <v>71</v>
      </c>
      <c r="G2611" s="1" t="s">
        <v>49</v>
      </c>
      <c r="H2611" s="2">
        <v>50516</v>
      </c>
      <c r="I2611" s="2" t="str">
        <f>TEXT(Origen[[#This Row],[Fecha Compra]],"dddd")</f>
        <v>miércoles</v>
      </c>
      <c r="J2611" s="7" t="str">
        <f>TEXT(MONTH(Origen[[#This Row],[Fecha Compra]]),"MM")</f>
        <v>01</v>
      </c>
      <c r="K2611" s="7">
        <f>YEAR(Origen[[#This Row],[Fecha Compra]])</f>
        <v>2038</v>
      </c>
      <c r="L2611">
        <v>27</v>
      </c>
      <c r="M2611">
        <v>22</v>
      </c>
      <c r="N2611">
        <f>Origen[[#This Row],[Unidades]]*Origen[[#This Row],[PVP]]</f>
        <v>594</v>
      </c>
      <c r="O2611" s="1" t="s">
        <v>42</v>
      </c>
      <c r="P2611" s="1" t="s">
        <v>26</v>
      </c>
      <c r="Q2611" s="1" t="s">
        <v>30</v>
      </c>
      <c r="R2611" s="1" t="s">
        <v>8</v>
      </c>
      <c r="S2611" s="1" t="s">
        <v>27</v>
      </c>
      <c r="T2611" s="1" t="s">
        <v>10</v>
      </c>
      <c r="U2611" s="1" t="s">
        <v>40</v>
      </c>
    </row>
    <row r="2612" spans="1:21" x14ac:dyDescent="0.25">
      <c r="A2612">
        <v>2614</v>
      </c>
      <c r="B2612">
        <f>IF(IFERROR(VLOOKUP(Origen[[#This Row],[Customer ID]],A2613:A6511,1,FALSE),0)&gt;0,1,0)</f>
        <v>0</v>
      </c>
      <c r="C2612">
        <v>58</v>
      </c>
      <c r="D2612" s="1" t="s">
        <v>2</v>
      </c>
      <c r="E2612" s="1" t="str">
        <f>IF(Origen[[#This Row],[Genero Sin Depurar]]="","Desconocido",Origen[[#This Row],[Genero Sin Depurar]])</f>
        <v>Male</v>
      </c>
      <c r="F2612" s="1" t="s">
        <v>125</v>
      </c>
      <c r="G2612" s="1" t="s">
        <v>49</v>
      </c>
      <c r="H2612" s="2">
        <v>50518</v>
      </c>
      <c r="I2612" s="2" t="str">
        <f>TEXT(Origen[[#This Row],[Fecha Compra]],"dddd")</f>
        <v>viernes</v>
      </c>
      <c r="J2612" s="7" t="str">
        <f>TEXT(MONTH(Origen[[#This Row],[Fecha Compra]]),"MM")</f>
        <v>01</v>
      </c>
      <c r="K2612" s="7">
        <f>YEAR(Origen[[#This Row],[Fecha Compra]])</f>
        <v>2038</v>
      </c>
      <c r="L2612">
        <v>14</v>
      </c>
      <c r="M2612">
        <v>88</v>
      </c>
      <c r="N2612">
        <f>Origen[[#This Row],[Unidades]]*Origen[[#This Row],[PVP]]</f>
        <v>1232</v>
      </c>
      <c r="O2612" s="1" t="s">
        <v>129</v>
      </c>
      <c r="P2612" s="1" t="s">
        <v>26</v>
      </c>
      <c r="Q2612" s="1" t="s">
        <v>62</v>
      </c>
      <c r="R2612" s="1" t="s">
        <v>39</v>
      </c>
      <c r="S2612" s="1" t="s">
        <v>9</v>
      </c>
      <c r="T2612" s="1" t="s">
        <v>57</v>
      </c>
      <c r="U2612" s="1" t="s">
        <v>70</v>
      </c>
    </row>
    <row r="2613" spans="1:21" x14ac:dyDescent="0.25">
      <c r="A2613">
        <v>2615</v>
      </c>
      <c r="B2613">
        <f>IF(IFERROR(VLOOKUP(Origen[[#This Row],[Customer ID]],A2614:A6512,1,FALSE),0)&gt;0,1,0)</f>
        <v>0</v>
      </c>
      <c r="C2613">
        <v>18</v>
      </c>
      <c r="D2613" s="1" t="s">
        <v>2</v>
      </c>
      <c r="E2613" s="1" t="str">
        <f>IF(Origen[[#This Row],[Genero Sin Depurar]]="","Desconocido",Origen[[#This Row],[Genero Sin Depurar]])</f>
        <v>Male</v>
      </c>
      <c r="F2613" s="1" t="s">
        <v>84</v>
      </c>
      <c r="G2613" s="1" t="s">
        <v>45</v>
      </c>
      <c r="H2613" s="2">
        <v>50520</v>
      </c>
      <c r="I2613" s="2" t="str">
        <f>TEXT(Origen[[#This Row],[Fecha Compra]],"dddd")</f>
        <v>domingo</v>
      </c>
      <c r="J2613" s="7" t="str">
        <f>TEXT(MONTH(Origen[[#This Row],[Fecha Compra]]),"MM")</f>
        <v>01</v>
      </c>
      <c r="K2613" s="7">
        <f>YEAR(Origen[[#This Row],[Fecha Compra]])</f>
        <v>2038</v>
      </c>
      <c r="L2613">
        <v>36</v>
      </c>
      <c r="M2613">
        <v>65</v>
      </c>
      <c r="N2613">
        <f>Origen[[#This Row],[Unidades]]*Origen[[#This Row],[PVP]]</f>
        <v>2340</v>
      </c>
      <c r="O2613" s="1" t="s">
        <v>96</v>
      </c>
      <c r="P2613" s="1" t="s">
        <v>26</v>
      </c>
      <c r="Q2613" s="1" t="s">
        <v>30</v>
      </c>
      <c r="R2613" s="1" t="s">
        <v>19</v>
      </c>
      <c r="S2613" s="1" t="s">
        <v>9</v>
      </c>
      <c r="T2613" s="1" t="s">
        <v>57</v>
      </c>
      <c r="U2613" s="1" t="s">
        <v>11</v>
      </c>
    </row>
    <row r="2614" spans="1:21" x14ac:dyDescent="0.25">
      <c r="A2614">
        <v>2616</v>
      </c>
      <c r="B2614">
        <f>IF(IFERROR(VLOOKUP(Origen[[#This Row],[Customer ID]],A2615:A6513,1,FALSE),0)&gt;0,1,0)</f>
        <v>0</v>
      </c>
      <c r="C2614">
        <v>49</v>
      </c>
      <c r="D2614" s="1" t="s">
        <v>2</v>
      </c>
      <c r="E2614" s="1" t="str">
        <f>IF(Origen[[#This Row],[Genero Sin Depurar]]="","Desconocido",Origen[[#This Row],[Genero Sin Depurar]])</f>
        <v>Male</v>
      </c>
      <c r="F2614" s="1" t="s">
        <v>95</v>
      </c>
      <c r="G2614" s="1" t="s">
        <v>4</v>
      </c>
      <c r="H2614" s="2">
        <v>50522</v>
      </c>
      <c r="I2614" s="2" t="str">
        <f>TEXT(Origen[[#This Row],[Fecha Compra]],"dddd")</f>
        <v>martes</v>
      </c>
      <c r="J2614" s="7" t="str">
        <f>TEXT(MONTH(Origen[[#This Row],[Fecha Compra]]),"MM")</f>
        <v>01</v>
      </c>
      <c r="K2614" s="7">
        <f>YEAR(Origen[[#This Row],[Fecha Compra]])</f>
        <v>2038</v>
      </c>
      <c r="L2614">
        <v>6</v>
      </c>
      <c r="M2614">
        <v>62</v>
      </c>
      <c r="N2614">
        <f>Origen[[#This Row],[Unidades]]*Origen[[#This Row],[PVP]]</f>
        <v>372</v>
      </c>
      <c r="O2614" s="1" t="s">
        <v>99</v>
      </c>
      <c r="P2614" s="1" t="s">
        <v>26</v>
      </c>
      <c r="Q2614" s="1" t="s">
        <v>14</v>
      </c>
      <c r="R2614" s="1" t="s">
        <v>39</v>
      </c>
      <c r="S2614" s="1" t="s">
        <v>52</v>
      </c>
      <c r="T2614" s="1" t="s">
        <v>68</v>
      </c>
      <c r="U2614" s="1" t="s">
        <v>40</v>
      </c>
    </row>
    <row r="2615" spans="1:21" x14ac:dyDescent="0.25">
      <c r="A2615">
        <v>2617</v>
      </c>
      <c r="B2615">
        <f>IF(IFERROR(VLOOKUP(Origen[[#This Row],[Customer ID]],A2616:A6514,1,FALSE),0)&gt;0,1,0)</f>
        <v>0</v>
      </c>
      <c r="C2615">
        <v>61</v>
      </c>
      <c r="D2615" s="1" t="s">
        <v>2</v>
      </c>
      <c r="E2615" s="1" t="str">
        <f>IF(Origen[[#This Row],[Genero Sin Depurar]]="","Desconocido",Origen[[#This Row],[Genero Sin Depurar]])</f>
        <v>Male</v>
      </c>
      <c r="F2615" s="1" t="s">
        <v>23</v>
      </c>
      <c r="G2615" s="1" t="s">
        <v>24</v>
      </c>
      <c r="H2615" s="2">
        <v>50524</v>
      </c>
      <c r="I2615" s="2" t="str">
        <f>TEXT(Origen[[#This Row],[Fecha Compra]],"dddd")</f>
        <v>jueves</v>
      </c>
      <c r="J2615" s="7" t="str">
        <f>TEXT(MONTH(Origen[[#This Row],[Fecha Compra]]),"MM")</f>
        <v>01</v>
      </c>
      <c r="K2615" s="7">
        <f>YEAR(Origen[[#This Row],[Fecha Compra]])</f>
        <v>2038</v>
      </c>
      <c r="L2615">
        <v>46</v>
      </c>
      <c r="M2615">
        <v>55</v>
      </c>
      <c r="N2615">
        <f>Origen[[#This Row],[Unidades]]*Origen[[#This Row],[PVP]]</f>
        <v>2530</v>
      </c>
      <c r="O2615" s="1" t="s">
        <v>124</v>
      </c>
      <c r="P2615" s="1" t="s">
        <v>74</v>
      </c>
      <c r="Q2615" s="1" t="s">
        <v>55</v>
      </c>
      <c r="R2615" s="1" t="s">
        <v>19</v>
      </c>
      <c r="S2615" s="1" t="s">
        <v>9</v>
      </c>
      <c r="T2615" s="1" t="s">
        <v>15</v>
      </c>
      <c r="U2615" s="1" t="s">
        <v>31</v>
      </c>
    </row>
    <row r="2616" spans="1:21" x14ac:dyDescent="0.25">
      <c r="A2616">
        <v>2618</v>
      </c>
      <c r="B2616">
        <f>IF(IFERROR(VLOOKUP(Origen[[#This Row],[Customer ID]],A2617:A6515,1,FALSE),0)&gt;0,1,0)</f>
        <v>0</v>
      </c>
      <c r="C2616">
        <v>31</v>
      </c>
      <c r="D2616" s="1" t="s">
        <v>2</v>
      </c>
      <c r="E2616" s="1" t="str">
        <f>IF(Origen[[#This Row],[Genero Sin Depurar]]="","Desconocido",Origen[[#This Row],[Genero Sin Depurar]])</f>
        <v>Male</v>
      </c>
      <c r="F2616" s="1" t="s">
        <v>41</v>
      </c>
      <c r="G2616" s="1" t="s">
        <v>4</v>
      </c>
      <c r="H2616" s="2">
        <v>50526</v>
      </c>
      <c r="I2616" s="2" t="str">
        <f>TEXT(Origen[[#This Row],[Fecha Compra]],"dddd")</f>
        <v>sábado</v>
      </c>
      <c r="J2616" s="7" t="str">
        <f>TEXT(MONTH(Origen[[#This Row],[Fecha Compra]]),"MM")</f>
        <v>01</v>
      </c>
      <c r="K2616" s="7">
        <f>YEAR(Origen[[#This Row],[Fecha Compra]])</f>
        <v>2038</v>
      </c>
      <c r="L2616">
        <v>29</v>
      </c>
      <c r="M2616">
        <v>97</v>
      </c>
      <c r="N2616">
        <f>Origen[[#This Row],[Unidades]]*Origen[[#This Row],[PVP]]</f>
        <v>2813</v>
      </c>
      <c r="O2616" s="1" t="s">
        <v>117</v>
      </c>
      <c r="P2616" s="1" t="s">
        <v>18</v>
      </c>
      <c r="Q2616" s="1" t="s">
        <v>14</v>
      </c>
      <c r="R2616" s="1" t="s">
        <v>19</v>
      </c>
      <c r="S2616" s="1" t="s">
        <v>36</v>
      </c>
      <c r="T2616" s="1" t="s">
        <v>57</v>
      </c>
      <c r="U2616" s="1" t="s">
        <v>31</v>
      </c>
    </row>
    <row r="2617" spans="1:21" x14ac:dyDescent="0.25">
      <c r="A2617">
        <v>2619</v>
      </c>
      <c r="B2617">
        <f>IF(IFERROR(VLOOKUP(Origen[[#This Row],[Customer ID]],A2618:A6516,1,FALSE),0)&gt;0,1,0)</f>
        <v>0</v>
      </c>
      <c r="C2617">
        <v>70</v>
      </c>
      <c r="D2617" s="1" t="s">
        <v>2</v>
      </c>
      <c r="E2617" s="1" t="str">
        <f>IF(Origen[[#This Row],[Genero Sin Depurar]]="","Desconocido",Origen[[#This Row],[Genero Sin Depurar]])</f>
        <v>Male</v>
      </c>
      <c r="F2617" s="1" t="s">
        <v>48</v>
      </c>
      <c r="G2617" s="1" t="s">
        <v>49</v>
      </c>
      <c r="H2617" s="2">
        <v>50528</v>
      </c>
      <c r="I2617" s="2" t="str">
        <f>TEXT(Origen[[#This Row],[Fecha Compra]],"dddd")</f>
        <v>lunes</v>
      </c>
      <c r="J2617" s="7" t="str">
        <f>TEXT(MONTH(Origen[[#This Row],[Fecha Compra]]),"MM")</f>
        <v>01</v>
      </c>
      <c r="K2617" s="7">
        <f>YEAR(Origen[[#This Row],[Fecha Compra]])</f>
        <v>2038</v>
      </c>
      <c r="L2617">
        <v>12</v>
      </c>
      <c r="M2617">
        <v>77</v>
      </c>
      <c r="N2617">
        <f>Origen[[#This Row],[Unidades]]*Origen[[#This Row],[PVP]]</f>
        <v>924</v>
      </c>
      <c r="O2617" s="1" t="s">
        <v>42</v>
      </c>
      <c r="P2617" s="1" t="s">
        <v>6</v>
      </c>
      <c r="Q2617" s="1" t="s">
        <v>92</v>
      </c>
      <c r="R2617" s="1" t="s">
        <v>39</v>
      </c>
      <c r="S2617" s="1" t="s">
        <v>9</v>
      </c>
      <c r="T2617" s="1" t="s">
        <v>10</v>
      </c>
      <c r="U2617" s="1" t="s">
        <v>70</v>
      </c>
    </row>
    <row r="2618" spans="1:21" x14ac:dyDescent="0.25">
      <c r="A2618">
        <v>2620</v>
      </c>
      <c r="B2618">
        <f>IF(IFERROR(VLOOKUP(Origen[[#This Row],[Customer ID]],A2619:A6517,1,FALSE),0)&gt;0,1,0)</f>
        <v>0</v>
      </c>
      <c r="C2618">
        <v>68</v>
      </c>
      <c r="D2618" s="1" t="s">
        <v>2</v>
      </c>
      <c r="E2618" s="1" t="str">
        <f>IF(Origen[[#This Row],[Genero Sin Depurar]]="","Desconocido",Origen[[#This Row],[Genero Sin Depurar]])</f>
        <v>Male</v>
      </c>
      <c r="F2618" s="1" t="s">
        <v>77</v>
      </c>
      <c r="G2618" s="1" t="s">
        <v>4</v>
      </c>
      <c r="H2618" s="2">
        <v>50530</v>
      </c>
      <c r="I2618" s="2" t="str">
        <f>TEXT(Origen[[#This Row],[Fecha Compra]],"dddd")</f>
        <v>miércoles</v>
      </c>
      <c r="J2618" s="7" t="str">
        <f>TEXT(MONTH(Origen[[#This Row],[Fecha Compra]]),"MM")</f>
        <v>01</v>
      </c>
      <c r="K2618" s="7">
        <f>YEAR(Origen[[#This Row],[Fecha Compra]])</f>
        <v>2038</v>
      </c>
      <c r="L2618">
        <v>47</v>
      </c>
      <c r="M2618">
        <v>40</v>
      </c>
      <c r="N2618">
        <f>Origen[[#This Row],[Unidades]]*Origen[[#This Row],[PVP]]</f>
        <v>1880</v>
      </c>
      <c r="O2618" s="1" t="s">
        <v>121</v>
      </c>
      <c r="P2618" s="1" t="s">
        <v>6</v>
      </c>
      <c r="Q2618" s="1" t="s">
        <v>108</v>
      </c>
      <c r="R2618" s="1" t="s">
        <v>8</v>
      </c>
      <c r="S2618" s="1" t="s">
        <v>20</v>
      </c>
      <c r="T2618" s="1" t="s">
        <v>21</v>
      </c>
      <c r="U2618" s="1" t="s">
        <v>22</v>
      </c>
    </row>
    <row r="2619" spans="1:21" x14ac:dyDescent="0.25">
      <c r="A2619">
        <v>2621</v>
      </c>
      <c r="B2619">
        <f>IF(IFERROR(VLOOKUP(Origen[[#This Row],[Customer ID]],A2620:A6518,1,FALSE),0)&gt;0,1,0)</f>
        <v>0</v>
      </c>
      <c r="C2619">
        <v>27</v>
      </c>
      <c r="D2619" s="1" t="s">
        <v>2</v>
      </c>
      <c r="E2619" s="1" t="str">
        <f>IF(Origen[[#This Row],[Genero Sin Depurar]]="","Desconocido",Origen[[#This Row],[Genero Sin Depurar]])</f>
        <v>Male</v>
      </c>
      <c r="F2619" s="1" t="s">
        <v>3</v>
      </c>
      <c r="G2619" s="1" t="s">
        <v>4</v>
      </c>
      <c r="H2619" s="2">
        <v>50532</v>
      </c>
      <c r="I2619" s="2" t="str">
        <f>TEXT(Origen[[#This Row],[Fecha Compra]],"dddd")</f>
        <v>viernes</v>
      </c>
      <c r="J2619" s="7" t="str">
        <f>TEXT(MONTH(Origen[[#This Row],[Fecha Compra]]),"MM")</f>
        <v>01</v>
      </c>
      <c r="K2619" s="7">
        <f>YEAR(Origen[[#This Row],[Fecha Compra]])</f>
        <v>2038</v>
      </c>
      <c r="L2619">
        <v>28</v>
      </c>
      <c r="M2619">
        <v>23</v>
      </c>
      <c r="N2619">
        <f>Origen[[#This Row],[Unidades]]*Origen[[#This Row],[PVP]]</f>
        <v>644</v>
      </c>
      <c r="O2619" s="1" t="s">
        <v>105</v>
      </c>
      <c r="P2619" s="1" t="s">
        <v>18</v>
      </c>
      <c r="Q2619" s="1" t="s">
        <v>75</v>
      </c>
      <c r="R2619" s="1" t="s">
        <v>8</v>
      </c>
      <c r="S2619" s="1" t="s">
        <v>36</v>
      </c>
      <c r="T2619" s="1" t="s">
        <v>68</v>
      </c>
      <c r="U2619" s="1" t="s">
        <v>31</v>
      </c>
    </row>
    <row r="2620" spans="1:21" x14ac:dyDescent="0.25">
      <c r="A2620">
        <v>2622</v>
      </c>
      <c r="B2620">
        <f>IF(IFERROR(VLOOKUP(Origen[[#This Row],[Customer ID]],A2621:A6519,1,FALSE),0)&gt;0,1,0)</f>
        <v>0</v>
      </c>
      <c r="C2620">
        <v>48</v>
      </c>
      <c r="D2620" s="1" t="s">
        <v>2</v>
      </c>
      <c r="E2620" s="1" t="str">
        <f>IF(Origen[[#This Row],[Genero Sin Depurar]]="","Desconocido",Origen[[#This Row],[Genero Sin Depurar]])</f>
        <v>Male</v>
      </c>
      <c r="F2620" s="1" t="s">
        <v>53</v>
      </c>
      <c r="G2620" s="1" t="s">
        <v>24</v>
      </c>
      <c r="H2620" s="2">
        <v>50534</v>
      </c>
      <c r="I2620" s="2" t="str">
        <f>TEXT(Origen[[#This Row],[Fecha Compra]],"dddd")</f>
        <v>domingo</v>
      </c>
      <c r="J2620" s="7" t="str">
        <f>TEXT(MONTH(Origen[[#This Row],[Fecha Compra]]),"MM")</f>
        <v>01</v>
      </c>
      <c r="K2620" s="7">
        <f>YEAR(Origen[[#This Row],[Fecha Compra]])</f>
        <v>2038</v>
      </c>
      <c r="L2620">
        <v>21</v>
      </c>
      <c r="M2620">
        <v>46</v>
      </c>
      <c r="N2620">
        <f>Origen[[#This Row],[Unidades]]*Origen[[#This Row],[PVP]]</f>
        <v>966</v>
      </c>
      <c r="O2620" s="1" t="s">
        <v>13</v>
      </c>
      <c r="P2620" s="1" t="s">
        <v>26</v>
      </c>
      <c r="Q2620" s="1" t="s">
        <v>100</v>
      </c>
      <c r="R2620" s="1" t="s">
        <v>8</v>
      </c>
      <c r="S2620" s="1" t="s">
        <v>9</v>
      </c>
      <c r="T2620" s="1" t="s">
        <v>57</v>
      </c>
      <c r="U2620" s="1" t="s">
        <v>31</v>
      </c>
    </row>
    <row r="2621" spans="1:21" x14ac:dyDescent="0.25">
      <c r="A2621">
        <v>2623</v>
      </c>
      <c r="B2621">
        <f>IF(IFERROR(VLOOKUP(Origen[[#This Row],[Customer ID]],A2622:A6520,1,FALSE),0)&gt;0,1,0)</f>
        <v>0</v>
      </c>
      <c r="C2621">
        <v>63</v>
      </c>
      <c r="D2621" s="1" t="s">
        <v>2</v>
      </c>
      <c r="E2621" s="1" t="str">
        <f>IF(Origen[[#This Row],[Genero Sin Depurar]]="","Desconocido",Origen[[#This Row],[Genero Sin Depurar]])</f>
        <v>Male</v>
      </c>
      <c r="F2621" s="1" t="s">
        <v>114</v>
      </c>
      <c r="G2621" s="1" t="s">
        <v>49</v>
      </c>
      <c r="H2621" s="2">
        <v>50536</v>
      </c>
      <c r="I2621" s="2" t="str">
        <f>TEXT(Origen[[#This Row],[Fecha Compra]],"dddd")</f>
        <v>martes</v>
      </c>
      <c r="J2621" s="7" t="str">
        <f>TEXT(MONTH(Origen[[#This Row],[Fecha Compra]]),"MM")</f>
        <v>01</v>
      </c>
      <c r="K2621" s="7">
        <f>YEAR(Origen[[#This Row],[Fecha Compra]])</f>
        <v>2038</v>
      </c>
      <c r="L2621">
        <v>15</v>
      </c>
      <c r="M2621">
        <v>75</v>
      </c>
      <c r="N2621">
        <f>Origen[[#This Row],[Unidades]]*Origen[[#This Row],[PVP]]</f>
        <v>1125</v>
      </c>
      <c r="O2621" s="1" t="s">
        <v>64</v>
      </c>
      <c r="P2621" s="1" t="s">
        <v>26</v>
      </c>
      <c r="Q2621" s="1" t="s">
        <v>116</v>
      </c>
      <c r="R2621" s="1" t="s">
        <v>19</v>
      </c>
      <c r="S2621" s="1" t="s">
        <v>52</v>
      </c>
      <c r="T2621" s="1" t="s">
        <v>21</v>
      </c>
      <c r="U2621" s="1" t="s">
        <v>31</v>
      </c>
    </row>
    <row r="2622" spans="1:21" x14ac:dyDescent="0.25">
      <c r="A2622">
        <v>2624</v>
      </c>
      <c r="B2622">
        <f>IF(IFERROR(VLOOKUP(Origen[[#This Row],[Customer ID]],A2623:A6521,1,FALSE),0)&gt;0,1,0)</f>
        <v>0</v>
      </c>
      <c r="C2622">
        <v>49</v>
      </c>
      <c r="D2622" s="1" t="s">
        <v>2</v>
      </c>
      <c r="E2622" s="1" t="str">
        <f>IF(Origen[[#This Row],[Genero Sin Depurar]]="","Desconocido",Origen[[#This Row],[Genero Sin Depurar]])</f>
        <v>Male</v>
      </c>
      <c r="F2622" s="1" t="s">
        <v>53</v>
      </c>
      <c r="G2622" s="1" t="s">
        <v>24</v>
      </c>
      <c r="H2622" s="2">
        <v>50538</v>
      </c>
      <c r="I2622" s="2" t="str">
        <f>TEXT(Origen[[#This Row],[Fecha Compra]],"dddd")</f>
        <v>jueves</v>
      </c>
      <c r="J2622" s="7" t="str">
        <f>TEXT(MONTH(Origen[[#This Row],[Fecha Compra]]),"MM")</f>
        <v>01</v>
      </c>
      <c r="K2622" s="7">
        <f>YEAR(Origen[[#This Row],[Fecha Compra]])</f>
        <v>2038</v>
      </c>
      <c r="L2622">
        <v>38</v>
      </c>
      <c r="M2622">
        <v>76</v>
      </c>
      <c r="N2622">
        <f>Origen[[#This Row],[Unidades]]*Origen[[#This Row],[PVP]]</f>
        <v>2888</v>
      </c>
      <c r="O2622" s="1" t="s">
        <v>17</v>
      </c>
      <c r="P2622" s="1" t="s">
        <v>26</v>
      </c>
      <c r="Q2622" s="1" t="s">
        <v>62</v>
      </c>
      <c r="R2622" s="1" t="s">
        <v>39</v>
      </c>
      <c r="S2622" s="1" t="s">
        <v>27</v>
      </c>
      <c r="T2622" s="1" t="s">
        <v>15</v>
      </c>
      <c r="U2622" s="1" t="s">
        <v>31</v>
      </c>
    </row>
    <row r="2623" spans="1:21" x14ac:dyDescent="0.25">
      <c r="A2623">
        <v>2625</v>
      </c>
      <c r="B2623">
        <f>IF(IFERROR(VLOOKUP(Origen[[#This Row],[Customer ID]],A2624:A6522,1,FALSE),0)&gt;0,1,0)</f>
        <v>0</v>
      </c>
      <c r="C2623">
        <v>19</v>
      </c>
      <c r="D2623" s="1" t="s">
        <v>2</v>
      </c>
      <c r="E2623" s="1" t="str">
        <f>IF(Origen[[#This Row],[Genero Sin Depurar]]="","Desconocido",Origen[[#This Row],[Genero Sin Depurar]])</f>
        <v>Male</v>
      </c>
      <c r="F2623" s="1" t="s">
        <v>63</v>
      </c>
      <c r="G2623" s="1" t="s">
        <v>4</v>
      </c>
      <c r="H2623" s="2">
        <v>50540</v>
      </c>
      <c r="I2623" s="2" t="str">
        <f>TEXT(Origen[[#This Row],[Fecha Compra]],"dddd")</f>
        <v>sábado</v>
      </c>
      <c r="J2623" s="7" t="str">
        <f>TEXT(MONTH(Origen[[#This Row],[Fecha Compra]]),"MM")</f>
        <v>01</v>
      </c>
      <c r="K2623" s="7">
        <f>YEAR(Origen[[#This Row],[Fecha Compra]])</f>
        <v>2038</v>
      </c>
      <c r="L2623">
        <v>19</v>
      </c>
      <c r="M2623">
        <v>59</v>
      </c>
      <c r="N2623">
        <f>Origen[[#This Row],[Unidades]]*Origen[[#This Row],[PVP]]</f>
        <v>1121</v>
      </c>
      <c r="O2623" s="1" t="s">
        <v>129</v>
      </c>
      <c r="P2623" s="1" t="s">
        <v>26</v>
      </c>
      <c r="Q2623" s="1" t="s">
        <v>108</v>
      </c>
      <c r="R2623" s="1" t="s">
        <v>35</v>
      </c>
      <c r="S2623" s="1" t="s">
        <v>36</v>
      </c>
      <c r="T2623" s="1" t="s">
        <v>21</v>
      </c>
      <c r="U2623" s="1" t="s">
        <v>31</v>
      </c>
    </row>
    <row r="2624" spans="1:21" x14ac:dyDescent="0.25">
      <c r="A2624">
        <v>2626</v>
      </c>
      <c r="B2624">
        <f>IF(IFERROR(VLOOKUP(Origen[[#This Row],[Customer ID]],A2625:A6523,1,FALSE),0)&gt;0,1,0)</f>
        <v>0</v>
      </c>
      <c r="C2624">
        <v>30</v>
      </c>
      <c r="D2624" s="1" t="s">
        <v>2</v>
      </c>
      <c r="E2624" s="1" t="str">
        <f>IF(Origen[[#This Row],[Genero Sin Depurar]]="","Desconocido",Origen[[#This Row],[Genero Sin Depurar]])</f>
        <v>Male</v>
      </c>
      <c r="F2624" s="1" t="s">
        <v>69</v>
      </c>
      <c r="G2624" s="1" t="s">
        <v>4</v>
      </c>
      <c r="H2624" s="2">
        <v>50542</v>
      </c>
      <c r="I2624" s="2" t="str">
        <f>TEXT(Origen[[#This Row],[Fecha Compra]],"dddd")</f>
        <v>lunes</v>
      </c>
      <c r="J2624" s="7" t="str">
        <f>TEXT(MONTH(Origen[[#This Row],[Fecha Compra]]),"MM")</f>
        <v>01</v>
      </c>
      <c r="K2624" s="7">
        <f>YEAR(Origen[[#This Row],[Fecha Compra]])</f>
        <v>2038</v>
      </c>
      <c r="L2624">
        <v>31</v>
      </c>
      <c r="M2624">
        <v>51</v>
      </c>
      <c r="N2624">
        <f>Origen[[#This Row],[Unidades]]*Origen[[#This Row],[PVP]]</f>
        <v>1581</v>
      </c>
      <c r="O2624" s="1" t="s">
        <v>94</v>
      </c>
      <c r="P2624" s="1" t="s">
        <v>6</v>
      </c>
      <c r="Q2624" s="1" t="s">
        <v>91</v>
      </c>
      <c r="R2624" s="1" t="s">
        <v>35</v>
      </c>
      <c r="S2624" s="1" t="s">
        <v>36</v>
      </c>
      <c r="T2624" s="1" t="s">
        <v>21</v>
      </c>
      <c r="U2624" s="1" t="s">
        <v>22</v>
      </c>
    </row>
    <row r="2625" spans="1:21" x14ac:dyDescent="0.25">
      <c r="A2625">
        <v>2627</v>
      </c>
      <c r="B2625">
        <f>IF(IFERROR(VLOOKUP(Origen[[#This Row],[Customer ID]],A2626:A6524,1,FALSE),0)&gt;0,1,0)</f>
        <v>0</v>
      </c>
      <c r="C2625">
        <v>50</v>
      </c>
      <c r="D2625" s="1" t="s">
        <v>2</v>
      </c>
      <c r="E2625" s="1" t="str">
        <f>IF(Origen[[#This Row],[Genero Sin Depurar]]="","Desconocido",Origen[[#This Row],[Genero Sin Depurar]])</f>
        <v>Male</v>
      </c>
      <c r="F2625" s="1" t="s">
        <v>84</v>
      </c>
      <c r="G2625" s="1" t="s">
        <v>45</v>
      </c>
      <c r="H2625" s="2">
        <v>50544</v>
      </c>
      <c r="I2625" s="2" t="str">
        <f>TEXT(Origen[[#This Row],[Fecha Compra]],"dddd")</f>
        <v>miércoles</v>
      </c>
      <c r="J2625" s="7" t="str">
        <f>TEXT(MONTH(Origen[[#This Row],[Fecha Compra]]),"MM")</f>
        <v>01</v>
      </c>
      <c r="K2625" s="7">
        <f>YEAR(Origen[[#This Row],[Fecha Compra]])</f>
        <v>2038</v>
      </c>
      <c r="L2625">
        <v>30</v>
      </c>
      <c r="M2625">
        <v>46</v>
      </c>
      <c r="N2625">
        <f>Origen[[#This Row],[Unidades]]*Origen[[#This Row],[PVP]]</f>
        <v>1380</v>
      </c>
      <c r="O2625" s="1" t="s">
        <v>25</v>
      </c>
      <c r="P2625" s="1" t="s">
        <v>74</v>
      </c>
      <c r="Q2625" s="1" t="s">
        <v>47</v>
      </c>
      <c r="R2625" s="1" t="s">
        <v>39</v>
      </c>
      <c r="S2625" s="1" t="s">
        <v>9</v>
      </c>
      <c r="T2625" s="1" t="s">
        <v>21</v>
      </c>
      <c r="U2625" s="1" t="s">
        <v>79</v>
      </c>
    </row>
    <row r="2626" spans="1:21" x14ac:dyDescent="0.25">
      <c r="A2626">
        <v>2628</v>
      </c>
      <c r="B2626">
        <f>IF(IFERROR(VLOOKUP(Origen[[#This Row],[Customer ID]],A2627:A6525,1,FALSE),0)&gt;0,1,0)</f>
        <v>0</v>
      </c>
      <c r="C2626">
        <v>66</v>
      </c>
      <c r="D2626" s="1" t="s">
        <v>2</v>
      </c>
      <c r="E2626" s="1" t="str">
        <f>IF(Origen[[#This Row],[Genero Sin Depurar]]="","Desconocido",Origen[[#This Row],[Genero Sin Depurar]])</f>
        <v>Male</v>
      </c>
      <c r="F2626" s="1" t="s">
        <v>37</v>
      </c>
      <c r="G2626" s="1" t="s">
        <v>4</v>
      </c>
      <c r="H2626" s="2">
        <v>50546</v>
      </c>
      <c r="I2626" s="2" t="str">
        <f>TEXT(Origen[[#This Row],[Fecha Compra]],"dddd")</f>
        <v>viernes</v>
      </c>
      <c r="J2626" s="7" t="str">
        <f>TEXT(MONTH(Origen[[#This Row],[Fecha Compra]]),"MM")</f>
        <v>01</v>
      </c>
      <c r="K2626" s="7">
        <f>YEAR(Origen[[#This Row],[Fecha Compra]])</f>
        <v>2038</v>
      </c>
      <c r="L2626">
        <v>40</v>
      </c>
      <c r="M2626">
        <v>26</v>
      </c>
      <c r="N2626">
        <f>Origen[[#This Row],[Unidades]]*Origen[[#This Row],[PVP]]</f>
        <v>1040</v>
      </c>
      <c r="O2626" s="1" t="s">
        <v>50</v>
      </c>
      <c r="P2626" s="1" t="s">
        <v>6</v>
      </c>
      <c r="Q2626" s="1" t="s">
        <v>47</v>
      </c>
      <c r="R2626" s="1" t="s">
        <v>39</v>
      </c>
      <c r="S2626" s="1" t="s">
        <v>27</v>
      </c>
      <c r="T2626" s="1" t="s">
        <v>57</v>
      </c>
      <c r="U2626" s="1" t="s">
        <v>40</v>
      </c>
    </row>
    <row r="2627" spans="1:21" x14ac:dyDescent="0.25">
      <c r="A2627">
        <v>2629</v>
      </c>
      <c r="B2627">
        <f>IF(IFERROR(VLOOKUP(Origen[[#This Row],[Customer ID]],A2628:A6526,1,FALSE),0)&gt;0,1,0)</f>
        <v>0</v>
      </c>
      <c r="C2627">
        <v>25</v>
      </c>
      <c r="D2627" s="1" t="s">
        <v>2</v>
      </c>
      <c r="E2627" s="1" t="str">
        <f>IF(Origen[[#This Row],[Genero Sin Depurar]]="","Desconocido",Origen[[#This Row],[Genero Sin Depurar]])</f>
        <v>Male</v>
      </c>
      <c r="F2627" s="1" t="s">
        <v>86</v>
      </c>
      <c r="G2627" s="1" t="s">
        <v>4</v>
      </c>
      <c r="H2627" s="2">
        <v>50548</v>
      </c>
      <c r="I2627" s="2" t="str">
        <f>TEXT(Origen[[#This Row],[Fecha Compra]],"dddd")</f>
        <v>domingo</v>
      </c>
      <c r="J2627" s="7" t="str">
        <f>TEXT(MONTH(Origen[[#This Row],[Fecha Compra]]),"MM")</f>
        <v>01</v>
      </c>
      <c r="K2627" s="7">
        <f>YEAR(Origen[[#This Row],[Fecha Compra]])</f>
        <v>2038</v>
      </c>
      <c r="L2627">
        <v>42</v>
      </c>
      <c r="M2627">
        <v>51</v>
      </c>
      <c r="N2627">
        <f>Origen[[#This Row],[Unidades]]*Origen[[#This Row],[PVP]]</f>
        <v>2142</v>
      </c>
      <c r="O2627" s="1" t="s">
        <v>33</v>
      </c>
      <c r="P2627" s="1" t="s">
        <v>26</v>
      </c>
      <c r="Q2627" s="1" t="s">
        <v>47</v>
      </c>
      <c r="R2627" s="1" t="s">
        <v>35</v>
      </c>
      <c r="S2627" s="1" t="s">
        <v>27</v>
      </c>
      <c r="T2627" s="1" t="s">
        <v>21</v>
      </c>
      <c r="U2627" s="1" t="s">
        <v>58</v>
      </c>
    </row>
    <row r="2628" spans="1:21" x14ac:dyDescent="0.25">
      <c r="A2628">
        <v>2630</v>
      </c>
      <c r="B2628">
        <f>IF(IFERROR(VLOOKUP(Origen[[#This Row],[Customer ID]],A2629:A6527,1,FALSE),0)&gt;0,1,0)</f>
        <v>0</v>
      </c>
      <c r="C2628">
        <v>61</v>
      </c>
      <c r="D2628" s="1" t="s">
        <v>2</v>
      </c>
      <c r="E2628" s="1" t="str">
        <f>IF(Origen[[#This Row],[Genero Sin Depurar]]="","Desconocido",Origen[[#This Row],[Genero Sin Depurar]])</f>
        <v>Male</v>
      </c>
      <c r="F2628" s="1" t="s">
        <v>101</v>
      </c>
      <c r="G2628" s="1" t="s">
        <v>49</v>
      </c>
      <c r="H2628" s="2">
        <v>50550</v>
      </c>
      <c r="I2628" s="2" t="str">
        <f>TEXT(Origen[[#This Row],[Fecha Compra]],"dddd")</f>
        <v>martes</v>
      </c>
      <c r="J2628" s="7" t="str">
        <f>TEXT(MONTH(Origen[[#This Row],[Fecha Compra]]),"MM")</f>
        <v>01</v>
      </c>
      <c r="K2628" s="7">
        <f>YEAR(Origen[[#This Row],[Fecha Compra]])</f>
        <v>2038</v>
      </c>
      <c r="L2628">
        <v>25</v>
      </c>
      <c r="M2628">
        <v>44</v>
      </c>
      <c r="N2628">
        <f>Origen[[#This Row],[Unidades]]*Origen[[#This Row],[PVP]]</f>
        <v>1100</v>
      </c>
      <c r="O2628" s="1" t="s">
        <v>64</v>
      </c>
      <c r="P2628" s="1" t="s">
        <v>26</v>
      </c>
      <c r="Q2628" s="1" t="s">
        <v>82</v>
      </c>
      <c r="R2628" s="1" t="s">
        <v>8</v>
      </c>
      <c r="S2628" s="1" t="s">
        <v>20</v>
      </c>
      <c r="T2628" s="1" t="s">
        <v>10</v>
      </c>
      <c r="U2628" s="1" t="s">
        <v>31</v>
      </c>
    </row>
    <row r="2629" spans="1:21" x14ac:dyDescent="0.25">
      <c r="A2629">
        <v>2631</v>
      </c>
      <c r="B2629">
        <f>IF(IFERROR(VLOOKUP(Origen[[#This Row],[Customer ID]],A2630:A6528,1,FALSE),0)&gt;0,1,0)</f>
        <v>0</v>
      </c>
      <c r="C2629">
        <v>29</v>
      </c>
      <c r="D2629" s="1" t="s">
        <v>2</v>
      </c>
      <c r="E2629" s="1" t="str">
        <f>IF(Origen[[#This Row],[Genero Sin Depurar]]="","Desconocido",Origen[[#This Row],[Genero Sin Depurar]])</f>
        <v>Male</v>
      </c>
      <c r="F2629" s="1" t="s">
        <v>69</v>
      </c>
      <c r="G2629" s="1" t="s">
        <v>4</v>
      </c>
      <c r="H2629" s="2">
        <v>50552</v>
      </c>
      <c r="I2629" s="2" t="str">
        <f>TEXT(Origen[[#This Row],[Fecha Compra]],"dddd")</f>
        <v>jueves</v>
      </c>
      <c r="J2629" s="7" t="str">
        <f>TEXT(MONTH(Origen[[#This Row],[Fecha Compra]]),"MM")</f>
        <v>01</v>
      </c>
      <c r="K2629" s="7">
        <f>YEAR(Origen[[#This Row],[Fecha Compra]])</f>
        <v>2038</v>
      </c>
      <c r="L2629">
        <v>20</v>
      </c>
      <c r="M2629">
        <v>82</v>
      </c>
      <c r="N2629">
        <f>Origen[[#This Row],[Unidades]]*Origen[[#This Row],[PVP]]</f>
        <v>1640</v>
      </c>
      <c r="O2629" s="1" t="s">
        <v>13</v>
      </c>
      <c r="P2629" s="1" t="s">
        <v>18</v>
      </c>
      <c r="Q2629" s="1" t="s">
        <v>51</v>
      </c>
      <c r="R2629" s="1" t="s">
        <v>19</v>
      </c>
      <c r="S2629" s="1" t="s">
        <v>20</v>
      </c>
      <c r="T2629" s="1" t="s">
        <v>15</v>
      </c>
      <c r="U2629" s="1" t="s">
        <v>40</v>
      </c>
    </row>
    <row r="2630" spans="1:21" x14ac:dyDescent="0.25">
      <c r="A2630">
        <v>2632</v>
      </c>
      <c r="B2630">
        <f>IF(IFERROR(VLOOKUP(Origen[[#This Row],[Customer ID]],A2631:A6529,1,FALSE),0)&gt;0,1,0)</f>
        <v>0</v>
      </c>
      <c r="C2630">
        <v>53</v>
      </c>
      <c r="D2630" s="1" t="s">
        <v>2</v>
      </c>
      <c r="E2630" s="1" t="str">
        <f>IF(Origen[[#This Row],[Genero Sin Depurar]]="","Desconocido",Origen[[#This Row],[Genero Sin Depurar]])</f>
        <v>Male</v>
      </c>
      <c r="F2630" s="1" t="s">
        <v>69</v>
      </c>
      <c r="G2630" s="1" t="s">
        <v>4</v>
      </c>
      <c r="H2630" s="2">
        <v>50554</v>
      </c>
      <c r="I2630" s="2" t="str">
        <f>TEXT(Origen[[#This Row],[Fecha Compra]],"dddd")</f>
        <v>sábado</v>
      </c>
      <c r="J2630" s="7" t="str">
        <f>TEXT(MONTH(Origen[[#This Row],[Fecha Compra]]),"MM")</f>
        <v>01</v>
      </c>
      <c r="K2630" s="7">
        <f>YEAR(Origen[[#This Row],[Fecha Compra]])</f>
        <v>2038</v>
      </c>
      <c r="L2630">
        <v>3</v>
      </c>
      <c r="M2630">
        <v>44</v>
      </c>
      <c r="N2630">
        <f>Origen[[#This Row],[Unidades]]*Origen[[#This Row],[PVP]]</f>
        <v>132</v>
      </c>
      <c r="O2630" s="1" t="s">
        <v>121</v>
      </c>
      <c r="P2630" s="1" t="s">
        <v>18</v>
      </c>
      <c r="Q2630" s="1" t="s">
        <v>65</v>
      </c>
      <c r="R2630" s="1" t="s">
        <v>35</v>
      </c>
      <c r="S2630" s="1" t="s">
        <v>9</v>
      </c>
      <c r="T2630" s="1" t="s">
        <v>15</v>
      </c>
      <c r="U2630" s="1" t="s">
        <v>22</v>
      </c>
    </row>
    <row r="2631" spans="1:21" x14ac:dyDescent="0.25">
      <c r="A2631">
        <v>2633</v>
      </c>
      <c r="B2631">
        <f>IF(IFERROR(VLOOKUP(Origen[[#This Row],[Customer ID]],A2632:A6530,1,FALSE),0)&gt;0,1,0)</f>
        <v>0</v>
      </c>
      <c r="C2631">
        <v>24</v>
      </c>
      <c r="D2631" s="1" t="s">
        <v>2</v>
      </c>
      <c r="E2631" s="1" t="str">
        <f>IF(Origen[[#This Row],[Genero Sin Depurar]]="","Desconocido",Origen[[#This Row],[Genero Sin Depurar]])</f>
        <v>Male</v>
      </c>
      <c r="F2631" s="1" t="s">
        <v>101</v>
      </c>
      <c r="G2631" s="1" t="s">
        <v>49</v>
      </c>
      <c r="H2631" s="2">
        <v>50556</v>
      </c>
      <c r="I2631" s="2" t="str">
        <f>TEXT(Origen[[#This Row],[Fecha Compra]],"dddd")</f>
        <v>lunes</v>
      </c>
      <c r="J2631" s="7" t="str">
        <f>TEXT(MONTH(Origen[[#This Row],[Fecha Compra]]),"MM")</f>
        <v>01</v>
      </c>
      <c r="K2631" s="7">
        <f>YEAR(Origen[[#This Row],[Fecha Compra]])</f>
        <v>2038</v>
      </c>
      <c r="L2631">
        <v>14</v>
      </c>
      <c r="M2631">
        <v>27</v>
      </c>
      <c r="N2631">
        <f>Origen[[#This Row],[Unidades]]*Origen[[#This Row],[PVP]]</f>
        <v>378</v>
      </c>
      <c r="O2631" s="1" t="s">
        <v>102</v>
      </c>
      <c r="P2631" s="1" t="s">
        <v>26</v>
      </c>
      <c r="Q2631" s="1" t="s">
        <v>76</v>
      </c>
      <c r="R2631" s="1" t="s">
        <v>39</v>
      </c>
      <c r="S2631" s="1" t="s">
        <v>27</v>
      </c>
      <c r="T2631" s="1" t="s">
        <v>15</v>
      </c>
      <c r="U2631" s="1" t="s">
        <v>31</v>
      </c>
    </row>
    <row r="2632" spans="1:21" x14ac:dyDescent="0.25">
      <c r="A2632">
        <v>2634</v>
      </c>
      <c r="B2632">
        <f>IF(IFERROR(VLOOKUP(Origen[[#This Row],[Customer ID]],A2633:A6531,1,FALSE),0)&gt;0,1,0)</f>
        <v>0</v>
      </c>
      <c r="C2632">
        <v>51</v>
      </c>
      <c r="D2632" s="1" t="s">
        <v>2</v>
      </c>
      <c r="E2632" s="1" t="str">
        <f>IF(Origen[[#This Row],[Genero Sin Depurar]]="","Desconocido",Origen[[#This Row],[Genero Sin Depurar]])</f>
        <v>Male</v>
      </c>
      <c r="F2632" s="1" t="s">
        <v>71</v>
      </c>
      <c r="G2632" s="1" t="s">
        <v>49</v>
      </c>
      <c r="H2632" s="2">
        <v>50558</v>
      </c>
      <c r="I2632" s="2" t="str">
        <f>TEXT(Origen[[#This Row],[Fecha Compra]],"dddd")</f>
        <v>miércoles</v>
      </c>
      <c r="J2632" s="7" t="str">
        <f>TEXT(MONTH(Origen[[#This Row],[Fecha Compra]]),"MM")</f>
        <v>01</v>
      </c>
      <c r="K2632" s="7">
        <f>YEAR(Origen[[#This Row],[Fecha Compra]])</f>
        <v>2038</v>
      </c>
      <c r="L2632">
        <v>32</v>
      </c>
      <c r="M2632">
        <v>90</v>
      </c>
      <c r="N2632">
        <f>Origen[[#This Row],[Unidades]]*Origen[[#This Row],[PVP]]</f>
        <v>2880</v>
      </c>
      <c r="O2632" s="1" t="s">
        <v>102</v>
      </c>
      <c r="P2632" s="1" t="s">
        <v>26</v>
      </c>
      <c r="Q2632" s="1" t="s">
        <v>55</v>
      </c>
      <c r="R2632" s="1" t="s">
        <v>39</v>
      </c>
      <c r="S2632" s="1" t="s">
        <v>27</v>
      </c>
      <c r="T2632" s="1" t="s">
        <v>21</v>
      </c>
      <c r="U2632" s="1" t="s">
        <v>11</v>
      </c>
    </row>
    <row r="2633" spans="1:21" x14ac:dyDescent="0.25">
      <c r="A2633">
        <v>2635</v>
      </c>
      <c r="B2633">
        <f>IF(IFERROR(VLOOKUP(Origen[[#This Row],[Customer ID]],A2634:A6532,1,FALSE),0)&gt;0,1,0)</f>
        <v>0</v>
      </c>
      <c r="C2633">
        <v>26</v>
      </c>
      <c r="D2633" s="1" t="s">
        <v>2</v>
      </c>
      <c r="E2633" s="1" t="str">
        <f>IF(Origen[[#This Row],[Genero Sin Depurar]]="","Desconocido",Origen[[#This Row],[Genero Sin Depurar]])</f>
        <v>Male</v>
      </c>
      <c r="F2633" s="1" t="s">
        <v>23</v>
      </c>
      <c r="G2633" s="1" t="s">
        <v>24</v>
      </c>
      <c r="H2633" s="2">
        <v>50560</v>
      </c>
      <c r="I2633" s="2" t="str">
        <f>TEXT(Origen[[#This Row],[Fecha Compra]],"dddd")</f>
        <v>viernes</v>
      </c>
      <c r="J2633" s="7" t="str">
        <f>TEXT(MONTH(Origen[[#This Row],[Fecha Compra]]),"MM")</f>
        <v>01</v>
      </c>
      <c r="K2633" s="7">
        <f>YEAR(Origen[[#This Row],[Fecha Compra]])</f>
        <v>2038</v>
      </c>
      <c r="L2633">
        <v>20</v>
      </c>
      <c r="M2633">
        <v>58</v>
      </c>
      <c r="N2633">
        <f>Origen[[#This Row],[Unidades]]*Origen[[#This Row],[PVP]]</f>
        <v>1160</v>
      </c>
      <c r="O2633" s="1" t="s">
        <v>80</v>
      </c>
      <c r="P2633" s="1" t="s">
        <v>18</v>
      </c>
      <c r="Q2633" s="1" t="s">
        <v>76</v>
      </c>
      <c r="R2633" s="1" t="s">
        <v>35</v>
      </c>
      <c r="S2633" s="1" t="s">
        <v>56</v>
      </c>
      <c r="T2633" s="1" t="s">
        <v>28</v>
      </c>
      <c r="U2633" s="1" t="s">
        <v>79</v>
      </c>
    </row>
    <row r="2634" spans="1:21" x14ac:dyDescent="0.25">
      <c r="A2634">
        <v>2636</v>
      </c>
      <c r="B2634">
        <f>IF(IFERROR(VLOOKUP(Origen[[#This Row],[Customer ID]],A2635:A6533,1,FALSE),0)&gt;0,1,0)</f>
        <v>0</v>
      </c>
      <c r="C2634">
        <v>59</v>
      </c>
      <c r="D2634" s="1" t="s">
        <v>2</v>
      </c>
      <c r="E2634" s="1" t="str">
        <f>IF(Origen[[#This Row],[Genero Sin Depurar]]="","Desconocido",Origen[[#This Row],[Genero Sin Depurar]])</f>
        <v>Male</v>
      </c>
      <c r="F2634" s="1" t="s">
        <v>86</v>
      </c>
      <c r="G2634" s="1" t="s">
        <v>4</v>
      </c>
      <c r="H2634" s="2">
        <v>50562</v>
      </c>
      <c r="I2634" s="2" t="str">
        <f>TEXT(Origen[[#This Row],[Fecha Compra]],"dddd")</f>
        <v>domingo</v>
      </c>
      <c r="J2634" s="7" t="str">
        <f>TEXT(MONTH(Origen[[#This Row],[Fecha Compra]]),"MM")</f>
        <v>01</v>
      </c>
      <c r="K2634" s="7">
        <f>YEAR(Origen[[#This Row],[Fecha Compra]])</f>
        <v>2038</v>
      </c>
      <c r="L2634">
        <v>34</v>
      </c>
      <c r="M2634">
        <v>80</v>
      </c>
      <c r="N2634">
        <f>Origen[[#This Row],[Unidades]]*Origen[[#This Row],[PVP]]</f>
        <v>2720</v>
      </c>
      <c r="O2634" s="1" t="s">
        <v>94</v>
      </c>
      <c r="P2634" s="1" t="s">
        <v>74</v>
      </c>
      <c r="Q2634" s="1" t="s">
        <v>82</v>
      </c>
      <c r="R2634" s="1" t="s">
        <v>19</v>
      </c>
      <c r="S2634" s="1" t="s">
        <v>52</v>
      </c>
      <c r="T2634" s="1" t="s">
        <v>28</v>
      </c>
      <c r="U2634" s="1" t="s">
        <v>11</v>
      </c>
    </row>
    <row r="2635" spans="1:21" x14ac:dyDescent="0.25">
      <c r="A2635">
        <v>2637</v>
      </c>
      <c r="B2635">
        <f>IF(IFERROR(VLOOKUP(Origen[[#This Row],[Customer ID]],A2636:A6534,1,FALSE),0)&gt;0,1,0)</f>
        <v>0</v>
      </c>
      <c r="C2635">
        <v>41</v>
      </c>
      <c r="D2635" s="1" t="s">
        <v>2</v>
      </c>
      <c r="E2635" s="1" t="str">
        <f>IF(Origen[[#This Row],[Genero Sin Depurar]]="","Desconocido",Origen[[#This Row],[Genero Sin Depurar]])</f>
        <v>Male</v>
      </c>
      <c r="F2635" s="1" t="s">
        <v>84</v>
      </c>
      <c r="G2635" s="1" t="s">
        <v>45</v>
      </c>
      <c r="H2635" s="2">
        <v>50564</v>
      </c>
      <c r="I2635" s="2" t="str">
        <f>TEXT(Origen[[#This Row],[Fecha Compra]],"dddd")</f>
        <v>martes</v>
      </c>
      <c r="J2635" s="7" t="str">
        <f>TEXT(MONTH(Origen[[#This Row],[Fecha Compra]]),"MM")</f>
        <v>01</v>
      </c>
      <c r="K2635" s="7">
        <f>YEAR(Origen[[#This Row],[Fecha Compra]])</f>
        <v>2038</v>
      </c>
      <c r="L2635">
        <v>6</v>
      </c>
      <c r="M2635">
        <v>40</v>
      </c>
      <c r="N2635">
        <f>Origen[[#This Row],[Unidades]]*Origen[[#This Row],[PVP]]</f>
        <v>240</v>
      </c>
      <c r="O2635" s="1" t="s">
        <v>122</v>
      </c>
      <c r="P2635" s="1" t="s">
        <v>18</v>
      </c>
      <c r="Q2635" s="1" t="s">
        <v>118</v>
      </c>
      <c r="R2635" s="1" t="s">
        <v>8</v>
      </c>
      <c r="S2635" s="1" t="s">
        <v>56</v>
      </c>
      <c r="T2635" s="1" t="s">
        <v>10</v>
      </c>
      <c r="U2635" s="1" t="s">
        <v>31</v>
      </c>
    </row>
    <row r="2636" spans="1:21" x14ac:dyDescent="0.25">
      <c r="A2636">
        <v>2638</v>
      </c>
      <c r="B2636">
        <f>IF(IFERROR(VLOOKUP(Origen[[#This Row],[Customer ID]],A2637:A6535,1,FALSE),0)&gt;0,1,0)</f>
        <v>0</v>
      </c>
      <c r="C2636">
        <v>20</v>
      </c>
      <c r="D2636" s="1" t="s">
        <v>2</v>
      </c>
      <c r="E2636" s="1" t="str">
        <f>IF(Origen[[#This Row],[Genero Sin Depurar]]="","Desconocido",Origen[[#This Row],[Genero Sin Depurar]])</f>
        <v>Male</v>
      </c>
      <c r="F2636" s="1" t="s">
        <v>77</v>
      </c>
      <c r="G2636" s="1" t="s">
        <v>4</v>
      </c>
      <c r="H2636" s="2">
        <v>50566</v>
      </c>
      <c r="I2636" s="2" t="str">
        <f>TEXT(Origen[[#This Row],[Fecha Compra]],"dddd")</f>
        <v>jueves</v>
      </c>
      <c r="J2636" s="7" t="str">
        <f>TEXT(MONTH(Origen[[#This Row],[Fecha Compra]]),"MM")</f>
        <v>01</v>
      </c>
      <c r="K2636" s="7">
        <f>YEAR(Origen[[#This Row],[Fecha Compra]])</f>
        <v>2038</v>
      </c>
      <c r="L2636">
        <v>2</v>
      </c>
      <c r="M2636">
        <v>23</v>
      </c>
      <c r="N2636">
        <f>Origen[[#This Row],[Unidades]]*Origen[[#This Row],[PVP]]</f>
        <v>46</v>
      </c>
      <c r="O2636" s="1" t="s">
        <v>72</v>
      </c>
      <c r="P2636" s="1" t="s">
        <v>26</v>
      </c>
      <c r="Q2636" s="1" t="s">
        <v>118</v>
      </c>
      <c r="R2636" s="1" t="s">
        <v>19</v>
      </c>
      <c r="S2636" s="1" t="s">
        <v>56</v>
      </c>
      <c r="T2636" s="1" t="s">
        <v>28</v>
      </c>
      <c r="U2636" s="1" t="s">
        <v>31</v>
      </c>
    </row>
    <row r="2637" spans="1:21" x14ac:dyDescent="0.25">
      <c r="A2637">
        <v>2639</v>
      </c>
      <c r="B2637">
        <f>IF(IFERROR(VLOOKUP(Origen[[#This Row],[Customer ID]],A2638:A6536,1,FALSE),0)&gt;0,1,0)</f>
        <v>0</v>
      </c>
      <c r="C2637">
        <v>22</v>
      </c>
      <c r="D2637" s="1" t="s">
        <v>2</v>
      </c>
      <c r="E2637" s="1" t="str">
        <f>IF(Origen[[#This Row],[Genero Sin Depurar]]="","Desconocido",Origen[[#This Row],[Genero Sin Depurar]])</f>
        <v>Male</v>
      </c>
      <c r="F2637" s="1" t="s">
        <v>37</v>
      </c>
      <c r="G2637" s="1" t="s">
        <v>4</v>
      </c>
      <c r="H2637" s="2">
        <v>50568</v>
      </c>
      <c r="I2637" s="2" t="str">
        <f>TEXT(Origen[[#This Row],[Fecha Compra]],"dddd")</f>
        <v>sábado</v>
      </c>
      <c r="J2637" s="7" t="str">
        <f>TEXT(MONTH(Origen[[#This Row],[Fecha Compra]]),"MM")</f>
        <v>01</v>
      </c>
      <c r="K2637" s="7">
        <f>YEAR(Origen[[#This Row],[Fecha Compra]])</f>
        <v>2038</v>
      </c>
      <c r="L2637">
        <v>35</v>
      </c>
      <c r="M2637">
        <v>34</v>
      </c>
      <c r="N2637">
        <f>Origen[[#This Row],[Unidades]]*Origen[[#This Row],[PVP]]</f>
        <v>1190</v>
      </c>
      <c r="O2637" s="1" t="s">
        <v>59</v>
      </c>
      <c r="P2637" s="1" t="s">
        <v>18</v>
      </c>
      <c r="Q2637" s="1" t="s">
        <v>76</v>
      </c>
      <c r="R2637" s="1" t="s">
        <v>19</v>
      </c>
      <c r="S2637" s="1" t="s">
        <v>56</v>
      </c>
      <c r="T2637" s="1" t="s">
        <v>21</v>
      </c>
      <c r="U2637" s="1" t="s">
        <v>31</v>
      </c>
    </row>
    <row r="2638" spans="1:21" x14ac:dyDescent="0.25">
      <c r="A2638">
        <v>2640</v>
      </c>
      <c r="B2638">
        <f>IF(IFERROR(VLOOKUP(Origen[[#This Row],[Customer ID]],A2639:A6537,1,FALSE),0)&gt;0,1,0)</f>
        <v>0</v>
      </c>
      <c r="C2638">
        <v>18</v>
      </c>
      <c r="D2638" s="1" t="s">
        <v>2</v>
      </c>
      <c r="E2638" s="1" t="str">
        <f>IF(Origen[[#This Row],[Genero Sin Depurar]]="","Desconocido",Origen[[#This Row],[Genero Sin Depurar]])</f>
        <v>Male</v>
      </c>
      <c r="F2638" s="1" t="s">
        <v>3</v>
      </c>
      <c r="G2638" s="1" t="s">
        <v>4</v>
      </c>
      <c r="H2638" s="2">
        <v>50570</v>
      </c>
      <c r="I2638" s="2" t="str">
        <f>TEXT(Origen[[#This Row],[Fecha Compra]],"dddd")</f>
        <v>lunes</v>
      </c>
      <c r="J2638" s="7" t="str">
        <f>TEXT(MONTH(Origen[[#This Row],[Fecha Compra]]),"MM")</f>
        <v>01</v>
      </c>
      <c r="K2638" s="7">
        <f>YEAR(Origen[[#This Row],[Fecha Compra]])</f>
        <v>2038</v>
      </c>
      <c r="L2638">
        <v>33</v>
      </c>
      <c r="M2638">
        <v>35</v>
      </c>
      <c r="N2638">
        <f>Origen[[#This Row],[Unidades]]*Origen[[#This Row],[PVP]]</f>
        <v>1155</v>
      </c>
      <c r="O2638" s="1" t="s">
        <v>64</v>
      </c>
      <c r="P2638" s="1" t="s">
        <v>74</v>
      </c>
      <c r="Q2638" s="1" t="s">
        <v>51</v>
      </c>
      <c r="R2638" s="1" t="s">
        <v>8</v>
      </c>
      <c r="S2638" s="1" t="s">
        <v>20</v>
      </c>
      <c r="T2638" s="1" t="s">
        <v>68</v>
      </c>
      <c r="U2638" s="1" t="s">
        <v>40</v>
      </c>
    </row>
    <row r="2639" spans="1:21" x14ac:dyDescent="0.25">
      <c r="A2639">
        <v>2641</v>
      </c>
      <c r="B2639">
        <f>IF(IFERROR(VLOOKUP(Origen[[#This Row],[Customer ID]],A2640:A6538,1,FALSE),0)&gt;0,1,0)</f>
        <v>0</v>
      </c>
      <c r="C2639">
        <v>30</v>
      </c>
      <c r="D2639" s="1" t="s">
        <v>2</v>
      </c>
      <c r="E2639" s="1" t="str">
        <f>IF(Origen[[#This Row],[Genero Sin Depurar]]="","Desconocido",Origen[[#This Row],[Genero Sin Depurar]])</f>
        <v>Male</v>
      </c>
      <c r="F2639" s="1" t="s">
        <v>69</v>
      </c>
      <c r="G2639" s="1" t="s">
        <v>4</v>
      </c>
      <c r="H2639" s="2">
        <v>50572</v>
      </c>
      <c r="I2639" s="2" t="str">
        <f>TEXT(Origen[[#This Row],[Fecha Compra]],"dddd")</f>
        <v>miércoles</v>
      </c>
      <c r="J2639" s="7" t="str">
        <f>TEXT(MONTH(Origen[[#This Row],[Fecha Compra]]),"MM")</f>
        <v>01</v>
      </c>
      <c r="K2639" s="7">
        <f>YEAR(Origen[[#This Row],[Fecha Compra]])</f>
        <v>2038</v>
      </c>
      <c r="L2639">
        <v>45</v>
      </c>
      <c r="M2639">
        <v>75</v>
      </c>
      <c r="N2639">
        <f>Origen[[#This Row],[Unidades]]*Origen[[#This Row],[PVP]]</f>
        <v>3375</v>
      </c>
      <c r="O2639" s="1" t="s">
        <v>98</v>
      </c>
      <c r="P2639" s="1" t="s">
        <v>6</v>
      </c>
      <c r="Q2639" s="1" t="s">
        <v>60</v>
      </c>
      <c r="R2639" s="1" t="s">
        <v>35</v>
      </c>
      <c r="S2639" s="1" t="s">
        <v>56</v>
      </c>
      <c r="T2639" s="1" t="s">
        <v>10</v>
      </c>
      <c r="U2639" s="1" t="s">
        <v>58</v>
      </c>
    </row>
    <row r="2640" spans="1:21" x14ac:dyDescent="0.25">
      <c r="A2640">
        <v>2642</v>
      </c>
      <c r="B2640">
        <f>IF(IFERROR(VLOOKUP(Origen[[#This Row],[Customer ID]],A2641:A6539,1,FALSE),0)&gt;0,1,0)</f>
        <v>0</v>
      </c>
      <c r="C2640">
        <v>25</v>
      </c>
      <c r="D2640" s="1" t="s">
        <v>2</v>
      </c>
      <c r="E2640" s="1" t="str">
        <f>IF(Origen[[#This Row],[Genero Sin Depurar]]="","Desconocido",Origen[[#This Row],[Genero Sin Depurar]])</f>
        <v>Male</v>
      </c>
      <c r="F2640" s="1" t="s">
        <v>71</v>
      </c>
      <c r="G2640" s="1" t="s">
        <v>49</v>
      </c>
      <c r="H2640" s="2">
        <v>50574</v>
      </c>
      <c r="I2640" s="2" t="str">
        <f>TEXT(Origen[[#This Row],[Fecha Compra]],"dddd")</f>
        <v>viernes</v>
      </c>
      <c r="J2640" s="7" t="str">
        <f>TEXT(MONTH(Origen[[#This Row],[Fecha Compra]]),"MM")</f>
        <v>01</v>
      </c>
      <c r="K2640" s="7">
        <f>YEAR(Origen[[#This Row],[Fecha Compra]])</f>
        <v>2038</v>
      </c>
      <c r="L2640">
        <v>20</v>
      </c>
      <c r="M2640">
        <v>60</v>
      </c>
      <c r="N2640">
        <f>Origen[[#This Row],[Unidades]]*Origen[[#This Row],[PVP]]</f>
        <v>1200</v>
      </c>
      <c r="O2640" s="1" t="s">
        <v>111</v>
      </c>
      <c r="P2640" s="1" t="s">
        <v>74</v>
      </c>
      <c r="Q2640" s="1" t="s">
        <v>60</v>
      </c>
      <c r="R2640" s="1" t="s">
        <v>8</v>
      </c>
      <c r="S2640" s="1" t="s">
        <v>27</v>
      </c>
      <c r="T2640" s="1" t="s">
        <v>57</v>
      </c>
      <c r="U2640" s="1" t="s">
        <v>79</v>
      </c>
    </row>
    <row r="2641" spans="1:21" x14ac:dyDescent="0.25">
      <c r="A2641">
        <v>2643</v>
      </c>
      <c r="B2641">
        <f>IF(IFERROR(VLOOKUP(Origen[[#This Row],[Customer ID]],A2642:A6540,1,FALSE),0)&gt;0,1,0)</f>
        <v>0</v>
      </c>
      <c r="C2641">
        <v>39</v>
      </c>
      <c r="D2641" s="1" t="s">
        <v>2</v>
      </c>
      <c r="E2641" s="1" t="str">
        <f>IF(Origen[[#This Row],[Genero Sin Depurar]]="","Desconocido",Origen[[#This Row],[Genero Sin Depurar]])</f>
        <v>Male</v>
      </c>
      <c r="F2641" s="1" t="s">
        <v>115</v>
      </c>
      <c r="G2641" s="1" t="s">
        <v>49</v>
      </c>
      <c r="H2641" s="2">
        <v>50576</v>
      </c>
      <c r="I2641" s="2" t="str">
        <f>TEXT(Origen[[#This Row],[Fecha Compra]],"dddd")</f>
        <v>domingo</v>
      </c>
      <c r="J2641" s="7" t="str">
        <f>TEXT(MONTH(Origen[[#This Row],[Fecha Compra]]),"MM")</f>
        <v>01</v>
      </c>
      <c r="K2641" s="7">
        <f>YEAR(Origen[[#This Row],[Fecha Compra]])</f>
        <v>2038</v>
      </c>
      <c r="L2641">
        <v>48</v>
      </c>
      <c r="M2641">
        <v>87</v>
      </c>
      <c r="N2641">
        <f>Origen[[#This Row],[Unidades]]*Origen[[#This Row],[PVP]]</f>
        <v>4176</v>
      </c>
      <c r="O2641" s="1" t="s">
        <v>128</v>
      </c>
      <c r="P2641" s="1" t="s">
        <v>6</v>
      </c>
      <c r="Q2641" s="1" t="s">
        <v>82</v>
      </c>
      <c r="R2641" s="1" t="s">
        <v>35</v>
      </c>
      <c r="S2641" s="1" t="s">
        <v>56</v>
      </c>
      <c r="T2641" s="1" t="s">
        <v>57</v>
      </c>
      <c r="U2641" s="1" t="s">
        <v>31</v>
      </c>
    </row>
    <row r="2642" spans="1:21" x14ac:dyDescent="0.25">
      <c r="A2642">
        <v>2644</v>
      </c>
      <c r="B2642">
        <f>IF(IFERROR(VLOOKUP(Origen[[#This Row],[Customer ID]],A2643:A6541,1,FALSE),0)&gt;0,1,0)</f>
        <v>0</v>
      </c>
      <c r="C2642">
        <v>49</v>
      </c>
      <c r="D2642" s="1" t="s">
        <v>2</v>
      </c>
      <c r="E2642" s="1" t="str">
        <f>IF(Origen[[#This Row],[Genero Sin Depurar]]="","Desconocido",Origen[[#This Row],[Genero Sin Depurar]])</f>
        <v>Male</v>
      </c>
      <c r="F2642" s="1" t="s">
        <v>125</v>
      </c>
      <c r="G2642" s="1" t="s">
        <v>49</v>
      </c>
      <c r="H2642" s="2">
        <v>50578</v>
      </c>
      <c r="I2642" s="2" t="str">
        <f>TEXT(Origen[[#This Row],[Fecha Compra]],"dddd")</f>
        <v>martes</v>
      </c>
      <c r="J2642" s="7" t="str">
        <f>TEXT(MONTH(Origen[[#This Row],[Fecha Compra]]),"MM")</f>
        <v>01</v>
      </c>
      <c r="K2642" s="7">
        <f>YEAR(Origen[[#This Row],[Fecha Compra]])</f>
        <v>2038</v>
      </c>
      <c r="L2642">
        <v>37</v>
      </c>
      <c r="M2642">
        <v>41</v>
      </c>
      <c r="N2642">
        <f>Origen[[#This Row],[Unidades]]*Origen[[#This Row],[PVP]]</f>
        <v>1517</v>
      </c>
      <c r="O2642" s="1" t="s">
        <v>110</v>
      </c>
      <c r="P2642" s="1" t="s">
        <v>18</v>
      </c>
      <c r="Q2642" s="1" t="s">
        <v>47</v>
      </c>
      <c r="R2642" s="1" t="s">
        <v>19</v>
      </c>
      <c r="S2642" s="1" t="s">
        <v>27</v>
      </c>
      <c r="T2642" s="1" t="s">
        <v>15</v>
      </c>
      <c r="U2642" s="1" t="s">
        <v>70</v>
      </c>
    </row>
    <row r="2643" spans="1:21" x14ac:dyDescent="0.25">
      <c r="A2643">
        <v>2645</v>
      </c>
      <c r="B2643">
        <f>IF(IFERROR(VLOOKUP(Origen[[#This Row],[Customer ID]],A2644:A6542,1,FALSE),0)&gt;0,1,0)</f>
        <v>0</v>
      </c>
      <c r="C2643">
        <v>25</v>
      </c>
      <c r="D2643" s="1" t="s">
        <v>2</v>
      </c>
      <c r="E2643" s="1" t="str">
        <f>IF(Origen[[#This Row],[Genero Sin Depurar]]="","Desconocido",Origen[[#This Row],[Genero Sin Depurar]])</f>
        <v>Male</v>
      </c>
      <c r="F2643" s="1" t="s">
        <v>77</v>
      </c>
      <c r="G2643" s="1" t="s">
        <v>4</v>
      </c>
      <c r="H2643" s="2">
        <v>50580</v>
      </c>
      <c r="I2643" s="2" t="str">
        <f>TEXT(Origen[[#This Row],[Fecha Compra]],"dddd")</f>
        <v>jueves</v>
      </c>
      <c r="J2643" s="7" t="str">
        <f>TEXT(MONTH(Origen[[#This Row],[Fecha Compra]]),"MM")</f>
        <v>01</v>
      </c>
      <c r="K2643" s="7">
        <f>YEAR(Origen[[#This Row],[Fecha Compra]])</f>
        <v>2038</v>
      </c>
      <c r="L2643">
        <v>4</v>
      </c>
      <c r="M2643">
        <v>83</v>
      </c>
      <c r="N2643">
        <f>Origen[[#This Row],[Unidades]]*Origen[[#This Row],[PVP]]</f>
        <v>332</v>
      </c>
      <c r="O2643" s="1" t="s">
        <v>112</v>
      </c>
      <c r="P2643" s="1" t="s">
        <v>26</v>
      </c>
      <c r="Q2643" s="1" t="s">
        <v>30</v>
      </c>
      <c r="R2643" s="1" t="s">
        <v>19</v>
      </c>
      <c r="S2643" s="1" t="s">
        <v>36</v>
      </c>
      <c r="T2643" s="1" t="s">
        <v>57</v>
      </c>
      <c r="U2643" s="1" t="s">
        <v>79</v>
      </c>
    </row>
    <row r="2644" spans="1:21" x14ac:dyDescent="0.25">
      <c r="A2644">
        <v>2646</v>
      </c>
      <c r="B2644">
        <f>IF(IFERROR(VLOOKUP(Origen[[#This Row],[Customer ID]],A2645:A6543,1,FALSE),0)&gt;0,1,0)</f>
        <v>0</v>
      </c>
      <c r="C2644">
        <v>23</v>
      </c>
      <c r="D2644" s="1" t="s">
        <v>2</v>
      </c>
      <c r="E2644" s="1" t="str">
        <f>IF(Origen[[#This Row],[Genero Sin Depurar]]="","Desconocido",Origen[[#This Row],[Genero Sin Depurar]])</f>
        <v>Male</v>
      </c>
      <c r="F2644" s="1" t="s">
        <v>101</v>
      </c>
      <c r="G2644" s="1" t="s">
        <v>49</v>
      </c>
      <c r="H2644" s="2">
        <v>50582</v>
      </c>
      <c r="I2644" s="2" t="str">
        <f>TEXT(Origen[[#This Row],[Fecha Compra]],"dddd")</f>
        <v>sábado</v>
      </c>
      <c r="J2644" s="7" t="str">
        <f>TEXT(MONTH(Origen[[#This Row],[Fecha Compra]]),"MM")</f>
        <v>01</v>
      </c>
      <c r="K2644" s="7">
        <f>YEAR(Origen[[#This Row],[Fecha Compra]])</f>
        <v>2038</v>
      </c>
      <c r="L2644">
        <v>24</v>
      </c>
      <c r="M2644">
        <v>81</v>
      </c>
      <c r="N2644">
        <f>Origen[[#This Row],[Unidades]]*Origen[[#This Row],[PVP]]</f>
        <v>1944</v>
      </c>
      <c r="O2644" s="1" t="s">
        <v>42</v>
      </c>
      <c r="P2644" s="1" t="s">
        <v>6</v>
      </c>
      <c r="Q2644" s="1" t="s">
        <v>60</v>
      </c>
      <c r="R2644" s="1" t="s">
        <v>19</v>
      </c>
      <c r="S2644" s="1" t="s">
        <v>56</v>
      </c>
      <c r="T2644" s="1" t="s">
        <v>57</v>
      </c>
      <c r="U2644" s="1" t="s">
        <v>58</v>
      </c>
    </row>
    <row r="2645" spans="1:21" x14ac:dyDescent="0.25">
      <c r="A2645">
        <v>2647</v>
      </c>
      <c r="B2645">
        <f>IF(IFERROR(VLOOKUP(Origen[[#This Row],[Customer ID]],A2646:A6544,1,FALSE),0)&gt;0,1,0)</f>
        <v>0</v>
      </c>
      <c r="C2645">
        <v>33</v>
      </c>
      <c r="D2645" s="1" t="s">
        <v>2</v>
      </c>
      <c r="E2645" s="1" t="str">
        <f>IF(Origen[[#This Row],[Genero Sin Depurar]]="","Desconocido",Origen[[#This Row],[Genero Sin Depurar]])</f>
        <v>Male</v>
      </c>
      <c r="F2645" s="1" t="s">
        <v>95</v>
      </c>
      <c r="G2645" s="1" t="s">
        <v>4</v>
      </c>
      <c r="H2645" s="2">
        <v>50584</v>
      </c>
      <c r="I2645" s="2" t="str">
        <f>TEXT(Origen[[#This Row],[Fecha Compra]],"dddd")</f>
        <v>lunes</v>
      </c>
      <c r="J2645" s="7" t="str">
        <f>TEXT(MONTH(Origen[[#This Row],[Fecha Compra]]),"MM")</f>
        <v>01</v>
      </c>
      <c r="K2645" s="7">
        <f>YEAR(Origen[[#This Row],[Fecha Compra]])</f>
        <v>2038</v>
      </c>
      <c r="L2645">
        <v>4</v>
      </c>
      <c r="M2645">
        <v>56</v>
      </c>
      <c r="N2645">
        <f>Origen[[#This Row],[Unidades]]*Origen[[#This Row],[PVP]]</f>
        <v>224</v>
      </c>
      <c r="O2645" s="1" t="s">
        <v>112</v>
      </c>
      <c r="P2645" s="1" t="s">
        <v>18</v>
      </c>
      <c r="Q2645" s="1" t="s">
        <v>75</v>
      </c>
      <c r="R2645" s="1" t="s">
        <v>35</v>
      </c>
      <c r="S2645" s="1" t="s">
        <v>27</v>
      </c>
      <c r="T2645" s="1" t="s">
        <v>68</v>
      </c>
      <c r="U2645" s="1" t="s">
        <v>79</v>
      </c>
    </row>
    <row r="2646" spans="1:21" x14ac:dyDescent="0.25">
      <c r="A2646">
        <v>2648</v>
      </c>
      <c r="B2646">
        <f>IF(IFERROR(VLOOKUP(Origen[[#This Row],[Customer ID]],A2647:A6545,1,FALSE),0)&gt;0,1,0)</f>
        <v>0</v>
      </c>
      <c r="C2646">
        <v>60</v>
      </c>
      <c r="D2646" s="1" t="s">
        <v>2</v>
      </c>
      <c r="E2646" s="1" t="str">
        <f>IF(Origen[[#This Row],[Genero Sin Depurar]]="","Desconocido",Origen[[#This Row],[Genero Sin Depurar]])</f>
        <v>Male</v>
      </c>
      <c r="F2646" s="1" t="s">
        <v>53</v>
      </c>
      <c r="G2646" s="1" t="s">
        <v>24</v>
      </c>
      <c r="H2646" s="2">
        <v>50586</v>
      </c>
      <c r="I2646" s="2" t="str">
        <f>TEXT(Origen[[#This Row],[Fecha Compra]],"dddd")</f>
        <v>miércoles</v>
      </c>
      <c r="J2646" s="7" t="str">
        <f>TEXT(MONTH(Origen[[#This Row],[Fecha Compra]]),"MM")</f>
        <v>01</v>
      </c>
      <c r="K2646" s="7">
        <f>YEAR(Origen[[#This Row],[Fecha Compra]])</f>
        <v>2038</v>
      </c>
      <c r="L2646">
        <v>25</v>
      </c>
      <c r="M2646">
        <v>58</v>
      </c>
      <c r="N2646">
        <f>Origen[[#This Row],[Unidades]]*Origen[[#This Row],[PVP]]</f>
        <v>1450</v>
      </c>
      <c r="O2646" s="1" t="s">
        <v>113</v>
      </c>
      <c r="P2646" s="1" t="s">
        <v>26</v>
      </c>
      <c r="Q2646" s="1" t="s">
        <v>90</v>
      </c>
      <c r="R2646" s="1" t="s">
        <v>35</v>
      </c>
      <c r="S2646" s="1" t="s">
        <v>52</v>
      </c>
      <c r="T2646" s="1" t="s">
        <v>68</v>
      </c>
      <c r="U2646" s="1" t="s">
        <v>31</v>
      </c>
    </row>
    <row r="2647" spans="1:21" x14ac:dyDescent="0.25">
      <c r="A2647">
        <v>2649</v>
      </c>
      <c r="B2647">
        <f>IF(IFERROR(VLOOKUP(Origen[[#This Row],[Customer ID]],A2648:A6546,1,FALSE),0)&gt;0,1,0)</f>
        <v>0</v>
      </c>
      <c r="C2647">
        <v>51</v>
      </c>
      <c r="D2647" s="1" t="s">
        <v>2</v>
      </c>
      <c r="E2647" s="1" t="str">
        <f>IF(Origen[[#This Row],[Genero Sin Depurar]]="","Desconocido",Origen[[#This Row],[Genero Sin Depurar]])</f>
        <v>Male</v>
      </c>
      <c r="F2647" s="1" t="s">
        <v>77</v>
      </c>
      <c r="G2647" s="1" t="s">
        <v>4</v>
      </c>
      <c r="H2647" s="2">
        <v>50588</v>
      </c>
      <c r="I2647" s="2" t="str">
        <f>TEXT(Origen[[#This Row],[Fecha Compra]],"dddd")</f>
        <v>viernes</v>
      </c>
      <c r="J2647" s="7" t="str">
        <f>TEXT(MONTH(Origen[[#This Row],[Fecha Compra]]),"MM")</f>
        <v>01</v>
      </c>
      <c r="K2647" s="7">
        <f>YEAR(Origen[[#This Row],[Fecha Compra]])</f>
        <v>2038</v>
      </c>
      <c r="L2647">
        <v>14</v>
      </c>
      <c r="M2647">
        <v>84</v>
      </c>
      <c r="N2647">
        <f>Origen[[#This Row],[Unidades]]*Origen[[#This Row],[PVP]]</f>
        <v>1176</v>
      </c>
      <c r="O2647" s="1" t="s">
        <v>97</v>
      </c>
      <c r="P2647" s="1" t="s">
        <v>26</v>
      </c>
      <c r="Q2647" s="1" t="s">
        <v>7</v>
      </c>
      <c r="R2647" s="1" t="s">
        <v>19</v>
      </c>
      <c r="S2647" s="1" t="s">
        <v>27</v>
      </c>
      <c r="T2647" s="1" t="s">
        <v>28</v>
      </c>
      <c r="U2647" s="1" t="s">
        <v>58</v>
      </c>
    </row>
    <row r="2648" spans="1:21" x14ac:dyDescent="0.25">
      <c r="A2648">
        <v>2650</v>
      </c>
      <c r="B2648">
        <f>IF(IFERROR(VLOOKUP(Origen[[#This Row],[Customer ID]],A2649:A6547,1,FALSE),0)&gt;0,1,0)</f>
        <v>0</v>
      </c>
      <c r="C2648">
        <v>23</v>
      </c>
      <c r="D2648" s="1" t="s">
        <v>2</v>
      </c>
      <c r="E2648" s="1" t="str">
        <f>IF(Origen[[#This Row],[Genero Sin Depurar]]="","Desconocido",Origen[[#This Row],[Genero Sin Depurar]])</f>
        <v>Male</v>
      </c>
      <c r="F2648" s="1" t="s">
        <v>125</v>
      </c>
      <c r="G2648" s="1" t="s">
        <v>49</v>
      </c>
      <c r="H2648" s="2">
        <v>50590</v>
      </c>
      <c r="I2648" s="2" t="str">
        <f>TEXT(Origen[[#This Row],[Fecha Compra]],"dddd")</f>
        <v>domingo</v>
      </c>
      <c r="J2648" s="7" t="str">
        <f>TEXT(MONTH(Origen[[#This Row],[Fecha Compra]]),"MM")</f>
        <v>01</v>
      </c>
      <c r="K2648" s="7">
        <f>YEAR(Origen[[#This Row],[Fecha Compra]])</f>
        <v>2038</v>
      </c>
      <c r="L2648">
        <v>14</v>
      </c>
      <c r="M2648">
        <v>21</v>
      </c>
      <c r="N2648">
        <f>Origen[[#This Row],[Unidades]]*Origen[[#This Row],[PVP]]</f>
        <v>294</v>
      </c>
      <c r="O2648" s="1" t="s">
        <v>130</v>
      </c>
      <c r="P2648" s="1" t="s">
        <v>26</v>
      </c>
      <c r="Q2648" s="1" t="s">
        <v>118</v>
      </c>
      <c r="R2648" s="1" t="s">
        <v>39</v>
      </c>
      <c r="S2648" s="1" t="s">
        <v>56</v>
      </c>
      <c r="T2648" s="1" t="s">
        <v>57</v>
      </c>
      <c r="U2648" s="1" t="s">
        <v>11</v>
      </c>
    </row>
    <row r="2649" spans="1:21" x14ac:dyDescent="0.25">
      <c r="A2649">
        <v>2651</v>
      </c>
      <c r="B2649">
        <f>IF(IFERROR(VLOOKUP(Origen[[#This Row],[Customer ID]],A2650:A6548,1,FALSE),0)&gt;0,1,0)</f>
        <v>0</v>
      </c>
      <c r="C2649">
        <v>20</v>
      </c>
      <c r="D2649" s="1" t="s">
        <v>2</v>
      </c>
      <c r="E2649" s="1" t="str">
        <f>IF(Origen[[#This Row],[Genero Sin Depurar]]="","Desconocido",Origen[[#This Row],[Genero Sin Depurar]])</f>
        <v>Male</v>
      </c>
      <c r="F2649" s="1" t="s">
        <v>107</v>
      </c>
      <c r="G2649" s="1" t="s">
        <v>4</v>
      </c>
      <c r="H2649" s="2">
        <v>50592</v>
      </c>
      <c r="I2649" s="2" t="str">
        <f>TEXT(Origen[[#This Row],[Fecha Compra]],"dddd")</f>
        <v>martes</v>
      </c>
      <c r="J2649" s="7" t="str">
        <f>TEXT(MONTH(Origen[[#This Row],[Fecha Compra]]),"MM")</f>
        <v>01</v>
      </c>
      <c r="K2649" s="7">
        <f>YEAR(Origen[[#This Row],[Fecha Compra]])</f>
        <v>2038</v>
      </c>
      <c r="L2649">
        <v>46</v>
      </c>
      <c r="M2649">
        <v>35</v>
      </c>
      <c r="N2649">
        <f>Origen[[#This Row],[Unidades]]*Origen[[#This Row],[PVP]]</f>
        <v>1610</v>
      </c>
      <c r="O2649" s="1" t="s">
        <v>29</v>
      </c>
      <c r="P2649" s="1" t="s">
        <v>6</v>
      </c>
      <c r="Q2649" s="1" t="s">
        <v>14</v>
      </c>
      <c r="R2649" s="1" t="s">
        <v>35</v>
      </c>
      <c r="S2649" s="1" t="s">
        <v>36</v>
      </c>
      <c r="T2649" s="1" t="s">
        <v>21</v>
      </c>
      <c r="U2649" s="1" t="s">
        <v>79</v>
      </c>
    </row>
    <row r="2650" spans="1:21" x14ac:dyDescent="0.25">
      <c r="A2650">
        <v>2652</v>
      </c>
      <c r="B2650">
        <f>IF(IFERROR(VLOOKUP(Origen[[#This Row],[Customer ID]],A2651:A6549,1,FALSE),0)&gt;0,1,0)</f>
        <v>0</v>
      </c>
      <c r="C2650">
        <v>51</v>
      </c>
      <c r="D2650" s="1" t="s">
        <v>2</v>
      </c>
      <c r="E2650" s="1" t="str">
        <f>IF(Origen[[#This Row],[Genero Sin Depurar]]="","Desconocido",Origen[[#This Row],[Genero Sin Depurar]])</f>
        <v>Male</v>
      </c>
      <c r="F2650" s="1" t="s">
        <v>32</v>
      </c>
      <c r="G2650" s="1" t="s">
        <v>24</v>
      </c>
      <c r="H2650" s="2">
        <v>50594</v>
      </c>
      <c r="I2650" s="2" t="str">
        <f>TEXT(Origen[[#This Row],[Fecha Compra]],"dddd")</f>
        <v>jueves</v>
      </c>
      <c r="J2650" s="7" t="str">
        <f>TEXT(MONTH(Origen[[#This Row],[Fecha Compra]]),"MM")</f>
        <v>01</v>
      </c>
      <c r="K2650" s="7">
        <f>YEAR(Origen[[#This Row],[Fecha Compra]])</f>
        <v>2038</v>
      </c>
      <c r="L2650">
        <v>27</v>
      </c>
      <c r="M2650">
        <v>43</v>
      </c>
      <c r="N2650">
        <f>Origen[[#This Row],[Unidades]]*Origen[[#This Row],[PVP]]</f>
        <v>1161</v>
      </c>
      <c r="O2650" s="1" t="s">
        <v>104</v>
      </c>
      <c r="P2650" s="1" t="s">
        <v>26</v>
      </c>
      <c r="Q2650" s="1" t="s">
        <v>91</v>
      </c>
      <c r="R2650" s="1" t="s">
        <v>35</v>
      </c>
      <c r="S2650" s="1" t="s">
        <v>56</v>
      </c>
      <c r="T2650" s="1" t="s">
        <v>28</v>
      </c>
      <c r="U2650" s="1" t="s">
        <v>40</v>
      </c>
    </row>
    <row r="2651" spans="1:21" x14ac:dyDescent="0.25">
      <c r="A2651">
        <v>2653</v>
      </c>
      <c r="B2651">
        <f>IF(IFERROR(VLOOKUP(Origen[[#This Row],[Customer ID]],A2652:A6550,1,FALSE),0)&gt;0,1,0)</f>
        <v>0</v>
      </c>
      <c r="C2651">
        <v>23</v>
      </c>
      <c r="D2651" s="1" t="s">
        <v>134</v>
      </c>
      <c r="E2651" s="1" t="str">
        <f>IF(Origen[[#This Row],[Genero Sin Depurar]]="","Desconocido",Origen[[#This Row],[Genero Sin Depurar]])</f>
        <v>Female</v>
      </c>
      <c r="F2651" s="1" t="s">
        <v>41</v>
      </c>
      <c r="G2651" s="1" t="s">
        <v>4</v>
      </c>
      <c r="H2651" s="2">
        <v>50596</v>
      </c>
      <c r="I2651" s="2" t="str">
        <f>TEXT(Origen[[#This Row],[Fecha Compra]],"dddd")</f>
        <v>sábado</v>
      </c>
      <c r="J2651" s="7" t="str">
        <f>TEXT(MONTH(Origen[[#This Row],[Fecha Compra]]),"MM")</f>
        <v>01</v>
      </c>
      <c r="K2651" s="7">
        <f>YEAR(Origen[[#This Row],[Fecha Compra]])</f>
        <v>2038</v>
      </c>
      <c r="L2651">
        <v>46</v>
      </c>
      <c r="M2651">
        <v>20</v>
      </c>
      <c r="N2651">
        <f>Origen[[#This Row],[Unidades]]*Origen[[#This Row],[PVP]]</f>
        <v>920</v>
      </c>
      <c r="O2651" s="1" t="s">
        <v>110</v>
      </c>
      <c r="P2651" s="1" t="s">
        <v>6</v>
      </c>
      <c r="Q2651" s="1" t="s">
        <v>91</v>
      </c>
      <c r="R2651" s="1" t="s">
        <v>35</v>
      </c>
      <c r="S2651" s="1" t="s">
        <v>52</v>
      </c>
      <c r="T2651" s="1" t="s">
        <v>21</v>
      </c>
      <c r="U2651" s="1" t="s">
        <v>70</v>
      </c>
    </row>
    <row r="2652" spans="1:21" x14ac:dyDescent="0.25">
      <c r="A2652">
        <v>2654</v>
      </c>
      <c r="B2652">
        <f>IF(IFERROR(VLOOKUP(Origen[[#This Row],[Customer ID]],A2653:A6551,1,FALSE),0)&gt;0,1,0)</f>
        <v>0</v>
      </c>
      <c r="C2652">
        <v>67</v>
      </c>
      <c r="D2652" s="1" t="s">
        <v>134</v>
      </c>
      <c r="E2652" s="1" t="str">
        <f>IF(Origen[[#This Row],[Genero Sin Depurar]]="","Desconocido",Origen[[#This Row],[Genero Sin Depurar]])</f>
        <v>Female</v>
      </c>
      <c r="F2652" s="1" t="s">
        <v>3</v>
      </c>
      <c r="G2652" s="1" t="s">
        <v>4</v>
      </c>
      <c r="H2652" s="2">
        <v>50598</v>
      </c>
      <c r="I2652" s="2" t="str">
        <f>TEXT(Origen[[#This Row],[Fecha Compra]],"dddd")</f>
        <v>lunes</v>
      </c>
      <c r="J2652" s="7" t="str">
        <f>TEXT(MONTH(Origen[[#This Row],[Fecha Compra]]),"MM")</f>
        <v>01</v>
      </c>
      <c r="K2652" s="7">
        <f>YEAR(Origen[[#This Row],[Fecha Compra]])</f>
        <v>2038</v>
      </c>
      <c r="L2652">
        <v>24</v>
      </c>
      <c r="M2652">
        <v>36</v>
      </c>
      <c r="N2652">
        <f>Origen[[#This Row],[Unidades]]*Origen[[#This Row],[PVP]]</f>
        <v>864</v>
      </c>
      <c r="O2652" s="1" t="s">
        <v>132</v>
      </c>
      <c r="P2652" s="1" t="s">
        <v>6</v>
      </c>
      <c r="Q2652" s="1" t="s">
        <v>75</v>
      </c>
      <c r="R2652" s="1" t="s">
        <v>39</v>
      </c>
      <c r="S2652" s="1" t="s">
        <v>9</v>
      </c>
      <c r="T2652" s="1" t="s">
        <v>10</v>
      </c>
      <c r="U2652" s="1" t="s">
        <v>79</v>
      </c>
    </row>
    <row r="2653" spans="1:21" x14ac:dyDescent="0.25">
      <c r="A2653">
        <v>2655</v>
      </c>
      <c r="B2653">
        <f>IF(IFERROR(VLOOKUP(Origen[[#This Row],[Customer ID]],A2654:A6552,1,FALSE),0)&gt;0,1,0)</f>
        <v>0</v>
      </c>
      <c r="C2653">
        <v>23</v>
      </c>
      <c r="D2653" s="1" t="s">
        <v>134</v>
      </c>
      <c r="E2653" s="1" t="str">
        <f>IF(Origen[[#This Row],[Genero Sin Depurar]]="","Desconocido",Origen[[#This Row],[Genero Sin Depurar]])</f>
        <v>Female</v>
      </c>
      <c r="F2653" s="1" t="s">
        <v>44</v>
      </c>
      <c r="G2653" s="1" t="s">
        <v>45</v>
      </c>
      <c r="H2653" s="2">
        <v>50600</v>
      </c>
      <c r="I2653" s="2" t="str">
        <f>TEXT(Origen[[#This Row],[Fecha Compra]],"dddd")</f>
        <v>miércoles</v>
      </c>
      <c r="J2653" s="7" t="str">
        <f>TEXT(MONTH(Origen[[#This Row],[Fecha Compra]]),"MM")</f>
        <v>01</v>
      </c>
      <c r="K2653" s="7">
        <f>YEAR(Origen[[#This Row],[Fecha Compra]])</f>
        <v>2038</v>
      </c>
      <c r="L2653">
        <v>4</v>
      </c>
      <c r="M2653">
        <v>70</v>
      </c>
      <c r="N2653">
        <f>Origen[[#This Row],[Unidades]]*Origen[[#This Row],[PVP]]</f>
        <v>280</v>
      </c>
      <c r="O2653" s="1" t="s">
        <v>117</v>
      </c>
      <c r="P2653" s="1" t="s">
        <v>18</v>
      </c>
      <c r="Q2653" s="1" t="s">
        <v>51</v>
      </c>
      <c r="R2653" s="1" t="s">
        <v>39</v>
      </c>
      <c r="S2653" s="1" t="s">
        <v>27</v>
      </c>
      <c r="T2653" s="1" t="s">
        <v>28</v>
      </c>
      <c r="U2653" s="1" t="s">
        <v>31</v>
      </c>
    </row>
    <row r="2654" spans="1:21" x14ac:dyDescent="0.25">
      <c r="A2654">
        <v>2656</v>
      </c>
      <c r="B2654">
        <f>IF(IFERROR(VLOOKUP(Origen[[#This Row],[Customer ID]],A2655:A6553,1,FALSE),0)&gt;0,1,0)</f>
        <v>0</v>
      </c>
      <c r="C2654">
        <v>26</v>
      </c>
      <c r="D2654" s="1" t="s">
        <v>134</v>
      </c>
      <c r="E2654" s="1" t="str">
        <f>IF(Origen[[#This Row],[Genero Sin Depurar]]="","Desconocido",Origen[[#This Row],[Genero Sin Depurar]])</f>
        <v>Female</v>
      </c>
      <c r="F2654" s="1" t="s">
        <v>71</v>
      </c>
      <c r="G2654" s="1" t="s">
        <v>49</v>
      </c>
      <c r="H2654" s="2">
        <v>50602</v>
      </c>
      <c r="I2654" s="2" t="str">
        <f>TEXT(Origen[[#This Row],[Fecha Compra]],"dddd")</f>
        <v>viernes</v>
      </c>
      <c r="J2654" s="7" t="str">
        <f>TEXT(MONTH(Origen[[#This Row],[Fecha Compra]]),"MM")</f>
        <v>01</v>
      </c>
      <c r="K2654" s="7">
        <f>YEAR(Origen[[#This Row],[Fecha Compra]])</f>
        <v>2038</v>
      </c>
      <c r="L2654">
        <v>2</v>
      </c>
      <c r="M2654">
        <v>83</v>
      </c>
      <c r="N2654">
        <f>Origen[[#This Row],[Unidades]]*Origen[[#This Row],[PVP]]</f>
        <v>166</v>
      </c>
      <c r="O2654" s="1" t="s">
        <v>33</v>
      </c>
      <c r="P2654" s="1" t="s">
        <v>26</v>
      </c>
      <c r="Q2654" s="1" t="s">
        <v>7</v>
      </c>
      <c r="R2654" s="1" t="s">
        <v>35</v>
      </c>
      <c r="S2654" s="1" t="s">
        <v>36</v>
      </c>
      <c r="T2654" s="1" t="s">
        <v>21</v>
      </c>
      <c r="U2654" s="1" t="s">
        <v>11</v>
      </c>
    </row>
    <row r="2655" spans="1:21" x14ac:dyDescent="0.25">
      <c r="A2655">
        <v>2657</v>
      </c>
      <c r="B2655">
        <f>IF(IFERROR(VLOOKUP(Origen[[#This Row],[Customer ID]],A2656:A6554,1,FALSE),0)&gt;0,1,0)</f>
        <v>0</v>
      </c>
      <c r="C2655">
        <v>52</v>
      </c>
      <c r="D2655" s="1" t="s">
        <v>134</v>
      </c>
      <c r="E2655" s="1" t="str">
        <f>IF(Origen[[#This Row],[Genero Sin Depurar]]="","Desconocido",Origen[[#This Row],[Genero Sin Depurar]])</f>
        <v>Female</v>
      </c>
      <c r="F2655" s="1" t="s">
        <v>41</v>
      </c>
      <c r="G2655" s="1" t="s">
        <v>4</v>
      </c>
      <c r="H2655" s="2">
        <v>50604</v>
      </c>
      <c r="I2655" s="2" t="str">
        <f>TEXT(Origen[[#This Row],[Fecha Compra]],"dddd")</f>
        <v>domingo</v>
      </c>
      <c r="J2655" s="7" t="str">
        <f>TEXT(MONTH(Origen[[#This Row],[Fecha Compra]]),"MM")</f>
        <v>01</v>
      </c>
      <c r="K2655" s="7">
        <f>YEAR(Origen[[#This Row],[Fecha Compra]])</f>
        <v>2038</v>
      </c>
      <c r="L2655">
        <v>29</v>
      </c>
      <c r="M2655">
        <v>76</v>
      </c>
      <c r="N2655">
        <f>Origen[[#This Row],[Unidades]]*Origen[[#This Row],[PVP]]</f>
        <v>2204</v>
      </c>
      <c r="O2655" s="1" t="s">
        <v>98</v>
      </c>
      <c r="P2655" s="1" t="s">
        <v>6</v>
      </c>
      <c r="Q2655" s="1" t="s">
        <v>116</v>
      </c>
      <c r="R2655" s="1" t="s">
        <v>8</v>
      </c>
      <c r="S2655" s="1" t="s">
        <v>9</v>
      </c>
      <c r="T2655" s="1" t="s">
        <v>57</v>
      </c>
      <c r="U2655" s="1" t="s">
        <v>11</v>
      </c>
    </row>
    <row r="2656" spans="1:21" x14ac:dyDescent="0.25">
      <c r="A2656">
        <v>2658</v>
      </c>
      <c r="B2656">
        <f>IF(IFERROR(VLOOKUP(Origen[[#This Row],[Customer ID]],A2657:A6555,1,FALSE),0)&gt;0,1,0)</f>
        <v>0</v>
      </c>
      <c r="C2656">
        <v>52</v>
      </c>
      <c r="D2656" s="1" t="s">
        <v>134</v>
      </c>
      <c r="E2656" s="1" t="str">
        <f>IF(Origen[[#This Row],[Genero Sin Depurar]]="","Desconocido",Origen[[#This Row],[Genero Sin Depurar]])</f>
        <v>Female</v>
      </c>
      <c r="F2656" s="1" t="s">
        <v>63</v>
      </c>
      <c r="G2656" s="1" t="s">
        <v>4</v>
      </c>
      <c r="H2656" s="2">
        <v>50606</v>
      </c>
      <c r="I2656" s="2" t="str">
        <f>TEXT(Origen[[#This Row],[Fecha Compra]],"dddd")</f>
        <v>martes</v>
      </c>
      <c r="J2656" s="7" t="str">
        <f>TEXT(MONTH(Origen[[#This Row],[Fecha Compra]]),"MM")</f>
        <v>01</v>
      </c>
      <c r="K2656" s="7">
        <f>YEAR(Origen[[#This Row],[Fecha Compra]])</f>
        <v>2038</v>
      </c>
      <c r="L2656">
        <v>7</v>
      </c>
      <c r="M2656">
        <v>81</v>
      </c>
      <c r="N2656">
        <f>Origen[[#This Row],[Unidades]]*Origen[[#This Row],[PVP]]</f>
        <v>567</v>
      </c>
      <c r="O2656" s="1" t="s">
        <v>87</v>
      </c>
      <c r="P2656" s="1" t="s">
        <v>26</v>
      </c>
      <c r="Q2656" s="1" t="s">
        <v>51</v>
      </c>
      <c r="R2656" s="1" t="s">
        <v>35</v>
      </c>
      <c r="S2656" s="1" t="s">
        <v>9</v>
      </c>
      <c r="T2656" s="1" t="s">
        <v>21</v>
      </c>
      <c r="U2656" s="1" t="s">
        <v>11</v>
      </c>
    </row>
    <row r="2657" spans="1:21" x14ac:dyDescent="0.25">
      <c r="A2657">
        <v>2659</v>
      </c>
      <c r="B2657">
        <f>IF(IFERROR(VLOOKUP(Origen[[#This Row],[Customer ID]],A2658:A6556,1,FALSE),0)&gt;0,1,0)</f>
        <v>0</v>
      </c>
      <c r="C2657">
        <v>52</v>
      </c>
      <c r="D2657" s="1" t="s">
        <v>134</v>
      </c>
      <c r="E2657" s="1" t="str">
        <f>IF(Origen[[#This Row],[Genero Sin Depurar]]="","Desconocido",Origen[[#This Row],[Genero Sin Depurar]])</f>
        <v>Female</v>
      </c>
      <c r="F2657" s="1" t="s">
        <v>48</v>
      </c>
      <c r="G2657" s="1" t="s">
        <v>49</v>
      </c>
      <c r="H2657" s="2">
        <v>50608</v>
      </c>
      <c r="I2657" s="2" t="str">
        <f>TEXT(Origen[[#This Row],[Fecha Compra]],"dddd")</f>
        <v>jueves</v>
      </c>
      <c r="J2657" s="7" t="str">
        <f>TEXT(MONTH(Origen[[#This Row],[Fecha Compra]]),"MM")</f>
        <v>01</v>
      </c>
      <c r="K2657" s="7">
        <f>YEAR(Origen[[#This Row],[Fecha Compra]])</f>
        <v>2038</v>
      </c>
      <c r="L2657">
        <v>39</v>
      </c>
      <c r="M2657">
        <v>47</v>
      </c>
      <c r="N2657">
        <f>Origen[[#This Row],[Unidades]]*Origen[[#This Row],[PVP]]</f>
        <v>1833</v>
      </c>
      <c r="O2657" s="1" t="s">
        <v>105</v>
      </c>
      <c r="P2657" s="1" t="s">
        <v>74</v>
      </c>
      <c r="Q2657" s="1" t="s">
        <v>108</v>
      </c>
      <c r="R2657" s="1" t="s">
        <v>35</v>
      </c>
      <c r="S2657" s="1" t="s">
        <v>27</v>
      </c>
      <c r="T2657" s="1" t="s">
        <v>28</v>
      </c>
      <c r="U2657" s="1" t="s">
        <v>70</v>
      </c>
    </row>
    <row r="2658" spans="1:21" x14ac:dyDescent="0.25">
      <c r="A2658">
        <v>2660</v>
      </c>
      <c r="B2658">
        <f>IF(IFERROR(VLOOKUP(Origen[[#This Row],[Customer ID]],A2659:A6557,1,FALSE),0)&gt;0,1,0)</f>
        <v>0</v>
      </c>
      <c r="C2658">
        <v>35</v>
      </c>
      <c r="D2658" s="1" t="s">
        <v>134</v>
      </c>
      <c r="E2658" s="1" t="str">
        <f>IF(Origen[[#This Row],[Genero Sin Depurar]]="","Desconocido",Origen[[#This Row],[Genero Sin Depurar]])</f>
        <v>Female</v>
      </c>
      <c r="F2658" s="1" t="s">
        <v>119</v>
      </c>
      <c r="G2658" s="1" t="s">
        <v>24</v>
      </c>
      <c r="H2658" s="2">
        <v>50610</v>
      </c>
      <c r="I2658" s="2" t="str">
        <f>TEXT(Origen[[#This Row],[Fecha Compra]],"dddd")</f>
        <v>sábado</v>
      </c>
      <c r="J2658" s="7" t="str">
        <f>TEXT(MONTH(Origen[[#This Row],[Fecha Compra]]),"MM")</f>
        <v>01</v>
      </c>
      <c r="K2658" s="7">
        <f>YEAR(Origen[[#This Row],[Fecha Compra]])</f>
        <v>2038</v>
      </c>
      <c r="L2658">
        <v>46</v>
      </c>
      <c r="M2658">
        <v>35</v>
      </c>
      <c r="N2658">
        <f>Origen[[#This Row],[Unidades]]*Origen[[#This Row],[PVP]]</f>
        <v>1610</v>
      </c>
      <c r="O2658" s="1" t="s">
        <v>93</v>
      </c>
      <c r="P2658" s="1" t="s">
        <v>6</v>
      </c>
      <c r="Q2658" s="1" t="s">
        <v>7</v>
      </c>
      <c r="R2658" s="1" t="s">
        <v>35</v>
      </c>
      <c r="S2658" s="1" t="s">
        <v>52</v>
      </c>
      <c r="T2658" s="1" t="s">
        <v>21</v>
      </c>
      <c r="U2658" s="1" t="s">
        <v>11</v>
      </c>
    </row>
    <row r="2659" spans="1:21" x14ac:dyDescent="0.25">
      <c r="A2659">
        <v>2661</v>
      </c>
      <c r="B2659">
        <f>IF(IFERROR(VLOOKUP(Origen[[#This Row],[Customer ID]],A2660:A6558,1,FALSE),0)&gt;0,1,0)</f>
        <v>0</v>
      </c>
      <c r="C2659">
        <v>24</v>
      </c>
      <c r="D2659" s="1" t="s">
        <v>134</v>
      </c>
      <c r="E2659" s="1" t="str">
        <f>IF(Origen[[#This Row],[Genero Sin Depurar]]="","Desconocido",Origen[[#This Row],[Genero Sin Depurar]])</f>
        <v>Female</v>
      </c>
      <c r="F2659" s="1" t="s">
        <v>77</v>
      </c>
      <c r="G2659" s="1" t="s">
        <v>4</v>
      </c>
      <c r="H2659" s="2">
        <v>50612</v>
      </c>
      <c r="I2659" s="2" t="str">
        <f>TEXT(Origen[[#This Row],[Fecha Compra]],"dddd")</f>
        <v>lunes</v>
      </c>
      <c r="J2659" s="7" t="str">
        <f>TEXT(MONTH(Origen[[#This Row],[Fecha Compra]]),"MM")</f>
        <v>01</v>
      </c>
      <c r="K2659" s="7">
        <f>YEAR(Origen[[#This Row],[Fecha Compra]])</f>
        <v>2038</v>
      </c>
      <c r="L2659">
        <v>44</v>
      </c>
      <c r="M2659">
        <v>85</v>
      </c>
      <c r="N2659">
        <f>Origen[[#This Row],[Unidades]]*Origen[[#This Row],[PVP]]</f>
        <v>3740</v>
      </c>
      <c r="O2659" s="1" t="s">
        <v>113</v>
      </c>
      <c r="P2659" s="1" t="s">
        <v>6</v>
      </c>
      <c r="Q2659" s="1" t="s">
        <v>116</v>
      </c>
      <c r="R2659" s="1" t="s">
        <v>19</v>
      </c>
      <c r="S2659" s="1" t="s">
        <v>9</v>
      </c>
      <c r="T2659" s="1" t="s">
        <v>10</v>
      </c>
      <c r="U2659" s="1" t="s">
        <v>31</v>
      </c>
    </row>
    <row r="2660" spans="1:21" x14ac:dyDescent="0.25">
      <c r="A2660">
        <v>2662</v>
      </c>
      <c r="B2660">
        <f>IF(IFERROR(VLOOKUP(Origen[[#This Row],[Customer ID]],A2661:A6559,1,FALSE),0)&gt;0,1,0)</f>
        <v>0</v>
      </c>
      <c r="C2660">
        <v>43</v>
      </c>
      <c r="D2660" s="1" t="s">
        <v>134</v>
      </c>
      <c r="E2660" s="1" t="str">
        <f>IF(Origen[[#This Row],[Genero Sin Depurar]]="","Desconocido",Origen[[#This Row],[Genero Sin Depurar]])</f>
        <v>Female</v>
      </c>
      <c r="F2660" s="1" t="s">
        <v>119</v>
      </c>
      <c r="G2660" s="1" t="s">
        <v>24</v>
      </c>
      <c r="H2660" s="2">
        <v>50614</v>
      </c>
      <c r="I2660" s="2" t="str">
        <f>TEXT(Origen[[#This Row],[Fecha Compra]],"dddd")</f>
        <v>miércoles</v>
      </c>
      <c r="J2660" s="7" t="str">
        <f>TEXT(MONTH(Origen[[#This Row],[Fecha Compra]]),"MM")</f>
        <v>01</v>
      </c>
      <c r="K2660" s="7">
        <f>YEAR(Origen[[#This Row],[Fecha Compra]])</f>
        <v>2038</v>
      </c>
      <c r="L2660">
        <v>20</v>
      </c>
      <c r="M2660">
        <v>96</v>
      </c>
      <c r="N2660">
        <f>Origen[[#This Row],[Unidades]]*Origen[[#This Row],[PVP]]</f>
        <v>1920</v>
      </c>
      <c r="O2660" s="1" t="s">
        <v>133</v>
      </c>
      <c r="P2660" s="1" t="s">
        <v>74</v>
      </c>
      <c r="Q2660" s="1" t="s">
        <v>60</v>
      </c>
      <c r="R2660" s="1" t="s">
        <v>39</v>
      </c>
      <c r="S2660" s="1" t="s">
        <v>9</v>
      </c>
      <c r="T2660" s="1" t="s">
        <v>57</v>
      </c>
      <c r="U2660" s="1" t="s">
        <v>31</v>
      </c>
    </row>
    <row r="2661" spans="1:21" x14ac:dyDescent="0.25">
      <c r="A2661">
        <v>2663</v>
      </c>
      <c r="B2661">
        <f>IF(IFERROR(VLOOKUP(Origen[[#This Row],[Customer ID]],A2662:A6560,1,FALSE),0)&gt;0,1,0)</f>
        <v>0</v>
      </c>
      <c r="C2661">
        <v>25</v>
      </c>
      <c r="D2661" s="1" t="s">
        <v>134</v>
      </c>
      <c r="E2661" s="1" t="str">
        <f>IF(Origen[[#This Row],[Genero Sin Depurar]]="","Desconocido",Origen[[#This Row],[Genero Sin Depurar]])</f>
        <v>Female</v>
      </c>
      <c r="F2661" s="1" t="s">
        <v>69</v>
      </c>
      <c r="G2661" s="1" t="s">
        <v>4</v>
      </c>
      <c r="H2661" s="2">
        <v>50616</v>
      </c>
      <c r="I2661" s="2" t="str">
        <f>TEXT(Origen[[#This Row],[Fecha Compra]],"dddd")</f>
        <v>viernes</v>
      </c>
      <c r="J2661" s="7" t="str">
        <f>TEXT(MONTH(Origen[[#This Row],[Fecha Compra]]),"MM")</f>
        <v>01</v>
      </c>
      <c r="K2661" s="7">
        <f>YEAR(Origen[[#This Row],[Fecha Compra]])</f>
        <v>2038</v>
      </c>
      <c r="L2661">
        <v>44</v>
      </c>
      <c r="M2661">
        <v>98</v>
      </c>
      <c r="N2661">
        <f>Origen[[#This Row],[Unidades]]*Origen[[#This Row],[PVP]]</f>
        <v>4312</v>
      </c>
      <c r="O2661" s="1" t="s">
        <v>127</v>
      </c>
      <c r="P2661" s="1" t="s">
        <v>26</v>
      </c>
      <c r="Q2661" s="1" t="s">
        <v>91</v>
      </c>
      <c r="R2661" s="1" t="s">
        <v>35</v>
      </c>
      <c r="S2661" s="1" t="s">
        <v>52</v>
      </c>
      <c r="T2661" s="1" t="s">
        <v>28</v>
      </c>
      <c r="U2661" s="1" t="s">
        <v>11</v>
      </c>
    </row>
    <row r="2662" spans="1:21" x14ac:dyDescent="0.25">
      <c r="A2662">
        <v>2664</v>
      </c>
      <c r="B2662">
        <f>IF(IFERROR(VLOOKUP(Origen[[#This Row],[Customer ID]],A2663:A6561,1,FALSE),0)&gt;0,1,0)</f>
        <v>0</v>
      </c>
      <c r="C2662">
        <v>46</v>
      </c>
      <c r="D2662" s="1" t="s">
        <v>134</v>
      </c>
      <c r="E2662" s="1" t="str">
        <f>IF(Origen[[#This Row],[Genero Sin Depurar]]="","Desconocido",Origen[[#This Row],[Genero Sin Depurar]])</f>
        <v>Female</v>
      </c>
      <c r="F2662" s="1" t="s">
        <v>32</v>
      </c>
      <c r="G2662" s="1" t="s">
        <v>24</v>
      </c>
      <c r="H2662" s="2">
        <v>50618</v>
      </c>
      <c r="I2662" s="2" t="str">
        <f>TEXT(Origen[[#This Row],[Fecha Compra]],"dddd")</f>
        <v>domingo</v>
      </c>
      <c r="J2662" s="7" t="str">
        <f>TEXT(MONTH(Origen[[#This Row],[Fecha Compra]]),"MM")</f>
        <v>01</v>
      </c>
      <c r="K2662" s="7">
        <f>YEAR(Origen[[#This Row],[Fecha Compra]])</f>
        <v>2038</v>
      </c>
      <c r="L2662">
        <v>23</v>
      </c>
      <c r="M2662">
        <v>52</v>
      </c>
      <c r="N2662">
        <f>Origen[[#This Row],[Unidades]]*Origen[[#This Row],[PVP]]</f>
        <v>1196</v>
      </c>
      <c r="O2662" s="1" t="s">
        <v>132</v>
      </c>
      <c r="P2662" s="1" t="s">
        <v>6</v>
      </c>
      <c r="Q2662" s="1" t="s">
        <v>47</v>
      </c>
      <c r="R2662" s="1" t="s">
        <v>39</v>
      </c>
      <c r="S2662" s="1" t="s">
        <v>20</v>
      </c>
      <c r="T2662" s="1" t="s">
        <v>57</v>
      </c>
      <c r="U2662" s="1" t="s">
        <v>31</v>
      </c>
    </row>
    <row r="2663" spans="1:21" x14ac:dyDescent="0.25">
      <c r="A2663">
        <v>2665</v>
      </c>
      <c r="B2663">
        <f>IF(IFERROR(VLOOKUP(Origen[[#This Row],[Customer ID]],A2664:A6562,1,FALSE),0)&gt;0,1,0)</f>
        <v>0</v>
      </c>
      <c r="C2663">
        <v>22</v>
      </c>
      <c r="D2663" s="1" t="s">
        <v>134</v>
      </c>
      <c r="E2663" s="1" t="str">
        <f>IF(Origen[[#This Row],[Genero Sin Depurar]]="","Desconocido",Origen[[#This Row],[Genero Sin Depurar]])</f>
        <v>Female</v>
      </c>
      <c r="F2663" s="1" t="s">
        <v>88</v>
      </c>
      <c r="G2663" s="1" t="s">
        <v>49</v>
      </c>
      <c r="H2663" s="2">
        <v>50620</v>
      </c>
      <c r="I2663" s="2" t="str">
        <f>TEXT(Origen[[#This Row],[Fecha Compra]],"dddd")</f>
        <v>martes</v>
      </c>
      <c r="J2663" s="7" t="str">
        <f>TEXT(MONTH(Origen[[#This Row],[Fecha Compra]]),"MM")</f>
        <v>01</v>
      </c>
      <c r="K2663" s="7">
        <f>YEAR(Origen[[#This Row],[Fecha Compra]])</f>
        <v>2038</v>
      </c>
      <c r="L2663">
        <v>37</v>
      </c>
      <c r="M2663">
        <v>84</v>
      </c>
      <c r="N2663">
        <f>Origen[[#This Row],[Unidades]]*Origen[[#This Row],[PVP]]</f>
        <v>3108</v>
      </c>
      <c r="O2663" s="1" t="s">
        <v>97</v>
      </c>
      <c r="P2663" s="1" t="s">
        <v>6</v>
      </c>
      <c r="Q2663" s="1" t="s">
        <v>47</v>
      </c>
      <c r="R2663" s="1" t="s">
        <v>8</v>
      </c>
      <c r="S2663" s="1" t="s">
        <v>56</v>
      </c>
      <c r="T2663" s="1" t="s">
        <v>28</v>
      </c>
      <c r="U2663" s="1" t="s">
        <v>22</v>
      </c>
    </row>
    <row r="2664" spans="1:21" x14ac:dyDescent="0.25">
      <c r="A2664">
        <v>2666</v>
      </c>
      <c r="B2664">
        <f>IF(IFERROR(VLOOKUP(Origen[[#This Row],[Customer ID]],A2665:A6563,1,FALSE),0)&gt;0,1,0)</f>
        <v>0</v>
      </c>
      <c r="C2664">
        <v>70</v>
      </c>
      <c r="D2664" s="1" t="s">
        <v>134</v>
      </c>
      <c r="E2664" s="1" t="str">
        <f>IF(Origen[[#This Row],[Genero Sin Depurar]]="","Desconocido",Origen[[#This Row],[Genero Sin Depurar]])</f>
        <v>Female</v>
      </c>
      <c r="F2664" s="1" t="s">
        <v>95</v>
      </c>
      <c r="G2664" s="1" t="s">
        <v>4</v>
      </c>
      <c r="H2664" s="2">
        <v>50622</v>
      </c>
      <c r="I2664" s="2" t="str">
        <f>TEXT(Origen[[#This Row],[Fecha Compra]],"dddd")</f>
        <v>jueves</v>
      </c>
      <c r="J2664" s="7" t="str">
        <f>TEXT(MONTH(Origen[[#This Row],[Fecha Compra]]),"MM")</f>
        <v>01</v>
      </c>
      <c r="K2664" s="7">
        <f>YEAR(Origen[[#This Row],[Fecha Compra]])</f>
        <v>2038</v>
      </c>
      <c r="L2664">
        <v>4</v>
      </c>
      <c r="M2664">
        <v>71</v>
      </c>
      <c r="N2664">
        <f>Origen[[#This Row],[Unidades]]*Origen[[#This Row],[PVP]]</f>
        <v>284</v>
      </c>
      <c r="O2664" s="1" t="s">
        <v>42</v>
      </c>
      <c r="P2664" s="1" t="s">
        <v>6</v>
      </c>
      <c r="Q2664" s="1" t="s">
        <v>90</v>
      </c>
      <c r="R2664" s="1" t="s">
        <v>8</v>
      </c>
      <c r="S2664" s="1" t="s">
        <v>56</v>
      </c>
      <c r="T2664" s="1" t="s">
        <v>10</v>
      </c>
      <c r="U2664" s="1" t="s">
        <v>22</v>
      </c>
    </row>
    <row r="2665" spans="1:21" x14ac:dyDescent="0.25">
      <c r="A2665">
        <v>2667</v>
      </c>
      <c r="B2665">
        <f>IF(IFERROR(VLOOKUP(Origen[[#This Row],[Customer ID]],A2666:A6564,1,FALSE),0)&gt;0,1,0)</f>
        <v>0</v>
      </c>
      <c r="C2665">
        <v>49</v>
      </c>
      <c r="D2665" s="1" t="s">
        <v>134</v>
      </c>
      <c r="E2665" s="1" t="str">
        <f>IF(Origen[[#This Row],[Genero Sin Depurar]]="","Desconocido",Origen[[#This Row],[Genero Sin Depurar]])</f>
        <v>Female</v>
      </c>
      <c r="F2665" s="1" t="s">
        <v>23</v>
      </c>
      <c r="G2665" s="1" t="s">
        <v>24</v>
      </c>
      <c r="H2665" s="2">
        <v>50624</v>
      </c>
      <c r="I2665" s="2" t="str">
        <f>TEXT(Origen[[#This Row],[Fecha Compra]],"dddd")</f>
        <v>sábado</v>
      </c>
      <c r="J2665" s="7" t="str">
        <f>TEXT(MONTH(Origen[[#This Row],[Fecha Compra]]),"MM")</f>
        <v>01</v>
      </c>
      <c r="K2665" s="7">
        <f>YEAR(Origen[[#This Row],[Fecha Compra]])</f>
        <v>2038</v>
      </c>
      <c r="L2665">
        <v>14</v>
      </c>
      <c r="M2665">
        <v>95</v>
      </c>
      <c r="N2665">
        <f>Origen[[#This Row],[Unidades]]*Origen[[#This Row],[PVP]]</f>
        <v>1330</v>
      </c>
      <c r="O2665" s="1" t="s">
        <v>105</v>
      </c>
      <c r="P2665" s="1" t="s">
        <v>18</v>
      </c>
      <c r="Q2665" s="1" t="s">
        <v>92</v>
      </c>
      <c r="R2665" s="1" t="s">
        <v>8</v>
      </c>
      <c r="S2665" s="1" t="s">
        <v>56</v>
      </c>
      <c r="T2665" s="1" t="s">
        <v>10</v>
      </c>
      <c r="U2665" s="1" t="s">
        <v>11</v>
      </c>
    </row>
    <row r="2666" spans="1:21" x14ac:dyDescent="0.25">
      <c r="A2666">
        <v>2668</v>
      </c>
      <c r="B2666">
        <f>IF(IFERROR(VLOOKUP(Origen[[#This Row],[Customer ID]],A2667:A6565,1,FALSE),0)&gt;0,1,0)</f>
        <v>0</v>
      </c>
      <c r="C2666">
        <v>48</v>
      </c>
      <c r="D2666" s="1" t="s">
        <v>134</v>
      </c>
      <c r="E2666" s="1" t="str">
        <f>IF(Origen[[#This Row],[Genero Sin Depurar]]="","Desconocido",Origen[[#This Row],[Genero Sin Depurar]])</f>
        <v>Female</v>
      </c>
      <c r="F2666" s="1" t="s">
        <v>119</v>
      </c>
      <c r="G2666" s="1" t="s">
        <v>24</v>
      </c>
      <c r="H2666" s="2">
        <v>50626</v>
      </c>
      <c r="I2666" s="2" t="str">
        <f>TEXT(Origen[[#This Row],[Fecha Compra]],"dddd")</f>
        <v>lunes</v>
      </c>
      <c r="J2666" s="7" t="str">
        <f>TEXT(MONTH(Origen[[#This Row],[Fecha Compra]]),"MM")</f>
        <v>01</v>
      </c>
      <c r="K2666" s="7">
        <f>YEAR(Origen[[#This Row],[Fecha Compra]])</f>
        <v>2038</v>
      </c>
      <c r="L2666">
        <v>31</v>
      </c>
      <c r="M2666">
        <v>47</v>
      </c>
      <c r="N2666">
        <f>Origen[[#This Row],[Unidades]]*Origen[[#This Row],[PVP]]</f>
        <v>1457</v>
      </c>
      <c r="O2666" s="1" t="s">
        <v>110</v>
      </c>
      <c r="P2666" s="1" t="s">
        <v>26</v>
      </c>
      <c r="Q2666" s="1" t="s">
        <v>103</v>
      </c>
      <c r="R2666" s="1" t="s">
        <v>35</v>
      </c>
      <c r="S2666" s="1" t="s">
        <v>20</v>
      </c>
      <c r="T2666" s="1" t="s">
        <v>15</v>
      </c>
      <c r="U2666" s="1" t="s">
        <v>11</v>
      </c>
    </row>
    <row r="2667" spans="1:21" x14ac:dyDescent="0.25">
      <c r="A2667">
        <v>2669</v>
      </c>
      <c r="B2667">
        <f>IF(IFERROR(VLOOKUP(Origen[[#This Row],[Customer ID]],A2668:A6566,1,FALSE),0)&gt;0,1,0)</f>
        <v>0</v>
      </c>
      <c r="C2667">
        <v>59</v>
      </c>
      <c r="D2667" s="1" t="s">
        <v>134</v>
      </c>
      <c r="E2667" s="1" t="str">
        <f>IF(Origen[[#This Row],[Genero Sin Depurar]]="","Desconocido",Origen[[#This Row],[Genero Sin Depurar]])</f>
        <v>Female</v>
      </c>
      <c r="F2667" s="1" t="s">
        <v>44</v>
      </c>
      <c r="G2667" s="1" t="s">
        <v>45</v>
      </c>
      <c r="H2667" s="2">
        <v>50628</v>
      </c>
      <c r="I2667" s="2" t="str">
        <f>TEXT(Origen[[#This Row],[Fecha Compra]],"dddd")</f>
        <v>miércoles</v>
      </c>
      <c r="J2667" s="7" t="str">
        <f>TEXT(MONTH(Origen[[#This Row],[Fecha Compra]]),"MM")</f>
        <v>01</v>
      </c>
      <c r="K2667" s="7">
        <f>YEAR(Origen[[#This Row],[Fecha Compra]])</f>
        <v>2038</v>
      </c>
      <c r="L2667">
        <v>9</v>
      </c>
      <c r="M2667">
        <v>75</v>
      </c>
      <c r="N2667">
        <f>Origen[[#This Row],[Unidades]]*Origen[[#This Row],[PVP]]</f>
        <v>675</v>
      </c>
      <c r="O2667" s="1" t="s">
        <v>87</v>
      </c>
      <c r="P2667" s="1" t="s">
        <v>26</v>
      </c>
      <c r="Q2667" s="1" t="s">
        <v>76</v>
      </c>
      <c r="R2667" s="1" t="s">
        <v>35</v>
      </c>
      <c r="S2667" s="1" t="s">
        <v>27</v>
      </c>
      <c r="T2667" s="1" t="s">
        <v>28</v>
      </c>
      <c r="U2667" s="1" t="s">
        <v>40</v>
      </c>
    </row>
    <row r="2668" spans="1:21" x14ac:dyDescent="0.25">
      <c r="A2668">
        <v>2670</v>
      </c>
      <c r="B2668">
        <f>IF(IFERROR(VLOOKUP(Origen[[#This Row],[Customer ID]],A2669:A6567,1,FALSE),0)&gt;0,1,0)</f>
        <v>0</v>
      </c>
      <c r="C2668">
        <v>39</v>
      </c>
      <c r="D2668" s="1" t="s">
        <v>134</v>
      </c>
      <c r="E2668" s="1" t="str">
        <f>IF(Origen[[#This Row],[Genero Sin Depurar]]="","Desconocido",Origen[[#This Row],[Genero Sin Depurar]])</f>
        <v>Female</v>
      </c>
      <c r="F2668" s="1" t="s">
        <v>115</v>
      </c>
      <c r="G2668" s="1" t="s">
        <v>49</v>
      </c>
      <c r="H2668" s="2">
        <v>50630</v>
      </c>
      <c r="I2668" s="2" t="str">
        <f>TEXT(Origen[[#This Row],[Fecha Compra]],"dddd")</f>
        <v>viernes</v>
      </c>
      <c r="J2668" s="7" t="str">
        <f>TEXT(MONTH(Origen[[#This Row],[Fecha Compra]]),"MM")</f>
        <v>01</v>
      </c>
      <c r="K2668" s="7">
        <f>YEAR(Origen[[#This Row],[Fecha Compra]])</f>
        <v>2038</v>
      </c>
      <c r="L2668">
        <v>31</v>
      </c>
      <c r="M2668">
        <v>28</v>
      </c>
      <c r="N2668">
        <f>Origen[[#This Row],[Unidades]]*Origen[[#This Row],[PVP]]</f>
        <v>868</v>
      </c>
      <c r="O2668" s="1" t="s">
        <v>97</v>
      </c>
      <c r="P2668" s="1" t="s">
        <v>6</v>
      </c>
      <c r="Q2668" s="1" t="s">
        <v>67</v>
      </c>
      <c r="R2668" s="1" t="s">
        <v>19</v>
      </c>
      <c r="S2668" s="1" t="s">
        <v>20</v>
      </c>
      <c r="T2668" s="1" t="s">
        <v>21</v>
      </c>
      <c r="U2668" s="1" t="s">
        <v>22</v>
      </c>
    </row>
    <row r="2669" spans="1:21" x14ac:dyDescent="0.25">
      <c r="A2669">
        <v>2671</v>
      </c>
      <c r="B2669">
        <f>IF(IFERROR(VLOOKUP(Origen[[#This Row],[Customer ID]],A2670:A6568,1,FALSE),0)&gt;0,1,0)</f>
        <v>0</v>
      </c>
      <c r="C2669">
        <v>30</v>
      </c>
      <c r="D2669" s="1" t="s">
        <v>134</v>
      </c>
      <c r="E2669" s="1" t="str">
        <f>IF(Origen[[#This Row],[Genero Sin Depurar]]="","Desconocido",Origen[[#This Row],[Genero Sin Depurar]])</f>
        <v>Female</v>
      </c>
      <c r="F2669" s="1" t="s">
        <v>71</v>
      </c>
      <c r="G2669" s="1" t="s">
        <v>49</v>
      </c>
      <c r="H2669" s="2">
        <v>50632</v>
      </c>
      <c r="I2669" s="2" t="str">
        <f>TEXT(Origen[[#This Row],[Fecha Compra]],"dddd")</f>
        <v>domingo</v>
      </c>
      <c r="J2669" s="7" t="str">
        <f>TEXT(MONTH(Origen[[#This Row],[Fecha Compra]]),"MM")</f>
        <v>01</v>
      </c>
      <c r="K2669" s="7">
        <f>YEAR(Origen[[#This Row],[Fecha Compra]])</f>
        <v>2038</v>
      </c>
      <c r="L2669">
        <v>26</v>
      </c>
      <c r="M2669">
        <v>44</v>
      </c>
      <c r="N2669">
        <f>Origen[[#This Row],[Unidades]]*Origen[[#This Row],[PVP]]</f>
        <v>1144</v>
      </c>
      <c r="O2669" s="1" t="s">
        <v>120</v>
      </c>
      <c r="P2669" s="1" t="s">
        <v>26</v>
      </c>
      <c r="Q2669" s="1" t="s">
        <v>116</v>
      </c>
      <c r="R2669" s="1" t="s">
        <v>39</v>
      </c>
      <c r="S2669" s="1" t="s">
        <v>9</v>
      </c>
      <c r="T2669" s="1" t="s">
        <v>57</v>
      </c>
      <c r="U2669" s="1" t="s">
        <v>58</v>
      </c>
    </row>
    <row r="2670" spans="1:21" x14ac:dyDescent="0.25">
      <c r="A2670">
        <v>2672</v>
      </c>
      <c r="B2670">
        <f>IF(IFERROR(VLOOKUP(Origen[[#This Row],[Customer ID]],A2671:A6569,1,FALSE),0)&gt;0,1,0)</f>
        <v>0</v>
      </c>
      <c r="C2670">
        <v>37</v>
      </c>
      <c r="D2670" s="1" t="s">
        <v>134</v>
      </c>
      <c r="E2670" s="1" t="str">
        <f>IF(Origen[[#This Row],[Genero Sin Depurar]]="","Desconocido",Origen[[#This Row],[Genero Sin Depurar]])</f>
        <v>Female</v>
      </c>
      <c r="F2670" s="1" t="s">
        <v>23</v>
      </c>
      <c r="G2670" s="1" t="s">
        <v>24</v>
      </c>
      <c r="H2670" s="2">
        <v>50634</v>
      </c>
      <c r="I2670" s="2" t="str">
        <f>TEXT(Origen[[#This Row],[Fecha Compra]],"dddd")</f>
        <v>martes</v>
      </c>
      <c r="J2670" s="7" t="str">
        <f>TEXT(MONTH(Origen[[#This Row],[Fecha Compra]]),"MM")</f>
        <v>01</v>
      </c>
      <c r="K2670" s="7">
        <f>YEAR(Origen[[#This Row],[Fecha Compra]])</f>
        <v>2038</v>
      </c>
      <c r="L2670">
        <v>41</v>
      </c>
      <c r="M2670">
        <v>64</v>
      </c>
      <c r="N2670">
        <f>Origen[[#This Row],[Unidades]]*Origen[[#This Row],[PVP]]</f>
        <v>2624</v>
      </c>
      <c r="O2670" s="1" t="s">
        <v>72</v>
      </c>
      <c r="P2670" s="1" t="s">
        <v>74</v>
      </c>
      <c r="Q2670" s="1" t="s">
        <v>7</v>
      </c>
      <c r="R2670" s="1" t="s">
        <v>8</v>
      </c>
      <c r="S2670" s="1" t="s">
        <v>52</v>
      </c>
      <c r="T2670" s="1" t="s">
        <v>28</v>
      </c>
      <c r="U2670" s="1" t="s">
        <v>79</v>
      </c>
    </row>
    <row r="2671" spans="1:21" x14ac:dyDescent="0.25">
      <c r="A2671">
        <v>2673</v>
      </c>
      <c r="B2671">
        <f>IF(IFERROR(VLOOKUP(Origen[[#This Row],[Customer ID]],A2672:A6570,1,FALSE),0)&gt;0,1,0)</f>
        <v>0</v>
      </c>
      <c r="C2671">
        <v>56</v>
      </c>
      <c r="D2671" s="1" t="s">
        <v>134</v>
      </c>
      <c r="E2671" s="1" t="str">
        <f>IF(Origen[[#This Row],[Genero Sin Depurar]]="","Desconocido",Origen[[#This Row],[Genero Sin Depurar]])</f>
        <v>Female</v>
      </c>
      <c r="F2671" s="1" t="s">
        <v>119</v>
      </c>
      <c r="G2671" s="1" t="s">
        <v>24</v>
      </c>
      <c r="H2671" s="2">
        <v>50636</v>
      </c>
      <c r="I2671" s="2" t="str">
        <f>TEXT(Origen[[#This Row],[Fecha Compra]],"dddd")</f>
        <v>jueves</v>
      </c>
      <c r="J2671" s="7" t="str">
        <f>TEXT(MONTH(Origen[[#This Row],[Fecha Compra]]),"MM")</f>
        <v>01</v>
      </c>
      <c r="K2671" s="7">
        <f>YEAR(Origen[[#This Row],[Fecha Compra]])</f>
        <v>2038</v>
      </c>
      <c r="L2671">
        <v>13</v>
      </c>
      <c r="M2671">
        <v>28</v>
      </c>
      <c r="N2671">
        <f>Origen[[#This Row],[Unidades]]*Origen[[#This Row],[PVP]]</f>
        <v>364</v>
      </c>
      <c r="O2671" s="1" t="s">
        <v>46</v>
      </c>
      <c r="P2671" s="1" t="s">
        <v>26</v>
      </c>
      <c r="Q2671" s="1" t="s">
        <v>14</v>
      </c>
      <c r="R2671" s="1" t="s">
        <v>19</v>
      </c>
      <c r="S2671" s="1" t="s">
        <v>36</v>
      </c>
      <c r="T2671" s="1" t="s">
        <v>15</v>
      </c>
      <c r="U2671" s="1" t="s">
        <v>31</v>
      </c>
    </row>
    <row r="2672" spans="1:21" x14ac:dyDescent="0.25">
      <c r="A2672">
        <v>2674</v>
      </c>
      <c r="B2672">
        <f>IF(IFERROR(VLOOKUP(Origen[[#This Row],[Customer ID]],A2673:A6571,1,FALSE),0)&gt;0,1,0)</f>
        <v>0</v>
      </c>
      <c r="C2672">
        <v>67</v>
      </c>
      <c r="D2672" s="1" t="s">
        <v>134</v>
      </c>
      <c r="E2672" s="1" t="str">
        <f>IF(Origen[[#This Row],[Genero Sin Depurar]]="","Desconocido",Origen[[#This Row],[Genero Sin Depurar]])</f>
        <v>Female</v>
      </c>
      <c r="F2672" s="1" t="s">
        <v>86</v>
      </c>
      <c r="G2672" s="1" t="s">
        <v>4</v>
      </c>
      <c r="H2672" s="2">
        <v>50638</v>
      </c>
      <c r="I2672" s="2" t="str">
        <f>TEXT(Origen[[#This Row],[Fecha Compra]],"dddd")</f>
        <v>sábado</v>
      </c>
      <c r="J2672" s="7" t="str">
        <f>TEXT(MONTH(Origen[[#This Row],[Fecha Compra]]),"MM")</f>
        <v>01</v>
      </c>
      <c r="K2672" s="7">
        <f>YEAR(Origen[[#This Row],[Fecha Compra]])</f>
        <v>2038</v>
      </c>
      <c r="L2672">
        <v>4</v>
      </c>
      <c r="M2672">
        <v>21</v>
      </c>
      <c r="N2672">
        <f>Origen[[#This Row],[Unidades]]*Origen[[#This Row],[PVP]]</f>
        <v>84</v>
      </c>
      <c r="O2672" s="1" t="s">
        <v>89</v>
      </c>
      <c r="P2672" s="1" t="s">
        <v>26</v>
      </c>
      <c r="Q2672" s="1" t="s">
        <v>60</v>
      </c>
      <c r="R2672" s="1" t="s">
        <v>35</v>
      </c>
      <c r="S2672" s="1" t="s">
        <v>52</v>
      </c>
      <c r="T2672" s="1" t="s">
        <v>15</v>
      </c>
      <c r="U2672" s="1" t="s">
        <v>70</v>
      </c>
    </row>
    <row r="2673" spans="1:21" x14ac:dyDescent="0.25">
      <c r="A2673">
        <v>2675</v>
      </c>
      <c r="B2673">
        <f>IF(IFERROR(VLOOKUP(Origen[[#This Row],[Customer ID]],A2674:A6572,1,FALSE),0)&gt;0,1,0)</f>
        <v>0</v>
      </c>
      <c r="C2673">
        <v>40</v>
      </c>
      <c r="D2673" s="1" t="s">
        <v>134</v>
      </c>
      <c r="E2673" s="1" t="str">
        <f>IF(Origen[[#This Row],[Genero Sin Depurar]]="","Desconocido",Origen[[#This Row],[Genero Sin Depurar]])</f>
        <v>Female</v>
      </c>
      <c r="F2673" s="1" t="s">
        <v>106</v>
      </c>
      <c r="G2673" s="1" t="s">
        <v>49</v>
      </c>
      <c r="H2673" s="2">
        <v>50640</v>
      </c>
      <c r="I2673" s="2" t="str">
        <f>TEXT(Origen[[#This Row],[Fecha Compra]],"dddd")</f>
        <v>lunes</v>
      </c>
      <c r="J2673" s="7" t="str">
        <f>TEXT(MONTH(Origen[[#This Row],[Fecha Compra]]),"MM")</f>
        <v>01</v>
      </c>
      <c r="K2673" s="7">
        <f>YEAR(Origen[[#This Row],[Fecha Compra]])</f>
        <v>2038</v>
      </c>
      <c r="L2673">
        <v>15</v>
      </c>
      <c r="M2673">
        <v>41</v>
      </c>
      <c r="N2673">
        <f>Origen[[#This Row],[Unidades]]*Origen[[#This Row],[PVP]]</f>
        <v>615</v>
      </c>
      <c r="O2673" s="1" t="s">
        <v>85</v>
      </c>
      <c r="P2673" s="1" t="s">
        <v>18</v>
      </c>
      <c r="Q2673" s="1" t="s">
        <v>43</v>
      </c>
      <c r="R2673" s="1" t="s">
        <v>39</v>
      </c>
      <c r="S2673" s="1" t="s">
        <v>9</v>
      </c>
      <c r="T2673" s="1" t="s">
        <v>15</v>
      </c>
      <c r="U2673" s="1" t="s">
        <v>79</v>
      </c>
    </row>
    <row r="2674" spans="1:21" x14ac:dyDescent="0.25">
      <c r="A2674">
        <v>2676</v>
      </c>
      <c r="B2674">
        <f>IF(IFERROR(VLOOKUP(Origen[[#This Row],[Customer ID]],A2675:A6573,1,FALSE),0)&gt;0,1,0)</f>
        <v>0</v>
      </c>
      <c r="C2674">
        <v>24</v>
      </c>
      <c r="D2674" s="1" t="s">
        <v>134</v>
      </c>
      <c r="E2674" s="1" t="str">
        <f>IF(Origen[[#This Row],[Genero Sin Depurar]]="","Desconocido",Origen[[#This Row],[Genero Sin Depurar]])</f>
        <v>Female</v>
      </c>
      <c r="F2674" s="1" t="s">
        <v>41</v>
      </c>
      <c r="G2674" s="1" t="s">
        <v>4</v>
      </c>
      <c r="H2674" s="2">
        <v>50642</v>
      </c>
      <c r="I2674" s="2" t="str">
        <f>TEXT(Origen[[#This Row],[Fecha Compra]],"dddd")</f>
        <v>miércoles</v>
      </c>
      <c r="J2674" s="7" t="str">
        <f>TEXT(MONTH(Origen[[#This Row],[Fecha Compra]]),"MM")</f>
        <v>01</v>
      </c>
      <c r="K2674" s="7">
        <f>YEAR(Origen[[#This Row],[Fecha Compra]])</f>
        <v>2038</v>
      </c>
      <c r="L2674">
        <v>38</v>
      </c>
      <c r="M2674">
        <v>38</v>
      </c>
      <c r="N2674">
        <f>Origen[[#This Row],[Unidades]]*Origen[[#This Row],[PVP]]</f>
        <v>1444</v>
      </c>
      <c r="O2674" s="1" t="s">
        <v>123</v>
      </c>
      <c r="P2674" s="1" t="s">
        <v>26</v>
      </c>
      <c r="Q2674" s="1" t="s">
        <v>82</v>
      </c>
      <c r="R2674" s="1" t="s">
        <v>8</v>
      </c>
      <c r="S2674" s="1" t="s">
        <v>20</v>
      </c>
      <c r="T2674" s="1" t="s">
        <v>15</v>
      </c>
      <c r="U2674" s="1" t="s">
        <v>58</v>
      </c>
    </row>
    <row r="2675" spans="1:21" x14ac:dyDescent="0.25">
      <c r="A2675">
        <v>2677</v>
      </c>
      <c r="B2675">
        <f>IF(IFERROR(VLOOKUP(Origen[[#This Row],[Customer ID]],A2676:A6574,1,FALSE),0)&gt;0,1,0)</f>
        <v>0</v>
      </c>
      <c r="C2675">
        <v>43</v>
      </c>
      <c r="D2675" s="1" t="s">
        <v>134</v>
      </c>
      <c r="E2675" s="1" t="str">
        <f>IF(Origen[[#This Row],[Genero Sin Depurar]]="","Desconocido",Origen[[#This Row],[Genero Sin Depurar]])</f>
        <v>Female</v>
      </c>
      <c r="F2675" s="1" t="s">
        <v>114</v>
      </c>
      <c r="G2675" s="1" t="s">
        <v>49</v>
      </c>
      <c r="H2675" s="2">
        <v>50644</v>
      </c>
      <c r="I2675" s="2" t="str">
        <f>TEXT(Origen[[#This Row],[Fecha Compra]],"dddd")</f>
        <v>viernes</v>
      </c>
      <c r="J2675" s="7" t="str">
        <f>TEXT(MONTH(Origen[[#This Row],[Fecha Compra]]),"MM")</f>
        <v>01</v>
      </c>
      <c r="K2675" s="7">
        <f>YEAR(Origen[[#This Row],[Fecha Compra]])</f>
        <v>2038</v>
      </c>
      <c r="L2675">
        <v>3</v>
      </c>
      <c r="M2675">
        <v>77</v>
      </c>
      <c r="N2675">
        <f>Origen[[#This Row],[Unidades]]*Origen[[#This Row],[PVP]]</f>
        <v>231</v>
      </c>
      <c r="O2675" s="1" t="s">
        <v>5</v>
      </c>
      <c r="P2675" s="1" t="s">
        <v>26</v>
      </c>
      <c r="Q2675" s="1" t="s">
        <v>14</v>
      </c>
      <c r="R2675" s="1" t="s">
        <v>19</v>
      </c>
      <c r="S2675" s="1" t="s">
        <v>20</v>
      </c>
      <c r="T2675" s="1" t="s">
        <v>15</v>
      </c>
      <c r="U2675" s="1" t="s">
        <v>11</v>
      </c>
    </row>
    <row r="2676" spans="1:21" x14ac:dyDescent="0.25">
      <c r="A2676">
        <v>2678</v>
      </c>
      <c r="B2676">
        <f>IF(IFERROR(VLOOKUP(Origen[[#This Row],[Customer ID]],A2677:A6575,1,FALSE),0)&gt;0,1,0)</f>
        <v>0</v>
      </c>
      <c r="C2676">
        <v>45</v>
      </c>
      <c r="D2676" s="1" t="s">
        <v>134</v>
      </c>
      <c r="E2676" s="1" t="str">
        <f>IF(Origen[[#This Row],[Genero Sin Depurar]]="","Desconocido",Origen[[#This Row],[Genero Sin Depurar]])</f>
        <v>Female</v>
      </c>
      <c r="F2676" s="1" t="s">
        <v>41</v>
      </c>
      <c r="G2676" s="1" t="s">
        <v>4</v>
      </c>
      <c r="H2676" s="2">
        <v>50646</v>
      </c>
      <c r="I2676" s="2" t="str">
        <f>TEXT(Origen[[#This Row],[Fecha Compra]],"dddd")</f>
        <v>domingo</v>
      </c>
      <c r="J2676" s="7" t="str">
        <f>TEXT(MONTH(Origen[[#This Row],[Fecha Compra]]),"MM")</f>
        <v>01</v>
      </c>
      <c r="K2676" s="7">
        <f>YEAR(Origen[[#This Row],[Fecha Compra]])</f>
        <v>2038</v>
      </c>
      <c r="L2676">
        <v>6</v>
      </c>
      <c r="M2676">
        <v>43</v>
      </c>
      <c r="N2676">
        <f>Origen[[#This Row],[Unidades]]*Origen[[#This Row],[PVP]]</f>
        <v>258</v>
      </c>
      <c r="O2676" s="1" t="s">
        <v>121</v>
      </c>
      <c r="P2676" s="1" t="s">
        <v>6</v>
      </c>
      <c r="Q2676" s="1" t="s">
        <v>60</v>
      </c>
      <c r="R2676" s="1" t="s">
        <v>19</v>
      </c>
      <c r="S2676" s="1" t="s">
        <v>27</v>
      </c>
      <c r="T2676" s="1" t="s">
        <v>28</v>
      </c>
      <c r="U2676" s="1" t="s">
        <v>79</v>
      </c>
    </row>
    <row r="2677" spans="1:21" x14ac:dyDescent="0.25">
      <c r="A2677">
        <v>2679</v>
      </c>
      <c r="B2677">
        <f>IF(IFERROR(VLOOKUP(Origen[[#This Row],[Customer ID]],A2678:A6576,1,FALSE),0)&gt;0,1,0)</f>
        <v>0</v>
      </c>
      <c r="C2677">
        <v>33</v>
      </c>
      <c r="D2677" s="1" t="s">
        <v>134</v>
      </c>
      <c r="E2677" s="1" t="str">
        <f>IF(Origen[[#This Row],[Genero Sin Depurar]]="","Desconocido",Origen[[#This Row],[Genero Sin Depurar]])</f>
        <v>Female</v>
      </c>
      <c r="F2677" s="1" t="s">
        <v>115</v>
      </c>
      <c r="G2677" s="1" t="s">
        <v>49</v>
      </c>
      <c r="H2677" s="2">
        <v>50648</v>
      </c>
      <c r="I2677" s="2" t="str">
        <f>TEXT(Origen[[#This Row],[Fecha Compra]],"dddd")</f>
        <v>martes</v>
      </c>
      <c r="J2677" s="7" t="str">
        <f>TEXT(MONTH(Origen[[#This Row],[Fecha Compra]]),"MM")</f>
        <v>01</v>
      </c>
      <c r="K2677" s="7">
        <f>YEAR(Origen[[#This Row],[Fecha Compra]])</f>
        <v>2038</v>
      </c>
      <c r="L2677">
        <v>34</v>
      </c>
      <c r="M2677">
        <v>91</v>
      </c>
      <c r="N2677">
        <f>Origen[[#This Row],[Unidades]]*Origen[[#This Row],[PVP]]</f>
        <v>3094</v>
      </c>
      <c r="O2677" s="1" t="s">
        <v>38</v>
      </c>
      <c r="P2677" s="1" t="s">
        <v>26</v>
      </c>
      <c r="Q2677" s="1" t="s">
        <v>118</v>
      </c>
      <c r="R2677" s="1" t="s">
        <v>19</v>
      </c>
      <c r="S2677" s="1" t="s">
        <v>52</v>
      </c>
      <c r="T2677" s="1" t="s">
        <v>21</v>
      </c>
      <c r="U2677" s="1" t="s">
        <v>58</v>
      </c>
    </row>
    <row r="2678" spans="1:21" x14ac:dyDescent="0.25">
      <c r="A2678">
        <v>2680</v>
      </c>
      <c r="B2678">
        <f>IF(IFERROR(VLOOKUP(Origen[[#This Row],[Customer ID]],A2679:A6577,1,FALSE),0)&gt;0,1,0)</f>
        <v>0</v>
      </c>
      <c r="C2678">
        <v>53</v>
      </c>
      <c r="D2678" s="1" t="s">
        <v>134</v>
      </c>
      <c r="E2678" s="1" t="str">
        <f>IF(Origen[[#This Row],[Genero Sin Depurar]]="","Desconocido",Origen[[#This Row],[Genero Sin Depurar]])</f>
        <v>Female</v>
      </c>
      <c r="F2678" s="1" t="s">
        <v>41</v>
      </c>
      <c r="G2678" s="1" t="s">
        <v>4</v>
      </c>
      <c r="H2678" s="2">
        <v>50650</v>
      </c>
      <c r="I2678" s="2" t="str">
        <f>TEXT(Origen[[#This Row],[Fecha Compra]],"dddd")</f>
        <v>jueves</v>
      </c>
      <c r="J2678" s="7" t="str">
        <f>TEXT(MONTH(Origen[[#This Row],[Fecha Compra]]),"MM")</f>
        <v>01</v>
      </c>
      <c r="K2678" s="7">
        <f>YEAR(Origen[[#This Row],[Fecha Compra]])</f>
        <v>2038</v>
      </c>
      <c r="L2678">
        <v>7</v>
      </c>
      <c r="M2678">
        <v>68</v>
      </c>
      <c r="N2678">
        <f>Origen[[#This Row],[Unidades]]*Origen[[#This Row],[PVP]]</f>
        <v>476</v>
      </c>
      <c r="O2678" s="1" t="s">
        <v>38</v>
      </c>
      <c r="P2678" s="1" t="s">
        <v>18</v>
      </c>
      <c r="Q2678" s="1" t="s">
        <v>116</v>
      </c>
      <c r="R2678" s="1" t="s">
        <v>19</v>
      </c>
      <c r="S2678" s="1" t="s">
        <v>9</v>
      </c>
      <c r="T2678" s="1" t="s">
        <v>68</v>
      </c>
      <c r="U2678" s="1" t="s">
        <v>40</v>
      </c>
    </row>
    <row r="2679" spans="1:21" x14ac:dyDescent="0.25">
      <c r="A2679">
        <v>2681</v>
      </c>
      <c r="B2679">
        <f>IF(IFERROR(VLOOKUP(Origen[[#This Row],[Customer ID]],A2680:A6578,1,FALSE),0)&gt;0,1,0)</f>
        <v>0</v>
      </c>
      <c r="C2679">
        <v>44</v>
      </c>
      <c r="D2679" s="1" t="s">
        <v>134</v>
      </c>
      <c r="E2679" s="1" t="str">
        <f>IF(Origen[[#This Row],[Genero Sin Depurar]]="","Desconocido",Origen[[#This Row],[Genero Sin Depurar]])</f>
        <v>Female</v>
      </c>
      <c r="F2679" s="1" t="s">
        <v>107</v>
      </c>
      <c r="G2679" s="1" t="s">
        <v>4</v>
      </c>
      <c r="H2679" s="2">
        <v>50652</v>
      </c>
      <c r="I2679" s="2" t="str">
        <f>TEXT(Origen[[#This Row],[Fecha Compra]],"dddd")</f>
        <v>sábado</v>
      </c>
      <c r="J2679" s="7" t="str">
        <f>TEXT(MONTH(Origen[[#This Row],[Fecha Compra]]),"MM")</f>
        <v>01</v>
      </c>
      <c r="K2679" s="7">
        <f>YEAR(Origen[[#This Row],[Fecha Compra]])</f>
        <v>2038</v>
      </c>
      <c r="L2679">
        <v>21</v>
      </c>
      <c r="M2679">
        <v>37</v>
      </c>
      <c r="N2679">
        <f>Origen[[#This Row],[Unidades]]*Origen[[#This Row],[PVP]]</f>
        <v>777</v>
      </c>
      <c r="O2679" s="1" t="s">
        <v>127</v>
      </c>
      <c r="P2679" s="1" t="s">
        <v>6</v>
      </c>
      <c r="Q2679" s="1" t="s">
        <v>108</v>
      </c>
      <c r="R2679" s="1" t="s">
        <v>39</v>
      </c>
      <c r="S2679" s="1" t="s">
        <v>27</v>
      </c>
      <c r="T2679" s="1" t="s">
        <v>10</v>
      </c>
      <c r="U2679" s="1" t="s">
        <v>31</v>
      </c>
    </row>
    <row r="2680" spans="1:21" x14ac:dyDescent="0.25">
      <c r="A2680">
        <v>2682</v>
      </c>
      <c r="B2680">
        <f>IF(IFERROR(VLOOKUP(Origen[[#This Row],[Customer ID]],A2681:A6579,1,FALSE),0)&gt;0,1,0)</f>
        <v>0</v>
      </c>
      <c r="C2680">
        <v>23</v>
      </c>
      <c r="D2680" s="1" t="s">
        <v>134</v>
      </c>
      <c r="E2680" s="1" t="str">
        <f>IF(Origen[[#This Row],[Genero Sin Depurar]]="","Desconocido",Origen[[#This Row],[Genero Sin Depurar]])</f>
        <v>Female</v>
      </c>
      <c r="F2680" s="1" t="s">
        <v>53</v>
      </c>
      <c r="G2680" s="1" t="s">
        <v>24</v>
      </c>
      <c r="H2680" s="2">
        <v>50654</v>
      </c>
      <c r="I2680" s="2" t="str">
        <f>TEXT(Origen[[#This Row],[Fecha Compra]],"dddd")</f>
        <v>lunes</v>
      </c>
      <c r="J2680" s="7" t="str">
        <f>TEXT(MONTH(Origen[[#This Row],[Fecha Compra]]),"MM")</f>
        <v>01</v>
      </c>
      <c r="K2680" s="7">
        <f>YEAR(Origen[[#This Row],[Fecha Compra]])</f>
        <v>2038</v>
      </c>
      <c r="L2680">
        <v>17</v>
      </c>
      <c r="M2680">
        <v>23</v>
      </c>
      <c r="N2680">
        <f>Origen[[#This Row],[Unidades]]*Origen[[#This Row],[PVP]]</f>
        <v>391</v>
      </c>
      <c r="O2680" s="1" t="s">
        <v>17</v>
      </c>
      <c r="P2680" s="1" t="s">
        <v>6</v>
      </c>
      <c r="Q2680" s="1" t="s">
        <v>60</v>
      </c>
      <c r="R2680" s="1" t="s">
        <v>35</v>
      </c>
      <c r="S2680" s="1" t="s">
        <v>36</v>
      </c>
      <c r="T2680" s="1" t="s">
        <v>68</v>
      </c>
      <c r="U2680" s="1" t="s">
        <v>70</v>
      </c>
    </row>
    <row r="2681" spans="1:21" x14ac:dyDescent="0.25">
      <c r="A2681">
        <v>2683</v>
      </c>
      <c r="B2681">
        <f>IF(IFERROR(VLOOKUP(Origen[[#This Row],[Customer ID]],A2682:A6580,1,FALSE),0)&gt;0,1,0)</f>
        <v>0</v>
      </c>
      <c r="C2681">
        <v>59</v>
      </c>
      <c r="D2681" s="1" t="s">
        <v>134</v>
      </c>
      <c r="E2681" s="1" t="str">
        <f>IF(Origen[[#This Row],[Genero Sin Depurar]]="","Desconocido",Origen[[#This Row],[Genero Sin Depurar]])</f>
        <v>Female</v>
      </c>
      <c r="F2681" s="1" t="s">
        <v>32</v>
      </c>
      <c r="G2681" s="1" t="s">
        <v>24</v>
      </c>
      <c r="H2681" s="2">
        <v>50656</v>
      </c>
      <c r="I2681" s="2" t="str">
        <f>TEXT(Origen[[#This Row],[Fecha Compra]],"dddd")</f>
        <v>miércoles</v>
      </c>
      <c r="J2681" s="7" t="str">
        <f>TEXT(MONTH(Origen[[#This Row],[Fecha Compra]]),"MM")</f>
        <v>01</v>
      </c>
      <c r="K2681" s="7">
        <f>YEAR(Origen[[#This Row],[Fecha Compra]])</f>
        <v>2038</v>
      </c>
      <c r="L2681">
        <v>5</v>
      </c>
      <c r="M2681">
        <v>65</v>
      </c>
      <c r="N2681">
        <f>Origen[[#This Row],[Unidades]]*Origen[[#This Row],[PVP]]</f>
        <v>325</v>
      </c>
      <c r="O2681" s="1" t="s">
        <v>80</v>
      </c>
      <c r="P2681" s="1" t="s">
        <v>6</v>
      </c>
      <c r="Q2681" s="1" t="s">
        <v>14</v>
      </c>
      <c r="R2681" s="1" t="s">
        <v>8</v>
      </c>
      <c r="S2681" s="1" t="s">
        <v>52</v>
      </c>
      <c r="T2681" s="1" t="s">
        <v>10</v>
      </c>
      <c r="U2681" s="1" t="s">
        <v>79</v>
      </c>
    </row>
    <row r="2682" spans="1:21" x14ac:dyDescent="0.25">
      <c r="A2682">
        <v>2684</v>
      </c>
      <c r="B2682">
        <f>IF(IFERROR(VLOOKUP(Origen[[#This Row],[Customer ID]],A2683:A6581,1,FALSE),0)&gt;0,1,0)</f>
        <v>0</v>
      </c>
      <c r="C2682">
        <v>68</v>
      </c>
      <c r="D2682" s="1" t="s">
        <v>134</v>
      </c>
      <c r="E2682" s="1" t="str">
        <f>IF(Origen[[#This Row],[Genero Sin Depurar]]="","Desconocido",Origen[[#This Row],[Genero Sin Depurar]])</f>
        <v>Female</v>
      </c>
      <c r="F2682" s="1" t="s">
        <v>114</v>
      </c>
      <c r="G2682" s="1" t="s">
        <v>49</v>
      </c>
      <c r="H2682" s="2">
        <v>50658</v>
      </c>
      <c r="I2682" s="2" t="str">
        <f>TEXT(Origen[[#This Row],[Fecha Compra]],"dddd")</f>
        <v>viernes</v>
      </c>
      <c r="J2682" s="7" t="str">
        <f>TEXT(MONTH(Origen[[#This Row],[Fecha Compra]]),"MM")</f>
        <v>01</v>
      </c>
      <c r="K2682" s="7">
        <f>YEAR(Origen[[#This Row],[Fecha Compra]])</f>
        <v>2038</v>
      </c>
      <c r="L2682">
        <v>21</v>
      </c>
      <c r="M2682">
        <v>30</v>
      </c>
      <c r="N2682">
        <f>Origen[[#This Row],[Unidades]]*Origen[[#This Row],[PVP]]</f>
        <v>630</v>
      </c>
      <c r="O2682" s="1" t="s">
        <v>38</v>
      </c>
      <c r="P2682" s="1" t="s">
        <v>26</v>
      </c>
      <c r="Q2682" s="1" t="s">
        <v>108</v>
      </c>
      <c r="R2682" s="1" t="s">
        <v>35</v>
      </c>
      <c r="S2682" s="1" t="s">
        <v>27</v>
      </c>
      <c r="T2682" s="1" t="s">
        <v>15</v>
      </c>
      <c r="U2682" s="1" t="s">
        <v>11</v>
      </c>
    </row>
    <row r="2683" spans="1:21" x14ac:dyDescent="0.25">
      <c r="A2683">
        <v>2685</v>
      </c>
      <c r="B2683">
        <f>IF(IFERROR(VLOOKUP(Origen[[#This Row],[Customer ID]],A2684:A6582,1,FALSE),0)&gt;0,1,0)</f>
        <v>0</v>
      </c>
      <c r="C2683">
        <v>46</v>
      </c>
      <c r="D2683" s="1" t="s">
        <v>134</v>
      </c>
      <c r="E2683" s="1" t="str">
        <f>IF(Origen[[#This Row],[Genero Sin Depurar]]="","Desconocido",Origen[[#This Row],[Genero Sin Depurar]])</f>
        <v>Female</v>
      </c>
      <c r="F2683" s="1" t="s">
        <v>63</v>
      </c>
      <c r="G2683" s="1" t="s">
        <v>4</v>
      </c>
      <c r="H2683" s="2">
        <v>50660</v>
      </c>
      <c r="I2683" s="2" t="str">
        <f>TEXT(Origen[[#This Row],[Fecha Compra]],"dddd")</f>
        <v>domingo</v>
      </c>
      <c r="J2683" s="7" t="str">
        <f>TEXT(MONTH(Origen[[#This Row],[Fecha Compra]]),"MM")</f>
        <v>01</v>
      </c>
      <c r="K2683" s="7">
        <f>YEAR(Origen[[#This Row],[Fecha Compra]])</f>
        <v>2038</v>
      </c>
      <c r="L2683">
        <v>42</v>
      </c>
      <c r="M2683">
        <v>45</v>
      </c>
      <c r="N2683">
        <f>Origen[[#This Row],[Unidades]]*Origen[[#This Row],[PVP]]</f>
        <v>1890</v>
      </c>
      <c r="O2683" s="1" t="s">
        <v>131</v>
      </c>
      <c r="P2683" s="1" t="s">
        <v>26</v>
      </c>
      <c r="Q2683" s="1" t="s">
        <v>7</v>
      </c>
      <c r="R2683" s="1" t="s">
        <v>35</v>
      </c>
      <c r="S2683" s="1" t="s">
        <v>20</v>
      </c>
      <c r="T2683" s="1" t="s">
        <v>21</v>
      </c>
      <c r="U2683" s="1" t="s">
        <v>58</v>
      </c>
    </row>
    <row r="2684" spans="1:21" x14ac:dyDescent="0.25">
      <c r="A2684">
        <v>2686</v>
      </c>
      <c r="B2684">
        <f>IF(IFERROR(VLOOKUP(Origen[[#This Row],[Customer ID]],A2685:A6583,1,FALSE),0)&gt;0,1,0)</f>
        <v>0</v>
      </c>
      <c r="C2684">
        <v>56</v>
      </c>
      <c r="D2684" s="1" t="s">
        <v>134</v>
      </c>
      <c r="E2684" s="1" t="str">
        <f>IF(Origen[[#This Row],[Genero Sin Depurar]]="","Desconocido",Origen[[#This Row],[Genero Sin Depurar]])</f>
        <v>Female</v>
      </c>
      <c r="F2684" s="1" t="s">
        <v>119</v>
      </c>
      <c r="G2684" s="1" t="s">
        <v>24</v>
      </c>
      <c r="H2684" s="2">
        <v>50662</v>
      </c>
      <c r="I2684" s="2" t="str">
        <f>TEXT(Origen[[#This Row],[Fecha Compra]],"dddd")</f>
        <v>martes</v>
      </c>
      <c r="J2684" s="7" t="str">
        <f>TEXT(MONTH(Origen[[#This Row],[Fecha Compra]]),"MM")</f>
        <v>01</v>
      </c>
      <c r="K2684" s="7">
        <f>YEAR(Origen[[#This Row],[Fecha Compra]])</f>
        <v>2038</v>
      </c>
      <c r="L2684">
        <v>49</v>
      </c>
      <c r="M2684">
        <v>25</v>
      </c>
      <c r="N2684">
        <f>Origen[[#This Row],[Unidades]]*Origen[[#This Row],[PVP]]</f>
        <v>1225</v>
      </c>
      <c r="O2684" s="1" t="s">
        <v>123</v>
      </c>
      <c r="P2684" s="1" t="s">
        <v>26</v>
      </c>
      <c r="Q2684" s="1" t="s">
        <v>7</v>
      </c>
      <c r="R2684" s="1" t="s">
        <v>8</v>
      </c>
      <c r="S2684" s="1" t="s">
        <v>9</v>
      </c>
      <c r="T2684" s="1" t="s">
        <v>21</v>
      </c>
      <c r="U2684" s="1" t="s">
        <v>40</v>
      </c>
    </row>
    <row r="2685" spans="1:21" x14ac:dyDescent="0.25">
      <c r="A2685">
        <v>2687</v>
      </c>
      <c r="B2685">
        <f>IF(IFERROR(VLOOKUP(Origen[[#This Row],[Customer ID]],A2686:A6584,1,FALSE),0)&gt;0,1,0)</f>
        <v>0</v>
      </c>
      <c r="C2685">
        <v>40</v>
      </c>
      <c r="D2685" s="1" t="s">
        <v>134</v>
      </c>
      <c r="E2685" s="1" t="str">
        <f>IF(Origen[[#This Row],[Genero Sin Depurar]]="","Desconocido",Origen[[#This Row],[Genero Sin Depurar]])</f>
        <v>Female</v>
      </c>
      <c r="F2685" s="1" t="s">
        <v>107</v>
      </c>
      <c r="G2685" s="1" t="s">
        <v>4</v>
      </c>
      <c r="H2685" s="2">
        <v>50664</v>
      </c>
      <c r="I2685" s="2" t="str">
        <f>TEXT(Origen[[#This Row],[Fecha Compra]],"dddd")</f>
        <v>jueves</v>
      </c>
      <c r="J2685" s="7" t="str">
        <f>TEXT(MONTH(Origen[[#This Row],[Fecha Compra]]),"MM")</f>
        <v>01</v>
      </c>
      <c r="K2685" s="7">
        <f>YEAR(Origen[[#This Row],[Fecha Compra]])</f>
        <v>2038</v>
      </c>
      <c r="L2685">
        <v>33</v>
      </c>
      <c r="M2685">
        <v>72</v>
      </c>
      <c r="N2685">
        <f>Origen[[#This Row],[Unidades]]*Origen[[#This Row],[PVP]]</f>
        <v>2376</v>
      </c>
      <c r="O2685" s="1" t="s">
        <v>124</v>
      </c>
      <c r="P2685" s="1" t="s">
        <v>26</v>
      </c>
      <c r="Q2685" s="1" t="s">
        <v>76</v>
      </c>
      <c r="R2685" s="1" t="s">
        <v>8</v>
      </c>
      <c r="S2685" s="1" t="s">
        <v>52</v>
      </c>
      <c r="T2685" s="1" t="s">
        <v>15</v>
      </c>
      <c r="U2685" s="1" t="s">
        <v>11</v>
      </c>
    </row>
    <row r="2686" spans="1:21" x14ac:dyDescent="0.25">
      <c r="A2686">
        <v>2688</v>
      </c>
      <c r="B2686">
        <f>IF(IFERROR(VLOOKUP(Origen[[#This Row],[Customer ID]],A2687:A6585,1,FALSE),0)&gt;0,1,0)</f>
        <v>0</v>
      </c>
      <c r="C2686">
        <v>61</v>
      </c>
      <c r="D2686" s="1" t="s">
        <v>134</v>
      </c>
      <c r="E2686" s="1" t="str">
        <f>IF(Origen[[#This Row],[Genero Sin Depurar]]="","Desconocido",Origen[[#This Row],[Genero Sin Depurar]])</f>
        <v>Female</v>
      </c>
      <c r="F2686" s="1" t="s">
        <v>63</v>
      </c>
      <c r="G2686" s="1" t="s">
        <v>4</v>
      </c>
      <c r="H2686" s="2">
        <v>50666</v>
      </c>
      <c r="I2686" s="2" t="str">
        <f>TEXT(Origen[[#This Row],[Fecha Compra]],"dddd")</f>
        <v>sábado</v>
      </c>
      <c r="J2686" s="7" t="str">
        <f>TEXT(MONTH(Origen[[#This Row],[Fecha Compra]]),"MM")</f>
        <v>01</v>
      </c>
      <c r="K2686" s="7">
        <f>YEAR(Origen[[#This Row],[Fecha Compra]])</f>
        <v>2038</v>
      </c>
      <c r="L2686">
        <v>12</v>
      </c>
      <c r="M2686">
        <v>75</v>
      </c>
      <c r="N2686">
        <f>Origen[[#This Row],[Unidades]]*Origen[[#This Row],[PVP]]</f>
        <v>900</v>
      </c>
      <c r="O2686" s="1" t="s">
        <v>61</v>
      </c>
      <c r="P2686" s="1" t="s">
        <v>26</v>
      </c>
      <c r="Q2686" s="1" t="s">
        <v>34</v>
      </c>
      <c r="R2686" s="1" t="s">
        <v>39</v>
      </c>
      <c r="S2686" s="1" t="s">
        <v>52</v>
      </c>
      <c r="T2686" s="1" t="s">
        <v>68</v>
      </c>
      <c r="U2686" s="1" t="s">
        <v>58</v>
      </c>
    </row>
    <row r="2687" spans="1:21" x14ac:dyDescent="0.25">
      <c r="A2687">
        <v>2689</v>
      </c>
      <c r="B2687">
        <f>IF(IFERROR(VLOOKUP(Origen[[#This Row],[Customer ID]],A2688:A6586,1,FALSE),0)&gt;0,1,0)</f>
        <v>0</v>
      </c>
      <c r="C2687">
        <v>53</v>
      </c>
      <c r="D2687" s="1" t="s">
        <v>134</v>
      </c>
      <c r="E2687" s="1" t="str">
        <f>IF(Origen[[#This Row],[Genero Sin Depurar]]="","Desconocido",Origen[[#This Row],[Genero Sin Depurar]])</f>
        <v>Female</v>
      </c>
      <c r="F2687" s="1" t="s">
        <v>48</v>
      </c>
      <c r="G2687" s="1" t="s">
        <v>49</v>
      </c>
      <c r="H2687" s="2">
        <v>50668</v>
      </c>
      <c r="I2687" s="2" t="str">
        <f>TEXT(Origen[[#This Row],[Fecha Compra]],"dddd")</f>
        <v>lunes</v>
      </c>
      <c r="J2687" s="7" t="str">
        <f>TEXT(MONTH(Origen[[#This Row],[Fecha Compra]]),"MM")</f>
        <v>01</v>
      </c>
      <c r="K2687" s="7">
        <f>YEAR(Origen[[#This Row],[Fecha Compra]])</f>
        <v>2038</v>
      </c>
      <c r="L2687">
        <v>18</v>
      </c>
      <c r="M2687">
        <v>63</v>
      </c>
      <c r="N2687">
        <f>Origen[[#This Row],[Unidades]]*Origen[[#This Row],[PVP]]</f>
        <v>1134</v>
      </c>
      <c r="O2687" s="1" t="s">
        <v>46</v>
      </c>
      <c r="P2687" s="1" t="s">
        <v>74</v>
      </c>
      <c r="Q2687" s="1" t="s">
        <v>30</v>
      </c>
      <c r="R2687" s="1" t="s">
        <v>19</v>
      </c>
      <c r="S2687" s="1" t="s">
        <v>52</v>
      </c>
      <c r="T2687" s="1" t="s">
        <v>21</v>
      </c>
      <c r="U2687" s="1" t="s">
        <v>79</v>
      </c>
    </row>
    <row r="2688" spans="1:21" x14ac:dyDescent="0.25">
      <c r="A2688">
        <v>2690</v>
      </c>
      <c r="B2688">
        <f>IF(IFERROR(VLOOKUP(Origen[[#This Row],[Customer ID]],A2689:A6587,1,FALSE),0)&gt;0,1,0)</f>
        <v>0</v>
      </c>
      <c r="C2688">
        <v>29</v>
      </c>
      <c r="D2688" s="1" t="s">
        <v>134</v>
      </c>
      <c r="E2688" s="1" t="str">
        <f>IF(Origen[[#This Row],[Genero Sin Depurar]]="","Desconocido",Origen[[#This Row],[Genero Sin Depurar]])</f>
        <v>Female</v>
      </c>
      <c r="F2688" s="1" t="s">
        <v>3</v>
      </c>
      <c r="G2688" s="1" t="s">
        <v>4</v>
      </c>
      <c r="H2688" s="2">
        <v>50670</v>
      </c>
      <c r="I2688" s="2" t="str">
        <f>TEXT(Origen[[#This Row],[Fecha Compra]],"dddd")</f>
        <v>miércoles</v>
      </c>
      <c r="J2688" s="7" t="str">
        <f>TEXT(MONTH(Origen[[#This Row],[Fecha Compra]]),"MM")</f>
        <v>01</v>
      </c>
      <c r="K2688" s="7">
        <f>YEAR(Origen[[#This Row],[Fecha Compra]])</f>
        <v>2038</v>
      </c>
      <c r="L2688">
        <v>47</v>
      </c>
      <c r="M2688">
        <v>35</v>
      </c>
      <c r="N2688">
        <f>Origen[[#This Row],[Unidades]]*Origen[[#This Row],[PVP]]</f>
        <v>1645</v>
      </c>
      <c r="O2688" s="1" t="s">
        <v>33</v>
      </c>
      <c r="P2688" s="1" t="s">
        <v>26</v>
      </c>
      <c r="Q2688" s="1" t="s">
        <v>103</v>
      </c>
      <c r="R2688" s="1" t="s">
        <v>39</v>
      </c>
      <c r="S2688" s="1" t="s">
        <v>36</v>
      </c>
      <c r="T2688" s="1" t="s">
        <v>28</v>
      </c>
      <c r="U2688" s="1" t="s">
        <v>40</v>
      </c>
    </row>
    <row r="2689" spans="1:21" x14ac:dyDescent="0.25">
      <c r="A2689">
        <v>2691</v>
      </c>
      <c r="B2689">
        <f>IF(IFERROR(VLOOKUP(Origen[[#This Row],[Customer ID]],A2690:A6588,1,FALSE),0)&gt;0,1,0)</f>
        <v>0</v>
      </c>
      <c r="C2689">
        <v>44</v>
      </c>
      <c r="D2689" s="1" t="s">
        <v>134</v>
      </c>
      <c r="E2689" s="1" t="str">
        <f>IF(Origen[[#This Row],[Genero Sin Depurar]]="","Desconocido",Origen[[#This Row],[Genero Sin Depurar]])</f>
        <v>Female</v>
      </c>
      <c r="F2689" s="1" t="s">
        <v>115</v>
      </c>
      <c r="G2689" s="1" t="s">
        <v>49</v>
      </c>
      <c r="H2689" s="2">
        <v>50672</v>
      </c>
      <c r="I2689" s="2" t="str">
        <f>TEXT(Origen[[#This Row],[Fecha Compra]],"dddd")</f>
        <v>viernes</v>
      </c>
      <c r="J2689" s="7" t="str">
        <f>TEXT(MONTH(Origen[[#This Row],[Fecha Compra]]),"MM")</f>
        <v>01</v>
      </c>
      <c r="K2689" s="7">
        <f>YEAR(Origen[[#This Row],[Fecha Compra]])</f>
        <v>2038</v>
      </c>
      <c r="L2689">
        <v>18</v>
      </c>
      <c r="M2689">
        <v>32</v>
      </c>
      <c r="N2689">
        <f>Origen[[#This Row],[Unidades]]*Origen[[#This Row],[PVP]]</f>
        <v>576</v>
      </c>
      <c r="O2689" s="1" t="s">
        <v>112</v>
      </c>
      <c r="P2689" s="1" t="s">
        <v>6</v>
      </c>
      <c r="Q2689" s="1" t="s">
        <v>116</v>
      </c>
      <c r="R2689" s="1" t="s">
        <v>35</v>
      </c>
      <c r="S2689" s="1" t="s">
        <v>20</v>
      </c>
      <c r="T2689" s="1" t="s">
        <v>57</v>
      </c>
      <c r="U2689" s="1" t="s">
        <v>22</v>
      </c>
    </row>
    <row r="2690" spans="1:21" x14ac:dyDescent="0.25">
      <c r="A2690">
        <v>2692</v>
      </c>
      <c r="B2690">
        <f>IF(IFERROR(VLOOKUP(Origen[[#This Row],[Customer ID]],A2691:A6589,1,FALSE),0)&gt;0,1,0)</f>
        <v>0</v>
      </c>
      <c r="C2690">
        <v>43</v>
      </c>
      <c r="D2690" s="1" t="s">
        <v>134</v>
      </c>
      <c r="E2690" s="1" t="str">
        <f>IF(Origen[[#This Row],[Genero Sin Depurar]]="","Desconocido",Origen[[#This Row],[Genero Sin Depurar]])</f>
        <v>Female</v>
      </c>
      <c r="F2690" s="1" t="s">
        <v>77</v>
      </c>
      <c r="G2690" s="1" t="s">
        <v>4</v>
      </c>
      <c r="H2690" s="2">
        <v>50674</v>
      </c>
      <c r="I2690" s="2" t="str">
        <f>TEXT(Origen[[#This Row],[Fecha Compra]],"dddd")</f>
        <v>domingo</v>
      </c>
      <c r="J2690" s="7" t="str">
        <f>TEXT(MONTH(Origen[[#This Row],[Fecha Compra]]),"MM")</f>
        <v>01</v>
      </c>
      <c r="K2690" s="7">
        <f>YEAR(Origen[[#This Row],[Fecha Compra]])</f>
        <v>2038</v>
      </c>
      <c r="L2690">
        <v>48</v>
      </c>
      <c r="M2690">
        <v>25</v>
      </c>
      <c r="N2690">
        <f>Origen[[#This Row],[Unidades]]*Origen[[#This Row],[PVP]]</f>
        <v>1200</v>
      </c>
      <c r="O2690" s="1" t="s">
        <v>127</v>
      </c>
      <c r="P2690" s="1" t="s">
        <v>6</v>
      </c>
      <c r="Q2690" s="1" t="s">
        <v>126</v>
      </c>
      <c r="R2690" s="1" t="s">
        <v>8</v>
      </c>
      <c r="S2690" s="1" t="s">
        <v>52</v>
      </c>
      <c r="T2690" s="1" t="s">
        <v>15</v>
      </c>
      <c r="U2690" s="1" t="s">
        <v>70</v>
      </c>
    </row>
    <row r="2691" spans="1:21" x14ac:dyDescent="0.25">
      <c r="A2691">
        <v>2693</v>
      </c>
      <c r="B2691">
        <f>IF(IFERROR(VLOOKUP(Origen[[#This Row],[Customer ID]],A2692:A6590,1,FALSE),0)&gt;0,1,0)</f>
        <v>0</v>
      </c>
      <c r="C2691">
        <v>40</v>
      </c>
      <c r="D2691" s="1" t="s">
        <v>134</v>
      </c>
      <c r="E2691" s="1" t="str">
        <f>IF(Origen[[#This Row],[Genero Sin Depurar]]="","Desconocido",Origen[[#This Row],[Genero Sin Depurar]])</f>
        <v>Female</v>
      </c>
      <c r="F2691" s="1" t="s">
        <v>32</v>
      </c>
      <c r="G2691" s="1" t="s">
        <v>24</v>
      </c>
      <c r="H2691" s="2">
        <v>50676</v>
      </c>
      <c r="I2691" s="2" t="str">
        <f>TEXT(Origen[[#This Row],[Fecha Compra]],"dddd")</f>
        <v>martes</v>
      </c>
      <c r="J2691" s="7" t="str">
        <f>TEXT(MONTH(Origen[[#This Row],[Fecha Compra]]),"MM")</f>
        <v>01</v>
      </c>
      <c r="K2691" s="7">
        <f>YEAR(Origen[[#This Row],[Fecha Compra]])</f>
        <v>2038</v>
      </c>
      <c r="L2691">
        <v>18</v>
      </c>
      <c r="M2691">
        <v>90</v>
      </c>
      <c r="N2691">
        <f>Origen[[#This Row],[Unidades]]*Origen[[#This Row],[PVP]]</f>
        <v>1620</v>
      </c>
      <c r="O2691" s="1" t="s">
        <v>131</v>
      </c>
      <c r="P2691" s="1" t="s">
        <v>74</v>
      </c>
      <c r="Q2691" s="1" t="s">
        <v>65</v>
      </c>
      <c r="R2691" s="1" t="s">
        <v>19</v>
      </c>
      <c r="S2691" s="1" t="s">
        <v>20</v>
      </c>
      <c r="T2691" s="1" t="s">
        <v>68</v>
      </c>
      <c r="U2691" s="1" t="s">
        <v>79</v>
      </c>
    </row>
    <row r="2692" spans="1:21" x14ac:dyDescent="0.25">
      <c r="A2692">
        <v>2694</v>
      </c>
      <c r="B2692">
        <f>IF(IFERROR(VLOOKUP(Origen[[#This Row],[Customer ID]],A2693:A6591,1,FALSE),0)&gt;0,1,0)</f>
        <v>0</v>
      </c>
      <c r="C2692">
        <v>55</v>
      </c>
      <c r="D2692" s="1" t="s">
        <v>134</v>
      </c>
      <c r="E2692" s="1" t="str">
        <f>IF(Origen[[#This Row],[Genero Sin Depurar]]="","Desconocido",Origen[[#This Row],[Genero Sin Depurar]])</f>
        <v>Female</v>
      </c>
      <c r="F2692" s="1" t="s">
        <v>119</v>
      </c>
      <c r="G2692" s="1" t="s">
        <v>24</v>
      </c>
      <c r="H2692" s="2">
        <v>50678</v>
      </c>
      <c r="I2692" s="2" t="str">
        <f>TEXT(Origen[[#This Row],[Fecha Compra]],"dddd")</f>
        <v>jueves</v>
      </c>
      <c r="J2692" s="7" t="str">
        <f>TEXT(MONTH(Origen[[#This Row],[Fecha Compra]]),"MM")</f>
        <v>01</v>
      </c>
      <c r="K2692" s="7">
        <f>YEAR(Origen[[#This Row],[Fecha Compra]])</f>
        <v>2038</v>
      </c>
      <c r="L2692">
        <v>46</v>
      </c>
      <c r="M2692">
        <v>70</v>
      </c>
      <c r="N2692">
        <f>Origen[[#This Row],[Unidades]]*Origen[[#This Row],[PVP]]</f>
        <v>3220</v>
      </c>
      <c r="O2692" s="1" t="s">
        <v>59</v>
      </c>
      <c r="P2692" s="1" t="s">
        <v>6</v>
      </c>
      <c r="Q2692" s="1" t="s">
        <v>75</v>
      </c>
      <c r="R2692" s="1" t="s">
        <v>35</v>
      </c>
      <c r="S2692" s="1" t="s">
        <v>36</v>
      </c>
      <c r="T2692" s="1" t="s">
        <v>15</v>
      </c>
      <c r="U2692" s="1" t="s">
        <v>40</v>
      </c>
    </row>
    <row r="2693" spans="1:21" x14ac:dyDescent="0.25">
      <c r="A2693">
        <v>2695</v>
      </c>
      <c r="B2693">
        <f>IF(IFERROR(VLOOKUP(Origen[[#This Row],[Customer ID]],A2694:A6592,1,FALSE),0)&gt;0,1,0)</f>
        <v>0</v>
      </c>
      <c r="C2693">
        <v>66</v>
      </c>
      <c r="D2693" s="1" t="s">
        <v>134</v>
      </c>
      <c r="E2693" s="1" t="str">
        <f>IF(Origen[[#This Row],[Genero Sin Depurar]]="","Desconocido",Origen[[#This Row],[Genero Sin Depurar]])</f>
        <v>Female</v>
      </c>
      <c r="F2693" s="1" t="s">
        <v>71</v>
      </c>
      <c r="G2693" s="1" t="s">
        <v>49</v>
      </c>
      <c r="H2693" s="2">
        <v>50680</v>
      </c>
      <c r="I2693" s="2" t="str">
        <f>TEXT(Origen[[#This Row],[Fecha Compra]],"dddd")</f>
        <v>sábado</v>
      </c>
      <c r="J2693" s="7" t="str">
        <f>TEXT(MONTH(Origen[[#This Row],[Fecha Compra]]),"MM")</f>
        <v>01</v>
      </c>
      <c r="K2693" s="7">
        <f>YEAR(Origen[[#This Row],[Fecha Compra]])</f>
        <v>2038</v>
      </c>
      <c r="L2693">
        <v>34</v>
      </c>
      <c r="M2693">
        <v>27</v>
      </c>
      <c r="N2693">
        <f>Origen[[#This Row],[Unidades]]*Origen[[#This Row],[PVP]]</f>
        <v>918</v>
      </c>
      <c r="O2693" s="1" t="s">
        <v>42</v>
      </c>
      <c r="P2693" s="1" t="s">
        <v>26</v>
      </c>
      <c r="Q2693" s="1" t="s">
        <v>60</v>
      </c>
      <c r="R2693" s="1" t="s">
        <v>19</v>
      </c>
      <c r="S2693" s="1" t="s">
        <v>9</v>
      </c>
      <c r="T2693" s="1" t="s">
        <v>21</v>
      </c>
      <c r="U2693" s="1" t="s">
        <v>79</v>
      </c>
    </row>
    <row r="2694" spans="1:21" x14ac:dyDescent="0.25">
      <c r="A2694">
        <v>2696</v>
      </c>
      <c r="B2694">
        <f>IF(IFERROR(VLOOKUP(Origen[[#This Row],[Customer ID]],A2695:A6593,1,FALSE),0)&gt;0,1,0)</f>
        <v>0</v>
      </c>
      <c r="C2694">
        <v>50</v>
      </c>
      <c r="D2694" s="1" t="s">
        <v>134</v>
      </c>
      <c r="E2694" s="1" t="str">
        <f>IF(Origen[[#This Row],[Genero Sin Depurar]]="","Desconocido",Origen[[#This Row],[Genero Sin Depurar]])</f>
        <v>Female</v>
      </c>
      <c r="F2694" s="1" t="s">
        <v>106</v>
      </c>
      <c r="G2694" s="1" t="s">
        <v>49</v>
      </c>
      <c r="H2694" s="2">
        <v>50682</v>
      </c>
      <c r="I2694" s="2" t="str">
        <f>TEXT(Origen[[#This Row],[Fecha Compra]],"dddd")</f>
        <v>lunes</v>
      </c>
      <c r="J2694" s="7" t="str">
        <f>TEXT(MONTH(Origen[[#This Row],[Fecha Compra]]),"MM")</f>
        <v>01</v>
      </c>
      <c r="K2694" s="7">
        <f>YEAR(Origen[[#This Row],[Fecha Compra]])</f>
        <v>2038</v>
      </c>
      <c r="L2694">
        <v>10</v>
      </c>
      <c r="M2694">
        <v>92</v>
      </c>
      <c r="N2694">
        <f>Origen[[#This Row],[Unidades]]*Origen[[#This Row],[PVP]]</f>
        <v>920</v>
      </c>
      <c r="O2694" s="1" t="s">
        <v>104</v>
      </c>
      <c r="P2694" s="1" t="s">
        <v>26</v>
      </c>
      <c r="Q2694" s="1" t="s">
        <v>103</v>
      </c>
      <c r="R2694" s="1" t="s">
        <v>39</v>
      </c>
      <c r="S2694" s="1" t="s">
        <v>36</v>
      </c>
      <c r="T2694" s="1" t="s">
        <v>28</v>
      </c>
      <c r="U2694" s="1" t="s">
        <v>58</v>
      </c>
    </row>
    <row r="2695" spans="1:21" x14ac:dyDescent="0.25">
      <c r="A2695">
        <v>2697</v>
      </c>
      <c r="B2695">
        <f>IF(IFERROR(VLOOKUP(Origen[[#This Row],[Customer ID]],A2696:A6594,1,FALSE),0)&gt;0,1,0)</f>
        <v>0</v>
      </c>
      <c r="C2695">
        <v>57</v>
      </c>
      <c r="D2695" s="1" t="s">
        <v>134</v>
      </c>
      <c r="E2695" s="1" t="str">
        <f>IF(Origen[[#This Row],[Genero Sin Depurar]]="","Desconocido",Origen[[#This Row],[Genero Sin Depurar]])</f>
        <v>Female</v>
      </c>
      <c r="F2695" s="1" t="s">
        <v>44</v>
      </c>
      <c r="G2695" s="1" t="s">
        <v>45</v>
      </c>
      <c r="H2695" s="2">
        <v>50684</v>
      </c>
      <c r="I2695" s="2" t="str">
        <f>TEXT(Origen[[#This Row],[Fecha Compra]],"dddd")</f>
        <v>miércoles</v>
      </c>
      <c r="J2695" s="7" t="str">
        <f>TEXT(MONTH(Origen[[#This Row],[Fecha Compra]]),"MM")</f>
        <v>01</v>
      </c>
      <c r="K2695" s="7">
        <f>YEAR(Origen[[#This Row],[Fecha Compra]])</f>
        <v>2038</v>
      </c>
      <c r="L2695">
        <v>12</v>
      </c>
      <c r="M2695">
        <v>20</v>
      </c>
      <c r="N2695">
        <f>Origen[[#This Row],[Unidades]]*Origen[[#This Row],[PVP]]</f>
        <v>240</v>
      </c>
      <c r="O2695" s="1" t="s">
        <v>129</v>
      </c>
      <c r="P2695" s="1" t="s">
        <v>26</v>
      </c>
      <c r="Q2695" s="1" t="s">
        <v>34</v>
      </c>
      <c r="R2695" s="1" t="s">
        <v>19</v>
      </c>
      <c r="S2695" s="1" t="s">
        <v>20</v>
      </c>
      <c r="T2695" s="1" t="s">
        <v>68</v>
      </c>
      <c r="U2695" s="1" t="s">
        <v>70</v>
      </c>
    </row>
    <row r="2696" spans="1:21" x14ac:dyDescent="0.25">
      <c r="A2696">
        <v>2698</v>
      </c>
      <c r="B2696">
        <f>IF(IFERROR(VLOOKUP(Origen[[#This Row],[Customer ID]],A2697:A6595,1,FALSE),0)&gt;0,1,0)</f>
        <v>0</v>
      </c>
      <c r="C2696">
        <v>42</v>
      </c>
      <c r="D2696" s="1" t="s">
        <v>134</v>
      </c>
      <c r="E2696" s="1" t="str">
        <f>IF(Origen[[#This Row],[Genero Sin Depurar]]="","Desconocido",Origen[[#This Row],[Genero Sin Depurar]])</f>
        <v>Female</v>
      </c>
      <c r="F2696" s="1" t="s">
        <v>84</v>
      </c>
      <c r="G2696" s="1" t="s">
        <v>45</v>
      </c>
      <c r="H2696" s="2">
        <v>50686</v>
      </c>
      <c r="I2696" s="2" t="str">
        <f>TEXT(Origen[[#This Row],[Fecha Compra]],"dddd")</f>
        <v>viernes</v>
      </c>
      <c r="J2696" s="7" t="str">
        <f>TEXT(MONTH(Origen[[#This Row],[Fecha Compra]]),"MM")</f>
        <v>01</v>
      </c>
      <c r="K2696" s="7">
        <f>YEAR(Origen[[#This Row],[Fecha Compra]])</f>
        <v>2038</v>
      </c>
      <c r="L2696">
        <v>36</v>
      </c>
      <c r="M2696">
        <v>52</v>
      </c>
      <c r="N2696">
        <f>Origen[[#This Row],[Unidades]]*Origen[[#This Row],[PVP]]</f>
        <v>1872</v>
      </c>
      <c r="O2696" s="1" t="s">
        <v>61</v>
      </c>
      <c r="P2696" s="1" t="s">
        <v>6</v>
      </c>
      <c r="Q2696" s="1" t="s">
        <v>90</v>
      </c>
      <c r="R2696" s="1" t="s">
        <v>8</v>
      </c>
      <c r="S2696" s="1" t="s">
        <v>36</v>
      </c>
      <c r="T2696" s="1" t="s">
        <v>57</v>
      </c>
      <c r="U2696" s="1" t="s">
        <v>40</v>
      </c>
    </row>
    <row r="2697" spans="1:21" x14ac:dyDescent="0.25">
      <c r="A2697">
        <v>2699</v>
      </c>
      <c r="B2697">
        <f>IF(IFERROR(VLOOKUP(Origen[[#This Row],[Customer ID]],A2698:A6596,1,FALSE),0)&gt;0,1,0)</f>
        <v>0</v>
      </c>
      <c r="C2697">
        <v>55</v>
      </c>
      <c r="D2697" s="1" t="s">
        <v>134</v>
      </c>
      <c r="E2697" s="1" t="str">
        <f>IF(Origen[[#This Row],[Genero Sin Depurar]]="","Desconocido",Origen[[#This Row],[Genero Sin Depurar]])</f>
        <v>Female</v>
      </c>
      <c r="F2697" s="1" t="s">
        <v>86</v>
      </c>
      <c r="G2697" s="1" t="s">
        <v>4</v>
      </c>
      <c r="H2697" s="2">
        <v>50688</v>
      </c>
      <c r="I2697" s="2" t="str">
        <f>TEXT(Origen[[#This Row],[Fecha Compra]],"dddd")</f>
        <v>domingo</v>
      </c>
      <c r="J2697" s="7" t="str">
        <f>TEXT(MONTH(Origen[[#This Row],[Fecha Compra]]),"MM")</f>
        <v>01</v>
      </c>
      <c r="K2697" s="7">
        <f>YEAR(Origen[[#This Row],[Fecha Compra]])</f>
        <v>2038</v>
      </c>
      <c r="L2697">
        <v>34</v>
      </c>
      <c r="M2697">
        <v>57</v>
      </c>
      <c r="N2697">
        <f>Origen[[#This Row],[Unidades]]*Origen[[#This Row],[PVP]]</f>
        <v>1938</v>
      </c>
      <c r="O2697" s="1" t="s">
        <v>123</v>
      </c>
      <c r="P2697" s="1" t="s">
        <v>26</v>
      </c>
      <c r="Q2697" s="1" t="s">
        <v>118</v>
      </c>
      <c r="R2697" s="1" t="s">
        <v>35</v>
      </c>
      <c r="S2697" s="1" t="s">
        <v>56</v>
      </c>
      <c r="T2697" s="1" t="s">
        <v>10</v>
      </c>
      <c r="U2697" s="1" t="s">
        <v>40</v>
      </c>
    </row>
    <row r="2698" spans="1:21" x14ac:dyDescent="0.25">
      <c r="A2698">
        <v>2700</v>
      </c>
      <c r="B2698">
        <f>IF(IFERROR(VLOOKUP(Origen[[#This Row],[Customer ID]],A2699:A6597,1,FALSE),0)&gt;0,1,0)</f>
        <v>0</v>
      </c>
      <c r="C2698">
        <v>25</v>
      </c>
      <c r="D2698" s="1" t="s">
        <v>134</v>
      </c>
      <c r="E2698" s="1" t="str">
        <f>IF(Origen[[#This Row],[Genero Sin Depurar]]="","Desconocido",Origen[[#This Row],[Genero Sin Depurar]])</f>
        <v>Female</v>
      </c>
      <c r="F2698" s="1" t="s">
        <v>119</v>
      </c>
      <c r="G2698" s="1" t="s">
        <v>24</v>
      </c>
      <c r="H2698" s="2">
        <v>50690</v>
      </c>
      <c r="I2698" s="2" t="str">
        <f>TEXT(Origen[[#This Row],[Fecha Compra]],"dddd")</f>
        <v>martes</v>
      </c>
      <c r="J2698" s="7" t="str">
        <f>TEXT(MONTH(Origen[[#This Row],[Fecha Compra]]),"MM")</f>
        <v>01</v>
      </c>
      <c r="K2698" s="7">
        <f>YEAR(Origen[[#This Row],[Fecha Compra]])</f>
        <v>2038</v>
      </c>
      <c r="L2698">
        <v>49</v>
      </c>
      <c r="M2698">
        <v>96</v>
      </c>
      <c r="N2698">
        <f>Origen[[#This Row],[Unidades]]*Origen[[#This Row],[PVP]]</f>
        <v>4704</v>
      </c>
      <c r="O2698" s="1" t="s">
        <v>122</v>
      </c>
      <c r="P2698" s="1" t="s">
        <v>26</v>
      </c>
      <c r="Q2698" s="1" t="s">
        <v>65</v>
      </c>
      <c r="R2698" s="1" t="s">
        <v>39</v>
      </c>
      <c r="S2698" s="1" t="s">
        <v>52</v>
      </c>
      <c r="T2698" s="1" t="s">
        <v>68</v>
      </c>
      <c r="U2698" s="1" t="s">
        <v>31</v>
      </c>
    </row>
    <row r="2699" spans="1:21" x14ac:dyDescent="0.25">
      <c r="A2699">
        <v>2701</v>
      </c>
      <c r="B2699">
        <f>IF(IFERROR(VLOOKUP(Origen[[#This Row],[Customer ID]],A2700:A6598,1,FALSE),0)&gt;0,1,0)</f>
        <v>0</v>
      </c>
      <c r="C2699">
        <v>22</v>
      </c>
      <c r="D2699" s="1" t="s">
        <v>134</v>
      </c>
      <c r="E2699" s="1" t="str">
        <f>IF(Origen[[#This Row],[Genero Sin Depurar]]="","Desconocido",Origen[[#This Row],[Genero Sin Depurar]])</f>
        <v>Female</v>
      </c>
      <c r="F2699" s="1" t="s">
        <v>95</v>
      </c>
      <c r="G2699" s="1" t="s">
        <v>4</v>
      </c>
      <c r="H2699" s="2">
        <v>50692</v>
      </c>
      <c r="I2699" s="2" t="str">
        <f>TEXT(Origen[[#This Row],[Fecha Compra]],"dddd")</f>
        <v>jueves</v>
      </c>
      <c r="J2699" s="7" t="str">
        <f>TEXT(MONTH(Origen[[#This Row],[Fecha Compra]]),"MM")</f>
        <v>01</v>
      </c>
      <c r="K2699" s="7">
        <f>YEAR(Origen[[#This Row],[Fecha Compra]])</f>
        <v>2038</v>
      </c>
      <c r="L2699">
        <v>36</v>
      </c>
      <c r="M2699">
        <v>68</v>
      </c>
      <c r="N2699">
        <f>Origen[[#This Row],[Unidades]]*Origen[[#This Row],[PVP]]</f>
        <v>2448</v>
      </c>
      <c r="O2699" s="1" t="s">
        <v>81</v>
      </c>
      <c r="P2699" s="1" t="s">
        <v>74</v>
      </c>
      <c r="Q2699" s="1" t="s">
        <v>60</v>
      </c>
      <c r="R2699" s="1" t="s">
        <v>8</v>
      </c>
      <c r="S2699" s="1" t="s">
        <v>36</v>
      </c>
      <c r="T2699" s="1" t="s">
        <v>15</v>
      </c>
      <c r="U2699" s="1" t="s">
        <v>22</v>
      </c>
    </row>
    <row r="2700" spans="1:21" x14ac:dyDescent="0.25">
      <c r="A2700">
        <v>2702</v>
      </c>
      <c r="B2700">
        <f>IF(IFERROR(VLOOKUP(Origen[[#This Row],[Customer ID]],A2701:A6599,1,FALSE),0)&gt;0,1,0)</f>
        <v>0</v>
      </c>
      <c r="C2700">
        <v>49</v>
      </c>
      <c r="D2700" s="1" t="s">
        <v>134</v>
      </c>
      <c r="E2700" s="1" t="str">
        <f>IF(Origen[[#This Row],[Genero Sin Depurar]]="","Desconocido",Origen[[#This Row],[Genero Sin Depurar]])</f>
        <v>Female</v>
      </c>
      <c r="F2700" s="1" t="s">
        <v>12</v>
      </c>
      <c r="G2700" s="1" t="s">
        <v>4</v>
      </c>
      <c r="H2700" s="2">
        <v>50694</v>
      </c>
      <c r="I2700" s="2" t="str">
        <f>TEXT(Origen[[#This Row],[Fecha Compra]],"dddd")</f>
        <v>sábado</v>
      </c>
      <c r="J2700" s="7" t="str">
        <f>TEXT(MONTH(Origen[[#This Row],[Fecha Compra]]),"MM")</f>
        <v>01</v>
      </c>
      <c r="K2700" s="7">
        <f>YEAR(Origen[[#This Row],[Fecha Compra]])</f>
        <v>2038</v>
      </c>
      <c r="L2700">
        <v>18</v>
      </c>
      <c r="M2700">
        <v>30</v>
      </c>
      <c r="N2700">
        <f>Origen[[#This Row],[Unidades]]*Origen[[#This Row],[PVP]]</f>
        <v>540</v>
      </c>
      <c r="O2700" s="1" t="s">
        <v>117</v>
      </c>
      <c r="P2700" s="1" t="s">
        <v>6</v>
      </c>
      <c r="Q2700" s="1" t="s">
        <v>47</v>
      </c>
      <c r="R2700" s="1" t="s">
        <v>35</v>
      </c>
      <c r="S2700" s="1" t="s">
        <v>56</v>
      </c>
      <c r="T2700" s="1" t="s">
        <v>57</v>
      </c>
      <c r="U2700" s="1" t="s">
        <v>11</v>
      </c>
    </row>
    <row r="2701" spans="1:21" x14ac:dyDescent="0.25">
      <c r="A2701">
        <v>2703</v>
      </c>
      <c r="B2701">
        <f>IF(IFERROR(VLOOKUP(Origen[[#This Row],[Customer ID]],A2702:A6600,1,FALSE),0)&gt;0,1,0)</f>
        <v>0</v>
      </c>
      <c r="C2701">
        <v>70</v>
      </c>
      <c r="D2701" s="1" t="s">
        <v>134</v>
      </c>
      <c r="E2701" s="1" t="str">
        <f>IF(Origen[[#This Row],[Genero Sin Depurar]]="","Desconocido",Origen[[#This Row],[Genero Sin Depurar]])</f>
        <v>Female</v>
      </c>
      <c r="F2701" s="1" t="s">
        <v>53</v>
      </c>
      <c r="G2701" s="1" t="s">
        <v>24</v>
      </c>
      <c r="H2701" s="2">
        <v>50696</v>
      </c>
      <c r="I2701" s="2" t="str">
        <f>TEXT(Origen[[#This Row],[Fecha Compra]],"dddd")</f>
        <v>lunes</v>
      </c>
      <c r="J2701" s="7" t="str">
        <f>TEXT(MONTH(Origen[[#This Row],[Fecha Compra]]),"MM")</f>
        <v>01</v>
      </c>
      <c r="K2701" s="7">
        <f>YEAR(Origen[[#This Row],[Fecha Compra]])</f>
        <v>2038</v>
      </c>
      <c r="L2701">
        <v>39</v>
      </c>
      <c r="M2701">
        <v>37</v>
      </c>
      <c r="N2701">
        <f>Origen[[#This Row],[Unidades]]*Origen[[#This Row],[PVP]]</f>
        <v>1443</v>
      </c>
      <c r="O2701" s="1" t="s">
        <v>87</v>
      </c>
      <c r="P2701" s="1" t="s">
        <v>6</v>
      </c>
      <c r="Q2701" s="1" t="s">
        <v>7</v>
      </c>
      <c r="R2701" s="1" t="s">
        <v>39</v>
      </c>
      <c r="S2701" s="1" t="s">
        <v>27</v>
      </c>
      <c r="T2701" s="1" t="s">
        <v>68</v>
      </c>
      <c r="U2701" s="1" t="s">
        <v>11</v>
      </c>
    </row>
    <row r="2702" spans="1:21" x14ac:dyDescent="0.25">
      <c r="A2702">
        <v>2704</v>
      </c>
      <c r="B2702">
        <f>IF(IFERROR(VLOOKUP(Origen[[#This Row],[Customer ID]],A2703:A6601,1,FALSE),0)&gt;0,1,0)</f>
        <v>0</v>
      </c>
      <c r="C2702">
        <v>56</v>
      </c>
      <c r="D2702" s="1" t="s">
        <v>134</v>
      </c>
      <c r="E2702" s="1" t="str">
        <f>IF(Origen[[#This Row],[Genero Sin Depurar]]="","Desconocido",Origen[[#This Row],[Genero Sin Depurar]])</f>
        <v>Female</v>
      </c>
      <c r="F2702" s="1" t="s">
        <v>101</v>
      </c>
      <c r="G2702" s="1" t="s">
        <v>49</v>
      </c>
      <c r="H2702" s="2">
        <v>50698</v>
      </c>
      <c r="I2702" s="2" t="str">
        <f>TEXT(Origen[[#This Row],[Fecha Compra]],"dddd")</f>
        <v>miércoles</v>
      </c>
      <c r="J2702" s="7" t="str">
        <f>TEXT(MONTH(Origen[[#This Row],[Fecha Compra]]),"MM")</f>
        <v>01</v>
      </c>
      <c r="K2702" s="7">
        <f>YEAR(Origen[[#This Row],[Fecha Compra]])</f>
        <v>2038</v>
      </c>
      <c r="L2702">
        <v>34</v>
      </c>
      <c r="M2702">
        <v>42</v>
      </c>
      <c r="N2702">
        <f>Origen[[#This Row],[Unidades]]*Origen[[#This Row],[PVP]]</f>
        <v>1428</v>
      </c>
      <c r="O2702" s="1" t="s">
        <v>104</v>
      </c>
      <c r="P2702" s="1" t="s">
        <v>74</v>
      </c>
      <c r="Q2702" s="1" t="s">
        <v>60</v>
      </c>
      <c r="R2702" s="1" t="s">
        <v>8</v>
      </c>
      <c r="S2702" s="1" t="s">
        <v>20</v>
      </c>
      <c r="T2702" s="1" t="s">
        <v>28</v>
      </c>
      <c r="U2702" s="1" t="s">
        <v>22</v>
      </c>
    </row>
    <row r="2703" spans="1:21" x14ac:dyDescent="0.25">
      <c r="A2703">
        <v>2705</v>
      </c>
      <c r="B2703">
        <f>IF(IFERROR(VLOOKUP(Origen[[#This Row],[Customer ID]],A2704:A6602,1,FALSE),0)&gt;0,1,0)</f>
        <v>0</v>
      </c>
      <c r="C2703">
        <v>52</v>
      </c>
      <c r="D2703" s="1" t="s">
        <v>134</v>
      </c>
      <c r="E2703" s="1" t="str">
        <f>IF(Origen[[#This Row],[Genero Sin Depurar]]="","Desconocido",Origen[[#This Row],[Genero Sin Depurar]])</f>
        <v>Female</v>
      </c>
      <c r="F2703" s="1" t="s">
        <v>63</v>
      </c>
      <c r="G2703" s="1" t="s">
        <v>4</v>
      </c>
      <c r="H2703" s="2">
        <v>50700</v>
      </c>
      <c r="I2703" s="2" t="str">
        <f>TEXT(Origen[[#This Row],[Fecha Compra]],"dddd")</f>
        <v>viernes</v>
      </c>
      <c r="J2703" s="7" t="str">
        <f>TEXT(MONTH(Origen[[#This Row],[Fecha Compra]]),"MM")</f>
        <v>01</v>
      </c>
      <c r="K2703" s="7">
        <f>YEAR(Origen[[#This Row],[Fecha Compra]])</f>
        <v>2038</v>
      </c>
      <c r="L2703">
        <v>35</v>
      </c>
      <c r="M2703">
        <v>54</v>
      </c>
      <c r="N2703">
        <f>Origen[[#This Row],[Unidades]]*Origen[[#This Row],[PVP]]</f>
        <v>1890</v>
      </c>
      <c r="O2703" s="1" t="s">
        <v>104</v>
      </c>
      <c r="P2703" s="1" t="s">
        <v>6</v>
      </c>
      <c r="Q2703" s="1" t="s">
        <v>100</v>
      </c>
      <c r="R2703" s="1" t="s">
        <v>19</v>
      </c>
      <c r="S2703" s="1" t="s">
        <v>27</v>
      </c>
      <c r="T2703" s="1" t="s">
        <v>68</v>
      </c>
      <c r="U2703" s="1" t="s">
        <v>22</v>
      </c>
    </row>
    <row r="2704" spans="1:21" x14ac:dyDescent="0.25">
      <c r="A2704">
        <v>2706</v>
      </c>
      <c r="B2704">
        <f>IF(IFERROR(VLOOKUP(Origen[[#This Row],[Customer ID]],A2705:A6603,1,FALSE),0)&gt;0,1,0)</f>
        <v>0</v>
      </c>
      <c r="C2704">
        <v>65</v>
      </c>
      <c r="D2704" s="1" t="s">
        <v>134</v>
      </c>
      <c r="E2704" s="1" t="str">
        <f>IF(Origen[[#This Row],[Genero Sin Depurar]]="","Desconocido",Origen[[#This Row],[Genero Sin Depurar]])</f>
        <v>Female</v>
      </c>
      <c r="F2704" s="1" t="s">
        <v>84</v>
      </c>
      <c r="G2704" s="1" t="s">
        <v>45</v>
      </c>
      <c r="H2704" s="2">
        <v>50702</v>
      </c>
      <c r="I2704" s="2" t="str">
        <f>TEXT(Origen[[#This Row],[Fecha Compra]],"dddd")</f>
        <v>domingo</v>
      </c>
      <c r="J2704" s="7" t="str">
        <f>TEXT(MONTH(Origen[[#This Row],[Fecha Compra]]),"MM")</f>
        <v>01</v>
      </c>
      <c r="K2704" s="7">
        <f>YEAR(Origen[[#This Row],[Fecha Compra]])</f>
        <v>2038</v>
      </c>
      <c r="L2704">
        <v>1</v>
      </c>
      <c r="M2704">
        <v>81</v>
      </c>
      <c r="N2704">
        <f>Origen[[#This Row],[Unidades]]*Origen[[#This Row],[PVP]]</f>
        <v>81</v>
      </c>
      <c r="O2704" s="1" t="s">
        <v>131</v>
      </c>
      <c r="P2704" s="1" t="s">
        <v>18</v>
      </c>
      <c r="Q2704" s="1" t="s">
        <v>30</v>
      </c>
      <c r="R2704" s="1" t="s">
        <v>19</v>
      </c>
      <c r="S2704" s="1" t="s">
        <v>56</v>
      </c>
      <c r="T2704" s="1" t="s">
        <v>21</v>
      </c>
      <c r="U2704" s="1" t="s">
        <v>58</v>
      </c>
    </row>
    <row r="2705" spans="1:21" x14ac:dyDescent="0.25">
      <c r="A2705">
        <v>2707</v>
      </c>
      <c r="B2705">
        <f>IF(IFERROR(VLOOKUP(Origen[[#This Row],[Customer ID]],A2706:A6604,1,FALSE),0)&gt;0,1,0)</f>
        <v>0</v>
      </c>
      <c r="C2705">
        <v>24</v>
      </c>
      <c r="D2705" s="1" t="s">
        <v>134</v>
      </c>
      <c r="E2705" s="1" t="str">
        <f>IF(Origen[[#This Row],[Genero Sin Depurar]]="","Desconocido",Origen[[#This Row],[Genero Sin Depurar]])</f>
        <v>Female</v>
      </c>
      <c r="F2705" s="1" t="s">
        <v>53</v>
      </c>
      <c r="G2705" s="1" t="s">
        <v>24</v>
      </c>
      <c r="H2705" s="2">
        <v>50704</v>
      </c>
      <c r="I2705" s="2" t="str">
        <f>TEXT(Origen[[#This Row],[Fecha Compra]],"dddd")</f>
        <v>martes</v>
      </c>
      <c r="J2705" s="7" t="str">
        <f>TEXT(MONTH(Origen[[#This Row],[Fecha Compra]]),"MM")</f>
        <v>01</v>
      </c>
      <c r="K2705" s="7">
        <f>YEAR(Origen[[#This Row],[Fecha Compra]])</f>
        <v>2038</v>
      </c>
      <c r="L2705">
        <v>48</v>
      </c>
      <c r="M2705">
        <v>40</v>
      </c>
      <c r="N2705">
        <f>Origen[[#This Row],[Unidades]]*Origen[[#This Row],[PVP]]</f>
        <v>1920</v>
      </c>
      <c r="O2705" s="1" t="s">
        <v>72</v>
      </c>
      <c r="P2705" s="1" t="s">
        <v>18</v>
      </c>
      <c r="Q2705" s="1" t="s">
        <v>126</v>
      </c>
      <c r="R2705" s="1" t="s">
        <v>19</v>
      </c>
      <c r="S2705" s="1" t="s">
        <v>9</v>
      </c>
      <c r="T2705" s="1" t="s">
        <v>68</v>
      </c>
      <c r="U2705" s="1" t="s">
        <v>40</v>
      </c>
    </row>
    <row r="2706" spans="1:21" x14ac:dyDescent="0.25">
      <c r="A2706">
        <v>2708</v>
      </c>
      <c r="B2706">
        <f>IF(IFERROR(VLOOKUP(Origen[[#This Row],[Customer ID]],A2707:A6605,1,FALSE),0)&gt;0,1,0)</f>
        <v>0</v>
      </c>
      <c r="C2706">
        <v>32</v>
      </c>
      <c r="D2706" s="1" t="s">
        <v>134</v>
      </c>
      <c r="E2706" s="1" t="str">
        <f>IF(Origen[[#This Row],[Genero Sin Depurar]]="","Desconocido",Origen[[#This Row],[Genero Sin Depurar]])</f>
        <v>Female</v>
      </c>
      <c r="F2706" s="1" t="s">
        <v>114</v>
      </c>
      <c r="G2706" s="1" t="s">
        <v>49</v>
      </c>
      <c r="H2706" s="2">
        <v>50706</v>
      </c>
      <c r="I2706" s="2" t="str">
        <f>TEXT(Origen[[#This Row],[Fecha Compra]],"dddd")</f>
        <v>jueves</v>
      </c>
      <c r="J2706" s="7" t="str">
        <f>TEXT(MONTH(Origen[[#This Row],[Fecha Compra]]),"MM")</f>
        <v>01</v>
      </c>
      <c r="K2706" s="7">
        <f>YEAR(Origen[[#This Row],[Fecha Compra]])</f>
        <v>2038</v>
      </c>
      <c r="L2706">
        <v>19</v>
      </c>
      <c r="M2706">
        <v>88</v>
      </c>
      <c r="N2706">
        <f>Origen[[#This Row],[Unidades]]*Origen[[#This Row],[PVP]]</f>
        <v>1672</v>
      </c>
      <c r="O2706" s="1" t="s">
        <v>127</v>
      </c>
      <c r="P2706" s="1" t="s">
        <v>26</v>
      </c>
      <c r="Q2706" s="1" t="s">
        <v>51</v>
      </c>
      <c r="R2706" s="1" t="s">
        <v>39</v>
      </c>
      <c r="S2706" s="1" t="s">
        <v>36</v>
      </c>
      <c r="T2706" s="1" t="s">
        <v>15</v>
      </c>
      <c r="U2706" s="1" t="s">
        <v>22</v>
      </c>
    </row>
    <row r="2707" spans="1:21" x14ac:dyDescent="0.25">
      <c r="A2707">
        <v>2709</v>
      </c>
      <c r="B2707">
        <f>IF(IFERROR(VLOOKUP(Origen[[#This Row],[Customer ID]],A2708:A6606,1,FALSE),0)&gt;0,1,0)</f>
        <v>0</v>
      </c>
      <c r="C2707">
        <v>57</v>
      </c>
      <c r="D2707" s="1" t="s">
        <v>134</v>
      </c>
      <c r="E2707" s="1" t="str">
        <f>IF(Origen[[#This Row],[Genero Sin Depurar]]="","Desconocido",Origen[[#This Row],[Genero Sin Depurar]])</f>
        <v>Female</v>
      </c>
      <c r="F2707" s="1" t="s">
        <v>63</v>
      </c>
      <c r="G2707" s="1" t="s">
        <v>4</v>
      </c>
      <c r="H2707" s="2">
        <v>50708</v>
      </c>
      <c r="I2707" s="2" t="str">
        <f>TEXT(Origen[[#This Row],[Fecha Compra]],"dddd")</f>
        <v>sábado</v>
      </c>
      <c r="J2707" s="7" t="str">
        <f>TEXT(MONTH(Origen[[#This Row],[Fecha Compra]]),"MM")</f>
        <v>01</v>
      </c>
      <c r="K2707" s="7">
        <f>YEAR(Origen[[#This Row],[Fecha Compra]])</f>
        <v>2038</v>
      </c>
      <c r="L2707">
        <v>44</v>
      </c>
      <c r="M2707">
        <v>94</v>
      </c>
      <c r="N2707">
        <f>Origen[[#This Row],[Unidades]]*Origen[[#This Row],[PVP]]</f>
        <v>4136</v>
      </c>
      <c r="O2707" s="1" t="s">
        <v>72</v>
      </c>
      <c r="P2707" s="1" t="s">
        <v>26</v>
      </c>
      <c r="Q2707" s="1" t="s">
        <v>67</v>
      </c>
      <c r="R2707" s="1" t="s">
        <v>35</v>
      </c>
      <c r="S2707" s="1" t="s">
        <v>56</v>
      </c>
      <c r="T2707" s="1" t="s">
        <v>68</v>
      </c>
      <c r="U2707" s="1" t="s">
        <v>22</v>
      </c>
    </row>
    <row r="2708" spans="1:21" x14ac:dyDescent="0.25">
      <c r="A2708">
        <v>2710</v>
      </c>
      <c r="B2708">
        <f>IF(IFERROR(VLOOKUP(Origen[[#This Row],[Customer ID]],A2709:A6607,1,FALSE),0)&gt;0,1,0)</f>
        <v>0</v>
      </c>
      <c r="C2708">
        <v>35</v>
      </c>
      <c r="D2708" s="1" t="s">
        <v>134</v>
      </c>
      <c r="E2708" s="1" t="str">
        <f>IF(Origen[[#This Row],[Genero Sin Depurar]]="","Desconocido",Origen[[#This Row],[Genero Sin Depurar]])</f>
        <v>Female</v>
      </c>
      <c r="F2708" s="1" t="s">
        <v>37</v>
      </c>
      <c r="G2708" s="1" t="s">
        <v>4</v>
      </c>
      <c r="H2708" s="2">
        <v>50710</v>
      </c>
      <c r="I2708" s="2" t="str">
        <f>TEXT(Origen[[#This Row],[Fecha Compra]],"dddd")</f>
        <v>lunes</v>
      </c>
      <c r="J2708" s="7" t="str">
        <f>TEXT(MONTH(Origen[[#This Row],[Fecha Compra]]),"MM")</f>
        <v>01</v>
      </c>
      <c r="K2708" s="7">
        <f>YEAR(Origen[[#This Row],[Fecha Compra]])</f>
        <v>2038</v>
      </c>
      <c r="L2708">
        <v>9</v>
      </c>
      <c r="M2708">
        <v>54</v>
      </c>
      <c r="N2708">
        <f>Origen[[#This Row],[Unidades]]*Origen[[#This Row],[PVP]]</f>
        <v>486</v>
      </c>
      <c r="O2708" s="1" t="s">
        <v>97</v>
      </c>
      <c r="P2708" s="1" t="s">
        <v>18</v>
      </c>
      <c r="Q2708" s="1" t="s">
        <v>91</v>
      </c>
      <c r="R2708" s="1" t="s">
        <v>8</v>
      </c>
      <c r="S2708" s="1" t="s">
        <v>36</v>
      </c>
      <c r="T2708" s="1" t="s">
        <v>21</v>
      </c>
      <c r="U2708" s="1" t="s">
        <v>58</v>
      </c>
    </row>
    <row r="2709" spans="1:21" x14ac:dyDescent="0.25">
      <c r="A2709">
        <v>2711</v>
      </c>
      <c r="B2709">
        <f>IF(IFERROR(VLOOKUP(Origen[[#This Row],[Customer ID]],A2710:A6608,1,FALSE),0)&gt;0,1,0)</f>
        <v>0</v>
      </c>
      <c r="C2709">
        <v>69</v>
      </c>
      <c r="D2709" s="1" t="s">
        <v>134</v>
      </c>
      <c r="E2709" s="1" t="str">
        <f>IF(Origen[[#This Row],[Genero Sin Depurar]]="","Desconocido",Origen[[#This Row],[Genero Sin Depurar]])</f>
        <v>Female</v>
      </c>
      <c r="F2709" s="1" t="s">
        <v>84</v>
      </c>
      <c r="G2709" s="1" t="s">
        <v>45</v>
      </c>
      <c r="H2709" s="2">
        <v>50712</v>
      </c>
      <c r="I2709" s="2" t="str">
        <f>TEXT(Origen[[#This Row],[Fecha Compra]],"dddd")</f>
        <v>miércoles</v>
      </c>
      <c r="J2709" s="7" t="str">
        <f>TEXT(MONTH(Origen[[#This Row],[Fecha Compra]]),"MM")</f>
        <v>01</v>
      </c>
      <c r="K2709" s="7">
        <f>YEAR(Origen[[#This Row],[Fecha Compra]])</f>
        <v>2038</v>
      </c>
      <c r="L2709">
        <v>3</v>
      </c>
      <c r="M2709">
        <v>51</v>
      </c>
      <c r="N2709">
        <f>Origen[[#This Row],[Unidades]]*Origen[[#This Row],[PVP]]</f>
        <v>153</v>
      </c>
      <c r="O2709" s="1" t="s">
        <v>132</v>
      </c>
      <c r="P2709" s="1" t="s">
        <v>6</v>
      </c>
      <c r="Q2709" s="1" t="s">
        <v>55</v>
      </c>
      <c r="R2709" s="1" t="s">
        <v>35</v>
      </c>
      <c r="S2709" s="1" t="s">
        <v>36</v>
      </c>
      <c r="T2709" s="1" t="s">
        <v>57</v>
      </c>
      <c r="U2709" s="1" t="s">
        <v>11</v>
      </c>
    </row>
    <row r="2710" spans="1:21" x14ac:dyDescent="0.25">
      <c r="A2710">
        <v>2712</v>
      </c>
      <c r="B2710">
        <f>IF(IFERROR(VLOOKUP(Origen[[#This Row],[Customer ID]],A2711:A6609,1,FALSE),0)&gt;0,1,0)</f>
        <v>0</v>
      </c>
      <c r="C2710">
        <v>30</v>
      </c>
      <c r="D2710" s="1" t="s">
        <v>134</v>
      </c>
      <c r="E2710" s="1" t="str">
        <f>IF(Origen[[#This Row],[Genero Sin Depurar]]="","Desconocido",Origen[[#This Row],[Genero Sin Depurar]])</f>
        <v>Female</v>
      </c>
      <c r="F2710" s="1" t="s">
        <v>71</v>
      </c>
      <c r="G2710" s="1" t="s">
        <v>49</v>
      </c>
      <c r="H2710" s="2">
        <v>50714</v>
      </c>
      <c r="I2710" s="2" t="str">
        <f>TEXT(Origen[[#This Row],[Fecha Compra]],"dddd")</f>
        <v>viernes</v>
      </c>
      <c r="J2710" s="7" t="str">
        <f>TEXT(MONTH(Origen[[#This Row],[Fecha Compra]]),"MM")</f>
        <v>01</v>
      </c>
      <c r="K2710" s="7">
        <f>YEAR(Origen[[#This Row],[Fecha Compra]])</f>
        <v>2038</v>
      </c>
      <c r="L2710">
        <v>50</v>
      </c>
      <c r="M2710">
        <v>22</v>
      </c>
      <c r="N2710">
        <f>Origen[[#This Row],[Unidades]]*Origen[[#This Row],[PVP]]</f>
        <v>1100</v>
      </c>
      <c r="O2710" s="1" t="s">
        <v>127</v>
      </c>
      <c r="P2710" s="1" t="s">
        <v>6</v>
      </c>
      <c r="Q2710" s="1" t="s">
        <v>90</v>
      </c>
      <c r="R2710" s="1" t="s">
        <v>19</v>
      </c>
      <c r="S2710" s="1" t="s">
        <v>36</v>
      </c>
      <c r="T2710" s="1" t="s">
        <v>10</v>
      </c>
      <c r="U2710" s="1" t="s">
        <v>70</v>
      </c>
    </row>
    <row r="2711" spans="1:21" x14ac:dyDescent="0.25">
      <c r="A2711">
        <v>2713</v>
      </c>
      <c r="B2711">
        <f>IF(IFERROR(VLOOKUP(Origen[[#This Row],[Customer ID]],A2712:A6610,1,FALSE),0)&gt;0,1,0)</f>
        <v>0</v>
      </c>
      <c r="C2711">
        <v>37</v>
      </c>
      <c r="D2711" s="1" t="s">
        <v>134</v>
      </c>
      <c r="E2711" s="1" t="str">
        <f>IF(Origen[[#This Row],[Genero Sin Depurar]]="","Desconocido",Origen[[#This Row],[Genero Sin Depurar]])</f>
        <v>Female</v>
      </c>
      <c r="F2711" s="1" t="s">
        <v>84</v>
      </c>
      <c r="G2711" s="1" t="s">
        <v>45</v>
      </c>
      <c r="H2711" s="2">
        <v>50716</v>
      </c>
      <c r="I2711" s="2" t="str">
        <f>TEXT(Origen[[#This Row],[Fecha Compra]],"dddd")</f>
        <v>domingo</v>
      </c>
      <c r="J2711" s="7" t="str">
        <f>TEXT(MONTH(Origen[[#This Row],[Fecha Compra]]),"MM")</f>
        <v>01</v>
      </c>
      <c r="K2711" s="7">
        <f>YEAR(Origen[[#This Row],[Fecha Compra]])</f>
        <v>2038</v>
      </c>
      <c r="L2711">
        <v>7</v>
      </c>
      <c r="M2711">
        <v>95</v>
      </c>
      <c r="N2711">
        <f>Origen[[#This Row],[Unidades]]*Origen[[#This Row],[PVP]]</f>
        <v>665</v>
      </c>
      <c r="O2711" s="1" t="s">
        <v>96</v>
      </c>
      <c r="P2711" s="1" t="s">
        <v>6</v>
      </c>
      <c r="Q2711" s="1" t="s">
        <v>92</v>
      </c>
      <c r="R2711" s="1" t="s">
        <v>39</v>
      </c>
      <c r="S2711" s="1" t="s">
        <v>36</v>
      </c>
      <c r="T2711" s="1" t="s">
        <v>68</v>
      </c>
      <c r="U2711" s="1" t="s">
        <v>40</v>
      </c>
    </row>
    <row r="2712" spans="1:21" x14ac:dyDescent="0.25">
      <c r="A2712">
        <v>2714</v>
      </c>
      <c r="B2712">
        <f>IF(IFERROR(VLOOKUP(Origen[[#This Row],[Customer ID]],A2713:A6611,1,FALSE),0)&gt;0,1,0)</f>
        <v>0</v>
      </c>
      <c r="C2712">
        <v>19</v>
      </c>
      <c r="D2712" s="1" t="s">
        <v>134</v>
      </c>
      <c r="E2712" s="1" t="str">
        <f>IF(Origen[[#This Row],[Genero Sin Depurar]]="","Desconocido",Origen[[#This Row],[Genero Sin Depurar]])</f>
        <v>Female</v>
      </c>
      <c r="F2712" s="1" t="s">
        <v>44</v>
      </c>
      <c r="G2712" s="1" t="s">
        <v>45</v>
      </c>
      <c r="H2712" s="2">
        <v>50718</v>
      </c>
      <c r="I2712" s="2" t="str">
        <f>TEXT(Origen[[#This Row],[Fecha Compra]],"dddd")</f>
        <v>martes</v>
      </c>
      <c r="J2712" s="7" t="str">
        <f>TEXT(MONTH(Origen[[#This Row],[Fecha Compra]]),"MM")</f>
        <v>01</v>
      </c>
      <c r="K2712" s="7">
        <f>YEAR(Origen[[#This Row],[Fecha Compra]])</f>
        <v>2038</v>
      </c>
      <c r="L2712">
        <v>20</v>
      </c>
      <c r="M2712">
        <v>57</v>
      </c>
      <c r="N2712">
        <f>Origen[[#This Row],[Unidades]]*Origen[[#This Row],[PVP]]</f>
        <v>1140</v>
      </c>
      <c r="O2712" s="1" t="s">
        <v>73</v>
      </c>
      <c r="P2712" s="1" t="s">
        <v>26</v>
      </c>
      <c r="Q2712" s="1" t="s">
        <v>118</v>
      </c>
      <c r="R2712" s="1" t="s">
        <v>39</v>
      </c>
      <c r="S2712" s="1" t="s">
        <v>52</v>
      </c>
      <c r="T2712" s="1" t="s">
        <v>68</v>
      </c>
      <c r="U2712" s="1" t="s">
        <v>31</v>
      </c>
    </row>
    <row r="2713" spans="1:21" x14ac:dyDescent="0.25">
      <c r="A2713">
        <v>2715</v>
      </c>
      <c r="B2713">
        <f>IF(IFERROR(VLOOKUP(Origen[[#This Row],[Customer ID]],A2714:A6612,1,FALSE),0)&gt;0,1,0)</f>
        <v>0</v>
      </c>
      <c r="C2713">
        <v>53</v>
      </c>
      <c r="D2713" s="1" t="s">
        <v>134</v>
      </c>
      <c r="E2713" s="1" t="str">
        <f>IF(Origen[[#This Row],[Genero Sin Depurar]]="","Desconocido",Origen[[#This Row],[Genero Sin Depurar]])</f>
        <v>Female</v>
      </c>
      <c r="F2713" s="1" t="s">
        <v>12</v>
      </c>
      <c r="G2713" s="1" t="s">
        <v>4</v>
      </c>
      <c r="H2713" s="2">
        <v>50720</v>
      </c>
      <c r="I2713" s="2" t="str">
        <f>TEXT(Origen[[#This Row],[Fecha Compra]],"dddd")</f>
        <v>jueves</v>
      </c>
      <c r="J2713" s="7" t="str">
        <f>TEXT(MONTH(Origen[[#This Row],[Fecha Compra]]),"MM")</f>
        <v>01</v>
      </c>
      <c r="K2713" s="7">
        <f>YEAR(Origen[[#This Row],[Fecha Compra]])</f>
        <v>2038</v>
      </c>
      <c r="L2713">
        <v>16</v>
      </c>
      <c r="M2713">
        <v>45</v>
      </c>
      <c r="N2713">
        <f>Origen[[#This Row],[Unidades]]*Origen[[#This Row],[PVP]]</f>
        <v>720</v>
      </c>
      <c r="O2713" s="1" t="s">
        <v>128</v>
      </c>
      <c r="P2713" s="1" t="s">
        <v>18</v>
      </c>
      <c r="Q2713" s="1" t="s">
        <v>60</v>
      </c>
      <c r="R2713" s="1" t="s">
        <v>8</v>
      </c>
      <c r="S2713" s="1" t="s">
        <v>56</v>
      </c>
      <c r="T2713" s="1" t="s">
        <v>21</v>
      </c>
      <c r="U2713" s="1" t="s">
        <v>58</v>
      </c>
    </row>
    <row r="2714" spans="1:21" x14ac:dyDescent="0.25">
      <c r="A2714">
        <v>2716</v>
      </c>
      <c r="B2714">
        <f>IF(IFERROR(VLOOKUP(Origen[[#This Row],[Customer ID]],A2715:A6613,1,FALSE),0)&gt;0,1,0)</f>
        <v>0</v>
      </c>
      <c r="C2714">
        <v>25</v>
      </c>
      <c r="D2714" s="1" t="s">
        <v>134</v>
      </c>
      <c r="E2714" s="1" t="str">
        <f>IF(Origen[[#This Row],[Genero Sin Depurar]]="","Desconocido",Origen[[#This Row],[Genero Sin Depurar]])</f>
        <v>Female</v>
      </c>
      <c r="F2714" s="1" t="s">
        <v>32</v>
      </c>
      <c r="G2714" s="1" t="s">
        <v>24</v>
      </c>
      <c r="H2714" s="2">
        <v>50722</v>
      </c>
      <c r="I2714" s="2" t="str">
        <f>TEXT(Origen[[#This Row],[Fecha Compra]],"dddd")</f>
        <v>sábado</v>
      </c>
      <c r="J2714" s="7" t="str">
        <f>TEXT(MONTH(Origen[[#This Row],[Fecha Compra]]),"MM")</f>
        <v>01</v>
      </c>
      <c r="K2714" s="7">
        <f>YEAR(Origen[[#This Row],[Fecha Compra]])</f>
        <v>2038</v>
      </c>
      <c r="L2714">
        <v>29</v>
      </c>
      <c r="M2714">
        <v>92</v>
      </c>
      <c r="N2714">
        <f>Origen[[#This Row],[Unidades]]*Origen[[#This Row],[PVP]]</f>
        <v>2668</v>
      </c>
      <c r="O2714" s="1" t="s">
        <v>73</v>
      </c>
      <c r="P2714" s="1" t="s">
        <v>74</v>
      </c>
      <c r="Q2714" s="1" t="s">
        <v>51</v>
      </c>
      <c r="R2714" s="1" t="s">
        <v>8</v>
      </c>
      <c r="S2714" s="1" t="s">
        <v>9</v>
      </c>
      <c r="T2714" s="1" t="s">
        <v>28</v>
      </c>
      <c r="U2714" s="1" t="s">
        <v>11</v>
      </c>
    </row>
    <row r="2715" spans="1:21" x14ac:dyDescent="0.25">
      <c r="A2715">
        <v>2717</v>
      </c>
      <c r="B2715">
        <f>IF(IFERROR(VLOOKUP(Origen[[#This Row],[Customer ID]],A2716:A6614,1,FALSE),0)&gt;0,1,0)</f>
        <v>0</v>
      </c>
      <c r="C2715">
        <v>47</v>
      </c>
      <c r="D2715" s="1" t="s">
        <v>134</v>
      </c>
      <c r="E2715" s="1" t="str">
        <f>IF(Origen[[#This Row],[Genero Sin Depurar]]="","Desconocido",Origen[[#This Row],[Genero Sin Depurar]])</f>
        <v>Female</v>
      </c>
      <c r="F2715" s="1" t="s">
        <v>53</v>
      </c>
      <c r="G2715" s="1" t="s">
        <v>24</v>
      </c>
      <c r="H2715" s="2">
        <v>50724</v>
      </c>
      <c r="I2715" s="2" t="str">
        <f>TEXT(Origen[[#This Row],[Fecha Compra]],"dddd")</f>
        <v>lunes</v>
      </c>
      <c r="J2715" s="7" t="str">
        <f>TEXT(MONTH(Origen[[#This Row],[Fecha Compra]]),"MM")</f>
        <v>01</v>
      </c>
      <c r="K2715" s="7">
        <f>YEAR(Origen[[#This Row],[Fecha Compra]])</f>
        <v>2038</v>
      </c>
      <c r="L2715">
        <v>21</v>
      </c>
      <c r="M2715">
        <v>40</v>
      </c>
      <c r="N2715">
        <f>Origen[[#This Row],[Unidades]]*Origen[[#This Row],[PVP]]</f>
        <v>840</v>
      </c>
      <c r="O2715" s="1" t="s">
        <v>94</v>
      </c>
      <c r="P2715" s="1" t="s">
        <v>6</v>
      </c>
      <c r="Q2715" s="1" t="s">
        <v>76</v>
      </c>
      <c r="R2715" s="1" t="s">
        <v>19</v>
      </c>
      <c r="S2715" s="1" t="s">
        <v>56</v>
      </c>
      <c r="T2715" s="1" t="s">
        <v>68</v>
      </c>
      <c r="U2715" s="1" t="s">
        <v>22</v>
      </c>
    </row>
    <row r="2716" spans="1:21" x14ac:dyDescent="0.25">
      <c r="A2716">
        <v>2718</v>
      </c>
      <c r="B2716">
        <f>IF(IFERROR(VLOOKUP(Origen[[#This Row],[Customer ID]],A2717:A6615,1,FALSE),0)&gt;0,1,0)</f>
        <v>0</v>
      </c>
      <c r="C2716">
        <v>18</v>
      </c>
      <c r="D2716" s="1" t="s">
        <v>134</v>
      </c>
      <c r="E2716" s="1" t="str">
        <f>IF(Origen[[#This Row],[Genero Sin Depurar]]="","Desconocido",Origen[[#This Row],[Genero Sin Depurar]])</f>
        <v>Female</v>
      </c>
      <c r="F2716" s="1" t="s">
        <v>71</v>
      </c>
      <c r="G2716" s="1" t="s">
        <v>49</v>
      </c>
      <c r="H2716" s="2">
        <v>50726</v>
      </c>
      <c r="I2716" s="2" t="str">
        <f>TEXT(Origen[[#This Row],[Fecha Compra]],"dddd")</f>
        <v>miércoles</v>
      </c>
      <c r="J2716" s="7" t="str">
        <f>TEXT(MONTH(Origen[[#This Row],[Fecha Compra]]),"MM")</f>
        <v>01</v>
      </c>
      <c r="K2716" s="7">
        <f>YEAR(Origen[[#This Row],[Fecha Compra]])</f>
        <v>2038</v>
      </c>
      <c r="L2716">
        <v>19</v>
      </c>
      <c r="M2716">
        <v>62</v>
      </c>
      <c r="N2716">
        <f>Origen[[#This Row],[Unidades]]*Origen[[#This Row],[PVP]]</f>
        <v>1178</v>
      </c>
      <c r="O2716" s="1" t="s">
        <v>127</v>
      </c>
      <c r="P2716" s="1" t="s">
        <v>74</v>
      </c>
      <c r="Q2716" s="1" t="s">
        <v>100</v>
      </c>
      <c r="R2716" s="1" t="s">
        <v>8</v>
      </c>
      <c r="S2716" s="1" t="s">
        <v>20</v>
      </c>
      <c r="T2716" s="1" t="s">
        <v>21</v>
      </c>
      <c r="U2716" s="1" t="s">
        <v>79</v>
      </c>
    </row>
    <row r="2717" spans="1:21" x14ac:dyDescent="0.25">
      <c r="A2717">
        <v>2719</v>
      </c>
      <c r="B2717">
        <f>IF(IFERROR(VLOOKUP(Origen[[#This Row],[Customer ID]],A2718:A6616,1,FALSE),0)&gt;0,1,0)</f>
        <v>0</v>
      </c>
      <c r="C2717">
        <v>22</v>
      </c>
      <c r="D2717" s="1" t="s">
        <v>134</v>
      </c>
      <c r="E2717" s="1" t="str">
        <f>IF(Origen[[#This Row],[Genero Sin Depurar]]="","Desconocido",Origen[[#This Row],[Genero Sin Depurar]])</f>
        <v>Female</v>
      </c>
      <c r="F2717" s="1" t="s">
        <v>41</v>
      </c>
      <c r="G2717" s="1" t="s">
        <v>4</v>
      </c>
      <c r="H2717" s="2">
        <v>50728</v>
      </c>
      <c r="I2717" s="2" t="str">
        <f>TEXT(Origen[[#This Row],[Fecha Compra]],"dddd")</f>
        <v>viernes</v>
      </c>
      <c r="J2717" s="7" t="str">
        <f>TEXT(MONTH(Origen[[#This Row],[Fecha Compra]]),"MM")</f>
        <v>01</v>
      </c>
      <c r="K2717" s="7">
        <f>YEAR(Origen[[#This Row],[Fecha Compra]])</f>
        <v>2038</v>
      </c>
      <c r="L2717">
        <v>10</v>
      </c>
      <c r="M2717">
        <v>90</v>
      </c>
      <c r="N2717">
        <f>Origen[[#This Row],[Unidades]]*Origen[[#This Row],[PVP]]</f>
        <v>900</v>
      </c>
      <c r="O2717" s="1" t="s">
        <v>123</v>
      </c>
      <c r="P2717" s="1" t="s">
        <v>26</v>
      </c>
      <c r="Q2717" s="1" t="s">
        <v>82</v>
      </c>
      <c r="R2717" s="1" t="s">
        <v>8</v>
      </c>
      <c r="S2717" s="1" t="s">
        <v>27</v>
      </c>
      <c r="T2717" s="1" t="s">
        <v>10</v>
      </c>
      <c r="U2717" s="1" t="s">
        <v>58</v>
      </c>
    </row>
    <row r="2718" spans="1:21" x14ac:dyDescent="0.25">
      <c r="A2718">
        <v>2720</v>
      </c>
      <c r="B2718">
        <f>IF(IFERROR(VLOOKUP(Origen[[#This Row],[Customer ID]],A2719:A6617,1,FALSE),0)&gt;0,1,0)</f>
        <v>0</v>
      </c>
      <c r="C2718">
        <v>69</v>
      </c>
      <c r="D2718" s="1" t="s">
        <v>134</v>
      </c>
      <c r="E2718" s="1" t="str">
        <f>IF(Origen[[#This Row],[Genero Sin Depurar]]="","Desconocido",Origen[[#This Row],[Genero Sin Depurar]])</f>
        <v>Female</v>
      </c>
      <c r="F2718" s="1" t="s">
        <v>86</v>
      </c>
      <c r="G2718" s="1" t="s">
        <v>4</v>
      </c>
      <c r="H2718" s="2">
        <v>50730</v>
      </c>
      <c r="I2718" s="2" t="str">
        <f>TEXT(Origen[[#This Row],[Fecha Compra]],"dddd")</f>
        <v>domingo</v>
      </c>
      <c r="J2718" s="7" t="str">
        <f>TEXT(MONTH(Origen[[#This Row],[Fecha Compra]]),"MM")</f>
        <v>01</v>
      </c>
      <c r="K2718" s="7">
        <f>YEAR(Origen[[#This Row],[Fecha Compra]])</f>
        <v>2038</v>
      </c>
      <c r="L2718">
        <v>4</v>
      </c>
      <c r="M2718">
        <v>82</v>
      </c>
      <c r="N2718">
        <f>Origen[[#This Row],[Unidades]]*Origen[[#This Row],[PVP]]</f>
        <v>328</v>
      </c>
      <c r="O2718" s="1" t="s">
        <v>42</v>
      </c>
      <c r="P2718" s="1" t="s">
        <v>18</v>
      </c>
      <c r="Q2718" s="1" t="s">
        <v>82</v>
      </c>
      <c r="R2718" s="1" t="s">
        <v>39</v>
      </c>
      <c r="S2718" s="1" t="s">
        <v>20</v>
      </c>
      <c r="T2718" s="1" t="s">
        <v>57</v>
      </c>
      <c r="U2718" s="1" t="s">
        <v>70</v>
      </c>
    </row>
    <row r="2719" spans="1:21" x14ac:dyDescent="0.25">
      <c r="A2719">
        <v>2721</v>
      </c>
      <c r="B2719">
        <f>IF(IFERROR(VLOOKUP(Origen[[#This Row],[Customer ID]],A2720:A6618,1,FALSE),0)&gt;0,1,0)</f>
        <v>0</v>
      </c>
      <c r="C2719">
        <v>55</v>
      </c>
      <c r="D2719" s="1" t="s">
        <v>134</v>
      </c>
      <c r="E2719" s="1" t="str">
        <f>IF(Origen[[#This Row],[Genero Sin Depurar]]="","Desconocido",Origen[[#This Row],[Genero Sin Depurar]])</f>
        <v>Female</v>
      </c>
      <c r="F2719" s="1" t="s">
        <v>101</v>
      </c>
      <c r="G2719" s="1" t="s">
        <v>49</v>
      </c>
      <c r="H2719" s="2">
        <v>50732</v>
      </c>
      <c r="I2719" s="2" t="str">
        <f>TEXT(Origen[[#This Row],[Fecha Compra]],"dddd")</f>
        <v>martes</v>
      </c>
      <c r="J2719" s="7" t="str">
        <f>TEXT(MONTH(Origen[[#This Row],[Fecha Compra]]),"MM")</f>
        <v>01</v>
      </c>
      <c r="K2719" s="7">
        <f>YEAR(Origen[[#This Row],[Fecha Compra]])</f>
        <v>2038</v>
      </c>
      <c r="L2719">
        <v>45</v>
      </c>
      <c r="M2719">
        <v>52</v>
      </c>
      <c r="N2719">
        <f>Origen[[#This Row],[Unidades]]*Origen[[#This Row],[PVP]]</f>
        <v>2340</v>
      </c>
      <c r="O2719" s="1" t="s">
        <v>110</v>
      </c>
      <c r="P2719" s="1" t="s">
        <v>26</v>
      </c>
      <c r="Q2719" s="1" t="s">
        <v>82</v>
      </c>
      <c r="R2719" s="1" t="s">
        <v>19</v>
      </c>
      <c r="S2719" s="1" t="s">
        <v>56</v>
      </c>
      <c r="T2719" s="1" t="s">
        <v>57</v>
      </c>
      <c r="U2719" s="1" t="s">
        <v>40</v>
      </c>
    </row>
    <row r="2720" spans="1:21" x14ac:dyDescent="0.25">
      <c r="A2720">
        <v>2722</v>
      </c>
      <c r="B2720">
        <f>IF(IFERROR(VLOOKUP(Origen[[#This Row],[Customer ID]],A2721:A6619,1,FALSE),0)&gt;0,1,0)</f>
        <v>0</v>
      </c>
      <c r="C2720">
        <v>19</v>
      </c>
      <c r="D2720" s="1" t="s">
        <v>134</v>
      </c>
      <c r="E2720" s="1" t="str">
        <f>IF(Origen[[#This Row],[Genero Sin Depurar]]="","Desconocido",Origen[[#This Row],[Genero Sin Depurar]])</f>
        <v>Female</v>
      </c>
      <c r="F2720" s="1" t="s">
        <v>23</v>
      </c>
      <c r="G2720" s="1" t="s">
        <v>24</v>
      </c>
      <c r="H2720" s="2">
        <v>50734</v>
      </c>
      <c r="I2720" s="2" t="str">
        <f>TEXT(Origen[[#This Row],[Fecha Compra]],"dddd")</f>
        <v>jueves</v>
      </c>
      <c r="J2720" s="7" t="str">
        <f>TEXT(MONTH(Origen[[#This Row],[Fecha Compra]]),"MM")</f>
        <v>01</v>
      </c>
      <c r="K2720" s="7">
        <f>YEAR(Origen[[#This Row],[Fecha Compra]])</f>
        <v>2038</v>
      </c>
      <c r="L2720">
        <v>17</v>
      </c>
      <c r="M2720">
        <v>70</v>
      </c>
      <c r="N2720">
        <f>Origen[[#This Row],[Unidades]]*Origen[[#This Row],[PVP]]</f>
        <v>1190</v>
      </c>
      <c r="O2720" s="1" t="s">
        <v>130</v>
      </c>
      <c r="P2720" s="1" t="s">
        <v>18</v>
      </c>
      <c r="Q2720" s="1" t="s">
        <v>67</v>
      </c>
      <c r="R2720" s="1" t="s">
        <v>19</v>
      </c>
      <c r="S2720" s="1" t="s">
        <v>20</v>
      </c>
      <c r="T2720" s="1" t="s">
        <v>28</v>
      </c>
      <c r="U2720" s="1" t="s">
        <v>11</v>
      </c>
    </row>
    <row r="2721" spans="1:21" x14ac:dyDescent="0.25">
      <c r="A2721">
        <v>2723</v>
      </c>
      <c r="B2721">
        <f>IF(IFERROR(VLOOKUP(Origen[[#This Row],[Customer ID]],A2722:A6620,1,FALSE),0)&gt;0,1,0)</f>
        <v>0</v>
      </c>
      <c r="C2721">
        <v>23</v>
      </c>
      <c r="D2721" s="1" t="s">
        <v>134</v>
      </c>
      <c r="E2721" s="1" t="str">
        <f>IF(Origen[[#This Row],[Genero Sin Depurar]]="","Desconocido",Origen[[#This Row],[Genero Sin Depurar]])</f>
        <v>Female</v>
      </c>
      <c r="F2721" s="1" t="s">
        <v>106</v>
      </c>
      <c r="G2721" s="1" t="s">
        <v>49</v>
      </c>
      <c r="H2721" s="2">
        <v>50736</v>
      </c>
      <c r="I2721" s="2" t="str">
        <f>TEXT(Origen[[#This Row],[Fecha Compra]],"dddd")</f>
        <v>sábado</v>
      </c>
      <c r="J2721" s="7" t="str">
        <f>TEXT(MONTH(Origen[[#This Row],[Fecha Compra]]),"MM")</f>
        <v>01</v>
      </c>
      <c r="K2721" s="7">
        <f>YEAR(Origen[[#This Row],[Fecha Compra]])</f>
        <v>2038</v>
      </c>
      <c r="L2721">
        <v>22</v>
      </c>
      <c r="M2721">
        <v>83</v>
      </c>
      <c r="N2721">
        <f>Origen[[#This Row],[Unidades]]*Origen[[#This Row],[PVP]]</f>
        <v>1826</v>
      </c>
      <c r="O2721" s="1" t="s">
        <v>13</v>
      </c>
      <c r="P2721" s="1" t="s">
        <v>26</v>
      </c>
      <c r="Q2721" s="1" t="s">
        <v>78</v>
      </c>
      <c r="R2721" s="1" t="s">
        <v>19</v>
      </c>
      <c r="S2721" s="1" t="s">
        <v>52</v>
      </c>
      <c r="T2721" s="1" t="s">
        <v>28</v>
      </c>
      <c r="U2721" s="1" t="s">
        <v>11</v>
      </c>
    </row>
    <row r="2722" spans="1:21" x14ac:dyDescent="0.25">
      <c r="A2722">
        <v>2724</v>
      </c>
      <c r="B2722">
        <f>IF(IFERROR(VLOOKUP(Origen[[#This Row],[Customer ID]],A2723:A6621,1,FALSE),0)&gt;0,1,0)</f>
        <v>0</v>
      </c>
      <c r="C2722">
        <v>54</v>
      </c>
      <c r="D2722" s="1" t="s">
        <v>134</v>
      </c>
      <c r="E2722" s="1" t="str">
        <f>IF(Origen[[#This Row],[Genero Sin Depurar]]="","Desconocido",Origen[[#This Row],[Genero Sin Depurar]])</f>
        <v>Female</v>
      </c>
      <c r="F2722" s="1" t="s">
        <v>53</v>
      </c>
      <c r="G2722" s="1" t="s">
        <v>24</v>
      </c>
      <c r="H2722" s="2">
        <v>50738</v>
      </c>
      <c r="I2722" s="2" t="str">
        <f>TEXT(Origen[[#This Row],[Fecha Compra]],"dddd")</f>
        <v>lunes</v>
      </c>
      <c r="J2722" s="7" t="str">
        <f>TEXT(MONTH(Origen[[#This Row],[Fecha Compra]]),"MM")</f>
        <v>01</v>
      </c>
      <c r="K2722" s="7">
        <f>YEAR(Origen[[#This Row],[Fecha Compra]])</f>
        <v>2038</v>
      </c>
      <c r="L2722">
        <v>3</v>
      </c>
      <c r="M2722">
        <v>49</v>
      </c>
      <c r="N2722">
        <f>Origen[[#This Row],[Unidades]]*Origen[[#This Row],[PVP]]</f>
        <v>147</v>
      </c>
      <c r="O2722" s="1" t="s">
        <v>87</v>
      </c>
      <c r="P2722" s="1" t="s">
        <v>74</v>
      </c>
      <c r="Q2722" s="1" t="s">
        <v>92</v>
      </c>
      <c r="R2722" s="1" t="s">
        <v>35</v>
      </c>
      <c r="S2722" s="1" t="s">
        <v>56</v>
      </c>
      <c r="T2722" s="1" t="s">
        <v>28</v>
      </c>
      <c r="U2722" s="1" t="s">
        <v>79</v>
      </c>
    </row>
    <row r="2723" spans="1:21" x14ac:dyDescent="0.25">
      <c r="A2723">
        <v>2725</v>
      </c>
      <c r="B2723">
        <f>IF(IFERROR(VLOOKUP(Origen[[#This Row],[Customer ID]],A2724:A6622,1,FALSE),0)&gt;0,1,0)</f>
        <v>0</v>
      </c>
      <c r="C2723">
        <v>52</v>
      </c>
      <c r="D2723" s="1" t="s">
        <v>134</v>
      </c>
      <c r="E2723" s="1" t="str">
        <f>IF(Origen[[#This Row],[Genero Sin Depurar]]="","Desconocido",Origen[[#This Row],[Genero Sin Depurar]])</f>
        <v>Female</v>
      </c>
      <c r="F2723" s="1" t="s">
        <v>32</v>
      </c>
      <c r="G2723" s="1" t="s">
        <v>24</v>
      </c>
      <c r="H2723" s="2">
        <v>50740</v>
      </c>
      <c r="I2723" s="2" t="str">
        <f>TEXT(Origen[[#This Row],[Fecha Compra]],"dddd")</f>
        <v>miércoles</v>
      </c>
      <c r="J2723" s="7" t="str">
        <f>TEXT(MONTH(Origen[[#This Row],[Fecha Compra]]),"MM")</f>
        <v>01</v>
      </c>
      <c r="K2723" s="7">
        <f>YEAR(Origen[[#This Row],[Fecha Compra]])</f>
        <v>2038</v>
      </c>
      <c r="L2723">
        <v>11</v>
      </c>
      <c r="M2723">
        <v>91</v>
      </c>
      <c r="N2723">
        <f>Origen[[#This Row],[Unidades]]*Origen[[#This Row],[PVP]]</f>
        <v>1001</v>
      </c>
      <c r="O2723" s="1" t="s">
        <v>50</v>
      </c>
      <c r="P2723" s="1" t="s">
        <v>26</v>
      </c>
      <c r="Q2723" s="1" t="s">
        <v>92</v>
      </c>
      <c r="R2723" s="1" t="s">
        <v>19</v>
      </c>
      <c r="S2723" s="1" t="s">
        <v>27</v>
      </c>
      <c r="T2723" s="1" t="s">
        <v>68</v>
      </c>
      <c r="U2723" s="1" t="s">
        <v>11</v>
      </c>
    </row>
    <row r="2724" spans="1:21" x14ac:dyDescent="0.25">
      <c r="A2724">
        <v>2726</v>
      </c>
      <c r="B2724">
        <f>IF(IFERROR(VLOOKUP(Origen[[#This Row],[Customer ID]],A2725:A6623,1,FALSE),0)&gt;0,1,0)</f>
        <v>0</v>
      </c>
      <c r="C2724">
        <v>64</v>
      </c>
      <c r="D2724" s="1" t="s">
        <v>134</v>
      </c>
      <c r="E2724" s="1" t="str">
        <f>IF(Origen[[#This Row],[Genero Sin Depurar]]="","Desconocido",Origen[[#This Row],[Genero Sin Depurar]])</f>
        <v>Female</v>
      </c>
      <c r="F2724" s="1" t="s">
        <v>114</v>
      </c>
      <c r="G2724" s="1" t="s">
        <v>49</v>
      </c>
      <c r="H2724" s="2">
        <v>50742</v>
      </c>
      <c r="I2724" s="2" t="str">
        <f>TEXT(Origen[[#This Row],[Fecha Compra]],"dddd")</f>
        <v>viernes</v>
      </c>
      <c r="J2724" s="7" t="str">
        <f>TEXT(MONTH(Origen[[#This Row],[Fecha Compra]]),"MM")</f>
        <v>01</v>
      </c>
      <c r="K2724" s="7">
        <f>YEAR(Origen[[#This Row],[Fecha Compra]])</f>
        <v>2038</v>
      </c>
      <c r="L2724">
        <v>4</v>
      </c>
      <c r="M2724">
        <v>99</v>
      </c>
      <c r="N2724">
        <f>Origen[[#This Row],[Unidades]]*Origen[[#This Row],[PVP]]</f>
        <v>396</v>
      </c>
      <c r="O2724" s="1" t="s">
        <v>73</v>
      </c>
      <c r="P2724" s="1" t="s">
        <v>18</v>
      </c>
      <c r="Q2724" s="1" t="s">
        <v>65</v>
      </c>
      <c r="R2724" s="1" t="s">
        <v>35</v>
      </c>
      <c r="S2724" s="1" t="s">
        <v>20</v>
      </c>
      <c r="T2724" s="1" t="s">
        <v>68</v>
      </c>
      <c r="U2724" s="1" t="s">
        <v>31</v>
      </c>
    </row>
    <row r="2725" spans="1:21" x14ac:dyDescent="0.25">
      <c r="A2725">
        <v>2727</v>
      </c>
      <c r="B2725">
        <f>IF(IFERROR(VLOOKUP(Origen[[#This Row],[Customer ID]],A2726:A6624,1,FALSE),0)&gt;0,1,0)</f>
        <v>0</v>
      </c>
      <c r="C2725">
        <v>33</v>
      </c>
      <c r="D2725" s="1" t="s">
        <v>134</v>
      </c>
      <c r="E2725" s="1" t="str">
        <f>IF(Origen[[#This Row],[Genero Sin Depurar]]="","Desconocido",Origen[[#This Row],[Genero Sin Depurar]])</f>
        <v>Female</v>
      </c>
      <c r="F2725" s="1" t="s">
        <v>115</v>
      </c>
      <c r="G2725" s="1" t="s">
        <v>49</v>
      </c>
      <c r="H2725" s="2">
        <v>50744</v>
      </c>
      <c r="I2725" s="2" t="str">
        <f>TEXT(Origen[[#This Row],[Fecha Compra]],"dddd")</f>
        <v>domingo</v>
      </c>
      <c r="J2725" s="7" t="str">
        <f>TEXT(MONTH(Origen[[#This Row],[Fecha Compra]]),"MM")</f>
        <v>01</v>
      </c>
      <c r="K2725" s="7">
        <f>YEAR(Origen[[#This Row],[Fecha Compra]])</f>
        <v>2038</v>
      </c>
      <c r="L2725">
        <v>11</v>
      </c>
      <c r="M2725">
        <v>92</v>
      </c>
      <c r="N2725">
        <f>Origen[[#This Row],[Unidades]]*Origen[[#This Row],[PVP]]</f>
        <v>1012</v>
      </c>
      <c r="O2725" s="1" t="s">
        <v>133</v>
      </c>
      <c r="P2725" s="1" t="s">
        <v>6</v>
      </c>
      <c r="Q2725" s="1" t="s">
        <v>126</v>
      </c>
      <c r="R2725" s="1" t="s">
        <v>8</v>
      </c>
      <c r="S2725" s="1" t="s">
        <v>20</v>
      </c>
      <c r="T2725" s="1" t="s">
        <v>28</v>
      </c>
      <c r="U2725" s="1" t="s">
        <v>58</v>
      </c>
    </row>
    <row r="2726" spans="1:21" x14ac:dyDescent="0.25">
      <c r="A2726">
        <v>2728</v>
      </c>
      <c r="B2726">
        <f>IF(IFERROR(VLOOKUP(Origen[[#This Row],[Customer ID]],A2727:A6625,1,FALSE),0)&gt;0,1,0)</f>
        <v>0</v>
      </c>
      <c r="C2726">
        <v>40</v>
      </c>
      <c r="D2726" s="1" t="s">
        <v>134</v>
      </c>
      <c r="E2726" s="1" t="str">
        <f>IF(Origen[[#This Row],[Genero Sin Depurar]]="","Desconocido",Origen[[#This Row],[Genero Sin Depurar]])</f>
        <v>Female</v>
      </c>
      <c r="F2726" s="1" t="s">
        <v>37</v>
      </c>
      <c r="G2726" s="1" t="s">
        <v>4</v>
      </c>
      <c r="H2726" s="2">
        <v>50746</v>
      </c>
      <c r="I2726" s="2" t="str">
        <f>TEXT(Origen[[#This Row],[Fecha Compra]],"dddd")</f>
        <v>martes</v>
      </c>
      <c r="J2726" s="7" t="str">
        <f>TEXT(MONTH(Origen[[#This Row],[Fecha Compra]]),"MM")</f>
        <v>01</v>
      </c>
      <c r="K2726" s="7">
        <f>YEAR(Origen[[#This Row],[Fecha Compra]])</f>
        <v>2038</v>
      </c>
      <c r="L2726">
        <v>47</v>
      </c>
      <c r="M2726">
        <v>87</v>
      </c>
      <c r="N2726">
        <f>Origen[[#This Row],[Unidades]]*Origen[[#This Row],[PVP]]</f>
        <v>4089</v>
      </c>
      <c r="O2726" s="1" t="s">
        <v>94</v>
      </c>
      <c r="P2726" s="1" t="s">
        <v>6</v>
      </c>
      <c r="Q2726" s="1" t="s">
        <v>43</v>
      </c>
      <c r="R2726" s="1" t="s">
        <v>8</v>
      </c>
      <c r="S2726" s="1" t="s">
        <v>52</v>
      </c>
      <c r="T2726" s="1" t="s">
        <v>21</v>
      </c>
      <c r="U2726" s="1" t="s">
        <v>11</v>
      </c>
    </row>
    <row r="2727" spans="1:21" x14ac:dyDescent="0.25">
      <c r="A2727">
        <v>2729</v>
      </c>
      <c r="B2727">
        <f>IF(IFERROR(VLOOKUP(Origen[[#This Row],[Customer ID]],A2728:A6626,1,FALSE),0)&gt;0,1,0)</f>
        <v>0</v>
      </c>
      <c r="C2727">
        <v>26</v>
      </c>
      <c r="D2727" s="1" t="s">
        <v>134</v>
      </c>
      <c r="E2727" s="1" t="str">
        <f>IF(Origen[[#This Row],[Genero Sin Depurar]]="","Desconocido",Origen[[#This Row],[Genero Sin Depurar]])</f>
        <v>Female</v>
      </c>
      <c r="F2727" s="1" t="s">
        <v>69</v>
      </c>
      <c r="G2727" s="1" t="s">
        <v>4</v>
      </c>
      <c r="H2727" s="2">
        <v>50748</v>
      </c>
      <c r="I2727" s="2" t="str">
        <f>TEXT(Origen[[#This Row],[Fecha Compra]],"dddd")</f>
        <v>jueves</v>
      </c>
      <c r="J2727" s="7" t="str">
        <f>TEXT(MONTH(Origen[[#This Row],[Fecha Compra]]),"MM")</f>
        <v>01</v>
      </c>
      <c r="K2727" s="7">
        <f>YEAR(Origen[[#This Row],[Fecha Compra]])</f>
        <v>2038</v>
      </c>
      <c r="L2727">
        <v>17</v>
      </c>
      <c r="M2727">
        <v>28</v>
      </c>
      <c r="N2727">
        <f>Origen[[#This Row],[Unidades]]*Origen[[#This Row],[PVP]]</f>
        <v>476</v>
      </c>
      <c r="O2727" s="1" t="s">
        <v>85</v>
      </c>
      <c r="P2727" s="1" t="s">
        <v>26</v>
      </c>
      <c r="Q2727" s="1" t="s">
        <v>51</v>
      </c>
      <c r="R2727" s="1" t="s">
        <v>8</v>
      </c>
      <c r="S2727" s="1" t="s">
        <v>9</v>
      </c>
      <c r="T2727" s="1" t="s">
        <v>68</v>
      </c>
      <c r="U2727" s="1" t="s">
        <v>22</v>
      </c>
    </row>
    <row r="2728" spans="1:21" x14ac:dyDescent="0.25">
      <c r="A2728">
        <v>2730</v>
      </c>
      <c r="B2728">
        <f>IF(IFERROR(VLOOKUP(Origen[[#This Row],[Customer ID]],A2729:A6627,1,FALSE),0)&gt;0,1,0)</f>
        <v>0</v>
      </c>
      <c r="C2728">
        <v>31</v>
      </c>
      <c r="D2728" s="1" t="s">
        <v>134</v>
      </c>
      <c r="E2728" s="1" t="str">
        <f>IF(Origen[[#This Row],[Genero Sin Depurar]]="","Desconocido",Origen[[#This Row],[Genero Sin Depurar]])</f>
        <v>Female</v>
      </c>
      <c r="F2728" s="1" t="s">
        <v>125</v>
      </c>
      <c r="G2728" s="1" t="s">
        <v>49</v>
      </c>
      <c r="H2728" s="2">
        <v>50750</v>
      </c>
      <c r="I2728" s="2" t="str">
        <f>TEXT(Origen[[#This Row],[Fecha Compra]],"dddd")</f>
        <v>sábado</v>
      </c>
      <c r="J2728" s="7" t="str">
        <f>TEXT(MONTH(Origen[[#This Row],[Fecha Compra]]),"MM")</f>
        <v>01</v>
      </c>
      <c r="K2728" s="7">
        <f>YEAR(Origen[[#This Row],[Fecha Compra]])</f>
        <v>2038</v>
      </c>
      <c r="L2728">
        <v>32</v>
      </c>
      <c r="M2728">
        <v>71</v>
      </c>
      <c r="N2728">
        <f>Origen[[#This Row],[Unidades]]*Origen[[#This Row],[PVP]]</f>
        <v>2272</v>
      </c>
      <c r="O2728" s="1" t="s">
        <v>38</v>
      </c>
      <c r="P2728" s="1" t="s">
        <v>18</v>
      </c>
      <c r="Q2728" s="1" t="s">
        <v>65</v>
      </c>
      <c r="R2728" s="1" t="s">
        <v>35</v>
      </c>
      <c r="S2728" s="1" t="s">
        <v>20</v>
      </c>
      <c r="T2728" s="1" t="s">
        <v>21</v>
      </c>
      <c r="U2728" s="1" t="s">
        <v>70</v>
      </c>
    </row>
    <row r="2729" spans="1:21" x14ac:dyDescent="0.25">
      <c r="A2729">
        <v>2731</v>
      </c>
      <c r="B2729">
        <f>IF(IFERROR(VLOOKUP(Origen[[#This Row],[Customer ID]],A2730:A6628,1,FALSE),0)&gt;0,1,0)</f>
        <v>0</v>
      </c>
      <c r="C2729">
        <v>23</v>
      </c>
      <c r="D2729" s="1" t="s">
        <v>134</v>
      </c>
      <c r="E2729" s="1" t="str">
        <f>IF(Origen[[#This Row],[Genero Sin Depurar]]="","Desconocido",Origen[[#This Row],[Genero Sin Depurar]])</f>
        <v>Female</v>
      </c>
      <c r="F2729" s="1" t="s">
        <v>125</v>
      </c>
      <c r="G2729" s="1" t="s">
        <v>49</v>
      </c>
      <c r="H2729" s="2">
        <v>50752</v>
      </c>
      <c r="I2729" s="2" t="str">
        <f>TEXT(Origen[[#This Row],[Fecha Compra]],"dddd")</f>
        <v>lunes</v>
      </c>
      <c r="J2729" s="7" t="str">
        <f>TEXT(MONTH(Origen[[#This Row],[Fecha Compra]]),"MM")</f>
        <v>01</v>
      </c>
      <c r="K2729" s="7">
        <f>YEAR(Origen[[#This Row],[Fecha Compra]])</f>
        <v>2038</v>
      </c>
      <c r="L2729">
        <v>37</v>
      </c>
      <c r="M2729">
        <v>32</v>
      </c>
      <c r="N2729">
        <f>Origen[[#This Row],[Unidades]]*Origen[[#This Row],[PVP]]</f>
        <v>1184</v>
      </c>
      <c r="O2729" s="1" t="s">
        <v>132</v>
      </c>
      <c r="P2729" s="1" t="s">
        <v>26</v>
      </c>
      <c r="Q2729" s="1" t="s">
        <v>67</v>
      </c>
      <c r="R2729" s="1" t="s">
        <v>8</v>
      </c>
      <c r="S2729" s="1" t="s">
        <v>56</v>
      </c>
      <c r="T2729" s="1" t="s">
        <v>57</v>
      </c>
      <c r="U2729" s="1" t="s">
        <v>31</v>
      </c>
    </row>
    <row r="2730" spans="1:21" x14ac:dyDescent="0.25">
      <c r="A2730">
        <v>2732</v>
      </c>
      <c r="B2730">
        <f>IF(IFERROR(VLOOKUP(Origen[[#This Row],[Customer ID]],A2731:A6629,1,FALSE),0)&gt;0,1,0)</f>
        <v>0</v>
      </c>
      <c r="C2730">
        <v>52</v>
      </c>
      <c r="D2730" s="1" t="s">
        <v>134</v>
      </c>
      <c r="E2730" s="1" t="str">
        <f>IF(Origen[[#This Row],[Genero Sin Depurar]]="","Desconocido",Origen[[#This Row],[Genero Sin Depurar]])</f>
        <v>Female</v>
      </c>
      <c r="F2730" s="1" t="s">
        <v>48</v>
      </c>
      <c r="G2730" s="1" t="s">
        <v>49</v>
      </c>
      <c r="H2730" s="2">
        <v>50754</v>
      </c>
      <c r="I2730" s="2" t="str">
        <f>TEXT(Origen[[#This Row],[Fecha Compra]],"dddd")</f>
        <v>miércoles</v>
      </c>
      <c r="J2730" s="7" t="str">
        <f>TEXT(MONTH(Origen[[#This Row],[Fecha Compra]]),"MM")</f>
        <v>01</v>
      </c>
      <c r="K2730" s="7">
        <f>YEAR(Origen[[#This Row],[Fecha Compra]])</f>
        <v>2038</v>
      </c>
      <c r="L2730">
        <v>44</v>
      </c>
      <c r="M2730">
        <v>33</v>
      </c>
      <c r="N2730">
        <f>Origen[[#This Row],[Unidades]]*Origen[[#This Row],[PVP]]</f>
        <v>1452</v>
      </c>
      <c r="O2730" s="1" t="s">
        <v>132</v>
      </c>
      <c r="P2730" s="1" t="s">
        <v>26</v>
      </c>
      <c r="Q2730" s="1" t="s">
        <v>90</v>
      </c>
      <c r="R2730" s="1" t="s">
        <v>35</v>
      </c>
      <c r="S2730" s="1" t="s">
        <v>52</v>
      </c>
      <c r="T2730" s="1" t="s">
        <v>57</v>
      </c>
      <c r="U2730" s="1" t="s">
        <v>40</v>
      </c>
    </row>
    <row r="2731" spans="1:21" x14ac:dyDescent="0.25">
      <c r="A2731">
        <v>2733</v>
      </c>
      <c r="B2731">
        <f>IF(IFERROR(VLOOKUP(Origen[[#This Row],[Customer ID]],A2732:A6630,1,FALSE),0)&gt;0,1,0)</f>
        <v>0</v>
      </c>
      <c r="C2731">
        <v>21</v>
      </c>
      <c r="D2731" s="1" t="s">
        <v>134</v>
      </c>
      <c r="E2731" s="1" t="str">
        <f>IF(Origen[[#This Row],[Genero Sin Depurar]]="","Desconocido",Origen[[#This Row],[Genero Sin Depurar]])</f>
        <v>Female</v>
      </c>
      <c r="F2731" s="1" t="s">
        <v>107</v>
      </c>
      <c r="G2731" s="1" t="s">
        <v>4</v>
      </c>
      <c r="H2731" s="2">
        <v>50756</v>
      </c>
      <c r="I2731" s="2" t="str">
        <f>TEXT(Origen[[#This Row],[Fecha Compra]],"dddd")</f>
        <v>viernes</v>
      </c>
      <c r="J2731" s="7" t="str">
        <f>TEXT(MONTH(Origen[[#This Row],[Fecha Compra]]),"MM")</f>
        <v>01</v>
      </c>
      <c r="K2731" s="7">
        <f>YEAR(Origen[[#This Row],[Fecha Compra]])</f>
        <v>2038</v>
      </c>
      <c r="L2731">
        <v>27</v>
      </c>
      <c r="M2731">
        <v>75</v>
      </c>
      <c r="N2731">
        <f>Origen[[#This Row],[Unidades]]*Origen[[#This Row],[PVP]]</f>
        <v>2025</v>
      </c>
      <c r="O2731" s="1" t="s">
        <v>61</v>
      </c>
      <c r="P2731" s="1" t="s">
        <v>6</v>
      </c>
      <c r="Q2731" s="1" t="s">
        <v>103</v>
      </c>
      <c r="R2731" s="1" t="s">
        <v>8</v>
      </c>
      <c r="S2731" s="1" t="s">
        <v>56</v>
      </c>
      <c r="T2731" s="1" t="s">
        <v>68</v>
      </c>
      <c r="U2731" s="1" t="s">
        <v>79</v>
      </c>
    </row>
    <row r="2732" spans="1:21" x14ac:dyDescent="0.25">
      <c r="A2732">
        <v>2734</v>
      </c>
      <c r="B2732">
        <f>IF(IFERROR(VLOOKUP(Origen[[#This Row],[Customer ID]],A2733:A6631,1,FALSE),0)&gt;0,1,0)</f>
        <v>0</v>
      </c>
      <c r="C2732">
        <v>31</v>
      </c>
      <c r="D2732" s="1" t="s">
        <v>134</v>
      </c>
      <c r="E2732" s="1" t="str">
        <f>IF(Origen[[#This Row],[Genero Sin Depurar]]="","Desconocido",Origen[[#This Row],[Genero Sin Depurar]])</f>
        <v>Female</v>
      </c>
      <c r="F2732" s="1" t="s">
        <v>114</v>
      </c>
      <c r="G2732" s="1" t="s">
        <v>49</v>
      </c>
      <c r="H2732" s="2">
        <v>50758</v>
      </c>
      <c r="I2732" s="2" t="str">
        <f>TEXT(Origen[[#This Row],[Fecha Compra]],"dddd")</f>
        <v>domingo</v>
      </c>
      <c r="J2732" s="7" t="str">
        <f>TEXT(MONTH(Origen[[#This Row],[Fecha Compra]]),"MM")</f>
        <v>01</v>
      </c>
      <c r="K2732" s="7">
        <f>YEAR(Origen[[#This Row],[Fecha Compra]])</f>
        <v>2038</v>
      </c>
      <c r="L2732">
        <v>46</v>
      </c>
      <c r="M2732">
        <v>83</v>
      </c>
      <c r="N2732">
        <f>Origen[[#This Row],[Unidades]]*Origen[[#This Row],[PVP]]</f>
        <v>3818</v>
      </c>
      <c r="O2732" s="1" t="s">
        <v>80</v>
      </c>
      <c r="P2732" s="1" t="s">
        <v>26</v>
      </c>
      <c r="Q2732" s="1" t="s">
        <v>118</v>
      </c>
      <c r="R2732" s="1" t="s">
        <v>35</v>
      </c>
      <c r="S2732" s="1" t="s">
        <v>9</v>
      </c>
      <c r="T2732" s="1" t="s">
        <v>28</v>
      </c>
      <c r="U2732" s="1" t="s">
        <v>31</v>
      </c>
    </row>
    <row r="2733" spans="1:21" x14ac:dyDescent="0.25">
      <c r="A2733">
        <v>2735</v>
      </c>
      <c r="B2733">
        <f>IF(IFERROR(VLOOKUP(Origen[[#This Row],[Customer ID]],A2734:A6632,1,FALSE),0)&gt;0,1,0)</f>
        <v>0</v>
      </c>
      <c r="C2733">
        <v>63</v>
      </c>
      <c r="D2733" s="1" t="s">
        <v>134</v>
      </c>
      <c r="E2733" s="1" t="str">
        <f>IF(Origen[[#This Row],[Genero Sin Depurar]]="","Desconocido",Origen[[#This Row],[Genero Sin Depurar]])</f>
        <v>Female</v>
      </c>
      <c r="F2733" s="1" t="s">
        <v>16</v>
      </c>
      <c r="G2733" s="1" t="s">
        <v>4</v>
      </c>
      <c r="H2733" s="2">
        <v>50760</v>
      </c>
      <c r="I2733" s="2" t="str">
        <f>TEXT(Origen[[#This Row],[Fecha Compra]],"dddd")</f>
        <v>martes</v>
      </c>
      <c r="J2733" s="7" t="str">
        <f>TEXT(MONTH(Origen[[#This Row],[Fecha Compra]]),"MM")</f>
        <v>01</v>
      </c>
      <c r="K2733" s="7">
        <f>YEAR(Origen[[#This Row],[Fecha Compra]])</f>
        <v>2038</v>
      </c>
      <c r="L2733">
        <v>13</v>
      </c>
      <c r="M2733">
        <v>93</v>
      </c>
      <c r="N2733">
        <f>Origen[[#This Row],[Unidades]]*Origen[[#This Row],[PVP]]</f>
        <v>1209</v>
      </c>
      <c r="O2733" s="1" t="s">
        <v>66</v>
      </c>
      <c r="P2733" s="1" t="s">
        <v>74</v>
      </c>
      <c r="Q2733" s="1" t="s">
        <v>116</v>
      </c>
      <c r="R2733" s="1" t="s">
        <v>35</v>
      </c>
      <c r="S2733" s="1" t="s">
        <v>52</v>
      </c>
      <c r="T2733" s="1" t="s">
        <v>15</v>
      </c>
      <c r="U2733" s="1" t="s">
        <v>58</v>
      </c>
    </row>
    <row r="2734" spans="1:21" x14ac:dyDescent="0.25">
      <c r="A2734">
        <v>2736</v>
      </c>
      <c r="B2734">
        <f>IF(IFERROR(VLOOKUP(Origen[[#This Row],[Customer ID]],A2735:A6633,1,FALSE),0)&gt;0,1,0)</f>
        <v>0</v>
      </c>
      <c r="C2734">
        <v>46</v>
      </c>
      <c r="D2734" s="1" t="s">
        <v>134</v>
      </c>
      <c r="E2734" s="1" t="str">
        <f>IF(Origen[[#This Row],[Genero Sin Depurar]]="","Desconocido",Origen[[#This Row],[Genero Sin Depurar]])</f>
        <v>Female</v>
      </c>
      <c r="F2734" s="1" t="s">
        <v>69</v>
      </c>
      <c r="G2734" s="1" t="s">
        <v>4</v>
      </c>
      <c r="H2734" s="2">
        <v>50762</v>
      </c>
      <c r="I2734" s="2" t="str">
        <f>TEXT(Origen[[#This Row],[Fecha Compra]],"dddd")</f>
        <v>jueves</v>
      </c>
      <c r="J2734" s="7" t="str">
        <f>TEXT(MONTH(Origen[[#This Row],[Fecha Compra]]),"MM")</f>
        <v>01</v>
      </c>
      <c r="K2734" s="7">
        <f>YEAR(Origen[[#This Row],[Fecha Compra]])</f>
        <v>2038</v>
      </c>
      <c r="L2734">
        <v>2</v>
      </c>
      <c r="M2734">
        <v>29</v>
      </c>
      <c r="N2734">
        <f>Origen[[#This Row],[Unidades]]*Origen[[#This Row],[PVP]]</f>
        <v>58</v>
      </c>
      <c r="O2734" s="1" t="s">
        <v>81</v>
      </c>
      <c r="P2734" s="1" t="s">
        <v>26</v>
      </c>
      <c r="Q2734" s="1" t="s">
        <v>116</v>
      </c>
      <c r="R2734" s="1" t="s">
        <v>19</v>
      </c>
      <c r="S2734" s="1" t="s">
        <v>9</v>
      </c>
      <c r="T2734" s="1" t="s">
        <v>28</v>
      </c>
      <c r="U2734" s="1" t="s">
        <v>58</v>
      </c>
    </row>
    <row r="2735" spans="1:21" x14ac:dyDescent="0.25">
      <c r="A2735">
        <v>2737</v>
      </c>
      <c r="B2735">
        <f>IF(IFERROR(VLOOKUP(Origen[[#This Row],[Customer ID]],A2736:A6634,1,FALSE),0)&gt;0,1,0)</f>
        <v>0</v>
      </c>
      <c r="C2735">
        <v>44</v>
      </c>
      <c r="D2735" s="1" t="s">
        <v>134</v>
      </c>
      <c r="E2735" s="1" t="str">
        <f>IF(Origen[[#This Row],[Genero Sin Depurar]]="","Desconocido",Origen[[#This Row],[Genero Sin Depurar]])</f>
        <v>Female</v>
      </c>
      <c r="F2735" s="1" t="s">
        <v>86</v>
      </c>
      <c r="G2735" s="1" t="s">
        <v>4</v>
      </c>
      <c r="H2735" s="2">
        <v>50764</v>
      </c>
      <c r="I2735" s="2" t="str">
        <f>TEXT(Origen[[#This Row],[Fecha Compra]],"dddd")</f>
        <v>sábado</v>
      </c>
      <c r="J2735" s="7" t="str">
        <f>TEXT(MONTH(Origen[[#This Row],[Fecha Compra]]),"MM")</f>
        <v>01</v>
      </c>
      <c r="K2735" s="7">
        <f>YEAR(Origen[[#This Row],[Fecha Compra]])</f>
        <v>2038</v>
      </c>
      <c r="L2735">
        <v>45</v>
      </c>
      <c r="M2735">
        <v>25</v>
      </c>
      <c r="N2735">
        <f>Origen[[#This Row],[Unidades]]*Origen[[#This Row],[PVP]]</f>
        <v>1125</v>
      </c>
      <c r="O2735" s="1" t="s">
        <v>38</v>
      </c>
      <c r="P2735" s="1" t="s">
        <v>26</v>
      </c>
      <c r="Q2735" s="1" t="s">
        <v>51</v>
      </c>
      <c r="R2735" s="1" t="s">
        <v>19</v>
      </c>
      <c r="S2735" s="1" t="s">
        <v>56</v>
      </c>
      <c r="T2735" s="1" t="s">
        <v>21</v>
      </c>
      <c r="U2735" s="1" t="s">
        <v>31</v>
      </c>
    </row>
    <row r="2736" spans="1:21" x14ac:dyDescent="0.25">
      <c r="A2736">
        <v>2738</v>
      </c>
      <c r="B2736">
        <f>IF(IFERROR(VLOOKUP(Origen[[#This Row],[Customer ID]],A2737:A6635,1,FALSE),0)&gt;0,1,0)</f>
        <v>0</v>
      </c>
      <c r="C2736">
        <v>57</v>
      </c>
      <c r="D2736" s="1" t="s">
        <v>134</v>
      </c>
      <c r="E2736" s="1" t="str">
        <f>IF(Origen[[#This Row],[Genero Sin Depurar]]="","Desconocido",Origen[[#This Row],[Genero Sin Depurar]])</f>
        <v>Female</v>
      </c>
      <c r="F2736" s="1" t="s">
        <v>88</v>
      </c>
      <c r="G2736" s="1" t="s">
        <v>49</v>
      </c>
      <c r="H2736" s="2">
        <v>50766</v>
      </c>
      <c r="I2736" s="2" t="str">
        <f>TEXT(Origen[[#This Row],[Fecha Compra]],"dddd")</f>
        <v>lunes</v>
      </c>
      <c r="J2736" s="7" t="str">
        <f>TEXT(MONTH(Origen[[#This Row],[Fecha Compra]]),"MM")</f>
        <v>01</v>
      </c>
      <c r="K2736" s="7">
        <f>YEAR(Origen[[#This Row],[Fecha Compra]])</f>
        <v>2038</v>
      </c>
      <c r="L2736">
        <v>35</v>
      </c>
      <c r="M2736">
        <v>76</v>
      </c>
      <c r="N2736">
        <f>Origen[[#This Row],[Unidades]]*Origen[[#This Row],[PVP]]</f>
        <v>2660</v>
      </c>
      <c r="O2736" s="1" t="s">
        <v>80</v>
      </c>
      <c r="P2736" s="1" t="s">
        <v>18</v>
      </c>
      <c r="Q2736" s="1" t="s">
        <v>108</v>
      </c>
      <c r="R2736" s="1" t="s">
        <v>19</v>
      </c>
      <c r="S2736" s="1" t="s">
        <v>20</v>
      </c>
      <c r="T2736" s="1" t="s">
        <v>15</v>
      </c>
      <c r="U2736" s="1" t="s">
        <v>79</v>
      </c>
    </row>
    <row r="2737" spans="1:21" x14ac:dyDescent="0.25">
      <c r="A2737">
        <v>2739</v>
      </c>
      <c r="B2737">
        <f>IF(IFERROR(VLOOKUP(Origen[[#This Row],[Customer ID]],A2738:A6636,1,FALSE),0)&gt;0,1,0)</f>
        <v>0</v>
      </c>
      <c r="C2737">
        <v>50</v>
      </c>
      <c r="D2737" s="1" t="s">
        <v>134</v>
      </c>
      <c r="E2737" s="1" t="str">
        <f>IF(Origen[[#This Row],[Genero Sin Depurar]]="","Desconocido",Origen[[#This Row],[Genero Sin Depurar]])</f>
        <v>Female</v>
      </c>
      <c r="F2737" s="1" t="s">
        <v>32</v>
      </c>
      <c r="G2737" s="1" t="s">
        <v>24</v>
      </c>
      <c r="H2737" s="2">
        <v>50768</v>
      </c>
      <c r="I2737" s="2" t="str">
        <f>TEXT(Origen[[#This Row],[Fecha Compra]],"dddd")</f>
        <v>miércoles</v>
      </c>
      <c r="J2737" s="7" t="str">
        <f>TEXT(MONTH(Origen[[#This Row],[Fecha Compra]]),"MM")</f>
        <v>01</v>
      </c>
      <c r="K2737" s="7">
        <f>YEAR(Origen[[#This Row],[Fecha Compra]])</f>
        <v>2038</v>
      </c>
      <c r="L2737">
        <v>39</v>
      </c>
      <c r="M2737">
        <v>81</v>
      </c>
      <c r="N2737">
        <f>Origen[[#This Row],[Unidades]]*Origen[[#This Row],[PVP]]</f>
        <v>3159</v>
      </c>
      <c r="O2737" s="1" t="s">
        <v>105</v>
      </c>
      <c r="P2737" s="1" t="s">
        <v>26</v>
      </c>
      <c r="Q2737" s="1" t="s">
        <v>43</v>
      </c>
      <c r="R2737" s="1" t="s">
        <v>35</v>
      </c>
      <c r="S2737" s="1" t="s">
        <v>52</v>
      </c>
      <c r="T2737" s="1" t="s">
        <v>10</v>
      </c>
      <c r="U2737" s="1" t="s">
        <v>79</v>
      </c>
    </row>
    <row r="2738" spans="1:21" x14ac:dyDescent="0.25">
      <c r="A2738">
        <v>2740</v>
      </c>
      <c r="B2738">
        <f>IF(IFERROR(VLOOKUP(Origen[[#This Row],[Customer ID]],A2739:A6637,1,FALSE),0)&gt;0,1,0)</f>
        <v>0</v>
      </c>
      <c r="C2738">
        <v>33</v>
      </c>
      <c r="D2738" s="1" t="s">
        <v>134</v>
      </c>
      <c r="E2738" s="1" t="str">
        <f>IF(Origen[[#This Row],[Genero Sin Depurar]]="","Desconocido",Origen[[#This Row],[Genero Sin Depurar]])</f>
        <v>Female</v>
      </c>
      <c r="F2738" s="1" t="s">
        <v>37</v>
      </c>
      <c r="G2738" s="1" t="s">
        <v>4</v>
      </c>
      <c r="H2738" s="2">
        <v>50770</v>
      </c>
      <c r="I2738" s="2" t="str">
        <f>TEXT(Origen[[#This Row],[Fecha Compra]],"dddd")</f>
        <v>viernes</v>
      </c>
      <c r="J2738" s="7" t="str">
        <f>TEXT(MONTH(Origen[[#This Row],[Fecha Compra]]),"MM")</f>
        <v>01</v>
      </c>
      <c r="K2738" s="7">
        <f>YEAR(Origen[[#This Row],[Fecha Compra]])</f>
        <v>2038</v>
      </c>
      <c r="L2738">
        <v>39</v>
      </c>
      <c r="M2738">
        <v>80</v>
      </c>
      <c r="N2738">
        <f>Origen[[#This Row],[Unidades]]*Origen[[#This Row],[PVP]]</f>
        <v>3120</v>
      </c>
      <c r="O2738" s="1" t="s">
        <v>102</v>
      </c>
      <c r="P2738" s="1" t="s">
        <v>74</v>
      </c>
      <c r="Q2738" s="1" t="s">
        <v>126</v>
      </c>
      <c r="R2738" s="1" t="s">
        <v>8</v>
      </c>
      <c r="S2738" s="1" t="s">
        <v>56</v>
      </c>
      <c r="T2738" s="1" t="s">
        <v>21</v>
      </c>
      <c r="U2738" s="1" t="s">
        <v>79</v>
      </c>
    </row>
    <row r="2739" spans="1:21" x14ac:dyDescent="0.25">
      <c r="A2739">
        <v>2741</v>
      </c>
      <c r="B2739">
        <f>IF(IFERROR(VLOOKUP(Origen[[#This Row],[Customer ID]],A2740:A6638,1,FALSE),0)&gt;0,1,0)</f>
        <v>0</v>
      </c>
      <c r="C2739">
        <v>19</v>
      </c>
      <c r="D2739" s="1" t="s">
        <v>134</v>
      </c>
      <c r="E2739" s="1" t="str">
        <f>IF(Origen[[#This Row],[Genero Sin Depurar]]="","Desconocido",Origen[[#This Row],[Genero Sin Depurar]])</f>
        <v>Female</v>
      </c>
      <c r="F2739" s="1" t="s">
        <v>71</v>
      </c>
      <c r="G2739" s="1" t="s">
        <v>49</v>
      </c>
      <c r="H2739" s="2">
        <v>50772</v>
      </c>
      <c r="I2739" s="2" t="str">
        <f>TEXT(Origen[[#This Row],[Fecha Compra]],"dddd")</f>
        <v>domingo</v>
      </c>
      <c r="J2739" s="7" t="str">
        <f>TEXT(MONTH(Origen[[#This Row],[Fecha Compra]]),"MM")</f>
        <v>01</v>
      </c>
      <c r="K2739" s="7">
        <f>YEAR(Origen[[#This Row],[Fecha Compra]])</f>
        <v>2039</v>
      </c>
      <c r="L2739">
        <v>34</v>
      </c>
      <c r="M2739">
        <v>70</v>
      </c>
      <c r="N2739">
        <f>Origen[[#This Row],[Unidades]]*Origen[[#This Row],[PVP]]</f>
        <v>2380</v>
      </c>
      <c r="O2739" s="1" t="s">
        <v>120</v>
      </c>
      <c r="P2739" s="1" t="s">
        <v>26</v>
      </c>
      <c r="Q2739" s="1" t="s">
        <v>75</v>
      </c>
      <c r="R2739" s="1" t="s">
        <v>35</v>
      </c>
      <c r="S2739" s="1" t="s">
        <v>20</v>
      </c>
      <c r="T2739" s="1" t="s">
        <v>57</v>
      </c>
      <c r="U2739" s="1" t="s">
        <v>11</v>
      </c>
    </row>
    <row r="2740" spans="1:21" x14ac:dyDescent="0.25">
      <c r="A2740">
        <v>2742</v>
      </c>
      <c r="B2740">
        <f>IF(IFERROR(VLOOKUP(Origen[[#This Row],[Customer ID]],A2741:A6639,1,FALSE),0)&gt;0,1,0)</f>
        <v>0</v>
      </c>
      <c r="C2740">
        <v>68</v>
      </c>
      <c r="D2740" s="1" t="s">
        <v>134</v>
      </c>
      <c r="E2740" s="1" t="str">
        <f>IF(Origen[[#This Row],[Genero Sin Depurar]]="","Desconocido",Origen[[#This Row],[Genero Sin Depurar]])</f>
        <v>Female</v>
      </c>
      <c r="F2740" s="1" t="s">
        <v>63</v>
      </c>
      <c r="G2740" s="1" t="s">
        <v>4</v>
      </c>
      <c r="H2740" s="2">
        <v>50774</v>
      </c>
      <c r="I2740" s="2" t="str">
        <f>TEXT(Origen[[#This Row],[Fecha Compra]],"dddd")</f>
        <v>martes</v>
      </c>
      <c r="J2740" s="7" t="str">
        <f>TEXT(MONTH(Origen[[#This Row],[Fecha Compra]]),"MM")</f>
        <v>01</v>
      </c>
      <c r="K2740" s="7">
        <f>YEAR(Origen[[#This Row],[Fecha Compra]])</f>
        <v>2039</v>
      </c>
      <c r="L2740">
        <v>41</v>
      </c>
      <c r="M2740">
        <v>81</v>
      </c>
      <c r="N2740">
        <f>Origen[[#This Row],[Unidades]]*Origen[[#This Row],[PVP]]</f>
        <v>3321</v>
      </c>
      <c r="O2740" s="1" t="s">
        <v>13</v>
      </c>
      <c r="P2740" s="1" t="s">
        <v>6</v>
      </c>
      <c r="Q2740" s="1" t="s">
        <v>116</v>
      </c>
      <c r="R2740" s="1" t="s">
        <v>39</v>
      </c>
      <c r="S2740" s="1" t="s">
        <v>52</v>
      </c>
      <c r="T2740" s="1" t="s">
        <v>10</v>
      </c>
      <c r="U2740" s="1" t="s">
        <v>70</v>
      </c>
    </row>
    <row r="2741" spans="1:21" x14ac:dyDescent="0.25">
      <c r="A2741">
        <v>2743</v>
      </c>
      <c r="B2741">
        <f>IF(IFERROR(VLOOKUP(Origen[[#This Row],[Customer ID]],A2742:A6640,1,FALSE),0)&gt;0,1,0)</f>
        <v>0</v>
      </c>
      <c r="C2741">
        <v>27</v>
      </c>
      <c r="D2741" s="1" t="s">
        <v>134</v>
      </c>
      <c r="E2741" s="1" t="str">
        <f>IF(Origen[[#This Row],[Genero Sin Depurar]]="","Desconocido",Origen[[#This Row],[Genero Sin Depurar]])</f>
        <v>Female</v>
      </c>
      <c r="F2741" s="1" t="s">
        <v>53</v>
      </c>
      <c r="G2741" s="1" t="s">
        <v>24</v>
      </c>
      <c r="H2741" s="2">
        <v>50776</v>
      </c>
      <c r="I2741" s="2" t="str">
        <f>TEXT(Origen[[#This Row],[Fecha Compra]],"dddd")</f>
        <v>jueves</v>
      </c>
      <c r="J2741" s="7" t="str">
        <f>TEXT(MONTH(Origen[[#This Row],[Fecha Compra]]),"MM")</f>
        <v>01</v>
      </c>
      <c r="K2741" s="7">
        <f>YEAR(Origen[[#This Row],[Fecha Compra]])</f>
        <v>2039</v>
      </c>
      <c r="L2741">
        <v>47</v>
      </c>
      <c r="M2741">
        <v>86</v>
      </c>
      <c r="N2741">
        <f>Origen[[#This Row],[Unidades]]*Origen[[#This Row],[PVP]]</f>
        <v>4042</v>
      </c>
      <c r="O2741" s="1" t="s">
        <v>87</v>
      </c>
      <c r="P2741" s="1" t="s">
        <v>26</v>
      </c>
      <c r="Q2741" s="1" t="s">
        <v>76</v>
      </c>
      <c r="R2741" s="1" t="s">
        <v>19</v>
      </c>
      <c r="S2741" s="1" t="s">
        <v>20</v>
      </c>
      <c r="T2741" s="1" t="s">
        <v>68</v>
      </c>
      <c r="U2741" s="1" t="s">
        <v>31</v>
      </c>
    </row>
    <row r="2742" spans="1:21" x14ac:dyDescent="0.25">
      <c r="A2742">
        <v>2744</v>
      </c>
      <c r="B2742">
        <f>IF(IFERROR(VLOOKUP(Origen[[#This Row],[Customer ID]],A2743:A6641,1,FALSE),0)&gt;0,1,0)</f>
        <v>0</v>
      </c>
      <c r="C2742">
        <v>61</v>
      </c>
      <c r="D2742" s="1" t="s">
        <v>134</v>
      </c>
      <c r="E2742" s="1" t="str">
        <f>IF(Origen[[#This Row],[Genero Sin Depurar]]="","Desconocido",Origen[[#This Row],[Genero Sin Depurar]])</f>
        <v>Female</v>
      </c>
      <c r="F2742" s="1" t="s">
        <v>115</v>
      </c>
      <c r="G2742" s="1" t="s">
        <v>49</v>
      </c>
      <c r="H2742" s="2">
        <v>50778</v>
      </c>
      <c r="I2742" s="2" t="str">
        <f>TEXT(Origen[[#This Row],[Fecha Compra]],"dddd")</f>
        <v>sábado</v>
      </c>
      <c r="J2742" s="7" t="str">
        <f>TEXT(MONTH(Origen[[#This Row],[Fecha Compra]]),"MM")</f>
        <v>01</v>
      </c>
      <c r="K2742" s="7">
        <f>YEAR(Origen[[#This Row],[Fecha Compra]])</f>
        <v>2039</v>
      </c>
      <c r="L2742">
        <v>17</v>
      </c>
      <c r="M2742">
        <v>94</v>
      </c>
      <c r="N2742">
        <f>Origen[[#This Row],[Unidades]]*Origen[[#This Row],[PVP]]</f>
        <v>1598</v>
      </c>
      <c r="O2742" s="1" t="s">
        <v>109</v>
      </c>
      <c r="P2742" s="1" t="s">
        <v>18</v>
      </c>
      <c r="Q2742" s="1" t="s">
        <v>100</v>
      </c>
      <c r="R2742" s="1" t="s">
        <v>39</v>
      </c>
      <c r="S2742" s="1" t="s">
        <v>52</v>
      </c>
      <c r="T2742" s="1" t="s">
        <v>10</v>
      </c>
      <c r="U2742" s="1" t="s">
        <v>40</v>
      </c>
    </row>
    <row r="2743" spans="1:21" x14ac:dyDescent="0.25">
      <c r="A2743">
        <v>2745</v>
      </c>
      <c r="B2743">
        <f>IF(IFERROR(VLOOKUP(Origen[[#This Row],[Customer ID]],A2744:A6642,1,FALSE),0)&gt;0,1,0)</f>
        <v>0</v>
      </c>
      <c r="C2743">
        <v>38</v>
      </c>
      <c r="D2743" s="1" t="s">
        <v>134</v>
      </c>
      <c r="E2743" s="1" t="str">
        <f>IF(Origen[[#This Row],[Genero Sin Depurar]]="","Desconocido",Origen[[#This Row],[Genero Sin Depurar]])</f>
        <v>Female</v>
      </c>
      <c r="F2743" s="1" t="s">
        <v>37</v>
      </c>
      <c r="G2743" s="1" t="s">
        <v>4</v>
      </c>
      <c r="H2743" s="2">
        <v>50780</v>
      </c>
      <c r="I2743" s="2" t="str">
        <f>TEXT(Origen[[#This Row],[Fecha Compra]],"dddd")</f>
        <v>lunes</v>
      </c>
      <c r="J2743" s="7" t="str">
        <f>TEXT(MONTH(Origen[[#This Row],[Fecha Compra]]),"MM")</f>
        <v>01</v>
      </c>
      <c r="K2743" s="7">
        <f>YEAR(Origen[[#This Row],[Fecha Compra]])</f>
        <v>2039</v>
      </c>
      <c r="L2743">
        <v>40</v>
      </c>
      <c r="M2743">
        <v>66</v>
      </c>
      <c r="N2743">
        <f>Origen[[#This Row],[Unidades]]*Origen[[#This Row],[PVP]]</f>
        <v>2640</v>
      </c>
      <c r="O2743" s="1" t="s">
        <v>33</v>
      </c>
      <c r="P2743" s="1" t="s">
        <v>26</v>
      </c>
      <c r="Q2743" s="1" t="s">
        <v>47</v>
      </c>
      <c r="R2743" s="1" t="s">
        <v>8</v>
      </c>
      <c r="S2743" s="1" t="s">
        <v>56</v>
      </c>
      <c r="T2743" s="1" t="s">
        <v>21</v>
      </c>
      <c r="U2743" s="1" t="s">
        <v>70</v>
      </c>
    </row>
    <row r="2744" spans="1:21" x14ac:dyDescent="0.25">
      <c r="A2744">
        <v>2746</v>
      </c>
      <c r="B2744">
        <f>IF(IFERROR(VLOOKUP(Origen[[#This Row],[Customer ID]],A2745:A6643,1,FALSE),0)&gt;0,1,0)</f>
        <v>0</v>
      </c>
      <c r="C2744">
        <v>28</v>
      </c>
      <c r="D2744" s="1" t="s">
        <v>134</v>
      </c>
      <c r="E2744" s="1" t="str">
        <f>IF(Origen[[#This Row],[Genero Sin Depurar]]="","Desconocido",Origen[[#This Row],[Genero Sin Depurar]])</f>
        <v>Female</v>
      </c>
      <c r="F2744" s="1" t="s">
        <v>119</v>
      </c>
      <c r="G2744" s="1" t="s">
        <v>24</v>
      </c>
      <c r="H2744" s="2">
        <v>50782</v>
      </c>
      <c r="I2744" s="2" t="str">
        <f>TEXT(Origen[[#This Row],[Fecha Compra]],"dddd")</f>
        <v>miércoles</v>
      </c>
      <c r="J2744" s="7" t="str">
        <f>TEXT(MONTH(Origen[[#This Row],[Fecha Compra]]),"MM")</f>
        <v>01</v>
      </c>
      <c r="K2744" s="7">
        <f>YEAR(Origen[[#This Row],[Fecha Compra]])</f>
        <v>2039</v>
      </c>
      <c r="L2744">
        <v>44</v>
      </c>
      <c r="M2744">
        <v>98</v>
      </c>
      <c r="N2744">
        <f>Origen[[#This Row],[Unidades]]*Origen[[#This Row],[PVP]]</f>
        <v>4312</v>
      </c>
      <c r="O2744" s="1" t="s">
        <v>133</v>
      </c>
      <c r="P2744" s="1" t="s">
        <v>26</v>
      </c>
      <c r="Q2744" s="1" t="s">
        <v>118</v>
      </c>
      <c r="R2744" s="1" t="s">
        <v>35</v>
      </c>
      <c r="S2744" s="1" t="s">
        <v>36</v>
      </c>
      <c r="T2744" s="1" t="s">
        <v>28</v>
      </c>
      <c r="U2744" s="1" t="s">
        <v>58</v>
      </c>
    </row>
    <row r="2745" spans="1:21" x14ac:dyDescent="0.25">
      <c r="A2745">
        <v>2747</v>
      </c>
      <c r="B2745">
        <f>IF(IFERROR(VLOOKUP(Origen[[#This Row],[Customer ID]],A2746:A6644,1,FALSE),0)&gt;0,1,0)</f>
        <v>0</v>
      </c>
      <c r="C2745">
        <v>39</v>
      </c>
      <c r="D2745" s="1" t="s">
        <v>134</v>
      </c>
      <c r="E2745" s="1" t="str">
        <f>IF(Origen[[#This Row],[Genero Sin Depurar]]="","Desconocido",Origen[[#This Row],[Genero Sin Depurar]])</f>
        <v>Female</v>
      </c>
      <c r="F2745" s="1" t="s">
        <v>86</v>
      </c>
      <c r="G2745" s="1" t="s">
        <v>4</v>
      </c>
      <c r="H2745" s="2">
        <v>50784</v>
      </c>
      <c r="I2745" s="2" t="str">
        <f>TEXT(Origen[[#This Row],[Fecha Compra]],"dddd")</f>
        <v>viernes</v>
      </c>
      <c r="J2745" s="7" t="str">
        <f>TEXT(MONTH(Origen[[#This Row],[Fecha Compra]]),"MM")</f>
        <v>01</v>
      </c>
      <c r="K2745" s="7">
        <f>YEAR(Origen[[#This Row],[Fecha Compra]])</f>
        <v>2039</v>
      </c>
      <c r="L2745">
        <v>21</v>
      </c>
      <c r="M2745">
        <v>25</v>
      </c>
      <c r="N2745">
        <f>Origen[[#This Row],[Unidades]]*Origen[[#This Row],[PVP]]</f>
        <v>525</v>
      </c>
      <c r="O2745" s="1" t="s">
        <v>105</v>
      </c>
      <c r="P2745" s="1" t="s">
        <v>26</v>
      </c>
      <c r="Q2745" s="1" t="s">
        <v>103</v>
      </c>
      <c r="R2745" s="1" t="s">
        <v>39</v>
      </c>
      <c r="S2745" s="1" t="s">
        <v>36</v>
      </c>
      <c r="T2745" s="1" t="s">
        <v>28</v>
      </c>
      <c r="U2745" s="1" t="s">
        <v>79</v>
      </c>
    </row>
    <row r="2746" spans="1:21" x14ac:dyDescent="0.25">
      <c r="A2746">
        <v>2748</v>
      </c>
      <c r="B2746">
        <f>IF(IFERROR(VLOOKUP(Origen[[#This Row],[Customer ID]],A2747:A6645,1,FALSE),0)&gt;0,1,0)</f>
        <v>0</v>
      </c>
      <c r="C2746">
        <v>18</v>
      </c>
      <c r="D2746" s="1" t="s">
        <v>134</v>
      </c>
      <c r="E2746" s="1" t="str">
        <f>IF(Origen[[#This Row],[Genero Sin Depurar]]="","Desconocido",Origen[[#This Row],[Genero Sin Depurar]])</f>
        <v>Female</v>
      </c>
      <c r="F2746" s="1" t="s">
        <v>16</v>
      </c>
      <c r="G2746" s="1" t="s">
        <v>4</v>
      </c>
      <c r="H2746" s="2">
        <v>50786</v>
      </c>
      <c r="I2746" s="2" t="str">
        <f>TEXT(Origen[[#This Row],[Fecha Compra]],"dddd")</f>
        <v>domingo</v>
      </c>
      <c r="J2746" s="7" t="str">
        <f>TEXT(MONTH(Origen[[#This Row],[Fecha Compra]]),"MM")</f>
        <v>01</v>
      </c>
      <c r="K2746" s="7">
        <f>YEAR(Origen[[#This Row],[Fecha Compra]])</f>
        <v>2039</v>
      </c>
      <c r="L2746">
        <v>21</v>
      </c>
      <c r="M2746">
        <v>62</v>
      </c>
      <c r="N2746">
        <f>Origen[[#This Row],[Unidades]]*Origen[[#This Row],[PVP]]</f>
        <v>1302</v>
      </c>
      <c r="O2746" s="1" t="s">
        <v>46</v>
      </c>
      <c r="P2746" s="1" t="s">
        <v>26</v>
      </c>
      <c r="Q2746" s="1" t="s">
        <v>67</v>
      </c>
      <c r="R2746" s="1" t="s">
        <v>8</v>
      </c>
      <c r="S2746" s="1" t="s">
        <v>20</v>
      </c>
      <c r="T2746" s="1" t="s">
        <v>21</v>
      </c>
      <c r="U2746" s="1" t="s">
        <v>79</v>
      </c>
    </row>
    <row r="2747" spans="1:21" x14ac:dyDescent="0.25">
      <c r="A2747">
        <v>2749</v>
      </c>
      <c r="B2747">
        <f>IF(IFERROR(VLOOKUP(Origen[[#This Row],[Customer ID]],A2748:A6646,1,FALSE),0)&gt;0,1,0)</f>
        <v>0</v>
      </c>
      <c r="C2747">
        <v>24</v>
      </c>
      <c r="D2747" s="1" t="s">
        <v>134</v>
      </c>
      <c r="E2747" s="1" t="str">
        <f>IF(Origen[[#This Row],[Genero Sin Depurar]]="","Desconocido",Origen[[#This Row],[Genero Sin Depurar]])</f>
        <v>Female</v>
      </c>
      <c r="F2747" s="1" t="s">
        <v>84</v>
      </c>
      <c r="G2747" s="1" t="s">
        <v>45</v>
      </c>
      <c r="H2747" s="2">
        <v>50788</v>
      </c>
      <c r="I2747" s="2" t="str">
        <f>TEXT(Origen[[#This Row],[Fecha Compra]],"dddd")</f>
        <v>martes</v>
      </c>
      <c r="J2747" s="7" t="str">
        <f>TEXT(MONTH(Origen[[#This Row],[Fecha Compra]]),"MM")</f>
        <v>01</v>
      </c>
      <c r="K2747" s="7">
        <f>YEAR(Origen[[#This Row],[Fecha Compra]])</f>
        <v>2039</v>
      </c>
      <c r="L2747">
        <v>16</v>
      </c>
      <c r="M2747">
        <v>98</v>
      </c>
      <c r="N2747">
        <f>Origen[[#This Row],[Unidades]]*Origen[[#This Row],[PVP]]</f>
        <v>1568</v>
      </c>
      <c r="O2747" s="1" t="s">
        <v>123</v>
      </c>
      <c r="P2747" s="1" t="s">
        <v>6</v>
      </c>
      <c r="Q2747" s="1" t="s">
        <v>30</v>
      </c>
      <c r="R2747" s="1" t="s">
        <v>19</v>
      </c>
      <c r="S2747" s="1" t="s">
        <v>20</v>
      </c>
      <c r="T2747" s="1" t="s">
        <v>10</v>
      </c>
      <c r="U2747" s="1" t="s">
        <v>31</v>
      </c>
    </row>
    <row r="2748" spans="1:21" x14ac:dyDescent="0.25">
      <c r="A2748">
        <v>2750</v>
      </c>
      <c r="B2748">
        <f>IF(IFERROR(VLOOKUP(Origen[[#This Row],[Customer ID]],A2749:A6647,1,FALSE),0)&gt;0,1,0)</f>
        <v>0</v>
      </c>
      <c r="C2748">
        <v>64</v>
      </c>
      <c r="D2748" s="1" t="s">
        <v>134</v>
      </c>
      <c r="E2748" s="1" t="str">
        <f>IF(Origen[[#This Row],[Genero Sin Depurar]]="","Desconocido",Origen[[#This Row],[Genero Sin Depurar]])</f>
        <v>Female</v>
      </c>
      <c r="F2748" s="1" t="s">
        <v>84</v>
      </c>
      <c r="G2748" s="1" t="s">
        <v>45</v>
      </c>
      <c r="H2748" s="2">
        <v>50790</v>
      </c>
      <c r="I2748" s="2" t="str">
        <f>TEXT(Origen[[#This Row],[Fecha Compra]],"dddd")</f>
        <v>jueves</v>
      </c>
      <c r="J2748" s="7" t="str">
        <f>TEXT(MONTH(Origen[[#This Row],[Fecha Compra]]),"MM")</f>
        <v>01</v>
      </c>
      <c r="K2748" s="7">
        <f>YEAR(Origen[[#This Row],[Fecha Compra]])</f>
        <v>2039</v>
      </c>
      <c r="L2748">
        <v>15</v>
      </c>
      <c r="M2748">
        <v>53</v>
      </c>
      <c r="N2748">
        <f>Origen[[#This Row],[Unidades]]*Origen[[#This Row],[PVP]]</f>
        <v>795</v>
      </c>
      <c r="O2748" s="1" t="s">
        <v>111</v>
      </c>
      <c r="P2748" s="1" t="s">
        <v>26</v>
      </c>
      <c r="Q2748" s="1" t="s">
        <v>91</v>
      </c>
      <c r="R2748" s="1" t="s">
        <v>19</v>
      </c>
      <c r="S2748" s="1" t="s">
        <v>36</v>
      </c>
      <c r="T2748" s="1" t="s">
        <v>57</v>
      </c>
      <c r="U2748" s="1" t="s">
        <v>31</v>
      </c>
    </row>
    <row r="2749" spans="1:21" x14ac:dyDescent="0.25">
      <c r="A2749">
        <v>2751</v>
      </c>
      <c r="B2749">
        <f>IF(IFERROR(VLOOKUP(Origen[[#This Row],[Customer ID]],A2750:A6648,1,FALSE),0)&gt;0,1,0)</f>
        <v>0</v>
      </c>
      <c r="C2749">
        <v>51</v>
      </c>
      <c r="D2749" s="1" t="s">
        <v>134</v>
      </c>
      <c r="E2749" s="1" t="str">
        <f>IF(Origen[[#This Row],[Genero Sin Depurar]]="","Desconocido",Origen[[#This Row],[Genero Sin Depurar]])</f>
        <v>Female</v>
      </c>
      <c r="F2749" s="1" t="s">
        <v>23</v>
      </c>
      <c r="G2749" s="1" t="s">
        <v>24</v>
      </c>
      <c r="H2749" s="2">
        <v>50792</v>
      </c>
      <c r="I2749" s="2" t="str">
        <f>TEXT(Origen[[#This Row],[Fecha Compra]],"dddd")</f>
        <v>sábado</v>
      </c>
      <c r="J2749" s="7" t="str">
        <f>TEXT(MONTH(Origen[[#This Row],[Fecha Compra]]),"MM")</f>
        <v>01</v>
      </c>
      <c r="K2749" s="7">
        <f>YEAR(Origen[[#This Row],[Fecha Compra]])</f>
        <v>2039</v>
      </c>
      <c r="L2749">
        <v>26</v>
      </c>
      <c r="M2749">
        <v>66</v>
      </c>
      <c r="N2749">
        <f>Origen[[#This Row],[Unidades]]*Origen[[#This Row],[PVP]]</f>
        <v>1716</v>
      </c>
      <c r="O2749" s="1" t="s">
        <v>102</v>
      </c>
      <c r="P2749" s="1" t="s">
        <v>6</v>
      </c>
      <c r="Q2749" s="1" t="s">
        <v>51</v>
      </c>
      <c r="R2749" s="1" t="s">
        <v>19</v>
      </c>
      <c r="S2749" s="1" t="s">
        <v>52</v>
      </c>
      <c r="T2749" s="1" t="s">
        <v>28</v>
      </c>
      <c r="U2749" s="1" t="s">
        <v>79</v>
      </c>
    </row>
    <row r="2750" spans="1:21" x14ac:dyDescent="0.25">
      <c r="A2750">
        <v>2752</v>
      </c>
      <c r="B2750">
        <f>IF(IFERROR(VLOOKUP(Origen[[#This Row],[Customer ID]],A2751:A6649,1,FALSE),0)&gt;0,1,0)</f>
        <v>0</v>
      </c>
      <c r="C2750">
        <v>27</v>
      </c>
      <c r="D2750" s="1" t="s">
        <v>134</v>
      </c>
      <c r="E2750" s="1" t="str">
        <f>IF(Origen[[#This Row],[Genero Sin Depurar]]="","Desconocido",Origen[[#This Row],[Genero Sin Depurar]])</f>
        <v>Female</v>
      </c>
      <c r="F2750" s="1" t="s">
        <v>63</v>
      </c>
      <c r="G2750" s="1" t="s">
        <v>4</v>
      </c>
      <c r="H2750" s="2">
        <v>50794</v>
      </c>
      <c r="I2750" s="2" t="str">
        <f>TEXT(Origen[[#This Row],[Fecha Compra]],"dddd")</f>
        <v>lunes</v>
      </c>
      <c r="J2750" s="7" t="str">
        <f>TEXT(MONTH(Origen[[#This Row],[Fecha Compra]]),"MM")</f>
        <v>01</v>
      </c>
      <c r="K2750" s="7">
        <f>YEAR(Origen[[#This Row],[Fecha Compra]])</f>
        <v>2039</v>
      </c>
      <c r="L2750">
        <v>50</v>
      </c>
      <c r="M2750">
        <v>52</v>
      </c>
      <c r="N2750">
        <f>Origen[[#This Row],[Unidades]]*Origen[[#This Row],[PVP]]</f>
        <v>2600</v>
      </c>
      <c r="O2750" s="1" t="s">
        <v>130</v>
      </c>
      <c r="P2750" s="1" t="s">
        <v>18</v>
      </c>
      <c r="Q2750" s="1" t="s">
        <v>108</v>
      </c>
      <c r="R2750" s="1" t="s">
        <v>39</v>
      </c>
      <c r="S2750" s="1" t="s">
        <v>20</v>
      </c>
      <c r="T2750" s="1" t="s">
        <v>10</v>
      </c>
      <c r="U2750" s="1" t="s">
        <v>70</v>
      </c>
    </row>
    <row r="2751" spans="1:21" x14ac:dyDescent="0.25">
      <c r="A2751">
        <v>2753</v>
      </c>
      <c r="B2751">
        <f>IF(IFERROR(VLOOKUP(Origen[[#This Row],[Customer ID]],A2752:A6650,1,FALSE),0)&gt;0,1,0)</f>
        <v>0</v>
      </c>
      <c r="C2751">
        <v>48</v>
      </c>
      <c r="D2751" s="1" t="s">
        <v>134</v>
      </c>
      <c r="E2751" s="1" t="str">
        <f>IF(Origen[[#This Row],[Genero Sin Depurar]]="","Desconocido",Origen[[#This Row],[Genero Sin Depurar]])</f>
        <v>Female</v>
      </c>
      <c r="F2751" s="1" t="s">
        <v>12</v>
      </c>
      <c r="G2751" s="1" t="s">
        <v>4</v>
      </c>
      <c r="H2751" s="2">
        <v>50796</v>
      </c>
      <c r="I2751" s="2" t="str">
        <f>TEXT(Origen[[#This Row],[Fecha Compra]],"dddd")</f>
        <v>miércoles</v>
      </c>
      <c r="J2751" s="7" t="str">
        <f>TEXT(MONTH(Origen[[#This Row],[Fecha Compra]]),"MM")</f>
        <v>01</v>
      </c>
      <c r="K2751" s="7">
        <f>YEAR(Origen[[#This Row],[Fecha Compra]])</f>
        <v>2039</v>
      </c>
      <c r="L2751">
        <v>30</v>
      </c>
      <c r="M2751">
        <v>64</v>
      </c>
      <c r="N2751">
        <f>Origen[[#This Row],[Unidades]]*Origen[[#This Row],[PVP]]</f>
        <v>1920</v>
      </c>
      <c r="O2751" s="1" t="s">
        <v>94</v>
      </c>
      <c r="P2751" s="1" t="s">
        <v>18</v>
      </c>
      <c r="Q2751" s="1" t="s">
        <v>82</v>
      </c>
      <c r="R2751" s="1" t="s">
        <v>8</v>
      </c>
      <c r="S2751" s="1" t="s">
        <v>20</v>
      </c>
      <c r="T2751" s="1" t="s">
        <v>10</v>
      </c>
      <c r="U2751" s="1" t="s">
        <v>58</v>
      </c>
    </row>
    <row r="2752" spans="1:21" x14ac:dyDescent="0.25">
      <c r="A2752">
        <v>2754</v>
      </c>
      <c r="B2752">
        <f>IF(IFERROR(VLOOKUP(Origen[[#This Row],[Customer ID]],A2753:A6651,1,FALSE),0)&gt;0,1,0)</f>
        <v>0</v>
      </c>
      <c r="C2752">
        <v>69</v>
      </c>
      <c r="D2752" s="1" t="s">
        <v>134</v>
      </c>
      <c r="E2752" s="1" t="str">
        <f>IF(Origen[[#This Row],[Genero Sin Depurar]]="","Desconocido",Origen[[#This Row],[Genero Sin Depurar]])</f>
        <v>Female</v>
      </c>
      <c r="F2752" s="1" t="s">
        <v>125</v>
      </c>
      <c r="G2752" s="1" t="s">
        <v>49</v>
      </c>
      <c r="H2752" s="2">
        <v>50798</v>
      </c>
      <c r="I2752" s="2" t="str">
        <f>TEXT(Origen[[#This Row],[Fecha Compra]],"dddd")</f>
        <v>viernes</v>
      </c>
      <c r="J2752" s="7" t="str">
        <f>TEXT(MONTH(Origen[[#This Row],[Fecha Compra]]),"MM")</f>
        <v>01</v>
      </c>
      <c r="K2752" s="7">
        <f>YEAR(Origen[[#This Row],[Fecha Compra]])</f>
        <v>2039</v>
      </c>
      <c r="L2752">
        <v>48</v>
      </c>
      <c r="M2752">
        <v>59</v>
      </c>
      <c r="N2752">
        <f>Origen[[#This Row],[Unidades]]*Origen[[#This Row],[PVP]]</f>
        <v>2832</v>
      </c>
      <c r="O2752" s="1" t="s">
        <v>25</v>
      </c>
      <c r="P2752" s="1" t="s">
        <v>26</v>
      </c>
      <c r="Q2752" s="1" t="s">
        <v>100</v>
      </c>
      <c r="R2752" s="1" t="s">
        <v>19</v>
      </c>
      <c r="S2752" s="1" t="s">
        <v>27</v>
      </c>
      <c r="T2752" s="1" t="s">
        <v>28</v>
      </c>
      <c r="U2752" s="1" t="s">
        <v>40</v>
      </c>
    </row>
    <row r="2753" spans="1:21" x14ac:dyDescent="0.25">
      <c r="A2753">
        <v>2755</v>
      </c>
      <c r="B2753">
        <f>IF(IFERROR(VLOOKUP(Origen[[#This Row],[Customer ID]],A2754:A6652,1,FALSE),0)&gt;0,1,0)</f>
        <v>0</v>
      </c>
      <c r="C2753">
        <v>59</v>
      </c>
      <c r="D2753" s="1" t="s">
        <v>134</v>
      </c>
      <c r="E2753" s="1" t="str">
        <f>IF(Origen[[#This Row],[Genero Sin Depurar]]="","Desconocido",Origen[[#This Row],[Genero Sin Depurar]])</f>
        <v>Female</v>
      </c>
      <c r="F2753" s="1" t="s">
        <v>71</v>
      </c>
      <c r="G2753" s="1" t="s">
        <v>49</v>
      </c>
      <c r="H2753" s="2">
        <v>50800</v>
      </c>
      <c r="I2753" s="2" t="str">
        <f>TEXT(Origen[[#This Row],[Fecha Compra]],"dddd")</f>
        <v>domingo</v>
      </c>
      <c r="J2753" s="7" t="str">
        <f>TEXT(MONTH(Origen[[#This Row],[Fecha Compra]]),"MM")</f>
        <v>01</v>
      </c>
      <c r="K2753" s="7">
        <f>YEAR(Origen[[#This Row],[Fecha Compra]])</f>
        <v>2039</v>
      </c>
      <c r="L2753">
        <v>21</v>
      </c>
      <c r="M2753">
        <v>61</v>
      </c>
      <c r="N2753">
        <f>Origen[[#This Row],[Unidades]]*Origen[[#This Row],[PVP]]</f>
        <v>1281</v>
      </c>
      <c r="O2753" s="1" t="s">
        <v>109</v>
      </c>
      <c r="P2753" s="1" t="s">
        <v>6</v>
      </c>
      <c r="Q2753" s="1" t="s">
        <v>62</v>
      </c>
      <c r="R2753" s="1" t="s">
        <v>35</v>
      </c>
      <c r="S2753" s="1" t="s">
        <v>20</v>
      </c>
      <c r="T2753" s="1" t="s">
        <v>10</v>
      </c>
      <c r="U2753" s="1" t="s">
        <v>58</v>
      </c>
    </row>
    <row r="2754" spans="1:21" x14ac:dyDescent="0.25">
      <c r="A2754">
        <v>2756</v>
      </c>
      <c r="B2754">
        <f>IF(IFERROR(VLOOKUP(Origen[[#This Row],[Customer ID]],A2755:A6653,1,FALSE),0)&gt;0,1,0)</f>
        <v>0</v>
      </c>
      <c r="C2754">
        <v>59</v>
      </c>
      <c r="D2754" s="1" t="s">
        <v>134</v>
      </c>
      <c r="E2754" s="1" t="str">
        <f>IF(Origen[[#This Row],[Genero Sin Depurar]]="","Desconocido",Origen[[#This Row],[Genero Sin Depurar]])</f>
        <v>Female</v>
      </c>
      <c r="F2754" s="1" t="s">
        <v>115</v>
      </c>
      <c r="G2754" s="1" t="s">
        <v>49</v>
      </c>
      <c r="H2754" s="2">
        <v>50802</v>
      </c>
      <c r="I2754" s="2" t="str">
        <f>TEXT(Origen[[#This Row],[Fecha Compra]],"dddd")</f>
        <v>martes</v>
      </c>
      <c r="J2754" s="7" t="str">
        <f>TEXT(MONTH(Origen[[#This Row],[Fecha Compra]]),"MM")</f>
        <v>01</v>
      </c>
      <c r="K2754" s="7">
        <f>YEAR(Origen[[#This Row],[Fecha Compra]])</f>
        <v>2039</v>
      </c>
      <c r="L2754">
        <v>18</v>
      </c>
      <c r="M2754">
        <v>97</v>
      </c>
      <c r="N2754">
        <f>Origen[[#This Row],[Unidades]]*Origen[[#This Row],[PVP]]</f>
        <v>1746</v>
      </c>
      <c r="O2754" s="1" t="s">
        <v>89</v>
      </c>
      <c r="P2754" s="1" t="s">
        <v>26</v>
      </c>
      <c r="Q2754" s="1" t="s">
        <v>108</v>
      </c>
      <c r="R2754" s="1" t="s">
        <v>8</v>
      </c>
      <c r="S2754" s="1" t="s">
        <v>56</v>
      </c>
      <c r="T2754" s="1" t="s">
        <v>21</v>
      </c>
      <c r="U2754" s="1" t="s">
        <v>31</v>
      </c>
    </row>
    <row r="2755" spans="1:21" x14ac:dyDescent="0.25">
      <c r="A2755">
        <v>2757</v>
      </c>
      <c r="B2755">
        <f>IF(IFERROR(VLOOKUP(Origen[[#This Row],[Customer ID]],A2756:A6654,1,FALSE),0)&gt;0,1,0)</f>
        <v>0</v>
      </c>
      <c r="C2755">
        <v>42</v>
      </c>
      <c r="D2755" s="1" t="s">
        <v>134</v>
      </c>
      <c r="E2755" s="1" t="str">
        <f>IF(Origen[[#This Row],[Genero Sin Depurar]]="","Desconocido",Origen[[#This Row],[Genero Sin Depurar]])</f>
        <v>Female</v>
      </c>
      <c r="F2755" s="1" t="s">
        <v>106</v>
      </c>
      <c r="G2755" s="1" t="s">
        <v>49</v>
      </c>
      <c r="H2755" s="2">
        <v>50804</v>
      </c>
      <c r="I2755" s="2" t="str">
        <f>TEXT(Origen[[#This Row],[Fecha Compra]],"dddd")</f>
        <v>jueves</v>
      </c>
      <c r="J2755" s="7" t="str">
        <f>TEXT(MONTH(Origen[[#This Row],[Fecha Compra]]),"MM")</f>
        <v>01</v>
      </c>
      <c r="K2755" s="7">
        <f>YEAR(Origen[[#This Row],[Fecha Compra]])</f>
        <v>2039</v>
      </c>
      <c r="L2755">
        <v>41</v>
      </c>
      <c r="M2755">
        <v>23</v>
      </c>
      <c r="N2755">
        <f>Origen[[#This Row],[Unidades]]*Origen[[#This Row],[PVP]]</f>
        <v>943</v>
      </c>
      <c r="O2755" s="1" t="s">
        <v>130</v>
      </c>
      <c r="P2755" s="1" t="s">
        <v>6</v>
      </c>
      <c r="Q2755" s="1" t="s">
        <v>65</v>
      </c>
      <c r="R2755" s="1" t="s">
        <v>8</v>
      </c>
      <c r="S2755" s="1" t="s">
        <v>20</v>
      </c>
      <c r="T2755" s="1" t="s">
        <v>28</v>
      </c>
      <c r="U2755" s="1" t="s">
        <v>70</v>
      </c>
    </row>
    <row r="2756" spans="1:21" x14ac:dyDescent="0.25">
      <c r="A2756">
        <v>2758</v>
      </c>
      <c r="B2756">
        <f>IF(IFERROR(VLOOKUP(Origen[[#This Row],[Customer ID]],A2757:A6655,1,FALSE),0)&gt;0,1,0)</f>
        <v>0</v>
      </c>
      <c r="C2756">
        <v>39</v>
      </c>
      <c r="D2756" s="1" t="s">
        <v>134</v>
      </c>
      <c r="E2756" s="1" t="str">
        <f>IF(Origen[[#This Row],[Genero Sin Depurar]]="","Desconocido",Origen[[#This Row],[Genero Sin Depurar]])</f>
        <v>Female</v>
      </c>
      <c r="F2756" s="1" t="s">
        <v>106</v>
      </c>
      <c r="G2756" s="1" t="s">
        <v>49</v>
      </c>
      <c r="H2756" s="2">
        <v>50806</v>
      </c>
      <c r="I2756" s="2" t="str">
        <f>TEXT(Origen[[#This Row],[Fecha Compra]],"dddd")</f>
        <v>sábado</v>
      </c>
      <c r="J2756" s="7" t="str">
        <f>TEXT(MONTH(Origen[[#This Row],[Fecha Compra]]),"MM")</f>
        <v>01</v>
      </c>
      <c r="K2756" s="7">
        <f>YEAR(Origen[[#This Row],[Fecha Compra]])</f>
        <v>2039</v>
      </c>
      <c r="L2756">
        <v>11</v>
      </c>
      <c r="M2756">
        <v>98</v>
      </c>
      <c r="N2756">
        <f>Origen[[#This Row],[Unidades]]*Origen[[#This Row],[PVP]]</f>
        <v>1078</v>
      </c>
      <c r="O2756" s="1" t="s">
        <v>61</v>
      </c>
      <c r="P2756" s="1" t="s">
        <v>74</v>
      </c>
      <c r="Q2756" s="1" t="s">
        <v>92</v>
      </c>
      <c r="R2756" s="1" t="s">
        <v>39</v>
      </c>
      <c r="S2756" s="1" t="s">
        <v>27</v>
      </c>
      <c r="T2756" s="1" t="s">
        <v>10</v>
      </c>
      <c r="U2756" s="1" t="s">
        <v>70</v>
      </c>
    </row>
    <row r="2757" spans="1:21" x14ac:dyDescent="0.25">
      <c r="A2757">
        <v>2759</v>
      </c>
      <c r="B2757">
        <f>IF(IFERROR(VLOOKUP(Origen[[#This Row],[Customer ID]],A2758:A6656,1,FALSE),0)&gt;0,1,0)</f>
        <v>0</v>
      </c>
      <c r="C2757">
        <v>32</v>
      </c>
      <c r="D2757" s="1" t="s">
        <v>134</v>
      </c>
      <c r="E2757" s="1" t="str">
        <f>IF(Origen[[#This Row],[Genero Sin Depurar]]="","Desconocido",Origen[[#This Row],[Genero Sin Depurar]])</f>
        <v>Female</v>
      </c>
      <c r="F2757" s="1" t="s">
        <v>3</v>
      </c>
      <c r="G2757" s="1" t="s">
        <v>4</v>
      </c>
      <c r="H2757" s="2">
        <v>50808</v>
      </c>
      <c r="I2757" s="2" t="str">
        <f>TEXT(Origen[[#This Row],[Fecha Compra]],"dddd")</f>
        <v>lunes</v>
      </c>
      <c r="J2757" s="7" t="str">
        <f>TEXT(MONTH(Origen[[#This Row],[Fecha Compra]]),"MM")</f>
        <v>01</v>
      </c>
      <c r="K2757" s="7">
        <f>YEAR(Origen[[#This Row],[Fecha Compra]])</f>
        <v>2039</v>
      </c>
      <c r="L2757">
        <v>8</v>
      </c>
      <c r="M2757">
        <v>98</v>
      </c>
      <c r="N2757">
        <f>Origen[[#This Row],[Unidades]]*Origen[[#This Row],[PVP]]</f>
        <v>784</v>
      </c>
      <c r="O2757" s="1" t="s">
        <v>97</v>
      </c>
      <c r="P2757" s="1" t="s">
        <v>26</v>
      </c>
      <c r="Q2757" s="1" t="s">
        <v>55</v>
      </c>
      <c r="R2757" s="1" t="s">
        <v>35</v>
      </c>
      <c r="S2757" s="1" t="s">
        <v>36</v>
      </c>
      <c r="T2757" s="1" t="s">
        <v>57</v>
      </c>
      <c r="U2757" s="1" t="s">
        <v>58</v>
      </c>
    </row>
    <row r="2758" spans="1:21" x14ac:dyDescent="0.25">
      <c r="A2758">
        <v>2760</v>
      </c>
      <c r="B2758">
        <f>IF(IFERROR(VLOOKUP(Origen[[#This Row],[Customer ID]],A2759:A6657,1,FALSE),0)&gt;0,1,0)</f>
        <v>0</v>
      </c>
      <c r="C2758">
        <v>68</v>
      </c>
      <c r="D2758" s="1" t="s">
        <v>134</v>
      </c>
      <c r="E2758" s="1" t="str">
        <f>IF(Origen[[#This Row],[Genero Sin Depurar]]="","Desconocido",Origen[[#This Row],[Genero Sin Depurar]])</f>
        <v>Female</v>
      </c>
      <c r="F2758" s="1" t="s">
        <v>53</v>
      </c>
      <c r="G2758" s="1" t="s">
        <v>24</v>
      </c>
      <c r="H2758" s="2">
        <v>50810</v>
      </c>
      <c r="I2758" s="2" t="str">
        <f>TEXT(Origen[[#This Row],[Fecha Compra]],"dddd")</f>
        <v>miércoles</v>
      </c>
      <c r="J2758" s="7" t="str">
        <f>TEXT(MONTH(Origen[[#This Row],[Fecha Compra]]),"MM")</f>
        <v>01</v>
      </c>
      <c r="K2758" s="7">
        <f>YEAR(Origen[[#This Row],[Fecha Compra]])</f>
        <v>2039</v>
      </c>
      <c r="L2758">
        <v>42</v>
      </c>
      <c r="M2758">
        <v>59</v>
      </c>
      <c r="N2758">
        <f>Origen[[#This Row],[Unidades]]*Origen[[#This Row],[PVP]]</f>
        <v>2478</v>
      </c>
      <c r="O2758" s="1" t="s">
        <v>131</v>
      </c>
      <c r="P2758" s="1" t="s">
        <v>26</v>
      </c>
      <c r="Q2758" s="1" t="s">
        <v>30</v>
      </c>
      <c r="R2758" s="1" t="s">
        <v>35</v>
      </c>
      <c r="S2758" s="1" t="s">
        <v>20</v>
      </c>
      <c r="T2758" s="1" t="s">
        <v>15</v>
      </c>
      <c r="U2758" s="1" t="s">
        <v>79</v>
      </c>
    </row>
    <row r="2759" spans="1:21" x14ac:dyDescent="0.25">
      <c r="A2759">
        <v>2761</v>
      </c>
      <c r="B2759">
        <f>IF(IFERROR(VLOOKUP(Origen[[#This Row],[Customer ID]],A2760:A6658,1,FALSE),0)&gt;0,1,0)</f>
        <v>0</v>
      </c>
      <c r="C2759">
        <v>41</v>
      </c>
      <c r="D2759" s="1" t="s">
        <v>134</v>
      </c>
      <c r="E2759" s="1" t="str">
        <f>IF(Origen[[#This Row],[Genero Sin Depurar]]="","Desconocido",Origen[[#This Row],[Genero Sin Depurar]])</f>
        <v>Female</v>
      </c>
      <c r="F2759" s="1" t="s">
        <v>69</v>
      </c>
      <c r="G2759" s="1" t="s">
        <v>4</v>
      </c>
      <c r="H2759" s="2">
        <v>50812</v>
      </c>
      <c r="I2759" s="2" t="str">
        <f>TEXT(Origen[[#This Row],[Fecha Compra]],"dddd")</f>
        <v>viernes</v>
      </c>
      <c r="J2759" s="7" t="str">
        <f>TEXT(MONTH(Origen[[#This Row],[Fecha Compra]]),"MM")</f>
        <v>01</v>
      </c>
      <c r="K2759" s="7">
        <f>YEAR(Origen[[#This Row],[Fecha Compra]])</f>
        <v>2039</v>
      </c>
      <c r="L2759">
        <v>41</v>
      </c>
      <c r="M2759">
        <v>82</v>
      </c>
      <c r="N2759">
        <f>Origen[[#This Row],[Unidades]]*Origen[[#This Row],[PVP]]</f>
        <v>3362</v>
      </c>
      <c r="O2759" s="1" t="s">
        <v>102</v>
      </c>
      <c r="P2759" s="1" t="s">
        <v>18</v>
      </c>
      <c r="Q2759" s="1" t="s">
        <v>65</v>
      </c>
      <c r="R2759" s="1" t="s">
        <v>39</v>
      </c>
      <c r="S2759" s="1" t="s">
        <v>27</v>
      </c>
      <c r="T2759" s="1" t="s">
        <v>21</v>
      </c>
      <c r="U2759" s="1" t="s">
        <v>58</v>
      </c>
    </row>
    <row r="2760" spans="1:21" x14ac:dyDescent="0.25">
      <c r="A2760">
        <v>2762</v>
      </c>
      <c r="B2760">
        <f>IF(IFERROR(VLOOKUP(Origen[[#This Row],[Customer ID]],A2761:A6659,1,FALSE),0)&gt;0,1,0)</f>
        <v>0</v>
      </c>
      <c r="C2760">
        <v>31</v>
      </c>
      <c r="D2760" s="1" t="s">
        <v>134</v>
      </c>
      <c r="E2760" s="1" t="str">
        <f>IF(Origen[[#This Row],[Genero Sin Depurar]]="","Desconocido",Origen[[#This Row],[Genero Sin Depurar]])</f>
        <v>Female</v>
      </c>
      <c r="F2760" s="1" t="s">
        <v>32</v>
      </c>
      <c r="G2760" s="1" t="s">
        <v>24</v>
      </c>
      <c r="H2760" s="2">
        <v>50814</v>
      </c>
      <c r="I2760" s="2" t="str">
        <f>TEXT(Origen[[#This Row],[Fecha Compra]],"dddd")</f>
        <v>domingo</v>
      </c>
      <c r="J2760" s="7" t="str">
        <f>TEXT(MONTH(Origen[[#This Row],[Fecha Compra]]),"MM")</f>
        <v>01</v>
      </c>
      <c r="K2760" s="7">
        <f>YEAR(Origen[[#This Row],[Fecha Compra]])</f>
        <v>2039</v>
      </c>
      <c r="L2760">
        <v>3</v>
      </c>
      <c r="M2760">
        <v>82</v>
      </c>
      <c r="N2760">
        <f>Origen[[#This Row],[Unidades]]*Origen[[#This Row],[PVP]]</f>
        <v>246</v>
      </c>
      <c r="O2760" s="1" t="s">
        <v>133</v>
      </c>
      <c r="P2760" s="1" t="s">
        <v>26</v>
      </c>
      <c r="Q2760" s="1" t="s">
        <v>55</v>
      </c>
      <c r="R2760" s="1" t="s">
        <v>39</v>
      </c>
      <c r="S2760" s="1" t="s">
        <v>27</v>
      </c>
      <c r="T2760" s="1" t="s">
        <v>21</v>
      </c>
      <c r="U2760" s="1" t="s">
        <v>79</v>
      </c>
    </row>
    <row r="2761" spans="1:21" x14ac:dyDescent="0.25">
      <c r="A2761">
        <v>2763</v>
      </c>
      <c r="B2761">
        <f>IF(IFERROR(VLOOKUP(Origen[[#This Row],[Customer ID]],A2762:A6660,1,FALSE),0)&gt;0,1,0)</f>
        <v>0</v>
      </c>
      <c r="C2761">
        <v>58</v>
      </c>
      <c r="D2761" s="1" t="s">
        <v>134</v>
      </c>
      <c r="E2761" s="1" t="str">
        <f>IF(Origen[[#This Row],[Genero Sin Depurar]]="","Desconocido",Origen[[#This Row],[Genero Sin Depurar]])</f>
        <v>Female</v>
      </c>
      <c r="F2761" s="1" t="s">
        <v>95</v>
      </c>
      <c r="G2761" s="1" t="s">
        <v>4</v>
      </c>
      <c r="H2761" s="2">
        <v>50816</v>
      </c>
      <c r="I2761" s="2" t="str">
        <f>TEXT(Origen[[#This Row],[Fecha Compra]],"dddd")</f>
        <v>martes</v>
      </c>
      <c r="J2761" s="7" t="str">
        <f>TEXT(MONTH(Origen[[#This Row],[Fecha Compra]]),"MM")</f>
        <v>01</v>
      </c>
      <c r="K2761" s="7">
        <f>YEAR(Origen[[#This Row],[Fecha Compra]])</f>
        <v>2039</v>
      </c>
      <c r="L2761">
        <v>10</v>
      </c>
      <c r="M2761">
        <v>41</v>
      </c>
      <c r="N2761">
        <f>Origen[[#This Row],[Unidades]]*Origen[[#This Row],[PVP]]</f>
        <v>410</v>
      </c>
      <c r="O2761" s="1" t="s">
        <v>124</v>
      </c>
      <c r="P2761" s="1" t="s">
        <v>26</v>
      </c>
      <c r="Q2761" s="1" t="s">
        <v>43</v>
      </c>
      <c r="R2761" s="1" t="s">
        <v>39</v>
      </c>
      <c r="S2761" s="1" t="s">
        <v>56</v>
      </c>
      <c r="T2761" s="1" t="s">
        <v>68</v>
      </c>
      <c r="U2761" s="1" t="s">
        <v>79</v>
      </c>
    </row>
    <row r="2762" spans="1:21" x14ac:dyDescent="0.25">
      <c r="A2762">
        <v>2764</v>
      </c>
      <c r="B2762">
        <f>IF(IFERROR(VLOOKUP(Origen[[#This Row],[Customer ID]],A2763:A6661,1,FALSE),0)&gt;0,1,0)</f>
        <v>0</v>
      </c>
      <c r="C2762">
        <v>28</v>
      </c>
      <c r="D2762" s="1" t="s">
        <v>134</v>
      </c>
      <c r="E2762" s="1" t="str">
        <f>IF(Origen[[#This Row],[Genero Sin Depurar]]="","Desconocido",Origen[[#This Row],[Genero Sin Depurar]])</f>
        <v>Female</v>
      </c>
      <c r="F2762" s="1" t="s">
        <v>48</v>
      </c>
      <c r="G2762" s="1" t="s">
        <v>49</v>
      </c>
      <c r="H2762" s="2">
        <v>50818</v>
      </c>
      <c r="I2762" s="2" t="str">
        <f>TEXT(Origen[[#This Row],[Fecha Compra]],"dddd")</f>
        <v>jueves</v>
      </c>
      <c r="J2762" s="7" t="str">
        <f>TEXT(MONTH(Origen[[#This Row],[Fecha Compra]]),"MM")</f>
        <v>01</v>
      </c>
      <c r="K2762" s="7">
        <f>YEAR(Origen[[#This Row],[Fecha Compra]])</f>
        <v>2039</v>
      </c>
      <c r="L2762">
        <v>35</v>
      </c>
      <c r="M2762">
        <v>52</v>
      </c>
      <c r="N2762">
        <f>Origen[[#This Row],[Unidades]]*Origen[[#This Row],[PVP]]</f>
        <v>1820</v>
      </c>
      <c r="O2762" s="1" t="s">
        <v>46</v>
      </c>
      <c r="P2762" s="1" t="s">
        <v>26</v>
      </c>
      <c r="Q2762" s="1" t="s">
        <v>78</v>
      </c>
      <c r="R2762" s="1" t="s">
        <v>39</v>
      </c>
      <c r="S2762" s="1" t="s">
        <v>52</v>
      </c>
      <c r="T2762" s="1" t="s">
        <v>10</v>
      </c>
      <c r="U2762" s="1" t="s">
        <v>40</v>
      </c>
    </row>
    <row r="2763" spans="1:21" x14ac:dyDescent="0.25">
      <c r="A2763">
        <v>2765</v>
      </c>
      <c r="B2763">
        <f>IF(IFERROR(VLOOKUP(Origen[[#This Row],[Customer ID]],A2764:A6662,1,FALSE),0)&gt;0,1,0)</f>
        <v>0</v>
      </c>
      <c r="C2763">
        <v>63</v>
      </c>
      <c r="D2763" s="1" t="s">
        <v>134</v>
      </c>
      <c r="E2763" s="1" t="str">
        <f>IF(Origen[[#This Row],[Genero Sin Depurar]]="","Desconocido",Origen[[#This Row],[Genero Sin Depurar]])</f>
        <v>Female</v>
      </c>
      <c r="F2763" s="1" t="s">
        <v>12</v>
      </c>
      <c r="G2763" s="1" t="s">
        <v>4</v>
      </c>
      <c r="H2763" s="2">
        <v>50820</v>
      </c>
      <c r="I2763" s="2" t="str">
        <f>TEXT(Origen[[#This Row],[Fecha Compra]],"dddd")</f>
        <v>sábado</v>
      </c>
      <c r="J2763" s="7" t="str">
        <f>TEXT(MONTH(Origen[[#This Row],[Fecha Compra]]),"MM")</f>
        <v>01</v>
      </c>
      <c r="K2763" s="7">
        <f>YEAR(Origen[[#This Row],[Fecha Compra]])</f>
        <v>2039</v>
      </c>
      <c r="L2763">
        <v>2</v>
      </c>
      <c r="M2763">
        <v>41</v>
      </c>
      <c r="N2763">
        <f>Origen[[#This Row],[Unidades]]*Origen[[#This Row],[PVP]]</f>
        <v>82</v>
      </c>
      <c r="O2763" s="1" t="s">
        <v>99</v>
      </c>
      <c r="P2763" s="1" t="s">
        <v>74</v>
      </c>
      <c r="Q2763" s="1" t="s">
        <v>34</v>
      </c>
      <c r="R2763" s="1" t="s">
        <v>19</v>
      </c>
      <c r="S2763" s="1" t="s">
        <v>27</v>
      </c>
      <c r="T2763" s="1" t="s">
        <v>68</v>
      </c>
      <c r="U2763" s="1" t="s">
        <v>22</v>
      </c>
    </row>
    <row r="2764" spans="1:21" x14ac:dyDescent="0.25">
      <c r="A2764">
        <v>2766</v>
      </c>
      <c r="B2764">
        <f>IF(IFERROR(VLOOKUP(Origen[[#This Row],[Customer ID]],A2765:A6663,1,FALSE),0)&gt;0,1,0)</f>
        <v>0</v>
      </c>
      <c r="C2764">
        <v>64</v>
      </c>
      <c r="D2764" s="1" t="s">
        <v>134</v>
      </c>
      <c r="E2764" s="1" t="str">
        <f>IF(Origen[[#This Row],[Genero Sin Depurar]]="","Desconocido",Origen[[#This Row],[Genero Sin Depurar]])</f>
        <v>Female</v>
      </c>
      <c r="F2764" s="1" t="s">
        <v>125</v>
      </c>
      <c r="G2764" s="1" t="s">
        <v>49</v>
      </c>
      <c r="H2764" s="2">
        <v>50822</v>
      </c>
      <c r="I2764" s="2" t="str">
        <f>TEXT(Origen[[#This Row],[Fecha Compra]],"dddd")</f>
        <v>lunes</v>
      </c>
      <c r="J2764" s="7" t="str">
        <f>TEXT(MONTH(Origen[[#This Row],[Fecha Compra]]),"MM")</f>
        <v>01</v>
      </c>
      <c r="K2764" s="7">
        <f>YEAR(Origen[[#This Row],[Fecha Compra]])</f>
        <v>2039</v>
      </c>
      <c r="L2764">
        <v>24</v>
      </c>
      <c r="M2764">
        <v>70</v>
      </c>
      <c r="N2764">
        <f>Origen[[#This Row],[Unidades]]*Origen[[#This Row],[PVP]]</f>
        <v>1680</v>
      </c>
      <c r="O2764" s="1" t="s">
        <v>94</v>
      </c>
      <c r="P2764" s="1" t="s">
        <v>26</v>
      </c>
      <c r="Q2764" s="1" t="s">
        <v>55</v>
      </c>
      <c r="R2764" s="1" t="s">
        <v>35</v>
      </c>
      <c r="S2764" s="1" t="s">
        <v>52</v>
      </c>
      <c r="T2764" s="1" t="s">
        <v>21</v>
      </c>
      <c r="U2764" s="1" t="s">
        <v>40</v>
      </c>
    </row>
    <row r="2765" spans="1:21" x14ac:dyDescent="0.25">
      <c r="A2765">
        <v>2767</v>
      </c>
      <c r="B2765">
        <f>IF(IFERROR(VLOOKUP(Origen[[#This Row],[Customer ID]],A2766:A6664,1,FALSE),0)&gt;0,1,0)</f>
        <v>0</v>
      </c>
      <c r="C2765">
        <v>66</v>
      </c>
      <c r="D2765" s="1" t="s">
        <v>134</v>
      </c>
      <c r="E2765" s="1" t="str">
        <f>IF(Origen[[#This Row],[Genero Sin Depurar]]="","Desconocido",Origen[[#This Row],[Genero Sin Depurar]])</f>
        <v>Female</v>
      </c>
      <c r="F2765" s="1" t="s">
        <v>63</v>
      </c>
      <c r="G2765" s="1" t="s">
        <v>4</v>
      </c>
      <c r="H2765" s="2">
        <v>50824</v>
      </c>
      <c r="I2765" s="2" t="str">
        <f>TEXT(Origen[[#This Row],[Fecha Compra]],"dddd")</f>
        <v>miércoles</v>
      </c>
      <c r="J2765" s="7" t="str">
        <f>TEXT(MONTH(Origen[[#This Row],[Fecha Compra]]),"MM")</f>
        <v>01</v>
      </c>
      <c r="K2765" s="7">
        <f>YEAR(Origen[[#This Row],[Fecha Compra]])</f>
        <v>2039</v>
      </c>
      <c r="L2765">
        <v>47</v>
      </c>
      <c r="M2765">
        <v>91</v>
      </c>
      <c r="N2765">
        <f>Origen[[#This Row],[Unidades]]*Origen[[#This Row],[PVP]]</f>
        <v>4277</v>
      </c>
      <c r="O2765" s="1" t="s">
        <v>104</v>
      </c>
      <c r="P2765" s="1" t="s">
        <v>26</v>
      </c>
      <c r="Q2765" s="1" t="s">
        <v>91</v>
      </c>
      <c r="R2765" s="1" t="s">
        <v>8</v>
      </c>
      <c r="S2765" s="1" t="s">
        <v>36</v>
      </c>
      <c r="T2765" s="1" t="s">
        <v>21</v>
      </c>
      <c r="U2765" s="1" t="s">
        <v>70</v>
      </c>
    </row>
    <row r="2766" spans="1:21" x14ac:dyDescent="0.25">
      <c r="A2766">
        <v>2768</v>
      </c>
      <c r="B2766">
        <f>IF(IFERROR(VLOOKUP(Origen[[#This Row],[Customer ID]],A2767:A6665,1,FALSE),0)&gt;0,1,0)</f>
        <v>0</v>
      </c>
      <c r="C2766">
        <v>31</v>
      </c>
      <c r="D2766" s="1" t="s">
        <v>134</v>
      </c>
      <c r="E2766" s="1" t="str">
        <f>IF(Origen[[#This Row],[Genero Sin Depurar]]="","Desconocido",Origen[[#This Row],[Genero Sin Depurar]])</f>
        <v>Female</v>
      </c>
      <c r="F2766" s="1" t="s">
        <v>63</v>
      </c>
      <c r="G2766" s="1" t="s">
        <v>4</v>
      </c>
      <c r="H2766" s="2">
        <v>50826</v>
      </c>
      <c r="I2766" s="2" t="str">
        <f>TEXT(Origen[[#This Row],[Fecha Compra]],"dddd")</f>
        <v>viernes</v>
      </c>
      <c r="J2766" s="7" t="str">
        <f>TEXT(MONTH(Origen[[#This Row],[Fecha Compra]]),"MM")</f>
        <v>01</v>
      </c>
      <c r="K2766" s="7">
        <f>YEAR(Origen[[#This Row],[Fecha Compra]])</f>
        <v>2039</v>
      </c>
      <c r="L2766">
        <v>31</v>
      </c>
      <c r="M2766">
        <v>95</v>
      </c>
      <c r="N2766">
        <f>Origen[[#This Row],[Unidades]]*Origen[[#This Row],[PVP]]</f>
        <v>2945</v>
      </c>
      <c r="O2766" s="1" t="s">
        <v>128</v>
      </c>
      <c r="P2766" s="1" t="s">
        <v>26</v>
      </c>
      <c r="Q2766" s="1" t="s">
        <v>78</v>
      </c>
      <c r="R2766" s="1" t="s">
        <v>19</v>
      </c>
      <c r="S2766" s="1" t="s">
        <v>20</v>
      </c>
      <c r="T2766" s="1" t="s">
        <v>15</v>
      </c>
      <c r="U2766" s="1" t="s">
        <v>70</v>
      </c>
    </row>
    <row r="2767" spans="1:21" x14ac:dyDescent="0.25">
      <c r="A2767">
        <v>2769</v>
      </c>
      <c r="B2767">
        <f>IF(IFERROR(VLOOKUP(Origen[[#This Row],[Customer ID]],A2768:A6666,1,FALSE),0)&gt;0,1,0)</f>
        <v>0</v>
      </c>
      <c r="C2767">
        <v>55</v>
      </c>
      <c r="D2767" s="1" t="s">
        <v>134</v>
      </c>
      <c r="E2767" s="1" t="str">
        <f>IF(Origen[[#This Row],[Genero Sin Depurar]]="","Desconocido",Origen[[#This Row],[Genero Sin Depurar]])</f>
        <v>Female</v>
      </c>
      <c r="F2767" s="1" t="s">
        <v>3</v>
      </c>
      <c r="G2767" s="1" t="s">
        <v>4</v>
      </c>
      <c r="H2767" s="2">
        <v>50828</v>
      </c>
      <c r="I2767" s="2" t="str">
        <f>TEXT(Origen[[#This Row],[Fecha Compra]],"dddd")</f>
        <v>domingo</v>
      </c>
      <c r="J2767" s="7" t="str">
        <f>TEXT(MONTH(Origen[[#This Row],[Fecha Compra]]),"MM")</f>
        <v>01</v>
      </c>
      <c r="K2767" s="7">
        <f>YEAR(Origen[[#This Row],[Fecha Compra]])</f>
        <v>2039</v>
      </c>
      <c r="L2767">
        <v>28</v>
      </c>
      <c r="M2767">
        <v>25</v>
      </c>
      <c r="N2767">
        <f>Origen[[#This Row],[Unidades]]*Origen[[#This Row],[PVP]]</f>
        <v>700</v>
      </c>
      <c r="O2767" s="1" t="s">
        <v>93</v>
      </c>
      <c r="P2767" s="1" t="s">
        <v>26</v>
      </c>
      <c r="Q2767" s="1" t="s">
        <v>100</v>
      </c>
      <c r="R2767" s="1" t="s">
        <v>19</v>
      </c>
      <c r="S2767" s="1" t="s">
        <v>52</v>
      </c>
      <c r="T2767" s="1" t="s">
        <v>28</v>
      </c>
      <c r="U2767" s="1" t="s">
        <v>58</v>
      </c>
    </row>
    <row r="2768" spans="1:21" x14ac:dyDescent="0.25">
      <c r="A2768">
        <v>2770</v>
      </c>
      <c r="B2768">
        <f>IF(IFERROR(VLOOKUP(Origen[[#This Row],[Customer ID]],A2769:A6667,1,FALSE),0)&gt;0,1,0)</f>
        <v>0</v>
      </c>
      <c r="C2768">
        <v>32</v>
      </c>
      <c r="D2768" s="1" t="s">
        <v>134</v>
      </c>
      <c r="E2768" s="1" t="str">
        <f>IF(Origen[[#This Row],[Genero Sin Depurar]]="","Desconocido",Origen[[#This Row],[Genero Sin Depurar]])</f>
        <v>Female</v>
      </c>
      <c r="F2768" s="1" t="s">
        <v>37</v>
      </c>
      <c r="G2768" s="1" t="s">
        <v>4</v>
      </c>
      <c r="H2768" s="2">
        <v>50830</v>
      </c>
      <c r="I2768" s="2" t="str">
        <f>TEXT(Origen[[#This Row],[Fecha Compra]],"dddd")</f>
        <v>martes</v>
      </c>
      <c r="J2768" s="7" t="str">
        <f>TEXT(MONTH(Origen[[#This Row],[Fecha Compra]]),"MM")</f>
        <v>01</v>
      </c>
      <c r="K2768" s="7">
        <f>YEAR(Origen[[#This Row],[Fecha Compra]])</f>
        <v>2039</v>
      </c>
      <c r="L2768">
        <v>13</v>
      </c>
      <c r="M2768">
        <v>89</v>
      </c>
      <c r="N2768">
        <f>Origen[[#This Row],[Unidades]]*Origen[[#This Row],[PVP]]</f>
        <v>1157</v>
      </c>
      <c r="O2768" s="1" t="s">
        <v>83</v>
      </c>
      <c r="P2768" s="1" t="s">
        <v>6</v>
      </c>
      <c r="Q2768" s="1" t="s">
        <v>75</v>
      </c>
      <c r="R2768" s="1" t="s">
        <v>39</v>
      </c>
      <c r="S2768" s="1" t="s">
        <v>36</v>
      </c>
      <c r="T2768" s="1" t="s">
        <v>15</v>
      </c>
      <c r="U2768" s="1" t="s">
        <v>22</v>
      </c>
    </row>
    <row r="2769" spans="1:21" x14ac:dyDescent="0.25">
      <c r="A2769">
        <v>2771</v>
      </c>
      <c r="B2769">
        <f>IF(IFERROR(VLOOKUP(Origen[[#This Row],[Customer ID]],A2770:A6668,1,FALSE),0)&gt;0,1,0)</f>
        <v>0</v>
      </c>
      <c r="C2769">
        <v>50</v>
      </c>
      <c r="D2769" s="1" t="s">
        <v>134</v>
      </c>
      <c r="E2769" s="1" t="str">
        <f>IF(Origen[[#This Row],[Genero Sin Depurar]]="","Desconocido",Origen[[#This Row],[Genero Sin Depurar]])</f>
        <v>Female</v>
      </c>
      <c r="F2769" s="1" t="s">
        <v>119</v>
      </c>
      <c r="G2769" s="1" t="s">
        <v>24</v>
      </c>
      <c r="H2769" s="2">
        <v>50832</v>
      </c>
      <c r="I2769" s="2" t="str">
        <f>TEXT(Origen[[#This Row],[Fecha Compra]],"dddd")</f>
        <v>jueves</v>
      </c>
      <c r="J2769" s="7" t="str">
        <f>TEXT(MONTH(Origen[[#This Row],[Fecha Compra]]),"MM")</f>
        <v>01</v>
      </c>
      <c r="K2769" s="7">
        <f>YEAR(Origen[[#This Row],[Fecha Compra]])</f>
        <v>2039</v>
      </c>
      <c r="L2769">
        <v>22</v>
      </c>
      <c r="M2769">
        <v>44</v>
      </c>
      <c r="N2769">
        <f>Origen[[#This Row],[Unidades]]*Origen[[#This Row],[PVP]]</f>
        <v>968</v>
      </c>
      <c r="O2769" s="1" t="s">
        <v>127</v>
      </c>
      <c r="P2769" s="1" t="s">
        <v>18</v>
      </c>
      <c r="Q2769" s="1" t="s">
        <v>126</v>
      </c>
      <c r="R2769" s="1" t="s">
        <v>39</v>
      </c>
      <c r="S2769" s="1" t="s">
        <v>9</v>
      </c>
      <c r="T2769" s="1" t="s">
        <v>57</v>
      </c>
      <c r="U2769" s="1" t="s">
        <v>40</v>
      </c>
    </row>
    <row r="2770" spans="1:21" x14ac:dyDescent="0.25">
      <c r="A2770">
        <v>2772</v>
      </c>
      <c r="B2770">
        <f>IF(IFERROR(VLOOKUP(Origen[[#This Row],[Customer ID]],A2771:A6669,1,FALSE),0)&gt;0,1,0)</f>
        <v>0</v>
      </c>
      <c r="C2770">
        <v>58</v>
      </c>
      <c r="D2770" s="1" t="s">
        <v>134</v>
      </c>
      <c r="E2770" s="1" t="str">
        <f>IF(Origen[[#This Row],[Genero Sin Depurar]]="","Desconocido",Origen[[#This Row],[Genero Sin Depurar]])</f>
        <v>Female</v>
      </c>
      <c r="F2770" s="1" t="s">
        <v>84</v>
      </c>
      <c r="G2770" s="1" t="s">
        <v>45</v>
      </c>
      <c r="H2770" s="2">
        <v>50834</v>
      </c>
      <c r="I2770" s="2" t="str">
        <f>TEXT(Origen[[#This Row],[Fecha Compra]],"dddd")</f>
        <v>sábado</v>
      </c>
      <c r="J2770" s="7" t="str">
        <f>TEXT(MONTH(Origen[[#This Row],[Fecha Compra]]),"MM")</f>
        <v>01</v>
      </c>
      <c r="K2770" s="7">
        <f>YEAR(Origen[[#This Row],[Fecha Compra]])</f>
        <v>2039</v>
      </c>
      <c r="L2770">
        <v>12</v>
      </c>
      <c r="M2770">
        <v>52</v>
      </c>
      <c r="N2770">
        <f>Origen[[#This Row],[Unidades]]*Origen[[#This Row],[PVP]]</f>
        <v>624</v>
      </c>
      <c r="O2770" s="1" t="s">
        <v>110</v>
      </c>
      <c r="P2770" s="1" t="s">
        <v>18</v>
      </c>
      <c r="Q2770" s="1" t="s">
        <v>100</v>
      </c>
      <c r="R2770" s="1" t="s">
        <v>35</v>
      </c>
      <c r="S2770" s="1" t="s">
        <v>52</v>
      </c>
      <c r="T2770" s="1" t="s">
        <v>57</v>
      </c>
      <c r="U2770" s="1" t="s">
        <v>11</v>
      </c>
    </row>
    <row r="2771" spans="1:21" x14ac:dyDescent="0.25">
      <c r="A2771">
        <v>2773</v>
      </c>
      <c r="B2771">
        <f>IF(IFERROR(VLOOKUP(Origen[[#This Row],[Customer ID]],A2772:A6670,1,FALSE),0)&gt;0,1,0)</f>
        <v>0</v>
      </c>
      <c r="C2771">
        <v>18</v>
      </c>
      <c r="D2771" s="1" t="s">
        <v>134</v>
      </c>
      <c r="E2771" s="1" t="str">
        <f>IF(Origen[[#This Row],[Genero Sin Depurar]]="","Desconocido",Origen[[#This Row],[Genero Sin Depurar]])</f>
        <v>Female</v>
      </c>
      <c r="F2771" s="1" t="s">
        <v>114</v>
      </c>
      <c r="G2771" s="1" t="s">
        <v>49</v>
      </c>
      <c r="H2771" s="2">
        <v>50836</v>
      </c>
      <c r="I2771" s="2" t="str">
        <f>TEXT(Origen[[#This Row],[Fecha Compra]],"dddd")</f>
        <v>lunes</v>
      </c>
      <c r="J2771" s="7" t="str">
        <f>TEXT(MONTH(Origen[[#This Row],[Fecha Compra]]),"MM")</f>
        <v>01</v>
      </c>
      <c r="K2771" s="7">
        <f>YEAR(Origen[[#This Row],[Fecha Compra]])</f>
        <v>2039</v>
      </c>
      <c r="L2771">
        <v>10</v>
      </c>
      <c r="M2771">
        <v>94</v>
      </c>
      <c r="N2771">
        <f>Origen[[#This Row],[Unidades]]*Origen[[#This Row],[PVP]]</f>
        <v>940</v>
      </c>
      <c r="O2771" s="1" t="s">
        <v>120</v>
      </c>
      <c r="P2771" s="1" t="s">
        <v>6</v>
      </c>
      <c r="Q2771" s="1" t="s">
        <v>126</v>
      </c>
      <c r="R2771" s="1" t="s">
        <v>19</v>
      </c>
      <c r="S2771" s="1" t="s">
        <v>56</v>
      </c>
      <c r="T2771" s="1" t="s">
        <v>57</v>
      </c>
      <c r="U2771" s="1" t="s">
        <v>79</v>
      </c>
    </row>
    <row r="2772" spans="1:21" x14ac:dyDescent="0.25">
      <c r="A2772">
        <v>2774</v>
      </c>
      <c r="B2772">
        <f>IF(IFERROR(VLOOKUP(Origen[[#This Row],[Customer ID]],A2773:A6671,1,FALSE),0)&gt;0,1,0)</f>
        <v>0</v>
      </c>
      <c r="C2772">
        <v>39</v>
      </c>
      <c r="D2772" s="1" t="s">
        <v>134</v>
      </c>
      <c r="E2772" s="1" t="str">
        <f>IF(Origen[[#This Row],[Genero Sin Depurar]]="","Desconocido",Origen[[#This Row],[Genero Sin Depurar]])</f>
        <v>Female</v>
      </c>
      <c r="F2772" s="1" t="s">
        <v>77</v>
      </c>
      <c r="G2772" s="1" t="s">
        <v>4</v>
      </c>
      <c r="H2772" s="2">
        <v>50838</v>
      </c>
      <c r="I2772" s="2" t="str">
        <f>TEXT(Origen[[#This Row],[Fecha Compra]],"dddd")</f>
        <v>miércoles</v>
      </c>
      <c r="J2772" s="7" t="str">
        <f>TEXT(MONTH(Origen[[#This Row],[Fecha Compra]]),"MM")</f>
        <v>01</v>
      </c>
      <c r="K2772" s="7">
        <f>YEAR(Origen[[#This Row],[Fecha Compra]])</f>
        <v>2039</v>
      </c>
      <c r="L2772">
        <v>45</v>
      </c>
      <c r="M2772">
        <v>98</v>
      </c>
      <c r="N2772">
        <f>Origen[[#This Row],[Unidades]]*Origen[[#This Row],[PVP]]</f>
        <v>4410</v>
      </c>
      <c r="O2772" s="1" t="s">
        <v>99</v>
      </c>
      <c r="P2772" s="1" t="s">
        <v>18</v>
      </c>
      <c r="Q2772" s="1" t="s">
        <v>14</v>
      </c>
      <c r="R2772" s="1" t="s">
        <v>19</v>
      </c>
      <c r="S2772" s="1" t="s">
        <v>9</v>
      </c>
      <c r="T2772" s="1" t="s">
        <v>57</v>
      </c>
      <c r="U2772" s="1" t="s">
        <v>40</v>
      </c>
    </row>
    <row r="2773" spans="1:21" x14ac:dyDescent="0.25">
      <c r="A2773">
        <v>2775</v>
      </c>
      <c r="B2773">
        <f>IF(IFERROR(VLOOKUP(Origen[[#This Row],[Customer ID]],A2774:A6672,1,FALSE),0)&gt;0,1,0)</f>
        <v>0</v>
      </c>
      <c r="C2773">
        <v>56</v>
      </c>
      <c r="D2773" s="1" t="s">
        <v>134</v>
      </c>
      <c r="E2773" s="1" t="str">
        <f>IF(Origen[[#This Row],[Genero Sin Depurar]]="","Desconocido",Origen[[#This Row],[Genero Sin Depurar]])</f>
        <v>Female</v>
      </c>
      <c r="F2773" s="1" t="s">
        <v>119</v>
      </c>
      <c r="G2773" s="1" t="s">
        <v>24</v>
      </c>
      <c r="H2773" s="2">
        <v>50840</v>
      </c>
      <c r="I2773" s="2" t="str">
        <f>TEXT(Origen[[#This Row],[Fecha Compra]],"dddd")</f>
        <v>viernes</v>
      </c>
      <c r="J2773" s="7" t="str">
        <f>TEXT(MONTH(Origen[[#This Row],[Fecha Compra]]),"MM")</f>
        <v>01</v>
      </c>
      <c r="K2773" s="7">
        <f>YEAR(Origen[[#This Row],[Fecha Compra]])</f>
        <v>2039</v>
      </c>
      <c r="L2773">
        <v>42</v>
      </c>
      <c r="M2773">
        <v>40</v>
      </c>
      <c r="N2773">
        <f>Origen[[#This Row],[Unidades]]*Origen[[#This Row],[PVP]]</f>
        <v>1680</v>
      </c>
      <c r="O2773" s="1" t="s">
        <v>83</v>
      </c>
      <c r="P2773" s="1" t="s">
        <v>6</v>
      </c>
      <c r="Q2773" s="1" t="s">
        <v>116</v>
      </c>
      <c r="R2773" s="1" t="s">
        <v>39</v>
      </c>
      <c r="S2773" s="1" t="s">
        <v>36</v>
      </c>
      <c r="T2773" s="1" t="s">
        <v>21</v>
      </c>
      <c r="U2773" s="1" t="s">
        <v>40</v>
      </c>
    </row>
    <row r="2774" spans="1:21" x14ac:dyDescent="0.25">
      <c r="A2774">
        <v>2776</v>
      </c>
      <c r="B2774">
        <f>IF(IFERROR(VLOOKUP(Origen[[#This Row],[Customer ID]],A2775:A6673,1,FALSE),0)&gt;0,1,0)</f>
        <v>0</v>
      </c>
      <c r="C2774">
        <v>37</v>
      </c>
      <c r="D2774" s="1" t="s">
        <v>134</v>
      </c>
      <c r="E2774" s="1" t="str">
        <f>IF(Origen[[#This Row],[Genero Sin Depurar]]="","Desconocido",Origen[[#This Row],[Genero Sin Depurar]])</f>
        <v>Female</v>
      </c>
      <c r="F2774" s="1" t="s">
        <v>107</v>
      </c>
      <c r="G2774" s="1" t="s">
        <v>4</v>
      </c>
      <c r="H2774" s="2">
        <v>50842</v>
      </c>
      <c r="I2774" s="2" t="str">
        <f>TEXT(Origen[[#This Row],[Fecha Compra]],"dddd")</f>
        <v>domingo</v>
      </c>
      <c r="J2774" s="7" t="str">
        <f>TEXT(MONTH(Origen[[#This Row],[Fecha Compra]]),"MM")</f>
        <v>01</v>
      </c>
      <c r="K2774" s="7">
        <f>YEAR(Origen[[#This Row],[Fecha Compra]])</f>
        <v>2039</v>
      </c>
      <c r="L2774">
        <v>16</v>
      </c>
      <c r="M2774">
        <v>25</v>
      </c>
      <c r="N2774">
        <f>Origen[[#This Row],[Unidades]]*Origen[[#This Row],[PVP]]</f>
        <v>400</v>
      </c>
      <c r="O2774" s="1" t="s">
        <v>38</v>
      </c>
      <c r="P2774" s="1" t="s">
        <v>6</v>
      </c>
      <c r="Q2774" s="1" t="s">
        <v>90</v>
      </c>
      <c r="R2774" s="1" t="s">
        <v>39</v>
      </c>
      <c r="S2774" s="1" t="s">
        <v>20</v>
      </c>
      <c r="T2774" s="1" t="s">
        <v>68</v>
      </c>
      <c r="U2774" s="1" t="s">
        <v>22</v>
      </c>
    </row>
    <row r="2775" spans="1:21" x14ac:dyDescent="0.25">
      <c r="A2775">
        <v>2777</v>
      </c>
      <c r="B2775">
        <f>IF(IFERROR(VLOOKUP(Origen[[#This Row],[Customer ID]],A2776:A6674,1,FALSE),0)&gt;0,1,0)</f>
        <v>0</v>
      </c>
      <c r="C2775">
        <v>46</v>
      </c>
      <c r="D2775" s="1" t="s">
        <v>134</v>
      </c>
      <c r="E2775" s="1" t="str">
        <f>IF(Origen[[#This Row],[Genero Sin Depurar]]="","Desconocido",Origen[[#This Row],[Genero Sin Depurar]])</f>
        <v>Female</v>
      </c>
      <c r="F2775" s="1" t="s">
        <v>101</v>
      </c>
      <c r="G2775" s="1" t="s">
        <v>49</v>
      </c>
      <c r="H2775" s="2">
        <v>50844</v>
      </c>
      <c r="I2775" s="2" t="str">
        <f>TEXT(Origen[[#This Row],[Fecha Compra]],"dddd")</f>
        <v>martes</v>
      </c>
      <c r="J2775" s="7" t="str">
        <f>TEXT(MONTH(Origen[[#This Row],[Fecha Compra]]),"MM")</f>
        <v>01</v>
      </c>
      <c r="K2775" s="7">
        <f>YEAR(Origen[[#This Row],[Fecha Compra]])</f>
        <v>2039</v>
      </c>
      <c r="L2775">
        <v>6</v>
      </c>
      <c r="M2775">
        <v>62</v>
      </c>
      <c r="N2775">
        <f>Origen[[#This Row],[Unidades]]*Origen[[#This Row],[PVP]]</f>
        <v>372</v>
      </c>
      <c r="O2775" s="1" t="s">
        <v>33</v>
      </c>
      <c r="P2775" s="1" t="s">
        <v>6</v>
      </c>
      <c r="Q2775" s="1" t="s">
        <v>78</v>
      </c>
      <c r="R2775" s="1" t="s">
        <v>39</v>
      </c>
      <c r="S2775" s="1" t="s">
        <v>20</v>
      </c>
      <c r="T2775" s="1" t="s">
        <v>57</v>
      </c>
      <c r="U2775" s="1" t="s">
        <v>31</v>
      </c>
    </row>
    <row r="2776" spans="1:21" x14ac:dyDescent="0.25">
      <c r="A2776">
        <v>2778</v>
      </c>
      <c r="B2776">
        <f>IF(IFERROR(VLOOKUP(Origen[[#This Row],[Customer ID]],A2777:A6675,1,FALSE),0)&gt;0,1,0)</f>
        <v>0</v>
      </c>
      <c r="C2776">
        <v>52</v>
      </c>
      <c r="D2776" s="1" t="s">
        <v>134</v>
      </c>
      <c r="E2776" s="1" t="str">
        <f>IF(Origen[[#This Row],[Genero Sin Depurar]]="","Desconocido",Origen[[#This Row],[Genero Sin Depurar]])</f>
        <v>Female</v>
      </c>
      <c r="F2776" s="1" t="s">
        <v>3</v>
      </c>
      <c r="G2776" s="1" t="s">
        <v>4</v>
      </c>
      <c r="H2776" s="2">
        <v>50846</v>
      </c>
      <c r="I2776" s="2" t="str">
        <f>TEXT(Origen[[#This Row],[Fecha Compra]],"dddd")</f>
        <v>jueves</v>
      </c>
      <c r="J2776" s="7" t="str">
        <f>TEXT(MONTH(Origen[[#This Row],[Fecha Compra]]),"MM")</f>
        <v>01</v>
      </c>
      <c r="K2776" s="7">
        <f>YEAR(Origen[[#This Row],[Fecha Compra]])</f>
        <v>2039</v>
      </c>
      <c r="L2776">
        <v>28</v>
      </c>
      <c r="M2776">
        <v>24</v>
      </c>
      <c r="N2776">
        <f>Origen[[#This Row],[Unidades]]*Origen[[#This Row],[PVP]]</f>
        <v>672</v>
      </c>
      <c r="O2776" s="1" t="s">
        <v>117</v>
      </c>
      <c r="P2776" s="1" t="s">
        <v>26</v>
      </c>
      <c r="Q2776" s="1" t="s">
        <v>118</v>
      </c>
      <c r="R2776" s="1" t="s">
        <v>39</v>
      </c>
      <c r="S2776" s="1" t="s">
        <v>36</v>
      </c>
      <c r="T2776" s="1" t="s">
        <v>21</v>
      </c>
      <c r="U2776" s="1" t="s">
        <v>79</v>
      </c>
    </row>
    <row r="2777" spans="1:21" x14ac:dyDescent="0.25">
      <c r="A2777">
        <v>2779</v>
      </c>
      <c r="B2777">
        <f>IF(IFERROR(VLOOKUP(Origen[[#This Row],[Customer ID]],A2778:A6676,1,FALSE),0)&gt;0,1,0)</f>
        <v>0</v>
      </c>
      <c r="C2777">
        <v>70</v>
      </c>
      <c r="D2777" s="1" t="s">
        <v>134</v>
      </c>
      <c r="E2777" s="1" t="str">
        <f>IF(Origen[[#This Row],[Genero Sin Depurar]]="","Desconocido",Origen[[#This Row],[Genero Sin Depurar]])</f>
        <v>Female</v>
      </c>
      <c r="F2777" s="1" t="s">
        <v>115</v>
      </c>
      <c r="G2777" s="1" t="s">
        <v>49</v>
      </c>
      <c r="H2777" s="2">
        <v>50848</v>
      </c>
      <c r="I2777" s="2" t="str">
        <f>TEXT(Origen[[#This Row],[Fecha Compra]],"dddd")</f>
        <v>sábado</v>
      </c>
      <c r="J2777" s="7" t="str">
        <f>TEXT(MONTH(Origen[[#This Row],[Fecha Compra]]),"MM")</f>
        <v>01</v>
      </c>
      <c r="K2777" s="7">
        <f>YEAR(Origen[[#This Row],[Fecha Compra]])</f>
        <v>2039</v>
      </c>
      <c r="L2777">
        <v>24</v>
      </c>
      <c r="M2777">
        <v>57</v>
      </c>
      <c r="N2777">
        <f>Origen[[#This Row],[Unidades]]*Origen[[#This Row],[PVP]]</f>
        <v>1368</v>
      </c>
      <c r="O2777" s="1" t="s">
        <v>120</v>
      </c>
      <c r="P2777" s="1" t="s">
        <v>6</v>
      </c>
      <c r="Q2777" s="1" t="s">
        <v>116</v>
      </c>
      <c r="R2777" s="1" t="s">
        <v>19</v>
      </c>
      <c r="S2777" s="1" t="s">
        <v>36</v>
      </c>
      <c r="T2777" s="1" t="s">
        <v>21</v>
      </c>
      <c r="U2777" s="1" t="s">
        <v>58</v>
      </c>
    </row>
    <row r="2778" spans="1:21" x14ac:dyDescent="0.25">
      <c r="A2778">
        <v>2780</v>
      </c>
      <c r="B2778">
        <f>IF(IFERROR(VLOOKUP(Origen[[#This Row],[Customer ID]],A2779:A6677,1,FALSE),0)&gt;0,1,0)</f>
        <v>0</v>
      </c>
      <c r="C2778">
        <v>61</v>
      </c>
      <c r="D2778" s="1" t="s">
        <v>134</v>
      </c>
      <c r="E2778" s="1" t="str">
        <f>IF(Origen[[#This Row],[Genero Sin Depurar]]="","Desconocido",Origen[[#This Row],[Genero Sin Depurar]])</f>
        <v>Female</v>
      </c>
      <c r="F2778" s="1" t="s">
        <v>71</v>
      </c>
      <c r="G2778" s="1" t="s">
        <v>49</v>
      </c>
      <c r="H2778" s="2">
        <v>50850</v>
      </c>
      <c r="I2778" s="2" t="str">
        <f>TEXT(Origen[[#This Row],[Fecha Compra]],"dddd")</f>
        <v>lunes</v>
      </c>
      <c r="J2778" s="7" t="str">
        <f>TEXT(MONTH(Origen[[#This Row],[Fecha Compra]]),"MM")</f>
        <v>01</v>
      </c>
      <c r="K2778" s="7">
        <f>YEAR(Origen[[#This Row],[Fecha Compra]])</f>
        <v>2039</v>
      </c>
      <c r="L2778">
        <v>14</v>
      </c>
      <c r="M2778">
        <v>66</v>
      </c>
      <c r="N2778">
        <f>Origen[[#This Row],[Unidades]]*Origen[[#This Row],[PVP]]</f>
        <v>924</v>
      </c>
      <c r="O2778" s="1" t="s">
        <v>38</v>
      </c>
      <c r="P2778" s="1" t="s">
        <v>6</v>
      </c>
      <c r="Q2778" s="1" t="s">
        <v>126</v>
      </c>
      <c r="R2778" s="1" t="s">
        <v>8</v>
      </c>
      <c r="S2778" s="1" t="s">
        <v>9</v>
      </c>
      <c r="T2778" s="1" t="s">
        <v>21</v>
      </c>
      <c r="U2778" s="1" t="s">
        <v>11</v>
      </c>
    </row>
    <row r="2779" spans="1:21" x14ac:dyDescent="0.25">
      <c r="A2779">
        <v>2781</v>
      </c>
      <c r="B2779">
        <f>IF(IFERROR(VLOOKUP(Origen[[#This Row],[Customer ID]],A2780:A6678,1,FALSE),0)&gt;0,1,0)</f>
        <v>0</v>
      </c>
      <c r="C2779">
        <v>33</v>
      </c>
      <c r="D2779" s="1" t="s">
        <v>134</v>
      </c>
      <c r="E2779" s="1" t="str">
        <f>IF(Origen[[#This Row],[Genero Sin Depurar]]="","Desconocido",Origen[[#This Row],[Genero Sin Depurar]])</f>
        <v>Female</v>
      </c>
      <c r="F2779" s="1" t="s">
        <v>119</v>
      </c>
      <c r="G2779" s="1" t="s">
        <v>24</v>
      </c>
      <c r="H2779" s="2">
        <v>50852</v>
      </c>
      <c r="I2779" s="2" t="str">
        <f>TEXT(Origen[[#This Row],[Fecha Compra]],"dddd")</f>
        <v>miércoles</v>
      </c>
      <c r="J2779" s="7" t="str">
        <f>TEXT(MONTH(Origen[[#This Row],[Fecha Compra]]),"MM")</f>
        <v>01</v>
      </c>
      <c r="K2779" s="7">
        <f>YEAR(Origen[[#This Row],[Fecha Compra]])</f>
        <v>2039</v>
      </c>
      <c r="L2779">
        <v>29</v>
      </c>
      <c r="M2779">
        <v>70</v>
      </c>
      <c r="N2779">
        <f>Origen[[#This Row],[Unidades]]*Origen[[#This Row],[PVP]]</f>
        <v>2030</v>
      </c>
      <c r="O2779" s="1" t="s">
        <v>105</v>
      </c>
      <c r="P2779" s="1" t="s">
        <v>26</v>
      </c>
      <c r="Q2779" s="1" t="s">
        <v>43</v>
      </c>
      <c r="R2779" s="1" t="s">
        <v>8</v>
      </c>
      <c r="S2779" s="1" t="s">
        <v>27</v>
      </c>
      <c r="T2779" s="1" t="s">
        <v>28</v>
      </c>
      <c r="U2779" s="1" t="s">
        <v>11</v>
      </c>
    </row>
    <row r="2780" spans="1:21" x14ac:dyDescent="0.25">
      <c r="A2780">
        <v>2782</v>
      </c>
      <c r="B2780">
        <f>IF(IFERROR(VLOOKUP(Origen[[#This Row],[Customer ID]],A2781:A6679,1,FALSE),0)&gt;0,1,0)</f>
        <v>0</v>
      </c>
      <c r="C2780">
        <v>65</v>
      </c>
      <c r="D2780" s="1" t="s">
        <v>134</v>
      </c>
      <c r="E2780" s="1" t="str">
        <f>IF(Origen[[#This Row],[Genero Sin Depurar]]="","Desconocido",Origen[[#This Row],[Genero Sin Depurar]])</f>
        <v>Female</v>
      </c>
      <c r="F2780" s="1" t="s">
        <v>23</v>
      </c>
      <c r="G2780" s="1" t="s">
        <v>24</v>
      </c>
      <c r="H2780" s="2">
        <v>50854</v>
      </c>
      <c r="I2780" s="2" t="str">
        <f>TEXT(Origen[[#This Row],[Fecha Compra]],"dddd")</f>
        <v>viernes</v>
      </c>
      <c r="J2780" s="7" t="str">
        <f>TEXT(MONTH(Origen[[#This Row],[Fecha Compra]]),"MM")</f>
        <v>01</v>
      </c>
      <c r="K2780" s="7">
        <f>YEAR(Origen[[#This Row],[Fecha Compra]])</f>
        <v>2039</v>
      </c>
      <c r="L2780">
        <v>33</v>
      </c>
      <c r="M2780">
        <v>39</v>
      </c>
      <c r="N2780">
        <f>Origen[[#This Row],[Unidades]]*Origen[[#This Row],[PVP]]</f>
        <v>1287</v>
      </c>
      <c r="O2780" s="1" t="s">
        <v>73</v>
      </c>
      <c r="P2780" s="1" t="s">
        <v>26</v>
      </c>
      <c r="Q2780" s="1" t="s">
        <v>126</v>
      </c>
      <c r="R2780" s="1" t="s">
        <v>19</v>
      </c>
      <c r="S2780" s="1" t="s">
        <v>36</v>
      </c>
      <c r="T2780" s="1" t="s">
        <v>28</v>
      </c>
      <c r="U2780" s="1" t="s">
        <v>22</v>
      </c>
    </row>
    <row r="2781" spans="1:21" x14ac:dyDescent="0.25">
      <c r="A2781">
        <v>2783</v>
      </c>
      <c r="B2781">
        <f>IF(IFERROR(VLOOKUP(Origen[[#This Row],[Customer ID]],A2782:A6680,1,FALSE),0)&gt;0,1,0)</f>
        <v>0</v>
      </c>
      <c r="C2781">
        <v>41</v>
      </c>
      <c r="D2781" s="1" t="s">
        <v>134</v>
      </c>
      <c r="E2781" s="1" t="str">
        <f>IF(Origen[[#This Row],[Genero Sin Depurar]]="","Desconocido",Origen[[#This Row],[Genero Sin Depurar]])</f>
        <v>Female</v>
      </c>
      <c r="F2781" s="1" t="s">
        <v>125</v>
      </c>
      <c r="G2781" s="1" t="s">
        <v>49</v>
      </c>
      <c r="H2781" s="2">
        <v>50856</v>
      </c>
      <c r="I2781" s="2" t="str">
        <f>TEXT(Origen[[#This Row],[Fecha Compra]],"dddd")</f>
        <v>domingo</v>
      </c>
      <c r="J2781" s="7" t="str">
        <f>TEXT(MONTH(Origen[[#This Row],[Fecha Compra]]),"MM")</f>
        <v>01</v>
      </c>
      <c r="K2781" s="7">
        <f>YEAR(Origen[[#This Row],[Fecha Compra]])</f>
        <v>2039</v>
      </c>
      <c r="L2781">
        <v>30</v>
      </c>
      <c r="M2781">
        <v>34</v>
      </c>
      <c r="N2781">
        <f>Origen[[#This Row],[Unidades]]*Origen[[#This Row],[PVP]]</f>
        <v>1020</v>
      </c>
      <c r="O2781" s="1" t="s">
        <v>117</v>
      </c>
      <c r="P2781" s="1" t="s">
        <v>18</v>
      </c>
      <c r="Q2781" s="1" t="s">
        <v>91</v>
      </c>
      <c r="R2781" s="1" t="s">
        <v>19</v>
      </c>
      <c r="S2781" s="1" t="s">
        <v>20</v>
      </c>
      <c r="T2781" s="1" t="s">
        <v>28</v>
      </c>
      <c r="U2781" s="1" t="s">
        <v>31</v>
      </c>
    </row>
    <row r="2782" spans="1:21" x14ac:dyDescent="0.25">
      <c r="A2782">
        <v>2784</v>
      </c>
      <c r="B2782">
        <f>IF(IFERROR(VLOOKUP(Origen[[#This Row],[Customer ID]],A2783:A6681,1,FALSE),0)&gt;0,1,0)</f>
        <v>0</v>
      </c>
      <c r="C2782">
        <v>19</v>
      </c>
      <c r="D2782" s="1" t="s">
        <v>134</v>
      </c>
      <c r="E2782" s="1" t="str">
        <f>IF(Origen[[#This Row],[Genero Sin Depurar]]="","Desconocido",Origen[[#This Row],[Genero Sin Depurar]])</f>
        <v>Female</v>
      </c>
      <c r="F2782" s="1" t="s">
        <v>69</v>
      </c>
      <c r="G2782" s="1" t="s">
        <v>4</v>
      </c>
      <c r="H2782" s="2">
        <v>50858</v>
      </c>
      <c r="I2782" s="2" t="str">
        <f>TEXT(Origen[[#This Row],[Fecha Compra]],"dddd")</f>
        <v>martes</v>
      </c>
      <c r="J2782" s="7" t="str">
        <f>TEXT(MONTH(Origen[[#This Row],[Fecha Compra]]),"MM")</f>
        <v>01</v>
      </c>
      <c r="K2782" s="7">
        <f>YEAR(Origen[[#This Row],[Fecha Compra]])</f>
        <v>2039</v>
      </c>
      <c r="L2782">
        <v>26</v>
      </c>
      <c r="M2782">
        <v>38</v>
      </c>
      <c r="N2782">
        <f>Origen[[#This Row],[Unidades]]*Origen[[#This Row],[PVP]]</f>
        <v>988</v>
      </c>
      <c r="O2782" s="1" t="s">
        <v>123</v>
      </c>
      <c r="P2782" s="1" t="s">
        <v>26</v>
      </c>
      <c r="Q2782" s="1" t="s">
        <v>47</v>
      </c>
      <c r="R2782" s="1" t="s">
        <v>19</v>
      </c>
      <c r="S2782" s="1" t="s">
        <v>27</v>
      </c>
      <c r="T2782" s="1" t="s">
        <v>21</v>
      </c>
      <c r="U2782" s="1" t="s">
        <v>40</v>
      </c>
    </row>
    <row r="2783" spans="1:21" x14ac:dyDescent="0.25">
      <c r="A2783">
        <v>2785</v>
      </c>
      <c r="B2783">
        <f>IF(IFERROR(VLOOKUP(Origen[[#This Row],[Customer ID]],A2784:A6682,1,FALSE),0)&gt;0,1,0)</f>
        <v>0</v>
      </c>
      <c r="C2783">
        <v>33</v>
      </c>
      <c r="D2783" s="1" t="s">
        <v>134</v>
      </c>
      <c r="E2783" s="1" t="str">
        <f>IF(Origen[[#This Row],[Genero Sin Depurar]]="","Desconocido",Origen[[#This Row],[Genero Sin Depurar]])</f>
        <v>Female</v>
      </c>
      <c r="F2783" s="1" t="s">
        <v>69</v>
      </c>
      <c r="G2783" s="1" t="s">
        <v>4</v>
      </c>
      <c r="H2783" s="2">
        <v>50860</v>
      </c>
      <c r="I2783" s="2" t="str">
        <f>TEXT(Origen[[#This Row],[Fecha Compra]],"dddd")</f>
        <v>jueves</v>
      </c>
      <c r="J2783" s="7" t="str">
        <f>TEXT(MONTH(Origen[[#This Row],[Fecha Compra]]),"MM")</f>
        <v>01</v>
      </c>
      <c r="K2783" s="7">
        <f>YEAR(Origen[[#This Row],[Fecha Compra]])</f>
        <v>2039</v>
      </c>
      <c r="L2783">
        <v>12</v>
      </c>
      <c r="M2783">
        <v>70</v>
      </c>
      <c r="N2783">
        <f>Origen[[#This Row],[Unidades]]*Origen[[#This Row],[PVP]]</f>
        <v>840</v>
      </c>
      <c r="O2783" s="1" t="s">
        <v>117</v>
      </c>
      <c r="P2783" s="1" t="s">
        <v>26</v>
      </c>
      <c r="Q2783" s="1" t="s">
        <v>76</v>
      </c>
      <c r="R2783" s="1" t="s">
        <v>8</v>
      </c>
      <c r="S2783" s="1" t="s">
        <v>9</v>
      </c>
      <c r="T2783" s="1" t="s">
        <v>28</v>
      </c>
      <c r="U2783" s="1" t="s">
        <v>79</v>
      </c>
    </row>
    <row r="2784" spans="1:21" x14ac:dyDescent="0.25">
      <c r="A2784">
        <v>2786</v>
      </c>
      <c r="B2784">
        <f>IF(IFERROR(VLOOKUP(Origen[[#This Row],[Customer ID]],A2785:A6683,1,FALSE),0)&gt;0,1,0)</f>
        <v>0</v>
      </c>
      <c r="C2784">
        <v>53</v>
      </c>
      <c r="D2784" s="1" t="s">
        <v>134</v>
      </c>
      <c r="E2784" s="1" t="str">
        <f>IF(Origen[[#This Row],[Genero Sin Depurar]]="","Desconocido",Origen[[#This Row],[Genero Sin Depurar]])</f>
        <v>Female</v>
      </c>
      <c r="F2784" s="1" t="s">
        <v>3</v>
      </c>
      <c r="G2784" s="1" t="s">
        <v>4</v>
      </c>
      <c r="H2784" s="2">
        <v>50862</v>
      </c>
      <c r="I2784" s="2" t="str">
        <f>TEXT(Origen[[#This Row],[Fecha Compra]],"dddd")</f>
        <v>sábado</v>
      </c>
      <c r="J2784" s="7" t="str">
        <f>TEXT(MONTH(Origen[[#This Row],[Fecha Compra]]),"MM")</f>
        <v>01</v>
      </c>
      <c r="K2784" s="7">
        <f>YEAR(Origen[[#This Row],[Fecha Compra]])</f>
        <v>2039</v>
      </c>
      <c r="L2784">
        <v>13</v>
      </c>
      <c r="M2784">
        <v>80</v>
      </c>
      <c r="N2784">
        <f>Origen[[#This Row],[Unidades]]*Origen[[#This Row],[PVP]]</f>
        <v>1040</v>
      </c>
      <c r="O2784" s="1" t="s">
        <v>42</v>
      </c>
      <c r="P2784" s="1" t="s">
        <v>18</v>
      </c>
      <c r="Q2784" s="1" t="s">
        <v>78</v>
      </c>
      <c r="R2784" s="1" t="s">
        <v>35</v>
      </c>
      <c r="S2784" s="1" t="s">
        <v>27</v>
      </c>
      <c r="T2784" s="1" t="s">
        <v>57</v>
      </c>
      <c r="U2784" s="1" t="s">
        <v>70</v>
      </c>
    </row>
    <row r="2785" spans="1:21" x14ac:dyDescent="0.25">
      <c r="A2785">
        <v>2787</v>
      </c>
      <c r="B2785">
        <f>IF(IFERROR(VLOOKUP(Origen[[#This Row],[Customer ID]],A2786:A6684,1,FALSE),0)&gt;0,1,0)</f>
        <v>0</v>
      </c>
      <c r="C2785">
        <v>54</v>
      </c>
      <c r="D2785" s="1" t="s">
        <v>134</v>
      </c>
      <c r="E2785" s="1" t="str">
        <f>IF(Origen[[#This Row],[Genero Sin Depurar]]="","Desconocido",Origen[[#This Row],[Genero Sin Depurar]])</f>
        <v>Female</v>
      </c>
      <c r="F2785" s="1" t="s">
        <v>48</v>
      </c>
      <c r="G2785" s="1" t="s">
        <v>49</v>
      </c>
      <c r="H2785" s="2">
        <v>50864</v>
      </c>
      <c r="I2785" s="2" t="str">
        <f>TEXT(Origen[[#This Row],[Fecha Compra]],"dddd")</f>
        <v>lunes</v>
      </c>
      <c r="J2785" s="7" t="str">
        <f>TEXT(MONTH(Origen[[#This Row],[Fecha Compra]]),"MM")</f>
        <v>01</v>
      </c>
      <c r="K2785" s="7">
        <f>YEAR(Origen[[#This Row],[Fecha Compra]])</f>
        <v>2039</v>
      </c>
      <c r="L2785">
        <v>41</v>
      </c>
      <c r="M2785">
        <v>51</v>
      </c>
      <c r="N2785">
        <f>Origen[[#This Row],[Unidades]]*Origen[[#This Row],[PVP]]</f>
        <v>2091</v>
      </c>
      <c r="O2785" s="1" t="s">
        <v>94</v>
      </c>
      <c r="P2785" s="1" t="s">
        <v>26</v>
      </c>
      <c r="Q2785" s="1" t="s">
        <v>65</v>
      </c>
      <c r="R2785" s="1" t="s">
        <v>19</v>
      </c>
      <c r="S2785" s="1" t="s">
        <v>27</v>
      </c>
      <c r="T2785" s="1" t="s">
        <v>68</v>
      </c>
      <c r="U2785" s="1" t="s">
        <v>79</v>
      </c>
    </row>
    <row r="2786" spans="1:21" x14ac:dyDescent="0.25">
      <c r="A2786">
        <v>2788</v>
      </c>
      <c r="B2786">
        <f>IF(IFERROR(VLOOKUP(Origen[[#This Row],[Customer ID]],A2787:A6685,1,FALSE),0)&gt;0,1,0)</f>
        <v>0</v>
      </c>
      <c r="C2786">
        <v>36</v>
      </c>
      <c r="D2786" s="1" t="s">
        <v>134</v>
      </c>
      <c r="E2786" s="1" t="str">
        <f>IF(Origen[[#This Row],[Genero Sin Depurar]]="","Desconocido",Origen[[#This Row],[Genero Sin Depurar]])</f>
        <v>Female</v>
      </c>
      <c r="F2786" s="1" t="s">
        <v>119</v>
      </c>
      <c r="G2786" s="1" t="s">
        <v>24</v>
      </c>
      <c r="H2786" s="2">
        <v>50866</v>
      </c>
      <c r="I2786" s="2" t="str">
        <f>TEXT(Origen[[#This Row],[Fecha Compra]],"dddd")</f>
        <v>miércoles</v>
      </c>
      <c r="J2786" s="7" t="str">
        <f>TEXT(MONTH(Origen[[#This Row],[Fecha Compra]]),"MM")</f>
        <v>01</v>
      </c>
      <c r="K2786" s="7">
        <f>YEAR(Origen[[#This Row],[Fecha Compra]])</f>
        <v>2039</v>
      </c>
      <c r="L2786">
        <v>4</v>
      </c>
      <c r="M2786">
        <v>79</v>
      </c>
      <c r="N2786">
        <f>Origen[[#This Row],[Unidades]]*Origen[[#This Row],[PVP]]</f>
        <v>316</v>
      </c>
      <c r="O2786" s="1" t="s">
        <v>46</v>
      </c>
      <c r="P2786" s="1" t="s">
        <v>74</v>
      </c>
      <c r="Q2786" s="1" t="s">
        <v>51</v>
      </c>
      <c r="R2786" s="1" t="s">
        <v>19</v>
      </c>
      <c r="S2786" s="1" t="s">
        <v>27</v>
      </c>
      <c r="T2786" s="1" t="s">
        <v>10</v>
      </c>
      <c r="U2786" s="1" t="s">
        <v>11</v>
      </c>
    </row>
    <row r="2787" spans="1:21" x14ac:dyDescent="0.25">
      <c r="A2787">
        <v>2789</v>
      </c>
      <c r="B2787">
        <f>IF(IFERROR(VLOOKUP(Origen[[#This Row],[Customer ID]],A2788:A6686,1,FALSE),0)&gt;0,1,0)</f>
        <v>0</v>
      </c>
      <c r="C2787">
        <v>56</v>
      </c>
      <c r="D2787" s="1" t="s">
        <v>134</v>
      </c>
      <c r="E2787" s="1" t="str">
        <f>IF(Origen[[#This Row],[Genero Sin Depurar]]="","Desconocido",Origen[[#This Row],[Genero Sin Depurar]])</f>
        <v>Female</v>
      </c>
      <c r="F2787" s="1" t="s">
        <v>119</v>
      </c>
      <c r="G2787" s="1" t="s">
        <v>24</v>
      </c>
      <c r="H2787" s="2">
        <v>50868</v>
      </c>
      <c r="I2787" s="2" t="str">
        <f>TEXT(Origen[[#This Row],[Fecha Compra]],"dddd")</f>
        <v>viernes</v>
      </c>
      <c r="J2787" s="7" t="str">
        <f>TEXT(MONTH(Origen[[#This Row],[Fecha Compra]]),"MM")</f>
        <v>01</v>
      </c>
      <c r="K2787" s="7">
        <f>YEAR(Origen[[#This Row],[Fecha Compra]])</f>
        <v>2039</v>
      </c>
      <c r="L2787">
        <v>2</v>
      </c>
      <c r="M2787">
        <v>92</v>
      </c>
      <c r="N2787">
        <f>Origen[[#This Row],[Unidades]]*Origen[[#This Row],[PVP]]</f>
        <v>184</v>
      </c>
      <c r="O2787" s="1" t="s">
        <v>25</v>
      </c>
      <c r="P2787" s="1" t="s">
        <v>26</v>
      </c>
      <c r="Q2787" s="1" t="s">
        <v>60</v>
      </c>
      <c r="R2787" s="1" t="s">
        <v>35</v>
      </c>
      <c r="S2787" s="1" t="s">
        <v>20</v>
      </c>
      <c r="T2787" s="1" t="s">
        <v>21</v>
      </c>
      <c r="U2787" s="1" t="s">
        <v>31</v>
      </c>
    </row>
    <row r="2788" spans="1:21" x14ac:dyDescent="0.25">
      <c r="A2788">
        <v>2790</v>
      </c>
      <c r="B2788">
        <f>IF(IFERROR(VLOOKUP(Origen[[#This Row],[Customer ID]],A2789:A6687,1,FALSE),0)&gt;0,1,0)</f>
        <v>0</v>
      </c>
      <c r="C2788">
        <v>28</v>
      </c>
      <c r="D2788" s="1" t="s">
        <v>134</v>
      </c>
      <c r="E2788" s="1" t="str">
        <f>IF(Origen[[#This Row],[Genero Sin Depurar]]="","Desconocido",Origen[[#This Row],[Genero Sin Depurar]])</f>
        <v>Female</v>
      </c>
      <c r="F2788" s="1" t="s">
        <v>12</v>
      </c>
      <c r="G2788" s="1" t="s">
        <v>4</v>
      </c>
      <c r="H2788" s="2">
        <v>50870</v>
      </c>
      <c r="I2788" s="2" t="str">
        <f>TEXT(Origen[[#This Row],[Fecha Compra]],"dddd")</f>
        <v>domingo</v>
      </c>
      <c r="J2788" s="7" t="str">
        <f>TEXT(MONTH(Origen[[#This Row],[Fecha Compra]]),"MM")</f>
        <v>01</v>
      </c>
      <c r="K2788" s="7">
        <f>YEAR(Origen[[#This Row],[Fecha Compra]])</f>
        <v>2039</v>
      </c>
      <c r="L2788">
        <v>28</v>
      </c>
      <c r="M2788">
        <v>85</v>
      </c>
      <c r="N2788">
        <f>Origen[[#This Row],[Unidades]]*Origen[[#This Row],[PVP]]</f>
        <v>2380</v>
      </c>
      <c r="O2788" s="1" t="s">
        <v>80</v>
      </c>
      <c r="P2788" s="1" t="s">
        <v>6</v>
      </c>
      <c r="Q2788" s="1" t="s">
        <v>103</v>
      </c>
      <c r="R2788" s="1" t="s">
        <v>39</v>
      </c>
      <c r="S2788" s="1" t="s">
        <v>9</v>
      </c>
      <c r="T2788" s="1" t="s">
        <v>21</v>
      </c>
      <c r="U2788" s="1" t="s">
        <v>58</v>
      </c>
    </row>
    <row r="2789" spans="1:21" x14ac:dyDescent="0.25">
      <c r="A2789">
        <v>2791</v>
      </c>
      <c r="B2789">
        <f>IF(IFERROR(VLOOKUP(Origen[[#This Row],[Customer ID]],A2790:A6688,1,FALSE),0)&gt;0,1,0)</f>
        <v>0</v>
      </c>
      <c r="C2789">
        <v>34</v>
      </c>
      <c r="D2789" s="1" t="s">
        <v>134</v>
      </c>
      <c r="E2789" s="1" t="str">
        <f>IF(Origen[[#This Row],[Genero Sin Depurar]]="","Desconocido",Origen[[#This Row],[Genero Sin Depurar]])</f>
        <v>Female</v>
      </c>
      <c r="F2789" s="1" t="s">
        <v>107</v>
      </c>
      <c r="G2789" s="1" t="s">
        <v>4</v>
      </c>
      <c r="H2789" s="2">
        <v>50872</v>
      </c>
      <c r="I2789" s="2" t="str">
        <f>TEXT(Origen[[#This Row],[Fecha Compra]],"dddd")</f>
        <v>martes</v>
      </c>
      <c r="J2789" s="7" t="str">
        <f>TEXT(MONTH(Origen[[#This Row],[Fecha Compra]]),"MM")</f>
        <v>01</v>
      </c>
      <c r="K2789" s="7">
        <f>YEAR(Origen[[#This Row],[Fecha Compra]])</f>
        <v>2039</v>
      </c>
      <c r="L2789">
        <v>24</v>
      </c>
      <c r="M2789">
        <v>63</v>
      </c>
      <c r="N2789">
        <f>Origen[[#This Row],[Unidades]]*Origen[[#This Row],[PVP]]</f>
        <v>1512</v>
      </c>
      <c r="O2789" s="1" t="s">
        <v>13</v>
      </c>
      <c r="P2789" s="1" t="s">
        <v>26</v>
      </c>
      <c r="Q2789" s="1" t="s">
        <v>76</v>
      </c>
      <c r="R2789" s="1" t="s">
        <v>19</v>
      </c>
      <c r="S2789" s="1" t="s">
        <v>20</v>
      </c>
      <c r="T2789" s="1" t="s">
        <v>68</v>
      </c>
      <c r="U2789" s="1" t="s">
        <v>31</v>
      </c>
    </row>
    <row r="2790" spans="1:21" x14ac:dyDescent="0.25">
      <c r="A2790">
        <v>2792</v>
      </c>
      <c r="B2790">
        <f>IF(IFERROR(VLOOKUP(Origen[[#This Row],[Customer ID]],A2791:A6689,1,FALSE),0)&gt;0,1,0)</f>
        <v>0</v>
      </c>
      <c r="C2790">
        <v>43</v>
      </c>
      <c r="D2790" s="1" t="s">
        <v>134</v>
      </c>
      <c r="E2790" s="1" t="str">
        <f>IF(Origen[[#This Row],[Genero Sin Depurar]]="","Desconocido",Origen[[#This Row],[Genero Sin Depurar]])</f>
        <v>Female</v>
      </c>
      <c r="F2790" s="1" t="s">
        <v>125</v>
      </c>
      <c r="G2790" s="1" t="s">
        <v>49</v>
      </c>
      <c r="H2790" s="2">
        <v>50874</v>
      </c>
      <c r="I2790" s="2" t="str">
        <f>TEXT(Origen[[#This Row],[Fecha Compra]],"dddd")</f>
        <v>jueves</v>
      </c>
      <c r="J2790" s="7" t="str">
        <f>TEXT(MONTH(Origen[[#This Row],[Fecha Compra]]),"MM")</f>
        <v>01</v>
      </c>
      <c r="K2790" s="7">
        <f>YEAR(Origen[[#This Row],[Fecha Compra]])</f>
        <v>2039</v>
      </c>
      <c r="L2790">
        <v>14</v>
      </c>
      <c r="M2790">
        <v>60</v>
      </c>
      <c r="N2790">
        <f>Origen[[#This Row],[Unidades]]*Origen[[#This Row],[PVP]]</f>
        <v>840</v>
      </c>
      <c r="O2790" s="1" t="s">
        <v>128</v>
      </c>
      <c r="P2790" s="1" t="s">
        <v>26</v>
      </c>
      <c r="Q2790" s="1" t="s">
        <v>116</v>
      </c>
      <c r="R2790" s="1" t="s">
        <v>39</v>
      </c>
      <c r="S2790" s="1" t="s">
        <v>9</v>
      </c>
      <c r="T2790" s="1" t="s">
        <v>10</v>
      </c>
      <c r="U2790" s="1" t="s">
        <v>11</v>
      </c>
    </row>
    <row r="2791" spans="1:21" x14ac:dyDescent="0.25">
      <c r="A2791">
        <v>2793</v>
      </c>
      <c r="B2791">
        <f>IF(IFERROR(VLOOKUP(Origen[[#This Row],[Customer ID]],A2792:A6690,1,FALSE),0)&gt;0,1,0)</f>
        <v>0</v>
      </c>
      <c r="C2791">
        <v>54</v>
      </c>
      <c r="D2791" s="1" t="s">
        <v>134</v>
      </c>
      <c r="E2791" s="1" t="str">
        <f>IF(Origen[[#This Row],[Genero Sin Depurar]]="","Desconocido",Origen[[#This Row],[Genero Sin Depurar]])</f>
        <v>Female</v>
      </c>
      <c r="F2791" s="1" t="s">
        <v>41</v>
      </c>
      <c r="G2791" s="1" t="s">
        <v>4</v>
      </c>
      <c r="H2791" s="2">
        <v>50876</v>
      </c>
      <c r="I2791" s="2" t="str">
        <f>TEXT(Origen[[#This Row],[Fecha Compra]],"dddd")</f>
        <v>sábado</v>
      </c>
      <c r="J2791" s="7" t="str">
        <f>TEXT(MONTH(Origen[[#This Row],[Fecha Compra]]),"MM")</f>
        <v>01</v>
      </c>
      <c r="K2791" s="7">
        <f>YEAR(Origen[[#This Row],[Fecha Compra]])</f>
        <v>2039</v>
      </c>
      <c r="L2791">
        <v>11</v>
      </c>
      <c r="M2791">
        <v>44</v>
      </c>
      <c r="N2791">
        <f>Origen[[#This Row],[Unidades]]*Origen[[#This Row],[PVP]]</f>
        <v>484</v>
      </c>
      <c r="O2791" s="1" t="s">
        <v>5</v>
      </c>
      <c r="P2791" s="1" t="s">
        <v>6</v>
      </c>
      <c r="Q2791" s="1" t="s">
        <v>65</v>
      </c>
      <c r="R2791" s="1" t="s">
        <v>8</v>
      </c>
      <c r="S2791" s="1" t="s">
        <v>9</v>
      </c>
      <c r="T2791" s="1" t="s">
        <v>21</v>
      </c>
      <c r="U2791" s="1" t="s">
        <v>22</v>
      </c>
    </row>
    <row r="2792" spans="1:21" x14ac:dyDescent="0.25">
      <c r="A2792">
        <v>2794</v>
      </c>
      <c r="B2792">
        <f>IF(IFERROR(VLOOKUP(Origen[[#This Row],[Customer ID]],A2793:A6691,1,FALSE),0)&gt;0,1,0)</f>
        <v>0</v>
      </c>
      <c r="C2792">
        <v>37</v>
      </c>
      <c r="D2792" s="1" t="s">
        <v>134</v>
      </c>
      <c r="E2792" s="1" t="str">
        <f>IF(Origen[[#This Row],[Genero Sin Depurar]]="","Desconocido",Origen[[#This Row],[Genero Sin Depurar]])</f>
        <v>Female</v>
      </c>
      <c r="F2792" s="1" t="s">
        <v>119</v>
      </c>
      <c r="G2792" s="1" t="s">
        <v>24</v>
      </c>
      <c r="H2792" s="2">
        <v>50878</v>
      </c>
      <c r="I2792" s="2" t="str">
        <f>TEXT(Origen[[#This Row],[Fecha Compra]],"dddd")</f>
        <v>lunes</v>
      </c>
      <c r="J2792" s="7" t="str">
        <f>TEXT(MONTH(Origen[[#This Row],[Fecha Compra]]),"MM")</f>
        <v>01</v>
      </c>
      <c r="K2792" s="7">
        <f>YEAR(Origen[[#This Row],[Fecha Compra]])</f>
        <v>2039</v>
      </c>
      <c r="L2792">
        <v>27</v>
      </c>
      <c r="M2792">
        <v>57</v>
      </c>
      <c r="N2792">
        <f>Origen[[#This Row],[Unidades]]*Origen[[#This Row],[PVP]]</f>
        <v>1539</v>
      </c>
      <c r="O2792" s="1" t="s">
        <v>17</v>
      </c>
      <c r="P2792" s="1" t="s">
        <v>26</v>
      </c>
      <c r="Q2792" s="1" t="s">
        <v>47</v>
      </c>
      <c r="R2792" s="1" t="s">
        <v>19</v>
      </c>
      <c r="S2792" s="1" t="s">
        <v>36</v>
      </c>
      <c r="T2792" s="1" t="s">
        <v>68</v>
      </c>
      <c r="U2792" s="1" t="s">
        <v>58</v>
      </c>
    </row>
    <row r="2793" spans="1:21" x14ac:dyDescent="0.25">
      <c r="A2793">
        <v>2795</v>
      </c>
      <c r="B2793">
        <f>IF(IFERROR(VLOOKUP(Origen[[#This Row],[Customer ID]],A2794:A6692,1,FALSE),0)&gt;0,1,0)</f>
        <v>0</v>
      </c>
      <c r="C2793">
        <v>33</v>
      </c>
      <c r="D2793" s="1" t="s">
        <v>134</v>
      </c>
      <c r="E2793" s="1" t="str">
        <f>IF(Origen[[#This Row],[Genero Sin Depurar]]="","Desconocido",Origen[[#This Row],[Genero Sin Depurar]])</f>
        <v>Female</v>
      </c>
      <c r="F2793" s="1" t="s">
        <v>84</v>
      </c>
      <c r="G2793" s="1" t="s">
        <v>45</v>
      </c>
      <c r="H2793" s="2">
        <v>50880</v>
      </c>
      <c r="I2793" s="2" t="str">
        <f>TEXT(Origen[[#This Row],[Fecha Compra]],"dddd")</f>
        <v>miércoles</v>
      </c>
      <c r="J2793" s="7" t="str">
        <f>TEXT(MONTH(Origen[[#This Row],[Fecha Compra]]),"MM")</f>
        <v>01</v>
      </c>
      <c r="K2793" s="7">
        <f>YEAR(Origen[[#This Row],[Fecha Compra]])</f>
        <v>2039</v>
      </c>
      <c r="L2793">
        <v>7</v>
      </c>
      <c r="M2793">
        <v>24</v>
      </c>
      <c r="N2793">
        <f>Origen[[#This Row],[Unidades]]*Origen[[#This Row],[PVP]]</f>
        <v>168</v>
      </c>
      <c r="O2793" s="1" t="s">
        <v>66</v>
      </c>
      <c r="P2793" s="1" t="s">
        <v>26</v>
      </c>
      <c r="Q2793" s="1" t="s">
        <v>62</v>
      </c>
      <c r="R2793" s="1" t="s">
        <v>39</v>
      </c>
      <c r="S2793" s="1" t="s">
        <v>36</v>
      </c>
      <c r="T2793" s="1" t="s">
        <v>15</v>
      </c>
      <c r="U2793" s="1" t="s">
        <v>11</v>
      </c>
    </row>
    <row r="2794" spans="1:21" x14ac:dyDescent="0.25">
      <c r="A2794">
        <v>2796</v>
      </c>
      <c r="B2794">
        <f>IF(IFERROR(VLOOKUP(Origen[[#This Row],[Customer ID]],A2795:A6693,1,FALSE),0)&gt;0,1,0)</f>
        <v>0</v>
      </c>
      <c r="C2794">
        <v>33</v>
      </c>
      <c r="D2794" s="1" t="s">
        <v>134</v>
      </c>
      <c r="E2794" s="1" t="str">
        <f>IF(Origen[[#This Row],[Genero Sin Depurar]]="","Desconocido",Origen[[#This Row],[Genero Sin Depurar]])</f>
        <v>Female</v>
      </c>
      <c r="F2794" s="1" t="s">
        <v>101</v>
      </c>
      <c r="G2794" s="1" t="s">
        <v>49</v>
      </c>
      <c r="H2794" s="2">
        <v>50882</v>
      </c>
      <c r="I2794" s="2" t="str">
        <f>TEXT(Origen[[#This Row],[Fecha Compra]],"dddd")</f>
        <v>viernes</v>
      </c>
      <c r="J2794" s="7" t="str">
        <f>TEXT(MONTH(Origen[[#This Row],[Fecha Compra]]),"MM")</f>
        <v>01</v>
      </c>
      <c r="K2794" s="7">
        <f>YEAR(Origen[[#This Row],[Fecha Compra]])</f>
        <v>2039</v>
      </c>
      <c r="L2794">
        <v>49</v>
      </c>
      <c r="M2794">
        <v>35</v>
      </c>
      <c r="N2794">
        <f>Origen[[#This Row],[Unidades]]*Origen[[#This Row],[PVP]]</f>
        <v>1715</v>
      </c>
      <c r="O2794" s="1" t="s">
        <v>127</v>
      </c>
      <c r="P2794" s="1" t="s">
        <v>26</v>
      </c>
      <c r="Q2794" s="1" t="s">
        <v>118</v>
      </c>
      <c r="R2794" s="1" t="s">
        <v>8</v>
      </c>
      <c r="S2794" s="1" t="s">
        <v>56</v>
      </c>
      <c r="T2794" s="1" t="s">
        <v>28</v>
      </c>
      <c r="U2794" s="1" t="s">
        <v>31</v>
      </c>
    </row>
    <row r="2795" spans="1:21" x14ac:dyDescent="0.25">
      <c r="A2795">
        <v>2797</v>
      </c>
      <c r="B2795">
        <f>IF(IFERROR(VLOOKUP(Origen[[#This Row],[Customer ID]],A2796:A6694,1,FALSE),0)&gt;0,1,0)</f>
        <v>0</v>
      </c>
      <c r="C2795">
        <v>55</v>
      </c>
      <c r="D2795" s="1" t="s">
        <v>134</v>
      </c>
      <c r="E2795" s="1" t="str">
        <f>IF(Origen[[#This Row],[Genero Sin Depurar]]="","Desconocido",Origen[[#This Row],[Genero Sin Depurar]])</f>
        <v>Female</v>
      </c>
      <c r="F2795" s="1" t="s">
        <v>84</v>
      </c>
      <c r="G2795" s="1" t="s">
        <v>45</v>
      </c>
      <c r="H2795" s="2">
        <v>50884</v>
      </c>
      <c r="I2795" s="2" t="str">
        <f>TEXT(Origen[[#This Row],[Fecha Compra]],"dddd")</f>
        <v>domingo</v>
      </c>
      <c r="J2795" s="7" t="str">
        <f>TEXT(MONTH(Origen[[#This Row],[Fecha Compra]]),"MM")</f>
        <v>01</v>
      </c>
      <c r="K2795" s="7">
        <f>YEAR(Origen[[#This Row],[Fecha Compra]])</f>
        <v>2039</v>
      </c>
      <c r="L2795">
        <v>21</v>
      </c>
      <c r="M2795">
        <v>73</v>
      </c>
      <c r="N2795">
        <f>Origen[[#This Row],[Unidades]]*Origen[[#This Row],[PVP]]</f>
        <v>1533</v>
      </c>
      <c r="O2795" s="1" t="s">
        <v>83</v>
      </c>
      <c r="P2795" s="1" t="s">
        <v>26</v>
      </c>
      <c r="Q2795" s="1" t="s">
        <v>90</v>
      </c>
      <c r="R2795" s="1" t="s">
        <v>8</v>
      </c>
      <c r="S2795" s="1" t="s">
        <v>56</v>
      </c>
      <c r="T2795" s="1" t="s">
        <v>15</v>
      </c>
      <c r="U2795" s="1" t="s">
        <v>31</v>
      </c>
    </row>
    <row r="2796" spans="1:21" x14ac:dyDescent="0.25">
      <c r="A2796">
        <v>2798</v>
      </c>
      <c r="B2796">
        <f>IF(IFERROR(VLOOKUP(Origen[[#This Row],[Customer ID]],A2797:A6695,1,FALSE),0)&gt;0,1,0)</f>
        <v>0</v>
      </c>
      <c r="C2796">
        <v>63</v>
      </c>
      <c r="D2796" s="1" t="s">
        <v>134</v>
      </c>
      <c r="E2796" s="1" t="str">
        <f>IF(Origen[[#This Row],[Genero Sin Depurar]]="","Desconocido",Origen[[#This Row],[Genero Sin Depurar]])</f>
        <v>Female</v>
      </c>
      <c r="F2796" s="1" t="s">
        <v>88</v>
      </c>
      <c r="G2796" s="1" t="s">
        <v>49</v>
      </c>
      <c r="H2796" s="2">
        <v>50886</v>
      </c>
      <c r="I2796" s="2" t="str">
        <f>TEXT(Origen[[#This Row],[Fecha Compra]],"dddd")</f>
        <v>martes</v>
      </c>
      <c r="J2796" s="7" t="str">
        <f>TEXT(MONTH(Origen[[#This Row],[Fecha Compra]]),"MM")</f>
        <v>01</v>
      </c>
      <c r="K2796" s="7">
        <f>YEAR(Origen[[#This Row],[Fecha Compra]])</f>
        <v>2039</v>
      </c>
      <c r="L2796">
        <v>10</v>
      </c>
      <c r="M2796">
        <v>42</v>
      </c>
      <c r="N2796">
        <f>Origen[[#This Row],[Unidades]]*Origen[[#This Row],[PVP]]</f>
        <v>420</v>
      </c>
      <c r="O2796" s="1" t="s">
        <v>83</v>
      </c>
      <c r="P2796" s="1" t="s">
        <v>26</v>
      </c>
      <c r="Q2796" s="1" t="s">
        <v>78</v>
      </c>
      <c r="R2796" s="1" t="s">
        <v>8</v>
      </c>
      <c r="S2796" s="1" t="s">
        <v>9</v>
      </c>
      <c r="T2796" s="1" t="s">
        <v>10</v>
      </c>
      <c r="U2796" s="1" t="s">
        <v>79</v>
      </c>
    </row>
    <row r="2797" spans="1:21" x14ac:dyDescent="0.25">
      <c r="A2797">
        <v>2799</v>
      </c>
      <c r="B2797">
        <f>IF(IFERROR(VLOOKUP(Origen[[#This Row],[Customer ID]],A2798:A6696,1,FALSE),0)&gt;0,1,0)</f>
        <v>0</v>
      </c>
      <c r="C2797">
        <v>52</v>
      </c>
      <c r="D2797" s="1" t="s">
        <v>134</v>
      </c>
      <c r="E2797" s="1" t="str">
        <f>IF(Origen[[#This Row],[Genero Sin Depurar]]="","Desconocido",Origen[[#This Row],[Genero Sin Depurar]])</f>
        <v>Female</v>
      </c>
      <c r="F2797" s="1" t="s">
        <v>86</v>
      </c>
      <c r="G2797" s="1" t="s">
        <v>4</v>
      </c>
      <c r="H2797" s="2">
        <v>50888</v>
      </c>
      <c r="I2797" s="2" t="str">
        <f>TEXT(Origen[[#This Row],[Fecha Compra]],"dddd")</f>
        <v>jueves</v>
      </c>
      <c r="J2797" s="7" t="str">
        <f>TEXT(MONTH(Origen[[#This Row],[Fecha Compra]]),"MM")</f>
        <v>01</v>
      </c>
      <c r="K2797" s="7">
        <f>YEAR(Origen[[#This Row],[Fecha Compra]])</f>
        <v>2039</v>
      </c>
      <c r="L2797">
        <v>37</v>
      </c>
      <c r="M2797">
        <v>20</v>
      </c>
      <c r="N2797">
        <f>Origen[[#This Row],[Unidades]]*Origen[[#This Row],[PVP]]</f>
        <v>740</v>
      </c>
      <c r="O2797" s="1" t="s">
        <v>25</v>
      </c>
      <c r="P2797" s="1" t="s">
        <v>74</v>
      </c>
      <c r="Q2797" s="1" t="s">
        <v>90</v>
      </c>
      <c r="R2797" s="1" t="s">
        <v>8</v>
      </c>
      <c r="S2797" s="1" t="s">
        <v>56</v>
      </c>
      <c r="T2797" s="1" t="s">
        <v>28</v>
      </c>
      <c r="U2797" s="1" t="s">
        <v>22</v>
      </c>
    </row>
    <row r="2798" spans="1:21" x14ac:dyDescent="0.25">
      <c r="A2798">
        <v>2800</v>
      </c>
      <c r="B2798">
        <f>IF(IFERROR(VLOOKUP(Origen[[#This Row],[Customer ID]],A2799:A6697,1,FALSE),0)&gt;0,1,0)</f>
        <v>0</v>
      </c>
      <c r="C2798">
        <v>23</v>
      </c>
      <c r="D2798" s="1" t="s">
        <v>134</v>
      </c>
      <c r="E2798" s="1" t="str">
        <f>IF(Origen[[#This Row],[Genero Sin Depurar]]="","Desconocido",Origen[[#This Row],[Genero Sin Depurar]])</f>
        <v>Female</v>
      </c>
      <c r="F2798" s="1" t="s">
        <v>95</v>
      </c>
      <c r="G2798" s="1" t="s">
        <v>4</v>
      </c>
      <c r="H2798" s="2">
        <v>50890</v>
      </c>
      <c r="I2798" s="2" t="str">
        <f>TEXT(Origen[[#This Row],[Fecha Compra]],"dddd")</f>
        <v>sábado</v>
      </c>
      <c r="J2798" s="7" t="str">
        <f>TEXT(MONTH(Origen[[#This Row],[Fecha Compra]]),"MM")</f>
        <v>01</v>
      </c>
      <c r="K2798" s="7">
        <f>YEAR(Origen[[#This Row],[Fecha Compra]])</f>
        <v>2039</v>
      </c>
      <c r="L2798">
        <v>9</v>
      </c>
      <c r="M2798">
        <v>89</v>
      </c>
      <c r="N2798">
        <f>Origen[[#This Row],[Unidades]]*Origen[[#This Row],[PVP]]</f>
        <v>801</v>
      </c>
      <c r="O2798" s="1" t="s">
        <v>13</v>
      </c>
      <c r="P2798" s="1" t="s">
        <v>6</v>
      </c>
      <c r="Q2798" s="1" t="s">
        <v>51</v>
      </c>
      <c r="R2798" s="1" t="s">
        <v>19</v>
      </c>
      <c r="S2798" s="1" t="s">
        <v>20</v>
      </c>
      <c r="T2798" s="1" t="s">
        <v>57</v>
      </c>
      <c r="U2798" s="1" t="s">
        <v>79</v>
      </c>
    </row>
    <row r="2799" spans="1:21" x14ac:dyDescent="0.25">
      <c r="A2799">
        <v>2801</v>
      </c>
      <c r="B2799">
        <f>IF(IFERROR(VLOOKUP(Origen[[#This Row],[Customer ID]],A2800:A6698,1,FALSE),0)&gt;0,1,0)</f>
        <v>0</v>
      </c>
      <c r="C2799">
        <v>70</v>
      </c>
      <c r="D2799" s="1" t="s">
        <v>134</v>
      </c>
      <c r="E2799" s="1" t="str">
        <f>IF(Origen[[#This Row],[Genero Sin Depurar]]="","Desconocido",Origen[[#This Row],[Genero Sin Depurar]])</f>
        <v>Female</v>
      </c>
      <c r="F2799" s="1" t="s">
        <v>37</v>
      </c>
      <c r="G2799" s="1" t="s">
        <v>4</v>
      </c>
      <c r="H2799" s="2">
        <v>50892</v>
      </c>
      <c r="I2799" s="2" t="str">
        <f>TEXT(Origen[[#This Row],[Fecha Compra]],"dddd")</f>
        <v>lunes</v>
      </c>
      <c r="J2799" s="7" t="str">
        <f>TEXT(MONTH(Origen[[#This Row],[Fecha Compra]]),"MM")</f>
        <v>01</v>
      </c>
      <c r="K2799" s="7">
        <f>YEAR(Origen[[#This Row],[Fecha Compra]])</f>
        <v>2039</v>
      </c>
      <c r="L2799">
        <v>14</v>
      </c>
      <c r="M2799">
        <v>76</v>
      </c>
      <c r="N2799">
        <f>Origen[[#This Row],[Unidades]]*Origen[[#This Row],[PVP]]</f>
        <v>1064</v>
      </c>
      <c r="O2799" s="1" t="s">
        <v>54</v>
      </c>
      <c r="P2799" s="1" t="s">
        <v>6</v>
      </c>
      <c r="Q2799" s="1" t="s">
        <v>65</v>
      </c>
      <c r="R2799" s="1" t="s">
        <v>39</v>
      </c>
      <c r="S2799" s="1" t="s">
        <v>20</v>
      </c>
      <c r="T2799" s="1" t="s">
        <v>15</v>
      </c>
      <c r="U2799" s="1" t="s">
        <v>58</v>
      </c>
    </row>
    <row r="2800" spans="1:21" x14ac:dyDescent="0.25">
      <c r="A2800">
        <v>2802</v>
      </c>
      <c r="B2800">
        <f>IF(IFERROR(VLOOKUP(Origen[[#This Row],[Customer ID]],A2801:A6699,1,FALSE),0)&gt;0,1,0)</f>
        <v>0</v>
      </c>
      <c r="C2800">
        <v>64</v>
      </c>
      <c r="D2800" s="1" t="s">
        <v>134</v>
      </c>
      <c r="E2800" s="1" t="str">
        <f>IF(Origen[[#This Row],[Genero Sin Depurar]]="","Desconocido",Origen[[#This Row],[Genero Sin Depurar]])</f>
        <v>Female</v>
      </c>
      <c r="F2800" s="1" t="s">
        <v>37</v>
      </c>
      <c r="G2800" s="1" t="s">
        <v>4</v>
      </c>
      <c r="H2800" s="2">
        <v>50894</v>
      </c>
      <c r="I2800" s="2" t="str">
        <f>TEXT(Origen[[#This Row],[Fecha Compra]],"dddd")</f>
        <v>miércoles</v>
      </c>
      <c r="J2800" s="7" t="str">
        <f>TEXT(MONTH(Origen[[#This Row],[Fecha Compra]]),"MM")</f>
        <v>01</v>
      </c>
      <c r="K2800" s="7">
        <f>YEAR(Origen[[#This Row],[Fecha Compra]])</f>
        <v>2039</v>
      </c>
      <c r="L2800">
        <v>30</v>
      </c>
      <c r="M2800">
        <v>56</v>
      </c>
      <c r="N2800">
        <f>Origen[[#This Row],[Unidades]]*Origen[[#This Row],[PVP]]</f>
        <v>1680</v>
      </c>
      <c r="O2800" s="1" t="s">
        <v>112</v>
      </c>
      <c r="P2800" s="1" t="s">
        <v>26</v>
      </c>
      <c r="Q2800" s="1" t="s">
        <v>108</v>
      </c>
      <c r="R2800" s="1" t="s">
        <v>8</v>
      </c>
      <c r="S2800" s="1" t="s">
        <v>9</v>
      </c>
      <c r="T2800" s="1" t="s">
        <v>28</v>
      </c>
      <c r="U2800" s="1" t="s">
        <v>31</v>
      </c>
    </row>
    <row r="2801" spans="1:21" x14ac:dyDescent="0.25">
      <c r="A2801">
        <v>2803</v>
      </c>
      <c r="B2801">
        <f>IF(IFERROR(VLOOKUP(Origen[[#This Row],[Customer ID]],A2802:A6700,1,FALSE),0)&gt;0,1,0)</f>
        <v>0</v>
      </c>
      <c r="C2801">
        <v>22</v>
      </c>
      <c r="D2801" s="1" t="s">
        <v>134</v>
      </c>
      <c r="E2801" s="1" t="str">
        <f>IF(Origen[[#This Row],[Genero Sin Depurar]]="","Desconocido",Origen[[#This Row],[Genero Sin Depurar]])</f>
        <v>Female</v>
      </c>
      <c r="F2801" s="1" t="s">
        <v>44</v>
      </c>
      <c r="G2801" s="1" t="s">
        <v>45</v>
      </c>
      <c r="H2801" s="2">
        <v>50896</v>
      </c>
      <c r="I2801" s="2" t="str">
        <f>TEXT(Origen[[#This Row],[Fecha Compra]],"dddd")</f>
        <v>viernes</v>
      </c>
      <c r="J2801" s="7" t="str">
        <f>TEXT(MONTH(Origen[[#This Row],[Fecha Compra]]),"MM")</f>
        <v>01</v>
      </c>
      <c r="K2801" s="7">
        <f>YEAR(Origen[[#This Row],[Fecha Compra]])</f>
        <v>2039</v>
      </c>
      <c r="L2801">
        <v>42</v>
      </c>
      <c r="M2801">
        <v>100</v>
      </c>
      <c r="N2801">
        <f>Origen[[#This Row],[Unidades]]*Origen[[#This Row],[PVP]]</f>
        <v>4200</v>
      </c>
      <c r="O2801" s="1" t="s">
        <v>59</v>
      </c>
      <c r="P2801" s="1" t="s">
        <v>6</v>
      </c>
      <c r="Q2801" s="1" t="s">
        <v>90</v>
      </c>
      <c r="R2801" s="1" t="s">
        <v>39</v>
      </c>
      <c r="S2801" s="1" t="s">
        <v>56</v>
      </c>
      <c r="T2801" s="1" t="s">
        <v>21</v>
      </c>
      <c r="U2801" s="1" t="s">
        <v>11</v>
      </c>
    </row>
    <row r="2802" spans="1:21" x14ac:dyDescent="0.25">
      <c r="A2802">
        <v>2804</v>
      </c>
      <c r="B2802">
        <f>IF(IFERROR(VLOOKUP(Origen[[#This Row],[Customer ID]],A2803:A6701,1,FALSE),0)&gt;0,1,0)</f>
        <v>0</v>
      </c>
      <c r="C2802">
        <v>46</v>
      </c>
      <c r="D2802" s="1" t="s">
        <v>134</v>
      </c>
      <c r="E2802" s="1" t="str">
        <f>IF(Origen[[#This Row],[Genero Sin Depurar]]="","Desconocido",Origen[[#This Row],[Genero Sin Depurar]])</f>
        <v>Female</v>
      </c>
      <c r="F2802" s="1" t="s">
        <v>95</v>
      </c>
      <c r="G2802" s="1" t="s">
        <v>4</v>
      </c>
      <c r="H2802" s="2">
        <v>50898</v>
      </c>
      <c r="I2802" s="2" t="str">
        <f>TEXT(Origen[[#This Row],[Fecha Compra]],"dddd")</f>
        <v>domingo</v>
      </c>
      <c r="J2802" s="7" t="str">
        <f>TEXT(MONTH(Origen[[#This Row],[Fecha Compra]]),"MM")</f>
        <v>01</v>
      </c>
      <c r="K2802" s="7">
        <f>YEAR(Origen[[#This Row],[Fecha Compra]])</f>
        <v>2039</v>
      </c>
      <c r="L2802">
        <v>31</v>
      </c>
      <c r="M2802">
        <v>44</v>
      </c>
      <c r="N2802">
        <f>Origen[[#This Row],[Unidades]]*Origen[[#This Row],[PVP]]</f>
        <v>1364</v>
      </c>
      <c r="O2802" s="1" t="s">
        <v>117</v>
      </c>
      <c r="P2802" s="1" t="s">
        <v>26</v>
      </c>
      <c r="Q2802" s="1" t="s">
        <v>65</v>
      </c>
      <c r="R2802" s="1" t="s">
        <v>8</v>
      </c>
      <c r="S2802" s="1" t="s">
        <v>20</v>
      </c>
      <c r="T2802" s="1" t="s">
        <v>57</v>
      </c>
      <c r="U2802" s="1" t="s">
        <v>70</v>
      </c>
    </row>
    <row r="2803" spans="1:21" x14ac:dyDescent="0.25">
      <c r="A2803">
        <v>2805</v>
      </c>
      <c r="B2803">
        <f>IF(IFERROR(VLOOKUP(Origen[[#This Row],[Customer ID]],A2804:A6702,1,FALSE),0)&gt;0,1,0)</f>
        <v>0</v>
      </c>
      <c r="C2803">
        <v>65</v>
      </c>
      <c r="D2803" s="1" t="s">
        <v>134</v>
      </c>
      <c r="E2803" s="1" t="str">
        <f>IF(Origen[[#This Row],[Genero Sin Depurar]]="","Desconocido",Origen[[#This Row],[Genero Sin Depurar]])</f>
        <v>Female</v>
      </c>
      <c r="F2803" s="1" t="s">
        <v>86</v>
      </c>
      <c r="G2803" s="1" t="s">
        <v>4</v>
      </c>
      <c r="H2803" s="2">
        <v>50900</v>
      </c>
      <c r="I2803" s="2" t="str">
        <f>TEXT(Origen[[#This Row],[Fecha Compra]],"dddd")</f>
        <v>martes</v>
      </c>
      <c r="J2803" s="7" t="str">
        <f>TEXT(MONTH(Origen[[#This Row],[Fecha Compra]]),"MM")</f>
        <v>01</v>
      </c>
      <c r="K2803" s="7">
        <f>YEAR(Origen[[#This Row],[Fecha Compra]])</f>
        <v>2039</v>
      </c>
      <c r="L2803">
        <v>48</v>
      </c>
      <c r="M2803">
        <v>76</v>
      </c>
      <c r="N2803">
        <f>Origen[[#This Row],[Unidades]]*Origen[[#This Row],[PVP]]</f>
        <v>3648</v>
      </c>
      <c r="O2803" s="1" t="s">
        <v>113</v>
      </c>
      <c r="P2803" s="1" t="s">
        <v>26</v>
      </c>
      <c r="Q2803" s="1" t="s">
        <v>91</v>
      </c>
      <c r="R2803" s="1" t="s">
        <v>19</v>
      </c>
      <c r="S2803" s="1" t="s">
        <v>36</v>
      </c>
      <c r="T2803" s="1" t="s">
        <v>57</v>
      </c>
      <c r="U2803" s="1" t="s">
        <v>79</v>
      </c>
    </row>
    <row r="2804" spans="1:21" x14ac:dyDescent="0.25">
      <c r="A2804">
        <v>2806</v>
      </c>
      <c r="B2804">
        <f>IF(IFERROR(VLOOKUP(Origen[[#This Row],[Customer ID]],A2805:A6703,1,FALSE),0)&gt;0,1,0)</f>
        <v>0</v>
      </c>
      <c r="C2804">
        <v>18</v>
      </c>
      <c r="D2804" s="1" t="s">
        <v>134</v>
      </c>
      <c r="E2804" s="1" t="str">
        <f>IF(Origen[[#This Row],[Genero Sin Depurar]]="","Desconocido",Origen[[#This Row],[Genero Sin Depurar]])</f>
        <v>Female</v>
      </c>
      <c r="F2804" s="1" t="s">
        <v>71</v>
      </c>
      <c r="G2804" s="1" t="s">
        <v>49</v>
      </c>
      <c r="H2804" s="2">
        <v>50902</v>
      </c>
      <c r="I2804" s="2" t="str">
        <f>TEXT(Origen[[#This Row],[Fecha Compra]],"dddd")</f>
        <v>jueves</v>
      </c>
      <c r="J2804" s="7" t="str">
        <f>TEXT(MONTH(Origen[[#This Row],[Fecha Compra]]),"MM")</f>
        <v>01</v>
      </c>
      <c r="K2804" s="7">
        <f>YEAR(Origen[[#This Row],[Fecha Compra]])</f>
        <v>2039</v>
      </c>
      <c r="L2804">
        <v>48</v>
      </c>
      <c r="M2804">
        <v>97</v>
      </c>
      <c r="N2804">
        <f>Origen[[#This Row],[Unidades]]*Origen[[#This Row],[PVP]]</f>
        <v>4656</v>
      </c>
      <c r="O2804" s="1" t="s">
        <v>89</v>
      </c>
      <c r="P2804" s="1" t="s">
        <v>18</v>
      </c>
      <c r="Q2804" s="1" t="s">
        <v>76</v>
      </c>
      <c r="R2804" s="1" t="s">
        <v>39</v>
      </c>
      <c r="S2804" s="1" t="s">
        <v>36</v>
      </c>
      <c r="T2804" s="1" t="s">
        <v>15</v>
      </c>
      <c r="U2804" s="1" t="s">
        <v>40</v>
      </c>
    </row>
    <row r="2805" spans="1:21" x14ac:dyDescent="0.25">
      <c r="A2805">
        <v>2807</v>
      </c>
      <c r="B2805">
        <f>IF(IFERROR(VLOOKUP(Origen[[#This Row],[Customer ID]],A2806:A6704,1,FALSE),0)&gt;0,1,0)</f>
        <v>0</v>
      </c>
      <c r="C2805">
        <v>45</v>
      </c>
      <c r="D2805" s="1" t="s">
        <v>134</v>
      </c>
      <c r="E2805" s="1" t="str">
        <f>IF(Origen[[#This Row],[Genero Sin Depurar]]="","Desconocido",Origen[[#This Row],[Genero Sin Depurar]])</f>
        <v>Female</v>
      </c>
      <c r="F2805" s="1" t="s">
        <v>3</v>
      </c>
      <c r="G2805" s="1" t="s">
        <v>4</v>
      </c>
      <c r="H2805" s="2">
        <v>50904</v>
      </c>
      <c r="I2805" s="2" t="str">
        <f>TEXT(Origen[[#This Row],[Fecha Compra]],"dddd")</f>
        <v>sábado</v>
      </c>
      <c r="J2805" s="7" t="str">
        <f>TEXT(MONTH(Origen[[#This Row],[Fecha Compra]]),"MM")</f>
        <v>01</v>
      </c>
      <c r="K2805" s="7">
        <f>YEAR(Origen[[#This Row],[Fecha Compra]])</f>
        <v>2039</v>
      </c>
      <c r="L2805">
        <v>50</v>
      </c>
      <c r="M2805">
        <v>39</v>
      </c>
      <c r="N2805">
        <f>Origen[[#This Row],[Unidades]]*Origen[[#This Row],[PVP]]</f>
        <v>1950</v>
      </c>
      <c r="O2805" s="1" t="s">
        <v>113</v>
      </c>
      <c r="P2805" s="1" t="s">
        <v>6</v>
      </c>
      <c r="Q2805" s="1" t="s">
        <v>55</v>
      </c>
      <c r="R2805" s="1" t="s">
        <v>19</v>
      </c>
      <c r="S2805" s="1" t="s">
        <v>36</v>
      </c>
      <c r="T2805" s="1" t="s">
        <v>21</v>
      </c>
      <c r="U2805" s="1" t="s">
        <v>31</v>
      </c>
    </row>
    <row r="2806" spans="1:21" x14ac:dyDescent="0.25">
      <c r="A2806">
        <v>2808</v>
      </c>
      <c r="B2806">
        <f>IF(IFERROR(VLOOKUP(Origen[[#This Row],[Customer ID]],A2807:A6705,1,FALSE),0)&gt;0,1,0)</f>
        <v>0</v>
      </c>
      <c r="C2806">
        <v>56</v>
      </c>
      <c r="D2806" s="1" t="s">
        <v>134</v>
      </c>
      <c r="E2806" s="1" t="str">
        <f>IF(Origen[[#This Row],[Genero Sin Depurar]]="","Desconocido",Origen[[#This Row],[Genero Sin Depurar]])</f>
        <v>Female</v>
      </c>
      <c r="F2806" s="1" t="s">
        <v>86</v>
      </c>
      <c r="G2806" s="1" t="s">
        <v>4</v>
      </c>
      <c r="H2806" s="2">
        <v>50906</v>
      </c>
      <c r="I2806" s="2" t="str">
        <f>TEXT(Origen[[#This Row],[Fecha Compra]],"dddd")</f>
        <v>lunes</v>
      </c>
      <c r="J2806" s="7" t="str">
        <f>TEXT(MONTH(Origen[[#This Row],[Fecha Compra]]),"MM")</f>
        <v>01</v>
      </c>
      <c r="K2806" s="7">
        <f>YEAR(Origen[[#This Row],[Fecha Compra]])</f>
        <v>2039</v>
      </c>
      <c r="L2806">
        <v>10</v>
      </c>
      <c r="M2806">
        <v>100</v>
      </c>
      <c r="N2806">
        <f>Origen[[#This Row],[Unidades]]*Origen[[#This Row],[PVP]]</f>
        <v>1000</v>
      </c>
      <c r="O2806" s="1" t="s">
        <v>110</v>
      </c>
      <c r="P2806" s="1" t="s">
        <v>26</v>
      </c>
      <c r="Q2806" s="1" t="s">
        <v>43</v>
      </c>
      <c r="R2806" s="1" t="s">
        <v>19</v>
      </c>
      <c r="S2806" s="1" t="s">
        <v>52</v>
      </c>
      <c r="T2806" s="1" t="s">
        <v>68</v>
      </c>
      <c r="U2806" s="1" t="s">
        <v>11</v>
      </c>
    </row>
    <row r="2807" spans="1:21" x14ac:dyDescent="0.25">
      <c r="A2807">
        <v>2809</v>
      </c>
      <c r="B2807">
        <f>IF(IFERROR(VLOOKUP(Origen[[#This Row],[Customer ID]],A2808:A6706,1,FALSE),0)&gt;0,1,0)</f>
        <v>0</v>
      </c>
      <c r="C2807">
        <v>49</v>
      </c>
      <c r="D2807" s="1" t="s">
        <v>134</v>
      </c>
      <c r="E2807" s="1" t="str">
        <f>IF(Origen[[#This Row],[Genero Sin Depurar]]="","Desconocido",Origen[[#This Row],[Genero Sin Depurar]])</f>
        <v>Female</v>
      </c>
      <c r="F2807" s="1" t="s">
        <v>69</v>
      </c>
      <c r="G2807" s="1" t="s">
        <v>4</v>
      </c>
      <c r="H2807" s="2">
        <v>50908</v>
      </c>
      <c r="I2807" s="2" t="str">
        <f>TEXT(Origen[[#This Row],[Fecha Compra]],"dddd")</f>
        <v>miércoles</v>
      </c>
      <c r="J2807" s="7" t="str">
        <f>TEXT(MONTH(Origen[[#This Row],[Fecha Compra]]),"MM")</f>
        <v>01</v>
      </c>
      <c r="K2807" s="7">
        <f>YEAR(Origen[[#This Row],[Fecha Compra]])</f>
        <v>2039</v>
      </c>
      <c r="L2807">
        <v>45</v>
      </c>
      <c r="M2807">
        <v>62</v>
      </c>
      <c r="N2807">
        <f>Origen[[#This Row],[Unidades]]*Origen[[#This Row],[PVP]]</f>
        <v>2790</v>
      </c>
      <c r="O2807" s="1" t="s">
        <v>104</v>
      </c>
      <c r="P2807" s="1" t="s">
        <v>26</v>
      </c>
      <c r="Q2807" s="1" t="s">
        <v>100</v>
      </c>
      <c r="R2807" s="1" t="s">
        <v>19</v>
      </c>
      <c r="S2807" s="1" t="s">
        <v>20</v>
      </c>
      <c r="T2807" s="1" t="s">
        <v>28</v>
      </c>
      <c r="U2807" s="1" t="s">
        <v>79</v>
      </c>
    </row>
    <row r="2808" spans="1:21" x14ac:dyDescent="0.25">
      <c r="A2808">
        <v>2810</v>
      </c>
      <c r="B2808">
        <f>IF(IFERROR(VLOOKUP(Origen[[#This Row],[Customer ID]],A2809:A6707,1,FALSE),0)&gt;0,1,0)</f>
        <v>0</v>
      </c>
      <c r="C2808">
        <v>66</v>
      </c>
      <c r="D2808" s="1" t="s">
        <v>134</v>
      </c>
      <c r="E2808" s="1" t="str">
        <f>IF(Origen[[#This Row],[Genero Sin Depurar]]="","Desconocido",Origen[[#This Row],[Genero Sin Depurar]])</f>
        <v>Female</v>
      </c>
      <c r="F2808" s="1" t="s">
        <v>41</v>
      </c>
      <c r="G2808" s="1" t="s">
        <v>4</v>
      </c>
      <c r="H2808" s="2">
        <v>50910</v>
      </c>
      <c r="I2808" s="2" t="str">
        <f>TEXT(Origen[[#This Row],[Fecha Compra]],"dddd")</f>
        <v>viernes</v>
      </c>
      <c r="J2808" s="7" t="str">
        <f>TEXT(MONTH(Origen[[#This Row],[Fecha Compra]]),"MM")</f>
        <v>01</v>
      </c>
      <c r="K2808" s="7">
        <f>YEAR(Origen[[#This Row],[Fecha Compra]])</f>
        <v>2039</v>
      </c>
      <c r="L2808">
        <v>27</v>
      </c>
      <c r="M2808">
        <v>98</v>
      </c>
      <c r="N2808">
        <f>Origen[[#This Row],[Unidades]]*Origen[[#This Row],[PVP]]</f>
        <v>2646</v>
      </c>
      <c r="O2808" s="1" t="s">
        <v>54</v>
      </c>
      <c r="P2808" s="1" t="s">
        <v>74</v>
      </c>
      <c r="Q2808" s="1" t="s">
        <v>67</v>
      </c>
      <c r="R2808" s="1" t="s">
        <v>35</v>
      </c>
      <c r="S2808" s="1" t="s">
        <v>36</v>
      </c>
      <c r="T2808" s="1" t="s">
        <v>68</v>
      </c>
      <c r="U2808" s="1" t="s">
        <v>40</v>
      </c>
    </row>
    <row r="2809" spans="1:21" x14ac:dyDescent="0.25">
      <c r="A2809">
        <v>2811</v>
      </c>
      <c r="B2809">
        <f>IF(IFERROR(VLOOKUP(Origen[[#This Row],[Customer ID]],A2810:A6708,1,FALSE),0)&gt;0,1,0)</f>
        <v>0</v>
      </c>
      <c r="C2809">
        <v>27</v>
      </c>
      <c r="D2809" s="1" t="s">
        <v>134</v>
      </c>
      <c r="E2809" s="1" t="str">
        <f>IF(Origen[[#This Row],[Genero Sin Depurar]]="","Desconocido",Origen[[#This Row],[Genero Sin Depurar]])</f>
        <v>Female</v>
      </c>
      <c r="F2809" s="1" t="s">
        <v>16</v>
      </c>
      <c r="G2809" s="1" t="s">
        <v>4</v>
      </c>
      <c r="H2809" s="2">
        <v>50912</v>
      </c>
      <c r="I2809" s="2" t="str">
        <f>TEXT(Origen[[#This Row],[Fecha Compra]],"dddd")</f>
        <v>domingo</v>
      </c>
      <c r="J2809" s="7" t="str">
        <f>TEXT(MONTH(Origen[[#This Row],[Fecha Compra]]),"MM")</f>
        <v>01</v>
      </c>
      <c r="K2809" s="7">
        <f>YEAR(Origen[[#This Row],[Fecha Compra]])</f>
        <v>2039</v>
      </c>
      <c r="L2809">
        <v>10</v>
      </c>
      <c r="M2809">
        <v>31</v>
      </c>
      <c r="N2809">
        <f>Origen[[#This Row],[Unidades]]*Origen[[#This Row],[PVP]]</f>
        <v>310</v>
      </c>
      <c r="O2809" s="1" t="s">
        <v>99</v>
      </c>
      <c r="P2809" s="1" t="s">
        <v>26</v>
      </c>
      <c r="Q2809" s="1" t="s">
        <v>55</v>
      </c>
      <c r="R2809" s="1" t="s">
        <v>35</v>
      </c>
      <c r="S2809" s="1" t="s">
        <v>36</v>
      </c>
      <c r="T2809" s="1" t="s">
        <v>68</v>
      </c>
      <c r="U2809" s="1" t="s">
        <v>11</v>
      </c>
    </row>
    <row r="2810" spans="1:21" x14ac:dyDescent="0.25">
      <c r="A2810">
        <v>2812</v>
      </c>
      <c r="B2810">
        <f>IF(IFERROR(VLOOKUP(Origen[[#This Row],[Customer ID]],A2811:A6709,1,FALSE),0)&gt;0,1,0)</f>
        <v>0</v>
      </c>
      <c r="C2810">
        <v>69</v>
      </c>
      <c r="D2810" s="1" t="s">
        <v>134</v>
      </c>
      <c r="E2810" s="1" t="str">
        <f>IF(Origen[[#This Row],[Genero Sin Depurar]]="","Desconocido",Origen[[#This Row],[Genero Sin Depurar]])</f>
        <v>Female</v>
      </c>
      <c r="F2810" s="1" t="s">
        <v>84</v>
      </c>
      <c r="G2810" s="1" t="s">
        <v>45</v>
      </c>
      <c r="H2810" s="2">
        <v>50914</v>
      </c>
      <c r="I2810" s="2" t="str">
        <f>TEXT(Origen[[#This Row],[Fecha Compra]],"dddd")</f>
        <v>martes</v>
      </c>
      <c r="J2810" s="7" t="str">
        <f>TEXT(MONTH(Origen[[#This Row],[Fecha Compra]]),"MM")</f>
        <v>01</v>
      </c>
      <c r="K2810" s="7">
        <f>YEAR(Origen[[#This Row],[Fecha Compra]])</f>
        <v>2039</v>
      </c>
      <c r="L2810">
        <v>19</v>
      </c>
      <c r="M2810">
        <v>89</v>
      </c>
      <c r="N2810">
        <f>Origen[[#This Row],[Unidades]]*Origen[[#This Row],[PVP]]</f>
        <v>1691</v>
      </c>
      <c r="O2810" s="1" t="s">
        <v>105</v>
      </c>
      <c r="P2810" s="1" t="s">
        <v>26</v>
      </c>
      <c r="Q2810" s="1" t="s">
        <v>126</v>
      </c>
      <c r="R2810" s="1" t="s">
        <v>39</v>
      </c>
      <c r="S2810" s="1" t="s">
        <v>56</v>
      </c>
      <c r="T2810" s="1" t="s">
        <v>21</v>
      </c>
      <c r="U2810" s="1" t="s">
        <v>40</v>
      </c>
    </row>
    <row r="2811" spans="1:21" x14ac:dyDescent="0.25">
      <c r="A2811">
        <v>2813</v>
      </c>
      <c r="B2811">
        <f>IF(IFERROR(VLOOKUP(Origen[[#This Row],[Customer ID]],A2812:A6710,1,FALSE),0)&gt;0,1,0)</f>
        <v>0</v>
      </c>
      <c r="C2811">
        <v>66</v>
      </c>
      <c r="D2811" s="1" t="s">
        <v>134</v>
      </c>
      <c r="E2811" s="1" t="str">
        <f>IF(Origen[[#This Row],[Genero Sin Depurar]]="","Desconocido",Origen[[#This Row],[Genero Sin Depurar]])</f>
        <v>Female</v>
      </c>
      <c r="F2811" s="1" t="s">
        <v>86</v>
      </c>
      <c r="G2811" s="1" t="s">
        <v>4</v>
      </c>
      <c r="H2811" s="2">
        <v>50916</v>
      </c>
      <c r="I2811" s="2" t="str">
        <f>TEXT(Origen[[#This Row],[Fecha Compra]],"dddd")</f>
        <v>jueves</v>
      </c>
      <c r="J2811" s="7" t="str">
        <f>TEXT(MONTH(Origen[[#This Row],[Fecha Compra]]),"MM")</f>
        <v>01</v>
      </c>
      <c r="K2811" s="7">
        <f>YEAR(Origen[[#This Row],[Fecha Compra]])</f>
        <v>2039</v>
      </c>
      <c r="L2811">
        <v>1</v>
      </c>
      <c r="M2811">
        <v>91</v>
      </c>
      <c r="N2811">
        <f>Origen[[#This Row],[Unidades]]*Origen[[#This Row],[PVP]]</f>
        <v>91</v>
      </c>
      <c r="O2811" s="1" t="s">
        <v>96</v>
      </c>
      <c r="P2811" s="1" t="s">
        <v>74</v>
      </c>
      <c r="Q2811" s="1" t="s">
        <v>118</v>
      </c>
      <c r="R2811" s="1" t="s">
        <v>39</v>
      </c>
      <c r="S2811" s="1" t="s">
        <v>56</v>
      </c>
      <c r="T2811" s="1" t="s">
        <v>21</v>
      </c>
      <c r="U2811" s="1" t="s">
        <v>79</v>
      </c>
    </row>
    <row r="2812" spans="1:21" x14ac:dyDescent="0.25">
      <c r="A2812">
        <v>2814</v>
      </c>
      <c r="B2812">
        <f>IF(IFERROR(VLOOKUP(Origen[[#This Row],[Customer ID]],A2813:A6711,1,FALSE),0)&gt;0,1,0)</f>
        <v>0</v>
      </c>
      <c r="C2812">
        <v>45</v>
      </c>
      <c r="D2812" s="1" t="s">
        <v>134</v>
      </c>
      <c r="E2812" s="1" t="str">
        <f>IF(Origen[[#This Row],[Genero Sin Depurar]]="","Desconocido",Origen[[#This Row],[Genero Sin Depurar]])</f>
        <v>Female</v>
      </c>
      <c r="F2812" s="1" t="s">
        <v>37</v>
      </c>
      <c r="G2812" s="1" t="s">
        <v>4</v>
      </c>
      <c r="H2812" s="2">
        <v>50918</v>
      </c>
      <c r="I2812" s="2" t="str">
        <f>TEXT(Origen[[#This Row],[Fecha Compra]],"dddd")</f>
        <v>sábado</v>
      </c>
      <c r="J2812" s="7" t="str">
        <f>TEXT(MONTH(Origen[[#This Row],[Fecha Compra]]),"MM")</f>
        <v>01</v>
      </c>
      <c r="K2812" s="7">
        <f>YEAR(Origen[[#This Row],[Fecha Compra]])</f>
        <v>2039</v>
      </c>
      <c r="L2812">
        <v>39</v>
      </c>
      <c r="M2812">
        <v>50</v>
      </c>
      <c r="N2812">
        <f>Origen[[#This Row],[Unidades]]*Origen[[#This Row],[PVP]]</f>
        <v>1950</v>
      </c>
      <c r="O2812" s="1" t="s">
        <v>111</v>
      </c>
      <c r="P2812" s="1" t="s">
        <v>18</v>
      </c>
      <c r="Q2812" s="1" t="s">
        <v>14</v>
      </c>
      <c r="R2812" s="1" t="s">
        <v>35</v>
      </c>
      <c r="S2812" s="1" t="s">
        <v>52</v>
      </c>
      <c r="T2812" s="1" t="s">
        <v>68</v>
      </c>
      <c r="U2812" s="1" t="s">
        <v>40</v>
      </c>
    </row>
    <row r="2813" spans="1:21" x14ac:dyDescent="0.25">
      <c r="A2813">
        <v>2815</v>
      </c>
      <c r="B2813">
        <f>IF(IFERROR(VLOOKUP(Origen[[#This Row],[Customer ID]],A2814:A6712,1,FALSE),0)&gt;0,1,0)</f>
        <v>0</v>
      </c>
      <c r="C2813">
        <v>31</v>
      </c>
      <c r="D2813" s="1" t="s">
        <v>134</v>
      </c>
      <c r="E2813" s="1" t="str">
        <f>IF(Origen[[#This Row],[Genero Sin Depurar]]="","Desconocido",Origen[[#This Row],[Genero Sin Depurar]])</f>
        <v>Female</v>
      </c>
      <c r="F2813" s="1" t="s">
        <v>95</v>
      </c>
      <c r="G2813" s="1" t="s">
        <v>4</v>
      </c>
      <c r="H2813" s="2">
        <v>50920</v>
      </c>
      <c r="I2813" s="2" t="str">
        <f>TEXT(Origen[[#This Row],[Fecha Compra]],"dddd")</f>
        <v>lunes</v>
      </c>
      <c r="J2813" s="7" t="str">
        <f>TEXT(MONTH(Origen[[#This Row],[Fecha Compra]]),"MM")</f>
        <v>01</v>
      </c>
      <c r="K2813" s="7">
        <f>YEAR(Origen[[#This Row],[Fecha Compra]])</f>
        <v>2039</v>
      </c>
      <c r="L2813">
        <v>14</v>
      </c>
      <c r="M2813">
        <v>32</v>
      </c>
      <c r="N2813">
        <f>Origen[[#This Row],[Unidades]]*Origen[[#This Row],[PVP]]</f>
        <v>448</v>
      </c>
      <c r="O2813" s="1" t="s">
        <v>130</v>
      </c>
      <c r="P2813" s="1" t="s">
        <v>6</v>
      </c>
      <c r="Q2813" s="1" t="s">
        <v>62</v>
      </c>
      <c r="R2813" s="1" t="s">
        <v>8</v>
      </c>
      <c r="S2813" s="1" t="s">
        <v>36</v>
      </c>
      <c r="T2813" s="1" t="s">
        <v>57</v>
      </c>
      <c r="U2813" s="1" t="s">
        <v>70</v>
      </c>
    </row>
    <row r="2814" spans="1:21" x14ac:dyDescent="0.25">
      <c r="A2814">
        <v>2816</v>
      </c>
      <c r="B2814">
        <f>IF(IFERROR(VLOOKUP(Origen[[#This Row],[Customer ID]],A2815:A6713,1,FALSE),0)&gt;0,1,0)</f>
        <v>0</v>
      </c>
      <c r="C2814">
        <v>33</v>
      </c>
      <c r="D2814" s="1" t="s">
        <v>134</v>
      </c>
      <c r="E2814" s="1" t="str">
        <f>IF(Origen[[#This Row],[Genero Sin Depurar]]="","Desconocido",Origen[[#This Row],[Genero Sin Depurar]])</f>
        <v>Female</v>
      </c>
      <c r="F2814" s="1" t="s">
        <v>3</v>
      </c>
      <c r="G2814" s="1" t="s">
        <v>4</v>
      </c>
      <c r="H2814" s="2">
        <v>50922</v>
      </c>
      <c r="I2814" s="2" t="str">
        <f>TEXT(Origen[[#This Row],[Fecha Compra]],"dddd")</f>
        <v>miércoles</v>
      </c>
      <c r="J2814" s="7" t="str">
        <f>TEXT(MONTH(Origen[[#This Row],[Fecha Compra]]),"MM")</f>
        <v>01</v>
      </c>
      <c r="K2814" s="7">
        <f>YEAR(Origen[[#This Row],[Fecha Compra]])</f>
        <v>2039</v>
      </c>
      <c r="L2814">
        <v>40</v>
      </c>
      <c r="M2814">
        <v>67</v>
      </c>
      <c r="N2814">
        <f>Origen[[#This Row],[Unidades]]*Origen[[#This Row],[PVP]]</f>
        <v>2680</v>
      </c>
      <c r="O2814" s="1" t="s">
        <v>117</v>
      </c>
      <c r="P2814" s="1" t="s">
        <v>6</v>
      </c>
      <c r="Q2814" s="1" t="s">
        <v>76</v>
      </c>
      <c r="R2814" s="1" t="s">
        <v>39</v>
      </c>
      <c r="S2814" s="1" t="s">
        <v>20</v>
      </c>
      <c r="T2814" s="1" t="s">
        <v>10</v>
      </c>
      <c r="U2814" s="1" t="s">
        <v>79</v>
      </c>
    </row>
    <row r="2815" spans="1:21" x14ac:dyDescent="0.25">
      <c r="A2815">
        <v>2817</v>
      </c>
      <c r="B2815">
        <f>IF(IFERROR(VLOOKUP(Origen[[#This Row],[Customer ID]],A2816:A6714,1,FALSE),0)&gt;0,1,0)</f>
        <v>0</v>
      </c>
      <c r="C2815">
        <v>43</v>
      </c>
      <c r="D2815" s="1" t="s">
        <v>134</v>
      </c>
      <c r="E2815" s="1" t="str">
        <f>IF(Origen[[#This Row],[Genero Sin Depurar]]="","Desconocido",Origen[[#This Row],[Genero Sin Depurar]])</f>
        <v>Female</v>
      </c>
      <c r="F2815" s="1" t="s">
        <v>69</v>
      </c>
      <c r="G2815" s="1" t="s">
        <v>4</v>
      </c>
      <c r="H2815" s="2">
        <v>50924</v>
      </c>
      <c r="I2815" s="2" t="str">
        <f>TEXT(Origen[[#This Row],[Fecha Compra]],"dddd")</f>
        <v>viernes</v>
      </c>
      <c r="J2815" s="7" t="str">
        <f>TEXT(MONTH(Origen[[#This Row],[Fecha Compra]]),"MM")</f>
        <v>01</v>
      </c>
      <c r="K2815" s="7">
        <f>YEAR(Origen[[#This Row],[Fecha Compra]])</f>
        <v>2039</v>
      </c>
      <c r="L2815">
        <v>45</v>
      </c>
      <c r="M2815">
        <v>28</v>
      </c>
      <c r="N2815">
        <f>Origen[[#This Row],[Unidades]]*Origen[[#This Row],[PVP]]</f>
        <v>1260</v>
      </c>
      <c r="O2815" s="1" t="s">
        <v>110</v>
      </c>
      <c r="P2815" s="1" t="s">
        <v>26</v>
      </c>
      <c r="Q2815" s="1" t="s">
        <v>76</v>
      </c>
      <c r="R2815" s="1" t="s">
        <v>19</v>
      </c>
      <c r="S2815" s="1" t="s">
        <v>20</v>
      </c>
      <c r="T2815" s="1" t="s">
        <v>10</v>
      </c>
      <c r="U2815" s="1" t="s">
        <v>22</v>
      </c>
    </row>
    <row r="2816" spans="1:21" x14ac:dyDescent="0.25">
      <c r="A2816">
        <v>2818</v>
      </c>
      <c r="B2816">
        <f>IF(IFERROR(VLOOKUP(Origen[[#This Row],[Customer ID]],A2817:A6715,1,FALSE),0)&gt;0,1,0)</f>
        <v>0</v>
      </c>
      <c r="C2816">
        <v>25</v>
      </c>
      <c r="D2816" s="1" t="s">
        <v>134</v>
      </c>
      <c r="E2816" s="1" t="str">
        <f>IF(Origen[[#This Row],[Genero Sin Depurar]]="","Desconocido",Origen[[#This Row],[Genero Sin Depurar]])</f>
        <v>Female</v>
      </c>
      <c r="F2816" s="1" t="s">
        <v>114</v>
      </c>
      <c r="G2816" s="1" t="s">
        <v>49</v>
      </c>
      <c r="H2816" s="2">
        <v>50926</v>
      </c>
      <c r="I2816" s="2" t="str">
        <f>TEXT(Origen[[#This Row],[Fecha Compra]],"dddd")</f>
        <v>domingo</v>
      </c>
      <c r="J2816" s="7" t="str">
        <f>TEXT(MONTH(Origen[[#This Row],[Fecha Compra]]),"MM")</f>
        <v>01</v>
      </c>
      <c r="K2816" s="7">
        <f>YEAR(Origen[[#This Row],[Fecha Compra]])</f>
        <v>2039</v>
      </c>
      <c r="L2816">
        <v>6</v>
      </c>
      <c r="M2816">
        <v>65</v>
      </c>
      <c r="N2816">
        <f>Origen[[#This Row],[Unidades]]*Origen[[#This Row],[PVP]]</f>
        <v>390</v>
      </c>
      <c r="O2816" s="1" t="s">
        <v>113</v>
      </c>
      <c r="P2816" s="1" t="s">
        <v>74</v>
      </c>
      <c r="Q2816" s="1" t="s">
        <v>116</v>
      </c>
      <c r="R2816" s="1" t="s">
        <v>8</v>
      </c>
      <c r="S2816" s="1" t="s">
        <v>36</v>
      </c>
      <c r="T2816" s="1" t="s">
        <v>10</v>
      </c>
      <c r="U2816" s="1" t="s">
        <v>22</v>
      </c>
    </row>
    <row r="2817" spans="1:21" x14ac:dyDescent="0.25">
      <c r="A2817">
        <v>2819</v>
      </c>
      <c r="B2817">
        <f>IF(IFERROR(VLOOKUP(Origen[[#This Row],[Customer ID]],A2818:A6716,1,FALSE),0)&gt;0,1,0)</f>
        <v>0</v>
      </c>
      <c r="C2817">
        <v>46</v>
      </c>
      <c r="D2817" s="1" t="s">
        <v>134</v>
      </c>
      <c r="E2817" s="1" t="str">
        <f>IF(Origen[[#This Row],[Genero Sin Depurar]]="","Desconocido",Origen[[#This Row],[Genero Sin Depurar]])</f>
        <v>Female</v>
      </c>
      <c r="F2817" s="1" t="s">
        <v>41</v>
      </c>
      <c r="G2817" s="1" t="s">
        <v>4</v>
      </c>
      <c r="H2817" s="2">
        <v>50928</v>
      </c>
      <c r="I2817" s="2" t="str">
        <f>TEXT(Origen[[#This Row],[Fecha Compra]],"dddd")</f>
        <v>martes</v>
      </c>
      <c r="J2817" s="7" t="str">
        <f>TEXT(MONTH(Origen[[#This Row],[Fecha Compra]]),"MM")</f>
        <v>01</v>
      </c>
      <c r="K2817" s="7">
        <f>YEAR(Origen[[#This Row],[Fecha Compra]])</f>
        <v>2039</v>
      </c>
      <c r="L2817">
        <v>12</v>
      </c>
      <c r="M2817">
        <v>73</v>
      </c>
      <c r="N2817">
        <f>Origen[[#This Row],[Unidades]]*Origen[[#This Row],[PVP]]</f>
        <v>876</v>
      </c>
      <c r="O2817" s="1" t="s">
        <v>81</v>
      </c>
      <c r="P2817" s="1" t="s">
        <v>26</v>
      </c>
      <c r="Q2817" s="1" t="s">
        <v>30</v>
      </c>
      <c r="R2817" s="1" t="s">
        <v>39</v>
      </c>
      <c r="S2817" s="1" t="s">
        <v>27</v>
      </c>
      <c r="T2817" s="1" t="s">
        <v>68</v>
      </c>
      <c r="U2817" s="1" t="s">
        <v>31</v>
      </c>
    </row>
    <row r="2818" spans="1:21" x14ac:dyDescent="0.25">
      <c r="A2818">
        <v>2820</v>
      </c>
      <c r="B2818">
        <f>IF(IFERROR(VLOOKUP(Origen[[#This Row],[Customer ID]],A2819:A6717,1,FALSE),0)&gt;0,1,0)</f>
        <v>0</v>
      </c>
      <c r="C2818">
        <v>67</v>
      </c>
      <c r="D2818" s="1" t="s">
        <v>134</v>
      </c>
      <c r="E2818" s="1" t="str">
        <f>IF(Origen[[#This Row],[Genero Sin Depurar]]="","Desconocido",Origen[[#This Row],[Genero Sin Depurar]])</f>
        <v>Female</v>
      </c>
      <c r="F2818" s="1" t="s">
        <v>37</v>
      </c>
      <c r="G2818" s="1" t="s">
        <v>4</v>
      </c>
      <c r="H2818" s="2">
        <v>50930</v>
      </c>
      <c r="I2818" s="2" t="str">
        <f>TEXT(Origen[[#This Row],[Fecha Compra]],"dddd")</f>
        <v>jueves</v>
      </c>
      <c r="J2818" s="7" t="str">
        <f>TEXT(MONTH(Origen[[#This Row],[Fecha Compra]]),"MM")</f>
        <v>01</v>
      </c>
      <c r="K2818" s="7">
        <f>YEAR(Origen[[#This Row],[Fecha Compra]])</f>
        <v>2039</v>
      </c>
      <c r="L2818">
        <v>19</v>
      </c>
      <c r="M2818">
        <v>27</v>
      </c>
      <c r="N2818">
        <f>Origen[[#This Row],[Unidades]]*Origen[[#This Row],[PVP]]</f>
        <v>513</v>
      </c>
      <c r="O2818" s="1" t="s">
        <v>124</v>
      </c>
      <c r="P2818" s="1" t="s">
        <v>6</v>
      </c>
      <c r="Q2818" s="1" t="s">
        <v>75</v>
      </c>
      <c r="R2818" s="1" t="s">
        <v>19</v>
      </c>
      <c r="S2818" s="1" t="s">
        <v>20</v>
      </c>
      <c r="T2818" s="1" t="s">
        <v>15</v>
      </c>
      <c r="U2818" s="1" t="s">
        <v>70</v>
      </c>
    </row>
    <row r="2819" spans="1:21" x14ac:dyDescent="0.25">
      <c r="A2819">
        <v>2821</v>
      </c>
      <c r="B2819">
        <f>IF(IFERROR(VLOOKUP(Origen[[#This Row],[Customer ID]],A2820:A6718,1,FALSE),0)&gt;0,1,0)</f>
        <v>0</v>
      </c>
      <c r="C2819">
        <v>26</v>
      </c>
      <c r="D2819" s="1" t="s">
        <v>134</v>
      </c>
      <c r="E2819" s="1" t="str">
        <f>IF(Origen[[#This Row],[Genero Sin Depurar]]="","Desconocido",Origen[[#This Row],[Genero Sin Depurar]])</f>
        <v>Female</v>
      </c>
      <c r="F2819" s="1" t="s">
        <v>114</v>
      </c>
      <c r="G2819" s="1" t="s">
        <v>49</v>
      </c>
      <c r="H2819" s="2">
        <v>50932</v>
      </c>
      <c r="I2819" s="2" t="str">
        <f>TEXT(Origen[[#This Row],[Fecha Compra]],"dddd")</f>
        <v>sábado</v>
      </c>
      <c r="J2819" s="7" t="str">
        <f>TEXT(MONTH(Origen[[#This Row],[Fecha Compra]]),"MM")</f>
        <v>01</v>
      </c>
      <c r="K2819" s="7">
        <f>YEAR(Origen[[#This Row],[Fecha Compra]])</f>
        <v>2039</v>
      </c>
      <c r="L2819">
        <v>5</v>
      </c>
      <c r="M2819">
        <v>89</v>
      </c>
      <c r="N2819">
        <f>Origen[[#This Row],[Unidades]]*Origen[[#This Row],[PVP]]</f>
        <v>445</v>
      </c>
      <c r="O2819" s="1" t="s">
        <v>111</v>
      </c>
      <c r="P2819" s="1" t="s">
        <v>6</v>
      </c>
      <c r="Q2819" s="1" t="s">
        <v>116</v>
      </c>
      <c r="R2819" s="1" t="s">
        <v>35</v>
      </c>
      <c r="S2819" s="1" t="s">
        <v>20</v>
      </c>
      <c r="T2819" s="1" t="s">
        <v>15</v>
      </c>
      <c r="U2819" s="1" t="s">
        <v>58</v>
      </c>
    </row>
    <row r="2820" spans="1:21" x14ac:dyDescent="0.25">
      <c r="A2820">
        <v>2822</v>
      </c>
      <c r="B2820">
        <f>IF(IFERROR(VLOOKUP(Origen[[#This Row],[Customer ID]],A2821:A6719,1,FALSE),0)&gt;0,1,0)</f>
        <v>0</v>
      </c>
      <c r="C2820">
        <v>35</v>
      </c>
      <c r="D2820" s="1" t="s">
        <v>134</v>
      </c>
      <c r="E2820" s="1" t="str">
        <f>IF(Origen[[#This Row],[Genero Sin Depurar]]="","Desconocido",Origen[[#This Row],[Genero Sin Depurar]])</f>
        <v>Female</v>
      </c>
      <c r="F2820" s="1" t="s">
        <v>53</v>
      </c>
      <c r="G2820" s="1" t="s">
        <v>24</v>
      </c>
      <c r="H2820" s="2">
        <v>50934</v>
      </c>
      <c r="I2820" s="2" t="str">
        <f>TEXT(Origen[[#This Row],[Fecha Compra]],"dddd")</f>
        <v>lunes</v>
      </c>
      <c r="J2820" s="7" t="str">
        <f>TEXT(MONTH(Origen[[#This Row],[Fecha Compra]]),"MM")</f>
        <v>01</v>
      </c>
      <c r="K2820" s="7">
        <f>YEAR(Origen[[#This Row],[Fecha Compra]])</f>
        <v>2039</v>
      </c>
      <c r="L2820">
        <v>37</v>
      </c>
      <c r="M2820">
        <v>72</v>
      </c>
      <c r="N2820">
        <f>Origen[[#This Row],[Unidades]]*Origen[[#This Row],[PVP]]</f>
        <v>2664</v>
      </c>
      <c r="O2820" s="1" t="s">
        <v>124</v>
      </c>
      <c r="P2820" s="1" t="s">
        <v>6</v>
      </c>
      <c r="Q2820" s="1" t="s">
        <v>60</v>
      </c>
      <c r="R2820" s="1" t="s">
        <v>35</v>
      </c>
      <c r="S2820" s="1" t="s">
        <v>36</v>
      </c>
      <c r="T2820" s="1" t="s">
        <v>10</v>
      </c>
      <c r="U2820" s="1" t="s">
        <v>70</v>
      </c>
    </row>
    <row r="2821" spans="1:21" x14ac:dyDescent="0.25">
      <c r="A2821">
        <v>2823</v>
      </c>
      <c r="B2821">
        <f>IF(IFERROR(VLOOKUP(Origen[[#This Row],[Customer ID]],A2822:A6720,1,FALSE),0)&gt;0,1,0)</f>
        <v>0</v>
      </c>
      <c r="C2821">
        <v>61</v>
      </c>
      <c r="D2821" s="1" t="s">
        <v>134</v>
      </c>
      <c r="E2821" s="1" t="str">
        <f>IF(Origen[[#This Row],[Genero Sin Depurar]]="","Desconocido",Origen[[#This Row],[Genero Sin Depurar]])</f>
        <v>Female</v>
      </c>
      <c r="F2821" s="1" t="s">
        <v>69</v>
      </c>
      <c r="G2821" s="1" t="s">
        <v>4</v>
      </c>
      <c r="H2821" s="2">
        <v>50936</v>
      </c>
      <c r="I2821" s="2" t="str">
        <f>TEXT(Origen[[#This Row],[Fecha Compra]],"dddd")</f>
        <v>miércoles</v>
      </c>
      <c r="J2821" s="7" t="str">
        <f>TEXT(MONTH(Origen[[#This Row],[Fecha Compra]]),"MM")</f>
        <v>01</v>
      </c>
      <c r="K2821" s="7">
        <f>YEAR(Origen[[#This Row],[Fecha Compra]])</f>
        <v>2039</v>
      </c>
      <c r="L2821">
        <v>33</v>
      </c>
      <c r="M2821">
        <v>37</v>
      </c>
      <c r="N2821">
        <f>Origen[[#This Row],[Unidades]]*Origen[[#This Row],[PVP]]</f>
        <v>1221</v>
      </c>
      <c r="O2821" s="1" t="s">
        <v>109</v>
      </c>
      <c r="P2821" s="1" t="s">
        <v>18</v>
      </c>
      <c r="Q2821" s="1" t="s">
        <v>92</v>
      </c>
      <c r="R2821" s="1" t="s">
        <v>39</v>
      </c>
      <c r="S2821" s="1" t="s">
        <v>36</v>
      </c>
      <c r="T2821" s="1" t="s">
        <v>28</v>
      </c>
      <c r="U2821" s="1" t="s">
        <v>40</v>
      </c>
    </row>
    <row r="2822" spans="1:21" x14ac:dyDescent="0.25">
      <c r="A2822">
        <v>2824</v>
      </c>
      <c r="B2822">
        <f>IF(IFERROR(VLOOKUP(Origen[[#This Row],[Customer ID]],A2823:A6721,1,FALSE),0)&gt;0,1,0)</f>
        <v>0</v>
      </c>
      <c r="C2822">
        <v>26</v>
      </c>
      <c r="D2822" s="1" t="s">
        <v>134</v>
      </c>
      <c r="E2822" s="1" t="str">
        <f>IF(Origen[[#This Row],[Genero Sin Depurar]]="","Desconocido",Origen[[#This Row],[Genero Sin Depurar]])</f>
        <v>Female</v>
      </c>
      <c r="F2822" s="1" t="s">
        <v>63</v>
      </c>
      <c r="G2822" s="1" t="s">
        <v>4</v>
      </c>
      <c r="H2822" s="2">
        <v>50938</v>
      </c>
      <c r="I2822" s="2" t="str">
        <f>TEXT(Origen[[#This Row],[Fecha Compra]],"dddd")</f>
        <v>viernes</v>
      </c>
      <c r="J2822" s="7" t="str">
        <f>TEXT(MONTH(Origen[[#This Row],[Fecha Compra]]),"MM")</f>
        <v>01</v>
      </c>
      <c r="K2822" s="7">
        <f>YEAR(Origen[[#This Row],[Fecha Compra]])</f>
        <v>2039</v>
      </c>
      <c r="L2822">
        <v>47</v>
      </c>
      <c r="M2822">
        <v>63</v>
      </c>
      <c r="N2822">
        <f>Origen[[#This Row],[Unidades]]*Origen[[#This Row],[PVP]]</f>
        <v>2961</v>
      </c>
      <c r="O2822" s="1" t="s">
        <v>122</v>
      </c>
      <c r="P2822" s="1" t="s">
        <v>26</v>
      </c>
      <c r="Q2822" s="1" t="s">
        <v>60</v>
      </c>
      <c r="R2822" s="1" t="s">
        <v>35</v>
      </c>
      <c r="S2822" s="1" t="s">
        <v>36</v>
      </c>
      <c r="T2822" s="1" t="s">
        <v>68</v>
      </c>
      <c r="U2822" s="1" t="s">
        <v>58</v>
      </c>
    </row>
    <row r="2823" spans="1:21" x14ac:dyDescent="0.25">
      <c r="A2823">
        <v>2825</v>
      </c>
      <c r="B2823">
        <f>IF(IFERROR(VLOOKUP(Origen[[#This Row],[Customer ID]],A2824:A6722,1,FALSE),0)&gt;0,1,0)</f>
        <v>0</v>
      </c>
      <c r="C2823">
        <v>39</v>
      </c>
      <c r="D2823" s="1" t="s">
        <v>134</v>
      </c>
      <c r="E2823" s="1" t="str">
        <f>IF(Origen[[#This Row],[Genero Sin Depurar]]="","Desconocido",Origen[[#This Row],[Genero Sin Depurar]])</f>
        <v>Female</v>
      </c>
      <c r="F2823" s="1" t="s">
        <v>106</v>
      </c>
      <c r="G2823" s="1" t="s">
        <v>49</v>
      </c>
      <c r="H2823" s="2">
        <v>50940</v>
      </c>
      <c r="I2823" s="2" t="str">
        <f>TEXT(Origen[[#This Row],[Fecha Compra]],"dddd")</f>
        <v>domingo</v>
      </c>
      <c r="J2823" s="7" t="str">
        <f>TEXT(MONTH(Origen[[#This Row],[Fecha Compra]]),"MM")</f>
        <v>01</v>
      </c>
      <c r="K2823" s="7">
        <f>YEAR(Origen[[#This Row],[Fecha Compra]])</f>
        <v>2039</v>
      </c>
      <c r="L2823">
        <v>49</v>
      </c>
      <c r="M2823">
        <v>90</v>
      </c>
      <c r="N2823">
        <f>Origen[[#This Row],[Unidades]]*Origen[[#This Row],[PVP]]</f>
        <v>4410</v>
      </c>
      <c r="O2823" s="1" t="s">
        <v>122</v>
      </c>
      <c r="P2823" s="1" t="s">
        <v>26</v>
      </c>
      <c r="Q2823" s="1" t="s">
        <v>55</v>
      </c>
      <c r="R2823" s="1" t="s">
        <v>39</v>
      </c>
      <c r="S2823" s="1" t="s">
        <v>20</v>
      </c>
      <c r="T2823" s="1" t="s">
        <v>68</v>
      </c>
      <c r="U2823" s="1" t="s">
        <v>40</v>
      </c>
    </row>
    <row r="2824" spans="1:21" x14ac:dyDescent="0.25">
      <c r="A2824">
        <v>2826</v>
      </c>
      <c r="B2824">
        <f>IF(IFERROR(VLOOKUP(Origen[[#This Row],[Customer ID]],A2825:A6723,1,FALSE),0)&gt;0,1,0)</f>
        <v>0</v>
      </c>
      <c r="C2824">
        <v>69</v>
      </c>
      <c r="D2824" s="1" t="s">
        <v>134</v>
      </c>
      <c r="E2824" s="1" t="str">
        <f>IF(Origen[[#This Row],[Genero Sin Depurar]]="","Desconocido",Origen[[#This Row],[Genero Sin Depurar]])</f>
        <v>Female</v>
      </c>
      <c r="F2824" s="1" t="s">
        <v>48</v>
      </c>
      <c r="G2824" s="1" t="s">
        <v>49</v>
      </c>
      <c r="H2824" s="2">
        <v>50942</v>
      </c>
      <c r="I2824" s="2" t="str">
        <f>TEXT(Origen[[#This Row],[Fecha Compra]],"dddd")</f>
        <v>martes</v>
      </c>
      <c r="J2824" s="7" t="str">
        <f>TEXT(MONTH(Origen[[#This Row],[Fecha Compra]]),"MM")</f>
        <v>01</v>
      </c>
      <c r="K2824" s="7">
        <f>YEAR(Origen[[#This Row],[Fecha Compra]])</f>
        <v>2039</v>
      </c>
      <c r="L2824">
        <v>28</v>
      </c>
      <c r="M2824">
        <v>62</v>
      </c>
      <c r="N2824">
        <f>Origen[[#This Row],[Unidades]]*Origen[[#This Row],[PVP]]</f>
        <v>1736</v>
      </c>
      <c r="O2824" s="1" t="s">
        <v>80</v>
      </c>
      <c r="P2824" s="1" t="s">
        <v>26</v>
      </c>
      <c r="Q2824" s="1" t="s">
        <v>116</v>
      </c>
      <c r="R2824" s="1" t="s">
        <v>8</v>
      </c>
      <c r="S2824" s="1" t="s">
        <v>52</v>
      </c>
      <c r="T2824" s="1" t="s">
        <v>57</v>
      </c>
      <c r="U2824" s="1" t="s">
        <v>31</v>
      </c>
    </row>
    <row r="2825" spans="1:21" x14ac:dyDescent="0.25">
      <c r="A2825">
        <v>2827</v>
      </c>
      <c r="B2825">
        <f>IF(IFERROR(VLOOKUP(Origen[[#This Row],[Customer ID]],A2826:A6724,1,FALSE),0)&gt;0,1,0)</f>
        <v>0</v>
      </c>
      <c r="C2825">
        <v>32</v>
      </c>
      <c r="D2825" s="1" t="s">
        <v>134</v>
      </c>
      <c r="E2825" s="1" t="str">
        <f>IF(Origen[[#This Row],[Genero Sin Depurar]]="","Desconocido",Origen[[#This Row],[Genero Sin Depurar]])</f>
        <v>Female</v>
      </c>
      <c r="F2825" s="1" t="s">
        <v>48</v>
      </c>
      <c r="G2825" s="1" t="s">
        <v>49</v>
      </c>
      <c r="H2825" s="2">
        <v>50944</v>
      </c>
      <c r="I2825" s="2" t="str">
        <f>TEXT(Origen[[#This Row],[Fecha Compra]],"dddd")</f>
        <v>jueves</v>
      </c>
      <c r="J2825" s="7" t="str">
        <f>TEXT(MONTH(Origen[[#This Row],[Fecha Compra]]),"MM")</f>
        <v>01</v>
      </c>
      <c r="K2825" s="7">
        <f>YEAR(Origen[[#This Row],[Fecha Compra]])</f>
        <v>2039</v>
      </c>
      <c r="L2825">
        <v>23</v>
      </c>
      <c r="M2825">
        <v>43</v>
      </c>
      <c r="N2825">
        <f>Origen[[#This Row],[Unidades]]*Origen[[#This Row],[PVP]]</f>
        <v>989</v>
      </c>
      <c r="O2825" s="1" t="s">
        <v>85</v>
      </c>
      <c r="P2825" s="1" t="s">
        <v>6</v>
      </c>
      <c r="Q2825" s="1" t="s">
        <v>92</v>
      </c>
      <c r="R2825" s="1" t="s">
        <v>39</v>
      </c>
      <c r="S2825" s="1" t="s">
        <v>9</v>
      </c>
      <c r="T2825" s="1" t="s">
        <v>10</v>
      </c>
      <c r="U2825" s="1" t="s">
        <v>31</v>
      </c>
    </row>
    <row r="2826" spans="1:21" x14ac:dyDescent="0.25">
      <c r="A2826">
        <v>2828</v>
      </c>
      <c r="B2826">
        <f>IF(IFERROR(VLOOKUP(Origen[[#This Row],[Customer ID]],A2827:A6725,1,FALSE),0)&gt;0,1,0)</f>
        <v>0</v>
      </c>
      <c r="C2826">
        <v>20</v>
      </c>
      <c r="D2826" s="1" t="s">
        <v>134</v>
      </c>
      <c r="E2826" s="1" t="str">
        <f>IF(Origen[[#This Row],[Genero Sin Depurar]]="","Desconocido",Origen[[#This Row],[Genero Sin Depurar]])</f>
        <v>Female</v>
      </c>
      <c r="F2826" s="1" t="s">
        <v>3</v>
      </c>
      <c r="G2826" s="1" t="s">
        <v>4</v>
      </c>
      <c r="H2826" s="2">
        <v>50946</v>
      </c>
      <c r="I2826" s="2" t="str">
        <f>TEXT(Origen[[#This Row],[Fecha Compra]],"dddd")</f>
        <v>sábado</v>
      </c>
      <c r="J2826" s="7" t="str">
        <f>TEXT(MONTH(Origen[[#This Row],[Fecha Compra]]),"MM")</f>
        <v>01</v>
      </c>
      <c r="K2826" s="7">
        <f>YEAR(Origen[[#This Row],[Fecha Compra]])</f>
        <v>2039</v>
      </c>
      <c r="L2826">
        <v>11</v>
      </c>
      <c r="M2826">
        <v>96</v>
      </c>
      <c r="N2826">
        <f>Origen[[#This Row],[Unidades]]*Origen[[#This Row],[PVP]]</f>
        <v>1056</v>
      </c>
      <c r="O2826" s="1" t="s">
        <v>132</v>
      </c>
      <c r="P2826" s="1" t="s">
        <v>26</v>
      </c>
      <c r="Q2826" s="1" t="s">
        <v>118</v>
      </c>
      <c r="R2826" s="1" t="s">
        <v>39</v>
      </c>
      <c r="S2826" s="1" t="s">
        <v>27</v>
      </c>
      <c r="T2826" s="1" t="s">
        <v>57</v>
      </c>
      <c r="U2826" s="1" t="s">
        <v>58</v>
      </c>
    </row>
    <row r="2827" spans="1:21" x14ac:dyDescent="0.25">
      <c r="A2827">
        <v>2829</v>
      </c>
      <c r="B2827">
        <f>IF(IFERROR(VLOOKUP(Origen[[#This Row],[Customer ID]],A2828:A6726,1,FALSE),0)&gt;0,1,0)</f>
        <v>0</v>
      </c>
      <c r="C2827">
        <v>25</v>
      </c>
      <c r="D2827" s="1" t="s">
        <v>134</v>
      </c>
      <c r="E2827" s="1" t="str">
        <f>IF(Origen[[#This Row],[Genero Sin Depurar]]="","Desconocido",Origen[[#This Row],[Genero Sin Depurar]])</f>
        <v>Female</v>
      </c>
      <c r="F2827" s="1" t="s">
        <v>101</v>
      </c>
      <c r="G2827" s="1" t="s">
        <v>49</v>
      </c>
      <c r="H2827" s="2">
        <v>50948</v>
      </c>
      <c r="I2827" s="2" t="str">
        <f>TEXT(Origen[[#This Row],[Fecha Compra]],"dddd")</f>
        <v>lunes</v>
      </c>
      <c r="J2827" s="7" t="str">
        <f>TEXT(MONTH(Origen[[#This Row],[Fecha Compra]]),"MM")</f>
        <v>01</v>
      </c>
      <c r="K2827" s="7">
        <f>YEAR(Origen[[#This Row],[Fecha Compra]])</f>
        <v>2039</v>
      </c>
      <c r="L2827">
        <v>33</v>
      </c>
      <c r="M2827">
        <v>83</v>
      </c>
      <c r="N2827">
        <f>Origen[[#This Row],[Unidades]]*Origen[[#This Row],[PVP]]</f>
        <v>2739</v>
      </c>
      <c r="O2827" s="1" t="s">
        <v>104</v>
      </c>
      <c r="P2827" s="1" t="s">
        <v>6</v>
      </c>
      <c r="Q2827" s="1" t="s">
        <v>75</v>
      </c>
      <c r="R2827" s="1" t="s">
        <v>39</v>
      </c>
      <c r="S2827" s="1" t="s">
        <v>36</v>
      </c>
      <c r="T2827" s="1" t="s">
        <v>28</v>
      </c>
      <c r="U2827" s="1" t="s">
        <v>40</v>
      </c>
    </row>
    <row r="2828" spans="1:21" x14ac:dyDescent="0.25">
      <c r="A2828">
        <v>2830</v>
      </c>
      <c r="B2828">
        <f>IF(IFERROR(VLOOKUP(Origen[[#This Row],[Customer ID]],A2829:A6727,1,FALSE),0)&gt;0,1,0)</f>
        <v>0</v>
      </c>
      <c r="C2828">
        <v>56</v>
      </c>
      <c r="D2828" s="1" t="s">
        <v>134</v>
      </c>
      <c r="E2828" s="1" t="str">
        <f>IF(Origen[[#This Row],[Genero Sin Depurar]]="","Desconocido",Origen[[#This Row],[Genero Sin Depurar]])</f>
        <v>Female</v>
      </c>
      <c r="F2828" s="1" t="s">
        <v>88</v>
      </c>
      <c r="G2828" s="1" t="s">
        <v>49</v>
      </c>
      <c r="H2828" s="2">
        <v>50950</v>
      </c>
      <c r="I2828" s="2" t="str">
        <f>TEXT(Origen[[#This Row],[Fecha Compra]],"dddd")</f>
        <v>miércoles</v>
      </c>
      <c r="J2828" s="7" t="str">
        <f>TEXT(MONTH(Origen[[#This Row],[Fecha Compra]]),"MM")</f>
        <v>01</v>
      </c>
      <c r="K2828" s="7">
        <f>YEAR(Origen[[#This Row],[Fecha Compra]])</f>
        <v>2039</v>
      </c>
      <c r="L2828">
        <v>47</v>
      </c>
      <c r="M2828">
        <v>67</v>
      </c>
      <c r="N2828">
        <f>Origen[[#This Row],[Unidades]]*Origen[[#This Row],[PVP]]</f>
        <v>3149</v>
      </c>
      <c r="O2828" s="1" t="s">
        <v>99</v>
      </c>
      <c r="P2828" s="1" t="s">
        <v>74</v>
      </c>
      <c r="Q2828" s="1" t="s">
        <v>67</v>
      </c>
      <c r="R2828" s="1" t="s">
        <v>39</v>
      </c>
      <c r="S2828" s="1" t="s">
        <v>27</v>
      </c>
      <c r="T2828" s="1" t="s">
        <v>15</v>
      </c>
      <c r="U2828" s="1" t="s">
        <v>22</v>
      </c>
    </row>
    <row r="2829" spans="1:21" x14ac:dyDescent="0.25">
      <c r="A2829">
        <v>2831</v>
      </c>
      <c r="B2829">
        <f>IF(IFERROR(VLOOKUP(Origen[[#This Row],[Customer ID]],A2830:A6728,1,FALSE),0)&gt;0,1,0)</f>
        <v>0</v>
      </c>
      <c r="C2829">
        <v>63</v>
      </c>
      <c r="D2829" s="1" t="s">
        <v>134</v>
      </c>
      <c r="E2829" s="1" t="str">
        <f>IF(Origen[[#This Row],[Genero Sin Depurar]]="","Desconocido",Origen[[#This Row],[Genero Sin Depurar]])</f>
        <v>Female</v>
      </c>
      <c r="F2829" s="1" t="s">
        <v>69</v>
      </c>
      <c r="G2829" s="1" t="s">
        <v>4</v>
      </c>
      <c r="H2829" s="2">
        <v>50952</v>
      </c>
      <c r="I2829" s="2" t="str">
        <f>TEXT(Origen[[#This Row],[Fecha Compra]],"dddd")</f>
        <v>viernes</v>
      </c>
      <c r="J2829" s="7" t="str">
        <f>TEXT(MONTH(Origen[[#This Row],[Fecha Compra]]),"MM")</f>
        <v>01</v>
      </c>
      <c r="K2829" s="7">
        <f>YEAR(Origen[[#This Row],[Fecha Compra]])</f>
        <v>2039</v>
      </c>
      <c r="L2829">
        <v>13</v>
      </c>
      <c r="M2829">
        <v>90</v>
      </c>
      <c r="N2829">
        <f>Origen[[#This Row],[Unidades]]*Origen[[#This Row],[PVP]]</f>
        <v>1170</v>
      </c>
      <c r="O2829" s="1" t="s">
        <v>29</v>
      </c>
      <c r="P2829" s="1" t="s">
        <v>6</v>
      </c>
      <c r="Q2829" s="1" t="s">
        <v>91</v>
      </c>
      <c r="R2829" s="1" t="s">
        <v>19</v>
      </c>
      <c r="S2829" s="1" t="s">
        <v>56</v>
      </c>
      <c r="T2829" s="1" t="s">
        <v>10</v>
      </c>
      <c r="U2829" s="1" t="s">
        <v>79</v>
      </c>
    </row>
    <row r="2830" spans="1:21" x14ac:dyDescent="0.25">
      <c r="A2830">
        <v>2832</v>
      </c>
      <c r="B2830">
        <f>IF(IFERROR(VLOOKUP(Origen[[#This Row],[Customer ID]],A2831:A6729,1,FALSE),0)&gt;0,1,0)</f>
        <v>0</v>
      </c>
      <c r="C2830">
        <v>34</v>
      </c>
      <c r="D2830" s="1" t="s">
        <v>134</v>
      </c>
      <c r="E2830" s="1" t="str">
        <f>IF(Origen[[#This Row],[Genero Sin Depurar]]="","Desconocido",Origen[[#This Row],[Genero Sin Depurar]])</f>
        <v>Female</v>
      </c>
      <c r="F2830" s="1" t="s">
        <v>86</v>
      </c>
      <c r="G2830" s="1" t="s">
        <v>4</v>
      </c>
      <c r="H2830" s="2">
        <v>50954</v>
      </c>
      <c r="I2830" s="2" t="str">
        <f>TEXT(Origen[[#This Row],[Fecha Compra]],"dddd")</f>
        <v>domingo</v>
      </c>
      <c r="J2830" s="7" t="str">
        <f>TEXT(MONTH(Origen[[#This Row],[Fecha Compra]]),"MM")</f>
        <v>01</v>
      </c>
      <c r="K2830" s="7">
        <f>YEAR(Origen[[#This Row],[Fecha Compra]])</f>
        <v>2039</v>
      </c>
      <c r="L2830">
        <v>4</v>
      </c>
      <c r="M2830">
        <v>53</v>
      </c>
      <c r="N2830">
        <f>Origen[[#This Row],[Unidades]]*Origen[[#This Row],[PVP]]</f>
        <v>212</v>
      </c>
      <c r="O2830" s="1" t="s">
        <v>123</v>
      </c>
      <c r="P2830" s="1" t="s">
        <v>6</v>
      </c>
      <c r="Q2830" s="1" t="s">
        <v>51</v>
      </c>
      <c r="R2830" s="1" t="s">
        <v>8</v>
      </c>
      <c r="S2830" s="1" t="s">
        <v>9</v>
      </c>
      <c r="T2830" s="1" t="s">
        <v>21</v>
      </c>
      <c r="U2830" s="1" t="s">
        <v>22</v>
      </c>
    </row>
    <row r="2831" spans="1:21" x14ac:dyDescent="0.25">
      <c r="A2831">
        <v>2833</v>
      </c>
      <c r="B2831">
        <f>IF(IFERROR(VLOOKUP(Origen[[#This Row],[Customer ID]],A2832:A6730,1,FALSE),0)&gt;0,1,0)</f>
        <v>0</v>
      </c>
      <c r="C2831">
        <v>29</v>
      </c>
      <c r="D2831" s="1" t="s">
        <v>134</v>
      </c>
      <c r="E2831" s="1" t="str">
        <f>IF(Origen[[#This Row],[Genero Sin Depurar]]="","Desconocido",Origen[[#This Row],[Genero Sin Depurar]])</f>
        <v>Female</v>
      </c>
      <c r="F2831" s="1" t="s">
        <v>101</v>
      </c>
      <c r="G2831" s="1" t="s">
        <v>49</v>
      </c>
      <c r="H2831" s="2">
        <v>50956</v>
      </c>
      <c r="I2831" s="2" t="str">
        <f>TEXT(Origen[[#This Row],[Fecha Compra]],"dddd")</f>
        <v>martes</v>
      </c>
      <c r="J2831" s="7" t="str">
        <f>TEXT(MONTH(Origen[[#This Row],[Fecha Compra]]),"MM")</f>
        <v>01</v>
      </c>
      <c r="K2831" s="7">
        <f>YEAR(Origen[[#This Row],[Fecha Compra]])</f>
        <v>2039</v>
      </c>
      <c r="L2831">
        <v>40</v>
      </c>
      <c r="M2831">
        <v>37</v>
      </c>
      <c r="N2831">
        <f>Origen[[#This Row],[Unidades]]*Origen[[#This Row],[PVP]]</f>
        <v>1480</v>
      </c>
      <c r="O2831" s="1" t="s">
        <v>110</v>
      </c>
      <c r="P2831" s="1" t="s">
        <v>26</v>
      </c>
      <c r="Q2831" s="1" t="s">
        <v>118</v>
      </c>
      <c r="R2831" s="1" t="s">
        <v>35</v>
      </c>
      <c r="S2831" s="1" t="s">
        <v>36</v>
      </c>
      <c r="T2831" s="1" t="s">
        <v>28</v>
      </c>
      <c r="U2831" s="1" t="s">
        <v>40</v>
      </c>
    </row>
    <row r="2832" spans="1:21" x14ac:dyDescent="0.25">
      <c r="A2832">
        <v>2834</v>
      </c>
      <c r="B2832">
        <f>IF(IFERROR(VLOOKUP(Origen[[#This Row],[Customer ID]],A2833:A6731,1,FALSE),0)&gt;0,1,0)</f>
        <v>0</v>
      </c>
      <c r="C2832">
        <v>43</v>
      </c>
      <c r="D2832" s="1" t="s">
        <v>134</v>
      </c>
      <c r="E2832" s="1" t="str">
        <f>IF(Origen[[#This Row],[Genero Sin Depurar]]="","Desconocido",Origen[[#This Row],[Genero Sin Depurar]])</f>
        <v>Female</v>
      </c>
      <c r="F2832" s="1" t="s">
        <v>16</v>
      </c>
      <c r="G2832" s="1" t="s">
        <v>4</v>
      </c>
      <c r="H2832" s="2">
        <v>50958</v>
      </c>
      <c r="I2832" s="2" t="str">
        <f>TEXT(Origen[[#This Row],[Fecha Compra]],"dddd")</f>
        <v>jueves</v>
      </c>
      <c r="J2832" s="7" t="str">
        <f>TEXT(MONTH(Origen[[#This Row],[Fecha Compra]]),"MM")</f>
        <v>01</v>
      </c>
      <c r="K2832" s="7">
        <f>YEAR(Origen[[#This Row],[Fecha Compra]])</f>
        <v>2039</v>
      </c>
      <c r="L2832">
        <v>19</v>
      </c>
      <c r="M2832">
        <v>56</v>
      </c>
      <c r="N2832">
        <f>Origen[[#This Row],[Unidades]]*Origen[[#This Row],[PVP]]</f>
        <v>1064</v>
      </c>
      <c r="O2832" s="1" t="s">
        <v>54</v>
      </c>
      <c r="P2832" s="1" t="s">
        <v>26</v>
      </c>
      <c r="Q2832" s="1" t="s">
        <v>67</v>
      </c>
      <c r="R2832" s="1" t="s">
        <v>39</v>
      </c>
      <c r="S2832" s="1" t="s">
        <v>20</v>
      </c>
      <c r="T2832" s="1" t="s">
        <v>15</v>
      </c>
      <c r="U2832" s="1" t="s">
        <v>70</v>
      </c>
    </row>
    <row r="2833" spans="1:21" x14ac:dyDescent="0.25">
      <c r="A2833">
        <v>2835</v>
      </c>
      <c r="B2833">
        <f>IF(IFERROR(VLOOKUP(Origen[[#This Row],[Customer ID]],A2834:A6732,1,FALSE),0)&gt;0,1,0)</f>
        <v>0</v>
      </c>
      <c r="C2833">
        <v>39</v>
      </c>
      <c r="D2833" s="1" t="s">
        <v>134</v>
      </c>
      <c r="E2833" s="1" t="str">
        <f>IF(Origen[[#This Row],[Genero Sin Depurar]]="","Desconocido",Origen[[#This Row],[Genero Sin Depurar]])</f>
        <v>Female</v>
      </c>
      <c r="F2833" s="1" t="s">
        <v>84</v>
      </c>
      <c r="G2833" s="1" t="s">
        <v>45</v>
      </c>
      <c r="H2833" s="2">
        <v>50960</v>
      </c>
      <c r="I2833" s="2" t="str">
        <f>TEXT(Origen[[#This Row],[Fecha Compra]],"dddd")</f>
        <v>sábado</v>
      </c>
      <c r="J2833" s="7" t="str">
        <f>TEXT(MONTH(Origen[[#This Row],[Fecha Compra]]),"MM")</f>
        <v>01</v>
      </c>
      <c r="K2833" s="7">
        <f>YEAR(Origen[[#This Row],[Fecha Compra]])</f>
        <v>2039</v>
      </c>
      <c r="L2833">
        <v>17</v>
      </c>
      <c r="M2833">
        <v>43</v>
      </c>
      <c r="N2833">
        <f>Origen[[#This Row],[Unidades]]*Origen[[#This Row],[PVP]]</f>
        <v>731</v>
      </c>
      <c r="O2833" s="1" t="s">
        <v>87</v>
      </c>
      <c r="P2833" s="1" t="s">
        <v>26</v>
      </c>
      <c r="Q2833" s="1" t="s">
        <v>108</v>
      </c>
      <c r="R2833" s="1" t="s">
        <v>39</v>
      </c>
      <c r="S2833" s="1" t="s">
        <v>52</v>
      </c>
      <c r="T2833" s="1" t="s">
        <v>21</v>
      </c>
      <c r="U2833" s="1" t="s">
        <v>22</v>
      </c>
    </row>
    <row r="2834" spans="1:21" x14ac:dyDescent="0.25">
      <c r="A2834">
        <v>2836</v>
      </c>
      <c r="B2834">
        <f>IF(IFERROR(VLOOKUP(Origen[[#This Row],[Customer ID]],A2835:A6733,1,FALSE),0)&gt;0,1,0)</f>
        <v>0</v>
      </c>
      <c r="C2834">
        <v>33</v>
      </c>
      <c r="D2834" s="1" t="s">
        <v>134</v>
      </c>
      <c r="E2834" s="1" t="str">
        <f>IF(Origen[[#This Row],[Genero Sin Depurar]]="","Desconocido",Origen[[#This Row],[Genero Sin Depurar]])</f>
        <v>Female</v>
      </c>
      <c r="F2834" s="1" t="s">
        <v>95</v>
      </c>
      <c r="G2834" s="1" t="s">
        <v>4</v>
      </c>
      <c r="H2834" s="2">
        <v>50962</v>
      </c>
      <c r="I2834" s="2" t="str">
        <f>TEXT(Origen[[#This Row],[Fecha Compra]],"dddd")</f>
        <v>lunes</v>
      </c>
      <c r="J2834" s="7" t="str">
        <f>TEXT(MONTH(Origen[[#This Row],[Fecha Compra]]),"MM")</f>
        <v>01</v>
      </c>
      <c r="K2834" s="7">
        <f>YEAR(Origen[[#This Row],[Fecha Compra]])</f>
        <v>2039</v>
      </c>
      <c r="L2834">
        <v>7</v>
      </c>
      <c r="M2834">
        <v>84</v>
      </c>
      <c r="N2834">
        <f>Origen[[#This Row],[Unidades]]*Origen[[#This Row],[PVP]]</f>
        <v>588</v>
      </c>
      <c r="O2834" s="1" t="s">
        <v>111</v>
      </c>
      <c r="P2834" s="1" t="s">
        <v>18</v>
      </c>
      <c r="Q2834" s="1" t="s">
        <v>51</v>
      </c>
      <c r="R2834" s="1" t="s">
        <v>8</v>
      </c>
      <c r="S2834" s="1" t="s">
        <v>20</v>
      </c>
      <c r="T2834" s="1" t="s">
        <v>10</v>
      </c>
      <c r="U2834" s="1" t="s">
        <v>31</v>
      </c>
    </row>
    <row r="2835" spans="1:21" x14ac:dyDescent="0.25">
      <c r="A2835">
        <v>2837</v>
      </c>
      <c r="B2835">
        <f>IF(IFERROR(VLOOKUP(Origen[[#This Row],[Customer ID]],A2836:A6734,1,FALSE),0)&gt;0,1,0)</f>
        <v>0</v>
      </c>
      <c r="C2835">
        <v>51</v>
      </c>
      <c r="D2835" s="1" t="s">
        <v>134</v>
      </c>
      <c r="E2835" s="1" t="str">
        <f>IF(Origen[[#This Row],[Genero Sin Depurar]]="","Desconocido",Origen[[#This Row],[Genero Sin Depurar]])</f>
        <v>Female</v>
      </c>
      <c r="F2835" s="1" t="s">
        <v>77</v>
      </c>
      <c r="G2835" s="1" t="s">
        <v>4</v>
      </c>
      <c r="H2835" s="2">
        <v>50964</v>
      </c>
      <c r="I2835" s="2" t="str">
        <f>TEXT(Origen[[#This Row],[Fecha Compra]],"dddd")</f>
        <v>miércoles</v>
      </c>
      <c r="J2835" s="7" t="str">
        <f>TEXT(MONTH(Origen[[#This Row],[Fecha Compra]]),"MM")</f>
        <v>01</v>
      </c>
      <c r="K2835" s="7">
        <f>YEAR(Origen[[#This Row],[Fecha Compra]])</f>
        <v>2039</v>
      </c>
      <c r="L2835">
        <v>21</v>
      </c>
      <c r="M2835">
        <v>50</v>
      </c>
      <c r="N2835">
        <f>Origen[[#This Row],[Unidades]]*Origen[[#This Row],[PVP]]</f>
        <v>1050</v>
      </c>
      <c r="O2835" s="1" t="s">
        <v>33</v>
      </c>
      <c r="P2835" s="1" t="s">
        <v>26</v>
      </c>
      <c r="Q2835" s="1" t="s">
        <v>43</v>
      </c>
      <c r="R2835" s="1" t="s">
        <v>8</v>
      </c>
      <c r="S2835" s="1" t="s">
        <v>52</v>
      </c>
      <c r="T2835" s="1" t="s">
        <v>15</v>
      </c>
      <c r="U2835" s="1" t="s">
        <v>58</v>
      </c>
    </row>
    <row r="2836" spans="1:21" x14ac:dyDescent="0.25">
      <c r="A2836">
        <v>2838</v>
      </c>
      <c r="B2836">
        <f>IF(IFERROR(VLOOKUP(Origen[[#This Row],[Customer ID]],A2837:A6735,1,FALSE),0)&gt;0,1,0)</f>
        <v>0</v>
      </c>
      <c r="C2836">
        <v>65</v>
      </c>
      <c r="D2836" s="1" t="s">
        <v>134</v>
      </c>
      <c r="E2836" s="1" t="str">
        <f>IF(Origen[[#This Row],[Genero Sin Depurar]]="","Desconocido",Origen[[#This Row],[Genero Sin Depurar]])</f>
        <v>Female</v>
      </c>
      <c r="F2836" s="1" t="s">
        <v>53</v>
      </c>
      <c r="G2836" s="1" t="s">
        <v>24</v>
      </c>
      <c r="H2836" s="2">
        <v>50966</v>
      </c>
      <c r="I2836" s="2" t="str">
        <f>TEXT(Origen[[#This Row],[Fecha Compra]],"dddd")</f>
        <v>viernes</v>
      </c>
      <c r="J2836" s="7" t="str">
        <f>TEXT(MONTH(Origen[[#This Row],[Fecha Compra]]),"MM")</f>
        <v>01</v>
      </c>
      <c r="K2836" s="7">
        <f>YEAR(Origen[[#This Row],[Fecha Compra]])</f>
        <v>2039</v>
      </c>
      <c r="L2836">
        <v>44</v>
      </c>
      <c r="M2836">
        <v>88</v>
      </c>
      <c r="N2836">
        <f>Origen[[#This Row],[Unidades]]*Origen[[#This Row],[PVP]]</f>
        <v>3872</v>
      </c>
      <c r="O2836" s="1" t="s">
        <v>72</v>
      </c>
      <c r="P2836" s="1" t="s">
        <v>26</v>
      </c>
      <c r="Q2836" s="1" t="s">
        <v>92</v>
      </c>
      <c r="R2836" s="1" t="s">
        <v>35</v>
      </c>
      <c r="S2836" s="1" t="s">
        <v>9</v>
      </c>
      <c r="T2836" s="1" t="s">
        <v>28</v>
      </c>
      <c r="U2836" s="1" t="s">
        <v>22</v>
      </c>
    </row>
    <row r="2837" spans="1:21" x14ac:dyDescent="0.25">
      <c r="A2837">
        <v>2839</v>
      </c>
      <c r="B2837">
        <f>IF(IFERROR(VLOOKUP(Origen[[#This Row],[Customer ID]],A2838:A6736,1,FALSE),0)&gt;0,1,0)</f>
        <v>0</v>
      </c>
      <c r="C2837">
        <v>51</v>
      </c>
      <c r="D2837" s="1" t="s">
        <v>134</v>
      </c>
      <c r="E2837" s="1" t="str">
        <f>IF(Origen[[#This Row],[Genero Sin Depurar]]="","Desconocido",Origen[[#This Row],[Genero Sin Depurar]])</f>
        <v>Female</v>
      </c>
      <c r="F2837" s="1" t="s">
        <v>84</v>
      </c>
      <c r="G2837" s="1" t="s">
        <v>45</v>
      </c>
      <c r="H2837" s="2">
        <v>50968</v>
      </c>
      <c r="I2837" s="2" t="str">
        <f>TEXT(Origen[[#This Row],[Fecha Compra]],"dddd")</f>
        <v>domingo</v>
      </c>
      <c r="J2837" s="7" t="str">
        <f>TEXT(MONTH(Origen[[#This Row],[Fecha Compra]]),"MM")</f>
        <v>01</v>
      </c>
      <c r="K2837" s="7">
        <f>YEAR(Origen[[#This Row],[Fecha Compra]])</f>
        <v>2039</v>
      </c>
      <c r="L2837">
        <v>2</v>
      </c>
      <c r="M2837">
        <v>50</v>
      </c>
      <c r="N2837">
        <f>Origen[[#This Row],[Unidades]]*Origen[[#This Row],[PVP]]</f>
        <v>100</v>
      </c>
      <c r="O2837" s="1" t="s">
        <v>13</v>
      </c>
      <c r="P2837" s="1" t="s">
        <v>26</v>
      </c>
      <c r="Q2837" s="1" t="s">
        <v>126</v>
      </c>
      <c r="R2837" s="1" t="s">
        <v>39</v>
      </c>
      <c r="S2837" s="1" t="s">
        <v>20</v>
      </c>
      <c r="T2837" s="1" t="s">
        <v>57</v>
      </c>
      <c r="U2837" s="1" t="s">
        <v>22</v>
      </c>
    </row>
    <row r="2838" spans="1:21" x14ac:dyDescent="0.25">
      <c r="A2838">
        <v>2840</v>
      </c>
      <c r="B2838">
        <f>IF(IFERROR(VLOOKUP(Origen[[#This Row],[Customer ID]],A2839:A6737,1,FALSE),0)&gt;0,1,0)</f>
        <v>0</v>
      </c>
      <c r="C2838">
        <v>70</v>
      </c>
      <c r="D2838" s="1" t="s">
        <v>134</v>
      </c>
      <c r="E2838" s="1" t="str">
        <f>IF(Origen[[#This Row],[Genero Sin Depurar]]="","Desconocido",Origen[[#This Row],[Genero Sin Depurar]])</f>
        <v>Female</v>
      </c>
      <c r="F2838" s="1" t="s">
        <v>101</v>
      </c>
      <c r="G2838" s="1" t="s">
        <v>49</v>
      </c>
      <c r="H2838" s="2">
        <v>50970</v>
      </c>
      <c r="I2838" s="2" t="str">
        <f>TEXT(Origen[[#This Row],[Fecha Compra]],"dddd")</f>
        <v>martes</v>
      </c>
      <c r="J2838" s="7" t="str">
        <f>TEXT(MONTH(Origen[[#This Row],[Fecha Compra]]),"MM")</f>
        <v>01</v>
      </c>
      <c r="K2838" s="7">
        <f>YEAR(Origen[[#This Row],[Fecha Compra]])</f>
        <v>2039</v>
      </c>
      <c r="L2838">
        <v>30</v>
      </c>
      <c r="M2838">
        <v>80</v>
      </c>
      <c r="N2838">
        <f>Origen[[#This Row],[Unidades]]*Origen[[#This Row],[PVP]]</f>
        <v>2400</v>
      </c>
      <c r="O2838" s="1" t="s">
        <v>129</v>
      </c>
      <c r="P2838" s="1" t="s">
        <v>6</v>
      </c>
      <c r="Q2838" s="1" t="s">
        <v>67</v>
      </c>
      <c r="R2838" s="1" t="s">
        <v>35</v>
      </c>
      <c r="S2838" s="1" t="s">
        <v>56</v>
      </c>
      <c r="T2838" s="1" t="s">
        <v>57</v>
      </c>
      <c r="U2838" s="1" t="s">
        <v>70</v>
      </c>
    </row>
    <row r="2839" spans="1:21" x14ac:dyDescent="0.25">
      <c r="A2839">
        <v>2841</v>
      </c>
      <c r="B2839">
        <f>IF(IFERROR(VLOOKUP(Origen[[#This Row],[Customer ID]],A2840:A6738,1,FALSE),0)&gt;0,1,0)</f>
        <v>0</v>
      </c>
      <c r="C2839">
        <v>40</v>
      </c>
      <c r="D2839" s="1" t="s">
        <v>134</v>
      </c>
      <c r="E2839" s="1" t="str">
        <f>IF(Origen[[#This Row],[Genero Sin Depurar]]="","Desconocido",Origen[[#This Row],[Genero Sin Depurar]])</f>
        <v>Female</v>
      </c>
      <c r="F2839" s="1" t="s">
        <v>95</v>
      </c>
      <c r="G2839" s="1" t="s">
        <v>4</v>
      </c>
      <c r="H2839" s="2">
        <v>50972</v>
      </c>
      <c r="I2839" s="2" t="str">
        <f>TEXT(Origen[[#This Row],[Fecha Compra]],"dddd")</f>
        <v>jueves</v>
      </c>
      <c r="J2839" s="7" t="str">
        <f>TEXT(MONTH(Origen[[#This Row],[Fecha Compra]]),"MM")</f>
        <v>01</v>
      </c>
      <c r="K2839" s="7">
        <f>YEAR(Origen[[#This Row],[Fecha Compra]])</f>
        <v>2039</v>
      </c>
      <c r="L2839">
        <v>41</v>
      </c>
      <c r="M2839">
        <v>47</v>
      </c>
      <c r="N2839">
        <f>Origen[[#This Row],[Unidades]]*Origen[[#This Row],[PVP]]</f>
        <v>1927</v>
      </c>
      <c r="O2839" s="1" t="s">
        <v>46</v>
      </c>
      <c r="P2839" s="1" t="s">
        <v>6</v>
      </c>
      <c r="Q2839" s="1" t="s">
        <v>51</v>
      </c>
      <c r="R2839" s="1" t="s">
        <v>19</v>
      </c>
      <c r="S2839" s="1" t="s">
        <v>56</v>
      </c>
      <c r="T2839" s="1" t="s">
        <v>15</v>
      </c>
      <c r="U2839" s="1" t="s">
        <v>31</v>
      </c>
    </row>
    <row r="2840" spans="1:21" x14ac:dyDescent="0.25">
      <c r="A2840">
        <v>2842</v>
      </c>
      <c r="B2840">
        <f>IF(IFERROR(VLOOKUP(Origen[[#This Row],[Customer ID]],A2841:A6739,1,FALSE),0)&gt;0,1,0)</f>
        <v>0</v>
      </c>
      <c r="C2840">
        <v>19</v>
      </c>
      <c r="D2840" s="1" t="s">
        <v>134</v>
      </c>
      <c r="E2840" s="1" t="str">
        <f>IF(Origen[[#This Row],[Genero Sin Depurar]]="","Desconocido",Origen[[#This Row],[Genero Sin Depurar]])</f>
        <v>Female</v>
      </c>
      <c r="F2840" s="1" t="s">
        <v>63</v>
      </c>
      <c r="G2840" s="1" t="s">
        <v>4</v>
      </c>
      <c r="H2840" s="2">
        <v>50974</v>
      </c>
      <c r="I2840" s="2" t="str">
        <f>TEXT(Origen[[#This Row],[Fecha Compra]],"dddd")</f>
        <v>sábado</v>
      </c>
      <c r="J2840" s="7" t="str">
        <f>TEXT(MONTH(Origen[[#This Row],[Fecha Compra]]),"MM")</f>
        <v>01</v>
      </c>
      <c r="K2840" s="7">
        <f>YEAR(Origen[[#This Row],[Fecha Compra]])</f>
        <v>2039</v>
      </c>
      <c r="L2840">
        <v>31</v>
      </c>
      <c r="M2840">
        <v>33</v>
      </c>
      <c r="N2840">
        <f>Origen[[#This Row],[Unidades]]*Origen[[#This Row],[PVP]]</f>
        <v>1023</v>
      </c>
      <c r="O2840" s="1" t="s">
        <v>105</v>
      </c>
      <c r="P2840" s="1" t="s">
        <v>74</v>
      </c>
      <c r="Q2840" s="1" t="s">
        <v>118</v>
      </c>
      <c r="R2840" s="1" t="s">
        <v>8</v>
      </c>
      <c r="S2840" s="1" t="s">
        <v>52</v>
      </c>
      <c r="T2840" s="1" t="s">
        <v>15</v>
      </c>
      <c r="U2840" s="1" t="s">
        <v>22</v>
      </c>
    </row>
    <row r="2841" spans="1:21" x14ac:dyDescent="0.25">
      <c r="A2841">
        <v>2843</v>
      </c>
      <c r="B2841">
        <f>IF(IFERROR(VLOOKUP(Origen[[#This Row],[Customer ID]],A2842:A6740,1,FALSE),0)&gt;0,1,0)</f>
        <v>0</v>
      </c>
      <c r="C2841">
        <v>28</v>
      </c>
      <c r="D2841" s="1" t="s">
        <v>134</v>
      </c>
      <c r="E2841" s="1" t="str">
        <f>IF(Origen[[#This Row],[Genero Sin Depurar]]="","Desconocido",Origen[[#This Row],[Genero Sin Depurar]])</f>
        <v>Female</v>
      </c>
      <c r="F2841" s="1" t="s">
        <v>44</v>
      </c>
      <c r="G2841" s="1" t="s">
        <v>45</v>
      </c>
      <c r="H2841" s="2">
        <v>50976</v>
      </c>
      <c r="I2841" s="2" t="str">
        <f>TEXT(Origen[[#This Row],[Fecha Compra]],"dddd")</f>
        <v>lunes</v>
      </c>
      <c r="J2841" s="7" t="str">
        <f>TEXT(MONTH(Origen[[#This Row],[Fecha Compra]]),"MM")</f>
        <v>01</v>
      </c>
      <c r="K2841" s="7">
        <f>YEAR(Origen[[#This Row],[Fecha Compra]])</f>
        <v>2039</v>
      </c>
      <c r="L2841">
        <v>48</v>
      </c>
      <c r="M2841">
        <v>100</v>
      </c>
      <c r="N2841">
        <f>Origen[[#This Row],[Unidades]]*Origen[[#This Row],[PVP]]</f>
        <v>4800</v>
      </c>
      <c r="O2841" s="1" t="s">
        <v>99</v>
      </c>
      <c r="P2841" s="1" t="s">
        <v>6</v>
      </c>
      <c r="Q2841" s="1" t="s">
        <v>78</v>
      </c>
      <c r="R2841" s="1" t="s">
        <v>39</v>
      </c>
      <c r="S2841" s="1" t="s">
        <v>36</v>
      </c>
      <c r="T2841" s="1" t="s">
        <v>68</v>
      </c>
      <c r="U2841" s="1" t="s">
        <v>40</v>
      </c>
    </row>
    <row r="2842" spans="1:21" x14ac:dyDescent="0.25">
      <c r="A2842">
        <v>2844</v>
      </c>
      <c r="B2842">
        <f>IF(IFERROR(VLOOKUP(Origen[[#This Row],[Customer ID]],A2843:A6741,1,FALSE),0)&gt;0,1,0)</f>
        <v>0</v>
      </c>
      <c r="C2842">
        <v>51</v>
      </c>
      <c r="D2842" s="1" t="s">
        <v>134</v>
      </c>
      <c r="E2842" s="1" t="str">
        <f>IF(Origen[[#This Row],[Genero Sin Depurar]]="","Desconocido",Origen[[#This Row],[Genero Sin Depurar]])</f>
        <v>Female</v>
      </c>
      <c r="F2842" s="1" t="s">
        <v>12</v>
      </c>
      <c r="G2842" s="1" t="s">
        <v>4</v>
      </c>
      <c r="H2842" s="2">
        <v>50978</v>
      </c>
      <c r="I2842" s="2" t="str">
        <f>TEXT(Origen[[#This Row],[Fecha Compra]],"dddd")</f>
        <v>miércoles</v>
      </c>
      <c r="J2842" s="7" t="str">
        <f>TEXT(MONTH(Origen[[#This Row],[Fecha Compra]]),"MM")</f>
        <v>01</v>
      </c>
      <c r="K2842" s="7">
        <f>YEAR(Origen[[#This Row],[Fecha Compra]])</f>
        <v>2039</v>
      </c>
      <c r="L2842">
        <v>41</v>
      </c>
      <c r="M2842">
        <v>26</v>
      </c>
      <c r="N2842">
        <f>Origen[[#This Row],[Unidades]]*Origen[[#This Row],[PVP]]</f>
        <v>1066</v>
      </c>
      <c r="O2842" s="1" t="s">
        <v>105</v>
      </c>
      <c r="P2842" s="1" t="s">
        <v>26</v>
      </c>
      <c r="Q2842" s="1" t="s">
        <v>34</v>
      </c>
      <c r="R2842" s="1" t="s">
        <v>35</v>
      </c>
      <c r="S2842" s="1" t="s">
        <v>56</v>
      </c>
      <c r="T2842" s="1" t="s">
        <v>10</v>
      </c>
      <c r="U2842" s="1" t="s">
        <v>22</v>
      </c>
    </row>
    <row r="2843" spans="1:21" x14ac:dyDescent="0.25">
      <c r="A2843">
        <v>2845</v>
      </c>
      <c r="B2843">
        <f>IF(IFERROR(VLOOKUP(Origen[[#This Row],[Customer ID]],A2844:A6742,1,FALSE),0)&gt;0,1,0)</f>
        <v>0</v>
      </c>
      <c r="C2843">
        <v>32</v>
      </c>
      <c r="D2843" s="1" t="s">
        <v>134</v>
      </c>
      <c r="E2843" s="1" t="str">
        <f>IF(Origen[[#This Row],[Genero Sin Depurar]]="","Desconocido",Origen[[#This Row],[Genero Sin Depurar]])</f>
        <v>Female</v>
      </c>
      <c r="F2843" s="1" t="s">
        <v>106</v>
      </c>
      <c r="G2843" s="1" t="s">
        <v>49</v>
      </c>
      <c r="H2843" s="2">
        <v>50980</v>
      </c>
      <c r="I2843" s="2" t="str">
        <f>TEXT(Origen[[#This Row],[Fecha Compra]],"dddd")</f>
        <v>viernes</v>
      </c>
      <c r="J2843" s="7" t="str">
        <f>TEXT(MONTH(Origen[[#This Row],[Fecha Compra]]),"MM")</f>
        <v>01</v>
      </c>
      <c r="K2843" s="7">
        <f>YEAR(Origen[[#This Row],[Fecha Compra]])</f>
        <v>2039</v>
      </c>
      <c r="L2843">
        <v>42</v>
      </c>
      <c r="M2843">
        <v>79</v>
      </c>
      <c r="N2843">
        <f>Origen[[#This Row],[Unidades]]*Origen[[#This Row],[PVP]]</f>
        <v>3318</v>
      </c>
      <c r="O2843" s="1" t="s">
        <v>112</v>
      </c>
      <c r="P2843" s="1" t="s">
        <v>26</v>
      </c>
      <c r="Q2843" s="1" t="s">
        <v>108</v>
      </c>
      <c r="R2843" s="1" t="s">
        <v>35</v>
      </c>
      <c r="S2843" s="1" t="s">
        <v>36</v>
      </c>
      <c r="T2843" s="1" t="s">
        <v>10</v>
      </c>
      <c r="U2843" s="1" t="s">
        <v>31</v>
      </c>
    </row>
    <row r="2844" spans="1:21" x14ac:dyDescent="0.25">
      <c r="A2844">
        <v>2846</v>
      </c>
      <c r="B2844">
        <f>IF(IFERROR(VLOOKUP(Origen[[#This Row],[Customer ID]],A2845:A6743,1,FALSE),0)&gt;0,1,0)</f>
        <v>0</v>
      </c>
      <c r="C2844">
        <v>26</v>
      </c>
      <c r="D2844" s="1" t="s">
        <v>134</v>
      </c>
      <c r="E2844" s="1" t="str">
        <f>IF(Origen[[#This Row],[Genero Sin Depurar]]="","Desconocido",Origen[[#This Row],[Genero Sin Depurar]])</f>
        <v>Female</v>
      </c>
      <c r="F2844" s="1" t="s">
        <v>114</v>
      </c>
      <c r="G2844" s="1" t="s">
        <v>49</v>
      </c>
      <c r="H2844" s="2">
        <v>50982</v>
      </c>
      <c r="I2844" s="2" t="str">
        <f>TEXT(Origen[[#This Row],[Fecha Compra]],"dddd")</f>
        <v>domingo</v>
      </c>
      <c r="J2844" s="7" t="str">
        <f>TEXT(MONTH(Origen[[#This Row],[Fecha Compra]]),"MM")</f>
        <v>01</v>
      </c>
      <c r="K2844" s="7">
        <f>YEAR(Origen[[#This Row],[Fecha Compra]])</f>
        <v>2039</v>
      </c>
      <c r="L2844">
        <v>39</v>
      </c>
      <c r="M2844">
        <v>77</v>
      </c>
      <c r="N2844">
        <f>Origen[[#This Row],[Unidades]]*Origen[[#This Row],[PVP]]</f>
        <v>3003</v>
      </c>
      <c r="O2844" s="1" t="s">
        <v>129</v>
      </c>
      <c r="P2844" s="1" t="s">
        <v>6</v>
      </c>
      <c r="Q2844" s="1" t="s">
        <v>75</v>
      </c>
      <c r="R2844" s="1" t="s">
        <v>35</v>
      </c>
      <c r="S2844" s="1" t="s">
        <v>9</v>
      </c>
      <c r="T2844" s="1" t="s">
        <v>68</v>
      </c>
      <c r="U2844" s="1" t="s">
        <v>79</v>
      </c>
    </row>
    <row r="2845" spans="1:21" x14ac:dyDescent="0.25">
      <c r="A2845">
        <v>2847</v>
      </c>
      <c r="B2845">
        <f>IF(IFERROR(VLOOKUP(Origen[[#This Row],[Customer ID]],A2846:A6744,1,FALSE),0)&gt;0,1,0)</f>
        <v>0</v>
      </c>
      <c r="C2845">
        <v>50</v>
      </c>
      <c r="D2845" s="1" t="s">
        <v>134</v>
      </c>
      <c r="E2845" s="1" t="str">
        <f>IF(Origen[[#This Row],[Genero Sin Depurar]]="","Desconocido",Origen[[#This Row],[Genero Sin Depurar]])</f>
        <v>Female</v>
      </c>
      <c r="F2845" s="1" t="s">
        <v>107</v>
      </c>
      <c r="G2845" s="1" t="s">
        <v>4</v>
      </c>
      <c r="H2845" s="2">
        <v>50984</v>
      </c>
      <c r="I2845" s="2" t="str">
        <f>TEXT(Origen[[#This Row],[Fecha Compra]],"dddd")</f>
        <v>martes</v>
      </c>
      <c r="J2845" s="7" t="str">
        <f>TEXT(MONTH(Origen[[#This Row],[Fecha Compra]]),"MM")</f>
        <v>01</v>
      </c>
      <c r="K2845" s="7">
        <f>YEAR(Origen[[#This Row],[Fecha Compra]])</f>
        <v>2039</v>
      </c>
      <c r="L2845">
        <v>15</v>
      </c>
      <c r="M2845">
        <v>36</v>
      </c>
      <c r="N2845">
        <f>Origen[[#This Row],[Unidades]]*Origen[[#This Row],[PVP]]</f>
        <v>540</v>
      </c>
      <c r="O2845" s="1" t="s">
        <v>83</v>
      </c>
      <c r="P2845" s="1" t="s">
        <v>74</v>
      </c>
      <c r="Q2845" s="1" t="s">
        <v>76</v>
      </c>
      <c r="R2845" s="1" t="s">
        <v>39</v>
      </c>
      <c r="S2845" s="1" t="s">
        <v>27</v>
      </c>
      <c r="T2845" s="1" t="s">
        <v>28</v>
      </c>
      <c r="U2845" s="1" t="s">
        <v>58</v>
      </c>
    </row>
    <row r="2846" spans="1:21" x14ac:dyDescent="0.25">
      <c r="A2846">
        <v>2848</v>
      </c>
      <c r="B2846">
        <f>IF(IFERROR(VLOOKUP(Origen[[#This Row],[Customer ID]],A2847:A6745,1,FALSE),0)&gt;0,1,0)</f>
        <v>0</v>
      </c>
      <c r="C2846">
        <v>68</v>
      </c>
      <c r="D2846" s="1" t="s">
        <v>134</v>
      </c>
      <c r="E2846" s="1" t="str">
        <f>IF(Origen[[#This Row],[Genero Sin Depurar]]="","Desconocido",Origen[[#This Row],[Genero Sin Depurar]])</f>
        <v>Female</v>
      </c>
      <c r="F2846" s="1" t="s">
        <v>88</v>
      </c>
      <c r="G2846" s="1" t="s">
        <v>49</v>
      </c>
      <c r="H2846" s="2">
        <v>50986</v>
      </c>
      <c r="I2846" s="2" t="str">
        <f>TEXT(Origen[[#This Row],[Fecha Compra]],"dddd")</f>
        <v>jueves</v>
      </c>
      <c r="J2846" s="7" t="str">
        <f>TEXT(MONTH(Origen[[#This Row],[Fecha Compra]]),"MM")</f>
        <v>01</v>
      </c>
      <c r="K2846" s="7">
        <f>YEAR(Origen[[#This Row],[Fecha Compra]])</f>
        <v>2039</v>
      </c>
      <c r="L2846">
        <v>3</v>
      </c>
      <c r="M2846">
        <v>21</v>
      </c>
      <c r="N2846">
        <f>Origen[[#This Row],[Unidades]]*Origen[[#This Row],[PVP]]</f>
        <v>63</v>
      </c>
      <c r="O2846" s="1" t="s">
        <v>121</v>
      </c>
      <c r="P2846" s="1" t="s">
        <v>6</v>
      </c>
      <c r="Q2846" s="1" t="s">
        <v>43</v>
      </c>
      <c r="R2846" s="1" t="s">
        <v>8</v>
      </c>
      <c r="S2846" s="1" t="s">
        <v>20</v>
      </c>
      <c r="T2846" s="1" t="s">
        <v>28</v>
      </c>
      <c r="U2846" s="1" t="s">
        <v>79</v>
      </c>
    </row>
    <row r="2847" spans="1:21" x14ac:dyDescent="0.25">
      <c r="A2847">
        <v>2849</v>
      </c>
      <c r="B2847">
        <f>IF(IFERROR(VLOOKUP(Origen[[#This Row],[Customer ID]],A2848:A6746,1,FALSE),0)&gt;0,1,0)</f>
        <v>0</v>
      </c>
      <c r="C2847">
        <v>33</v>
      </c>
      <c r="D2847" s="1" t="s">
        <v>134</v>
      </c>
      <c r="E2847" s="1" t="str">
        <f>IF(Origen[[#This Row],[Genero Sin Depurar]]="","Desconocido",Origen[[#This Row],[Genero Sin Depurar]])</f>
        <v>Female</v>
      </c>
      <c r="F2847" s="1" t="s">
        <v>119</v>
      </c>
      <c r="G2847" s="1" t="s">
        <v>24</v>
      </c>
      <c r="H2847" s="2">
        <v>50988</v>
      </c>
      <c r="I2847" s="2" t="str">
        <f>TEXT(Origen[[#This Row],[Fecha Compra]],"dddd")</f>
        <v>sábado</v>
      </c>
      <c r="J2847" s="7" t="str">
        <f>TEXT(MONTH(Origen[[#This Row],[Fecha Compra]]),"MM")</f>
        <v>01</v>
      </c>
      <c r="K2847" s="7">
        <f>YEAR(Origen[[#This Row],[Fecha Compra]])</f>
        <v>2039</v>
      </c>
      <c r="L2847">
        <v>28</v>
      </c>
      <c r="M2847">
        <v>72</v>
      </c>
      <c r="N2847">
        <f>Origen[[#This Row],[Unidades]]*Origen[[#This Row],[PVP]]</f>
        <v>2016</v>
      </c>
      <c r="O2847" s="1" t="s">
        <v>132</v>
      </c>
      <c r="P2847" s="1" t="s">
        <v>6</v>
      </c>
      <c r="Q2847" s="1" t="s">
        <v>7</v>
      </c>
      <c r="R2847" s="1" t="s">
        <v>39</v>
      </c>
      <c r="S2847" s="1" t="s">
        <v>56</v>
      </c>
      <c r="T2847" s="1" t="s">
        <v>57</v>
      </c>
      <c r="U2847" s="1" t="s">
        <v>40</v>
      </c>
    </row>
    <row r="2848" spans="1:21" x14ac:dyDescent="0.25">
      <c r="A2848">
        <v>2850</v>
      </c>
      <c r="B2848">
        <f>IF(IFERROR(VLOOKUP(Origen[[#This Row],[Customer ID]],A2849:A6747,1,FALSE),0)&gt;0,1,0)</f>
        <v>0</v>
      </c>
      <c r="C2848">
        <v>56</v>
      </c>
      <c r="D2848" s="1" t="s">
        <v>134</v>
      </c>
      <c r="E2848" s="1" t="str">
        <f>IF(Origen[[#This Row],[Genero Sin Depurar]]="","Desconocido",Origen[[#This Row],[Genero Sin Depurar]])</f>
        <v>Female</v>
      </c>
      <c r="F2848" s="1" t="s">
        <v>44</v>
      </c>
      <c r="G2848" s="1" t="s">
        <v>45</v>
      </c>
      <c r="H2848" s="2">
        <v>50990</v>
      </c>
      <c r="I2848" s="2" t="str">
        <f>TEXT(Origen[[#This Row],[Fecha Compra]],"dddd")</f>
        <v>lunes</v>
      </c>
      <c r="J2848" s="7" t="str">
        <f>TEXT(MONTH(Origen[[#This Row],[Fecha Compra]]),"MM")</f>
        <v>01</v>
      </c>
      <c r="K2848" s="7">
        <f>YEAR(Origen[[#This Row],[Fecha Compra]])</f>
        <v>2039</v>
      </c>
      <c r="L2848">
        <v>27</v>
      </c>
      <c r="M2848">
        <v>25</v>
      </c>
      <c r="N2848">
        <f>Origen[[#This Row],[Unidades]]*Origen[[#This Row],[PVP]]</f>
        <v>675</v>
      </c>
      <c r="O2848" s="1" t="s">
        <v>64</v>
      </c>
      <c r="P2848" s="1" t="s">
        <v>26</v>
      </c>
      <c r="Q2848" s="1" t="s">
        <v>62</v>
      </c>
      <c r="R2848" s="1" t="s">
        <v>19</v>
      </c>
      <c r="S2848" s="1" t="s">
        <v>9</v>
      </c>
      <c r="T2848" s="1" t="s">
        <v>28</v>
      </c>
      <c r="U2848" s="1" t="s">
        <v>58</v>
      </c>
    </row>
    <row r="2849" spans="1:21" x14ac:dyDescent="0.25">
      <c r="A2849">
        <v>2851</v>
      </c>
      <c r="B2849">
        <f>IF(IFERROR(VLOOKUP(Origen[[#This Row],[Customer ID]],A2850:A6748,1,FALSE),0)&gt;0,1,0)</f>
        <v>0</v>
      </c>
      <c r="C2849">
        <v>57</v>
      </c>
      <c r="D2849" s="1" t="s">
        <v>134</v>
      </c>
      <c r="E2849" s="1" t="str">
        <f>IF(Origen[[#This Row],[Genero Sin Depurar]]="","Desconocido",Origen[[#This Row],[Genero Sin Depurar]])</f>
        <v>Female</v>
      </c>
      <c r="F2849" s="1" t="s">
        <v>12</v>
      </c>
      <c r="G2849" s="1" t="s">
        <v>4</v>
      </c>
      <c r="H2849" s="2">
        <v>50992</v>
      </c>
      <c r="I2849" s="2" t="str">
        <f>TEXT(Origen[[#This Row],[Fecha Compra]],"dddd")</f>
        <v>miércoles</v>
      </c>
      <c r="J2849" s="7" t="str">
        <f>TEXT(MONTH(Origen[[#This Row],[Fecha Compra]]),"MM")</f>
        <v>01</v>
      </c>
      <c r="K2849" s="7">
        <f>YEAR(Origen[[#This Row],[Fecha Compra]])</f>
        <v>2039</v>
      </c>
      <c r="L2849">
        <v>36</v>
      </c>
      <c r="M2849">
        <v>79</v>
      </c>
      <c r="N2849">
        <f>Origen[[#This Row],[Unidades]]*Origen[[#This Row],[PVP]]</f>
        <v>2844</v>
      </c>
      <c r="O2849" s="1" t="s">
        <v>127</v>
      </c>
      <c r="P2849" s="1" t="s">
        <v>26</v>
      </c>
      <c r="Q2849" s="1" t="s">
        <v>47</v>
      </c>
      <c r="R2849" s="1" t="s">
        <v>19</v>
      </c>
      <c r="S2849" s="1" t="s">
        <v>56</v>
      </c>
      <c r="T2849" s="1" t="s">
        <v>68</v>
      </c>
      <c r="U2849" s="1" t="s">
        <v>31</v>
      </c>
    </row>
    <row r="2850" spans="1:21" x14ac:dyDescent="0.25">
      <c r="A2850">
        <v>2852</v>
      </c>
      <c r="B2850">
        <f>IF(IFERROR(VLOOKUP(Origen[[#This Row],[Customer ID]],A2851:A6749,1,FALSE),0)&gt;0,1,0)</f>
        <v>0</v>
      </c>
      <c r="C2850">
        <v>58</v>
      </c>
      <c r="D2850" s="1" t="s">
        <v>134</v>
      </c>
      <c r="E2850" s="1" t="str">
        <f>IF(Origen[[#This Row],[Genero Sin Depurar]]="","Desconocido",Origen[[#This Row],[Genero Sin Depurar]])</f>
        <v>Female</v>
      </c>
      <c r="F2850" s="1" t="s">
        <v>3</v>
      </c>
      <c r="G2850" s="1" t="s">
        <v>4</v>
      </c>
      <c r="H2850" s="2">
        <v>50994</v>
      </c>
      <c r="I2850" s="2" t="str">
        <f>TEXT(Origen[[#This Row],[Fecha Compra]],"dddd")</f>
        <v>viernes</v>
      </c>
      <c r="J2850" s="7" t="str">
        <f>TEXT(MONTH(Origen[[#This Row],[Fecha Compra]]),"MM")</f>
        <v>01</v>
      </c>
      <c r="K2850" s="7">
        <f>YEAR(Origen[[#This Row],[Fecha Compra]])</f>
        <v>2039</v>
      </c>
      <c r="L2850">
        <v>42</v>
      </c>
      <c r="M2850">
        <v>73</v>
      </c>
      <c r="N2850">
        <f>Origen[[#This Row],[Unidades]]*Origen[[#This Row],[PVP]]</f>
        <v>3066</v>
      </c>
      <c r="O2850" s="1" t="s">
        <v>89</v>
      </c>
      <c r="P2850" s="1" t="s">
        <v>6</v>
      </c>
      <c r="Q2850" s="1" t="s">
        <v>67</v>
      </c>
      <c r="R2850" s="1" t="s">
        <v>35</v>
      </c>
      <c r="S2850" s="1" t="s">
        <v>56</v>
      </c>
      <c r="T2850" s="1" t="s">
        <v>68</v>
      </c>
      <c r="U2850" s="1" t="s">
        <v>70</v>
      </c>
    </row>
    <row r="2851" spans="1:21" x14ac:dyDescent="0.25">
      <c r="A2851">
        <v>2853</v>
      </c>
      <c r="B2851">
        <f>IF(IFERROR(VLOOKUP(Origen[[#This Row],[Customer ID]],A2852:A6750,1,FALSE),0)&gt;0,1,0)</f>
        <v>0</v>
      </c>
      <c r="C2851">
        <v>40</v>
      </c>
      <c r="D2851" s="1" t="s">
        <v>134</v>
      </c>
      <c r="E2851" s="1" t="str">
        <f>IF(Origen[[#This Row],[Genero Sin Depurar]]="","Desconocido",Origen[[#This Row],[Genero Sin Depurar]])</f>
        <v>Female</v>
      </c>
      <c r="F2851" s="1" t="s">
        <v>115</v>
      </c>
      <c r="G2851" s="1" t="s">
        <v>49</v>
      </c>
      <c r="H2851" s="2">
        <v>50996</v>
      </c>
      <c r="I2851" s="2" t="str">
        <f>TEXT(Origen[[#This Row],[Fecha Compra]],"dddd")</f>
        <v>domingo</v>
      </c>
      <c r="J2851" s="7" t="str">
        <f>TEXT(MONTH(Origen[[#This Row],[Fecha Compra]]),"MM")</f>
        <v>01</v>
      </c>
      <c r="K2851" s="7">
        <f>YEAR(Origen[[#This Row],[Fecha Compra]])</f>
        <v>2039</v>
      </c>
      <c r="L2851">
        <v>30</v>
      </c>
      <c r="M2851">
        <v>71</v>
      </c>
      <c r="N2851">
        <f>Origen[[#This Row],[Unidades]]*Origen[[#This Row],[PVP]]</f>
        <v>2130</v>
      </c>
      <c r="O2851" s="1" t="s">
        <v>66</v>
      </c>
      <c r="P2851" s="1" t="s">
        <v>26</v>
      </c>
      <c r="Q2851" s="1" t="s">
        <v>118</v>
      </c>
      <c r="R2851" s="1" t="s">
        <v>19</v>
      </c>
      <c r="S2851" s="1" t="s">
        <v>56</v>
      </c>
      <c r="T2851" s="1" t="s">
        <v>10</v>
      </c>
      <c r="U2851" s="1" t="s">
        <v>22</v>
      </c>
    </row>
    <row r="2852" spans="1:21" x14ac:dyDescent="0.25">
      <c r="A2852">
        <v>2854</v>
      </c>
      <c r="B2852">
        <f>IF(IFERROR(VLOOKUP(Origen[[#This Row],[Customer ID]],A2853:A6751,1,FALSE),0)&gt;0,1,0)</f>
        <v>0</v>
      </c>
      <c r="C2852">
        <v>37</v>
      </c>
      <c r="D2852" s="1" t="s">
        <v>134</v>
      </c>
      <c r="E2852" s="1" t="str">
        <f>IF(Origen[[#This Row],[Genero Sin Depurar]]="","Desconocido",Origen[[#This Row],[Genero Sin Depurar]])</f>
        <v>Female</v>
      </c>
      <c r="F2852" s="1" t="s">
        <v>106</v>
      </c>
      <c r="G2852" s="1" t="s">
        <v>49</v>
      </c>
      <c r="H2852" s="2">
        <v>50998</v>
      </c>
      <c r="I2852" s="2" t="str">
        <f>TEXT(Origen[[#This Row],[Fecha Compra]],"dddd")</f>
        <v>martes</v>
      </c>
      <c r="J2852" s="7" t="str">
        <f>TEXT(MONTH(Origen[[#This Row],[Fecha Compra]]),"MM")</f>
        <v>01</v>
      </c>
      <c r="K2852" s="7">
        <f>YEAR(Origen[[#This Row],[Fecha Compra]])</f>
        <v>2039</v>
      </c>
      <c r="L2852">
        <v>9</v>
      </c>
      <c r="M2852">
        <v>48</v>
      </c>
      <c r="N2852">
        <f>Origen[[#This Row],[Unidades]]*Origen[[#This Row],[PVP]]</f>
        <v>432</v>
      </c>
      <c r="O2852" s="1" t="s">
        <v>120</v>
      </c>
      <c r="P2852" s="1" t="s">
        <v>26</v>
      </c>
      <c r="Q2852" s="1" t="s">
        <v>118</v>
      </c>
      <c r="R2852" s="1" t="s">
        <v>8</v>
      </c>
      <c r="S2852" s="1" t="s">
        <v>27</v>
      </c>
      <c r="T2852" s="1" t="s">
        <v>28</v>
      </c>
      <c r="U2852" s="1" t="s">
        <v>22</v>
      </c>
    </row>
    <row r="2853" spans="1:21" x14ac:dyDescent="0.25">
      <c r="A2853">
        <v>2855</v>
      </c>
      <c r="B2853">
        <f>IF(IFERROR(VLOOKUP(Origen[[#This Row],[Customer ID]],A2854:A6752,1,FALSE),0)&gt;0,1,0)</f>
        <v>0</v>
      </c>
      <c r="C2853">
        <v>36</v>
      </c>
      <c r="D2853" s="1" t="s">
        <v>134</v>
      </c>
      <c r="E2853" s="1" t="str">
        <f>IF(Origen[[#This Row],[Genero Sin Depurar]]="","Desconocido",Origen[[#This Row],[Genero Sin Depurar]])</f>
        <v>Female</v>
      </c>
      <c r="F2853" s="1" t="s">
        <v>23</v>
      </c>
      <c r="G2853" s="1" t="s">
        <v>24</v>
      </c>
      <c r="H2853" s="2">
        <v>51000</v>
      </c>
      <c r="I2853" s="2" t="str">
        <f>TEXT(Origen[[#This Row],[Fecha Compra]],"dddd")</f>
        <v>jueves</v>
      </c>
      <c r="J2853" s="7" t="str">
        <f>TEXT(MONTH(Origen[[#This Row],[Fecha Compra]]),"MM")</f>
        <v>01</v>
      </c>
      <c r="K2853" s="7">
        <f>YEAR(Origen[[#This Row],[Fecha Compra]])</f>
        <v>2039</v>
      </c>
      <c r="L2853">
        <v>25</v>
      </c>
      <c r="M2853">
        <v>28</v>
      </c>
      <c r="N2853">
        <f>Origen[[#This Row],[Unidades]]*Origen[[#This Row],[PVP]]</f>
        <v>700</v>
      </c>
      <c r="O2853" s="1" t="s">
        <v>61</v>
      </c>
      <c r="P2853" s="1" t="s">
        <v>26</v>
      </c>
      <c r="Q2853" s="1" t="s">
        <v>100</v>
      </c>
      <c r="R2853" s="1" t="s">
        <v>39</v>
      </c>
      <c r="S2853" s="1" t="s">
        <v>56</v>
      </c>
      <c r="T2853" s="1" t="s">
        <v>10</v>
      </c>
      <c r="U2853" s="1" t="s">
        <v>70</v>
      </c>
    </row>
    <row r="2854" spans="1:21" x14ac:dyDescent="0.25">
      <c r="A2854">
        <v>2856</v>
      </c>
      <c r="B2854">
        <f>IF(IFERROR(VLOOKUP(Origen[[#This Row],[Customer ID]],A2855:A6753,1,FALSE),0)&gt;0,1,0)</f>
        <v>0</v>
      </c>
      <c r="C2854">
        <v>29</v>
      </c>
      <c r="D2854" s="1" t="s">
        <v>134</v>
      </c>
      <c r="E2854" s="1" t="str">
        <f>IF(Origen[[#This Row],[Genero Sin Depurar]]="","Desconocido",Origen[[#This Row],[Genero Sin Depurar]])</f>
        <v>Female</v>
      </c>
      <c r="F2854" s="1" t="s">
        <v>119</v>
      </c>
      <c r="G2854" s="1" t="s">
        <v>24</v>
      </c>
      <c r="H2854" s="2">
        <v>51002</v>
      </c>
      <c r="I2854" s="2" t="str">
        <f>TEXT(Origen[[#This Row],[Fecha Compra]],"dddd")</f>
        <v>sábado</v>
      </c>
      <c r="J2854" s="7" t="str">
        <f>TEXT(MONTH(Origen[[#This Row],[Fecha Compra]]),"MM")</f>
        <v>01</v>
      </c>
      <c r="K2854" s="7">
        <f>YEAR(Origen[[#This Row],[Fecha Compra]])</f>
        <v>2039</v>
      </c>
      <c r="L2854">
        <v>33</v>
      </c>
      <c r="M2854">
        <v>95</v>
      </c>
      <c r="N2854">
        <f>Origen[[#This Row],[Unidades]]*Origen[[#This Row],[PVP]]</f>
        <v>3135</v>
      </c>
      <c r="O2854" s="1" t="s">
        <v>73</v>
      </c>
      <c r="P2854" s="1" t="s">
        <v>18</v>
      </c>
      <c r="Q2854" s="1" t="s">
        <v>14</v>
      </c>
      <c r="R2854" s="1" t="s">
        <v>8</v>
      </c>
      <c r="S2854" s="1" t="s">
        <v>52</v>
      </c>
      <c r="T2854" s="1" t="s">
        <v>28</v>
      </c>
      <c r="U2854" s="1" t="s">
        <v>40</v>
      </c>
    </row>
    <row r="2855" spans="1:21" x14ac:dyDescent="0.25">
      <c r="A2855">
        <v>2857</v>
      </c>
      <c r="B2855">
        <f>IF(IFERROR(VLOOKUP(Origen[[#This Row],[Customer ID]],A2856:A6754,1,FALSE),0)&gt;0,1,0)</f>
        <v>0</v>
      </c>
      <c r="C2855">
        <v>65</v>
      </c>
      <c r="D2855" s="1" t="s">
        <v>134</v>
      </c>
      <c r="E2855" s="1" t="str">
        <f>IF(Origen[[#This Row],[Genero Sin Depurar]]="","Desconocido",Origen[[#This Row],[Genero Sin Depurar]])</f>
        <v>Female</v>
      </c>
      <c r="F2855" s="1" t="s">
        <v>84</v>
      </c>
      <c r="G2855" s="1" t="s">
        <v>45</v>
      </c>
      <c r="H2855" s="2">
        <v>51004</v>
      </c>
      <c r="I2855" s="2" t="str">
        <f>TEXT(Origen[[#This Row],[Fecha Compra]],"dddd")</f>
        <v>lunes</v>
      </c>
      <c r="J2855" s="7" t="str">
        <f>TEXT(MONTH(Origen[[#This Row],[Fecha Compra]]),"MM")</f>
        <v>01</v>
      </c>
      <c r="K2855" s="7">
        <f>YEAR(Origen[[#This Row],[Fecha Compra]])</f>
        <v>2039</v>
      </c>
      <c r="L2855">
        <v>31</v>
      </c>
      <c r="M2855">
        <v>48</v>
      </c>
      <c r="N2855">
        <f>Origen[[#This Row],[Unidades]]*Origen[[#This Row],[PVP]]</f>
        <v>1488</v>
      </c>
      <c r="O2855" s="1" t="s">
        <v>128</v>
      </c>
      <c r="P2855" s="1" t="s">
        <v>26</v>
      </c>
      <c r="Q2855" s="1" t="s">
        <v>108</v>
      </c>
      <c r="R2855" s="1" t="s">
        <v>8</v>
      </c>
      <c r="S2855" s="1" t="s">
        <v>52</v>
      </c>
      <c r="T2855" s="1" t="s">
        <v>21</v>
      </c>
      <c r="U2855" s="1" t="s">
        <v>70</v>
      </c>
    </row>
    <row r="2856" spans="1:21" x14ac:dyDescent="0.25">
      <c r="A2856">
        <v>2858</v>
      </c>
      <c r="B2856">
        <f>IF(IFERROR(VLOOKUP(Origen[[#This Row],[Customer ID]],A2857:A6755,1,FALSE),0)&gt;0,1,0)</f>
        <v>0</v>
      </c>
      <c r="C2856">
        <v>44</v>
      </c>
      <c r="D2856" s="1" t="s">
        <v>134</v>
      </c>
      <c r="E2856" s="1" t="str">
        <f>IF(Origen[[#This Row],[Genero Sin Depurar]]="","Desconocido",Origen[[#This Row],[Genero Sin Depurar]])</f>
        <v>Female</v>
      </c>
      <c r="F2856" s="1" t="s">
        <v>63</v>
      </c>
      <c r="G2856" s="1" t="s">
        <v>4</v>
      </c>
      <c r="H2856" s="2">
        <v>51006</v>
      </c>
      <c r="I2856" s="2" t="str">
        <f>TEXT(Origen[[#This Row],[Fecha Compra]],"dddd")</f>
        <v>miércoles</v>
      </c>
      <c r="J2856" s="7" t="str">
        <f>TEXT(MONTH(Origen[[#This Row],[Fecha Compra]]),"MM")</f>
        <v>01</v>
      </c>
      <c r="K2856" s="7">
        <f>YEAR(Origen[[#This Row],[Fecha Compra]])</f>
        <v>2039</v>
      </c>
      <c r="L2856">
        <v>35</v>
      </c>
      <c r="M2856">
        <v>93</v>
      </c>
      <c r="N2856">
        <f>Origen[[#This Row],[Unidades]]*Origen[[#This Row],[PVP]]</f>
        <v>3255</v>
      </c>
      <c r="O2856" s="1" t="s">
        <v>122</v>
      </c>
      <c r="P2856" s="1" t="s">
        <v>18</v>
      </c>
      <c r="Q2856" s="1" t="s">
        <v>14</v>
      </c>
      <c r="R2856" s="1" t="s">
        <v>19</v>
      </c>
      <c r="S2856" s="1" t="s">
        <v>27</v>
      </c>
      <c r="T2856" s="1" t="s">
        <v>68</v>
      </c>
      <c r="U2856" s="1" t="s">
        <v>70</v>
      </c>
    </row>
    <row r="2857" spans="1:21" x14ac:dyDescent="0.25">
      <c r="A2857">
        <v>2859</v>
      </c>
      <c r="B2857">
        <f>IF(IFERROR(VLOOKUP(Origen[[#This Row],[Customer ID]],A2858:A6756,1,FALSE),0)&gt;0,1,0)</f>
        <v>0</v>
      </c>
      <c r="C2857">
        <v>34</v>
      </c>
      <c r="D2857" s="1" t="s">
        <v>134</v>
      </c>
      <c r="E2857" s="1" t="str">
        <f>IF(Origen[[#This Row],[Genero Sin Depurar]]="","Desconocido",Origen[[#This Row],[Genero Sin Depurar]])</f>
        <v>Female</v>
      </c>
      <c r="F2857" s="1" t="s">
        <v>16</v>
      </c>
      <c r="G2857" s="1" t="s">
        <v>4</v>
      </c>
      <c r="H2857" s="2">
        <v>51008</v>
      </c>
      <c r="I2857" s="2" t="str">
        <f>TEXT(Origen[[#This Row],[Fecha Compra]],"dddd")</f>
        <v>viernes</v>
      </c>
      <c r="J2857" s="7" t="str">
        <f>TEXT(MONTH(Origen[[#This Row],[Fecha Compra]]),"MM")</f>
        <v>01</v>
      </c>
      <c r="K2857" s="7">
        <f>YEAR(Origen[[#This Row],[Fecha Compra]])</f>
        <v>2039</v>
      </c>
      <c r="L2857">
        <v>46</v>
      </c>
      <c r="M2857">
        <v>87</v>
      </c>
      <c r="N2857">
        <f>Origen[[#This Row],[Unidades]]*Origen[[#This Row],[PVP]]</f>
        <v>4002</v>
      </c>
      <c r="O2857" s="1" t="s">
        <v>110</v>
      </c>
      <c r="P2857" s="1" t="s">
        <v>6</v>
      </c>
      <c r="Q2857" s="1" t="s">
        <v>67</v>
      </c>
      <c r="R2857" s="1" t="s">
        <v>35</v>
      </c>
      <c r="S2857" s="1" t="s">
        <v>52</v>
      </c>
      <c r="T2857" s="1" t="s">
        <v>57</v>
      </c>
      <c r="U2857" s="1" t="s">
        <v>70</v>
      </c>
    </row>
    <row r="2858" spans="1:21" x14ac:dyDescent="0.25">
      <c r="A2858">
        <v>2860</v>
      </c>
      <c r="B2858">
        <f>IF(IFERROR(VLOOKUP(Origen[[#This Row],[Customer ID]],A2859:A6757,1,FALSE),0)&gt;0,1,0)</f>
        <v>0</v>
      </c>
      <c r="C2858">
        <v>31</v>
      </c>
      <c r="D2858" s="1" t="s">
        <v>134</v>
      </c>
      <c r="E2858" s="1" t="str">
        <f>IF(Origen[[#This Row],[Genero Sin Depurar]]="","Desconocido",Origen[[#This Row],[Genero Sin Depurar]])</f>
        <v>Female</v>
      </c>
      <c r="F2858" s="1" t="s">
        <v>41</v>
      </c>
      <c r="G2858" s="1" t="s">
        <v>4</v>
      </c>
      <c r="H2858" s="2">
        <v>51010</v>
      </c>
      <c r="I2858" s="2" t="str">
        <f>TEXT(Origen[[#This Row],[Fecha Compra]],"dddd")</f>
        <v>domingo</v>
      </c>
      <c r="J2858" s="7" t="str">
        <f>TEXT(MONTH(Origen[[#This Row],[Fecha Compra]]),"MM")</f>
        <v>01</v>
      </c>
      <c r="K2858" s="7">
        <f>YEAR(Origen[[#This Row],[Fecha Compra]])</f>
        <v>2039</v>
      </c>
      <c r="L2858">
        <v>29</v>
      </c>
      <c r="M2858">
        <v>32</v>
      </c>
      <c r="N2858">
        <f>Origen[[#This Row],[Unidades]]*Origen[[#This Row],[PVP]]</f>
        <v>928</v>
      </c>
      <c r="O2858" s="1" t="s">
        <v>122</v>
      </c>
      <c r="P2858" s="1" t="s">
        <v>6</v>
      </c>
      <c r="Q2858" s="1" t="s">
        <v>116</v>
      </c>
      <c r="R2858" s="1" t="s">
        <v>39</v>
      </c>
      <c r="S2858" s="1" t="s">
        <v>9</v>
      </c>
      <c r="T2858" s="1" t="s">
        <v>57</v>
      </c>
      <c r="U2858" s="1" t="s">
        <v>31</v>
      </c>
    </row>
    <row r="2859" spans="1:21" x14ac:dyDescent="0.25">
      <c r="A2859">
        <v>2861</v>
      </c>
      <c r="B2859">
        <f>IF(IFERROR(VLOOKUP(Origen[[#This Row],[Customer ID]],A2860:A6758,1,FALSE),0)&gt;0,1,0)</f>
        <v>0</v>
      </c>
      <c r="C2859">
        <v>28</v>
      </c>
      <c r="D2859" s="1" t="s">
        <v>134</v>
      </c>
      <c r="E2859" s="1" t="str">
        <f>IF(Origen[[#This Row],[Genero Sin Depurar]]="","Desconocido",Origen[[#This Row],[Genero Sin Depurar]])</f>
        <v>Female</v>
      </c>
      <c r="F2859" s="1" t="s">
        <v>37</v>
      </c>
      <c r="G2859" s="1" t="s">
        <v>4</v>
      </c>
      <c r="H2859" s="2">
        <v>51012</v>
      </c>
      <c r="I2859" s="2" t="str">
        <f>TEXT(Origen[[#This Row],[Fecha Compra]],"dddd")</f>
        <v>martes</v>
      </c>
      <c r="J2859" s="7" t="str">
        <f>TEXT(MONTH(Origen[[#This Row],[Fecha Compra]]),"MM")</f>
        <v>01</v>
      </c>
      <c r="K2859" s="7">
        <f>YEAR(Origen[[#This Row],[Fecha Compra]])</f>
        <v>2039</v>
      </c>
      <c r="L2859">
        <v>49</v>
      </c>
      <c r="M2859">
        <v>38</v>
      </c>
      <c r="N2859">
        <f>Origen[[#This Row],[Unidades]]*Origen[[#This Row],[PVP]]</f>
        <v>1862</v>
      </c>
      <c r="O2859" s="1" t="s">
        <v>25</v>
      </c>
      <c r="P2859" s="1" t="s">
        <v>26</v>
      </c>
      <c r="Q2859" s="1" t="s">
        <v>62</v>
      </c>
      <c r="R2859" s="1" t="s">
        <v>19</v>
      </c>
      <c r="S2859" s="1" t="s">
        <v>27</v>
      </c>
      <c r="T2859" s="1" t="s">
        <v>57</v>
      </c>
      <c r="U2859" s="1" t="s">
        <v>22</v>
      </c>
    </row>
    <row r="2860" spans="1:21" x14ac:dyDescent="0.25">
      <c r="A2860">
        <v>2862</v>
      </c>
      <c r="B2860">
        <f>IF(IFERROR(VLOOKUP(Origen[[#This Row],[Customer ID]],A2861:A6759,1,FALSE),0)&gt;0,1,0)</f>
        <v>0</v>
      </c>
      <c r="C2860">
        <v>66</v>
      </c>
      <c r="D2860" s="1" t="s">
        <v>134</v>
      </c>
      <c r="E2860" s="1" t="str">
        <f>IF(Origen[[#This Row],[Genero Sin Depurar]]="","Desconocido",Origen[[#This Row],[Genero Sin Depurar]])</f>
        <v>Female</v>
      </c>
      <c r="F2860" s="1" t="s">
        <v>44</v>
      </c>
      <c r="G2860" s="1" t="s">
        <v>45</v>
      </c>
      <c r="H2860" s="2">
        <v>51014</v>
      </c>
      <c r="I2860" s="2" t="str">
        <f>TEXT(Origen[[#This Row],[Fecha Compra]],"dddd")</f>
        <v>jueves</v>
      </c>
      <c r="J2860" s="7" t="str">
        <f>TEXT(MONTH(Origen[[#This Row],[Fecha Compra]]),"MM")</f>
        <v>01</v>
      </c>
      <c r="K2860" s="7">
        <f>YEAR(Origen[[#This Row],[Fecha Compra]])</f>
        <v>2039</v>
      </c>
      <c r="L2860">
        <v>27</v>
      </c>
      <c r="M2860">
        <v>54</v>
      </c>
      <c r="N2860">
        <f>Origen[[#This Row],[Unidades]]*Origen[[#This Row],[PVP]]</f>
        <v>1458</v>
      </c>
      <c r="O2860" s="1" t="s">
        <v>110</v>
      </c>
      <c r="P2860" s="1" t="s">
        <v>26</v>
      </c>
      <c r="Q2860" s="1" t="s">
        <v>67</v>
      </c>
      <c r="R2860" s="1" t="s">
        <v>39</v>
      </c>
      <c r="S2860" s="1" t="s">
        <v>20</v>
      </c>
      <c r="T2860" s="1" t="s">
        <v>21</v>
      </c>
      <c r="U2860" s="1" t="s">
        <v>70</v>
      </c>
    </row>
    <row r="2861" spans="1:21" x14ac:dyDescent="0.25">
      <c r="A2861">
        <v>2863</v>
      </c>
      <c r="B2861">
        <f>IF(IFERROR(VLOOKUP(Origen[[#This Row],[Customer ID]],A2862:A6760,1,FALSE),0)&gt;0,1,0)</f>
        <v>0</v>
      </c>
      <c r="C2861">
        <v>68</v>
      </c>
      <c r="D2861" s="1" t="s">
        <v>134</v>
      </c>
      <c r="E2861" s="1" t="str">
        <f>IF(Origen[[#This Row],[Genero Sin Depurar]]="","Desconocido",Origen[[#This Row],[Genero Sin Depurar]])</f>
        <v>Female</v>
      </c>
      <c r="F2861" s="1" t="s">
        <v>44</v>
      </c>
      <c r="G2861" s="1" t="s">
        <v>45</v>
      </c>
      <c r="H2861" s="2">
        <v>51016</v>
      </c>
      <c r="I2861" s="2" t="str">
        <f>TEXT(Origen[[#This Row],[Fecha Compra]],"dddd")</f>
        <v>sábado</v>
      </c>
      <c r="J2861" s="7" t="str">
        <f>TEXT(MONTH(Origen[[#This Row],[Fecha Compra]]),"MM")</f>
        <v>01</v>
      </c>
      <c r="K2861" s="7">
        <f>YEAR(Origen[[#This Row],[Fecha Compra]])</f>
        <v>2039</v>
      </c>
      <c r="L2861">
        <v>5</v>
      </c>
      <c r="M2861">
        <v>75</v>
      </c>
      <c r="N2861">
        <f>Origen[[#This Row],[Unidades]]*Origen[[#This Row],[PVP]]</f>
        <v>375</v>
      </c>
      <c r="O2861" s="1" t="s">
        <v>59</v>
      </c>
      <c r="P2861" s="1" t="s">
        <v>18</v>
      </c>
      <c r="Q2861" s="1" t="s">
        <v>65</v>
      </c>
      <c r="R2861" s="1" t="s">
        <v>35</v>
      </c>
      <c r="S2861" s="1" t="s">
        <v>56</v>
      </c>
      <c r="T2861" s="1" t="s">
        <v>57</v>
      </c>
      <c r="U2861" s="1" t="s">
        <v>79</v>
      </c>
    </row>
    <row r="2862" spans="1:21" x14ac:dyDescent="0.25">
      <c r="A2862">
        <v>2864</v>
      </c>
      <c r="B2862">
        <f>IF(IFERROR(VLOOKUP(Origen[[#This Row],[Customer ID]],A2863:A6761,1,FALSE),0)&gt;0,1,0)</f>
        <v>0</v>
      </c>
      <c r="C2862">
        <v>37</v>
      </c>
      <c r="D2862" s="1" t="s">
        <v>134</v>
      </c>
      <c r="E2862" s="1" t="str">
        <f>IF(Origen[[#This Row],[Genero Sin Depurar]]="","Desconocido",Origen[[#This Row],[Genero Sin Depurar]])</f>
        <v>Female</v>
      </c>
      <c r="F2862" s="1" t="s">
        <v>95</v>
      </c>
      <c r="G2862" s="1" t="s">
        <v>4</v>
      </c>
      <c r="H2862" s="2">
        <v>51018</v>
      </c>
      <c r="I2862" s="2" t="str">
        <f>TEXT(Origen[[#This Row],[Fecha Compra]],"dddd")</f>
        <v>lunes</v>
      </c>
      <c r="J2862" s="7" t="str">
        <f>TEXT(MONTH(Origen[[#This Row],[Fecha Compra]]),"MM")</f>
        <v>01</v>
      </c>
      <c r="K2862" s="7">
        <f>YEAR(Origen[[#This Row],[Fecha Compra]])</f>
        <v>2039</v>
      </c>
      <c r="L2862">
        <v>18</v>
      </c>
      <c r="M2862">
        <v>56</v>
      </c>
      <c r="N2862">
        <f>Origen[[#This Row],[Unidades]]*Origen[[#This Row],[PVP]]</f>
        <v>1008</v>
      </c>
      <c r="O2862" s="1" t="s">
        <v>121</v>
      </c>
      <c r="P2862" s="1" t="s">
        <v>26</v>
      </c>
      <c r="Q2862" s="1" t="s">
        <v>116</v>
      </c>
      <c r="R2862" s="1" t="s">
        <v>39</v>
      </c>
      <c r="S2862" s="1" t="s">
        <v>52</v>
      </c>
      <c r="T2862" s="1" t="s">
        <v>10</v>
      </c>
      <c r="U2862" s="1" t="s">
        <v>70</v>
      </c>
    </row>
    <row r="2863" spans="1:21" x14ac:dyDescent="0.25">
      <c r="A2863">
        <v>2865</v>
      </c>
      <c r="B2863">
        <f>IF(IFERROR(VLOOKUP(Origen[[#This Row],[Customer ID]],A2864:A6762,1,FALSE),0)&gt;0,1,0)</f>
        <v>0</v>
      </c>
      <c r="C2863">
        <v>58</v>
      </c>
      <c r="D2863" s="1" t="s">
        <v>134</v>
      </c>
      <c r="E2863" s="1" t="str">
        <f>IF(Origen[[#This Row],[Genero Sin Depurar]]="","Desconocido",Origen[[#This Row],[Genero Sin Depurar]])</f>
        <v>Female</v>
      </c>
      <c r="F2863" s="1" t="s">
        <v>12</v>
      </c>
      <c r="G2863" s="1" t="s">
        <v>4</v>
      </c>
      <c r="H2863" s="2">
        <v>51020</v>
      </c>
      <c r="I2863" s="2" t="str">
        <f>TEXT(Origen[[#This Row],[Fecha Compra]],"dddd")</f>
        <v>miércoles</v>
      </c>
      <c r="J2863" s="7" t="str">
        <f>TEXT(MONTH(Origen[[#This Row],[Fecha Compra]]),"MM")</f>
        <v>01</v>
      </c>
      <c r="K2863" s="7">
        <f>YEAR(Origen[[#This Row],[Fecha Compra]])</f>
        <v>2039</v>
      </c>
      <c r="L2863">
        <v>31</v>
      </c>
      <c r="M2863">
        <v>43</v>
      </c>
      <c r="N2863">
        <f>Origen[[#This Row],[Unidades]]*Origen[[#This Row],[PVP]]</f>
        <v>1333</v>
      </c>
      <c r="O2863" s="1" t="s">
        <v>97</v>
      </c>
      <c r="P2863" s="1" t="s">
        <v>18</v>
      </c>
      <c r="Q2863" s="1" t="s">
        <v>14</v>
      </c>
      <c r="R2863" s="1" t="s">
        <v>39</v>
      </c>
      <c r="S2863" s="1" t="s">
        <v>56</v>
      </c>
      <c r="T2863" s="1" t="s">
        <v>10</v>
      </c>
      <c r="U2863" s="1" t="s">
        <v>22</v>
      </c>
    </row>
    <row r="2864" spans="1:21" x14ac:dyDescent="0.25">
      <c r="A2864">
        <v>2866</v>
      </c>
      <c r="B2864">
        <f>IF(IFERROR(VLOOKUP(Origen[[#This Row],[Customer ID]],A2865:A6763,1,FALSE),0)&gt;0,1,0)</f>
        <v>0</v>
      </c>
      <c r="C2864">
        <v>28</v>
      </c>
      <c r="D2864" s="1" t="s">
        <v>134</v>
      </c>
      <c r="E2864" s="1" t="str">
        <f>IF(Origen[[#This Row],[Genero Sin Depurar]]="","Desconocido",Origen[[#This Row],[Genero Sin Depurar]])</f>
        <v>Female</v>
      </c>
      <c r="F2864" s="1" t="s">
        <v>69</v>
      </c>
      <c r="G2864" s="1" t="s">
        <v>4</v>
      </c>
      <c r="H2864" s="2">
        <v>51022</v>
      </c>
      <c r="I2864" s="2" t="str">
        <f>TEXT(Origen[[#This Row],[Fecha Compra]],"dddd")</f>
        <v>viernes</v>
      </c>
      <c r="J2864" s="7" t="str">
        <f>TEXT(MONTH(Origen[[#This Row],[Fecha Compra]]),"MM")</f>
        <v>01</v>
      </c>
      <c r="K2864" s="7">
        <f>YEAR(Origen[[#This Row],[Fecha Compra]])</f>
        <v>2039</v>
      </c>
      <c r="L2864">
        <v>27</v>
      </c>
      <c r="M2864">
        <v>97</v>
      </c>
      <c r="N2864">
        <f>Origen[[#This Row],[Unidades]]*Origen[[#This Row],[PVP]]</f>
        <v>2619</v>
      </c>
      <c r="O2864" s="1" t="s">
        <v>81</v>
      </c>
      <c r="P2864" s="1" t="s">
        <v>26</v>
      </c>
      <c r="Q2864" s="1" t="s">
        <v>47</v>
      </c>
      <c r="R2864" s="1" t="s">
        <v>39</v>
      </c>
      <c r="S2864" s="1" t="s">
        <v>20</v>
      </c>
      <c r="T2864" s="1" t="s">
        <v>15</v>
      </c>
      <c r="U2864" s="1" t="s">
        <v>11</v>
      </c>
    </row>
    <row r="2865" spans="1:21" x14ac:dyDescent="0.25">
      <c r="A2865">
        <v>2867</v>
      </c>
      <c r="B2865">
        <f>IF(IFERROR(VLOOKUP(Origen[[#This Row],[Customer ID]],A2866:A6764,1,FALSE),0)&gt;0,1,0)</f>
        <v>0</v>
      </c>
      <c r="C2865">
        <v>54</v>
      </c>
      <c r="D2865" s="1" t="s">
        <v>134</v>
      </c>
      <c r="E2865" s="1" t="str">
        <f>IF(Origen[[#This Row],[Genero Sin Depurar]]="","Desconocido",Origen[[#This Row],[Genero Sin Depurar]])</f>
        <v>Female</v>
      </c>
      <c r="F2865" s="1" t="s">
        <v>3</v>
      </c>
      <c r="G2865" s="1" t="s">
        <v>4</v>
      </c>
      <c r="H2865" s="2">
        <v>51024</v>
      </c>
      <c r="I2865" s="2" t="str">
        <f>TEXT(Origen[[#This Row],[Fecha Compra]],"dddd")</f>
        <v>domingo</v>
      </c>
      <c r="J2865" s="7" t="str">
        <f>TEXT(MONTH(Origen[[#This Row],[Fecha Compra]]),"MM")</f>
        <v>01</v>
      </c>
      <c r="K2865" s="7">
        <f>YEAR(Origen[[#This Row],[Fecha Compra]])</f>
        <v>2039</v>
      </c>
      <c r="L2865">
        <v>19</v>
      </c>
      <c r="M2865">
        <v>75</v>
      </c>
      <c r="N2865">
        <f>Origen[[#This Row],[Unidades]]*Origen[[#This Row],[PVP]]</f>
        <v>1425</v>
      </c>
      <c r="O2865" s="1" t="s">
        <v>121</v>
      </c>
      <c r="P2865" s="1" t="s">
        <v>18</v>
      </c>
      <c r="Q2865" s="1" t="s">
        <v>65</v>
      </c>
      <c r="R2865" s="1" t="s">
        <v>35</v>
      </c>
      <c r="S2865" s="1" t="s">
        <v>20</v>
      </c>
      <c r="T2865" s="1" t="s">
        <v>15</v>
      </c>
      <c r="U2865" s="1" t="s">
        <v>31</v>
      </c>
    </row>
    <row r="2866" spans="1:21" x14ac:dyDescent="0.25">
      <c r="A2866">
        <v>2868</v>
      </c>
      <c r="B2866">
        <f>IF(IFERROR(VLOOKUP(Origen[[#This Row],[Customer ID]],A2867:A6765,1,FALSE),0)&gt;0,1,0)</f>
        <v>0</v>
      </c>
      <c r="C2866">
        <v>21</v>
      </c>
      <c r="D2866" s="1" t="s">
        <v>134</v>
      </c>
      <c r="E2866" s="1" t="str">
        <f>IF(Origen[[#This Row],[Genero Sin Depurar]]="","Desconocido",Origen[[#This Row],[Genero Sin Depurar]])</f>
        <v>Female</v>
      </c>
      <c r="F2866" s="1" t="s">
        <v>32</v>
      </c>
      <c r="G2866" s="1" t="s">
        <v>24</v>
      </c>
      <c r="H2866" s="2">
        <v>51026</v>
      </c>
      <c r="I2866" s="2" t="str">
        <f>TEXT(Origen[[#This Row],[Fecha Compra]],"dddd")</f>
        <v>martes</v>
      </c>
      <c r="J2866" s="7" t="str">
        <f>TEXT(MONTH(Origen[[#This Row],[Fecha Compra]]),"MM")</f>
        <v>01</v>
      </c>
      <c r="K2866" s="7">
        <f>YEAR(Origen[[#This Row],[Fecha Compra]])</f>
        <v>2039</v>
      </c>
      <c r="L2866">
        <v>33</v>
      </c>
      <c r="M2866">
        <v>55</v>
      </c>
      <c r="N2866">
        <f>Origen[[#This Row],[Unidades]]*Origen[[#This Row],[PVP]]</f>
        <v>1815</v>
      </c>
      <c r="O2866" s="1" t="s">
        <v>94</v>
      </c>
      <c r="P2866" s="1" t="s">
        <v>6</v>
      </c>
      <c r="Q2866" s="1" t="s">
        <v>34</v>
      </c>
      <c r="R2866" s="1" t="s">
        <v>35</v>
      </c>
      <c r="S2866" s="1" t="s">
        <v>27</v>
      </c>
      <c r="T2866" s="1" t="s">
        <v>15</v>
      </c>
      <c r="U2866" s="1" t="s">
        <v>11</v>
      </c>
    </row>
    <row r="2867" spans="1:21" x14ac:dyDescent="0.25">
      <c r="A2867">
        <v>2869</v>
      </c>
      <c r="B2867">
        <f>IF(IFERROR(VLOOKUP(Origen[[#This Row],[Customer ID]],A2868:A6766,1,FALSE),0)&gt;0,1,0)</f>
        <v>0</v>
      </c>
      <c r="C2867">
        <v>45</v>
      </c>
      <c r="D2867" s="1" t="s">
        <v>134</v>
      </c>
      <c r="E2867" s="1" t="str">
        <f>IF(Origen[[#This Row],[Genero Sin Depurar]]="","Desconocido",Origen[[#This Row],[Genero Sin Depurar]])</f>
        <v>Female</v>
      </c>
      <c r="F2867" s="1" t="s">
        <v>114</v>
      </c>
      <c r="G2867" s="1" t="s">
        <v>49</v>
      </c>
      <c r="H2867" s="2">
        <v>51028</v>
      </c>
      <c r="I2867" s="2" t="str">
        <f>TEXT(Origen[[#This Row],[Fecha Compra]],"dddd")</f>
        <v>jueves</v>
      </c>
      <c r="J2867" s="7" t="str">
        <f>TEXT(MONTH(Origen[[#This Row],[Fecha Compra]]),"MM")</f>
        <v>01</v>
      </c>
      <c r="K2867" s="7">
        <f>YEAR(Origen[[#This Row],[Fecha Compra]])</f>
        <v>2039</v>
      </c>
      <c r="L2867">
        <v>42</v>
      </c>
      <c r="M2867">
        <v>49</v>
      </c>
      <c r="N2867">
        <f>Origen[[#This Row],[Unidades]]*Origen[[#This Row],[PVP]]</f>
        <v>2058</v>
      </c>
      <c r="O2867" s="1" t="s">
        <v>94</v>
      </c>
      <c r="P2867" s="1" t="s">
        <v>26</v>
      </c>
      <c r="Q2867" s="1" t="s">
        <v>76</v>
      </c>
      <c r="R2867" s="1" t="s">
        <v>8</v>
      </c>
      <c r="S2867" s="1" t="s">
        <v>27</v>
      </c>
      <c r="T2867" s="1" t="s">
        <v>28</v>
      </c>
      <c r="U2867" s="1" t="s">
        <v>79</v>
      </c>
    </row>
    <row r="2868" spans="1:21" x14ac:dyDescent="0.25">
      <c r="A2868">
        <v>2870</v>
      </c>
      <c r="B2868">
        <f>IF(IFERROR(VLOOKUP(Origen[[#This Row],[Customer ID]],A2869:A6767,1,FALSE),0)&gt;0,1,0)</f>
        <v>0</v>
      </c>
      <c r="C2868">
        <v>57</v>
      </c>
      <c r="D2868" s="1" t="s">
        <v>134</v>
      </c>
      <c r="E2868" s="1" t="str">
        <f>IF(Origen[[#This Row],[Genero Sin Depurar]]="","Desconocido",Origen[[#This Row],[Genero Sin Depurar]])</f>
        <v>Female</v>
      </c>
      <c r="F2868" s="1" t="s">
        <v>107</v>
      </c>
      <c r="G2868" s="1" t="s">
        <v>4</v>
      </c>
      <c r="H2868" s="2">
        <v>51030</v>
      </c>
      <c r="I2868" s="2" t="str">
        <f>TEXT(Origen[[#This Row],[Fecha Compra]],"dddd")</f>
        <v>sábado</v>
      </c>
      <c r="J2868" s="7" t="str">
        <f>TEXT(MONTH(Origen[[#This Row],[Fecha Compra]]),"MM")</f>
        <v>01</v>
      </c>
      <c r="K2868" s="7">
        <f>YEAR(Origen[[#This Row],[Fecha Compra]])</f>
        <v>2039</v>
      </c>
      <c r="L2868">
        <v>16</v>
      </c>
      <c r="M2868">
        <v>58</v>
      </c>
      <c r="N2868">
        <f>Origen[[#This Row],[Unidades]]*Origen[[#This Row],[PVP]]</f>
        <v>928</v>
      </c>
      <c r="O2868" s="1" t="s">
        <v>124</v>
      </c>
      <c r="P2868" s="1" t="s">
        <v>26</v>
      </c>
      <c r="Q2868" s="1" t="s">
        <v>34</v>
      </c>
      <c r="R2868" s="1" t="s">
        <v>35</v>
      </c>
      <c r="S2868" s="1" t="s">
        <v>36</v>
      </c>
      <c r="T2868" s="1" t="s">
        <v>57</v>
      </c>
      <c r="U2868" s="1" t="s">
        <v>22</v>
      </c>
    </row>
    <row r="2869" spans="1:21" x14ac:dyDescent="0.25">
      <c r="A2869">
        <v>2871</v>
      </c>
      <c r="B2869">
        <f>IF(IFERROR(VLOOKUP(Origen[[#This Row],[Customer ID]],A2870:A6768,1,FALSE),0)&gt;0,1,0)</f>
        <v>0</v>
      </c>
      <c r="C2869">
        <v>47</v>
      </c>
      <c r="D2869" s="1" t="s">
        <v>134</v>
      </c>
      <c r="E2869" s="1" t="str">
        <f>IF(Origen[[#This Row],[Genero Sin Depurar]]="","Desconocido",Origen[[#This Row],[Genero Sin Depurar]])</f>
        <v>Female</v>
      </c>
      <c r="F2869" s="1" t="s">
        <v>88</v>
      </c>
      <c r="G2869" s="1" t="s">
        <v>49</v>
      </c>
      <c r="H2869" s="2">
        <v>51032</v>
      </c>
      <c r="I2869" s="2" t="str">
        <f>TEXT(Origen[[#This Row],[Fecha Compra]],"dddd")</f>
        <v>lunes</v>
      </c>
      <c r="J2869" s="7" t="str">
        <f>TEXT(MONTH(Origen[[#This Row],[Fecha Compra]]),"MM")</f>
        <v>01</v>
      </c>
      <c r="K2869" s="7">
        <f>YEAR(Origen[[#This Row],[Fecha Compra]])</f>
        <v>2039</v>
      </c>
      <c r="L2869">
        <v>49</v>
      </c>
      <c r="M2869">
        <v>34</v>
      </c>
      <c r="N2869">
        <f>Origen[[#This Row],[Unidades]]*Origen[[#This Row],[PVP]]</f>
        <v>1666</v>
      </c>
      <c r="O2869" s="1" t="s">
        <v>96</v>
      </c>
      <c r="P2869" s="1" t="s">
        <v>26</v>
      </c>
      <c r="Q2869" s="1" t="s">
        <v>126</v>
      </c>
      <c r="R2869" s="1" t="s">
        <v>8</v>
      </c>
      <c r="S2869" s="1" t="s">
        <v>20</v>
      </c>
      <c r="T2869" s="1" t="s">
        <v>68</v>
      </c>
      <c r="U2869" s="1" t="s">
        <v>79</v>
      </c>
    </row>
    <row r="2870" spans="1:21" x14ac:dyDescent="0.25">
      <c r="A2870">
        <v>2872</v>
      </c>
      <c r="B2870">
        <f>IF(IFERROR(VLOOKUP(Origen[[#This Row],[Customer ID]],A2871:A6769,1,FALSE),0)&gt;0,1,0)</f>
        <v>0</v>
      </c>
      <c r="C2870">
        <v>46</v>
      </c>
      <c r="D2870" s="1" t="s">
        <v>134</v>
      </c>
      <c r="E2870" s="1" t="str">
        <f>IF(Origen[[#This Row],[Genero Sin Depurar]]="","Desconocido",Origen[[#This Row],[Genero Sin Depurar]])</f>
        <v>Female</v>
      </c>
      <c r="F2870" s="1" t="s">
        <v>41</v>
      </c>
      <c r="G2870" s="1" t="s">
        <v>4</v>
      </c>
      <c r="H2870" s="2">
        <v>51034</v>
      </c>
      <c r="I2870" s="2" t="str">
        <f>TEXT(Origen[[#This Row],[Fecha Compra]],"dddd")</f>
        <v>miércoles</v>
      </c>
      <c r="J2870" s="7" t="str">
        <f>TEXT(MONTH(Origen[[#This Row],[Fecha Compra]]),"MM")</f>
        <v>01</v>
      </c>
      <c r="K2870" s="7">
        <f>YEAR(Origen[[#This Row],[Fecha Compra]])</f>
        <v>2039</v>
      </c>
      <c r="L2870">
        <v>40</v>
      </c>
      <c r="M2870">
        <v>43</v>
      </c>
      <c r="N2870">
        <f>Origen[[#This Row],[Unidades]]*Origen[[#This Row],[PVP]]</f>
        <v>1720</v>
      </c>
      <c r="O2870" s="1" t="s">
        <v>117</v>
      </c>
      <c r="P2870" s="1" t="s">
        <v>18</v>
      </c>
      <c r="Q2870" s="1" t="s">
        <v>76</v>
      </c>
      <c r="R2870" s="1" t="s">
        <v>35</v>
      </c>
      <c r="S2870" s="1" t="s">
        <v>52</v>
      </c>
      <c r="T2870" s="1" t="s">
        <v>10</v>
      </c>
      <c r="U2870" s="1" t="s">
        <v>58</v>
      </c>
    </row>
    <row r="2871" spans="1:21" x14ac:dyDescent="0.25">
      <c r="A2871">
        <v>2873</v>
      </c>
      <c r="B2871">
        <f>IF(IFERROR(VLOOKUP(Origen[[#This Row],[Customer ID]],A2872:A6770,1,FALSE),0)&gt;0,1,0)</f>
        <v>0</v>
      </c>
      <c r="C2871">
        <v>63</v>
      </c>
      <c r="D2871" s="1" t="s">
        <v>134</v>
      </c>
      <c r="E2871" s="1" t="str">
        <f>IF(Origen[[#This Row],[Genero Sin Depurar]]="","Desconocido",Origen[[#This Row],[Genero Sin Depurar]])</f>
        <v>Female</v>
      </c>
      <c r="F2871" s="1" t="s">
        <v>88</v>
      </c>
      <c r="G2871" s="1" t="s">
        <v>49</v>
      </c>
      <c r="H2871" s="2">
        <v>51036</v>
      </c>
      <c r="I2871" s="2" t="str">
        <f>TEXT(Origen[[#This Row],[Fecha Compra]],"dddd")</f>
        <v>viernes</v>
      </c>
      <c r="J2871" s="7" t="str">
        <f>TEXT(MONTH(Origen[[#This Row],[Fecha Compra]]),"MM")</f>
        <v>01</v>
      </c>
      <c r="K2871" s="7">
        <f>YEAR(Origen[[#This Row],[Fecha Compra]])</f>
        <v>2039</v>
      </c>
      <c r="L2871">
        <v>5</v>
      </c>
      <c r="M2871">
        <v>48</v>
      </c>
      <c r="N2871">
        <f>Origen[[#This Row],[Unidades]]*Origen[[#This Row],[PVP]]</f>
        <v>240</v>
      </c>
      <c r="O2871" s="1" t="s">
        <v>121</v>
      </c>
      <c r="P2871" s="1" t="s">
        <v>6</v>
      </c>
      <c r="Q2871" s="1" t="s">
        <v>60</v>
      </c>
      <c r="R2871" s="1" t="s">
        <v>39</v>
      </c>
      <c r="S2871" s="1" t="s">
        <v>27</v>
      </c>
      <c r="T2871" s="1" t="s">
        <v>15</v>
      </c>
      <c r="U2871" s="1" t="s">
        <v>31</v>
      </c>
    </row>
    <row r="2872" spans="1:21" x14ac:dyDescent="0.25">
      <c r="A2872">
        <v>2874</v>
      </c>
      <c r="B2872">
        <f>IF(IFERROR(VLOOKUP(Origen[[#This Row],[Customer ID]],A2873:A6771,1,FALSE),0)&gt;0,1,0)</f>
        <v>0</v>
      </c>
      <c r="C2872">
        <v>44</v>
      </c>
      <c r="D2872" s="1" t="s">
        <v>134</v>
      </c>
      <c r="E2872" s="1" t="str">
        <f>IF(Origen[[#This Row],[Genero Sin Depurar]]="","Desconocido",Origen[[#This Row],[Genero Sin Depurar]])</f>
        <v>Female</v>
      </c>
      <c r="F2872" s="1" t="s">
        <v>12</v>
      </c>
      <c r="G2872" s="1" t="s">
        <v>4</v>
      </c>
      <c r="H2872" s="2">
        <v>51038</v>
      </c>
      <c r="I2872" s="2" t="str">
        <f>TEXT(Origen[[#This Row],[Fecha Compra]],"dddd")</f>
        <v>domingo</v>
      </c>
      <c r="J2872" s="7" t="str">
        <f>TEXT(MONTH(Origen[[#This Row],[Fecha Compra]]),"MM")</f>
        <v>01</v>
      </c>
      <c r="K2872" s="7">
        <f>YEAR(Origen[[#This Row],[Fecha Compra]])</f>
        <v>2039</v>
      </c>
      <c r="L2872">
        <v>8</v>
      </c>
      <c r="M2872">
        <v>40</v>
      </c>
      <c r="N2872">
        <f>Origen[[#This Row],[Unidades]]*Origen[[#This Row],[PVP]]</f>
        <v>320</v>
      </c>
      <c r="O2872" s="1" t="s">
        <v>38</v>
      </c>
      <c r="P2872" s="1" t="s">
        <v>26</v>
      </c>
      <c r="Q2872" s="1" t="s">
        <v>67</v>
      </c>
      <c r="R2872" s="1" t="s">
        <v>19</v>
      </c>
      <c r="S2872" s="1" t="s">
        <v>20</v>
      </c>
      <c r="T2872" s="1" t="s">
        <v>57</v>
      </c>
      <c r="U2872" s="1" t="s">
        <v>70</v>
      </c>
    </row>
    <row r="2873" spans="1:21" x14ac:dyDescent="0.25">
      <c r="A2873">
        <v>2875</v>
      </c>
      <c r="B2873">
        <f>IF(IFERROR(VLOOKUP(Origen[[#This Row],[Customer ID]],A2874:A6772,1,FALSE),0)&gt;0,1,0)</f>
        <v>0</v>
      </c>
      <c r="C2873">
        <v>36</v>
      </c>
      <c r="D2873" s="1" t="s">
        <v>134</v>
      </c>
      <c r="E2873" s="1" t="str">
        <f>IF(Origen[[#This Row],[Genero Sin Depurar]]="","Desconocido",Origen[[#This Row],[Genero Sin Depurar]])</f>
        <v>Female</v>
      </c>
      <c r="F2873" s="1" t="s">
        <v>37</v>
      </c>
      <c r="G2873" s="1" t="s">
        <v>4</v>
      </c>
      <c r="H2873" s="2">
        <v>51040</v>
      </c>
      <c r="I2873" s="2" t="str">
        <f>TEXT(Origen[[#This Row],[Fecha Compra]],"dddd")</f>
        <v>martes</v>
      </c>
      <c r="J2873" s="7" t="str">
        <f>TEXT(MONTH(Origen[[#This Row],[Fecha Compra]]),"MM")</f>
        <v>01</v>
      </c>
      <c r="K2873" s="7">
        <f>YEAR(Origen[[#This Row],[Fecha Compra]])</f>
        <v>2039</v>
      </c>
      <c r="L2873">
        <v>2</v>
      </c>
      <c r="M2873">
        <v>29</v>
      </c>
      <c r="N2873">
        <f>Origen[[#This Row],[Unidades]]*Origen[[#This Row],[PVP]]</f>
        <v>58</v>
      </c>
      <c r="O2873" s="1" t="s">
        <v>94</v>
      </c>
      <c r="P2873" s="1" t="s">
        <v>6</v>
      </c>
      <c r="Q2873" s="1" t="s">
        <v>47</v>
      </c>
      <c r="R2873" s="1" t="s">
        <v>35</v>
      </c>
      <c r="S2873" s="1" t="s">
        <v>36</v>
      </c>
      <c r="T2873" s="1" t="s">
        <v>68</v>
      </c>
      <c r="U2873" s="1" t="s">
        <v>31</v>
      </c>
    </row>
    <row r="2874" spans="1:21" x14ac:dyDescent="0.25">
      <c r="A2874">
        <v>2876</v>
      </c>
      <c r="B2874">
        <f>IF(IFERROR(VLOOKUP(Origen[[#This Row],[Customer ID]],A2875:A6773,1,FALSE),0)&gt;0,1,0)</f>
        <v>0</v>
      </c>
      <c r="C2874">
        <v>24</v>
      </c>
      <c r="D2874" s="1" t="s">
        <v>134</v>
      </c>
      <c r="E2874" s="1" t="str">
        <f>IF(Origen[[#This Row],[Genero Sin Depurar]]="","Desconocido",Origen[[#This Row],[Genero Sin Depurar]])</f>
        <v>Female</v>
      </c>
      <c r="F2874" s="1" t="s">
        <v>77</v>
      </c>
      <c r="G2874" s="1" t="s">
        <v>4</v>
      </c>
      <c r="H2874" s="2">
        <v>51042</v>
      </c>
      <c r="I2874" s="2" t="str">
        <f>TEXT(Origen[[#This Row],[Fecha Compra]],"dddd")</f>
        <v>jueves</v>
      </c>
      <c r="J2874" s="7" t="str">
        <f>TEXT(MONTH(Origen[[#This Row],[Fecha Compra]]),"MM")</f>
        <v>01</v>
      </c>
      <c r="K2874" s="7">
        <f>YEAR(Origen[[#This Row],[Fecha Compra]])</f>
        <v>2039</v>
      </c>
      <c r="L2874">
        <v>14</v>
      </c>
      <c r="M2874">
        <v>81</v>
      </c>
      <c r="N2874">
        <f>Origen[[#This Row],[Unidades]]*Origen[[#This Row],[PVP]]</f>
        <v>1134</v>
      </c>
      <c r="O2874" s="1" t="s">
        <v>5</v>
      </c>
      <c r="P2874" s="1" t="s">
        <v>26</v>
      </c>
      <c r="Q2874" s="1" t="s">
        <v>51</v>
      </c>
      <c r="R2874" s="1" t="s">
        <v>39</v>
      </c>
      <c r="S2874" s="1" t="s">
        <v>20</v>
      </c>
      <c r="T2874" s="1" t="s">
        <v>68</v>
      </c>
      <c r="U2874" s="1" t="s">
        <v>22</v>
      </c>
    </row>
    <row r="2875" spans="1:21" x14ac:dyDescent="0.25">
      <c r="A2875">
        <v>2877</v>
      </c>
      <c r="B2875">
        <f>IF(IFERROR(VLOOKUP(Origen[[#This Row],[Customer ID]],A2876:A6774,1,FALSE),0)&gt;0,1,0)</f>
        <v>0</v>
      </c>
      <c r="C2875">
        <v>65</v>
      </c>
      <c r="D2875" s="1" t="s">
        <v>134</v>
      </c>
      <c r="E2875" s="1" t="str">
        <f>IF(Origen[[#This Row],[Genero Sin Depurar]]="","Desconocido",Origen[[#This Row],[Genero Sin Depurar]])</f>
        <v>Female</v>
      </c>
      <c r="F2875" s="1" t="s">
        <v>86</v>
      </c>
      <c r="G2875" s="1" t="s">
        <v>4</v>
      </c>
      <c r="H2875" s="2">
        <v>51044</v>
      </c>
      <c r="I2875" s="2" t="str">
        <f>TEXT(Origen[[#This Row],[Fecha Compra]],"dddd")</f>
        <v>sábado</v>
      </c>
      <c r="J2875" s="7" t="str">
        <f>TEXT(MONTH(Origen[[#This Row],[Fecha Compra]]),"MM")</f>
        <v>01</v>
      </c>
      <c r="K2875" s="7">
        <f>YEAR(Origen[[#This Row],[Fecha Compra]])</f>
        <v>2039</v>
      </c>
      <c r="L2875">
        <v>5</v>
      </c>
      <c r="M2875">
        <v>84</v>
      </c>
      <c r="N2875">
        <f>Origen[[#This Row],[Unidades]]*Origen[[#This Row],[PVP]]</f>
        <v>420</v>
      </c>
      <c r="O2875" s="1" t="s">
        <v>112</v>
      </c>
      <c r="P2875" s="1" t="s">
        <v>26</v>
      </c>
      <c r="Q2875" s="1" t="s">
        <v>43</v>
      </c>
      <c r="R2875" s="1" t="s">
        <v>19</v>
      </c>
      <c r="S2875" s="1" t="s">
        <v>52</v>
      </c>
      <c r="T2875" s="1" t="s">
        <v>57</v>
      </c>
      <c r="U2875" s="1" t="s">
        <v>11</v>
      </c>
    </row>
    <row r="2876" spans="1:21" x14ac:dyDescent="0.25">
      <c r="A2876">
        <v>2878</v>
      </c>
      <c r="B2876">
        <f>IF(IFERROR(VLOOKUP(Origen[[#This Row],[Customer ID]],A2877:A6775,1,FALSE),0)&gt;0,1,0)</f>
        <v>0</v>
      </c>
      <c r="C2876">
        <v>32</v>
      </c>
      <c r="D2876" s="1" t="s">
        <v>134</v>
      </c>
      <c r="E2876" s="1" t="str">
        <f>IF(Origen[[#This Row],[Genero Sin Depurar]]="","Desconocido",Origen[[#This Row],[Genero Sin Depurar]])</f>
        <v>Female</v>
      </c>
      <c r="F2876" s="1" t="s">
        <v>107</v>
      </c>
      <c r="G2876" s="1" t="s">
        <v>4</v>
      </c>
      <c r="H2876" s="2">
        <v>51046</v>
      </c>
      <c r="I2876" s="2" t="str">
        <f>TEXT(Origen[[#This Row],[Fecha Compra]],"dddd")</f>
        <v>lunes</v>
      </c>
      <c r="J2876" s="7" t="str">
        <f>TEXT(MONTH(Origen[[#This Row],[Fecha Compra]]),"MM")</f>
        <v>01</v>
      </c>
      <c r="K2876" s="7">
        <f>YEAR(Origen[[#This Row],[Fecha Compra]])</f>
        <v>2039</v>
      </c>
      <c r="L2876">
        <v>34</v>
      </c>
      <c r="M2876">
        <v>46</v>
      </c>
      <c r="N2876">
        <f>Origen[[#This Row],[Unidades]]*Origen[[#This Row],[PVP]]</f>
        <v>1564</v>
      </c>
      <c r="O2876" s="1" t="s">
        <v>109</v>
      </c>
      <c r="P2876" s="1" t="s">
        <v>26</v>
      </c>
      <c r="Q2876" s="1" t="s">
        <v>47</v>
      </c>
      <c r="R2876" s="1" t="s">
        <v>35</v>
      </c>
      <c r="S2876" s="1" t="s">
        <v>36</v>
      </c>
      <c r="T2876" s="1" t="s">
        <v>10</v>
      </c>
      <c r="U2876" s="1" t="s">
        <v>70</v>
      </c>
    </row>
    <row r="2877" spans="1:21" x14ac:dyDescent="0.25">
      <c r="A2877">
        <v>2879</v>
      </c>
      <c r="B2877">
        <f>IF(IFERROR(VLOOKUP(Origen[[#This Row],[Customer ID]],A2878:A6776,1,FALSE),0)&gt;0,1,0)</f>
        <v>0</v>
      </c>
      <c r="C2877">
        <v>63</v>
      </c>
      <c r="D2877" s="1" t="s">
        <v>134</v>
      </c>
      <c r="E2877" s="1" t="str">
        <f>IF(Origen[[#This Row],[Genero Sin Depurar]]="","Desconocido",Origen[[#This Row],[Genero Sin Depurar]])</f>
        <v>Female</v>
      </c>
      <c r="F2877" s="1" t="s">
        <v>63</v>
      </c>
      <c r="G2877" s="1" t="s">
        <v>4</v>
      </c>
      <c r="H2877" s="2">
        <v>51048</v>
      </c>
      <c r="I2877" s="2" t="str">
        <f>TEXT(Origen[[#This Row],[Fecha Compra]],"dddd")</f>
        <v>miércoles</v>
      </c>
      <c r="J2877" s="7" t="str">
        <f>TEXT(MONTH(Origen[[#This Row],[Fecha Compra]]),"MM")</f>
        <v>01</v>
      </c>
      <c r="K2877" s="7">
        <f>YEAR(Origen[[#This Row],[Fecha Compra]])</f>
        <v>2039</v>
      </c>
      <c r="L2877">
        <v>13</v>
      </c>
      <c r="M2877">
        <v>86</v>
      </c>
      <c r="N2877">
        <f>Origen[[#This Row],[Unidades]]*Origen[[#This Row],[PVP]]</f>
        <v>1118</v>
      </c>
      <c r="O2877" s="1" t="s">
        <v>81</v>
      </c>
      <c r="P2877" s="1" t="s">
        <v>6</v>
      </c>
      <c r="Q2877" s="1" t="s">
        <v>30</v>
      </c>
      <c r="R2877" s="1" t="s">
        <v>35</v>
      </c>
      <c r="S2877" s="1" t="s">
        <v>27</v>
      </c>
      <c r="T2877" s="1" t="s">
        <v>57</v>
      </c>
      <c r="U2877" s="1" t="s">
        <v>31</v>
      </c>
    </row>
    <row r="2878" spans="1:21" x14ac:dyDescent="0.25">
      <c r="A2878">
        <v>2880</v>
      </c>
      <c r="B2878">
        <f>IF(IFERROR(VLOOKUP(Origen[[#This Row],[Customer ID]],A2879:A6777,1,FALSE),0)&gt;0,1,0)</f>
        <v>0</v>
      </c>
      <c r="C2878">
        <v>62</v>
      </c>
      <c r="D2878" s="1" t="s">
        <v>134</v>
      </c>
      <c r="E2878" s="1" t="str">
        <f>IF(Origen[[#This Row],[Genero Sin Depurar]]="","Desconocido",Origen[[#This Row],[Genero Sin Depurar]])</f>
        <v>Female</v>
      </c>
      <c r="F2878" s="1" t="s">
        <v>3</v>
      </c>
      <c r="G2878" s="1" t="s">
        <v>4</v>
      </c>
      <c r="H2878" s="2">
        <v>51050</v>
      </c>
      <c r="I2878" s="2" t="str">
        <f>TEXT(Origen[[#This Row],[Fecha Compra]],"dddd")</f>
        <v>viernes</v>
      </c>
      <c r="J2878" s="7" t="str">
        <f>TEXT(MONTH(Origen[[#This Row],[Fecha Compra]]),"MM")</f>
        <v>01</v>
      </c>
      <c r="K2878" s="7">
        <f>YEAR(Origen[[#This Row],[Fecha Compra]])</f>
        <v>2039</v>
      </c>
      <c r="L2878">
        <v>31</v>
      </c>
      <c r="M2878">
        <v>57</v>
      </c>
      <c r="N2878">
        <f>Origen[[#This Row],[Unidades]]*Origen[[#This Row],[PVP]]</f>
        <v>1767</v>
      </c>
      <c r="O2878" s="1" t="s">
        <v>96</v>
      </c>
      <c r="P2878" s="1" t="s">
        <v>74</v>
      </c>
      <c r="Q2878" s="1" t="s">
        <v>30</v>
      </c>
      <c r="R2878" s="1" t="s">
        <v>8</v>
      </c>
      <c r="S2878" s="1" t="s">
        <v>20</v>
      </c>
      <c r="T2878" s="1" t="s">
        <v>10</v>
      </c>
      <c r="U2878" s="1" t="s">
        <v>31</v>
      </c>
    </row>
    <row r="2879" spans="1:21" x14ac:dyDescent="0.25">
      <c r="A2879">
        <v>2881</v>
      </c>
      <c r="B2879">
        <f>IF(IFERROR(VLOOKUP(Origen[[#This Row],[Customer ID]],A2880:A6778,1,FALSE),0)&gt;0,1,0)</f>
        <v>0</v>
      </c>
      <c r="C2879">
        <v>19</v>
      </c>
      <c r="D2879" s="1" t="s">
        <v>134</v>
      </c>
      <c r="E2879" s="1" t="str">
        <f>IF(Origen[[#This Row],[Genero Sin Depurar]]="","Desconocido",Origen[[#This Row],[Genero Sin Depurar]])</f>
        <v>Female</v>
      </c>
      <c r="F2879" s="1" t="s">
        <v>69</v>
      </c>
      <c r="G2879" s="1" t="s">
        <v>4</v>
      </c>
      <c r="H2879" s="2">
        <v>51052</v>
      </c>
      <c r="I2879" s="2" t="str">
        <f>TEXT(Origen[[#This Row],[Fecha Compra]],"dddd")</f>
        <v>domingo</v>
      </c>
      <c r="J2879" s="7" t="str">
        <f>TEXT(MONTH(Origen[[#This Row],[Fecha Compra]]),"MM")</f>
        <v>01</v>
      </c>
      <c r="K2879" s="7">
        <f>YEAR(Origen[[#This Row],[Fecha Compra]])</f>
        <v>2039</v>
      </c>
      <c r="L2879">
        <v>43</v>
      </c>
      <c r="M2879">
        <v>61</v>
      </c>
      <c r="N2879">
        <f>Origen[[#This Row],[Unidades]]*Origen[[#This Row],[PVP]]</f>
        <v>2623</v>
      </c>
      <c r="O2879" s="1" t="s">
        <v>85</v>
      </c>
      <c r="P2879" s="1" t="s">
        <v>6</v>
      </c>
      <c r="Q2879" s="1" t="s">
        <v>100</v>
      </c>
      <c r="R2879" s="1" t="s">
        <v>8</v>
      </c>
      <c r="S2879" s="1" t="s">
        <v>56</v>
      </c>
      <c r="T2879" s="1" t="s">
        <v>28</v>
      </c>
      <c r="U2879" s="1" t="s">
        <v>40</v>
      </c>
    </row>
    <row r="2880" spans="1:21" x14ac:dyDescent="0.25">
      <c r="A2880">
        <v>2882</v>
      </c>
      <c r="B2880">
        <f>IF(IFERROR(VLOOKUP(Origen[[#This Row],[Customer ID]],A2881:A6779,1,FALSE),0)&gt;0,1,0)</f>
        <v>0</v>
      </c>
      <c r="C2880">
        <v>38</v>
      </c>
      <c r="D2880" s="1" t="s">
        <v>134</v>
      </c>
      <c r="E2880" s="1" t="str">
        <f>IF(Origen[[#This Row],[Genero Sin Depurar]]="","Desconocido",Origen[[#This Row],[Genero Sin Depurar]])</f>
        <v>Female</v>
      </c>
      <c r="F2880" s="1" t="s">
        <v>114</v>
      </c>
      <c r="G2880" s="1" t="s">
        <v>49</v>
      </c>
      <c r="H2880" s="2">
        <v>51054</v>
      </c>
      <c r="I2880" s="2" t="str">
        <f>TEXT(Origen[[#This Row],[Fecha Compra]],"dddd")</f>
        <v>martes</v>
      </c>
      <c r="J2880" s="7" t="str">
        <f>TEXT(MONTH(Origen[[#This Row],[Fecha Compra]]),"MM")</f>
        <v>01</v>
      </c>
      <c r="K2880" s="7">
        <f>YEAR(Origen[[#This Row],[Fecha Compra]])</f>
        <v>2039</v>
      </c>
      <c r="L2880">
        <v>6</v>
      </c>
      <c r="M2880">
        <v>90</v>
      </c>
      <c r="N2880">
        <f>Origen[[#This Row],[Unidades]]*Origen[[#This Row],[PVP]]</f>
        <v>540</v>
      </c>
      <c r="O2880" s="1" t="s">
        <v>87</v>
      </c>
      <c r="P2880" s="1" t="s">
        <v>26</v>
      </c>
      <c r="Q2880" s="1" t="s">
        <v>91</v>
      </c>
      <c r="R2880" s="1" t="s">
        <v>8</v>
      </c>
      <c r="S2880" s="1" t="s">
        <v>20</v>
      </c>
      <c r="T2880" s="1" t="s">
        <v>57</v>
      </c>
      <c r="U2880" s="1" t="s">
        <v>31</v>
      </c>
    </row>
    <row r="2881" spans="1:21" x14ac:dyDescent="0.25">
      <c r="A2881">
        <v>2883</v>
      </c>
      <c r="B2881">
        <f>IF(IFERROR(VLOOKUP(Origen[[#This Row],[Customer ID]],A2882:A6780,1,FALSE),0)&gt;0,1,0)</f>
        <v>0</v>
      </c>
      <c r="C2881">
        <v>59</v>
      </c>
      <c r="D2881" s="1" t="s">
        <v>134</v>
      </c>
      <c r="E2881" s="1" t="str">
        <f>IF(Origen[[#This Row],[Genero Sin Depurar]]="","Desconocido",Origen[[#This Row],[Genero Sin Depurar]])</f>
        <v>Female</v>
      </c>
      <c r="F2881" s="1" t="s">
        <v>3</v>
      </c>
      <c r="G2881" s="1" t="s">
        <v>4</v>
      </c>
      <c r="H2881" s="2">
        <v>51056</v>
      </c>
      <c r="I2881" s="2" t="str">
        <f>TEXT(Origen[[#This Row],[Fecha Compra]],"dddd")</f>
        <v>jueves</v>
      </c>
      <c r="J2881" s="7" t="str">
        <f>TEXT(MONTH(Origen[[#This Row],[Fecha Compra]]),"MM")</f>
        <v>01</v>
      </c>
      <c r="K2881" s="7">
        <f>YEAR(Origen[[#This Row],[Fecha Compra]])</f>
        <v>2039</v>
      </c>
      <c r="L2881">
        <v>23</v>
      </c>
      <c r="M2881">
        <v>51</v>
      </c>
      <c r="N2881">
        <f>Origen[[#This Row],[Unidades]]*Origen[[#This Row],[PVP]]</f>
        <v>1173</v>
      </c>
      <c r="O2881" s="1" t="s">
        <v>83</v>
      </c>
      <c r="P2881" s="1" t="s">
        <v>6</v>
      </c>
      <c r="Q2881" s="1" t="s">
        <v>62</v>
      </c>
      <c r="R2881" s="1" t="s">
        <v>8</v>
      </c>
      <c r="S2881" s="1" t="s">
        <v>56</v>
      </c>
      <c r="T2881" s="1" t="s">
        <v>21</v>
      </c>
      <c r="U2881" s="1" t="s">
        <v>58</v>
      </c>
    </row>
    <row r="2882" spans="1:21" x14ac:dyDescent="0.25">
      <c r="A2882">
        <v>2884</v>
      </c>
      <c r="B2882">
        <f>IF(IFERROR(VLOOKUP(Origen[[#This Row],[Customer ID]],A2883:A6781,1,FALSE),0)&gt;0,1,0)</f>
        <v>0</v>
      </c>
      <c r="C2882">
        <v>22</v>
      </c>
      <c r="D2882" s="1" t="s">
        <v>134</v>
      </c>
      <c r="E2882" s="1" t="str">
        <f>IF(Origen[[#This Row],[Genero Sin Depurar]]="","Desconocido",Origen[[#This Row],[Genero Sin Depurar]])</f>
        <v>Female</v>
      </c>
      <c r="F2882" s="1" t="s">
        <v>107</v>
      </c>
      <c r="G2882" s="1" t="s">
        <v>4</v>
      </c>
      <c r="H2882" s="2">
        <v>51058</v>
      </c>
      <c r="I2882" s="2" t="str">
        <f>TEXT(Origen[[#This Row],[Fecha Compra]],"dddd")</f>
        <v>sábado</v>
      </c>
      <c r="J2882" s="7" t="str">
        <f>TEXT(MONTH(Origen[[#This Row],[Fecha Compra]]),"MM")</f>
        <v>01</v>
      </c>
      <c r="K2882" s="7">
        <f>YEAR(Origen[[#This Row],[Fecha Compra]])</f>
        <v>2039</v>
      </c>
      <c r="L2882">
        <v>10</v>
      </c>
      <c r="M2882">
        <v>48</v>
      </c>
      <c r="N2882">
        <f>Origen[[#This Row],[Unidades]]*Origen[[#This Row],[PVP]]</f>
        <v>480</v>
      </c>
      <c r="O2882" s="1" t="s">
        <v>25</v>
      </c>
      <c r="P2882" s="1" t="s">
        <v>74</v>
      </c>
      <c r="Q2882" s="1" t="s">
        <v>47</v>
      </c>
      <c r="R2882" s="1" t="s">
        <v>19</v>
      </c>
      <c r="S2882" s="1" t="s">
        <v>36</v>
      </c>
      <c r="T2882" s="1" t="s">
        <v>28</v>
      </c>
      <c r="U2882" s="1" t="s">
        <v>22</v>
      </c>
    </row>
    <row r="2883" spans="1:21" x14ac:dyDescent="0.25">
      <c r="A2883">
        <v>2885</v>
      </c>
      <c r="B2883">
        <f>IF(IFERROR(VLOOKUP(Origen[[#This Row],[Customer ID]],A2884:A6782,1,FALSE),0)&gt;0,1,0)</f>
        <v>0</v>
      </c>
      <c r="C2883">
        <v>55</v>
      </c>
      <c r="D2883" s="1" t="s">
        <v>134</v>
      </c>
      <c r="E2883" s="1" t="str">
        <f>IF(Origen[[#This Row],[Genero Sin Depurar]]="","Desconocido",Origen[[#This Row],[Genero Sin Depurar]])</f>
        <v>Female</v>
      </c>
      <c r="F2883" s="1" t="s">
        <v>119</v>
      </c>
      <c r="G2883" s="1" t="s">
        <v>24</v>
      </c>
      <c r="H2883" s="2">
        <v>51060</v>
      </c>
      <c r="I2883" s="2" t="str">
        <f>TEXT(Origen[[#This Row],[Fecha Compra]],"dddd")</f>
        <v>lunes</v>
      </c>
      <c r="J2883" s="7" t="str">
        <f>TEXT(MONTH(Origen[[#This Row],[Fecha Compra]]),"MM")</f>
        <v>01</v>
      </c>
      <c r="K2883" s="7">
        <f>YEAR(Origen[[#This Row],[Fecha Compra]])</f>
        <v>2039</v>
      </c>
      <c r="L2883">
        <v>47</v>
      </c>
      <c r="M2883">
        <v>50</v>
      </c>
      <c r="N2883">
        <f>Origen[[#This Row],[Unidades]]*Origen[[#This Row],[PVP]]</f>
        <v>2350</v>
      </c>
      <c r="O2883" s="1" t="s">
        <v>54</v>
      </c>
      <c r="P2883" s="1" t="s">
        <v>26</v>
      </c>
      <c r="Q2883" s="1" t="s">
        <v>55</v>
      </c>
      <c r="R2883" s="1" t="s">
        <v>35</v>
      </c>
      <c r="S2883" s="1" t="s">
        <v>52</v>
      </c>
      <c r="T2883" s="1" t="s">
        <v>21</v>
      </c>
      <c r="U2883" s="1" t="s">
        <v>79</v>
      </c>
    </row>
    <row r="2884" spans="1:21" x14ac:dyDescent="0.25">
      <c r="A2884">
        <v>2886</v>
      </c>
      <c r="B2884">
        <f>IF(IFERROR(VLOOKUP(Origen[[#This Row],[Customer ID]],A2885:A6783,1,FALSE),0)&gt;0,1,0)</f>
        <v>0</v>
      </c>
      <c r="C2884">
        <v>29</v>
      </c>
      <c r="D2884" s="1" t="s">
        <v>134</v>
      </c>
      <c r="E2884" s="1" t="str">
        <f>IF(Origen[[#This Row],[Genero Sin Depurar]]="","Desconocido",Origen[[#This Row],[Genero Sin Depurar]])</f>
        <v>Female</v>
      </c>
      <c r="F2884" s="1" t="s">
        <v>114</v>
      </c>
      <c r="G2884" s="1" t="s">
        <v>49</v>
      </c>
      <c r="H2884" s="2">
        <v>51062</v>
      </c>
      <c r="I2884" s="2" t="str">
        <f>TEXT(Origen[[#This Row],[Fecha Compra]],"dddd")</f>
        <v>miércoles</v>
      </c>
      <c r="J2884" s="7" t="str">
        <f>TEXT(MONTH(Origen[[#This Row],[Fecha Compra]]),"MM")</f>
        <v>01</v>
      </c>
      <c r="K2884" s="7">
        <f>YEAR(Origen[[#This Row],[Fecha Compra]])</f>
        <v>2039</v>
      </c>
      <c r="L2884">
        <v>14</v>
      </c>
      <c r="M2884">
        <v>82</v>
      </c>
      <c r="N2884">
        <f>Origen[[#This Row],[Unidades]]*Origen[[#This Row],[PVP]]</f>
        <v>1148</v>
      </c>
      <c r="O2884" s="1" t="s">
        <v>89</v>
      </c>
      <c r="P2884" s="1" t="s">
        <v>26</v>
      </c>
      <c r="Q2884" s="1" t="s">
        <v>116</v>
      </c>
      <c r="R2884" s="1" t="s">
        <v>35</v>
      </c>
      <c r="S2884" s="1" t="s">
        <v>27</v>
      </c>
      <c r="T2884" s="1" t="s">
        <v>21</v>
      </c>
      <c r="U2884" s="1" t="s">
        <v>58</v>
      </c>
    </row>
    <row r="2885" spans="1:21" x14ac:dyDescent="0.25">
      <c r="A2885">
        <v>2887</v>
      </c>
      <c r="B2885">
        <f>IF(IFERROR(VLOOKUP(Origen[[#This Row],[Customer ID]],A2886:A6784,1,FALSE),0)&gt;0,1,0)</f>
        <v>0</v>
      </c>
      <c r="C2885">
        <v>42</v>
      </c>
      <c r="D2885" s="1" t="s">
        <v>134</v>
      </c>
      <c r="E2885" s="1" t="str">
        <f>IF(Origen[[#This Row],[Genero Sin Depurar]]="","Desconocido",Origen[[#This Row],[Genero Sin Depurar]])</f>
        <v>Female</v>
      </c>
      <c r="F2885" s="1" t="s">
        <v>106</v>
      </c>
      <c r="G2885" s="1" t="s">
        <v>49</v>
      </c>
      <c r="H2885" s="2">
        <v>51064</v>
      </c>
      <c r="I2885" s="2" t="str">
        <f>TEXT(Origen[[#This Row],[Fecha Compra]],"dddd")</f>
        <v>viernes</v>
      </c>
      <c r="J2885" s="7" t="str">
        <f>TEXT(MONTH(Origen[[#This Row],[Fecha Compra]]),"MM")</f>
        <v>01</v>
      </c>
      <c r="K2885" s="7">
        <f>YEAR(Origen[[#This Row],[Fecha Compra]])</f>
        <v>2039</v>
      </c>
      <c r="L2885">
        <v>29</v>
      </c>
      <c r="M2885">
        <v>33</v>
      </c>
      <c r="N2885">
        <f>Origen[[#This Row],[Unidades]]*Origen[[#This Row],[PVP]]</f>
        <v>957</v>
      </c>
      <c r="O2885" s="1" t="s">
        <v>122</v>
      </c>
      <c r="P2885" s="1" t="s">
        <v>6</v>
      </c>
      <c r="Q2885" s="1" t="s">
        <v>126</v>
      </c>
      <c r="R2885" s="1" t="s">
        <v>19</v>
      </c>
      <c r="S2885" s="1" t="s">
        <v>20</v>
      </c>
      <c r="T2885" s="1" t="s">
        <v>28</v>
      </c>
      <c r="U2885" s="1" t="s">
        <v>22</v>
      </c>
    </row>
    <row r="2886" spans="1:21" x14ac:dyDescent="0.25">
      <c r="A2886">
        <v>2888</v>
      </c>
      <c r="B2886">
        <f>IF(IFERROR(VLOOKUP(Origen[[#This Row],[Customer ID]],A2887:A6785,1,FALSE),0)&gt;0,1,0)</f>
        <v>0</v>
      </c>
      <c r="C2886">
        <v>23</v>
      </c>
      <c r="D2886" s="1" t="s">
        <v>134</v>
      </c>
      <c r="E2886" s="1" t="str">
        <f>IF(Origen[[#This Row],[Genero Sin Depurar]]="","Desconocido",Origen[[#This Row],[Genero Sin Depurar]])</f>
        <v>Female</v>
      </c>
      <c r="F2886" s="1" t="s">
        <v>23</v>
      </c>
      <c r="G2886" s="1" t="s">
        <v>24</v>
      </c>
      <c r="H2886" s="2">
        <v>51066</v>
      </c>
      <c r="I2886" s="2" t="str">
        <f>TEXT(Origen[[#This Row],[Fecha Compra]],"dddd")</f>
        <v>domingo</v>
      </c>
      <c r="J2886" s="7" t="str">
        <f>TEXT(MONTH(Origen[[#This Row],[Fecha Compra]]),"MM")</f>
        <v>01</v>
      </c>
      <c r="K2886" s="7">
        <f>YEAR(Origen[[#This Row],[Fecha Compra]])</f>
        <v>2039</v>
      </c>
      <c r="L2886">
        <v>12</v>
      </c>
      <c r="M2886">
        <v>28</v>
      </c>
      <c r="N2886">
        <f>Origen[[#This Row],[Unidades]]*Origen[[#This Row],[PVP]]</f>
        <v>336</v>
      </c>
      <c r="O2886" s="1" t="s">
        <v>5</v>
      </c>
      <c r="P2886" s="1" t="s">
        <v>6</v>
      </c>
      <c r="Q2886" s="1" t="s">
        <v>126</v>
      </c>
      <c r="R2886" s="1" t="s">
        <v>8</v>
      </c>
      <c r="S2886" s="1" t="s">
        <v>9</v>
      </c>
      <c r="T2886" s="1" t="s">
        <v>15</v>
      </c>
      <c r="U2886" s="1" t="s">
        <v>58</v>
      </c>
    </row>
    <row r="2887" spans="1:21" x14ac:dyDescent="0.25">
      <c r="A2887">
        <v>2889</v>
      </c>
      <c r="B2887">
        <f>IF(IFERROR(VLOOKUP(Origen[[#This Row],[Customer ID]],A2888:A6786,1,FALSE),0)&gt;0,1,0)</f>
        <v>0</v>
      </c>
      <c r="C2887">
        <v>70</v>
      </c>
      <c r="D2887" s="1" t="s">
        <v>134</v>
      </c>
      <c r="E2887" s="1" t="str">
        <f>IF(Origen[[#This Row],[Genero Sin Depurar]]="","Desconocido",Origen[[#This Row],[Genero Sin Depurar]])</f>
        <v>Female</v>
      </c>
      <c r="F2887" s="1" t="s">
        <v>86</v>
      </c>
      <c r="G2887" s="1" t="s">
        <v>4</v>
      </c>
      <c r="H2887" s="2">
        <v>51068</v>
      </c>
      <c r="I2887" s="2" t="str">
        <f>TEXT(Origen[[#This Row],[Fecha Compra]],"dddd")</f>
        <v>martes</v>
      </c>
      <c r="J2887" s="7" t="str">
        <f>TEXT(MONTH(Origen[[#This Row],[Fecha Compra]]),"MM")</f>
        <v>01</v>
      </c>
      <c r="K2887" s="7">
        <f>YEAR(Origen[[#This Row],[Fecha Compra]])</f>
        <v>2039</v>
      </c>
      <c r="L2887">
        <v>25</v>
      </c>
      <c r="M2887">
        <v>42</v>
      </c>
      <c r="N2887">
        <f>Origen[[#This Row],[Unidades]]*Origen[[#This Row],[PVP]]</f>
        <v>1050</v>
      </c>
      <c r="O2887" s="1" t="s">
        <v>132</v>
      </c>
      <c r="P2887" s="1" t="s">
        <v>6</v>
      </c>
      <c r="Q2887" s="1" t="s">
        <v>78</v>
      </c>
      <c r="R2887" s="1" t="s">
        <v>19</v>
      </c>
      <c r="S2887" s="1" t="s">
        <v>52</v>
      </c>
      <c r="T2887" s="1" t="s">
        <v>68</v>
      </c>
      <c r="U2887" s="1" t="s">
        <v>40</v>
      </c>
    </row>
    <row r="2888" spans="1:21" x14ac:dyDescent="0.25">
      <c r="A2888">
        <v>2890</v>
      </c>
      <c r="B2888">
        <f>IF(IFERROR(VLOOKUP(Origen[[#This Row],[Customer ID]],A2889:A6787,1,FALSE),0)&gt;0,1,0)</f>
        <v>0</v>
      </c>
      <c r="C2888">
        <v>64</v>
      </c>
      <c r="D2888" s="1" t="s">
        <v>134</v>
      </c>
      <c r="E2888" s="1" t="str">
        <f>IF(Origen[[#This Row],[Genero Sin Depurar]]="","Desconocido",Origen[[#This Row],[Genero Sin Depurar]])</f>
        <v>Female</v>
      </c>
      <c r="F2888" s="1" t="s">
        <v>71</v>
      </c>
      <c r="G2888" s="1" t="s">
        <v>49</v>
      </c>
      <c r="H2888" s="2">
        <v>51070</v>
      </c>
      <c r="I2888" s="2" t="str">
        <f>TEXT(Origen[[#This Row],[Fecha Compra]],"dddd")</f>
        <v>jueves</v>
      </c>
      <c r="J2888" s="7" t="str">
        <f>TEXT(MONTH(Origen[[#This Row],[Fecha Compra]]),"MM")</f>
        <v>01</v>
      </c>
      <c r="K2888" s="7">
        <f>YEAR(Origen[[#This Row],[Fecha Compra]])</f>
        <v>2039</v>
      </c>
      <c r="L2888">
        <v>21</v>
      </c>
      <c r="M2888">
        <v>43</v>
      </c>
      <c r="N2888">
        <f>Origen[[#This Row],[Unidades]]*Origen[[#This Row],[PVP]]</f>
        <v>903</v>
      </c>
      <c r="O2888" s="1" t="s">
        <v>130</v>
      </c>
      <c r="P2888" s="1" t="s">
        <v>26</v>
      </c>
      <c r="Q2888" s="1" t="s">
        <v>43</v>
      </c>
      <c r="R2888" s="1" t="s">
        <v>39</v>
      </c>
      <c r="S2888" s="1" t="s">
        <v>56</v>
      </c>
      <c r="T2888" s="1" t="s">
        <v>10</v>
      </c>
      <c r="U2888" s="1" t="s">
        <v>31</v>
      </c>
    </row>
    <row r="2889" spans="1:21" x14ac:dyDescent="0.25">
      <c r="A2889">
        <v>2891</v>
      </c>
      <c r="B2889">
        <f>IF(IFERROR(VLOOKUP(Origen[[#This Row],[Customer ID]],A2890:A6788,1,FALSE),0)&gt;0,1,0)</f>
        <v>0</v>
      </c>
      <c r="C2889">
        <v>39</v>
      </c>
      <c r="D2889" s="1" t="s">
        <v>134</v>
      </c>
      <c r="E2889" s="1" t="str">
        <f>IF(Origen[[#This Row],[Genero Sin Depurar]]="","Desconocido",Origen[[#This Row],[Genero Sin Depurar]])</f>
        <v>Female</v>
      </c>
      <c r="F2889" s="1" t="s">
        <v>16</v>
      </c>
      <c r="G2889" s="1" t="s">
        <v>4</v>
      </c>
      <c r="H2889" s="2">
        <v>51072</v>
      </c>
      <c r="I2889" s="2" t="str">
        <f>TEXT(Origen[[#This Row],[Fecha Compra]],"dddd")</f>
        <v>sábado</v>
      </c>
      <c r="J2889" s="7" t="str">
        <f>TEXT(MONTH(Origen[[#This Row],[Fecha Compra]]),"MM")</f>
        <v>01</v>
      </c>
      <c r="K2889" s="7">
        <f>YEAR(Origen[[#This Row],[Fecha Compra]])</f>
        <v>2039</v>
      </c>
      <c r="L2889">
        <v>23</v>
      </c>
      <c r="M2889">
        <v>55</v>
      </c>
      <c r="N2889">
        <f>Origen[[#This Row],[Unidades]]*Origen[[#This Row],[PVP]]</f>
        <v>1265</v>
      </c>
      <c r="O2889" s="1" t="s">
        <v>96</v>
      </c>
      <c r="P2889" s="1" t="s">
        <v>26</v>
      </c>
      <c r="Q2889" s="1" t="s">
        <v>65</v>
      </c>
      <c r="R2889" s="1" t="s">
        <v>8</v>
      </c>
      <c r="S2889" s="1" t="s">
        <v>20</v>
      </c>
      <c r="T2889" s="1" t="s">
        <v>21</v>
      </c>
      <c r="U2889" s="1" t="s">
        <v>70</v>
      </c>
    </row>
    <row r="2890" spans="1:21" x14ac:dyDescent="0.25">
      <c r="A2890">
        <v>2892</v>
      </c>
      <c r="B2890">
        <f>IF(IFERROR(VLOOKUP(Origen[[#This Row],[Customer ID]],A2891:A6789,1,FALSE),0)&gt;0,1,0)</f>
        <v>0</v>
      </c>
      <c r="C2890">
        <v>47</v>
      </c>
      <c r="D2890" s="1" t="s">
        <v>134</v>
      </c>
      <c r="E2890" s="1" t="str">
        <f>IF(Origen[[#This Row],[Genero Sin Depurar]]="","Desconocido",Origen[[#This Row],[Genero Sin Depurar]])</f>
        <v>Female</v>
      </c>
      <c r="F2890" s="1" t="s">
        <v>95</v>
      </c>
      <c r="G2890" s="1" t="s">
        <v>4</v>
      </c>
      <c r="H2890" s="2">
        <v>51074</v>
      </c>
      <c r="I2890" s="2" t="str">
        <f>TEXT(Origen[[#This Row],[Fecha Compra]],"dddd")</f>
        <v>lunes</v>
      </c>
      <c r="J2890" s="7" t="str">
        <f>TEXT(MONTH(Origen[[#This Row],[Fecha Compra]]),"MM")</f>
        <v>01</v>
      </c>
      <c r="K2890" s="7">
        <f>YEAR(Origen[[#This Row],[Fecha Compra]])</f>
        <v>2039</v>
      </c>
      <c r="L2890">
        <v>10</v>
      </c>
      <c r="M2890">
        <v>73</v>
      </c>
      <c r="N2890">
        <f>Origen[[#This Row],[Unidades]]*Origen[[#This Row],[PVP]]</f>
        <v>730</v>
      </c>
      <c r="O2890" s="1" t="s">
        <v>105</v>
      </c>
      <c r="P2890" s="1" t="s">
        <v>74</v>
      </c>
      <c r="Q2890" s="1" t="s">
        <v>76</v>
      </c>
      <c r="R2890" s="1" t="s">
        <v>8</v>
      </c>
      <c r="S2890" s="1" t="s">
        <v>20</v>
      </c>
      <c r="T2890" s="1" t="s">
        <v>28</v>
      </c>
      <c r="U2890" s="1" t="s">
        <v>70</v>
      </c>
    </row>
    <row r="2891" spans="1:21" x14ac:dyDescent="0.25">
      <c r="A2891">
        <v>2893</v>
      </c>
      <c r="B2891">
        <f>IF(IFERROR(VLOOKUP(Origen[[#This Row],[Customer ID]],A2892:A6790,1,FALSE),0)&gt;0,1,0)</f>
        <v>0</v>
      </c>
      <c r="C2891">
        <v>22</v>
      </c>
      <c r="D2891" s="1" t="s">
        <v>134</v>
      </c>
      <c r="E2891" s="1" t="str">
        <f>IF(Origen[[#This Row],[Genero Sin Depurar]]="","Desconocido",Origen[[#This Row],[Genero Sin Depurar]])</f>
        <v>Female</v>
      </c>
      <c r="F2891" s="1" t="s">
        <v>63</v>
      </c>
      <c r="G2891" s="1" t="s">
        <v>4</v>
      </c>
      <c r="H2891" s="2">
        <v>51076</v>
      </c>
      <c r="I2891" s="2" t="str">
        <f>TEXT(Origen[[#This Row],[Fecha Compra]],"dddd")</f>
        <v>miércoles</v>
      </c>
      <c r="J2891" s="7" t="str">
        <f>TEXT(MONTH(Origen[[#This Row],[Fecha Compra]]),"MM")</f>
        <v>01</v>
      </c>
      <c r="K2891" s="7">
        <f>YEAR(Origen[[#This Row],[Fecha Compra]])</f>
        <v>2039</v>
      </c>
      <c r="L2891">
        <v>47</v>
      </c>
      <c r="M2891">
        <v>39</v>
      </c>
      <c r="N2891">
        <f>Origen[[#This Row],[Unidades]]*Origen[[#This Row],[PVP]]</f>
        <v>1833</v>
      </c>
      <c r="O2891" s="1" t="s">
        <v>89</v>
      </c>
      <c r="P2891" s="1" t="s">
        <v>26</v>
      </c>
      <c r="Q2891" s="1" t="s">
        <v>67</v>
      </c>
      <c r="R2891" s="1" t="s">
        <v>19</v>
      </c>
      <c r="S2891" s="1" t="s">
        <v>36</v>
      </c>
      <c r="T2891" s="1" t="s">
        <v>21</v>
      </c>
      <c r="U2891" s="1" t="s">
        <v>70</v>
      </c>
    </row>
    <row r="2892" spans="1:21" x14ac:dyDescent="0.25">
      <c r="A2892">
        <v>2894</v>
      </c>
      <c r="B2892">
        <f>IF(IFERROR(VLOOKUP(Origen[[#This Row],[Customer ID]],A2893:A6791,1,FALSE),0)&gt;0,1,0)</f>
        <v>0</v>
      </c>
      <c r="C2892">
        <v>69</v>
      </c>
      <c r="D2892" s="1" t="s">
        <v>134</v>
      </c>
      <c r="E2892" s="1" t="str">
        <f>IF(Origen[[#This Row],[Genero Sin Depurar]]="","Desconocido",Origen[[#This Row],[Genero Sin Depurar]])</f>
        <v>Female</v>
      </c>
      <c r="F2892" s="1" t="s">
        <v>115</v>
      </c>
      <c r="G2892" s="1" t="s">
        <v>49</v>
      </c>
      <c r="H2892" s="2">
        <v>51078</v>
      </c>
      <c r="I2892" s="2" t="str">
        <f>TEXT(Origen[[#This Row],[Fecha Compra]],"dddd")</f>
        <v>viernes</v>
      </c>
      <c r="J2892" s="7" t="str">
        <f>TEXT(MONTH(Origen[[#This Row],[Fecha Compra]]),"MM")</f>
        <v>01</v>
      </c>
      <c r="K2892" s="7">
        <f>YEAR(Origen[[#This Row],[Fecha Compra]])</f>
        <v>2039</v>
      </c>
      <c r="L2892">
        <v>44</v>
      </c>
      <c r="M2892">
        <v>20</v>
      </c>
      <c r="N2892">
        <f>Origen[[#This Row],[Unidades]]*Origen[[#This Row],[PVP]]</f>
        <v>880</v>
      </c>
      <c r="O2892" s="1" t="s">
        <v>5</v>
      </c>
      <c r="P2892" s="1" t="s">
        <v>18</v>
      </c>
      <c r="Q2892" s="1" t="s">
        <v>103</v>
      </c>
      <c r="R2892" s="1" t="s">
        <v>19</v>
      </c>
      <c r="S2892" s="1" t="s">
        <v>20</v>
      </c>
      <c r="T2892" s="1" t="s">
        <v>68</v>
      </c>
      <c r="U2892" s="1" t="s">
        <v>79</v>
      </c>
    </row>
    <row r="2893" spans="1:21" x14ac:dyDescent="0.25">
      <c r="A2893">
        <v>2895</v>
      </c>
      <c r="B2893">
        <f>IF(IFERROR(VLOOKUP(Origen[[#This Row],[Customer ID]],A2894:A6792,1,FALSE),0)&gt;0,1,0)</f>
        <v>0</v>
      </c>
      <c r="C2893">
        <v>35</v>
      </c>
      <c r="D2893" s="1" t="s">
        <v>134</v>
      </c>
      <c r="E2893" s="1" t="str">
        <f>IF(Origen[[#This Row],[Genero Sin Depurar]]="","Desconocido",Origen[[#This Row],[Genero Sin Depurar]])</f>
        <v>Female</v>
      </c>
      <c r="F2893" s="1" t="s">
        <v>88</v>
      </c>
      <c r="G2893" s="1" t="s">
        <v>49</v>
      </c>
      <c r="H2893" s="2">
        <v>51080</v>
      </c>
      <c r="I2893" s="2" t="str">
        <f>TEXT(Origen[[#This Row],[Fecha Compra]],"dddd")</f>
        <v>domingo</v>
      </c>
      <c r="J2893" s="7" t="str">
        <f>TEXT(MONTH(Origen[[#This Row],[Fecha Compra]]),"MM")</f>
        <v>01</v>
      </c>
      <c r="K2893" s="7">
        <f>YEAR(Origen[[#This Row],[Fecha Compra]])</f>
        <v>2039</v>
      </c>
      <c r="L2893">
        <v>41</v>
      </c>
      <c r="M2893">
        <v>32</v>
      </c>
      <c r="N2893">
        <f>Origen[[#This Row],[Unidades]]*Origen[[#This Row],[PVP]]</f>
        <v>1312</v>
      </c>
      <c r="O2893" s="1" t="s">
        <v>5</v>
      </c>
      <c r="P2893" s="1" t="s">
        <v>18</v>
      </c>
      <c r="Q2893" s="1" t="s">
        <v>92</v>
      </c>
      <c r="R2893" s="1" t="s">
        <v>19</v>
      </c>
      <c r="S2893" s="1" t="s">
        <v>36</v>
      </c>
      <c r="T2893" s="1" t="s">
        <v>10</v>
      </c>
      <c r="U2893" s="1" t="s">
        <v>31</v>
      </c>
    </row>
    <row r="2894" spans="1:21" x14ac:dyDescent="0.25">
      <c r="A2894">
        <v>2896</v>
      </c>
      <c r="B2894">
        <f>IF(IFERROR(VLOOKUP(Origen[[#This Row],[Customer ID]],A2895:A6793,1,FALSE),0)&gt;0,1,0)</f>
        <v>0</v>
      </c>
      <c r="C2894">
        <v>56</v>
      </c>
      <c r="D2894" s="1" t="s">
        <v>134</v>
      </c>
      <c r="E2894" s="1" t="str">
        <f>IF(Origen[[#This Row],[Genero Sin Depurar]]="","Desconocido",Origen[[#This Row],[Genero Sin Depurar]])</f>
        <v>Female</v>
      </c>
      <c r="F2894" s="1" t="s">
        <v>86</v>
      </c>
      <c r="G2894" s="1" t="s">
        <v>4</v>
      </c>
      <c r="H2894" s="2">
        <v>51082</v>
      </c>
      <c r="I2894" s="2" t="str">
        <f>TEXT(Origen[[#This Row],[Fecha Compra]],"dddd")</f>
        <v>martes</v>
      </c>
      <c r="J2894" s="7" t="str">
        <f>TEXT(MONTH(Origen[[#This Row],[Fecha Compra]]),"MM")</f>
        <v>01</v>
      </c>
      <c r="K2894" s="7">
        <f>YEAR(Origen[[#This Row],[Fecha Compra]])</f>
        <v>2039</v>
      </c>
      <c r="L2894">
        <v>29</v>
      </c>
      <c r="M2894">
        <v>86</v>
      </c>
      <c r="N2894">
        <f>Origen[[#This Row],[Unidades]]*Origen[[#This Row],[PVP]]</f>
        <v>2494</v>
      </c>
      <c r="O2894" s="1" t="s">
        <v>38</v>
      </c>
      <c r="P2894" s="1" t="s">
        <v>6</v>
      </c>
      <c r="Q2894" s="1" t="s">
        <v>78</v>
      </c>
      <c r="R2894" s="1" t="s">
        <v>35</v>
      </c>
      <c r="S2894" s="1" t="s">
        <v>36</v>
      </c>
      <c r="T2894" s="1" t="s">
        <v>57</v>
      </c>
      <c r="U2894" s="1" t="s">
        <v>70</v>
      </c>
    </row>
    <row r="2895" spans="1:21" x14ac:dyDescent="0.25">
      <c r="A2895">
        <v>2897</v>
      </c>
      <c r="B2895">
        <f>IF(IFERROR(VLOOKUP(Origen[[#This Row],[Customer ID]],A2896:A6794,1,FALSE),0)&gt;0,1,0)</f>
        <v>0</v>
      </c>
      <c r="C2895">
        <v>30</v>
      </c>
      <c r="D2895" s="1" t="s">
        <v>134</v>
      </c>
      <c r="E2895" s="1" t="str">
        <f>IF(Origen[[#This Row],[Genero Sin Depurar]]="","Desconocido",Origen[[#This Row],[Genero Sin Depurar]])</f>
        <v>Female</v>
      </c>
      <c r="F2895" s="1" t="s">
        <v>3</v>
      </c>
      <c r="G2895" s="1" t="s">
        <v>4</v>
      </c>
      <c r="H2895" s="2">
        <v>51084</v>
      </c>
      <c r="I2895" s="2" t="str">
        <f>TEXT(Origen[[#This Row],[Fecha Compra]],"dddd")</f>
        <v>jueves</v>
      </c>
      <c r="J2895" s="7" t="str">
        <f>TEXT(MONTH(Origen[[#This Row],[Fecha Compra]]),"MM")</f>
        <v>01</v>
      </c>
      <c r="K2895" s="7">
        <f>YEAR(Origen[[#This Row],[Fecha Compra]])</f>
        <v>2039</v>
      </c>
      <c r="L2895">
        <v>2</v>
      </c>
      <c r="M2895">
        <v>91</v>
      </c>
      <c r="N2895">
        <f>Origen[[#This Row],[Unidades]]*Origen[[#This Row],[PVP]]</f>
        <v>182</v>
      </c>
      <c r="O2895" s="1" t="s">
        <v>61</v>
      </c>
      <c r="P2895" s="1" t="s">
        <v>26</v>
      </c>
      <c r="Q2895" s="1" t="s">
        <v>47</v>
      </c>
      <c r="R2895" s="1" t="s">
        <v>35</v>
      </c>
      <c r="S2895" s="1" t="s">
        <v>20</v>
      </c>
      <c r="T2895" s="1" t="s">
        <v>10</v>
      </c>
      <c r="U2895" s="1" t="s">
        <v>79</v>
      </c>
    </row>
    <row r="2896" spans="1:21" x14ac:dyDescent="0.25">
      <c r="A2896">
        <v>2898</v>
      </c>
      <c r="B2896">
        <f>IF(IFERROR(VLOOKUP(Origen[[#This Row],[Customer ID]],A2897:A6795,1,FALSE),0)&gt;0,1,0)</f>
        <v>0</v>
      </c>
      <c r="C2896">
        <v>43</v>
      </c>
      <c r="D2896" s="1" t="s">
        <v>134</v>
      </c>
      <c r="E2896" s="1" t="str">
        <f>IF(Origen[[#This Row],[Genero Sin Depurar]]="","Desconocido",Origen[[#This Row],[Genero Sin Depurar]])</f>
        <v>Female</v>
      </c>
      <c r="F2896" s="1" t="s">
        <v>84</v>
      </c>
      <c r="G2896" s="1" t="s">
        <v>45</v>
      </c>
      <c r="H2896" s="2">
        <v>51086</v>
      </c>
      <c r="I2896" s="2" t="str">
        <f>TEXT(Origen[[#This Row],[Fecha Compra]],"dddd")</f>
        <v>sábado</v>
      </c>
      <c r="J2896" s="7" t="str">
        <f>TEXT(MONTH(Origen[[#This Row],[Fecha Compra]]),"MM")</f>
        <v>01</v>
      </c>
      <c r="K2896" s="7">
        <f>YEAR(Origen[[#This Row],[Fecha Compra]])</f>
        <v>2039</v>
      </c>
      <c r="L2896">
        <v>2</v>
      </c>
      <c r="M2896">
        <v>59</v>
      </c>
      <c r="N2896">
        <f>Origen[[#This Row],[Unidades]]*Origen[[#This Row],[PVP]]</f>
        <v>118</v>
      </c>
      <c r="O2896" s="1" t="s">
        <v>38</v>
      </c>
      <c r="P2896" s="1" t="s">
        <v>6</v>
      </c>
      <c r="Q2896" s="1" t="s">
        <v>65</v>
      </c>
      <c r="R2896" s="1" t="s">
        <v>39</v>
      </c>
      <c r="S2896" s="1" t="s">
        <v>20</v>
      </c>
      <c r="T2896" s="1" t="s">
        <v>15</v>
      </c>
      <c r="U2896" s="1" t="s">
        <v>11</v>
      </c>
    </row>
    <row r="2897" spans="1:21" x14ac:dyDescent="0.25">
      <c r="A2897">
        <v>2899</v>
      </c>
      <c r="B2897">
        <f>IF(IFERROR(VLOOKUP(Origen[[#This Row],[Customer ID]],A2898:A6796,1,FALSE),0)&gt;0,1,0)</f>
        <v>0</v>
      </c>
      <c r="C2897">
        <v>23</v>
      </c>
      <c r="D2897" s="1" t="s">
        <v>134</v>
      </c>
      <c r="E2897" s="1" t="str">
        <f>IF(Origen[[#This Row],[Genero Sin Depurar]]="","Desconocido",Origen[[#This Row],[Genero Sin Depurar]])</f>
        <v>Female</v>
      </c>
      <c r="F2897" s="1" t="s">
        <v>32</v>
      </c>
      <c r="G2897" s="1" t="s">
        <v>24</v>
      </c>
      <c r="H2897" s="2">
        <v>51088</v>
      </c>
      <c r="I2897" s="2" t="str">
        <f>TEXT(Origen[[#This Row],[Fecha Compra]],"dddd")</f>
        <v>lunes</v>
      </c>
      <c r="J2897" s="7" t="str">
        <f>TEXT(MONTH(Origen[[#This Row],[Fecha Compra]]),"MM")</f>
        <v>01</v>
      </c>
      <c r="K2897" s="7">
        <f>YEAR(Origen[[#This Row],[Fecha Compra]])</f>
        <v>2039</v>
      </c>
      <c r="L2897">
        <v>29</v>
      </c>
      <c r="M2897">
        <v>33</v>
      </c>
      <c r="N2897">
        <f>Origen[[#This Row],[Unidades]]*Origen[[#This Row],[PVP]]</f>
        <v>957</v>
      </c>
      <c r="O2897" s="1" t="s">
        <v>109</v>
      </c>
      <c r="P2897" s="1" t="s">
        <v>74</v>
      </c>
      <c r="Q2897" s="1" t="s">
        <v>82</v>
      </c>
      <c r="R2897" s="1" t="s">
        <v>35</v>
      </c>
      <c r="S2897" s="1" t="s">
        <v>9</v>
      </c>
      <c r="T2897" s="1" t="s">
        <v>21</v>
      </c>
      <c r="U2897" s="1" t="s">
        <v>31</v>
      </c>
    </row>
    <row r="2898" spans="1:21" x14ac:dyDescent="0.25">
      <c r="A2898">
        <v>2900</v>
      </c>
      <c r="B2898">
        <f>IF(IFERROR(VLOOKUP(Origen[[#This Row],[Customer ID]],A2899:A6797,1,FALSE),0)&gt;0,1,0)</f>
        <v>0</v>
      </c>
      <c r="C2898">
        <v>50</v>
      </c>
      <c r="D2898" s="1" t="s">
        <v>134</v>
      </c>
      <c r="E2898" s="1" t="str">
        <f>IF(Origen[[#This Row],[Genero Sin Depurar]]="","Desconocido",Origen[[#This Row],[Genero Sin Depurar]])</f>
        <v>Female</v>
      </c>
      <c r="F2898" s="1" t="s">
        <v>119</v>
      </c>
      <c r="G2898" s="1" t="s">
        <v>24</v>
      </c>
      <c r="H2898" s="2">
        <v>51090</v>
      </c>
      <c r="I2898" s="2" t="str">
        <f>TEXT(Origen[[#This Row],[Fecha Compra]],"dddd")</f>
        <v>miércoles</v>
      </c>
      <c r="J2898" s="7" t="str">
        <f>TEXT(MONTH(Origen[[#This Row],[Fecha Compra]]),"MM")</f>
        <v>01</v>
      </c>
      <c r="K2898" s="7">
        <f>YEAR(Origen[[#This Row],[Fecha Compra]])</f>
        <v>2039</v>
      </c>
      <c r="L2898">
        <v>22</v>
      </c>
      <c r="M2898">
        <v>64</v>
      </c>
      <c r="N2898">
        <f>Origen[[#This Row],[Unidades]]*Origen[[#This Row],[PVP]]</f>
        <v>1408</v>
      </c>
      <c r="O2898" s="1" t="s">
        <v>127</v>
      </c>
      <c r="P2898" s="1" t="s">
        <v>26</v>
      </c>
      <c r="Q2898" s="1" t="s">
        <v>62</v>
      </c>
      <c r="R2898" s="1" t="s">
        <v>19</v>
      </c>
      <c r="S2898" s="1" t="s">
        <v>52</v>
      </c>
      <c r="T2898" s="1" t="s">
        <v>57</v>
      </c>
      <c r="U2898" s="1" t="s">
        <v>11</v>
      </c>
    </row>
    <row r="2899" spans="1:21" x14ac:dyDescent="0.25">
      <c r="A2899">
        <v>2901</v>
      </c>
      <c r="B2899">
        <f>IF(IFERROR(VLOOKUP(Origen[[#This Row],[Customer ID]],A2900:A6798,1,FALSE),0)&gt;0,1,0)</f>
        <v>0</v>
      </c>
      <c r="C2899">
        <v>41</v>
      </c>
      <c r="D2899" s="1" t="s">
        <v>134</v>
      </c>
      <c r="E2899" s="1" t="str">
        <f>IF(Origen[[#This Row],[Genero Sin Depurar]]="","Desconocido",Origen[[#This Row],[Genero Sin Depurar]])</f>
        <v>Female</v>
      </c>
      <c r="F2899" s="1" t="s">
        <v>3</v>
      </c>
      <c r="G2899" s="1" t="s">
        <v>4</v>
      </c>
      <c r="H2899" s="2">
        <v>51092</v>
      </c>
      <c r="I2899" s="2" t="str">
        <f>TEXT(Origen[[#This Row],[Fecha Compra]],"dddd")</f>
        <v>viernes</v>
      </c>
      <c r="J2899" s="7" t="str">
        <f>TEXT(MONTH(Origen[[#This Row],[Fecha Compra]]),"MM")</f>
        <v>01</v>
      </c>
      <c r="K2899" s="7">
        <f>YEAR(Origen[[#This Row],[Fecha Compra]])</f>
        <v>2039</v>
      </c>
      <c r="L2899">
        <v>23</v>
      </c>
      <c r="M2899">
        <v>67</v>
      </c>
      <c r="N2899">
        <f>Origen[[#This Row],[Unidades]]*Origen[[#This Row],[PVP]]</f>
        <v>1541</v>
      </c>
      <c r="O2899" s="1" t="s">
        <v>110</v>
      </c>
      <c r="P2899" s="1" t="s">
        <v>74</v>
      </c>
      <c r="Q2899" s="1" t="s">
        <v>65</v>
      </c>
      <c r="R2899" s="1" t="s">
        <v>8</v>
      </c>
      <c r="S2899" s="1" t="s">
        <v>36</v>
      </c>
      <c r="T2899" s="1" t="s">
        <v>15</v>
      </c>
      <c r="U2899" s="1" t="s">
        <v>58</v>
      </c>
    </row>
    <row r="2900" spans="1:21" x14ac:dyDescent="0.25">
      <c r="A2900">
        <v>2902</v>
      </c>
      <c r="B2900">
        <f>IF(IFERROR(VLOOKUP(Origen[[#This Row],[Customer ID]],A2901:A6799,1,FALSE),0)&gt;0,1,0)</f>
        <v>0</v>
      </c>
      <c r="C2900">
        <v>41</v>
      </c>
      <c r="D2900" s="1" t="s">
        <v>134</v>
      </c>
      <c r="E2900" s="1" t="str">
        <f>IF(Origen[[#This Row],[Genero Sin Depurar]]="","Desconocido",Origen[[#This Row],[Genero Sin Depurar]])</f>
        <v>Female</v>
      </c>
      <c r="F2900" s="1" t="s">
        <v>3</v>
      </c>
      <c r="G2900" s="1" t="s">
        <v>4</v>
      </c>
      <c r="H2900" s="2">
        <v>51094</v>
      </c>
      <c r="I2900" s="2" t="str">
        <f>TEXT(Origen[[#This Row],[Fecha Compra]],"dddd")</f>
        <v>domingo</v>
      </c>
      <c r="J2900" s="7" t="str">
        <f>TEXT(MONTH(Origen[[#This Row],[Fecha Compra]]),"MM")</f>
        <v>01</v>
      </c>
      <c r="K2900" s="7">
        <f>YEAR(Origen[[#This Row],[Fecha Compra]])</f>
        <v>2039</v>
      </c>
      <c r="L2900">
        <v>46</v>
      </c>
      <c r="M2900">
        <v>43</v>
      </c>
      <c r="N2900">
        <f>Origen[[#This Row],[Unidades]]*Origen[[#This Row],[PVP]]</f>
        <v>1978</v>
      </c>
      <c r="O2900" s="1" t="s">
        <v>72</v>
      </c>
      <c r="P2900" s="1" t="s">
        <v>6</v>
      </c>
      <c r="Q2900" s="1" t="s">
        <v>60</v>
      </c>
      <c r="R2900" s="1" t="s">
        <v>8</v>
      </c>
      <c r="S2900" s="1" t="s">
        <v>20</v>
      </c>
      <c r="T2900" s="1" t="s">
        <v>21</v>
      </c>
      <c r="U2900" s="1" t="s">
        <v>40</v>
      </c>
    </row>
    <row r="2901" spans="1:21" x14ac:dyDescent="0.25">
      <c r="A2901">
        <v>2903</v>
      </c>
      <c r="B2901">
        <f>IF(IFERROR(VLOOKUP(Origen[[#This Row],[Customer ID]],A2902:A6800,1,FALSE),0)&gt;0,1,0)</f>
        <v>0</v>
      </c>
      <c r="C2901">
        <v>27</v>
      </c>
      <c r="D2901" s="1" t="s">
        <v>134</v>
      </c>
      <c r="E2901" s="1" t="str">
        <f>IF(Origen[[#This Row],[Genero Sin Depurar]]="","Desconocido",Origen[[#This Row],[Genero Sin Depurar]])</f>
        <v>Female</v>
      </c>
      <c r="F2901" s="1" t="s">
        <v>119</v>
      </c>
      <c r="G2901" s="1" t="s">
        <v>24</v>
      </c>
      <c r="H2901" s="2">
        <v>51096</v>
      </c>
      <c r="I2901" s="2" t="str">
        <f>TEXT(Origen[[#This Row],[Fecha Compra]],"dddd")</f>
        <v>martes</v>
      </c>
      <c r="J2901" s="7" t="str">
        <f>TEXT(MONTH(Origen[[#This Row],[Fecha Compra]]),"MM")</f>
        <v>01</v>
      </c>
      <c r="K2901" s="7">
        <f>YEAR(Origen[[#This Row],[Fecha Compra]])</f>
        <v>2039</v>
      </c>
      <c r="L2901">
        <v>19</v>
      </c>
      <c r="M2901">
        <v>32</v>
      </c>
      <c r="N2901">
        <f>Origen[[#This Row],[Unidades]]*Origen[[#This Row],[PVP]]</f>
        <v>608</v>
      </c>
      <c r="O2901" s="1" t="s">
        <v>80</v>
      </c>
      <c r="P2901" s="1" t="s">
        <v>18</v>
      </c>
      <c r="Q2901" s="1" t="s">
        <v>103</v>
      </c>
      <c r="R2901" s="1" t="s">
        <v>19</v>
      </c>
      <c r="S2901" s="1" t="s">
        <v>36</v>
      </c>
      <c r="T2901" s="1" t="s">
        <v>28</v>
      </c>
      <c r="U2901" s="1" t="s">
        <v>58</v>
      </c>
    </row>
    <row r="2902" spans="1:21" x14ac:dyDescent="0.25">
      <c r="A2902">
        <v>2904</v>
      </c>
      <c r="B2902">
        <f>IF(IFERROR(VLOOKUP(Origen[[#This Row],[Customer ID]],A2903:A6801,1,FALSE),0)&gt;0,1,0)</f>
        <v>0</v>
      </c>
      <c r="C2902">
        <v>38</v>
      </c>
      <c r="D2902" s="1" t="s">
        <v>134</v>
      </c>
      <c r="E2902" s="1" t="str">
        <f>IF(Origen[[#This Row],[Genero Sin Depurar]]="","Desconocido",Origen[[#This Row],[Genero Sin Depurar]])</f>
        <v>Female</v>
      </c>
      <c r="F2902" s="1" t="s">
        <v>101</v>
      </c>
      <c r="G2902" s="1" t="s">
        <v>49</v>
      </c>
      <c r="H2902" s="2">
        <v>51098</v>
      </c>
      <c r="I2902" s="2" t="str">
        <f>TEXT(Origen[[#This Row],[Fecha Compra]],"dddd")</f>
        <v>jueves</v>
      </c>
      <c r="J2902" s="7" t="str">
        <f>TEXT(MONTH(Origen[[#This Row],[Fecha Compra]]),"MM")</f>
        <v>01</v>
      </c>
      <c r="K2902" s="7">
        <f>YEAR(Origen[[#This Row],[Fecha Compra]])</f>
        <v>2039</v>
      </c>
      <c r="L2902">
        <v>24</v>
      </c>
      <c r="M2902">
        <v>39</v>
      </c>
      <c r="N2902">
        <f>Origen[[#This Row],[Unidades]]*Origen[[#This Row],[PVP]]</f>
        <v>936</v>
      </c>
      <c r="O2902" s="1" t="s">
        <v>61</v>
      </c>
      <c r="P2902" s="1" t="s">
        <v>18</v>
      </c>
      <c r="Q2902" s="1" t="s">
        <v>67</v>
      </c>
      <c r="R2902" s="1" t="s">
        <v>19</v>
      </c>
      <c r="S2902" s="1" t="s">
        <v>52</v>
      </c>
      <c r="T2902" s="1" t="s">
        <v>21</v>
      </c>
      <c r="U2902" s="1" t="s">
        <v>79</v>
      </c>
    </row>
    <row r="2903" spans="1:21" x14ac:dyDescent="0.25">
      <c r="A2903">
        <v>2905</v>
      </c>
      <c r="B2903">
        <f>IF(IFERROR(VLOOKUP(Origen[[#This Row],[Customer ID]],A2904:A6802,1,FALSE),0)&gt;0,1,0)</f>
        <v>0</v>
      </c>
      <c r="C2903">
        <v>41</v>
      </c>
      <c r="D2903" s="1" t="s">
        <v>134</v>
      </c>
      <c r="E2903" s="1" t="str">
        <f>IF(Origen[[#This Row],[Genero Sin Depurar]]="","Desconocido",Origen[[#This Row],[Genero Sin Depurar]])</f>
        <v>Female</v>
      </c>
      <c r="F2903" s="1" t="s">
        <v>23</v>
      </c>
      <c r="G2903" s="1" t="s">
        <v>24</v>
      </c>
      <c r="H2903" s="2">
        <v>51100</v>
      </c>
      <c r="I2903" s="2" t="str">
        <f>TEXT(Origen[[#This Row],[Fecha Compra]],"dddd")</f>
        <v>sábado</v>
      </c>
      <c r="J2903" s="7" t="str">
        <f>TEXT(MONTH(Origen[[#This Row],[Fecha Compra]]),"MM")</f>
        <v>01</v>
      </c>
      <c r="K2903" s="7">
        <f>YEAR(Origen[[#This Row],[Fecha Compra]])</f>
        <v>2039</v>
      </c>
      <c r="L2903">
        <v>43</v>
      </c>
      <c r="M2903">
        <v>41</v>
      </c>
      <c r="N2903">
        <f>Origen[[#This Row],[Unidades]]*Origen[[#This Row],[PVP]]</f>
        <v>1763</v>
      </c>
      <c r="O2903" s="1" t="s">
        <v>128</v>
      </c>
      <c r="P2903" s="1" t="s">
        <v>26</v>
      </c>
      <c r="Q2903" s="1" t="s">
        <v>7</v>
      </c>
      <c r="R2903" s="1" t="s">
        <v>19</v>
      </c>
      <c r="S2903" s="1" t="s">
        <v>52</v>
      </c>
      <c r="T2903" s="1" t="s">
        <v>10</v>
      </c>
      <c r="U2903" s="1" t="s">
        <v>70</v>
      </c>
    </row>
    <row r="2904" spans="1:21" x14ac:dyDescent="0.25">
      <c r="A2904">
        <v>2906</v>
      </c>
      <c r="B2904">
        <f>IF(IFERROR(VLOOKUP(Origen[[#This Row],[Customer ID]],A2905:A6803,1,FALSE),0)&gt;0,1,0)</f>
        <v>0</v>
      </c>
      <c r="C2904">
        <v>58</v>
      </c>
      <c r="D2904" s="1" t="s">
        <v>134</v>
      </c>
      <c r="E2904" s="1" t="str">
        <f>IF(Origen[[#This Row],[Genero Sin Depurar]]="","Desconocido",Origen[[#This Row],[Genero Sin Depurar]])</f>
        <v>Female</v>
      </c>
      <c r="F2904" s="1" t="s">
        <v>71</v>
      </c>
      <c r="G2904" s="1" t="s">
        <v>49</v>
      </c>
      <c r="H2904" s="2">
        <v>51102</v>
      </c>
      <c r="I2904" s="2" t="str">
        <f>TEXT(Origen[[#This Row],[Fecha Compra]],"dddd")</f>
        <v>lunes</v>
      </c>
      <c r="J2904" s="7" t="str">
        <f>TEXT(MONTH(Origen[[#This Row],[Fecha Compra]]),"MM")</f>
        <v>01</v>
      </c>
      <c r="K2904" s="7">
        <f>YEAR(Origen[[#This Row],[Fecha Compra]])</f>
        <v>2039</v>
      </c>
      <c r="L2904">
        <v>14</v>
      </c>
      <c r="M2904">
        <v>53</v>
      </c>
      <c r="N2904">
        <f>Origen[[#This Row],[Unidades]]*Origen[[#This Row],[PVP]]</f>
        <v>742</v>
      </c>
      <c r="O2904" s="1" t="s">
        <v>66</v>
      </c>
      <c r="P2904" s="1" t="s">
        <v>6</v>
      </c>
      <c r="Q2904" s="1" t="s">
        <v>76</v>
      </c>
      <c r="R2904" s="1" t="s">
        <v>8</v>
      </c>
      <c r="S2904" s="1" t="s">
        <v>36</v>
      </c>
      <c r="T2904" s="1" t="s">
        <v>68</v>
      </c>
      <c r="U2904" s="1" t="s">
        <v>11</v>
      </c>
    </row>
    <row r="2905" spans="1:21" x14ac:dyDescent="0.25">
      <c r="A2905">
        <v>2907</v>
      </c>
      <c r="B2905">
        <f>IF(IFERROR(VLOOKUP(Origen[[#This Row],[Customer ID]],A2906:A6804,1,FALSE),0)&gt;0,1,0)</f>
        <v>0</v>
      </c>
      <c r="C2905">
        <v>58</v>
      </c>
      <c r="D2905" s="1" t="s">
        <v>134</v>
      </c>
      <c r="E2905" s="1" t="str">
        <f>IF(Origen[[#This Row],[Genero Sin Depurar]]="","Desconocido",Origen[[#This Row],[Genero Sin Depurar]])</f>
        <v>Female</v>
      </c>
      <c r="F2905" s="1" t="s">
        <v>44</v>
      </c>
      <c r="G2905" s="1" t="s">
        <v>45</v>
      </c>
      <c r="H2905" s="2">
        <v>51104</v>
      </c>
      <c r="I2905" s="2" t="str">
        <f>TEXT(Origen[[#This Row],[Fecha Compra]],"dddd")</f>
        <v>miércoles</v>
      </c>
      <c r="J2905" s="7" t="str">
        <f>TEXT(MONTH(Origen[[#This Row],[Fecha Compra]]),"MM")</f>
        <v>01</v>
      </c>
      <c r="K2905" s="7">
        <f>YEAR(Origen[[#This Row],[Fecha Compra]])</f>
        <v>2039</v>
      </c>
      <c r="L2905">
        <v>7</v>
      </c>
      <c r="M2905">
        <v>27</v>
      </c>
      <c r="N2905">
        <f>Origen[[#This Row],[Unidades]]*Origen[[#This Row],[PVP]]</f>
        <v>189</v>
      </c>
      <c r="O2905" s="1" t="s">
        <v>123</v>
      </c>
      <c r="P2905" s="1" t="s">
        <v>26</v>
      </c>
      <c r="Q2905" s="1" t="s">
        <v>108</v>
      </c>
      <c r="R2905" s="1" t="s">
        <v>19</v>
      </c>
      <c r="S2905" s="1" t="s">
        <v>36</v>
      </c>
      <c r="T2905" s="1" t="s">
        <v>10</v>
      </c>
      <c r="U2905" s="1" t="s">
        <v>31</v>
      </c>
    </row>
    <row r="2906" spans="1:21" x14ac:dyDescent="0.25">
      <c r="A2906">
        <v>2908</v>
      </c>
      <c r="B2906">
        <f>IF(IFERROR(VLOOKUP(Origen[[#This Row],[Customer ID]],A2907:A6805,1,FALSE),0)&gt;0,1,0)</f>
        <v>0</v>
      </c>
      <c r="C2906">
        <v>19</v>
      </c>
      <c r="D2906" s="1" t="s">
        <v>134</v>
      </c>
      <c r="E2906" s="1" t="str">
        <f>IF(Origen[[#This Row],[Genero Sin Depurar]]="","Desconocido",Origen[[#This Row],[Genero Sin Depurar]])</f>
        <v>Female</v>
      </c>
      <c r="F2906" s="1" t="s">
        <v>71</v>
      </c>
      <c r="G2906" s="1" t="s">
        <v>49</v>
      </c>
      <c r="H2906" s="2">
        <v>51106</v>
      </c>
      <c r="I2906" s="2" t="str">
        <f>TEXT(Origen[[#This Row],[Fecha Compra]],"dddd")</f>
        <v>viernes</v>
      </c>
      <c r="J2906" s="7" t="str">
        <f>TEXT(MONTH(Origen[[#This Row],[Fecha Compra]]),"MM")</f>
        <v>01</v>
      </c>
      <c r="K2906" s="7">
        <f>YEAR(Origen[[#This Row],[Fecha Compra]])</f>
        <v>2039</v>
      </c>
      <c r="L2906">
        <v>50</v>
      </c>
      <c r="M2906">
        <v>82</v>
      </c>
      <c r="N2906">
        <f>Origen[[#This Row],[Unidades]]*Origen[[#This Row],[PVP]]</f>
        <v>4100</v>
      </c>
      <c r="O2906" s="1" t="s">
        <v>110</v>
      </c>
      <c r="P2906" s="1" t="s">
        <v>74</v>
      </c>
      <c r="Q2906" s="1" t="s">
        <v>75</v>
      </c>
      <c r="R2906" s="1" t="s">
        <v>35</v>
      </c>
      <c r="S2906" s="1" t="s">
        <v>27</v>
      </c>
      <c r="T2906" s="1" t="s">
        <v>28</v>
      </c>
      <c r="U2906" s="1" t="s">
        <v>58</v>
      </c>
    </row>
    <row r="2907" spans="1:21" x14ac:dyDescent="0.25">
      <c r="A2907">
        <v>2909</v>
      </c>
      <c r="B2907">
        <f>IF(IFERROR(VLOOKUP(Origen[[#This Row],[Customer ID]],A2908:A6806,1,FALSE),0)&gt;0,1,0)</f>
        <v>0</v>
      </c>
      <c r="C2907">
        <v>43</v>
      </c>
      <c r="D2907" s="1" t="s">
        <v>134</v>
      </c>
      <c r="E2907" s="1" t="str">
        <f>IF(Origen[[#This Row],[Genero Sin Depurar]]="","Desconocido",Origen[[#This Row],[Genero Sin Depurar]])</f>
        <v>Female</v>
      </c>
      <c r="F2907" s="1" t="s">
        <v>3</v>
      </c>
      <c r="G2907" s="1" t="s">
        <v>4</v>
      </c>
      <c r="H2907" s="2">
        <v>51108</v>
      </c>
      <c r="I2907" s="2" t="str">
        <f>TEXT(Origen[[#This Row],[Fecha Compra]],"dddd")</f>
        <v>domingo</v>
      </c>
      <c r="J2907" s="7" t="str">
        <f>TEXT(MONTH(Origen[[#This Row],[Fecha Compra]]),"MM")</f>
        <v>01</v>
      </c>
      <c r="K2907" s="7">
        <f>YEAR(Origen[[#This Row],[Fecha Compra]])</f>
        <v>2039</v>
      </c>
      <c r="L2907">
        <v>15</v>
      </c>
      <c r="M2907">
        <v>87</v>
      </c>
      <c r="N2907">
        <f>Origen[[#This Row],[Unidades]]*Origen[[#This Row],[PVP]]</f>
        <v>1305</v>
      </c>
      <c r="O2907" s="1" t="s">
        <v>87</v>
      </c>
      <c r="P2907" s="1" t="s">
        <v>26</v>
      </c>
      <c r="Q2907" s="1" t="s">
        <v>100</v>
      </c>
      <c r="R2907" s="1" t="s">
        <v>8</v>
      </c>
      <c r="S2907" s="1" t="s">
        <v>56</v>
      </c>
      <c r="T2907" s="1" t="s">
        <v>68</v>
      </c>
      <c r="U2907" s="1" t="s">
        <v>79</v>
      </c>
    </row>
    <row r="2908" spans="1:21" x14ac:dyDescent="0.25">
      <c r="A2908">
        <v>2910</v>
      </c>
      <c r="B2908">
        <f>IF(IFERROR(VLOOKUP(Origen[[#This Row],[Customer ID]],A2909:A6807,1,FALSE),0)&gt;0,1,0)</f>
        <v>0</v>
      </c>
      <c r="C2908">
        <v>27</v>
      </c>
      <c r="D2908" s="1" t="s">
        <v>134</v>
      </c>
      <c r="E2908" s="1" t="str">
        <f>IF(Origen[[#This Row],[Genero Sin Depurar]]="","Desconocido",Origen[[#This Row],[Genero Sin Depurar]])</f>
        <v>Female</v>
      </c>
      <c r="F2908" s="1" t="s">
        <v>114</v>
      </c>
      <c r="G2908" s="1" t="s">
        <v>49</v>
      </c>
      <c r="H2908" s="2">
        <v>51110</v>
      </c>
      <c r="I2908" s="2" t="str">
        <f>TEXT(Origen[[#This Row],[Fecha Compra]],"dddd")</f>
        <v>martes</v>
      </c>
      <c r="J2908" s="7" t="str">
        <f>TEXT(MONTH(Origen[[#This Row],[Fecha Compra]]),"MM")</f>
        <v>01</v>
      </c>
      <c r="K2908" s="7">
        <f>YEAR(Origen[[#This Row],[Fecha Compra]])</f>
        <v>2039</v>
      </c>
      <c r="L2908">
        <v>40</v>
      </c>
      <c r="M2908">
        <v>78</v>
      </c>
      <c r="N2908">
        <f>Origen[[#This Row],[Unidades]]*Origen[[#This Row],[PVP]]</f>
        <v>3120</v>
      </c>
      <c r="O2908" s="1" t="s">
        <v>42</v>
      </c>
      <c r="P2908" s="1" t="s">
        <v>26</v>
      </c>
      <c r="Q2908" s="1" t="s">
        <v>108</v>
      </c>
      <c r="R2908" s="1" t="s">
        <v>8</v>
      </c>
      <c r="S2908" s="1" t="s">
        <v>27</v>
      </c>
      <c r="T2908" s="1" t="s">
        <v>21</v>
      </c>
      <c r="U2908" s="1" t="s">
        <v>79</v>
      </c>
    </row>
    <row r="2909" spans="1:21" x14ac:dyDescent="0.25">
      <c r="A2909">
        <v>2911</v>
      </c>
      <c r="B2909">
        <f>IF(IFERROR(VLOOKUP(Origen[[#This Row],[Customer ID]],A2910:A6808,1,FALSE),0)&gt;0,1,0)</f>
        <v>0</v>
      </c>
      <c r="C2909">
        <v>32</v>
      </c>
      <c r="D2909" s="1" t="s">
        <v>134</v>
      </c>
      <c r="E2909" s="1" t="str">
        <f>IF(Origen[[#This Row],[Genero Sin Depurar]]="","Desconocido",Origen[[#This Row],[Genero Sin Depurar]])</f>
        <v>Female</v>
      </c>
      <c r="F2909" s="1" t="s">
        <v>115</v>
      </c>
      <c r="G2909" s="1" t="s">
        <v>49</v>
      </c>
      <c r="H2909" s="2">
        <v>51112</v>
      </c>
      <c r="I2909" s="2" t="str">
        <f>TEXT(Origen[[#This Row],[Fecha Compra]],"dddd")</f>
        <v>jueves</v>
      </c>
      <c r="J2909" s="7" t="str">
        <f>TEXT(MONTH(Origen[[#This Row],[Fecha Compra]]),"MM")</f>
        <v>01</v>
      </c>
      <c r="K2909" s="7">
        <f>YEAR(Origen[[#This Row],[Fecha Compra]])</f>
        <v>2039</v>
      </c>
      <c r="L2909">
        <v>41</v>
      </c>
      <c r="M2909">
        <v>32</v>
      </c>
      <c r="N2909">
        <f>Origen[[#This Row],[Unidades]]*Origen[[#This Row],[PVP]]</f>
        <v>1312</v>
      </c>
      <c r="O2909" s="1" t="s">
        <v>73</v>
      </c>
      <c r="P2909" s="1" t="s">
        <v>26</v>
      </c>
      <c r="Q2909" s="1" t="s">
        <v>126</v>
      </c>
      <c r="R2909" s="1" t="s">
        <v>35</v>
      </c>
      <c r="S2909" s="1" t="s">
        <v>56</v>
      </c>
      <c r="T2909" s="1" t="s">
        <v>21</v>
      </c>
      <c r="U2909" s="1" t="s">
        <v>70</v>
      </c>
    </row>
    <row r="2910" spans="1:21" x14ac:dyDescent="0.25">
      <c r="A2910">
        <v>2912</v>
      </c>
      <c r="B2910">
        <f>IF(IFERROR(VLOOKUP(Origen[[#This Row],[Customer ID]],A2911:A6809,1,FALSE),0)&gt;0,1,0)</f>
        <v>0</v>
      </c>
      <c r="C2910">
        <v>28</v>
      </c>
      <c r="D2910" s="1" t="s">
        <v>134</v>
      </c>
      <c r="E2910" s="1" t="str">
        <f>IF(Origen[[#This Row],[Genero Sin Depurar]]="","Desconocido",Origen[[#This Row],[Genero Sin Depurar]])</f>
        <v>Female</v>
      </c>
      <c r="F2910" s="1" t="s">
        <v>107</v>
      </c>
      <c r="G2910" s="1" t="s">
        <v>4</v>
      </c>
      <c r="H2910" s="2">
        <v>51114</v>
      </c>
      <c r="I2910" s="2" t="str">
        <f>TEXT(Origen[[#This Row],[Fecha Compra]],"dddd")</f>
        <v>sábado</v>
      </c>
      <c r="J2910" s="7" t="str">
        <f>TEXT(MONTH(Origen[[#This Row],[Fecha Compra]]),"MM")</f>
        <v>01</v>
      </c>
      <c r="K2910" s="7">
        <f>YEAR(Origen[[#This Row],[Fecha Compra]])</f>
        <v>2039</v>
      </c>
      <c r="L2910">
        <v>34</v>
      </c>
      <c r="M2910">
        <v>38</v>
      </c>
      <c r="N2910">
        <f>Origen[[#This Row],[Unidades]]*Origen[[#This Row],[PVP]]</f>
        <v>1292</v>
      </c>
      <c r="O2910" s="1" t="s">
        <v>105</v>
      </c>
      <c r="P2910" s="1" t="s">
        <v>74</v>
      </c>
      <c r="Q2910" s="1" t="s">
        <v>103</v>
      </c>
      <c r="R2910" s="1" t="s">
        <v>39</v>
      </c>
      <c r="S2910" s="1" t="s">
        <v>27</v>
      </c>
      <c r="T2910" s="1" t="s">
        <v>10</v>
      </c>
      <c r="U2910" s="1" t="s">
        <v>40</v>
      </c>
    </row>
    <row r="2911" spans="1:21" x14ac:dyDescent="0.25">
      <c r="A2911">
        <v>2913</v>
      </c>
      <c r="B2911">
        <f>IF(IFERROR(VLOOKUP(Origen[[#This Row],[Customer ID]],A2912:A6810,1,FALSE),0)&gt;0,1,0)</f>
        <v>0</v>
      </c>
      <c r="C2911">
        <v>48</v>
      </c>
      <c r="D2911" s="1" t="s">
        <v>134</v>
      </c>
      <c r="E2911" s="1" t="str">
        <f>IF(Origen[[#This Row],[Genero Sin Depurar]]="","Desconocido",Origen[[#This Row],[Genero Sin Depurar]])</f>
        <v>Female</v>
      </c>
      <c r="F2911" s="1" t="s">
        <v>53</v>
      </c>
      <c r="G2911" s="1" t="s">
        <v>24</v>
      </c>
      <c r="H2911" s="2">
        <v>51116</v>
      </c>
      <c r="I2911" s="2" t="str">
        <f>TEXT(Origen[[#This Row],[Fecha Compra]],"dddd")</f>
        <v>lunes</v>
      </c>
      <c r="J2911" s="7" t="str">
        <f>TEXT(MONTH(Origen[[#This Row],[Fecha Compra]]),"MM")</f>
        <v>01</v>
      </c>
      <c r="K2911" s="7">
        <f>YEAR(Origen[[#This Row],[Fecha Compra]])</f>
        <v>2039</v>
      </c>
      <c r="L2911">
        <v>27</v>
      </c>
      <c r="M2911">
        <v>37</v>
      </c>
      <c r="N2911">
        <f>Origen[[#This Row],[Unidades]]*Origen[[#This Row],[PVP]]</f>
        <v>999</v>
      </c>
      <c r="O2911" s="1" t="s">
        <v>29</v>
      </c>
      <c r="P2911" s="1" t="s">
        <v>26</v>
      </c>
      <c r="Q2911" s="1" t="s">
        <v>116</v>
      </c>
      <c r="R2911" s="1" t="s">
        <v>8</v>
      </c>
      <c r="S2911" s="1" t="s">
        <v>36</v>
      </c>
      <c r="T2911" s="1" t="s">
        <v>15</v>
      </c>
      <c r="U2911" s="1" t="s">
        <v>58</v>
      </c>
    </row>
    <row r="2912" spans="1:21" x14ac:dyDescent="0.25">
      <c r="A2912">
        <v>2914</v>
      </c>
      <c r="B2912">
        <f>IF(IFERROR(VLOOKUP(Origen[[#This Row],[Customer ID]],A2913:A6811,1,FALSE),0)&gt;0,1,0)</f>
        <v>0</v>
      </c>
      <c r="C2912">
        <v>43</v>
      </c>
      <c r="D2912" s="1" t="s">
        <v>134</v>
      </c>
      <c r="E2912" s="1" t="str">
        <f>IF(Origen[[#This Row],[Genero Sin Depurar]]="","Desconocido",Origen[[#This Row],[Genero Sin Depurar]])</f>
        <v>Female</v>
      </c>
      <c r="F2912" s="1" t="s">
        <v>44</v>
      </c>
      <c r="G2912" s="1" t="s">
        <v>45</v>
      </c>
      <c r="H2912" s="2">
        <v>51118</v>
      </c>
      <c r="I2912" s="2" t="str">
        <f>TEXT(Origen[[#This Row],[Fecha Compra]],"dddd")</f>
        <v>miércoles</v>
      </c>
      <c r="J2912" s="7" t="str">
        <f>TEXT(MONTH(Origen[[#This Row],[Fecha Compra]]),"MM")</f>
        <v>01</v>
      </c>
      <c r="K2912" s="7">
        <f>YEAR(Origen[[#This Row],[Fecha Compra]])</f>
        <v>2039</v>
      </c>
      <c r="L2912">
        <v>12</v>
      </c>
      <c r="M2912">
        <v>83</v>
      </c>
      <c r="N2912">
        <f>Origen[[#This Row],[Unidades]]*Origen[[#This Row],[PVP]]</f>
        <v>996</v>
      </c>
      <c r="O2912" s="1" t="s">
        <v>33</v>
      </c>
      <c r="P2912" s="1" t="s">
        <v>6</v>
      </c>
      <c r="Q2912" s="1" t="s">
        <v>91</v>
      </c>
      <c r="R2912" s="1" t="s">
        <v>8</v>
      </c>
      <c r="S2912" s="1" t="s">
        <v>9</v>
      </c>
      <c r="T2912" s="1" t="s">
        <v>15</v>
      </c>
      <c r="U2912" s="1" t="s">
        <v>79</v>
      </c>
    </row>
    <row r="2913" spans="1:21" x14ac:dyDescent="0.25">
      <c r="A2913">
        <v>2915</v>
      </c>
      <c r="B2913">
        <f>IF(IFERROR(VLOOKUP(Origen[[#This Row],[Customer ID]],A2914:A6812,1,FALSE),0)&gt;0,1,0)</f>
        <v>0</v>
      </c>
      <c r="C2913">
        <v>45</v>
      </c>
      <c r="D2913" s="1" t="s">
        <v>134</v>
      </c>
      <c r="E2913" s="1" t="str">
        <f>IF(Origen[[#This Row],[Genero Sin Depurar]]="","Desconocido",Origen[[#This Row],[Genero Sin Depurar]])</f>
        <v>Female</v>
      </c>
      <c r="F2913" s="1" t="s">
        <v>12</v>
      </c>
      <c r="G2913" s="1" t="s">
        <v>4</v>
      </c>
      <c r="H2913" s="2">
        <v>51120</v>
      </c>
      <c r="I2913" s="2" t="str">
        <f>TEXT(Origen[[#This Row],[Fecha Compra]],"dddd")</f>
        <v>viernes</v>
      </c>
      <c r="J2913" s="7" t="str">
        <f>TEXT(MONTH(Origen[[#This Row],[Fecha Compra]]),"MM")</f>
        <v>01</v>
      </c>
      <c r="K2913" s="7">
        <f>YEAR(Origen[[#This Row],[Fecha Compra]])</f>
        <v>2039</v>
      </c>
      <c r="L2913">
        <v>1</v>
      </c>
      <c r="M2913">
        <v>72</v>
      </c>
      <c r="N2913">
        <f>Origen[[#This Row],[Unidades]]*Origen[[#This Row],[PVP]]</f>
        <v>72</v>
      </c>
      <c r="O2913" s="1" t="s">
        <v>120</v>
      </c>
      <c r="P2913" s="1" t="s">
        <v>26</v>
      </c>
      <c r="Q2913" s="1" t="s">
        <v>116</v>
      </c>
      <c r="R2913" s="1" t="s">
        <v>39</v>
      </c>
      <c r="S2913" s="1" t="s">
        <v>9</v>
      </c>
      <c r="T2913" s="1" t="s">
        <v>68</v>
      </c>
      <c r="U2913" s="1" t="s">
        <v>58</v>
      </c>
    </row>
    <row r="2914" spans="1:21" x14ac:dyDescent="0.25">
      <c r="A2914">
        <v>2916</v>
      </c>
      <c r="B2914">
        <f>IF(IFERROR(VLOOKUP(Origen[[#This Row],[Customer ID]],A2915:A6813,1,FALSE),0)&gt;0,1,0)</f>
        <v>0</v>
      </c>
      <c r="C2914">
        <v>26</v>
      </c>
      <c r="D2914" s="1" t="s">
        <v>134</v>
      </c>
      <c r="E2914" s="1" t="str">
        <f>IF(Origen[[#This Row],[Genero Sin Depurar]]="","Desconocido",Origen[[#This Row],[Genero Sin Depurar]])</f>
        <v>Female</v>
      </c>
      <c r="F2914" s="1" t="s">
        <v>37</v>
      </c>
      <c r="G2914" s="1" t="s">
        <v>4</v>
      </c>
      <c r="H2914" s="2">
        <v>51122</v>
      </c>
      <c r="I2914" s="2" t="str">
        <f>TEXT(Origen[[#This Row],[Fecha Compra]],"dddd")</f>
        <v>domingo</v>
      </c>
      <c r="J2914" s="7" t="str">
        <f>TEXT(MONTH(Origen[[#This Row],[Fecha Compra]]),"MM")</f>
        <v>01</v>
      </c>
      <c r="K2914" s="7">
        <f>YEAR(Origen[[#This Row],[Fecha Compra]])</f>
        <v>2039</v>
      </c>
      <c r="L2914">
        <v>39</v>
      </c>
      <c r="M2914">
        <v>30</v>
      </c>
      <c r="N2914">
        <f>Origen[[#This Row],[Unidades]]*Origen[[#This Row],[PVP]]</f>
        <v>1170</v>
      </c>
      <c r="O2914" s="1" t="s">
        <v>29</v>
      </c>
      <c r="P2914" s="1" t="s">
        <v>26</v>
      </c>
      <c r="Q2914" s="1" t="s">
        <v>91</v>
      </c>
      <c r="R2914" s="1" t="s">
        <v>39</v>
      </c>
      <c r="S2914" s="1" t="s">
        <v>9</v>
      </c>
      <c r="T2914" s="1" t="s">
        <v>68</v>
      </c>
      <c r="U2914" s="1" t="s">
        <v>58</v>
      </c>
    </row>
    <row r="2915" spans="1:21" x14ac:dyDescent="0.25">
      <c r="A2915">
        <v>2917</v>
      </c>
      <c r="B2915">
        <f>IF(IFERROR(VLOOKUP(Origen[[#This Row],[Customer ID]],A2916:A6814,1,FALSE),0)&gt;0,1,0)</f>
        <v>0</v>
      </c>
      <c r="C2915">
        <v>62</v>
      </c>
      <c r="D2915" s="1" t="s">
        <v>134</v>
      </c>
      <c r="E2915" s="1" t="str">
        <f>IF(Origen[[#This Row],[Genero Sin Depurar]]="","Desconocido",Origen[[#This Row],[Genero Sin Depurar]])</f>
        <v>Female</v>
      </c>
      <c r="F2915" s="1" t="s">
        <v>41</v>
      </c>
      <c r="G2915" s="1" t="s">
        <v>4</v>
      </c>
      <c r="H2915" s="2">
        <v>51124</v>
      </c>
      <c r="I2915" s="2" t="str">
        <f>TEXT(Origen[[#This Row],[Fecha Compra]],"dddd")</f>
        <v>martes</v>
      </c>
      <c r="J2915" s="7" t="str">
        <f>TEXT(MONTH(Origen[[#This Row],[Fecha Compra]]),"MM")</f>
        <v>01</v>
      </c>
      <c r="K2915" s="7">
        <f>YEAR(Origen[[#This Row],[Fecha Compra]])</f>
        <v>2039</v>
      </c>
      <c r="L2915">
        <v>13</v>
      </c>
      <c r="M2915">
        <v>66</v>
      </c>
      <c r="N2915">
        <f>Origen[[#This Row],[Unidades]]*Origen[[#This Row],[PVP]]</f>
        <v>858</v>
      </c>
      <c r="O2915" s="1" t="s">
        <v>83</v>
      </c>
      <c r="P2915" s="1" t="s">
        <v>26</v>
      </c>
      <c r="Q2915" s="1" t="s">
        <v>78</v>
      </c>
      <c r="R2915" s="1" t="s">
        <v>8</v>
      </c>
      <c r="S2915" s="1" t="s">
        <v>9</v>
      </c>
      <c r="T2915" s="1" t="s">
        <v>21</v>
      </c>
      <c r="U2915" s="1" t="s">
        <v>58</v>
      </c>
    </row>
    <row r="2916" spans="1:21" x14ac:dyDescent="0.25">
      <c r="A2916">
        <v>2918</v>
      </c>
      <c r="B2916">
        <f>IF(IFERROR(VLOOKUP(Origen[[#This Row],[Customer ID]],A2917:A6815,1,FALSE),0)&gt;0,1,0)</f>
        <v>0</v>
      </c>
      <c r="C2916">
        <v>58</v>
      </c>
      <c r="D2916" s="1" t="s">
        <v>134</v>
      </c>
      <c r="E2916" s="1" t="str">
        <f>IF(Origen[[#This Row],[Genero Sin Depurar]]="","Desconocido",Origen[[#This Row],[Genero Sin Depurar]])</f>
        <v>Female</v>
      </c>
      <c r="F2916" s="1" t="s">
        <v>37</v>
      </c>
      <c r="G2916" s="1" t="s">
        <v>4</v>
      </c>
      <c r="H2916" s="2">
        <v>51126</v>
      </c>
      <c r="I2916" s="2" t="str">
        <f>TEXT(Origen[[#This Row],[Fecha Compra]],"dddd")</f>
        <v>jueves</v>
      </c>
      <c r="J2916" s="7" t="str">
        <f>TEXT(MONTH(Origen[[#This Row],[Fecha Compra]]),"MM")</f>
        <v>01</v>
      </c>
      <c r="K2916" s="7">
        <f>YEAR(Origen[[#This Row],[Fecha Compra]])</f>
        <v>2039</v>
      </c>
      <c r="L2916">
        <v>50</v>
      </c>
      <c r="M2916">
        <v>45</v>
      </c>
      <c r="N2916">
        <f>Origen[[#This Row],[Unidades]]*Origen[[#This Row],[PVP]]</f>
        <v>2250</v>
      </c>
      <c r="O2916" s="1" t="s">
        <v>94</v>
      </c>
      <c r="P2916" s="1" t="s">
        <v>74</v>
      </c>
      <c r="Q2916" s="1" t="s">
        <v>34</v>
      </c>
      <c r="R2916" s="1" t="s">
        <v>8</v>
      </c>
      <c r="S2916" s="1" t="s">
        <v>56</v>
      </c>
      <c r="T2916" s="1" t="s">
        <v>10</v>
      </c>
      <c r="U2916" s="1" t="s">
        <v>31</v>
      </c>
    </row>
    <row r="2917" spans="1:21" x14ac:dyDescent="0.25">
      <c r="A2917">
        <v>2919</v>
      </c>
      <c r="B2917">
        <f>IF(IFERROR(VLOOKUP(Origen[[#This Row],[Customer ID]],A2918:A6816,1,FALSE),0)&gt;0,1,0)</f>
        <v>0</v>
      </c>
      <c r="C2917">
        <v>19</v>
      </c>
      <c r="D2917" s="1" t="s">
        <v>134</v>
      </c>
      <c r="E2917" s="1" t="str">
        <f>IF(Origen[[#This Row],[Genero Sin Depurar]]="","Desconocido",Origen[[#This Row],[Genero Sin Depurar]])</f>
        <v>Female</v>
      </c>
      <c r="F2917" s="1" t="s">
        <v>71</v>
      </c>
      <c r="G2917" s="1" t="s">
        <v>49</v>
      </c>
      <c r="H2917" s="2">
        <v>51128</v>
      </c>
      <c r="I2917" s="2" t="str">
        <f>TEXT(Origen[[#This Row],[Fecha Compra]],"dddd")</f>
        <v>sábado</v>
      </c>
      <c r="J2917" s="7" t="str">
        <f>TEXT(MONTH(Origen[[#This Row],[Fecha Compra]]),"MM")</f>
        <v>01</v>
      </c>
      <c r="K2917" s="7">
        <f>YEAR(Origen[[#This Row],[Fecha Compra]])</f>
        <v>2039</v>
      </c>
      <c r="L2917">
        <v>36</v>
      </c>
      <c r="M2917">
        <v>73</v>
      </c>
      <c r="N2917">
        <f>Origen[[#This Row],[Unidades]]*Origen[[#This Row],[PVP]]</f>
        <v>2628</v>
      </c>
      <c r="O2917" s="1" t="s">
        <v>66</v>
      </c>
      <c r="P2917" s="1" t="s">
        <v>18</v>
      </c>
      <c r="Q2917" s="1" t="s">
        <v>76</v>
      </c>
      <c r="R2917" s="1" t="s">
        <v>39</v>
      </c>
      <c r="S2917" s="1" t="s">
        <v>20</v>
      </c>
      <c r="T2917" s="1" t="s">
        <v>15</v>
      </c>
      <c r="U2917" s="1" t="s">
        <v>22</v>
      </c>
    </row>
    <row r="2918" spans="1:21" x14ac:dyDescent="0.25">
      <c r="A2918">
        <v>2920</v>
      </c>
      <c r="B2918">
        <f>IF(IFERROR(VLOOKUP(Origen[[#This Row],[Customer ID]],A2919:A6817,1,FALSE),0)&gt;0,1,0)</f>
        <v>0</v>
      </c>
      <c r="C2918">
        <v>64</v>
      </c>
      <c r="D2918" s="1" t="s">
        <v>134</v>
      </c>
      <c r="E2918" s="1" t="str">
        <f>IF(Origen[[#This Row],[Genero Sin Depurar]]="","Desconocido",Origen[[#This Row],[Genero Sin Depurar]])</f>
        <v>Female</v>
      </c>
      <c r="F2918" s="1" t="s">
        <v>53</v>
      </c>
      <c r="G2918" s="1" t="s">
        <v>24</v>
      </c>
      <c r="H2918" s="2">
        <v>51130</v>
      </c>
      <c r="I2918" s="2" t="str">
        <f>TEXT(Origen[[#This Row],[Fecha Compra]],"dddd")</f>
        <v>lunes</v>
      </c>
      <c r="J2918" s="7" t="str">
        <f>TEXT(MONTH(Origen[[#This Row],[Fecha Compra]]),"MM")</f>
        <v>01</v>
      </c>
      <c r="K2918" s="7">
        <f>YEAR(Origen[[#This Row],[Fecha Compra]])</f>
        <v>2039</v>
      </c>
      <c r="L2918">
        <v>31</v>
      </c>
      <c r="M2918">
        <v>67</v>
      </c>
      <c r="N2918">
        <f>Origen[[#This Row],[Unidades]]*Origen[[#This Row],[PVP]]</f>
        <v>2077</v>
      </c>
      <c r="O2918" s="1" t="s">
        <v>130</v>
      </c>
      <c r="P2918" s="1" t="s">
        <v>6</v>
      </c>
      <c r="Q2918" s="1" t="s">
        <v>43</v>
      </c>
      <c r="R2918" s="1" t="s">
        <v>8</v>
      </c>
      <c r="S2918" s="1" t="s">
        <v>36</v>
      </c>
      <c r="T2918" s="1" t="s">
        <v>68</v>
      </c>
      <c r="U2918" s="1" t="s">
        <v>70</v>
      </c>
    </row>
    <row r="2919" spans="1:21" x14ac:dyDescent="0.25">
      <c r="A2919">
        <v>2921</v>
      </c>
      <c r="B2919">
        <f>IF(IFERROR(VLOOKUP(Origen[[#This Row],[Customer ID]],A2920:A6818,1,FALSE),0)&gt;0,1,0)</f>
        <v>0</v>
      </c>
      <c r="C2919">
        <v>33</v>
      </c>
      <c r="D2919" s="1" t="s">
        <v>134</v>
      </c>
      <c r="E2919" s="1" t="str">
        <f>IF(Origen[[#This Row],[Genero Sin Depurar]]="","Desconocido",Origen[[#This Row],[Genero Sin Depurar]])</f>
        <v>Female</v>
      </c>
      <c r="F2919" s="1" t="s">
        <v>71</v>
      </c>
      <c r="G2919" s="1" t="s">
        <v>49</v>
      </c>
      <c r="H2919" s="2">
        <v>51132</v>
      </c>
      <c r="I2919" s="2" t="str">
        <f>TEXT(Origen[[#This Row],[Fecha Compra]],"dddd")</f>
        <v>miércoles</v>
      </c>
      <c r="J2919" s="7" t="str">
        <f>TEXT(MONTH(Origen[[#This Row],[Fecha Compra]]),"MM")</f>
        <v>01</v>
      </c>
      <c r="K2919" s="7">
        <f>YEAR(Origen[[#This Row],[Fecha Compra]])</f>
        <v>2039</v>
      </c>
      <c r="L2919">
        <v>3</v>
      </c>
      <c r="M2919">
        <v>72</v>
      </c>
      <c r="N2919">
        <f>Origen[[#This Row],[Unidades]]*Origen[[#This Row],[PVP]]</f>
        <v>216</v>
      </c>
      <c r="O2919" s="1" t="s">
        <v>87</v>
      </c>
      <c r="P2919" s="1" t="s">
        <v>74</v>
      </c>
      <c r="Q2919" s="1" t="s">
        <v>92</v>
      </c>
      <c r="R2919" s="1" t="s">
        <v>19</v>
      </c>
      <c r="S2919" s="1" t="s">
        <v>20</v>
      </c>
      <c r="T2919" s="1" t="s">
        <v>68</v>
      </c>
      <c r="U2919" s="1" t="s">
        <v>58</v>
      </c>
    </row>
    <row r="2920" spans="1:21" x14ac:dyDescent="0.25">
      <c r="A2920">
        <v>2922</v>
      </c>
      <c r="B2920">
        <f>IF(IFERROR(VLOOKUP(Origen[[#This Row],[Customer ID]],A2921:A6819,1,FALSE),0)&gt;0,1,0)</f>
        <v>0</v>
      </c>
      <c r="C2920">
        <v>20</v>
      </c>
      <c r="D2920" s="1" t="s">
        <v>134</v>
      </c>
      <c r="E2920" s="1" t="str">
        <f>IF(Origen[[#This Row],[Genero Sin Depurar]]="","Desconocido",Origen[[#This Row],[Genero Sin Depurar]])</f>
        <v>Female</v>
      </c>
      <c r="F2920" s="1" t="s">
        <v>48</v>
      </c>
      <c r="G2920" s="1" t="s">
        <v>49</v>
      </c>
      <c r="H2920" s="2">
        <v>51134</v>
      </c>
      <c r="I2920" s="2" t="str">
        <f>TEXT(Origen[[#This Row],[Fecha Compra]],"dddd")</f>
        <v>viernes</v>
      </c>
      <c r="J2920" s="7" t="str">
        <f>TEXT(MONTH(Origen[[#This Row],[Fecha Compra]]),"MM")</f>
        <v>01</v>
      </c>
      <c r="K2920" s="7">
        <f>YEAR(Origen[[#This Row],[Fecha Compra]])</f>
        <v>2039</v>
      </c>
      <c r="L2920">
        <v>11</v>
      </c>
      <c r="M2920">
        <v>24</v>
      </c>
      <c r="N2920">
        <f>Origen[[#This Row],[Unidades]]*Origen[[#This Row],[PVP]]</f>
        <v>264</v>
      </c>
      <c r="O2920" s="1" t="s">
        <v>132</v>
      </c>
      <c r="P2920" s="1" t="s">
        <v>26</v>
      </c>
      <c r="Q2920" s="1" t="s">
        <v>91</v>
      </c>
      <c r="R2920" s="1" t="s">
        <v>39</v>
      </c>
      <c r="S2920" s="1" t="s">
        <v>36</v>
      </c>
      <c r="T2920" s="1" t="s">
        <v>15</v>
      </c>
      <c r="U2920" s="1" t="s">
        <v>11</v>
      </c>
    </row>
    <row r="2921" spans="1:21" x14ac:dyDescent="0.25">
      <c r="A2921">
        <v>2923</v>
      </c>
      <c r="B2921">
        <f>IF(IFERROR(VLOOKUP(Origen[[#This Row],[Customer ID]],A2922:A6820,1,FALSE),0)&gt;0,1,0)</f>
        <v>0</v>
      </c>
      <c r="C2921">
        <v>45</v>
      </c>
      <c r="D2921" s="1" t="s">
        <v>134</v>
      </c>
      <c r="E2921" s="1" t="str">
        <f>IF(Origen[[#This Row],[Genero Sin Depurar]]="","Desconocido",Origen[[#This Row],[Genero Sin Depurar]])</f>
        <v>Female</v>
      </c>
      <c r="F2921" s="1" t="s">
        <v>71</v>
      </c>
      <c r="G2921" s="1" t="s">
        <v>49</v>
      </c>
      <c r="H2921" s="2">
        <v>51136</v>
      </c>
      <c r="I2921" s="2" t="str">
        <f>TEXT(Origen[[#This Row],[Fecha Compra]],"dddd")</f>
        <v>domingo</v>
      </c>
      <c r="J2921" s="7" t="str">
        <f>TEXT(MONTH(Origen[[#This Row],[Fecha Compra]]),"MM")</f>
        <v>01</v>
      </c>
      <c r="K2921" s="7">
        <f>YEAR(Origen[[#This Row],[Fecha Compra]])</f>
        <v>2040</v>
      </c>
      <c r="L2921">
        <v>16</v>
      </c>
      <c r="M2921">
        <v>68</v>
      </c>
      <c r="N2921">
        <f>Origen[[#This Row],[Unidades]]*Origen[[#This Row],[PVP]]</f>
        <v>1088</v>
      </c>
      <c r="O2921" s="1" t="s">
        <v>5</v>
      </c>
      <c r="P2921" s="1" t="s">
        <v>6</v>
      </c>
      <c r="Q2921" s="1" t="s">
        <v>100</v>
      </c>
      <c r="R2921" s="1" t="s">
        <v>8</v>
      </c>
      <c r="S2921" s="1" t="s">
        <v>9</v>
      </c>
      <c r="T2921" s="1" t="s">
        <v>28</v>
      </c>
      <c r="U2921" s="1" t="s">
        <v>40</v>
      </c>
    </row>
    <row r="2922" spans="1:21" x14ac:dyDescent="0.25">
      <c r="A2922">
        <v>2924</v>
      </c>
      <c r="B2922">
        <f>IF(IFERROR(VLOOKUP(Origen[[#This Row],[Customer ID]],A2923:A6821,1,FALSE),0)&gt;0,1,0)</f>
        <v>0</v>
      </c>
      <c r="C2922">
        <v>28</v>
      </c>
      <c r="D2922" s="1" t="s">
        <v>134</v>
      </c>
      <c r="E2922" s="1" t="str">
        <f>IF(Origen[[#This Row],[Genero Sin Depurar]]="","Desconocido",Origen[[#This Row],[Genero Sin Depurar]])</f>
        <v>Female</v>
      </c>
      <c r="F2922" s="1" t="s">
        <v>37</v>
      </c>
      <c r="G2922" s="1" t="s">
        <v>4</v>
      </c>
      <c r="H2922" s="2">
        <v>51138</v>
      </c>
      <c r="I2922" s="2" t="str">
        <f>TEXT(Origen[[#This Row],[Fecha Compra]],"dddd")</f>
        <v>martes</v>
      </c>
      <c r="J2922" s="7" t="str">
        <f>TEXT(MONTH(Origen[[#This Row],[Fecha Compra]]),"MM")</f>
        <v>01</v>
      </c>
      <c r="K2922" s="7">
        <f>YEAR(Origen[[#This Row],[Fecha Compra]])</f>
        <v>2040</v>
      </c>
      <c r="L2922">
        <v>12</v>
      </c>
      <c r="M2922">
        <v>70</v>
      </c>
      <c r="N2922">
        <f>Origen[[#This Row],[Unidades]]*Origen[[#This Row],[PVP]]</f>
        <v>840</v>
      </c>
      <c r="O2922" s="1" t="s">
        <v>120</v>
      </c>
      <c r="P2922" s="1" t="s">
        <v>26</v>
      </c>
      <c r="Q2922" s="1" t="s">
        <v>118</v>
      </c>
      <c r="R2922" s="1" t="s">
        <v>19</v>
      </c>
      <c r="S2922" s="1" t="s">
        <v>52</v>
      </c>
      <c r="T2922" s="1" t="s">
        <v>15</v>
      </c>
      <c r="U2922" s="1" t="s">
        <v>40</v>
      </c>
    </row>
    <row r="2923" spans="1:21" x14ac:dyDescent="0.25">
      <c r="A2923">
        <v>2925</v>
      </c>
      <c r="B2923">
        <f>IF(IFERROR(VLOOKUP(Origen[[#This Row],[Customer ID]],A2924:A6822,1,FALSE),0)&gt;0,1,0)</f>
        <v>0</v>
      </c>
      <c r="C2923">
        <v>47</v>
      </c>
      <c r="D2923" s="1" t="s">
        <v>134</v>
      </c>
      <c r="E2923" s="1" t="str">
        <f>IF(Origen[[#This Row],[Genero Sin Depurar]]="","Desconocido",Origen[[#This Row],[Genero Sin Depurar]])</f>
        <v>Female</v>
      </c>
      <c r="F2923" s="1" t="s">
        <v>37</v>
      </c>
      <c r="G2923" s="1" t="s">
        <v>4</v>
      </c>
      <c r="H2923" s="2">
        <v>51140</v>
      </c>
      <c r="I2923" s="2" t="str">
        <f>TEXT(Origen[[#This Row],[Fecha Compra]],"dddd")</f>
        <v>jueves</v>
      </c>
      <c r="J2923" s="7" t="str">
        <f>TEXT(MONTH(Origen[[#This Row],[Fecha Compra]]),"MM")</f>
        <v>01</v>
      </c>
      <c r="K2923" s="7">
        <f>YEAR(Origen[[#This Row],[Fecha Compra]])</f>
        <v>2040</v>
      </c>
      <c r="L2923">
        <v>37</v>
      </c>
      <c r="M2923">
        <v>64</v>
      </c>
      <c r="N2923">
        <f>Origen[[#This Row],[Unidades]]*Origen[[#This Row],[PVP]]</f>
        <v>2368</v>
      </c>
      <c r="O2923" s="1" t="s">
        <v>25</v>
      </c>
      <c r="P2923" s="1" t="s">
        <v>6</v>
      </c>
      <c r="Q2923" s="1" t="s">
        <v>108</v>
      </c>
      <c r="R2923" s="1" t="s">
        <v>8</v>
      </c>
      <c r="S2923" s="1" t="s">
        <v>20</v>
      </c>
      <c r="T2923" s="1" t="s">
        <v>68</v>
      </c>
      <c r="U2923" s="1" t="s">
        <v>79</v>
      </c>
    </row>
    <row r="2924" spans="1:21" x14ac:dyDescent="0.25">
      <c r="A2924">
        <v>2926</v>
      </c>
      <c r="B2924">
        <f>IF(IFERROR(VLOOKUP(Origen[[#This Row],[Customer ID]],A2925:A6823,1,FALSE),0)&gt;0,1,0)</f>
        <v>0</v>
      </c>
      <c r="C2924">
        <v>54</v>
      </c>
      <c r="D2924" s="1" t="s">
        <v>134</v>
      </c>
      <c r="E2924" s="1" t="str">
        <f>IF(Origen[[#This Row],[Genero Sin Depurar]]="","Desconocido",Origen[[#This Row],[Genero Sin Depurar]])</f>
        <v>Female</v>
      </c>
      <c r="F2924" s="1" t="s">
        <v>12</v>
      </c>
      <c r="G2924" s="1" t="s">
        <v>4</v>
      </c>
      <c r="H2924" s="2">
        <v>51142</v>
      </c>
      <c r="I2924" s="2" t="str">
        <f>TEXT(Origen[[#This Row],[Fecha Compra]],"dddd")</f>
        <v>sábado</v>
      </c>
      <c r="J2924" s="7" t="str">
        <f>TEXT(MONTH(Origen[[#This Row],[Fecha Compra]]),"MM")</f>
        <v>01</v>
      </c>
      <c r="K2924" s="7">
        <f>YEAR(Origen[[#This Row],[Fecha Compra]])</f>
        <v>2040</v>
      </c>
      <c r="L2924">
        <v>43</v>
      </c>
      <c r="M2924">
        <v>91</v>
      </c>
      <c r="N2924">
        <f>Origen[[#This Row],[Unidades]]*Origen[[#This Row],[PVP]]</f>
        <v>3913</v>
      </c>
      <c r="O2924" s="1" t="s">
        <v>97</v>
      </c>
      <c r="P2924" s="1" t="s">
        <v>26</v>
      </c>
      <c r="Q2924" s="1" t="s">
        <v>14</v>
      </c>
      <c r="R2924" s="1" t="s">
        <v>19</v>
      </c>
      <c r="S2924" s="1" t="s">
        <v>56</v>
      </c>
      <c r="T2924" s="1" t="s">
        <v>21</v>
      </c>
      <c r="U2924" s="1" t="s">
        <v>79</v>
      </c>
    </row>
    <row r="2925" spans="1:21" x14ac:dyDescent="0.25">
      <c r="A2925">
        <v>2927</v>
      </c>
      <c r="B2925">
        <f>IF(IFERROR(VLOOKUP(Origen[[#This Row],[Customer ID]],A2926:A6824,1,FALSE),0)&gt;0,1,0)</f>
        <v>0</v>
      </c>
      <c r="C2925">
        <v>64</v>
      </c>
      <c r="D2925" s="1" t="s">
        <v>134</v>
      </c>
      <c r="E2925" s="1" t="str">
        <f>IF(Origen[[#This Row],[Genero Sin Depurar]]="","Desconocido",Origen[[#This Row],[Genero Sin Depurar]])</f>
        <v>Female</v>
      </c>
      <c r="F2925" s="1" t="s">
        <v>48</v>
      </c>
      <c r="G2925" s="1" t="s">
        <v>49</v>
      </c>
      <c r="H2925" s="2">
        <v>51144</v>
      </c>
      <c r="I2925" s="2" t="str">
        <f>TEXT(Origen[[#This Row],[Fecha Compra]],"dddd")</f>
        <v>lunes</v>
      </c>
      <c r="J2925" s="7" t="str">
        <f>TEXT(MONTH(Origen[[#This Row],[Fecha Compra]]),"MM")</f>
        <v>01</v>
      </c>
      <c r="K2925" s="7">
        <f>YEAR(Origen[[#This Row],[Fecha Compra]])</f>
        <v>2040</v>
      </c>
      <c r="L2925">
        <v>9</v>
      </c>
      <c r="M2925">
        <v>82</v>
      </c>
      <c r="N2925">
        <f>Origen[[#This Row],[Unidades]]*Origen[[#This Row],[PVP]]</f>
        <v>738</v>
      </c>
      <c r="O2925" s="1" t="s">
        <v>110</v>
      </c>
      <c r="P2925" s="1" t="s">
        <v>26</v>
      </c>
      <c r="Q2925" s="1" t="s">
        <v>7</v>
      </c>
      <c r="R2925" s="1" t="s">
        <v>8</v>
      </c>
      <c r="S2925" s="1" t="s">
        <v>52</v>
      </c>
      <c r="T2925" s="1" t="s">
        <v>15</v>
      </c>
      <c r="U2925" s="1" t="s">
        <v>22</v>
      </c>
    </row>
    <row r="2926" spans="1:21" x14ac:dyDescent="0.25">
      <c r="A2926">
        <v>2928</v>
      </c>
      <c r="B2926">
        <f>IF(IFERROR(VLOOKUP(Origen[[#This Row],[Customer ID]],A2927:A6825,1,FALSE),0)&gt;0,1,0)</f>
        <v>0</v>
      </c>
      <c r="C2926">
        <v>45</v>
      </c>
      <c r="D2926" s="1" t="s">
        <v>134</v>
      </c>
      <c r="E2926" s="1" t="str">
        <f>IF(Origen[[#This Row],[Genero Sin Depurar]]="","Desconocido",Origen[[#This Row],[Genero Sin Depurar]])</f>
        <v>Female</v>
      </c>
      <c r="F2926" s="1" t="s">
        <v>37</v>
      </c>
      <c r="G2926" s="1" t="s">
        <v>4</v>
      </c>
      <c r="H2926" s="2">
        <v>51146</v>
      </c>
      <c r="I2926" s="2" t="str">
        <f>TEXT(Origen[[#This Row],[Fecha Compra]],"dddd")</f>
        <v>miércoles</v>
      </c>
      <c r="J2926" s="7" t="str">
        <f>TEXT(MONTH(Origen[[#This Row],[Fecha Compra]]),"MM")</f>
        <v>01</v>
      </c>
      <c r="K2926" s="7">
        <f>YEAR(Origen[[#This Row],[Fecha Compra]])</f>
        <v>2040</v>
      </c>
      <c r="L2926">
        <v>15</v>
      </c>
      <c r="M2926">
        <v>24</v>
      </c>
      <c r="N2926">
        <f>Origen[[#This Row],[Unidades]]*Origen[[#This Row],[PVP]]</f>
        <v>360</v>
      </c>
      <c r="O2926" s="1" t="s">
        <v>50</v>
      </c>
      <c r="P2926" s="1" t="s">
        <v>26</v>
      </c>
      <c r="Q2926" s="1" t="s">
        <v>76</v>
      </c>
      <c r="R2926" s="1" t="s">
        <v>35</v>
      </c>
      <c r="S2926" s="1" t="s">
        <v>9</v>
      </c>
      <c r="T2926" s="1" t="s">
        <v>10</v>
      </c>
      <c r="U2926" s="1" t="s">
        <v>58</v>
      </c>
    </row>
    <row r="2927" spans="1:21" x14ac:dyDescent="0.25">
      <c r="A2927">
        <v>2929</v>
      </c>
      <c r="B2927">
        <f>IF(IFERROR(VLOOKUP(Origen[[#This Row],[Customer ID]],A2928:A6826,1,FALSE),0)&gt;0,1,0)</f>
        <v>0</v>
      </c>
      <c r="C2927">
        <v>40</v>
      </c>
      <c r="D2927" s="1" t="s">
        <v>134</v>
      </c>
      <c r="E2927" s="1" t="str">
        <f>IF(Origen[[#This Row],[Genero Sin Depurar]]="","Desconocido",Origen[[#This Row],[Genero Sin Depurar]])</f>
        <v>Female</v>
      </c>
      <c r="F2927" s="1" t="s">
        <v>88</v>
      </c>
      <c r="G2927" s="1" t="s">
        <v>49</v>
      </c>
      <c r="H2927" s="2">
        <v>51148</v>
      </c>
      <c r="I2927" s="2" t="str">
        <f>TEXT(Origen[[#This Row],[Fecha Compra]],"dddd")</f>
        <v>viernes</v>
      </c>
      <c r="J2927" s="7" t="str">
        <f>TEXT(MONTH(Origen[[#This Row],[Fecha Compra]]),"MM")</f>
        <v>01</v>
      </c>
      <c r="K2927" s="7">
        <f>YEAR(Origen[[#This Row],[Fecha Compra]])</f>
        <v>2040</v>
      </c>
      <c r="L2927">
        <v>17</v>
      </c>
      <c r="M2927">
        <v>80</v>
      </c>
      <c r="N2927">
        <f>Origen[[#This Row],[Unidades]]*Origen[[#This Row],[PVP]]</f>
        <v>1360</v>
      </c>
      <c r="O2927" s="1" t="s">
        <v>72</v>
      </c>
      <c r="P2927" s="1" t="s">
        <v>6</v>
      </c>
      <c r="Q2927" s="1" t="s">
        <v>116</v>
      </c>
      <c r="R2927" s="1" t="s">
        <v>19</v>
      </c>
      <c r="S2927" s="1" t="s">
        <v>56</v>
      </c>
      <c r="T2927" s="1" t="s">
        <v>21</v>
      </c>
      <c r="U2927" s="1" t="s">
        <v>22</v>
      </c>
    </row>
    <row r="2928" spans="1:21" x14ac:dyDescent="0.25">
      <c r="A2928">
        <v>2930</v>
      </c>
      <c r="B2928">
        <f>IF(IFERROR(VLOOKUP(Origen[[#This Row],[Customer ID]],A2929:A6827,1,FALSE),0)&gt;0,1,0)</f>
        <v>0</v>
      </c>
      <c r="C2928">
        <v>31</v>
      </c>
      <c r="D2928" s="1" t="s">
        <v>134</v>
      </c>
      <c r="E2928" s="1" t="str">
        <f>IF(Origen[[#This Row],[Genero Sin Depurar]]="","Desconocido",Origen[[#This Row],[Genero Sin Depurar]])</f>
        <v>Female</v>
      </c>
      <c r="F2928" s="1" t="s">
        <v>107</v>
      </c>
      <c r="G2928" s="1" t="s">
        <v>4</v>
      </c>
      <c r="H2928" s="2">
        <v>51150</v>
      </c>
      <c r="I2928" s="2" t="str">
        <f>TEXT(Origen[[#This Row],[Fecha Compra]],"dddd")</f>
        <v>domingo</v>
      </c>
      <c r="J2928" s="7" t="str">
        <f>TEXT(MONTH(Origen[[#This Row],[Fecha Compra]]),"MM")</f>
        <v>01</v>
      </c>
      <c r="K2928" s="7">
        <f>YEAR(Origen[[#This Row],[Fecha Compra]])</f>
        <v>2040</v>
      </c>
      <c r="L2928">
        <v>42</v>
      </c>
      <c r="M2928">
        <v>53</v>
      </c>
      <c r="N2928">
        <f>Origen[[#This Row],[Unidades]]*Origen[[#This Row],[PVP]]</f>
        <v>2226</v>
      </c>
      <c r="O2928" s="1" t="s">
        <v>13</v>
      </c>
      <c r="P2928" s="1" t="s">
        <v>74</v>
      </c>
      <c r="Q2928" s="1" t="s">
        <v>34</v>
      </c>
      <c r="R2928" s="1" t="s">
        <v>8</v>
      </c>
      <c r="S2928" s="1" t="s">
        <v>27</v>
      </c>
      <c r="T2928" s="1" t="s">
        <v>10</v>
      </c>
      <c r="U2928" s="1" t="s">
        <v>11</v>
      </c>
    </row>
    <row r="2929" spans="1:21" x14ac:dyDescent="0.25">
      <c r="A2929">
        <v>2931</v>
      </c>
      <c r="B2929">
        <f>IF(IFERROR(VLOOKUP(Origen[[#This Row],[Customer ID]],A2930:A6828,1,FALSE),0)&gt;0,1,0)</f>
        <v>0</v>
      </c>
      <c r="C2929">
        <v>38</v>
      </c>
      <c r="D2929" s="1" t="s">
        <v>134</v>
      </c>
      <c r="E2929" s="1" t="str">
        <f>IF(Origen[[#This Row],[Genero Sin Depurar]]="","Desconocido",Origen[[#This Row],[Genero Sin Depurar]])</f>
        <v>Female</v>
      </c>
      <c r="F2929" s="1" t="s">
        <v>95</v>
      </c>
      <c r="G2929" s="1" t="s">
        <v>4</v>
      </c>
      <c r="H2929" s="2">
        <v>51152</v>
      </c>
      <c r="I2929" s="2" t="str">
        <f>TEXT(Origen[[#This Row],[Fecha Compra]],"dddd")</f>
        <v>martes</v>
      </c>
      <c r="J2929" s="7" t="str">
        <f>TEXT(MONTH(Origen[[#This Row],[Fecha Compra]]),"MM")</f>
        <v>01</v>
      </c>
      <c r="K2929" s="7">
        <f>YEAR(Origen[[#This Row],[Fecha Compra]])</f>
        <v>2040</v>
      </c>
      <c r="L2929">
        <v>14</v>
      </c>
      <c r="M2929">
        <v>50</v>
      </c>
      <c r="N2929">
        <f>Origen[[#This Row],[Unidades]]*Origen[[#This Row],[PVP]]</f>
        <v>700</v>
      </c>
      <c r="O2929" s="1" t="s">
        <v>73</v>
      </c>
      <c r="P2929" s="1" t="s">
        <v>26</v>
      </c>
      <c r="Q2929" s="1" t="s">
        <v>103</v>
      </c>
      <c r="R2929" s="1" t="s">
        <v>19</v>
      </c>
      <c r="S2929" s="1" t="s">
        <v>20</v>
      </c>
      <c r="T2929" s="1" t="s">
        <v>10</v>
      </c>
      <c r="U2929" s="1" t="s">
        <v>70</v>
      </c>
    </row>
    <row r="2930" spans="1:21" x14ac:dyDescent="0.25">
      <c r="A2930">
        <v>2932</v>
      </c>
      <c r="B2930">
        <f>IF(IFERROR(VLOOKUP(Origen[[#This Row],[Customer ID]],A2931:A6829,1,FALSE),0)&gt;0,1,0)</f>
        <v>0</v>
      </c>
      <c r="C2930">
        <v>36</v>
      </c>
      <c r="D2930" s="1" t="s">
        <v>134</v>
      </c>
      <c r="E2930" s="1" t="str">
        <f>IF(Origen[[#This Row],[Genero Sin Depurar]]="","Desconocido",Origen[[#This Row],[Genero Sin Depurar]])</f>
        <v>Female</v>
      </c>
      <c r="F2930" s="1" t="s">
        <v>88</v>
      </c>
      <c r="G2930" s="1" t="s">
        <v>49</v>
      </c>
      <c r="H2930" s="2">
        <v>51154</v>
      </c>
      <c r="I2930" s="2" t="str">
        <f>TEXT(Origen[[#This Row],[Fecha Compra]],"dddd")</f>
        <v>jueves</v>
      </c>
      <c r="J2930" s="7" t="str">
        <f>TEXT(MONTH(Origen[[#This Row],[Fecha Compra]]),"MM")</f>
        <v>01</v>
      </c>
      <c r="K2930" s="7">
        <f>YEAR(Origen[[#This Row],[Fecha Compra]])</f>
        <v>2040</v>
      </c>
      <c r="L2930">
        <v>49</v>
      </c>
      <c r="M2930">
        <v>31</v>
      </c>
      <c r="N2930">
        <f>Origen[[#This Row],[Unidades]]*Origen[[#This Row],[PVP]]</f>
        <v>1519</v>
      </c>
      <c r="O2930" s="1" t="s">
        <v>72</v>
      </c>
      <c r="P2930" s="1" t="s">
        <v>26</v>
      </c>
      <c r="Q2930" s="1" t="s">
        <v>118</v>
      </c>
      <c r="R2930" s="1" t="s">
        <v>39</v>
      </c>
      <c r="S2930" s="1" t="s">
        <v>52</v>
      </c>
      <c r="T2930" s="1" t="s">
        <v>21</v>
      </c>
      <c r="U2930" s="1" t="s">
        <v>58</v>
      </c>
    </row>
    <row r="2931" spans="1:21" x14ac:dyDescent="0.25">
      <c r="A2931">
        <v>2933</v>
      </c>
      <c r="B2931">
        <f>IF(IFERROR(VLOOKUP(Origen[[#This Row],[Customer ID]],A2932:A6830,1,FALSE),0)&gt;0,1,0)</f>
        <v>0</v>
      </c>
      <c r="C2931">
        <v>65</v>
      </c>
      <c r="D2931" s="1" t="s">
        <v>134</v>
      </c>
      <c r="E2931" s="1" t="str">
        <f>IF(Origen[[#This Row],[Genero Sin Depurar]]="","Desconocido",Origen[[#This Row],[Genero Sin Depurar]])</f>
        <v>Female</v>
      </c>
      <c r="F2931" s="1" t="s">
        <v>114</v>
      </c>
      <c r="G2931" s="1" t="s">
        <v>49</v>
      </c>
      <c r="H2931" s="2">
        <v>51156</v>
      </c>
      <c r="I2931" s="2" t="str">
        <f>TEXT(Origen[[#This Row],[Fecha Compra]],"dddd")</f>
        <v>sábado</v>
      </c>
      <c r="J2931" s="7" t="str">
        <f>TEXT(MONTH(Origen[[#This Row],[Fecha Compra]]),"MM")</f>
        <v>01</v>
      </c>
      <c r="K2931" s="7">
        <f>YEAR(Origen[[#This Row],[Fecha Compra]])</f>
        <v>2040</v>
      </c>
      <c r="L2931">
        <v>3</v>
      </c>
      <c r="M2931">
        <v>88</v>
      </c>
      <c r="N2931">
        <f>Origen[[#This Row],[Unidades]]*Origen[[#This Row],[PVP]]</f>
        <v>264</v>
      </c>
      <c r="O2931" s="1" t="s">
        <v>102</v>
      </c>
      <c r="P2931" s="1" t="s">
        <v>6</v>
      </c>
      <c r="Q2931" s="1" t="s">
        <v>76</v>
      </c>
      <c r="R2931" s="1" t="s">
        <v>19</v>
      </c>
      <c r="S2931" s="1" t="s">
        <v>9</v>
      </c>
      <c r="T2931" s="1" t="s">
        <v>28</v>
      </c>
      <c r="U2931" s="1" t="s">
        <v>40</v>
      </c>
    </row>
    <row r="2932" spans="1:21" x14ac:dyDescent="0.25">
      <c r="A2932">
        <v>2934</v>
      </c>
      <c r="B2932">
        <f>IF(IFERROR(VLOOKUP(Origen[[#This Row],[Customer ID]],A2933:A6831,1,FALSE),0)&gt;0,1,0)</f>
        <v>0</v>
      </c>
      <c r="C2932">
        <v>27</v>
      </c>
      <c r="D2932" s="1" t="s">
        <v>134</v>
      </c>
      <c r="E2932" s="1" t="str">
        <f>IF(Origen[[#This Row],[Genero Sin Depurar]]="","Desconocido",Origen[[#This Row],[Genero Sin Depurar]])</f>
        <v>Female</v>
      </c>
      <c r="F2932" s="1" t="s">
        <v>106</v>
      </c>
      <c r="G2932" s="1" t="s">
        <v>49</v>
      </c>
      <c r="H2932" s="2">
        <v>51158</v>
      </c>
      <c r="I2932" s="2" t="str">
        <f>TEXT(Origen[[#This Row],[Fecha Compra]],"dddd")</f>
        <v>lunes</v>
      </c>
      <c r="J2932" s="7" t="str">
        <f>TEXT(MONTH(Origen[[#This Row],[Fecha Compra]]),"MM")</f>
        <v>01</v>
      </c>
      <c r="K2932" s="7">
        <f>YEAR(Origen[[#This Row],[Fecha Compra]])</f>
        <v>2040</v>
      </c>
      <c r="L2932">
        <v>28</v>
      </c>
      <c r="M2932">
        <v>52</v>
      </c>
      <c r="N2932">
        <f>Origen[[#This Row],[Unidades]]*Origen[[#This Row],[PVP]]</f>
        <v>1456</v>
      </c>
      <c r="O2932" s="1" t="s">
        <v>97</v>
      </c>
      <c r="P2932" s="1" t="s">
        <v>26</v>
      </c>
      <c r="Q2932" s="1" t="s">
        <v>92</v>
      </c>
      <c r="R2932" s="1" t="s">
        <v>35</v>
      </c>
      <c r="S2932" s="1" t="s">
        <v>36</v>
      </c>
      <c r="T2932" s="1" t="s">
        <v>10</v>
      </c>
      <c r="U2932" s="1" t="s">
        <v>70</v>
      </c>
    </row>
    <row r="2933" spans="1:21" x14ac:dyDescent="0.25">
      <c r="A2933">
        <v>2935</v>
      </c>
      <c r="B2933">
        <f>IF(IFERROR(VLOOKUP(Origen[[#This Row],[Customer ID]],A2934:A6832,1,FALSE),0)&gt;0,1,0)</f>
        <v>0</v>
      </c>
      <c r="C2933">
        <v>38</v>
      </c>
      <c r="D2933" s="1" t="s">
        <v>134</v>
      </c>
      <c r="E2933" s="1" t="str">
        <f>IF(Origen[[#This Row],[Genero Sin Depurar]]="","Desconocido",Origen[[#This Row],[Genero Sin Depurar]])</f>
        <v>Female</v>
      </c>
      <c r="F2933" s="1" t="s">
        <v>125</v>
      </c>
      <c r="G2933" s="1" t="s">
        <v>49</v>
      </c>
      <c r="H2933" s="2">
        <v>51160</v>
      </c>
      <c r="I2933" s="2" t="str">
        <f>TEXT(Origen[[#This Row],[Fecha Compra]],"dddd")</f>
        <v>miércoles</v>
      </c>
      <c r="J2933" s="7" t="str">
        <f>TEXT(MONTH(Origen[[#This Row],[Fecha Compra]]),"MM")</f>
        <v>01</v>
      </c>
      <c r="K2933" s="7">
        <f>YEAR(Origen[[#This Row],[Fecha Compra]])</f>
        <v>2040</v>
      </c>
      <c r="L2933">
        <v>41</v>
      </c>
      <c r="M2933">
        <v>22</v>
      </c>
      <c r="N2933">
        <f>Origen[[#This Row],[Unidades]]*Origen[[#This Row],[PVP]]</f>
        <v>902</v>
      </c>
      <c r="O2933" s="1" t="s">
        <v>117</v>
      </c>
      <c r="P2933" s="1" t="s">
        <v>26</v>
      </c>
      <c r="Q2933" s="1" t="s">
        <v>103</v>
      </c>
      <c r="R2933" s="1" t="s">
        <v>39</v>
      </c>
      <c r="S2933" s="1" t="s">
        <v>27</v>
      </c>
      <c r="T2933" s="1" t="s">
        <v>57</v>
      </c>
      <c r="U2933" s="1" t="s">
        <v>40</v>
      </c>
    </row>
    <row r="2934" spans="1:21" x14ac:dyDescent="0.25">
      <c r="A2934">
        <v>2936</v>
      </c>
      <c r="B2934">
        <f>IF(IFERROR(VLOOKUP(Origen[[#This Row],[Customer ID]],A2935:A6833,1,FALSE),0)&gt;0,1,0)</f>
        <v>0</v>
      </c>
      <c r="C2934">
        <v>58</v>
      </c>
      <c r="D2934" s="1" t="s">
        <v>134</v>
      </c>
      <c r="E2934" s="1" t="str">
        <f>IF(Origen[[#This Row],[Genero Sin Depurar]]="","Desconocido",Origen[[#This Row],[Genero Sin Depurar]])</f>
        <v>Female</v>
      </c>
      <c r="F2934" s="1" t="s">
        <v>32</v>
      </c>
      <c r="G2934" s="1" t="s">
        <v>24</v>
      </c>
      <c r="H2934" s="2">
        <v>51162</v>
      </c>
      <c r="I2934" s="2" t="str">
        <f>TEXT(Origen[[#This Row],[Fecha Compra]],"dddd")</f>
        <v>viernes</v>
      </c>
      <c r="J2934" s="7" t="str">
        <f>TEXT(MONTH(Origen[[#This Row],[Fecha Compra]]),"MM")</f>
        <v>01</v>
      </c>
      <c r="K2934" s="7">
        <f>YEAR(Origen[[#This Row],[Fecha Compra]])</f>
        <v>2040</v>
      </c>
      <c r="L2934">
        <v>11</v>
      </c>
      <c r="M2934">
        <v>27</v>
      </c>
      <c r="N2934">
        <f>Origen[[#This Row],[Unidades]]*Origen[[#This Row],[PVP]]</f>
        <v>297</v>
      </c>
      <c r="O2934" s="1" t="s">
        <v>80</v>
      </c>
      <c r="P2934" s="1" t="s">
        <v>74</v>
      </c>
      <c r="Q2934" s="1" t="s">
        <v>7</v>
      </c>
      <c r="R2934" s="1" t="s">
        <v>19</v>
      </c>
      <c r="S2934" s="1" t="s">
        <v>36</v>
      </c>
      <c r="T2934" s="1" t="s">
        <v>10</v>
      </c>
      <c r="U2934" s="1" t="s">
        <v>22</v>
      </c>
    </row>
    <row r="2935" spans="1:21" x14ac:dyDescent="0.25">
      <c r="A2935">
        <v>2937</v>
      </c>
      <c r="B2935">
        <f>IF(IFERROR(VLOOKUP(Origen[[#This Row],[Customer ID]],A2936:A6834,1,FALSE),0)&gt;0,1,0)</f>
        <v>0</v>
      </c>
      <c r="C2935">
        <v>31</v>
      </c>
      <c r="D2935" s="1" t="s">
        <v>134</v>
      </c>
      <c r="E2935" s="1" t="str">
        <f>IF(Origen[[#This Row],[Genero Sin Depurar]]="","Desconocido",Origen[[#This Row],[Genero Sin Depurar]])</f>
        <v>Female</v>
      </c>
      <c r="F2935" s="1" t="s">
        <v>69</v>
      </c>
      <c r="G2935" s="1" t="s">
        <v>4</v>
      </c>
      <c r="H2935" s="2">
        <v>51164</v>
      </c>
      <c r="I2935" s="2" t="str">
        <f>TEXT(Origen[[#This Row],[Fecha Compra]],"dddd")</f>
        <v>domingo</v>
      </c>
      <c r="J2935" s="7" t="str">
        <f>TEXT(MONTH(Origen[[#This Row],[Fecha Compra]]),"MM")</f>
        <v>01</v>
      </c>
      <c r="K2935" s="7">
        <f>YEAR(Origen[[#This Row],[Fecha Compra]])</f>
        <v>2040</v>
      </c>
      <c r="L2935">
        <v>46</v>
      </c>
      <c r="M2935">
        <v>34</v>
      </c>
      <c r="N2935">
        <f>Origen[[#This Row],[Unidades]]*Origen[[#This Row],[PVP]]</f>
        <v>1564</v>
      </c>
      <c r="O2935" s="1" t="s">
        <v>131</v>
      </c>
      <c r="P2935" s="1" t="s">
        <v>26</v>
      </c>
      <c r="Q2935" s="1" t="s">
        <v>34</v>
      </c>
      <c r="R2935" s="1" t="s">
        <v>19</v>
      </c>
      <c r="S2935" s="1" t="s">
        <v>9</v>
      </c>
      <c r="T2935" s="1" t="s">
        <v>28</v>
      </c>
      <c r="U2935" s="1" t="s">
        <v>22</v>
      </c>
    </row>
    <row r="2936" spans="1:21" x14ac:dyDescent="0.25">
      <c r="A2936">
        <v>2938</v>
      </c>
      <c r="B2936">
        <f>IF(IFERROR(VLOOKUP(Origen[[#This Row],[Customer ID]],A2937:A6835,1,FALSE),0)&gt;0,1,0)</f>
        <v>0</v>
      </c>
      <c r="C2936">
        <v>28</v>
      </c>
      <c r="D2936" s="1" t="s">
        <v>134</v>
      </c>
      <c r="E2936" s="1" t="str">
        <f>IF(Origen[[#This Row],[Genero Sin Depurar]]="","Desconocido",Origen[[#This Row],[Genero Sin Depurar]])</f>
        <v>Female</v>
      </c>
      <c r="F2936" s="1" t="s">
        <v>48</v>
      </c>
      <c r="G2936" s="1" t="s">
        <v>49</v>
      </c>
      <c r="H2936" s="2">
        <v>51166</v>
      </c>
      <c r="I2936" s="2" t="str">
        <f>TEXT(Origen[[#This Row],[Fecha Compra]],"dddd")</f>
        <v>martes</v>
      </c>
      <c r="J2936" s="7" t="str">
        <f>TEXT(MONTH(Origen[[#This Row],[Fecha Compra]]),"MM")</f>
        <v>01</v>
      </c>
      <c r="K2936" s="7">
        <f>YEAR(Origen[[#This Row],[Fecha Compra]])</f>
        <v>2040</v>
      </c>
      <c r="L2936">
        <v>15</v>
      </c>
      <c r="M2936">
        <v>39</v>
      </c>
      <c r="N2936">
        <f>Origen[[#This Row],[Unidades]]*Origen[[#This Row],[PVP]]</f>
        <v>585</v>
      </c>
      <c r="O2936" s="1" t="s">
        <v>46</v>
      </c>
      <c r="P2936" s="1" t="s">
        <v>26</v>
      </c>
      <c r="Q2936" s="1" t="s">
        <v>34</v>
      </c>
      <c r="R2936" s="1" t="s">
        <v>19</v>
      </c>
      <c r="S2936" s="1" t="s">
        <v>52</v>
      </c>
      <c r="T2936" s="1" t="s">
        <v>21</v>
      </c>
      <c r="U2936" s="1" t="s">
        <v>22</v>
      </c>
    </row>
    <row r="2937" spans="1:21" x14ac:dyDescent="0.25">
      <c r="A2937">
        <v>2939</v>
      </c>
      <c r="B2937">
        <f>IF(IFERROR(VLOOKUP(Origen[[#This Row],[Customer ID]],A2938:A6836,1,FALSE),0)&gt;0,1,0)</f>
        <v>0</v>
      </c>
      <c r="C2937">
        <v>28</v>
      </c>
      <c r="D2937" s="1" t="s">
        <v>134</v>
      </c>
      <c r="E2937" s="1" t="str">
        <f>IF(Origen[[#This Row],[Genero Sin Depurar]]="","Desconocido",Origen[[#This Row],[Genero Sin Depurar]])</f>
        <v>Female</v>
      </c>
      <c r="F2937" s="1" t="s">
        <v>71</v>
      </c>
      <c r="G2937" s="1" t="s">
        <v>49</v>
      </c>
      <c r="H2937" s="2">
        <v>51168</v>
      </c>
      <c r="I2937" s="2" t="str">
        <f>TEXT(Origen[[#This Row],[Fecha Compra]],"dddd")</f>
        <v>jueves</v>
      </c>
      <c r="J2937" s="7" t="str">
        <f>TEXT(MONTH(Origen[[#This Row],[Fecha Compra]]),"MM")</f>
        <v>01</v>
      </c>
      <c r="K2937" s="7">
        <f>YEAR(Origen[[#This Row],[Fecha Compra]])</f>
        <v>2040</v>
      </c>
      <c r="L2937">
        <v>15</v>
      </c>
      <c r="M2937">
        <v>53</v>
      </c>
      <c r="N2937">
        <f>Origen[[#This Row],[Unidades]]*Origen[[#This Row],[PVP]]</f>
        <v>795</v>
      </c>
      <c r="O2937" s="1" t="s">
        <v>13</v>
      </c>
      <c r="P2937" s="1" t="s">
        <v>26</v>
      </c>
      <c r="Q2937" s="1" t="s">
        <v>65</v>
      </c>
      <c r="R2937" s="1" t="s">
        <v>39</v>
      </c>
      <c r="S2937" s="1" t="s">
        <v>36</v>
      </c>
      <c r="T2937" s="1" t="s">
        <v>15</v>
      </c>
      <c r="U2937" s="1" t="s">
        <v>70</v>
      </c>
    </row>
    <row r="2938" spans="1:21" x14ac:dyDescent="0.25">
      <c r="A2938">
        <v>2940</v>
      </c>
      <c r="B2938">
        <f>IF(IFERROR(VLOOKUP(Origen[[#This Row],[Customer ID]],A2939:A6837,1,FALSE),0)&gt;0,1,0)</f>
        <v>0</v>
      </c>
      <c r="C2938">
        <v>32</v>
      </c>
      <c r="D2938" s="1" t="s">
        <v>134</v>
      </c>
      <c r="E2938" s="1" t="str">
        <f>IF(Origen[[#This Row],[Genero Sin Depurar]]="","Desconocido",Origen[[#This Row],[Genero Sin Depurar]])</f>
        <v>Female</v>
      </c>
      <c r="F2938" s="1" t="s">
        <v>12</v>
      </c>
      <c r="G2938" s="1" t="s">
        <v>4</v>
      </c>
      <c r="H2938" s="2">
        <v>51170</v>
      </c>
      <c r="I2938" s="2" t="str">
        <f>TEXT(Origen[[#This Row],[Fecha Compra]],"dddd")</f>
        <v>sábado</v>
      </c>
      <c r="J2938" s="7" t="str">
        <f>TEXT(MONTH(Origen[[#This Row],[Fecha Compra]]),"MM")</f>
        <v>01</v>
      </c>
      <c r="K2938" s="7">
        <f>YEAR(Origen[[#This Row],[Fecha Compra]])</f>
        <v>2040</v>
      </c>
      <c r="L2938">
        <v>34</v>
      </c>
      <c r="M2938">
        <v>46</v>
      </c>
      <c r="N2938">
        <f>Origen[[#This Row],[Unidades]]*Origen[[#This Row],[PVP]]</f>
        <v>1564</v>
      </c>
      <c r="O2938" s="1" t="s">
        <v>5</v>
      </c>
      <c r="P2938" s="1" t="s">
        <v>26</v>
      </c>
      <c r="Q2938" s="1" t="s">
        <v>100</v>
      </c>
      <c r="R2938" s="1" t="s">
        <v>8</v>
      </c>
      <c r="S2938" s="1" t="s">
        <v>9</v>
      </c>
      <c r="T2938" s="1" t="s">
        <v>10</v>
      </c>
      <c r="U2938" s="1" t="s">
        <v>22</v>
      </c>
    </row>
    <row r="2939" spans="1:21" x14ac:dyDescent="0.25">
      <c r="A2939">
        <v>2941</v>
      </c>
      <c r="B2939">
        <f>IF(IFERROR(VLOOKUP(Origen[[#This Row],[Customer ID]],A2940:A6838,1,FALSE),0)&gt;0,1,0)</f>
        <v>0</v>
      </c>
      <c r="C2939">
        <v>61</v>
      </c>
      <c r="D2939" s="1" t="s">
        <v>134</v>
      </c>
      <c r="E2939" s="1" t="str">
        <f>IF(Origen[[#This Row],[Genero Sin Depurar]]="","Desconocido",Origen[[#This Row],[Genero Sin Depurar]])</f>
        <v>Female</v>
      </c>
      <c r="F2939" s="1" t="s">
        <v>48</v>
      </c>
      <c r="G2939" s="1" t="s">
        <v>49</v>
      </c>
      <c r="H2939" s="2">
        <v>51172</v>
      </c>
      <c r="I2939" s="2" t="str">
        <f>TEXT(Origen[[#This Row],[Fecha Compra]],"dddd")</f>
        <v>lunes</v>
      </c>
      <c r="J2939" s="7" t="str">
        <f>TEXT(MONTH(Origen[[#This Row],[Fecha Compra]]),"MM")</f>
        <v>01</v>
      </c>
      <c r="K2939" s="7">
        <f>YEAR(Origen[[#This Row],[Fecha Compra]])</f>
        <v>2040</v>
      </c>
      <c r="L2939">
        <v>13</v>
      </c>
      <c r="M2939">
        <v>85</v>
      </c>
      <c r="N2939">
        <f>Origen[[#This Row],[Unidades]]*Origen[[#This Row],[PVP]]</f>
        <v>1105</v>
      </c>
      <c r="O2939" s="1" t="s">
        <v>17</v>
      </c>
      <c r="P2939" s="1" t="s">
        <v>6</v>
      </c>
      <c r="Q2939" s="1" t="s">
        <v>100</v>
      </c>
      <c r="R2939" s="1" t="s">
        <v>35</v>
      </c>
      <c r="S2939" s="1" t="s">
        <v>27</v>
      </c>
      <c r="T2939" s="1" t="s">
        <v>15</v>
      </c>
      <c r="U2939" s="1" t="s">
        <v>70</v>
      </c>
    </row>
    <row r="2940" spans="1:21" x14ac:dyDescent="0.25">
      <c r="A2940">
        <v>2942</v>
      </c>
      <c r="B2940">
        <f>IF(IFERROR(VLOOKUP(Origen[[#This Row],[Customer ID]],A2941:A6839,1,FALSE),0)&gt;0,1,0)</f>
        <v>0</v>
      </c>
      <c r="C2940">
        <v>38</v>
      </c>
      <c r="D2940" s="1" t="s">
        <v>134</v>
      </c>
      <c r="E2940" s="1" t="str">
        <f>IF(Origen[[#This Row],[Genero Sin Depurar]]="","Desconocido",Origen[[#This Row],[Genero Sin Depurar]])</f>
        <v>Female</v>
      </c>
      <c r="F2940" s="1" t="s">
        <v>69</v>
      </c>
      <c r="G2940" s="1" t="s">
        <v>4</v>
      </c>
      <c r="H2940" s="2">
        <v>51174</v>
      </c>
      <c r="I2940" s="2" t="str">
        <f>TEXT(Origen[[#This Row],[Fecha Compra]],"dddd")</f>
        <v>miércoles</v>
      </c>
      <c r="J2940" s="7" t="str">
        <f>TEXT(MONTH(Origen[[#This Row],[Fecha Compra]]),"MM")</f>
        <v>01</v>
      </c>
      <c r="K2940" s="7">
        <f>YEAR(Origen[[#This Row],[Fecha Compra]])</f>
        <v>2040</v>
      </c>
      <c r="L2940">
        <v>27</v>
      </c>
      <c r="M2940">
        <v>86</v>
      </c>
      <c r="N2940">
        <f>Origen[[#This Row],[Unidades]]*Origen[[#This Row],[PVP]]</f>
        <v>2322</v>
      </c>
      <c r="O2940" s="1" t="s">
        <v>120</v>
      </c>
      <c r="P2940" s="1" t="s">
        <v>6</v>
      </c>
      <c r="Q2940" s="1" t="s">
        <v>55</v>
      </c>
      <c r="R2940" s="1" t="s">
        <v>19</v>
      </c>
      <c r="S2940" s="1" t="s">
        <v>20</v>
      </c>
      <c r="T2940" s="1" t="s">
        <v>28</v>
      </c>
      <c r="U2940" s="1" t="s">
        <v>70</v>
      </c>
    </row>
    <row r="2941" spans="1:21" x14ac:dyDescent="0.25">
      <c r="A2941">
        <v>2943</v>
      </c>
      <c r="B2941">
        <f>IF(IFERROR(VLOOKUP(Origen[[#This Row],[Customer ID]],A2942:A6840,1,FALSE),0)&gt;0,1,0)</f>
        <v>0</v>
      </c>
      <c r="C2941">
        <v>54</v>
      </c>
      <c r="D2941" s="1" t="s">
        <v>134</v>
      </c>
      <c r="E2941" s="1" t="str">
        <f>IF(Origen[[#This Row],[Genero Sin Depurar]]="","Desconocido",Origen[[#This Row],[Genero Sin Depurar]])</f>
        <v>Female</v>
      </c>
      <c r="F2941" s="1" t="s">
        <v>107</v>
      </c>
      <c r="G2941" s="1" t="s">
        <v>4</v>
      </c>
      <c r="H2941" s="2">
        <v>51176</v>
      </c>
      <c r="I2941" s="2" t="str">
        <f>TEXT(Origen[[#This Row],[Fecha Compra]],"dddd")</f>
        <v>viernes</v>
      </c>
      <c r="J2941" s="7" t="str">
        <f>TEXT(MONTH(Origen[[#This Row],[Fecha Compra]]),"MM")</f>
        <v>01</v>
      </c>
      <c r="K2941" s="7">
        <f>YEAR(Origen[[#This Row],[Fecha Compra]])</f>
        <v>2040</v>
      </c>
      <c r="L2941">
        <v>37</v>
      </c>
      <c r="M2941">
        <v>63</v>
      </c>
      <c r="N2941">
        <f>Origen[[#This Row],[Unidades]]*Origen[[#This Row],[PVP]]</f>
        <v>2331</v>
      </c>
      <c r="O2941" s="1" t="s">
        <v>59</v>
      </c>
      <c r="P2941" s="1" t="s">
        <v>26</v>
      </c>
      <c r="Q2941" s="1" t="s">
        <v>92</v>
      </c>
      <c r="R2941" s="1" t="s">
        <v>35</v>
      </c>
      <c r="S2941" s="1" t="s">
        <v>20</v>
      </c>
      <c r="T2941" s="1" t="s">
        <v>57</v>
      </c>
      <c r="U2941" s="1" t="s">
        <v>22</v>
      </c>
    </row>
    <row r="2942" spans="1:21" x14ac:dyDescent="0.25">
      <c r="A2942">
        <v>2944</v>
      </c>
      <c r="B2942">
        <f>IF(IFERROR(VLOOKUP(Origen[[#This Row],[Customer ID]],A2943:A6841,1,FALSE),0)&gt;0,1,0)</f>
        <v>0</v>
      </c>
      <c r="C2942">
        <v>29</v>
      </c>
      <c r="D2942" s="1" t="s">
        <v>134</v>
      </c>
      <c r="E2942" s="1" t="str">
        <f>IF(Origen[[#This Row],[Genero Sin Depurar]]="","Desconocido",Origen[[#This Row],[Genero Sin Depurar]])</f>
        <v>Female</v>
      </c>
      <c r="F2942" s="1" t="s">
        <v>37</v>
      </c>
      <c r="G2942" s="1" t="s">
        <v>4</v>
      </c>
      <c r="H2942" s="2">
        <v>51178</v>
      </c>
      <c r="I2942" s="2" t="str">
        <f>TEXT(Origen[[#This Row],[Fecha Compra]],"dddd")</f>
        <v>domingo</v>
      </c>
      <c r="J2942" s="7" t="str">
        <f>TEXT(MONTH(Origen[[#This Row],[Fecha Compra]]),"MM")</f>
        <v>01</v>
      </c>
      <c r="K2942" s="7">
        <f>YEAR(Origen[[#This Row],[Fecha Compra]])</f>
        <v>2040</v>
      </c>
      <c r="L2942">
        <v>37</v>
      </c>
      <c r="M2942">
        <v>44</v>
      </c>
      <c r="N2942">
        <f>Origen[[#This Row],[Unidades]]*Origen[[#This Row],[PVP]]</f>
        <v>1628</v>
      </c>
      <c r="O2942" s="1" t="s">
        <v>123</v>
      </c>
      <c r="P2942" s="1" t="s">
        <v>26</v>
      </c>
      <c r="Q2942" s="1" t="s">
        <v>103</v>
      </c>
      <c r="R2942" s="1" t="s">
        <v>19</v>
      </c>
      <c r="S2942" s="1" t="s">
        <v>36</v>
      </c>
      <c r="T2942" s="1" t="s">
        <v>21</v>
      </c>
      <c r="U2942" s="1" t="s">
        <v>70</v>
      </c>
    </row>
    <row r="2943" spans="1:21" x14ac:dyDescent="0.25">
      <c r="A2943">
        <v>2945</v>
      </c>
      <c r="B2943">
        <f>IF(IFERROR(VLOOKUP(Origen[[#This Row],[Customer ID]],A2944:A6842,1,FALSE),0)&gt;0,1,0)</f>
        <v>0</v>
      </c>
      <c r="C2943">
        <v>50</v>
      </c>
      <c r="D2943" s="1" t="s">
        <v>134</v>
      </c>
      <c r="E2943" s="1" t="str">
        <f>IF(Origen[[#This Row],[Genero Sin Depurar]]="","Desconocido",Origen[[#This Row],[Genero Sin Depurar]])</f>
        <v>Female</v>
      </c>
      <c r="F2943" s="1" t="s">
        <v>32</v>
      </c>
      <c r="G2943" s="1" t="s">
        <v>24</v>
      </c>
      <c r="H2943" s="2">
        <v>51180</v>
      </c>
      <c r="I2943" s="2" t="str">
        <f>TEXT(Origen[[#This Row],[Fecha Compra]],"dddd")</f>
        <v>martes</v>
      </c>
      <c r="J2943" s="7" t="str">
        <f>TEXT(MONTH(Origen[[#This Row],[Fecha Compra]]),"MM")</f>
        <v>01</v>
      </c>
      <c r="K2943" s="7">
        <f>YEAR(Origen[[#This Row],[Fecha Compra]])</f>
        <v>2040</v>
      </c>
      <c r="L2943">
        <v>4</v>
      </c>
      <c r="M2943">
        <v>95</v>
      </c>
      <c r="N2943">
        <f>Origen[[#This Row],[Unidades]]*Origen[[#This Row],[PVP]]</f>
        <v>380</v>
      </c>
      <c r="O2943" s="1" t="s">
        <v>66</v>
      </c>
      <c r="P2943" s="1" t="s">
        <v>74</v>
      </c>
      <c r="Q2943" s="1" t="s">
        <v>91</v>
      </c>
      <c r="R2943" s="1" t="s">
        <v>35</v>
      </c>
      <c r="S2943" s="1" t="s">
        <v>20</v>
      </c>
      <c r="T2943" s="1" t="s">
        <v>10</v>
      </c>
      <c r="U2943" s="1" t="s">
        <v>79</v>
      </c>
    </row>
    <row r="2944" spans="1:21" x14ac:dyDescent="0.25">
      <c r="A2944">
        <v>2946</v>
      </c>
      <c r="B2944">
        <f>IF(IFERROR(VLOOKUP(Origen[[#This Row],[Customer ID]],A2945:A6843,1,FALSE),0)&gt;0,1,0)</f>
        <v>0</v>
      </c>
      <c r="C2944">
        <v>32</v>
      </c>
      <c r="D2944" s="1" t="s">
        <v>134</v>
      </c>
      <c r="E2944" s="1" t="str">
        <f>IF(Origen[[#This Row],[Genero Sin Depurar]]="","Desconocido",Origen[[#This Row],[Genero Sin Depurar]])</f>
        <v>Female</v>
      </c>
      <c r="F2944" s="1" t="s">
        <v>115</v>
      </c>
      <c r="G2944" s="1" t="s">
        <v>49</v>
      </c>
      <c r="H2944" s="2">
        <v>51182</v>
      </c>
      <c r="I2944" s="2" t="str">
        <f>TEXT(Origen[[#This Row],[Fecha Compra]],"dddd")</f>
        <v>jueves</v>
      </c>
      <c r="J2944" s="7" t="str">
        <f>TEXT(MONTH(Origen[[#This Row],[Fecha Compra]]),"MM")</f>
        <v>01</v>
      </c>
      <c r="K2944" s="7">
        <f>YEAR(Origen[[#This Row],[Fecha Compra]])</f>
        <v>2040</v>
      </c>
      <c r="L2944">
        <v>1</v>
      </c>
      <c r="M2944">
        <v>49</v>
      </c>
      <c r="N2944">
        <f>Origen[[#This Row],[Unidades]]*Origen[[#This Row],[PVP]]</f>
        <v>49</v>
      </c>
      <c r="O2944" s="1" t="s">
        <v>61</v>
      </c>
      <c r="P2944" s="1" t="s">
        <v>26</v>
      </c>
      <c r="Q2944" s="1" t="s">
        <v>43</v>
      </c>
      <c r="R2944" s="1" t="s">
        <v>35</v>
      </c>
      <c r="S2944" s="1" t="s">
        <v>20</v>
      </c>
      <c r="T2944" s="1" t="s">
        <v>21</v>
      </c>
      <c r="U2944" s="1" t="s">
        <v>79</v>
      </c>
    </row>
    <row r="2945" spans="1:21" x14ac:dyDescent="0.25">
      <c r="A2945">
        <v>2947</v>
      </c>
      <c r="B2945">
        <f>IF(IFERROR(VLOOKUP(Origen[[#This Row],[Customer ID]],A2946:A6844,1,FALSE),0)&gt;0,1,0)</f>
        <v>0</v>
      </c>
      <c r="C2945">
        <v>38</v>
      </c>
      <c r="D2945" s="1" t="s">
        <v>134</v>
      </c>
      <c r="E2945" s="1" t="str">
        <f>IF(Origen[[#This Row],[Genero Sin Depurar]]="","Desconocido",Origen[[#This Row],[Genero Sin Depurar]])</f>
        <v>Female</v>
      </c>
      <c r="F2945" s="1" t="s">
        <v>77</v>
      </c>
      <c r="G2945" s="1" t="s">
        <v>4</v>
      </c>
      <c r="H2945" s="2">
        <v>51184</v>
      </c>
      <c r="I2945" s="2" t="str">
        <f>TEXT(Origen[[#This Row],[Fecha Compra]],"dddd")</f>
        <v>sábado</v>
      </c>
      <c r="J2945" s="7" t="str">
        <f>TEXT(MONTH(Origen[[#This Row],[Fecha Compra]]),"MM")</f>
        <v>01</v>
      </c>
      <c r="K2945" s="7">
        <f>YEAR(Origen[[#This Row],[Fecha Compra]])</f>
        <v>2040</v>
      </c>
      <c r="L2945">
        <v>29</v>
      </c>
      <c r="M2945">
        <v>77</v>
      </c>
      <c r="N2945">
        <f>Origen[[#This Row],[Unidades]]*Origen[[#This Row],[PVP]]</f>
        <v>2233</v>
      </c>
      <c r="O2945" s="1" t="s">
        <v>59</v>
      </c>
      <c r="P2945" s="1" t="s">
        <v>6</v>
      </c>
      <c r="Q2945" s="1" t="s">
        <v>55</v>
      </c>
      <c r="R2945" s="1" t="s">
        <v>19</v>
      </c>
      <c r="S2945" s="1" t="s">
        <v>20</v>
      </c>
      <c r="T2945" s="1" t="s">
        <v>57</v>
      </c>
      <c r="U2945" s="1" t="s">
        <v>40</v>
      </c>
    </row>
    <row r="2946" spans="1:21" x14ac:dyDescent="0.25">
      <c r="A2946">
        <v>2948</v>
      </c>
      <c r="B2946">
        <f>IF(IFERROR(VLOOKUP(Origen[[#This Row],[Customer ID]],A2947:A6845,1,FALSE),0)&gt;0,1,0)</f>
        <v>0</v>
      </c>
      <c r="C2946">
        <v>52</v>
      </c>
      <c r="D2946" s="1" t="s">
        <v>134</v>
      </c>
      <c r="E2946" s="1" t="str">
        <f>IF(Origen[[#This Row],[Genero Sin Depurar]]="","Desconocido",Origen[[#This Row],[Genero Sin Depurar]])</f>
        <v>Female</v>
      </c>
      <c r="F2946" s="1" t="s">
        <v>88</v>
      </c>
      <c r="G2946" s="1" t="s">
        <v>49</v>
      </c>
      <c r="H2946" s="2">
        <v>51186</v>
      </c>
      <c r="I2946" s="2" t="str">
        <f>TEXT(Origen[[#This Row],[Fecha Compra]],"dddd")</f>
        <v>lunes</v>
      </c>
      <c r="J2946" s="7" t="str">
        <f>TEXT(MONTH(Origen[[#This Row],[Fecha Compra]]),"MM")</f>
        <v>01</v>
      </c>
      <c r="K2946" s="7">
        <f>YEAR(Origen[[#This Row],[Fecha Compra]])</f>
        <v>2040</v>
      </c>
      <c r="L2946">
        <v>50</v>
      </c>
      <c r="M2946">
        <v>63</v>
      </c>
      <c r="N2946">
        <f>Origen[[#This Row],[Unidades]]*Origen[[#This Row],[PVP]]</f>
        <v>3150</v>
      </c>
      <c r="O2946" s="1" t="s">
        <v>127</v>
      </c>
      <c r="P2946" s="1" t="s">
        <v>6</v>
      </c>
      <c r="Q2946" s="1" t="s">
        <v>82</v>
      </c>
      <c r="R2946" s="1" t="s">
        <v>19</v>
      </c>
      <c r="S2946" s="1" t="s">
        <v>36</v>
      </c>
      <c r="T2946" s="1" t="s">
        <v>10</v>
      </c>
      <c r="U2946" s="1" t="s">
        <v>31</v>
      </c>
    </row>
    <row r="2947" spans="1:21" x14ac:dyDescent="0.25">
      <c r="A2947">
        <v>2949</v>
      </c>
      <c r="B2947">
        <f>IF(IFERROR(VLOOKUP(Origen[[#This Row],[Customer ID]],A2948:A6846,1,FALSE),0)&gt;0,1,0)</f>
        <v>0</v>
      </c>
      <c r="C2947">
        <v>61</v>
      </c>
      <c r="D2947" s="1" t="s">
        <v>134</v>
      </c>
      <c r="E2947" s="1" t="str">
        <f>IF(Origen[[#This Row],[Genero Sin Depurar]]="","Desconocido",Origen[[#This Row],[Genero Sin Depurar]])</f>
        <v>Female</v>
      </c>
      <c r="F2947" s="1" t="s">
        <v>77</v>
      </c>
      <c r="G2947" s="1" t="s">
        <v>4</v>
      </c>
      <c r="H2947" s="2">
        <v>51188</v>
      </c>
      <c r="I2947" s="2" t="str">
        <f>TEXT(Origen[[#This Row],[Fecha Compra]],"dddd")</f>
        <v>miércoles</v>
      </c>
      <c r="J2947" s="7" t="str">
        <f>TEXT(MONTH(Origen[[#This Row],[Fecha Compra]]),"MM")</f>
        <v>01</v>
      </c>
      <c r="K2947" s="7">
        <f>YEAR(Origen[[#This Row],[Fecha Compra]])</f>
        <v>2040</v>
      </c>
      <c r="L2947">
        <v>38</v>
      </c>
      <c r="M2947">
        <v>83</v>
      </c>
      <c r="N2947">
        <f>Origen[[#This Row],[Unidades]]*Origen[[#This Row],[PVP]]</f>
        <v>3154</v>
      </c>
      <c r="O2947" s="1" t="s">
        <v>111</v>
      </c>
      <c r="P2947" s="1" t="s">
        <v>26</v>
      </c>
      <c r="Q2947" s="1" t="s">
        <v>65</v>
      </c>
      <c r="R2947" s="1" t="s">
        <v>8</v>
      </c>
      <c r="S2947" s="1" t="s">
        <v>36</v>
      </c>
      <c r="T2947" s="1" t="s">
        <v>68</v>
      </c>
      <c r="U2947" s="1" t="s">
        <v>58</v>
      </c>
    </row>
    <row r="2948" spans="1:21" x14ac:dyDescent="0.25">
      <c r="A2948">
        <v>2950</v>
      </c>
      <c r="B2948">
        <f>IF(IFERROR(VLOOKUP(Origen[[#This Row],[Customer ID]],A2949:A6847,1,FALSE),0)&gt;0,1,0)</f>
        <v>0</v>
      </c>
      <c r="C2948">
        <v>25</v>
      </c>
      <c r="D2948" s="1" t="s">
        <v>134</v>
      </c>
      <c r="E2948" s="1" t="str">
        <f>IF(Origen[[#This Row],[Genero Sin Depurar]]="","Desconocido",Origen[[#This Row],[Genero Sin Depurar]])</f>
        <v>Female</v>
      </c>
      <c r="F2948" s="1" t="s">
        <v>88</v>
      </c>
      <c r="G2948" s="1" t="s">
        <v>49</v>
      </c>
      <c r="H2948" s="2">
        <v>51190</v>
      </c>
      <c r="I2948" s="2" t="str">
        <f>TEXT(Origen[[#This Row],[Fecha Compra]],"dddd")</f>
        <v>viernes</v>
      </c>
      <c r="J2948" s="7" t="str">
        <f>TEXT(MONTH(Origen[[#This Row],[Fecha Compra]]),"MM")</f>
        <v>01</v>
      </c>
      <c r="K2948" s="7">
        <f>YEAR(Origen[[#This Row],[Fecha Compra]])</f>
        <v>2040</v>
      </c>
      <c r="L2948">
        <v>15</v>
      </c>
      <c r="M2948">
        <v>93</v>
      </c>
      <c r="N2948">
        <f>Origen[[#This Row],[Unidades]]*Origen[[#This Row],[PVP]]</f>
        <v>1395</v>
      </c>
      <c r="O2948" s="1" t="s">
        <v>128</v>
      </c>
      <c r="P2948" s="1" t="s">
        <v>26</v>
      </c>
      <c r="Q2948" s="1" t="s">
        <v>82</v>
      </c>
      <c r="R2948" s="1" t="s">
        <v>19</v>
      </c>
      <c r="S2948" s="1" t="s">
        <v>56</v>
      </c>
      <c r="T2948" s="1" t="s">
        <v>28</v>
      </c>
      <c r="U2948" s="1" t="s">
        <v>31</v>
      </c>
    </row>
    <row r="2949" spans="1:21" x14ac:dyDescent="0.25">
      <c r="A2949">
        <v>2951</v>
      </c>
      <c r="B2949">
        <f>IF(IFERROR(VLOOKUP(Origen[[#This Row],[Customer ID]],A2950:A6848,1,FALSE),0)&gt;0,1,0)</f>
        <v>0</v>
      </c>
      <c r="C2949">
        <v>22</v>
      </c>
      <c r="D2949" s="1" t="s">
        <v>134</v>
      </c>
      <c r="E2949" s="1" t="str">
        <f>IF(Origen[[#This Row],[Genero Sin Depurar]]="","Desconocido",Origen[[#This Row],[Genero Sin Depurar]])</f>
        <v>Female</v>
      </c>
      <c r="F2949" s="1" t="s">
        <v>16</v>
      </c>
      <c r="G2949" s="1" t="s">
        <v>4</v>
      </c>
      <c r="H2949" s="2">
        <v>51192</v>
      </c>
      <c r="I2949" s="2" t="str">
        <f>TEXT(Origen[[#This Row],[Fecha Compra]],"dddd")</f>
        <v>domingo</v>
      </c>
      <c r="J2949" s="7" t="str">
        <f>TEXT(MONTH(Origen[[#This Row],[Fecha Compra]]),"MM")</f>
        <v>01</v>
      </c>
      <c r="K2949" s="7">
        <f>YEAR(Origen[[#This Row],[Fecha Compra]])</f>
        <v>2040</v>
      </c>
      <c r="L2949">
        <v>44</v>
      </c>
      <c r="M2949">
        <v>91</v>
      </c>
      <c r="N2949">
        <f>Origen[[#This Row],[Unidades]]*Origen[[#This Row],[PVP]]</f>
        <v>4004</v>
      </c>
      <c r="O2949" s="1" t="s">
        <v>128</v>
      </c>
      <c r="P2949" s="1" t="s">
        <v>18</v>
      </c>
      <c r="Q2949" s="1" t="s">
        <v>14</v>
      </c>
      <c r="R2949" s="1" t="s">
        <v>8</v>
      </c>
      <c r="S2949" s="1" t="s">
        <v>52</v>
      </c>
      <c r="T2949" s="1" t="s">
        <v>68</v>
      </c>
      <c r="U2949" s="1" t="s">
        <v>79</v>
      </c>
    </row>
    <row r="2950" spans="1:21" x14ac:dyDescent="0.25">
      <c r="A2950">
        <v>2952</v>
      </c>
      <c r="B2950">
        <f>IF(IFERROR(VLOOKUP(Origen[[#This Row],[Customer ID]],A2951:A6849,1,FALSE),0)&gt;0,1,0)</f>
        <v>0</v>
      </c>
      <c r="C2950">
        <v>47</v>
      </c>
      <c r="D2950" s="1" t="s">
        <v>134</v>
      </c>
      <c r="E2950" s="1" t="str">
        <f>IF(Origen[[#This Row],[Genero Sin Depurar]]="","Desconocido",Origen[[#This Row],[Genero Sin Depurar]])</f>
        <v>Female</v>
      </c>
      <c r="F2950" s="1" t="s">
        <v>101</v>
      </c>
      <c r="G2950" s="1" t="s">
        <v>49</v>
      </c>
      <c r="H2950" s="2">
        <v>51194</v>
      </c>
      <c r="I2950" s="2" t="str">
        <f>TEXT(Origen[[#This Row],[Fecha Compra]],"dddd")</f>
        <v>martes</v>
      </c>
      <c r="J2950" s="7" t="str">
        <f>TEXT(MONTH(Origen[[#This Row],[Fecha Compra]]),"MM")</f>
        <v>01</v>
      </c>
      <c r="K2950" s="7">
        <f>YEAR(Origen[[#This Row],[Fecha Compra]])</f>
        <v>2040</v>
      </c>
      <c r="L2950">
        <v>14</v>
      </c>
      <c r="M2950">
        <v>99</v>
      </c>
      <c r="N2950">
        <f>Origen[[#This Row],[Unidades]]*Origen[[#This Row],[PVP]]</f>
        <v>1386</v>
      </c>
      <c r="O2950" s="1" t="s">
        <v>54</v>
      </c>
      <c r="P2950" s="1" t="s">
        <v>6</v>
      </c>
      <c r="Q2950" s="1" t="s">
        <v>14</v>
      </c>
      <c r="R2950" s="1" t="s">
        <v>39</v>
      </c>
      <c r="S2950" s="1" t="s">
        <v>20</v>
      </c>
      <c r="T2950" s="1" t="s">
        <v>15</v>
      </c>
      <c r="U2950" s="1" t="s">
        <v>22</v>
      </c>
    </row>
    <row r="2951" spans="1:21" x14ac:dyDescent="0.25">
      <c r="A2951">
        <v>2953</v>
      </c>
      <c r="B2951">
        <f>IF(IFERROR(VLOOKUP(Origen[[#This Row],[Customer ID]],A2952:A6850,1,FALSE),0)&gt;0,1,0)</f>
        <v>0</v>
      </c>
      <c r="C2951">
        <v>50</v>
      </c>
      <c r="D2951" s="1" t="s">
        <v>134</v>
      </c>
      <c r="E2951" s="1" t="str">
        <f>IF(Origen[[#This Row],[Genero Sin Depurar]]="","Desconocido",Origen[[#This Row],[Genero Sin Depurar]])</f>
        <v>Female</v>
      </c>
      <c r="F2951" s="1" t="s">
        <v>115</v>
      </c>
      <c r="G2951" s="1" t="s">
        <v>49</v>
      </c>
      <c r="H2951" s="2">
        <v>51196</v>
      </c>
      <c r="I2951" s="2" t="str">
        <f>TEXT(Origen[[#This Row],[Fecha Compra]],"dddd")</f>
        <v>jueves</v>
      </c>
      <c r="J2951" s="7" t="str">
        <f>TEXT(MONTH(Origen[[#This Row],[Fecha Compra]]),"MM")</f>
        <v>01</v>
      </c>
      <c r="K2951" s="7">
        <f>YEAR(Origen[[#This Row],[Fecha Compra]])</f>
        <v>2040</v>
      </c>
      <c r="L2951">
        <v>5</v>
      </c>
      <c r="M2951">
        <v>24</v>
      </c>
      <c r="N2951">
        <f>Origen[[#This Row],[Unidades]]*Origen[[#This Row],[PVP]]</f>
        <v>120</v>
      </c>
      <c r="O2951" s="1" t="s">
        <v>72</v>
      </c>
      <c r="P2951" s="1" t="s">
        <v>26</v>
      </c>
      <c r="Q2951" s="1" t="s">
        <v>82</v>
      </c>
      <c r="R2951" s="1" t="s">
        <v>19</v>
      </c>
      <c r="S2951" s="1" t="s">
        <v>27</v>
      </c>
      <c r="T2951" s="1" t="s">
        <v>68</v>
      </c>
      <c r="U2951" s="1" t="s">
        <v>70</v>
      </c>
    </row>
    <row r="2952" spans="1:21" x14ac:dyDescent="0.25">
      <c r="A2952">
        <v>2954</v>
      </c>
      <c r="B2952">
        <f>IF(IFERROR(VLOOKUP(Origen[[#This Row],[Customer ID]],A2953:A6851,1,FALSE),0)&gt;0,1,0)</f>
        <v>0</v>
      </c>
      <c r="C2952">
        <v>45</v>
      </c>
      <c r="D2952" s="1" t="s">
        <v>134</v>
      </c>
      <c r="E2952" s="1" t="str">
        <f>IF(Origen[[#This Row],[Genero Sin Depurar]]="","Desconocido",Origen[[#This Row],[Genero Sin Depurar]])</f>
        <v>Female</v>
      </c>
      <c r="F2952" s="1" t="s">
        <v>63</v>
      </c>
      <c r="G2952" s="1" t="s">
        <v>4</v>
      </c>
      <c r="H2952" s="2">
        <v>51198</v>
      </c>
      <c r="I2952" s="2" t="str">
        <f>TEXT(Origen[[#This Row],[Fecha Compra]],"dddd")</f>
        <v>sábado</v>
      </c>
      <c r="J2952" s="7" t="str">
        <f>TEXT(MONTH(Origen[[#This Row],[Fecha Compra]]),"MM")</f>
        <v>01</v>
      </c>
      <c r="K2952" s="7">
        <f>YEAR(Origen[[#This Row],[Fecha Compra]])</f>
        <v>2040</v>
      </c>
      <c r="L2952">
        <v>11</v>
      </c>
      <c r="M2952">
        <v>82</v>
      </c>
      <c r="N2952">
        <f>Origen[[#This Row],[Unidades]]*Origen[[#This Row],[PVP]]</f>
        <v>902</v>
      </c>
      <c r="O2952" s="1" t="s">
        <v>110</v>
      </c>
      <c r="P2952" s="1" t="s">
        <v>26</v>
      </c>
      <c r="Q2952" s="1" t="s">
        <v>47</v>
      </c>
      <c r="R2952" s="1" t="s">
        <v>35</v>
      </c>
      <c r="S2952" s="1" t="s">
        <v>27</v>
      </c>
      <c r="T2952" s="1" t="s">
        <v>21</v>
      </c>
      <c r="U2952" s="1" t="s">
        <v>31</v>
      </c>
    </row>
    <row r="2953" spans="1:21" x14ac:dyDescent="0.25">
      <c r="A2953">
        <v>2955</v>
      </c>
      <c r="B2953">
        <f>IF(IFERROR(VLOOKUP(Origen[[#This Row],[Customer ID]],A2954:A6852,1,FALSE),0)&gt;0,1,0)</f>
        <v>0</v>
      </c>
      <c r="C2953">
        <v>33</v>
      </c>
      <c r="D2953" s="1" t="s">
        <v>134</v>
      </c>
      <c r="E2953" s="1" t="str">
        <f>IF(Origen[[#This Row],[Genero Sin Depurar]]="","Desconocido",Origen[[#This Row],[Genero Sin Depurar]])</f>
        <v>Female</v>
      </c>
      <c r="F2953" s="1" t="s">
        <v>95</v>
      </c>
      <c r="G2953" s="1" t="s">
        <v>4</v>
      </c>
      <c r="H2953" s="2">
        <v>51200</v>
      </c>
      <c r="I2953" s="2" t="str">
        <f>TEXT(Origen[[#This Row],[Fecha Compra]],"dddd")</f>
        <v>lunes</v>
      </c>
      <c r="J2953" s="7" t="str">
        <f>TEXT(MONTH(Origen[[#This Row],[Fecha Compra]]),"MM")</f>
        <v>01</v>
      </c>
      <c r="K2953" s="7">
        <f>YEAR(Origen[[#This Row],[Fecha Compra]])</f>
        <v>2040</v>
      </c>
      <c r="L2953">
        <v>15</v>
      </c>
      <c r="M2953">
        <v>28</v>
      </c>
      <c r="N2953">
        <f>Origen[[#This Row],[Unidades]]*Origen[[#This Row],[PVP]]</f>
        <v>420</v>
      </c>
      <c r="O2953" s="1" t="s">
        <v>129</v>
      </c>
      <c r="P2953" s="1" t="s">
        <v>26</v>
      </c>
      <c r="Q2953" s="1" t="s">
        <v>108</v>
      </c>
      <c r="R2953" s="1" t="s">
        <v>8</v>
      </c>
      <c r="S2953" s="1" t="s">
        <v>9</v>
      </c>
      <c r="T2953" s="1" t="s">
        <v>21</v>
      </c>
      <c r="U2953" s="1" t="s">
        <v>31</v>
      </c>
    </row>
    <row r="2954" spans="1:21" x14ac:dyDescent="0.25">
      <c r="A2954">
        <v>2956</v>
      </c>
      <c r="B2954">
        <f>IF(IFERROR(VLOOKUP(Origen[[#This Row],[Customer ID]],A2955:A6853,1,FALSE),0)&gt;0,1,0)</f>
        <v>0</v>
      </c>
      <c r="C2954">
        <v>42</v>
      </c>
      <c r="D2954" s="1" t="s">
        <v>134</v>
      </c>
      <c r="E2954" s="1" t="str">
        <f>IF(Origen[[#This Row],[Genero Sin Depurar]]="","Desconocido",Origen[[#This Row],[Genero Sin Depurar]])</f>
        <v>Female</v>
      </c>
      <c r="F2954" s="1" t="s">
        <v>119</v>
      </c>
      <c r="G2954" s="1" t="s">
        <v>24</v>
      </c>
      <c r="H2954" s="2">
        <v>51202</v>
      </c>
      <c r="I2954" s="2" t="str">
        <f>TEXT(Origen[[#This Row],[Fecha Compra]],"dddd")</f>
        <v>miércoles</v>
      </c>
      <c r="J2954" s="7" t="str">
        <f>TEXT(MONTH(Origen[[#This Row],[Fecha Compra]]),"MM")</f>
        <v>01</v>
      </c>
      <c r="K2954" s="7">
        <f>YEAR(Origen[[#This Row],[Fecha Compra]])</f>
        <v>2040</v>
      </c>
      <c r="L2954">
        <v>46</v>
      </c>
      <c r="M2954">
        <v>67</v>
      </c>
      <c r="N2954">
        <f>Origen[[#This Row],[Unidades]]*Origen[[#This Row],[PVP]]</f>
        <v>3082</v>
      </c>
      <c r="O2954" s="1" t="s">
        <v>111</v>
      </c>
      <c r="P2954" s="1" t="s">
        <v>26</v>
      </c>
      <c r="Q2954" s="1" t="s">
        <v>47</v>
      </c>
      <c r="R2954" s="1" t="s">
        <v>8</v>
      </c>
      <c r="S2954" s="1" t="s">
        <v>20</v>
      </c>
      <c r="T2954" s="1" t="s">
        <v>21</v>
      </c>
      <c r="U2954" s="1" t="s">
        <v>31</v>
      </c>
    </row>
    <row r="2955" spans="1:21" x14ac:dyDescent="0.25">
      <c r="A2955">
        <v>2957</v>
      </c>
      <c r="B2955">
        <f>IF(IFERROR(VLOOKUP(Origen[[#This Row],[Customer ID]],A2956:A6854,1,FALSE),0)&gt;0,1,0)</f>
        <v>0</v>
      </c>
      <c r="C2955">
        <v>52</v>
      </c>
      <c r="D2955" s="1" t="s">
        <v>134</v>
      </c>
      <c r="E2955" s="1" t="str">
        <f>IF(Origen[[#This Row],[Genero Sin Depurar]]="","Desconocido",Origen[[#This Row],[Genero Sin Depurar]])</f>
        <v>Female</v>
      </c>
      <c r="F2955" s="1" t="s">
        <v>63</v>
      </c>
      <c r="G2955" s="1" t="s">
        <v>4</v>
      </c>
      <c r="H2955" s="2">
        <v>51204</v>
      </c>
      <c r="I2955" s="2" t="str">
        <f>TEXT(Origen[[#This Row],[Fecha Compra]],"dddd")</f>
        <v>viernes</v>
      </c>
      <c r="J2955" s="7" t="str">
        <f>TEXT(MONTH(Origen[[#This Row],[Fecha Compra]]),"MM")</f>
        <v>01</v>
      </c>
      <c r="K2955" s="7">
        <f>YEAR(Origen[[#This Row],[Fecha Compra]])</f>
        <v>2040</v>
      </c>
      <c r="L2955">
        <v>30</v>
      </c>
      <c r="M2955">
        <v>88</v>
      </c>
      <c r="N2955">
        <f>Origen[[#This Row],[Unidades]]*Origen[[#This Row],[PVP]]</f>
        <v>2640</v>
      </c>
      <c r="O2955" s="1" t="s">
        <v>38</v>
      </c>
      <c r="P2955" s="1" t="s">
        <v>26</v>
      </c>
      <c r="Q2955" s="1" t="s">
        <v>60</v>
      </c>
      <c r="R2955" s="1" t="s">
        <v>39</v>
      </c>
      <c r="S2955" s="1" t="s">
        <v>36</v>
      </c>
      <c r="T2955" s="1" t="s">
        <v>10</v>
      </c>
      <c r="U2955" s="1" t="s">
        <v>70</v>
      </c>
    </row>
    <row r="2956" spans="1:21" x14ac:dyDescent="0.25">
      <c r="A2956">
        <v>2958</v>
      </c>
      <c r="B2956">
        <f>IF(IFERROR(VLOOKUP(Origen[[#This Row],[Customer ID]],A2957:A6855,1,FALSE),0)&gt;0,1,0)</f>
        <v>0</v>
      </c>
      <c r="C2956">
        <v>69</v>
      </c>
      <c r="D2956" s="1" t="s">
        <v>134</v>
      </c>
      <c r="E2956" s="1" t="str">
        <f>IF(Origen[[#This Row],[Genero Sin Depurar]]="","Desconocido",Origen[[#This Row],[Genero Sin Depurar]])</f>
        <v>Female</v>
      </c>
      <c r="F2956" s="1" t="s">
        <v>88</v>
      </c>
      <c r="G2956" s="1" t="s">
        <v>49</v>
      </c>
      <c r="H2956" s="2">
        <v>51206</v>
      </c>
      <c r="I2956" s="2" t="str">
        <f>TEXT(Origen[[#This Row],[Fecha Compra]],"dddd")</f>
        <v>domingo</v>
      </c>
      <c r="J2956" s="7" t="str">
        <f>TEXT(MONTH(Origen[[#This Row],[Fecha Compra]]),"MM")</f>
        <v>01</v>
      </c>
      <c r="K2956" s="7">
        <f>YEAR(Origen[[#This Row],[Fecha Compra]])</f>
        <v>2040</v>
      </c>
      <c r="L2956">
        <v>2</v>
      </c>
      <c r="M2956">
        <v>70</v>
      </c>
      <c r="N2956">
        <f>Origen[[#This Row],[Unidades]]*Origen[[#This Row],[PVP]]</f>
        <v>140</v>
      </c>
      <c r="O2956" s="1" t="s">
        <v>129</v>
      </c>
      <c r="P2956" s="1" t="s">
        <v>18</v>
      </c>
      <c r="Q2956" s="1" t="s">
        <v>7</v>
      </c>
      <c r="R2956" s="1" t="s">
        <v>39</v>
      </c>
      <c r="S2956" s="1" t="s">
        <v>36</v>
      </c>
      <c r="T2956" s="1" t="s">
        <v>15</v>
      </c>
      <c r="U2956" s="1" t="s">
        <v>31</v>
      </c>
    </row>
    <row r="2957" spans="1:21" x14ac:dyDescent="0.25">
      <c r="A2957">
        <v>2959</v>
      </c>
      <c r="B2957">
        <f>IF(IFERROR(VLOOKUP(Origen[[#This Row],[Customer ID]],A2958:A6856,1,FALSE),0)&gt;0,1,0)</f>
        <v>0</v>
      </c>
      <c r="C2957">
        <v>55</v>
      </c>
      <c r="D2957" s="1" t="s">
        <v>134</v>
      </c>
      <c r="E2957" s="1" t="str">
        <f>IF(Origen[[#This Row],[Genero Sin Depurar]]="","Desconocido",Origen[[#This Row],[Genero Sin Depurar]])</f>
        <v>Female</v>
      </c>
      <c r="F2957" s="1" t="s">
        <v>69</v>
      </c>
      <c r="G2957" s="1" t="s">
        <v>4</v>
      </c>
      <c r="H2957" s="2">
        <v>51208</v>
      </c>
      <c r="I2957" s="2" t="str">
        <f>TEXT(Origen[[#This Row],[Fecha Compra]],"dddd")</f>
        <v>martes</v>
      </c>
      <c r="J2957" s="7" t="str">
        <f>TEXT(MONTH(Origen[[#This Row],[Fecha Compra]]),"MM")</f>
        <v>01</v>
      </c>
      <c r="K2957" s="7">
        <f>YEAR(Origen[[#This Row],[Fecha Compra]])</f>
        <v>2040</v>
      </c>
      <c r="L2957">
        <v>28</v>
      </c>
      <c r="M2957">
        <v>100</v>
      </c>
      <c r="N2957">
        <f>Origen[[#This Row],[Unidades]]*Origen[[#This Row],[PVP]]</f>
        <v>2800</v>
      </c>
      <c r="O2957" s="1" t="s">
        <v>105</v>
      </c>
      <c r="P2957" s="1" t="s">
        <v>26</v>
      </c>
      <c r="Q2957" s="1" t="s">
        <v>76</v>
      </c>
      <c r="R2957" s="1" t="s">
        <v>35</v>
      </c>
      <c r="S2957" s="1" t="s">
        <v>36</v>
      </c>
      <c r="T2957" s="1" t="s">
        <v>28</v>
      </c>
      <c r="U2957" s="1" t="s">
        <v>70</v>
      </c>
    </row>
    <row r="2958" spans="1:21" x14ac:dyDescent="0.25">
      <c r="A2958">
        <v>2960</v>
      </c>
      <c r="B2958">
        <f>IF(IFERROR(VLOOKUP(Origen[[#This Row],[Customer ID]],A2959:A6857,1,FALSE),0)&gt;0,1,0)</f>
        <v>0</v>
      </c>
      <c r="C2958">
        <v>38</v>
      </c>
      <c r="D2958" s="1" t="s">
        <v>134</v>
      </c>
      <c r="E2958" s="1" t="str">
        <f>IF(Origen[[#This Row],[Genero Sin Depurar]]="","Desconocido",Origen[[#This Row],[Genero Sin Depurar]])</f>
        <v>Female</v>
      </c>
      <c r="F2958" s="1" t="s">
        <v>48</v>
      </c>
      <c r="G2958" s="1" t="s">
        <v>49</v>
      </c>
      <c r="H2958" s="2">
        <v>51210</v>
      </c>
      <c r="I2958" s="2" t="str">
        <f>TEXT(Origen[[#This Row],[Fecha Compra]],"dddd")</f>
        <v>jueves</v>
      </c>
      <c r="J2958" s="7" t="str">
        <f>TEXT(MONTH(Origen[[#This Row],[Fecha Compra]]),"MM")</f>
        <v>01</v>
      </c>
      <c r="K2958" s="7">
        <f>YEAR(Origen[[#This Row],[Fecha Compra]])</f>
        <v>2040</v>
      </c>
      <c r="L2958">
        <v>9</v>
      </c>
      <c r="M2958">
        <v>28</v>
      </c>
      <c r="N2958">
        <f>Origen[[#This Row],[Unidades]]*Origen[[#This Row],[PVP]]</f>
        <v>252</v>
      </c>
      <c r="O2958" s="1" t="s">
        <v>87</v>
      </c>
      <c r="P2958" s="1" t="s">
        <v>6</v>
      </c>
      <c r="Q2958" s="1" t="s">
        <v>14</v>
      </c>
      <c r="R2958" s="1" t="s">
        <v>35</v>
      </c>
      <c r="S2958" s="1" t="s">
        <v>20</v>
      </c>
      <c r="T2958" s="1" t="s">
        <v>28</v>
      </c>
      <c r="U2958" s="1" t="s">
        <v>40</v>
      </c>
    </row>
    <row r="2959" spans="1:21" x14ac:dyDescent="0.25">
      <c r="A2959">
        <v>2961</v>
      </c>
      <c r="B2959">
        <f>IF(IFERROR(VLOOKUP(Origen[[#This Row],[Customer ID]],A2960:A6858,1,FALSE),0)&gt;0,1,0)</f>
        <v>0</v>
      </c>
      <c r="C2959">
        <v>57</v>
      </c>
      <c r="D2959" s="1" t="s">
        <v>134</v>
      </c>
      <c r="E2959" s="1" t="str">
        <f>IF(Origen[[#This Row],[Genero Sin Depurar]]="","Desconocido",Origen[[#This Row],[Genero Sin Depurar]])</f>
        <v>Female</v>
      </c>
      <c r="F2959" s="1" t="s">
        <v>44</v>
      </c>
      <c r="G2959" s="1" t="s">
        <v>45</v>
      </c>
      <c r="H2959" s="2">
        <v>51212</v>
      </c>
      <c r="I2959" s="2" t="str">
        <f>TEXT(Origen[[#This Row],[Fecha Compra]],"dddd")</f>
        <v>sábado</v>
      </c>
      <c r="J2959" s="7" t="str">
        <f>TEXT(MONTH(Origen[[#This Row],[Fecha Compra]]),"MM")</f>
        <v>01</v>
      </c>
      <c r="K2959" s="7">
        <f>YEAR(Origen[[#This Row],[Fecha Compra]])</f>
        <v>2040</v>
      </c>
      <c r="L2959">
        <v>47</v>
      </c>
      <c r="M2959">
        <v>48</v>
      </c>
      <c r="N2959">
        <f>Origen[[#This Row],[Unidades]]*Origen[[#This Row],[PVP]]</f>
        <v>2256</v>
      </c>
      <c r="O2959" s="1" t="s">
        <v>98</v>
      </c>
      <c r="P2959" s="1" t="s">
        <v>18</v>
      </c>
      <c r="Q2959" s="1" t="s">
        <v>60</v>
      </c>
      <c r="R2959" s="1" t="s">
        <v>19</v>
      </c>
      <c r="S2959" s="1" t="s">
        <v>36</v>
      </c>
      <c r="T2959" s="1" t="s">
        <v>21</v>
      </c>
      <c r="U2959" s="1" t="s">
        <v>22</v>
      </c>
    </row>
    <row r="2960" spans="1:21" x14ac:dyDescent="0.25">
      <c r="A2960">
        <v>2962</v>
      </c>
      <c r="B2960">
        <f>IF(IFERROR(VLOOKUP(Origen[[#This Row],[Customer ID]],A2961:A6859,1,FALSE),0)&gt;0,1,0)</f>
        <v>0</v>
      </c>
      <c r="C2960">
        <v>33</v>
      </c>
      <c r="D2960" s="1" t="s">
        <v>134</v>
      </c>
      <c r="E2960" s="1" t="str">
        <f>IF(Origen[[#This Row],[Genero Sin Depurar]]="","Desconocido",Origen[[#This Row],[Genero Sin Depurar]])</f>
        <v>Female</v>
      </c>
      <c r="F2960" s="1" t="s">
        <v>86</v>
      </c>
      <c r="G2960" s="1" t="s">
        <v>4</v>
      </c>
      <c r="H2960" s="2">
        <v>51214</v>
      </c>
      <c r="I2960" s="2" t="str">
        <f>TEXT(Origen[[#This Row],[Fecha Compra]],"dddd")</f>
        <v>lunes</v>
      </c>
      <c r="J2960" s="7" t="str">
        <f>TEXT(MONTH(Origen[[#This Row],[Fecha Compra]]),"MM")</f>
        <v>01</v>
      </c>
      <c r="K2960" s="7">
        <f>YEAR(Origen[[#This Row],[Fecha Compra]])</f>
        <v>2040</v>
      </c>
      <c r="L2960">
        <v>21</v>
      </c>
      <c r="M2960">
        <v>43</v>
      </c>
      <c r="N2960">
        <f>Origen[[#This Row],[Unidades]]*Origen[[#This Row],[PVP]]</f>
        <v>903</v>
      </c>
      <c r="O2960" s="1" t="s">
        <v>64</v>
      </c>
      <c r="P2960" s="1" t="s">
        <v>18</v>
      </c>
      <c r="Q2960" s="1" t="s">
        <v>62</v>
      </c>
      <c r="R2960" s="1" t="s">
        <v>39</v>
      </c>
      <c r="S2960" s="1" t="s">
        <v>20</v>
      </c>
      <c r="T2960" s="1" t="s">
        <v>68</v>
      </c>
      <c r="U2960" s="1" t="s">
        <v>58</v>
      </c>
    </row>
    <row r="2961" spans="1:21" x14ac:dyDescent="0.25">
      <c r="A2961">
        <v>2963</v>
      </c>
      <c r="B2961">
        <f>IF(IFERROR(VLOOKUP(Origen[[#This Row],[Customer ID]],A2962:A6860,1,FALSE),0)&gt;0,1,0)</f>
        <v>0</v>
      </c>
      <c r="C2961">
        <v>57</v>
      </c>
      <c r="D2961" s="1" t="s">
        <v>134</v>
      </c>
      <c r="E2961" s="1" t="str">
        <f>IF(Origen[[#This Row],[Genero Sin Depurar]]="","Desconocido",Origen[[#This Row],[Genero Sin Depurar]])</f>
        <v>Female</v>
      </c>
      <c r="F2961" s="1" t="s">
        <v>77</v>
      </c>
      <c r="G2961" s="1" t="s">
        <v>4</v>
      </c>
      <c r="H2961" s="2">
        <v>51216</v>
      </c>
      <c r="I2961" s="2" t="str">
        <f>TEXT(Origen[[#This Row],[Fecha Compra]],"dddd")</f>
        <v>miércoles</v>
      </c>
      <c r="J2961" s="7" t="str">
        <f>TEXT(MONTH(Origen[[#This Row],[Fecha Compra]]),"MM")</f>
        <v>01</v>
      </c>
      <c r="K2961" s="7">
        <f>YEAR(Origen[[#This Row],[Fecha Compra]])</f>
        <v>2040</v>
      </c>
      <c r="L2961">
        <v>42</v>
      </c>
      <c r="M2961">
        <v>40</v>
      </c>
      <c r="N2961">
        <f>Origen[[#This Row],[Unidades]]*Origen[[#This Row],[PVP]]</f>
        <v>1680</v>
      </c>
      <c r="O2961" s="1" t="s">
        <v>81</v>
      </c>
      <c r="P2961" s="1" t="s">
        <v>6</v>
      </c>
      <c r="Q2961" s="1" t="s">
        <v>51</v>
      </c>
      <c r="R2961" s="1" t="s">
        <v>39</v>
      </c>
      <c r="S2961" s="1" t="s">
        <v>9</v>
      </c>
      <c r="T2961" s="1" t="s">
        <v>21</v>
      </c>
      <c r="U2961" s="1" t="s">
        <v>79</v>
      </c>
    </row>
    <row r="2962" spans="1:21" x14ac:dyDescent="0.25">
      <c r="A2962">
        <v>2964</v>
      </c>
      <c r="B2962">
        <f>IF(IFERROR(VLOOKUP(Origen[[#This Row],[Customer ID]],A2963:A6861,1,FALSE),0)&gt;0,1,0)</f>
        <v>0</v>
      </c>
      <c r="C2962">
        <v>52</v>
      </c>
      <c r="D2962" s="1" t="s">
        <v>134</v>
      </c>
      <c r="E2962" s="1" t="str">
        <f>IF(Origen[[#This Row],[Genero Sin Depurar]]="","Desconocido",Origen[[#This Row],[Genero Sin Depurar]])</f>
        <v>Female</v>
      </c>
      <c r="F2962" s="1" t="s">
        <v>119</v>
      </c>
      <c r="G2962" s="1" t="s">
        <v>24</v>
      </c>
      <c r="H2962" s="2">
        <v>51218</v>
      </c>
      <c r="I2962" s="2" t="str">
        <f>TEXT(Origen[[#This Row],[Fecha Compra]],"dddd")</f>
        <v>viernes</v>
      </c>
      <c r="J2962" s="7" t="str">
        <f>TEXT(MONTH(Origen[[#This Row],[Fecha Compra]]),"MM")</f>
        <v>01</v>
      </c>
      <c r="K2962" s="7">
        <f>YEAR(Origen[[#This Row],[Fecha Compra]])</f>
        <v>2040</v>
      </c>
      <c r="L2962">
        <v>28</v>
      </c>
      <c r="M2962">
        <v>97</v>
      </c>
      <c r="N2962">
        <f>Origen[[#This Row],[Unidades]]*Origen[[#This Row],[PVP]]</f>
        <v>2716</v>
      </c>
      <c r="O2962" s="1" t="s">
        <v>13</v>
      </c>
      <c r="P2962" s="1" t="s">
        <v>26</v>
      </c>
      <c r="Q2962" s="1" t="s">
        <v>92</v>
      </c>
      <c r="R2962" s="1" t="s">
        <v>19</v>
      </c>
      <c r="S2962" s="1" t="s">
        <v>20</v>
      </c>
      <c r="T2962" s="1" t="s">
        <v>21</v>
      </c>
      <c r="U2962" s="1" t="s">
        <v>22</v>
      </c>
    </row>
    <row r="2963" spans="1:21" x14ac:dyDescent="0.25">
      <c r="A2963">
        <v>2965</v>
      </c>
      <c r="B2963">
        <f>IF(IFERROR(VLOOKUP(Origen[[#This Row],[Customer ID]],A2964:A6862,1,FALSE),0)&gt;0,1,0)</f>
        <v>0</v>
      </c>
      <c r="C2963">
        <v>44</v>
      </c>
      <c r="D2963" s="1" t="s">
        <v>134</v>
      </c>
      <c r="E2963" s="1" t="str">
        <f>IF(Origen[[#This Row],[Genero Sin Depurar]]="","Desconocido",Origen[[#This Row],[Genero Sin Depurar]])</f>
        <v>Female</v>
      </c>
      <c r="F2963" s="1" t="s">
        <v>44</v>
      </c>
      <c r="G2963" s="1" t="s">
        <v>45</v>
      </c>
      <c r="H2963" s="2">
        <v>51220</v>
      </c>
      <c r="I2963" s="2" t="str">
        <f>TEXT(Origen[[#This Row],[Fecha Compra]],"dddd")</f>
        <v>domingo</v>
      </c>
      <c r="J2963" s="7" t="str">
        <f>TEXT(MONTH(Origen[[#This Row],[Fecha Compra]]),"MM")</f>
        <v>01</v>
      </c>
      <c r="K2963" s="7">
        <f>YEAR(Origen[[#This Row],[Fecha Compra]])</f>
        <v>2040</v>
      </c>
      <c r="L2963">
        <v>13</v>
      </c>
      <c r="M2963">
        <v>25</v>
      </c>
      <c r="N2963">
        <f>Origen[[#This Row],[Unidades]]*Origen[[#This Row],[PVP]]</f>
        <v>325</v>
      </c>
      <c r="O2963" s="1" t="s">
        <v>105</v>
      </c>
      <c r="P2963" s="1" t="s">
        <v>18</v>
      </c>
      <c r="Q2963" s="1" t="s">
        <v>34</v>
      </c>
      <c r="R2963" s="1" t="s">
        <v>39</v>
      </c>
      <c r="S2963" s="1" t="s">
        <v>52</v>
      </c>
      <c r="T2963" s="1" t="s">
        <v>10</v>
      </c>
      <c r="U2963" s="1" t="s">
        <v>11</v>
      </c>
    </row>
    <row r="2964" spans="1:21" x14ac:dyDescent="0.25">
      <c r="A2964">
        <v>2966</v>
      </c>
      <c r="B2964">
        <f>IF(IFERROR(VLOOKUP(Origen[[#This Row],[Customer ID]],A2965:A6863,1,FALSE),0)&gt;0,1,0)</f>
        <v>0</v>
      </c>
      <c r="C2964">
        <v>48</v>
      </c>
      <c r="D2964" s="1" t="s">
        <v>134</v>
      </c>
      <c r="E2964" s="1" t="str">
        <f>IF(Origen[[#This Row],[Genero Sin Depurar]]="","Desconocido",Origen[[#This Row],[Genero Sin Depurar]])</f>
        <v>Female</v>
      </c>
      <c r="F2964" s="1" t="s">
        <v>101</v>
      </c>
      <c r="G2964" s="1" t="s">
        <v>49</v>
      </c>
      <c r="H2964" s="2">
        <v>51222</v>
      </c>
      <c r="I2964" s="2" t="str">
        <f>TEXT(Origen[[#This Row],[Fecha Compra]],"dddd")</f>
        <v>martes</v>
      </c>
      <c r="J2964" s="7" t="str">
        <f>TEXT(MONTH(Origen[[#This Row],[Fecha Compra]]),"MM")</f>
        <v>01</v>
      </c>
      <c r="K2964" s="7">
        <f>YEAR(Origen[[#This Row],[Fecha Compra]])</f>
        <v>2040</v>
      </c>
      <c r="L2964">
        <v>25</v>
      </c>
      <c r="M2964">
        <v>45</v>
      </c>
      <c r="N2964">
        <f>Origen[[#This Row],[Unidades]]*Origen[[#This Row],[PVP]]</f>
        <v>1125</v>
      </c>
      <c r="O2964" s="1" t="s">
        <v>61</v>
      </c>
      <c r="P2964" s="1" t="s">
        <v>26</v>
      </c>
      <c r="Q2964" s="1" t="s">
        <v>126</v>
      </c>
      <c r="R2964" s="1" t="s">
        <v>35</v>
      </c>
      <c r="S2964" s="1" t="s">
        <v>36</v>
      </c>
      <c r="T2964" s="1" t="s">
        <v>28</v>
      </c>
      <c r="U2964" s="1" t="s">
        <v>11</v>
      </c>
    </row>
    <row r="2965" spans="1:21" x14ac:dyDescent="0.25">
      <c r="A2965">
        <v>2967</v>
      </c>
      <c r="B2965">
        <f>IF(IFERROR(VLOOKUP(Origen[[#This Row],[Customer ID]],A2966:A6864,1,FALSE),0)&gt;0,1,0)</f>
        <v>0</v>
      </c>
      <c r="C2965">
        <v>52</v>
      </c>
      <c r="D2965" s="1" t="s">
        <v>134</v>
      </c>
      <c r="E2965" s="1" t="str">
        <f>IF(Origen[[#This Row],[Genero Sin Depurar]]="","Desconocido",Origen[[#This Row],[Genero Sin Depurar]])</f>
        <v>Female</v>
      </c>
      <c r="F2965" s="1" t="s">
        <v>119</v>
      </c>
      <c r="G2965" s="1" t="s">
        <v>24</v>
      </c>
      <c r="H2965" s="2">
        <v>51224</v>
      </c>
      <c r="I2965" s="2" t="str">
        <f>TEXT(Origen[[#This Row],[Fecha Compra]],"dddd")</f>
        <v>jueves</v>
      </c>
      <c r="J2965" s="7" t="str">
        <f>TEXT(MONTH(Origen[[#This Row],[Fecha Compra]]),"MM")</f>
        <v>01</v>
      </c>
      <c r="K2965" s="7">
        <f>YEAR(Origen[[#This Row],[Fecha Compra]])</f>
        <v>2040</v>
      </c>
      <c r="L2965">
        <v>38</v>
      </c>
      <c r="M2965">
        <v>49</v>
      </c>
      <c r="N2965">
        <f>Origen[[#This Row],[Unidades]]*Origen[[#This Row],[PVP]]</f>
        <v>1862</v>
      </c>
      <c r="O2965" s="1" t="s">
        <v>83</v>
      </c>
      <c r="P2965" s="1" t="s">
        <v>6</v>
      </c>
      <c r="Q2965" s="1" t="s">
        <v>103</v>
      </c>
      <c r="R2965" s="1" t="s">
        <v>39</v>
      </c>
      <c r="S2965" s="1" t="s">
        <v>56</v>
      </c>
      <c r="T2965" s="1" t="s">
        <v>68</v>
      </c>
      <c r="U2965" s="1" t="s">
        <v>79</v>
      </c>
    </row>
    <row r="2966" spans="1:21" x14ac:dyDescent="0.25">
      <c r="A2966">
        <v>2968</v>
      </c>
      <c r="B2966">
        <f>IF(IFERROR(VLOOKUP(Origen[[#This Row],[Customer ID]],A2967:A6865,1,FALSE),0)&gt;0,1,0)</f>
        <v>0</v>
      </c>
      <c r="C2966">
        <v>34</v>
      </c>
      <c r="D2966" s="1" t="s">
        <v>134</v>
      </c>
      <c r="E2966" s="1" t="str">
        <f>IF(Origen[[#This Row],[Genero Sin Depurar]]="","Desconocido",Origen[[#This Row],[Genero Sin Depurar]])</f>
        <v>Female</v>
      </c>
      <c r="F2966" s="1" t="s">
        <v>32</v>
      </c>
      <c r="G2966" s="1" t="s">
        <v>24</v>
      </c>
      <c r="H2966" s="2">
        <v>51226</v>
      </c>
      <c r="I2966" s="2" t="str">
        <f>TEXT(Origen[[#This Row],[Fecha Compra]],"dddd")</f>
        <v>sábado</v>
      </c>
      <c r="J2966" s="7" t="str">
        <f>TEXT(MONTH(Origen[[#This Row],[Fecha Compra]]),"MM")</f>
        <v>01</v>
      </c>
      <c r="K2966" s="7">
        <f>YEAR(Origen[[#This Row],[Fecha Compra]])</f>
        <v>2040</v>
      </c>
      <c r="L2966">
        <v>40</v>
      </c>
      <c r="M2966">
        <v>36</v>
      </c>
      <c r="N2966">
        <f>Origen[[#This Row],[Unidades]]*Origen[[#This Row],[PVP]]</f>
        <v>1440</v>
      </c>
      <c r="O2966" s="1" t="s">
        <v>98</v>
      </c>
      <c r="P2966" s="1" t="s">
        <v>6</v>
      </c>
      <c r="Q2966" s="1" t="s">
        <v>47</v>
      </c>
      <c r="R2966" s="1" t="s">
        <v>35</v>
      </c>
      <c r="S2966" s="1" t="s">
        <v>20</v>
      </c>
      <c r="T2966" s="1" t="s">
        <v>10</v>
      </c>
      <c r="U2966" s="1" t="s">
        <v>31</v>
      </c>
    </row>
    <row r="2967" spans="1:21" x14ac:dyDescent="0.25">
      <c r="A2967">
        <v>2969</v>
      </c>
      <c r="B2967">
        <f>IF(IFERROR(VLOOKUP(Origen[[#This Row],[Customer ID]],A2968:A6866,1,FALSE),0)&gt;0,1,0)</f>
        <v>0</v>
      </c>
      <c r="C2967">
        <v>26</v>
      </c>
      <c r="D2967" s="1" t="s">
        <v>134</v>
      </c>
      <c r="E2967" s="1" t="str">
        <f>IF(Origen[[#This Row],[Genero Sin Depurar]]="","Desconocido",Origen[[#This Row],[Genero Sin Depurar]])</f>
        <v>Female</v>
      </c>
      <c r="F2967" s="1" t="s">
        <v>12</v>
      </c>
      <c r="G2967" s="1" t="s">
        <v>4</v>
      </c>
      <c r="H2967" s="2">
        <v>51228</v>
      </c>
      <c r="I2967" s="2" t="str">
        <f>TEXT(Origen[[#This Row],[Fecha Compra]],"dddd")</f>
        <v>lunes</v>
      </c>
      <c r="J2967" s="7" t="str">
        <f>TEXT(MONTH(Origen[[#This Row],[Fecha Compra]]),"MM")</f>
        <v>01</v>
      </c>
      <c r="K2967" s="7">
        <f>YEAR(Origen[[#This Row],[Fecha Compra]])</f>
        <v>2040</v>
      </c>
      <c r="L2967">
        <v>25</v>
      </c>
      <c r="M2967">
        <v>48</v>
      </c>
      <c r="N2967">
        <f>Origen[[#This Row],[Unidades]]*Origen[[#This Row],[PVP]]</f>
        <v>1200</v>
      </c>
      <c r="O2967" s="1" t="s">
        <v>113</v>
      </c>
      <c r="P2967" s="1" t="s">
        <v>18</v>
      </c>
      <c r="Q2967" s="1" t="s">
        <v>7</v>
      </c>
      <c r="R2967" s="1" t="s">
        <v>39</v>
      </c>
      <c r="S2967" s="1" t="s">
        <v>9</v>
      </c>
      <c r="T2967" s="1" t="s">
        <v>15</v>
      </c>
      <c r="U2967" s="1" t="s">
        <v>79</v>
      </c>
    </row>
    <row r="2968" spans="1:21" x14ac:dyDescent="0.25">
      <c r="A2968">
        <v>2970</v>
      </c>
      <c r="B2968">
        <f>IF(IFERROR(VLOOKUP(Origen[[#This Row],[Customer ID]],A2969:A6867,1,FALSE),0)&gt;0,1,0)</f>
        <v>0</v>
      </c>
      <c r="C2968">
        <v>36</v>
      </c>
      <c r="D2968" s="1" t="s">
        <v>134</v>
      </c>
      <c r="E2968" s="1" t="str">
        <f>IF(Origen[[#This Row],[Genero Sin Depurar]]="","Desconocido",Origen[[#This Row],[Genero Sin Depurar]])</f>
        <v>Female</v>
      </c>
      <c r="F2968" s="1" t="s">
        <v>115</v>
      </c>
      <c r="G2968" s="1" t="s">
        <v>49</v>
      </c>
      <c r="H2968" s="2">
        <v>51230</v>
      </c>
      <c r="I2968" s="2" t="str">
        <f>TEXT(Origen[[#This Row],[Fecha Compra]],"dddd")</f>
        <v>miércoles</v>
      </c>
      <c r="J2968" s="7" t="str">
        <f>TEXT(MONTH(Origen[[#This Row],[Fecha Compra]]),"MM")</f>
        <v>01</v>
      </c>
      <c r="K2968" s="7">
        <f>YEAR(Origen[[#This Row],[Fecha Compra]])</f>
        <v>2040</v>
      </c>
      <c r="L2968">
        <v>20</v>
      </c>
      <c r="M2968">
        <v>62</v>
      </c>
      <c r="N2968">
        <f>Origen[[#This Row],[Unidades]]*Origen[[#This Row],[PVP]]</f>
        <v>1240</v>
      </c>
      <c r="O2968" s="1" t="s">
        <v>111</v>
      </c>
      <c r="P2968" s="1" t="s">
        <v>18</v>
      </c>
      <c r="Q2968" s="1" t="s">
        <v>126</v>
      </c>
      <c r="R2968" s="1" t="s">
        <v>39</v>
      </c>
      <c r="S2968" s="1" t="s">
        <v>27</v>
      </c>
      <c r="T2968" s="1" t="s">
        <v>15</v>
      </c>
      <c r="U2968" s="1" t="s">
        <v>79</v>
      </c>
    </row>
    <row r="2969" spans="1:21" x14ac:dyDescent="0.25">
      <c r="A2969">
        <v>2971</v>
      </c>
      <c r="B2969">
        <f>IF(IFERROR(VLOOKUP(Origen[[#This Row],[Customer ID]],A2970:A6868,1,FALSE),0)&gt;0,1,0)</f>
        <v>0</v>
      </c>
      <c r="C2969">
        <v>24</v>
      </c>
      <c r="D2969" s="1" t="s">
        <v>134</v>
      </c>
      <c r="E2969" s="1" t="str">
        <f>IF(Origen[[#This Row],[Genero Sin Depurar]]="","Desconocido",Origen[[#This Row],[Genero Sin Depurar]])</f>
        <v>Female</v>
      </c>
      <c r="F2969" s="1" t="s">
        <v>88</v>
      </c>
      <c r="G2969" s="1" t="s">
        <v>49</v>
      </c>
      <c r="H2969" s="2">
        <v>51232</v>
      </c>
      <c r="I2969" s="2" t="str">
        <f>TEXT(Origen[[#This Row],[Fecha Compra]],"dddd")</f>
        <v>viernes</v>
      </c>
      <c r="J2969" s="7" t="str">
        <f>TEXT(MONTH(Origen[[#This Row],[Fecha Compra]]),"MM")</f>
        <v>01</v>
      </c>
      <c r="K2969" s="7">
        <f>YEAR(Origen[[#This Row],[Fecha Compra]])</f>
        <v>2040</v>
      </c>
      <c r="L2969">
        <v>44</v>
      </c>
      <c r="M2969">
        <v>74</v>
      </c>
      <c r="N2969">
        <f>Origen[[#This Row],[Unidades]]*Origen[[#This Row],[PVP]]</f>
        <v>3256</v>
      </c>
      <c r="O2969" s="1" t="s">
        <v>93</v>
      </c>
      <c r="P2969" s="1" t="s">
        <v>26</v>
      </c>
      <c r="Q2969" s="1" t="s">
        <v>34</v>
      </c>
      <c r="R2969" s="1" t="s">
        <v>8</v>
      </c>
      <c r="S2969" s="1" t="s">
        <v>20</v>
      </c>
      <c r="T2969" s="1" t="s">
        <v>21</v>
      </c>
      <c r="U2969" s="1" t="s">
        <v>58</v>
      </c>
    </row>
    <row r="2970" spans="1:21" x14ac:dyDescent="0.25">
      <c r="A2970">
        <v>2972</v>
      </c>
      <c r="B2970">
        <f>IF(IFERROR(VLOOKUP(Origen[[#This Row],[Customer ID]],A2971:A6869,1,FALSE),0)&gt;0,1,0)</f>
        <v>0</v>
      </c>
      <c r="C2970">
        <v>30</v>
      </c>
      <c r="D2970" s="1" t="s">
        <v>134</v>
      </c>
      <c r="E2970" s="1" t="str">
        <f>IF(Origen[[#This Row],[Genero Sin Depurar]]="","Desconocido",Origen[[#This Row],[Genero Sin Depurar]])</f>
        <v>Female</v>
      </c>
      <c r="F2970" s="1" t="s">
        <v>48</v>
      </c>
      <c r="G2970" s="1" t="s">
        <v>49</v>
      </c>
      <c r="H2970" s="2">
        <v>51234</v>
      </c>
      <c r="I2970" s="2" t="str">
        <f>TEXT(Origen[[#This Row],[Fecha Compra]],"dddd")</f>
        <v>domingo</v>
      </c>
      <c r="J2970" s="7" t="str">
        <f>TEXT(MONTH(Origen[[#This Row],[Fecha Compra]]),"MM")</f>
        <v>01</v>
      </c>
      <c r="K2970" s="7">
        <f>YEAR(Origen[[#This Row],[Fecha Compra]])</f>
        <v>2040</v>
      </c>
      <c r="L2970">
        <v>9</v>
      </c>
      <c r="M2970">
        <v>100</v>
      </c>
      <c r="N2970">
        <f>Origen[[#This Row],[Unidades]]*Origen[[#This Row],[PVP]]</f>
        <v>900</v>
      </c>
      <c r="O2970" s="1" t="s">
        <v>122</v>
      </c>
      <c r="P2970" s="1" t="s">
        <v>6</v>
      </c>
      <c r="Q2970" s="1" t="s">
        <v>116</v>
      </c>
      <c r="R2970" s="1" t="s">
        <v>39</v>
      </c>
      <c r="S2970" s="1" t="s">
        <v>27</v>
      </c>
      <c r="T2970" s="1" t="s">
        <v>28</v>
      </c>
      <c r="U2970" s="1" t="s">
        <v>79</v>
      </c>
    </row>
    <row r="2971" spans="1:21" x14ac:dyDescent="0.25">
      <c r="A2971">
        <v>2973</v>
      </c>
      <c r="B2971">
        <f>IF(IFERROR(VLOOKUP(Origen[[#This Row],[Customer ID]],A2972:A6870,1,FALSE),0)&gt;0,1,0)</f>
        <v>0</v>
      </c>
      <c r="C2971">
        <v>31</v>
      </c>
      <c r="D2971" s="1" t="s">
        <v>134</v>
      </c>
      <c r="E2971" s="1" t="str">
        <f>IF(Origen[[#This Row],[Genero Sin Depurar]]="","Desconocido",Origen[[#This Row],[Genero Sin Depurar]])</f>
        <v>Female</v>
      </c>
      <c r="F2971" s="1" t="s">
        <v>84</v>
      </c>
      <c r="G2971" s="1" t="s">
        <v>45</v>
      </c>
      <c r="H2971" s="2">
        <v>51236</v>
      </c>
      <c r="I2971" s="2" t="str">
        <f>TEXT(Origen[[#This Row],[Fecha Compra]],"dddd")</f>
        <v>martes</v>
      </c>
      <c r="J2971" s="7" t="str">
        <f>TEXT(MONTH(Origen[[#This Row],[Fecha Compra]]),"MM")</f>
        <v>01</v>
      </c>
      <c r="K2971" s="7">
        <f>YEAR(Origen[[#This Row],[Fecha Compra]])</f>
        <v>2040</v>
      </c>
      <c r="L2971">
        <v>11</v>
      </c>
      <c r="M2971">
        <v>39</v>
      </c>
      <c r="N2971">
        <f>Origen[[#This Row],[Unidades]]*Origen[[#This Row],[PVP]]</f>
        <v>429</v>
      </c>
      <c r="O2971" s="1" t="s">
        <v>66</v>
      </c>
      <c r="P2971" s="1" t="s">
        <v>18</v>
      </c>
      <c r="Q2971" s="1" t="s">
        <v>108</v>
      </c>
      <c r="R2971" s="1" t="s">
        <v>39</v>
      </c>
      <c r="S2971" s="1" t="s">
        <v>20</v>
      </c>
      <c r="T2971" s="1" t="s">
        <v>10</v>
      </c>
      <c r="U2971" s="1" t="s">
        <v>79</v>
      </c>
    </row>
    <row r="2972" spans="1:21" x14ac:dyDescent="0.25">
      <c r="A2972">
        <v>2974</v>
      </c>
      <c r="B2972">
        <f>IF(IFERROR(VLOOKUP(Origen[[#This Row],[Customer ID]],A2973:A6871,1,FALSE),0)&gt;0,1,0)</f>
        <v>0</v>
      </c>
      <c r="C2972">
        <v>25</v>
      </c>
      <c r="D2972" s="1" t="s">
        <v>134</v>
      </c>
      <c r="E2972" s="1" t="str">
        <f>IF(Origen[[#This Row],[Genero Sin Depurar]]="","Desconocido",Origen[[#This Row],[Genero Sin Depurar]])</f>
        <v>Female</v>
      </c>
      <c r="F2972" s="1" t="s">
        <v>119</v>
      </c>
      <c r="G2972" s="1" t="s">
        <v>24</v>
      </c>
      <c r="H2972" s="2">
        <v>51238</v>
      </c>
      <c r="I2972" s="2" t="str">
        <f>TEXT(Origen[[#This Row],[Fecha Compra]],"dddd")</f>
        <v>jueves</v>
      </c>
      <c r="J2972" s="7" t="str">
        <f>TEXT(MONTH(Origen[[#This Row],[Fecha Compra]]),"MM")</f>
        <v>01</v>
      </c>
      <c r="K2972" s="7">
        <f>YEAR(Origen[[#This Row],[Fecha Compra]])</f>
        <v>2040</v>
      </c>
      <c r="L2972">
        <v>3</v>
      </c>
      <c r="M2972">
        <v>65</v>
      </c>
      <c r="N2972">
        <f>Origen[[#This Row],[Unidades]]*Origen[[#This Row],[PVP]]</f>
        <v>195</v>
      </c>
      <c r="O2972" s="1" t="s">
        <v>98</v>
      </c>
      <c r="P2972" s="1" t="s">
        <v>26</v>
      </c>
      <c r="Q2972" s="1" t="s">
        <v>126</v>
      </c>
      <c r="R2972" s="1" t="s">
        <v>35</v>
      </c>
      <c r="S2972" s="1" t="s">
        <v>56</v>
      </c>
      <c r="T2972" s="1" t="s">
        <v>57</v>
      </c>
      <c r="U2972" s="1" t="s">
        <v>11</v>
      </c>
    </row>
    <row r="2973" spans="1:21" x14ac:dyDescent="0.25">
      <c r="A2973">
        <v>2975</v>
      </c>
      <c r="B2973">
        <f>IF(IFERROR(VLOOKUP(Origen[[#This Row],[Customer ID]],A2974:A6872,1,FALSE),0)&gt;0,1,0)</f>
        <v>0</v>
      </c>
      <c r="C2973">
        <v>57</v>
      </c>
      <c r="D2973" s="1" t="s">
        <v>134</v>
      </c>
      <c r="E2973" s="1" t="str">
        <f>IF(Origen[[#This Row],[Genero Sin Depurar]]="","Desconocido",Origen[[#This Row],[Genero Sin Depurar]])</f>
        <v>Female</v>
      </c>
      <c r="F2973" s="1" t="s">
        <v>32</v>
      </c>
      <c r="G2973" s="1" t="s">
        <v>24</v>
      </c>
      <c r="H2973" s="2">
        <v>51240</v>
      </c>
      <c r="I2973" s="2" t="str">
        <f>TEXT(Origen[[#This Row],[Fecha Compra]],"dddd")</f>
        <v>sábado</v>
      </c>
      <c r="J2973" s="7" t="str">
        <f>TEXT(MONTH(Origen[[#This Row],[Fecha Compra]]),"MM")</f>
        <v>01</v>
      </c>
      <c r="K2973" s="7">
        <f>YEAR(Origen[[#This Row],[Fecha Compra]])</f>
        <v>2040</v>
      </c>
      <c r="L2973">
        <v>34</v>
      </c>
      <c r="M2973">
        <v>99</v>
      </c>
      <c r="N2973">
        <f>Origen[[#This Row],[Unidades]]*Origen[[#This Row],[PVP]]</f>
        <v>3366</v>
      </c>
      <c r="O2973" s="1" t="s">
        <v>104</v>
      </c>
      <c r="P2973" s="1" t="s">
        <v>74</v>
      </c>
      <c r="Q2973" s="1" t="s">
        <v>82</v>
      </c>
      <c r="R2973" s="1" t="s">
        <v>35</v>
      </c>
      <c r="S2973" s="1" t="s">
        <v>56</v>
      </c>
      <c r="T2973" s="1" t="s">
        <v>21</v>
      </c>
      <c r="U2973" s="1" t="s">
        <v>22</v>
      </c>
    </row>
    <row r="2974" spans="1:21" x14ac:dyDescent="0.25">
      <c r="A2974">
        <v>2976</v>
      </c>
      <c r="B2974">
        <f>IF(IFERROR(VLOOKUP(Origen[[#This Row],[Customer ID]],A2975:A6873,1,FALSE),0)&gt;0,1,0)</f>
        <v>0</v>
      </c>
      <c r="C2974">
        <v>61</v>
      </c>
      <c r="D2974" s="1" t="s">
        <v>134</v>
      </c>
      <c r="E2974" s="1" t="str">
        <f>IF(Origen[[#This Row],[Genero Sin Depurar]]="","Desconocido",Origen[[#This Row],[Genero Sin Depurar]])</f>
        <v>Female</v>
      </c>
      <c r="F2974" s="1" t="s">
        <v>101</v>
      </c>
      <c r="G2974" s="1" t="s">
        <v>49</v>
      </c>
      <c r="H2974" s="2">
        <v>51242</v>
      </c>
      <c r="I2974" s="2" t="str">
        <f>TEXT(Origen[[#This Row],[Fecha Compra]],"dddd")</f>
        <v>lunes</v>
      </c>
      <c r="J2974" s="7" t="str">
        <f>TEXT(MONTH(Origen[[#This Row],[Fecha Compra]]),"MM")</f>
        <v>01</v>
      </c>
      <c r="K2974" s="7">
        <f>YEAR(Origen[[#This Row],[Fecha Compra]])</f>
        <v>2040</v>
      </c>
      <c r="L2974">
        <v>48</v>
      </c>
      <c r="M2974">
        <v>68</v>
      </c>
      <c r="N2974">
        <f>Origen[[#This Row],[Unidades]]*Origen[[#This Row],[PVP]]</f>
        <v>3264</v>
      </c>
      <c r="O2974" s="1" t="s">
        <v>124</v>
      </c>
      <c r="P2974" s="1" t="s">
        <v>74</v>
      </c>
      <c r="Q2974" s="1" t="s">
        <v>75</v>
      </c>
      <c r="R2974" s="1" t="s">
        <v>8</v>
      </c>
      <c r="S2974" s="1" t="s">
        <v>52</v>
      </c>
      <c r="T2974" s="1" t="s">
        <v>15</v>
      </c>
      <c r="U2974" s="1" t="s">
        <v>79</v>
      </c>
    </row>
    <row r="2975" spans="1:21" x14ac:dyDescent="0.25">
      <c r="A2975">
        <v>2977</v>
      </c>
      <c r="B2975">
        <f>IF(IFERROR(VLOOKUP(Origen[[#This Row],[Customer ID]],A2976:A6874,1,FALSE),0)&gt;0,1,0)</f>
        <v>0</v>
      </c>
      <c r="C2975">
        <v>30</v>
      </c>
      <c r="D2975" s="1" t="s">
        <v>134</v>
      </c>
      <c r="E2975" s="1" t="str">
        <f>IF(Origen[[#This Row],[Genero Sin Depurar]]="","Desconocido",Origen[[#This Row],[Genero Sin Depurar]])</f>
        <v>Female</v>
      </c>
      <c r="F2975" s="1" t="s">
        <v>44</v>
      </c>
      <c r="G2975" s="1" t="s">
        <v>45</v>
      </c>
      <c r="H2975" s="2">
        <v>51244</v>
      </c>
      <c r="I2975" s="2" t="str">
        <f>TEXT(Origen[[#This Row],[Fecha Compra]],"dddd")</f>
        <v>miércoles</v>
      </c>
      <c r="J2975" s="7" t="str">
        <f>TEXT(MONTH(Origen[[#This Row],[Fecha Compra]]),"MM")</f>
        <v>01</v>
      </c>
      <c r="K2975" s="7">
        <f>YEAR(Origen[[#This Row],[Fecha Compra]])</f>
        <v>2040</v>
      </c>
      <c r="L2975">
        <v>28</v>
      </c>
      <c r="M2975">
        <v>97</v>
      </c>
      <c r="N2975">
        <f>Origen[[#This Row],[Unidades]]*Origen[[#This Row],[PVP]]</f>
        <v>2716</v>
      </c>
      <c r="O2975" s="1" t="s">
        <v>127</v>
      </c>
      <c r="P2975" s="1" t="s">
        <v>26</v>
      </c>
      <c r="Q2975" s="1" t="s">
        <v>47</v>
      </c>
      <c r="R2975" s="1" t="s">
        <v>35</v>
      </c>
      <c r="S2975" s="1" t="s">
        <v>9</v>
      </c>
      <c r="T2975" s="1" t="s">
        <v>15</v>
      </c>
      <c r="U2975" s="1" t="s">
        <v>11</v>
      </c>
    </row>
    <row r="2976" spans="1:21" x14ac:dyDescent="0.25">
      <c r="A2976">
        <v>2978</v>
      </c>
      <c r="B2976">
        <f>IF(IFERROR(VLOOKUP(Origen[[#This Row],[Customer ID]],A2977:A6875,1,FALSE),0)&gt;0,1,0)</f>
        <v>0</v>
      </c>
      <c r="C2976">
        <v>38</v>
      </c>
      <c r="D2976" s="1" t="s">
        <v>134</v>
      </c>
      <c r="E2976" s="1" t="str">
        <f>IF(Origen[[#This Row],[Genero Sin Depurar]]="","Desconocido",Origen[[#This Row],[Genero Sin Depurar]])</f>
        <v>Female</v>
      </c>
      <c r="F2976" s="1" t="s">
        <v>41</v>
      </c>
      <c r="G2976" s="1" t="s">
        <v>4</v>
      </c>
      <c r="H2976" s="2">
        <v>51246</v>
      </c>
      <c r="I2976" s="2" t="str">
        <f>TEXT(Origen[[#This Row],[Fecha Compra]],"dddd")</f>
        <v>viernes</v>
      </c>
      <c r="J2976" s="7" t="str">
        <f>TEXT(MONTH(Origen[[#This Row],[Fecha Compra]]),"MM")</f>
        <v>01</v>
      </c>
      <c r="K2976" s="7">
        <f>YEAR(Origen[[#This Row],[Fecha Compra]])</f>
        <v>2040</v>
      </c>
      <c r="L2976">
        <v>20</v>
      </c>
      <c r="M2976">
        <v>47</v>
      </c>
      <c r="N2976">
        <f>Origen[[#This Row],[Unidades]]*Origen[[#This Row],[PVP]]</f>
        <v>940</v>
      </c>
      <c r="O2976" s="1" t="s">
        <v>131</v>
      </c>
      <c r="P2976" s="1" t="s">
        <v>6</v>
      </c>
      <c r="Q2976" s="1" t="s">
        <v>62</v>
      </c>
      <c r="R2976" s="1" t="s">
        <v>8</v>
      </c>
      <c r="S2976" s="1" t="s">
        <v>36</v>
      </c>
      <c r="T2976" s="1" t="s">
        <v>10</v>
      </c>
      <c r="U2976" s="1" t="s">
        <v>31</v>
      </c>
    </row>
    <row r="2977" spans="1:21" x14ac:dyDescent="0.25">
      <c r="A2977">
        <v>2979</v>
      </c>
      <c r="B2977">
        <f>IF(IFERROR(VLOOKUP(Origen[[#This Row],[Customer ID]],A2978:A6876,1,FALSE),0)&gt;0,1,0)</f>
        <v>0</v>
      </c>
      <c r="C2977">
        <v>53</v>
      </c>
      <c r="D2977" s="1" t="s">
        <v>134</v>
      </c>
      <c r="E2977" s="1" t="str">
        <f>IF(Origen[[#This Row],[Genero Sin Depurar]]="","Desconocido",Origen[[#This Row],[Genero Sin Depurar]])</f>
        <v>Female</v>
      </c>
      <c r="F2977" s="1" t="s">
        <v>41</v>
      </c>
      <c r="G2977" s="1" t="s">
        <v>4</v>
      </c>
      <c r="H2977" s="2">
        <v>51248</v>
      </c>
      <c r="I2977" s="2" t="str">
        <f>TEXT(Origen[[#This Row],[Fecha Compra]],"dddd")</f>
        <v>domingo</v>
      </c>
      <c r="J2977" s="7" t="str">
        <f>TEXT(MONTH(Origen[[#This Row],[Fecha Compra]]),"MM")</f>
        <v>01</v>
      </c>
      <c r="K2977" s="7">
        <f>YEAR(Origen[[#This Row],[Fecha Compra]])</f>
        <v>2040</v>
      </c>
      <c r="L2977">
        <v>49</v>
      </c>
      <c r="M2977">
        <v>56</v>
      </c>
      <c r="N2977">
        <f>Origen[[#This Row],[Unidades]]*Origen[[#This Row],[PVP]]</f>
        <v>2744</v>
      </c>
      <c r="O2977" s="1" t="s">
        <v>117</v>
      </c>
      <c r="P2977" s="1" t="s">
        <v>18</v>
      </c>
      <c r="Q2977" s="1" t="s">
        <v>91</v>
      </c>
      <c r="R2977" s="1" t="s">
        <v>19</v>
      </c>
      <c r="S2977" s="1" t="s">
        <v>20</v>
      </c>
      <c r="T2977" s="1" t="s">
        <v>57</v>
      </c>
      <c r="U2977" s="1" t="s">
        <v>11</v>
      </c>
    </row>
    <row r="2978" spans="1:21" x14ac:dyDescent="0.25">
      <c r="A2978">
        <v>2980</v>
      </c>
      <c r="B2978">
        <f>IF(IFERROR(VLOOKUP(Origen[[#This Row],[Customer ID]],A2979:A6877,1,FALSE),0)&gt;0,1,0)</f>
        <v>0</v>
      </c>
      <c r="C2978">
        <v>31</v>
      </c>
      <c r="D2978" s="1" t="s">
        <v>134</v>
      </c>
      <c r="E2978" s="1" t="str">
        <f>IF(Origen[[#This Row],[Genero Sin Depurar]]="","Desconocido",Origen[[#This Row],[Genero Sin Depurar]])</f>
        <v>Female</v>
      </c>
      <c r="F2978" s="1" t="s">
        <v>16</v>
      </c>
      <c r="G2978" s="1" t="s">
        <v>4</v>
      </c>
      <c r="H2978" s="2">
        <v>51250</v>
      </c>
      <c r="I2978" s="2" t="str">
        <f>TEXT(Origen[[#This Row],[Fecha Compra]],"dddd")</f>
        <v>martes</v>
      </c>
      <c r="J2978" s="7" t="str">
        <f>TEXT(MONTH(Origen[[#This Row],[Fecha Compra]]),"MM")</f>
        <v>01</v>
      </c>
      <c r="K2978" s="7">
        <f>YEAR(Origen[[#This Row],[Fecha Compra]])</f>
        <v>2040</v>
      </c>
      <c r="L2978">
        <v>14</v>
      </c>
      <c r="M2978">
        <v>91</v>
      </c>
      <c r="N2978">
        <f>Origen[[#This Row],[Unidades]]*Origen[[#This Row],[PVP]]</f>
        <v>1274</v>
      </c>
      <c r="O2978" s="1" t="s">
        <v>42</v>
      </c>
      <c r="P2978" s="1" t="s">
        <v>6</v>
      </c>
      <c r="Q2978" s="1" t="s">
        <v>60</v>
      </c>
      <c r="R2978" s="1" t="s">
        <v>39</v>
      </c>
      <c r="S2978" s="1" t="s">
        <v>27</v>
      </c>
      <c r="T2978" s="1" t="s">
        <v>28</v>
      </c>
      <c r="U2978" s="1" t="s">
        <v>22</v>
      </c>
    </row>
    <row r="2979" spans="1:21" x14ac:dyDescent="0.25">
      <c r="A2979">
        <v>2981</v>
      </c>
      <c r="B2979">
        <f>IF(IFERROR(VLOOKUP(Origen[[#This Row],[Customer ID]],A2980:A6878,1,FALSE),0)&gt;0,1,0)</f>
        <v>0</v>
      </c>
      <c r="C2979">
        <v>70</v>
      </c>
      <c r="D2979" s="1" t="s">
        <v>134</v>
      </c>
      <c r="E2979" s="1" t="str">
        <f>IF(Origen[[#This Row],[Genero Sin Depurar]]="","Desconocido",Origen[[#This Row],[Genero Sin Depurar]])</f>
        <v>Female</v>
      </c>
      <c r="F2979" s="1" t="s">
        <v>125</v>
      </c>
      <c r="G2979" s="1" t="s">
        <v>49</v>
      </c>
      <c r="H2979" s="2">
        <v>51252</v>
      </c>
      <c r="I2979" s="2" t="str">
        <f>TEXT(Origen[[#This Row],[Fecha Compra]],"dddd")</f>
        <v>jueves</v>
      </c>
      <c r="J2979" s="7" t="str">
        <f>TEXT(MONTH(Origen[[#This Row],[Fecha Compra]]),"MM")</f>
        <v>01</v>
      </c>
      <c r="K2979" s="7">
        <f>YEAR(Origen[[#This Row],[Fecha Compra]])</f>
        <v>2040</v>
      </c>
      <c r="L2979">
        <v>9</v>
      </c>
      <c r="M2979">
        <v>93</v>
      </c>
      <c r="N2979">
        <f>Origen[[#This Row],[Unidades]]*Origen[[#This Row],[PVP]]</f>
        <v>837</v>
      </c>
      <c r="O2979" s="1" t="s">
        <v>109</v>
      </c>
      <c r="P2979" s="1" t="s">
        <v>6</v>
      </c>
      <c r="Q2979" s="1" t="s">
        <v>67</v>
      </c>
      <c r="R2979" s="1" t="s">
        <v>39</v>
      </c>
      <c r="S2979" s="1" t="s">
        <v>52</v>
      </c>
      <c r="T2979" s="1" t="s">
        <v>57</v>
      </c>
      <c r="U2979" s="1" t="s">
        <v>70</v>
      </c>
    </row>
    <row r="2980" spans="1:21" x14ac:dyDescent="0.25">
      <c r="A2980">
        <v>2982</v>
      </c>
      <c r="B2980">
        <f>IF(IFERROR(VLOOKUP(Origen[[#This Row],[Customer ID]],A2981:A6879,1,FALSE),0)&gt;0,1,0)</f>
        <v>0</v>
      </c>
      <c r="C2980">
        <v>21</v>
      </c>
      <c r="D2980" s="1" t="s">
        <v>134</v>
      </c>
      <c r="E2980" s="1" t="str">
        <f>IF(Origen[[#This Row],[Genero Sin Depurar]]="","Desconocido",Origen[[#This Row],[Genero Sin Depurar]])</f>
        <v>Female</v>
      </c>
      <c r="F2980" s="1" t="s">
        <v>77</v>
      </c>
      <c r="G2980" s="1" t="s">
        <v>4</v>
      </c>
      <c r="H2980" s="2">
        <v>51254</v>
      </c>
      <c r="I2980" s="2" t="str">
        <f>TEXT(Origen[[#This Row],[Fecha Compra]],"dddd")</f>
        <v>sábado</v>
      </c>
      <c r="J2980" s="7" t="str">
        <f>TEXT(MONTH(Origen[[#This Row],[Fecha Compra]]),"MM")</f>
        <v>01</v>
      </c>
      <c r="K2980" s="7">
        <f>YEAR(Origen[[#This Row],[Fecha Compra]])</f>
        <v>2040</v>
      </c>
      <c r="L2980">
        <v>37</v>
      </c>
      <c r="M2980">
        <v>36</v>
      </c>
      <c r="N2980">
        <f>Origen[[#This Row],[Unidades]]*Origen[[#This Row],[PVP]]</f>
        <v>1332</v>
      </c>
      <c r="O2980" s="1" t="s">
        <v>61</v>
      </c>
      <c r="P2980" s="1" t="s">
        <v>6</v>
      </c>
      <c r="Q2980" s="1" t="s">
        <v>51</v>
      </c>
      <c r="R2980" s="1" t="s">
        <v>8</v>
      </c>
      <c r="S2980" s="1" t="s">
        <v>36</v>
      </c>
      <c r="T2980" s="1" t="s">
        <v>10</v>
      </c>
      <c r="U2980" s="1" t="s">
        <v>31</v>
      </c>
    </row>
    <row r="2981" spans="1:21" x14ac:dyDescent="0.25">
      <c r="A2981">
        <v>2983</v>
      </c>
      <c r="B2981">
        <f>IF(IFERROR(VLOOKUP(Origen[[#This Row],[Customer ID]],A2982:A6880,1,FALSE),0)&gt;0,1,0)</f>
        <v>0</v>
      </c>
      <c r="C2981">
        <v>33</v>
      </c>
      <c r="D2981" s="1" t="s">
        <v>134</v>
      </c>
      <c r="E2981" s="1" t="str">
        <f>IF(Origen[[#This Row],[Genero Sin Depurar]]="","Desconocido",Origen[[#This Row],[Genero Sin Depurar]])</f>
        <v>Female</v>
      </c>
      <c r="F2981" s="1" t="s">
        <v>63</v>
      </c>
      <c r="G2981" s="1" t="s">
        <v>4</v>
      </c>
      <c r="H2981" s="2">
        <v>51256</v>
      </c>
      <c r="I2981" s="2" t="str">
        <f>TEXT(Origen[[#This Row],[Fecha Compra]],"dddd")</f>
        <v>lunes</v>
      </c>
      <c r="J2981" s="7" t="str">
        <f>TEXT(MONTH(Origen[[#This Row],[Fecha Compra]]),"MM")</f>
        <v>01</v>
      </c>
      <c r="K2981" s="7">
        <f>YEAR(Origen[[#This Row],[Fecha Compra]])</f>
        <v>2040</v>
      </c>
      <c r="L2981">
        <v>4</v>
      </c>
      <c r="M2981">
        <v>45</v>
      </c>
      <c r="N2981">
        <f>Origen[[#This Row],[Unidades]]*Origen[[#This Row],[PVP]]</f>
        <v>180</v>
      </c>
      <c r="O2981" s="1" t="s">
        <v>132</v>
      </c>
      <c r="P2981" s="1" t="s">
        <v>26</v>
      </c>
      <c r="Q2981" s="1" t="s">
        <v>103</v>
      </c>
      <c r="R2981" s="1" t="s">
        <v>35</v>
      </c>
      <c r="S2981" s="1" t="s">
        <v>56</v>
      </c>
      <c r="T2981" s="1" t="s">
        <v>21</v>
      </c>
      <c r="U2981" s="1" t="s">
        <v>22</v>
      </c>
    </row>
    <row r="2982" spans="1:21" x14ac:dyDescent="0.25">
      <c r="A2982">
        <v>2984</v>
      </c>
      <c r="B2982">
        <f>IF(IFERROR(VLOOKUP(Origen[[#This Row],[Customer ID]],A2983:A6881,1,FALSE),0)&gt;0,1,0)</f>
        <v>0</v>
      </c>
      <c r="C2982">
        <v>60</v>
      </c>
      <c r="D2982" s="1" t="s">
        <v>134</v>
      </c>
      <c r="E2982" s="1" t="str">
        <f>IF(Origen[[#This Row],[Genero Sin Depurar]]="","Desconocido",Origen[[#This Row],[Genero Sin Depurar]])</f>
        <v>Female</v>
      </c>
      <c r="F2982" s="1" t="s">
        <v>77</v>
      </c>
      <c r="G2982" s="1" t="s">
        <v>4</v>
      </c>
      <c r="H2982" s="2">
        <v>51258</v>
      </c>
      <c r="I2982" s="2" t="str">
        <f>TEXT(Origen[[#This Row],[Fecha Compra]],"dddd")</f>
        <v>miércoles</v>
      </c>
      <c r="J2982" s="7" t="str">
        <f>TEXT(MONTH(Origen[[#This Row],[Fecha Compra]]),"MM")</f>
        <v>01</v>
      </c>
      <c r="K2982" s="7">
        <f>YEAR(Origen[[#This Row],[Fecha Compra]])</f>
        <v>2040</v>
      </c>
      <c r="L2982">
        <v>1</v>
      </c>
      <c r="M2982">
        <v>44</v>
      </c>
      <c r="N2982">
        <f>Origen[[#This Row],[Unidades]]*Origen[[#This Row],[PVP]]</f>
        <v>44</v>
      </c>
      <c r="O2982" s="1" t="s">
        <v>46</v>
      </c>
      <c r="P2982" s="1" t="s">
        <v>26</v>
      </c>
      <c r="Q2982" s="1" t="s">
        <v>43</v>
      </c>
      <c r="R2982" s="1" t="s">
        <v>8</v>
      </c>
      <c r="S2982" s="1" t="s">
        <v>52</v>
      </c>
      <c r="T2982" s="1" t="s">
        <v>21</v>
      </c>
      <c r="U2982" s="1" t="s">
        <v>40</v>
      </c>
    </row>
    <row r="2983" spans="1:21" x14ac:dyDescent="0.25">
      <c r="A2983">
        <v>2985</v>
      </c>
      <c r="B2983">
        <f>IF(IFERROR(VLOOKUP(Origen[[#This Row],[Customer ID]],A2984:A6882,1,FALSE),0)&gt;0,1,0)</f>
        <v>0</v>
      </c>
      <c r="C2983">
        <v>45</v>
      </c>
      <c r="D2983" s="1" t="s">
        <v>134</v>
      </c>
      <c r="E2983" s="1" t="str">
        <f>IF(Origen[[#This Row],[Genero Sin Depurar]]="","Desconocido",Origen[[#This Row],[Genero Sin Depurar]])</f>
        <v>Female</v>
      </c>
      <c r="F2983" s="1" t="s">
        <v>125</v>
      </c>
      <c r="G2983" s="1" t="s">
        <v>49</v>
      </c>
      <c r="H2983" s="2">
        <v>51260</v>
      </c>
      <c r="I2983" s="2" t="str">
        <f>TEXT(Origen[[#This Row],[Fecha Compra]],"dddd")</f>
        <v>viernes</v>
      </c>
      <c r="J2983" s="7" t="str">
        <f>TEXT(MONTH(Origen[[#This Row],[Fecha Compra]]),"MM")</f>
        <v>01</v>
      </c>
      <c r="K2983" s="7">
        <f>YEAR(Origen[[#This Row],[Fecha Compra]])</f>
        <v>2040</v>
      </c>
      <c r="L2983">
        <v>36</v>
      </c>
      <c r="M2983">
        <v>32</v>
      </c>
      <c r="N2983">
        <f>Origen[[#This Row],[Unidades]]*Origen[[#This Row],[PVP]]</f>
        <v>1152</v>
      </c>
      <c r="O2983" s="1" t="s">
        <v>87</v>
      </c>
      <c r="P2983" s="1" t="s">
        <v>6</v>
      </c>
      <c r="Q2983" s="1" t="s">
        <v>90</v>
      </c>
      <c r="R2983" s="1" t="s">
        <v>19</v>
      </c>
      <c r="S2983" s="1" t="s">
        <v>52</v>
      </c>
      <c r="T2983" s="1" t="s">
        <v>68</v>
      </c>
      <c r="U2983" s="1" t="s">
        <v>58</v>
      </c>
    </row>
    <row r="2984" spans="1:21" x14ac:dyDescent="0.25">
      <c r="A2984">
        <v>2986</v>
      </c>
      <c r="B2984">
        <f>IF(IFERROR(VLOOKUP(Origen[[#This Row],[Customer ID]],A2985:A6883,1,FALSE),0)&gt;0,1,0)</f>
        <v>0</v>
      </c>
      <c r="C2984">
        <v>46</v>
      </c>
      <c r="D2984" s="1" t="s">
        <v>134</v>
      </c>
      <c r="E2984" s="1" t="str">
        <f>IF(Origen[[#This Row],[Genero Sin Depurar]]="","Desconocido",Origen[[#This Row],[Genero Sin Depurar]])</f>
        <v>Female</v>
      </c>
      <c r="F2984" s="1" t="s">
        <v>115</v>
      </c>
      <c r="G2984" s="1" t="s">
        <v>49</v>
      </c>
      <c r="H2984" s="2">
        <v>51262</v>
      </c>
      <c r="I2984" s="2" t="str">
        <f>TEXT(Origen[[#This Row],[Fecha Compra]],"dddd")</f>
        <v>domingo</v>
      </c>
      <c r="J2984" s="7" t="str">
        <f>TEXT(MONTH(Origen[[#This Row],[Fecha Compra]]),"MM")</f>
        <v>01</v>
      </c>
      <c r="K2984" s="7">
        <f>YEAR(Origen[[#This Row],[Fecha Compra]])</f>
        <v>2040</v>
      </c>
      <c r="L2984">
        <v>21</v>
      </c>
      <c r="M2984">
        <v>36</v>
      </c>
      <c r="N2984">
        <f>Origen[[#This Row],[Unidades]]*Origen[[#This Row],[PVP]]</f>
        <v>756</v>
      </c>
      <c r="O2984" s="1" t="s">
        <v>59</v>
      </c>
      <c r="P2984" s="1" t="s">
        <v>18</v>
      </c>
      <c r="Q2984" s="1" t="s">
        <v>67</v>
      </c>
      <c r="R2984" s="1" t="s">
        <v>35</v>
      </c>
      <c r="S2984" s="1" t="s">
        <v>9</v>
      </c>
      <c r="T2984" s="1" t="s">
        <v>15</v>
      </c>
      <c r="U2984" s="1" t="s">
        <v>58</v>
      </c>
    </row>
    <row r="2985" spans="1:21" x14ac:dyDescent="0.25">
      <c r="A2985">
        <v>2987</v>
      </c>
      <c r="B2985">
        <f>IF(IFERROR(VLOOKUP(Origen[[#This Row],[Customer ID]],A2986:A6884,1,FALSE),0)&gt;0,1,0)</f>
        <v>0</v>
      </c>
      <c r="C2985">
        <v>62</v>
      </c>
      <c r="D2985" s="1" t="s">
        <v>134</v>
      </c>
      <c r="E2985" s="1" t="str">
        <f>IF(Origen[[#This Row],[Genero Sin Depurar]]="","Desconocido",Origen[[#This Row],[Genero Sin Depurar]])</f>
        <v>Female</v>
      </c>
      <c r="F2985" s="1" t="s">
        <v>115</v>
      </c>
      <c r="G2985" s="1" t="s">
        <v>49</v>
      </c>
      <c r="H2985" s="2">
        <v>51264</v>
      </c>
      <c r="I2985" s="2" t="str">
        <f>TEXT(Origen[[#This Row],[Fecha Compra]],"dddd")</f>
        <v>martes</v>
      </c>
      <c r="J2985" s="7" t="str">
        <f>TEXT(MONTH(Origen[[#This Row],[Fecha Compra]]),"MM")</f>
        <v>01</v>
      </c>
      <c r="K2985" s="7">
        <f>YEAR(Origen[[#This Row],[Fecha Compra]])</f>
        <v>2040</v>
      </c>
      <c r="L2985">
        <v>16</v>
      </c>
      <c r="M2985">
        <v>85</v>
      </c>
      <c r="N2985">
        <f>Origen[[#This Row],[Unidades]]*Origen[[#This Row],[PVP]]</f>
        <v>1360</v>
      </c>
      <c r="O2985" s="1" t="s">
        <v>99</v>
      </c>
      <c r="P2985" s="1" t="s">
        <v>18</v>
      </c>
      <c r="Q2985" s="1" t="s">
        <v>47</v>
      </c>
      <c r="R2985" s="1" t="s">
        <v>35</v>
      </c>
      <c r="S2985" s="1" t="s">
        <v>52</v>
      </c>
      <c r="T2985" s="1" t="s">
        <v>21</v>
      </c>
      <c r="U2985" s="1" t="s">
        <v>70</v>
      </c>
    </row>
    <row r="2986" spans="1:21" x14ac:dyDescent="0.25">
      <c r="A2986">
        <v>2988</v>
      </c>
      <c r="B2986">
        <f>IF(IFERROR(VLOOKUP(Origen[[#This Row],[Customer ID]],A2987:A6885,1,FALSE),0)&gt;0,1,0)</f>
        <v>0</v>
      </c>
      <c r="C2986">
        <v>63</v>
      </c>
      <c r="D2986" s="1" t="s">
        <v>134</v>
      </c>
      <c r="E2986" s="1" t="str">
        <f>IF(Origen[[#This Row],[Genero Sin Depurar]]="","Desconocido",Origen[[#This Row],[Genero Sin Depurar]])</f>
        <v>Female</v>
      </c>
      <c r="F2986" s="1" t="s">
        <v>69</v>
      </c>
      <c r="G2986" s="1" t="s">
        <v>4</v>
      </c>
      <c r="H2986" s="2">
        <v>51266</v>
      </c>
      <c r="I2986" s="2" t="str">
        <f>TEXT(Origen[[#This Row],[Fecha Compra]],"dddd")</f>
        <v>jueves</v>
      </c>
      <c r="J2986" s="7" t="str">
        <f>TEXT(MONTH(Origen[[#This Row],[Fecha Compra]]),"MM")</f>
        <v>01</v>
      </c>
      <c r="K2986" s="7">
        <f>YEAR(Origen[[#This Row],[Fecha Compra]])</f>
        <v>2040</v>
      </c>
      <c r="L2986">
        <v>42</v>
      </c>
      <c r="M2986">
        <v>36</v>
      </c>
      <c r="N2986">
        <f>Origen[[#This Row],[Unidades]]*Origen[[#This Row],[PVP]]</f>
        <v>1512</v>
      </c>
      <c r="O2986" s="1" t="s">
        <v>42</v>
      </c>
      <c r="P2986" s="1" t="s">
        <v>6</v>
      </c>
      <c r="Q2986" s="1" t="s">
        <v>76</v>
      </c>
      <c r="R2986" s="1" t="s">
        <v>8</v>
      </c>
      <c r="S2986" s="1" t="s">
        <v>56</v>
      </c>
      <c r="T2986" s="1" t="s">
        <v>15</v>
      </c>
      <c r="U2986" s="1" t="s">
        <v>70</v>
      </c>
    </row>
    <row r="2987" spans="1:21" x14ac:dyDescent="0.25">
      <c r="A2987">
        <v>2989</v>
      </c>
      <c r="B2987">
        <f>IF(IFERROR(VLOOKUP(Origen[[#This Row],[Customer ID]],A2988:A6886,1,FALSE),0)&gt;0,1,0)</f>
        <v>0</v>
      </c>
      <c r="C2987">
        <v>69</v>
      </c>
      <c r="D2987" s="1" t="s">
        <v>134</v>
      </c>
      <c r="E2987" s="1" t="str">
        <f>IF(Origen[[#This Row],[Genero Sin Depurar]]="","Desconocido",Origen[[#This Row],[Genero Sin Depurar]])</f>
        <v>Female</v>
      </c>
      <c r="F2987" s="1" t="s">
        <v>107</v>
      </c>
      <c r="G2987" s="1" t="s">
        <v>4</v>
      </c>
      <c r="H2987" s="2">
        <v>51268</v>
      </c>
      <c r="I2987" s="2" t="str">
        <f>TEXT(Origen[[#This Row],[Fecha Compra]],"dddd")</f>
        <v>sábado</v>
      </c>
      <c r="J2987" s="7" t="str">
        <f>TEXT(MONTH(Origen[[#This Row],[Fecha Compra]]),"MM")</f>
        <v>01</v>
      </c>
      <c r="K2987" s="7">
        <f>YEAR(Origen[[#This Row],[Fecha Compra]])</f>
        <v>2040</v>
      </c>
      <c r="L2987">
        <v>31</v>
      </c>
      <c r="M2987">
        <v>55</v>
      </c>
      <c r="N2987">
        <f>Origen[[#This Row],[Unidades]]*Origen[[#This Row],[PVP]]</f>
        <v>1705</v>
      </c>
      <c r="O2987" s="1" t="s">
        <v>89</v>
      </c>
      <c r="P2987" s="1" t="s">
        <v>18</v>
      </c>
      <c r="Q2987" s="1" t="s">
        <v>51</v>
      </c>
      <c r="R2987" s="1" t="s">
        <v>19</v>
      </c>
      <c r="S2987" s="1" t="s">
        <v>52</v>
      </c>
      <c r="T2987" s="1" t="s">
        <v>68</v>
      </c>
      <c r="U2987" s="1" t="s">
        <v>70</v>
      </c>
    </row>
    <row r="2988" spans="1:21" x14ac:dyDescent="0.25">
      <c r="A2988">
        <v>2990</v>
      </c>
      <c r="B2988">
        <f>IF(IFERROR(VLOOKUP(Origen[[#This Row],[Customer ID]],A2989:A6887,1,FALSE),0)&gt;0,1,0)</f>
        <v>0</v>
      </c>
      <c r="C2988">
        <v>46</v>
      </c>
      <c r="D2988" s="1" t="s">
        <v>134</v>
      </c>
      <c r="E2988" s="1" t="str">
        <f>IF(Origen[[#This Row],[Genero Sin Depurar]]="","Desconocido",Origen[[#This Row],[Genero Sin Depurar]])</f>
        <v>Female</v>
      </c>
      <c r="F2988" s="1" t="s">
        <v>115</v>
      </c>
      <c r="G2988" s="1" t="s">
        <v>49</v>
      </c>
      <c r="H2988" s="2">
        <v>51270</v>
      </c>
      <c r="I2988" s="2" t="str">
        <f>TEXT(Origen[[#This Row],[Fecha Compra]],"dddd")</f>
        <v>lunes</v>
      </c>
      <c r="J2988" s="7" t="str">
        <f>TEXT(MONTH(Origen[[#This Row],[Fecha Compra]]),"MM")</f>
        <v>01</v>
      </c>
      <c r="K2988" s="7">
        <f>YEAR(Origen[[#This Row],[Fecha Compra]])</f>
        <v>2040</v>
      </c>
      <c r="L2988">
        <v>6</v>
      </c>
      <c r="M2988">
        <v>20</v>
      </c>
      <c r="N2988">
        <f>Origen[[#This Row],[Unidades]]*Origen[[#This Row],[PVP]]</f>
        <v>120</v>
      </c>
      <c r="O2988" s="1" t="s">
        <v>25</v>
      </c>
      <c r="P2988" s="1" t="s">
        <v>74</v>
      </c>
      <c r="Q2988" s="1" t="s">
        <v>67</v>
      </c>
      <c r="R2988" s="1" t="s">
        <v>35</v>
      </c>
      <c r="S2988" s="1" t="s">
        <v>52</v>
      </c>
      <c r="T2988" s="1" t="s">
        <v>21</v>
      </c>
      <c r="U2988" s="1" t="s">
        <v>22</v>
      </c>
    </row>
    <row r="2989" spans="1:21" x14ac:dyDescent="0.25">
      <c r="A2989">
        <v>2991</v>
      </c>
      <c r="B2989">
        <f>IF(IFERROR(VLOOKUP(Origen[[#This Row],[Customer ID]],A2990:A6888,1,FALSE),0)&gt;0,1,0)</f>
        <v>0</v>
      </c>
      <c r="C2989">
        <v>69</v>
      </c>
      <c r="D2989" s="1" t="s">
        <v>134</v>
      </c>
      <c r="E2989" s="1" t="str">
        <f>IF(Origen[[#This Row],[Genero Sin Depurar]]="","Desconocido",Origen[[#This Row],[Genero Sin Depurar]])</f>
        <v>Female</v>
      </c>
      <c r="F2989" s="1" t="s">
        <v>37</v>
      </c>
      <c r="G2989" s="1" t="s">
        <v>4</v>
      </c>
      <c r="H2989" s="2">
        <v>51272</v>
      </c>
      <c r="I2989" s="2" t="str">
        <f>TEXT(Origen[[#This Row],[Fecha Compra]],"dddd")</f>
        <v>miércoles</v>
      </c>
      <c r="J2989" s="7" t="str">
        <f>TEXT(MONTH(Origen[[#This Row],[Fecha Compra]]),"MM")</f>
        <v>01</v>
      </c>
      <c r="K2989" s="7">
        <f>YEAR(Origen[[#This Row],[Fecha Compra]])</f>
        <v>2040</v>
      </c>
      <c r="L2989">
        <v>24</v>
      </c>
      <c r="M2989">
        <v>91</v>
      </c>
      <c r="N2989">
        <f>Origen[[#This Row],[Unidades]]*Origen[[#This Row],[PVP]]</f>
        <v>2184</v>
      </c>
      <c r="O2989" s="1" t="s">
        <v>97</v>
      </c>
      <c r="P2989" s="1" t="s">
        <v>26</v>
      </c>
      <c r="Q2989" s="1" t="s">
        <v>67</v>
      </c>
      <c r="R2989" s="1" t="s">
        <v>39</v>
      </c>
      <c r="S2989" s="1" t="s">
        <v>20</v>
      </c>
      <c r="T2989" s="1" t="s">
        <v>10</v>
      </c>
      <c r="U2989" s="1" t="s">
        <v>70</v>
      </c>
    </row>
    <row r="2990" spans="1:21" x14ac:dyDescent="0.25">
      <c r="A2990">
        <v>2992</v>
      </c>
      <c r="B2990">
        <f>IF(IFERROR(VLOOKUP(Origen[[#This Row],[Customer ID]],A2991:A6889,1,FALSE),0)&gt;0,1,0)</f>
        <v>0</v>
      </c>
      <c r="C2990">
        <v>66</v>
      </c>
      <c r="D2990" s="1" t="s">
        <v>134</v>
      </c>
      <c r="E2990" s="1" t="str">
        <f>IF(Origen[[#This Row],[Genero Sin Depurar]]="","Desconocido",Origen[[#This Row],[Genero Sin Depurar]])</f>
        <v>Female</v>
      </c>
      <c r="F2990" s="1" t="s">
        <v>63</v>
      </c>
      <c r="G2990" s="1" t="s">
        <v>4</v>
      </c>
      <c r="H2990" s="2">
        <v>51274</v>
      </c>
      <c r="I2990" s="2" t="str">
        <f>TEXT(Origen[[#This Row],[Fecha Compra]],"dddd")</f>
        <v>viernes</v>
      </c>
      <c r="J2990" s="7" t="str">
        <f>TEXT(MONTH(Origen[[#This Row],[Fecha Compra]]),"MM")</f>
        <v>01</v>
      </c>
      <c r="K2990" s="7">
        <f>YEAR(Origen[[#This Row],[Fecha Compra]])</f>
        <v>2040</v>
      </c>
      <c r="L2990">
        <v>7</v>
      </c>
      <c r="M2990">
        <v>71</v>
      </c>
      <c r="N2990">
        <f>Origen[[#This Row],[Unidades]]*Origen[[#This Row],[PVP]]</f>
        <v>497</v>
      </c>
      <c r="O2990" s="1" t="s">
        <v>122</v>
      </c>
      <c r="P2990" s="1" t="s">
        <v>6</v>
      </c>
      <c r="Q2990" s="1" t="s">
        <v>78</v>
      </c>
      <c r="R2990" s="1" t="s">
        <v>35</v>
      </c>
      <c r="S2990" s="1" t="s">
        <v>36</v>
      </c>
      <c r="T2990" s="1" t="s">
        <v>28</v>
      </c>
      <c r="U2990" s="1" t="s">
        <v>58</v>
      </c>
    </row>
    <row r="2991" spans="1:21" x14ac:dyDescent="0.25">
      <c r="A2991">
        <v>2993</v>
      </c>
      <c r="B2991">
        <f>IF(IFERROR(VLOOKUP(Origen[[#This Row],[Customer ID]],A2992:A6890,1,FALSE),0)&gt;0,1,0)</f>
        <v>0</v>
      </c>
      <c r="C2991">
        <v>41</v>
      </c>
      <c r="D2991" s="1" t="s">
        <v>134</v>
      </c>
      <c r="E2991" s="1" t="str">
        <f>IF(Origen[[#This Row],[Genero Sin Depurar]]="","Desconocido",Origen[[#This Row],[Genero Sin Depurar]])</f>
        <v>Female</v>
      </c>
      <c r="F2991" s="1" t="s">
        <v>107</v>
      </c>
      <c r="G2991" s="1" t="s">
        <v>4</v>
      </c>
      <c r="H2991" s="2">
        <v>51276</v>
      </c>
      <c r="I2991" s="2" t="str">
        <f>TEXT(Origen[[#This Row],[Fecha Compra]],"dddd")</f>
        <v>domingo</v>
      </c>
      <c r="J2991" s="7" t="str">
        <f>TEXT(MONTH(Origen[[#This Row],[Fecha Compra]]),"MM")</f>
        <v>01</v>
      </c>
      <c r="K2991" s="7">
        <f>YEAR(Origen[[#This Row],[Fecha Compra]])</f>
        <v>2040</v>
      </c>
      <c r="L2991">
        <v>25</v>
      </c>
      <c r="M2991">
        <v>64</v>
      </c>
      <c r="N2991">
        <f>Origen[[#This Row],[Unidades]]*Origen[[#This Row],[PVP]]</f>
        <v>1600</v>
      </c>
      <c r="O2991" s="1" t="s">
        <v>96</v>
      </c>
      <c r="P2991" s="1" t="s">
        <v>26</v>
      </c>
      <c r="Q2991" s="1" t="s">
        <v>43</v>
      </c>
      <c r="R2991" s="1" t="s">
        <v>19</v>
      </c>
      <c r="S2991" s="1" t="s">
        <v>56</v>
      </c>
      <c r="T2991" s="1" t="s">
        <v>10</v>
      </c>
      <c r="U2991" s="1" t="s">
        <v>22</v>
      </c>
    </row>
    <row r="2992" spans="1:21" x14ac:dyDescent="0.25">
      <c r="A2992">
        <v>2994</v>
      </c>
      <c r="B2992">
        <f>IF(IFERROR(VLOOKUP(Origen[[#This Row],[Customer ID]],A2993:A6891,1,FALSE),0)&gt;0,1,0)</f>
        <v>0</v>
      </c>
      <c r="C2992">
        <v>32</v>
      </c>
      <c r="D2992" s="1" t="s">
        <v>134</v>
      </c>
      <c r="E2992" s="1" t="str">
        <f>IF(Origen[[#This Row],[Genero Sin Depurar]]="","Desconocido",Origen[[#This Row],[Genero Sin Depurar]])</f>
        <v>Female</v>
      </c>
      <c r="F2992" s="1" t="s">
        <v>84</v>
      </c>
      <c r="G2992" s="1" t="s">
        <v>45</v>
      </c>
      <c r="H2992" s="2">
        <v>51278</v>
      </c>
      <c r="I2992" s="2" t="str">
        <f>TEXT(Origen[[#This Row],[Fecha Compra]],"dddd")</f>
        <v>martes</v>
      </c>
      <c r="J2992" s="7" t="str">
        <f>TEXT(MONTH(Origen[[#This Row],[Fecha Compra]]),"MM")</f>
        <v>01</v>
      </c>
      <c r="K2992" s="7">
        <f>YEAR(Origen[[#This Row],[Fecha Compra]])</f>
        <v>2040</v>
      </c>
      <c r="L2992">
        <v>18</v>
      </c>
      <c r="M2992">
        <v>21</v>
      </c>
      <c r="N2992">
        <f>Origen[[#This Row],[Unidades]]*Origen[[#This Row],[PVP]]</f>
        <v>378</v>
      </c>
      <c r="O2992" s="1" t="s">
        <v>93</v>
      </c>
      <c r="P2992" s="1" t="s">
        <v>6</v>
      </c>
      <c r="Q2992" s="1" t="s">
        <v>108</v>
      </c>
      <c r="R2992" s="1" t="s">
        <v>19</v>
      </c>
      <c r="S2992" s="1" t="s">
        <v>20</v>
      </c>
      <c r="T2992" s="1" t="s">
        <v>15</v>
      </c>
      <c r="U2992" s="1" t="s">
        <v>58</v>
      </c>
    </row>
    <row r="2993" spans="1:21" x14ac:dyDescent="0.25">
      <c r="A2993">
        <v>2995</v>
      </c>
      <c r="B2993">
        <f>IF(IFERROR(VLOOKUP(Origen[[#This Row],[Customer ID]],A2994:A6892,1,FALSE),0)&gt;0,1,0)</f>
        <v>0</v>
      </c>
      <c r="C2993">
        <v>69</v>
      </c>
      <c r="D2993" s="1" t="s">
        <v>134</v>
      </c>
      <c r="E2993" s="1" t="str">
        <f>IF(Origen[[#This Row],[Genero Sin Depurar]]="","Desconocido",Origen[[#This Row],[Genero Sin Depurar]])</f>
        <v>Female</v>
      </c>
      <c r="F2993" s="1" t="s">
        <v>12</v>
      </c>
      <c r="G2993" s="1" t="s">
        <v>4</v>
      </c>
      <c r="H2993" s="2">
        <v>51280</v>
      </c>
      <c r="I2993" s="2" t="str">
        <f>TEXT(Origen[[#This Row],[Fecha Compra]],"dddd")</f>
        <v>jueves</v>
      </c>
      <c r="J2993" s="7" t="str">
        <f>TEXT(MONTH(Origen[[#This Row],[Fecha Compra]]),"MM")</f>
        <v>01</v>
      </c>
      <c r="K2993" s="7">
        <f>YEAR(Origen[[#This Row],[Fecha Compra]])</f>
        <v>2040</v>
      </c>
      <c r="L2993">
        <v>14</v>
      </c>
      <c r="M2993">
        <v>100</v>
      </c>
      <c r="N2993">
        <f>Origen[[#This Row],[Unidades]]*Origen[[#This Row],[PVP]]</f>
        <v>1400</v>
      </c>
      <c r="O2993" s="1" t="s">
        <v>89</v>
      </c>
      <c r="P2993" s="1" t="s">
        <v>18</v>
      </c>
      <c r="Q2993" s="1" t="s">
        <v>34</v>
      </c>
      <c r="R2993" s="1" t="s">
        <v>8</v>
      </c>
      <c r="S2993" s="1" t="s">
        <v>56</v>
      </c>
      <c r="T2993" s="1" t="s">
        <v>57</v>
      </c>
      <c r="U2993" s="1" t="s">
        <v>40</v>
      </c>
    </row>
    <row r="2994" spans="1:21" x14ac:dyDescent="0.25">
      <c r="A2994">
        <v>2996</v>
      </c>
      <c r="B2994">
        <f>IF(IFERROR(VLOOKUP(Origen[[#This Row],[Customer ID]],A2995:A6893,1,FALSE),0)&gt;0,1,0)</f>
        <v>0</v>
      </c>
      <c r="C2994">
        <v>29</v>
      </c>
      <c r="D2994" s="1" t="s">
        <v>134</v>
      </c>
      <c r="E2994" s="1" t="str">
        <f>IF(Origen[[#This Row],[Genero Sin Depurar]]="","Desconocido",Origen[[#This Row],[Genero Sin Depurar]])</f>
        <v>Female</v>
      </c>
      <c r="F2994" s="1" t="s">
        <v>16</v>
      </c>
      <c r="G2994" s="1" t="s">
        <v>4</v>
      </c>
      <c r="H2994" s="2">
        <v>51282</v>
      </c>
      <c r="I2994" s="2" t="str">
        <f>TEXT(Origen[[#This Row],[Fecha Compra]],"dddd")</f>
        <v>sábado</v>
      </c>
      <c r="J2994" s="7" t="str">
        <f>TEXT(MONTH(Origen[[#This Row],[Fecha Compra]]),"MM")</f>
        <v>01</v>
      </c>
      <c r="K2994" s="7">
        <f>YEAR(Origen[[#This Row],[Fecha Compra]])</f>
        <v>2040</v>
      </c>
      <c r="L2994">
        <v>42</v>
      </c>
      <c r="M2994">
        <v>96</v>
      </c>
      <c r="N2994">
        <f>Origen[[#This Row],[Unidades]]*Origen[[#This Row],[PVP]]</f>
        <v>4032</v>
      </c>
      <c r="O2994" s="1" t="s">
        <v>123</v>
      </c>
      <c r="P2994" s="1" t="s">
        <v>26</v>
      </c>
      <c r="Q2994" s="1" t="s">
        <v>103</v>
      </c>
      <c r="R2994" s="1" t="s">
        <v>35</v>
      </c>
      <c r="S2994" s="1" t="s">
        <v>36</v>
      </c>
      <c r="T2994" s="1" t="s">
        <v>68</v>
      </c>
      <c r="U2994" s="1" t="s">
        <v>58</v>
      </c>
    </row>
    <row r="2995" spans="1:21" x14ac:dyDescent="0.25">
      <c r="A2995">
        <v>2997</v>
      </c>
      <c r="B2995">
        <f>IF(IFERROR(VLOOKUP(Origen[[#This Row],[Customer ID]],A2996:A6894,1,FALSE),0)&gt;0,1,0)</f>
        <v>0</v>
      </c>
      <c r="C2995">
        <v>70</v>
      </c>
      <c r="D2995" s="1" t="s">
        <v>134</v>
      </c>
      <c r="E2995" s="1" t="str">
        <f>IF(Origen[[#This Row],[Genero Sin Depurar]]="","Desconocido",Origen[[#This Row],[Genero Sin Depurar]])</f>
        <v>Female</v>
      </c>
      <c r="F2995" s="1" t="s">
        <v>88</v>
      </c>
      <c r="G2995" s="1" t="s">
        <v>49</v>
      </c>
      <c r="H2995" s="2">
        <v>51284</v>
      </c>
      <c r="I2995" s="2" t="str">
        <f>TEXT(Origen[[#This Row],[Fecha Compra]],"dddd")</f>
        <v>lunes</v>
      </c>
      <c r="J2995" s="7" t="str">
        <f>TEXT(MONTH(Origen[[#This Row],[Fecha Compra]]),"MM")</f>
        <v>01</v>
      </c>
      <c r="K2995" s="7">
        <f>YEAR(Origen[[#This Row],[Fecha Compra]])</f>
        <v>2040</v>
      </c>
      <c r="L2995">
        <v>6</v>
      </c>
      <c r="M2995">
        <v>91</v>
      </c>
      <c r="N2995">
        <f>Origen[[#This Row],[Unidades]]*Origen[[#This Row],[PVP]]</f>
        <v>546</v>
      </c>
      <c r="O2995" s="1" t="s">
        <v>122</v>
      </c>
      <c r="P2995" s="1" t="s">
        <v>26</v>
      </c>
      <c r="Q2995" s="1" t="s">
        <v>34</v>
      </c>
      <c r="R2995" s="1" t="s">
        <v>19</v>
      </c>
      <c r="S2995" s="1" t="s">
        <v>9</v>
      </c>
      <c r="T2995" s="1" t="s">
        <v>10</v>
      </c>
      <c r="U2995" s="1" t="s">
        <v>79</v>
      </c>
    </row>
    <row r="2996" spans="1:21" x14ac:dyDescent="0.25">
      <c r="A2996">
        <v>2998</v>
      </c>
      <c r="B2996">
        <f>IF(IFERROR(VLOOKUP(Origen[[#This Row],[Customer ID]],A2997:A6895,1,FALSE),0)&gt;0,1,0)</f>
        <v>0</v>
      </c>
      <c r="C2996">
        <v>41</v>
      </c>
      <c r="D2996" s="1" t="s">
        <v>134</v>
      </c>
      <c r="E2996" s="1" t="str">
        <f>IF(Origen[[#This Row],[Genero Sin Depurar]]="","Desconocido",Origen[[#This Row],[Genero Sin Depurar]])</f>
        <v>Female</v>
      </c>
      <c r="F2996" s="1" t="s">
        <v>12</v>
      </c>
      <c r="G2996" s="1" t="s">
        <v>4</v>
      </c>
      <c r="H2996" s="2">
        <v>51286</v>
      </c>
      <c r="I2996" s="2" t="str">
        <f>TEXT(Origen[[#This Row],[Fecha Compra]],"dddd")</f>
        <v>miércoles</v>
      </c>
      <c r="J2996" s="7" t="str">
        <f>TEXT(MONTH(Origen[[#This Row],[Fecha Compra]]),"MM")</f>
        <v>01</v>
      </c>
      <c r="K2996" s="7">
        <f>YEAR(Origen[[#This Row],[Fecha Compra]])</f>
        <v>2040</v>
      </c>
      <c r="L2996">
        <v>14</v>
      </c>
      <c r="M2996">
        <v>40</v>
      </c>
      <c r="N2996">
        <f>Origen[[#This Row],[Unidades]]*Origen[[#This Row],[PVP]]</f>
        <v>560</v>
      </c>
      <c r="O2996" s="1" t="s">
        <v>117</v>
      </c>
      <c r="P2996" s="1" t="s">
        <v>18</v>
      </c>
      <c r="Q2996" s="1" t="s">
        <v>116</v>
      </c>
      <c r="R2996" s="1" t="s">
        <v>19</v>
      </c>
      <c r="S2996" s="1" t="s">
        <v>27</v>
      </c>
      <c r="T2996" s="1" t="s">
        <v>10</v>
      </c>
      <c r="U2996" s="1" t="s">
        <v>79</v>
      </c>
    </row>
    <row r="2997" spans="1:21" x14ac:dyDescent="0.25">
      <c r="A2997">
        <v>2999</v>
      </c>
      <c r="B2997">
        <f>IF(IFERROR(VLOOKUP(Origen[[#This Row],[Customer ID]],A2998:A6896,1,FALSE),0)&gt;0,1,0)</f>
        <v>0</v>
      </c>
      <c r="C2997">
        <v>31</v>
      </c>
      <c r="D2997" s="1" t="s">
        <v>134</v>
      </c>
      <c r="E2997" s="1" t="str">
        <f>IF(Origen[[#This Row],[Genero Sin Depurar]]="","Desconocido",Origen[[#This Row],[Genero Sin Depurar]])</f>
        <v>Female</v>
      </c>
      <c r="F2997" s="1" t="s">
        <v>86</v>
      </c>
      <c r="G2997" s="1" t="s">
        <v>4</v>
      </c>
      <c r="H2997" s="2">
        <v>51288</v>
      </c>
      <c r="I2997" s="2" t="str">
        <f>TEXT(Origen[[#This Row],[Fecha Compra]],"dddd")</f>
        <v>viernes</v>
      </c>
      <c r="J2997" s="7" t="str">
        <f>TEXT(MONTH(Origen[[#This Row],[Fecha Compra]]),"MM")</f>
        <v>01</v>
      </c>
      <c r="K2997" s="7">
        <f>YEAR(Origen[[#This Row],[Fecha Compra]])</f>
        <v>2040</v>
      </c>
      <c r="L2997">
        <v>30</v>
      </c>
      <c r="M2997">
        <v>53</v>
      </c>
      <c r="N2997">
        <f>Origen[[#This Row],[Unidades]]*Origen[[#This Row],[PVP]]</f>
        <v>1590</v>
      </c>
      <c r="O2997" s="1" t="s">
        <v>102</v>
      </c>
      <c r="P2997" s="1" t="s">
        <v>26</v>
      </c>
      <c r="Q2997" s="1" t="s">
        <v>90</v>
      </c>
      <c r="R2997" s="1" t="s">
        <v>35</v>
      </c>
      <c r="S2997" s="1" t="s">
        <v>9</v>
      </c>
      <c r="T2997" s="1" t="s">
        <v>68</v>
      </c>
      <c r="U2997" s="1" t="s">
        <v>40</v>
      </c>
    </row>
    <row r="2998" spans="1:21" x14ac:dyDescent="0.25">
      <c r="A2998">
        <v>3000</v>
      </c>
      <c r="B2998">
        <f>IF(IFERROR(VLOOKUP(Origen[[#This Row],[Customer ID]],A2999:A6897,1,FALSE),0)&gt;0,1,0)</f>
        <v>0</v>
      </c>
      <c r="C2998">
        <v>31</v>
      </c>
      <c r="D2998" s="1" t="s">
        <v>134</v>
      </c>
      <c r="E2998" s="1" t="str">
        <f>IF(Origen[[#This Row],[Genero Sin Depurar]]="","Desconocido",Origen[[#This Row],[Genero Sin Depurar]])</f>
        <v>Female</v>
      </c>
      <c r="F2998" s="1" t="s">
        <v>71</v>
      </c>
      <c r="G2998" s="1" t="s">
        <v>49</v>
      </c>
      <c r="H2998" s="2">
        <v>51290</v>
      </c>
      <c r="I2998" s="2" t="str">
        <f>TEXT(Origen[[#This Row],[Fecha Compra]],"dddd")</f>
        <v>domingo</v>
      </c>
      <c r="J2998" s="7" t="str">
        <f>TEXT(MONTH(Origen[[#This Row],[Fecha Compra]]),"MM")</f>
        <v>01</v>
      </c>
      <c r="K2998" s="7">
        <f>YEAR(Origen[[#This Row],[Fecha Compra]])</f>
        <v>2040</v>
      </c>
      <c r="L2998">
        <v>10</v>
      </c>
      <c r="M2998">
        <v>48</v>
      </c>
      <c r="N2998">
        <f>Origen[[#This Row],[Unidades]]*Origen[[#This Row],[PVP]]</f>
        <v>480</v>
      </c>
      <c r="O2998" s="1" t="s">
        <v>64</v>
      </c>
      <c r="P2998" s="1" t="s">
        <v>18</v>
      </c>
      <c r="Q2998" s="1" t="s">
        <v>43</v>
      </c>
      <c r="R2998" s="1" t="s">
        <v>8</v>
      </c>
      <c r="S2998" s="1" t="s">
        <v>36</v>
      </c>
      <c r="T2998" s="1" t="s">
        <v>15</v>
      </c>
      <c r="U2998" s="1" t="s">
        <v>70</v>
      </c>
    </row>
    <row r="2999" spans="1:21" x14ac:dyDescent="0.25">
      <c r="A2999">
        <v>3001</v>
      </c>
      <c r="B2999">
        <f>IF(IFERROR(VLOOKUP(Origen[[#This Row],[Customer ID]],A3000:A6898,1,FALSE),0)&gt;0,1,0)</f>
        <v>0</v>
      </c>
      <c r="C2999">
        <v>57</v>
      </c>
      <c r="D2999" s="1" t="s">
        <v>134</v>
      </c>
      <c r="E2999" s="1" t="str">
        <f>IF(Origen[[#This Row],[Genero Sin Depurar]]="","Desconocido",Origen[[#This Row],[Genero Sin Depurar]])</f>
        <v>Female</v>
      </c>
      <c r="F2999" s="1" t="s">
        <v>23</v>
      </c>
      <c r="G2999" s="1" t="s">
        <v>24</v>
      </c>
      <c r="H2999" s="2">
        <v>51292</v>
      </c>
      <c r="I2999" s="2" t="str">
        <f>TEXT(Origen[[#This Row],[Fecha Compra]],"dddd")</f>
        <v>martes</v>
      </c>
      <c r="J2999" s="7" t="str">
        <f>TEXT(MONTH(Origen[[#This Row],[Fecha Compra]]),"MM")</f>
        <v>01</v>
      </c>
      <c r="K2999" s="7">
        <f>YEAR(Origen[[#This Row],[Fecha Compra]])</f>
        <v>2040</v>
      </c>
      <c r="L2999">
        <v>7</v>
      </c>
      <c r="M2999">
        <v>70</v>
      </c>
      <c r="N2999">
        <f>Origen[[#This Row],[Unidades]]*Origen[[#This Row],[PVP]]</f>
        <v>490</v>
      </c>
      <c r="O2999" s="1" t="s">
        <v>105</v>
      </c>
      <c r="P2999" s="1" t="s">
        <v>26</v>
      </c>
      <c r="Q2999" s="1" t="s">
        <v>75</v>
      </c>
      <c r="R2999" s="1" t="s">
        <v>8</v>
      </c>
      <c r="S2999" s="1" t="s">
        <v>9</v>
      </c>
      <c r="T2999" s="1" t="s">
        <v>28</v>
      </c>
      <c r="U2999" s="1" t="s">
        <v>22</v>
      </c>
    </row>
    <row r="3000" spans="1:21" x14ac:dyDescent="0.25">
      <c r="A3000">
        <v>3002</v>
      </c>
      <c r="B3000">
        <f>IF(IFERROR(VLOOKUP(Origen[[#This Row],[Customer ID]],A3001:A6899,1,FALSE),0)&gt;0,1,0)</f>
        <v>0</v>
      </c>
      <c r="C3000">
        <v>29</v>
      </c>
      <c r="D3000" s="1" t="s">
        <v>134</v>
      </c>
      <c r="E3000" s="1" t="str">
        <f>IF(Origen[[#This Row],[Genero Sin Depurar]]="","Desconocido",Origen[[#This Row],[Genero Sin Depurar]])</f>
        <v>Female</v>
      </c>
      <c r="F3000" s="1" t="s">
        <v>44</v>
      </c>
      <c r="G3000" s="1" t="s">
        <v>45</v>
      </c>
      <c r="H3000" s="2">
        <v>51294</v>
      </c>
      <c r="I3000" s="2" t="str">
        <f>TEXT(Origen[[#This Row],[Fecha Compra]],"dddd")</f>
        <v>jueves</v>
      </c>
      <c r="J3000" s="7" t="str">
        <f>TEXT(MONTH(Origen[[#This Row],[Fecha Compra]]),"MM")</f>
        <v>01</v>
      </c>
      <c r="K3000" s="7">
        <f>YEAR(Origen[[#This Row],[Fecha Compra]])</f>
        <v>2040</v>
      </c>
      <c r="L3000">
        <v>28</v>
      </c>
      <c r="M3000">
        <v>29</v>
      </c>
      <c r="N3000">
        <f>Origen[[#This Row],[Unidades]]*Origen[[#This Row],[PVP]]</f>
        <v>812</v>
      </c>
      <c r="O3000" s="1" t="s">
        <v>38</v>
      </c>
      <c r="P3000" s="1" t="s">
        <v>6</v>
      </c>
      <c r="Q3000" s="1" t="s">
        <v>43</v>
      </c>
      <c r="R3000" s="1" t="s">
        <v>35</v>
      </c>
      <c r="S3000" s="1" t="s">
        <v>9</v>
      </c>
      <c r="T3000" s="1" t="s">
        <v>21</v>
      </c>
      <c r="U3000" s="1" t="s">
        <v>40</v>
      </c>
    </row>
    <row r="3001" spans="1:21" x14ac:dyDescent="0.25">
      <c r="A3001">
        <v>3003</v>
      </c>
      <c r="B3001">
        <f>IF(IFERROR(VLOOKUP(Origen[[#This Row],[Customer ID]],A3002:A6900,1,FALSE),0)&gt;0,1,0)</f>
        <v>0</v>
      </c>
      <c r="C3001">
        <v>70</v>
      </c>
      <c r="D3001" s="1" t="s">
        <v>134</v>
      </c>
      <c r="E3001" s="1" t="str">
        <f>IF(Origen[[#This Row],[Genero Sin Depurar]]="","Desconocido",Origen[[#This Row],[Genero Sin Depurar]])</f>
        <v>Female</v>
      </c>
      <c r="F3001" s="1" t="s">
        <v>115</v>
      </c>
      <c r="G3001" s="1" t="s">
        <v>49</v>
      </c>
      <c r="H3001" s="2">
        <v>51296</v>
      </c>
      <c r="I3001" s="2" t="str">
        <f>TEXT(Origen[[#This Row],[Fecha Compra]],"dddd")</f>
        <v>sábado</v>
      </c>
      <c r="J3001" s="7" t="str">
        <f>TEXT(MONTH(Origen[[#This Row],[Fecha Compra]]),"MM")</f>
        <v>01</v>
      </c>
      <c r="K3001" s="7">
        <f>YEAR(Origen[[#This Row],[Fecha Compra]])</f>
        <v>2040</v>
      </c>
      <c r="L3001">
        <v>19</v>
      </c>
      <c r="M3001">
        <v>29</v>
      </c>
      <c r="N3001">
        <f>Origen[[#This Row],[Unidades]]*Origen[[#This Row],[PVP]]</f>
        <v>551</v>
      </c>
      <c r="O3001" s="1" t="s">
        <v>42</v>
      </c>
      <c r="P3001" s="1" t="s">
        <v>26</v>
      </c>
      <c r="Q3001" s="1" t="s">
        <v>14</v>
      </c>
      <c r="R3001" s="1" t="s">
        <v>39</v>
      </c>
      <c r="S3001" s="1" t="s">
        <v>27</v>
      </c>
      <c r="T3001" s="1" t="s">
        <v>57</v>
      </c>
      <c r="U3001" s="1" t="s">
        <v>40</v>
      </c>
    </row>
    <row r="3002" spans="1:21" x14ac:dyDescent="0.25">
      <c r="A3002">
        <v>3004</v>
      </c>
      <c r="B3002">
        <f>IF(IFERROR(VLOOKUP(Origen[[#This Row],[Customer ID]],A3003:A6901,1,FALSE),0)&gt;0,1,0)</f>
        <v>0</v>
      </c>
      <c r="C3002">
        <v>51</v>
      </c>
      <c r="D3002" s="1" t="s">
        <v>134</v>
      </c>
      <c r="E3002" s="1" t="str">
        <f>IF(Origen[[#This Row],[Genero Sin Depurar]]="","Desconocido",Origen[[#This Row],[Genero Sin Depurar]])</f>
        <v>Female</v>
      </c>
      <c r="F3002" s="1" t="s">
        <v>3</v>
      </c>
      <c r="G3002" s="1" t="s">
        <v>4</v>
      </c>
      <c r="H3002" s="2">
        <v>51298</v>
      </c>
      <c r="I3002" s="2" t="str">
        <f>TEXT(Origen[[#This Row],[Fecha Compra]],"dddd")</f>
        <v>lunes</v>
      </c>
      <c r="J3002" s="7" t="str">
        <f>TEXT(MONTH(Origen[[#This Row],[Fecha Compra]]),"MM")</f>
        <v>01</v>
      </c>
      <c r="K3002" s="7">
        <f>YEAR(Origen[[#This Row],[Fecha Compra]])</f>
        <v>2040</v>
      </c>
      <c r="L3002">
        <v>13</v>
      </c>
      <c r="M3002">
        <v>53</v>
      </c>
      <c r="N3002">
        <f>Origen[[#This Row],[Unidades]]*Origen[[#This Row],[PVP]]</f>
        <v>689</v>
      </c>
      <c r="O3002" s="1" t="s">
        <v>29</v>
      </c>
      <c r="P3002" s="1" t="s">
        <v>26</v>
      </c>
      <c r="Q3002" s="1" t="s">
        <v>92</v>
      </c>
      <c r="R3002" s="1" t="s">
        <v>39</v>
      </c>
      <c r="S3002" s="1" t="s">
        <v>9</v>
      </c>
      <c r="T3002" s="1" t="s">
        <v>21</v>
      </c>
      <c r="U3002" s="1" t="s">
        <v>79</v>
      </c>
    </row>
    <row r="3003" spans="1:21" x14ac:dyDescent="0.25">
      <c r="A3003">
        <v>3005</v>
      </c>
      <c r="B3003">
        <f>IF(IFERROR(VLOOKUP(Origen[[#This Row],[Customer ID]],A3004:A6902,1,FALSE),0)&gt;0,1,0)</f>
        <v>0</v>
      </c>
      <c r="C3003">
        <v>45</v>
      </c>
      <c r="D3003" s="1" t="s">
        <v>134</v>
      </c>
      <c r="E3003" s="1" t="str">
        <f>IF(Origen[[#This Row],[Genero Sin Depurar]]="","Desconocido",Origen[[#This Row],[Genero Sin Depurar]])</f>
        <v>Female</v>
      </c>
      <c r="F3003" s="1" t="s">
        <v>69</v>
      </c>
      <c r="G3003" s="1" t="s">
        <v>4</v>
      </c>
      <c r="H3003" s="2">
        <v>51300</v>
      </c>
      <c r="I3003" s="2" t="str">
        <f>TEXT(Origen[[#This Row],[Fecha Compra]],"dddd")</f>
        <v>miércoles</v>
      </c>
      <c r="J3003" s="7" t="str">
        <f>TEXT(MONTH(Origen[[#This Row],[Fecha Compra]]),"MM")</f>
        <v>01</v>
      </c>
      <c r="K3003" s="7">
        <f>YEAR(Origen[[#This Row],[Fecha Compra]])</f>
        <v>2040</v>
      </c>
      <c r="L3003">
        <v>23</v>
      </c>
      <c r="M3003">
        <v>79</v>
      </c>
      <c r="N3003">
        <f>Origen[[#This Row],[Unidades]]*Origen[[#This Row],[PVP]]</f>
        <v>1817</v>
      </c>
      <c r="O3003" s="1" t="s">
        <v>99</v>
      </c>
      <c r="P3003" s="1" t="s">
        <v>26</v>
      </c>
      <c r="Q3003" s="1" t="s">
        <v>75</v>
      </c>
      <c r="R3003" s="1" t="s">
        <v>8</v>
      </c>
      <c r="S3003" s="1" t="s">
        <v>56</v>
      </c>
      <c r="T3003" s="1" t="s">
        <v>10</v>
      </c>
      <c r="U3003" s="1" t="s">
        <v>11</v>
      </c>
    </row>
    <row r="3004" spans="1:21" x14ac:dyDescent="0.25">
      <c r="A3004">
        <v>3006</v>
      </c>
      <c r="B3004">
        <f>IF(IFERROR(VLOOKUP(Origen[[#This Row],[Customer ID]],A3005:A6903,1,FALSE),0)&gt;0,1,0)</f>
        <v>0</v>
      </c>
      <c r="C3004">
        <v>18</v>
      </c>
      <c r="D3004" s="1" t="s">
        <v>134</v>
      </c>
      <c r="E3004" s="1" t="str">
        <f>IF(Origen[[#This Row],[Genero Sin Depurar]]="","Desconocido",Origen[[#This Row],[Genero Sin Depurar]])</f>
        <v>Female</v>
      </c>
      <c r="F3004" s="1" t="s">
        <v>41</v>
      </c>
      <c r="G3004" s="1" t="s">
        <v>4</v>
      </c>
      <c r="H3004" s="2">
        <v>51302</v>
      </c>
      <c r="I3004" s="2" t="str">
        <f>TEXT(Origen[[#This Row],[Fecha Compra]],"dddd")</f>
        <v>viernes</v>
      </c>
      <c r="J3004" s="7" t="str">
        <f>TEXT(MONTH(Origen[[#This Row],[Fecha Compra]]),"MM")</f>
        <v>01</v>
      </c>
      <c r="K3004" s="7">
        <f>YEAR(Origen[[#This Row],[Fecha Compra]])</f>
        <v>2040</v>
      </c>
      <c r="L3004">
        <v>5</v>
      </c>
      <c r="M3004">
        <v>65</v>
      </c>
      <c r="N3004">
        <f>Origen[[#This Row],[Unidades]]*Origen[[#This Row],[PVP]]</f>
        <v>325</v>
      </c>
      <c r="O3004" s="1" t="s">
        <v>102</v>
      </c>
      <c r="P3004" s="1" t="s">
        <v>74</v>
      </c>
      <c r="Q3004" s="1" t="s">
        <v>92</v>
      </c>
      <c r="R3004" s="1" t="s">
        <v>19</v>
      </c>
      <c r="S3004" s="1" t="s">
        <v>9</v>
      </c>
      <c r="T3004" s="1" t="s">
        <v>10</v>
      </c>
      <c r="U3004" s="1" t="s">
        <v>22</v>
      </c>
    </row>
    <row r="3005" spans="1:21" x14ac:dyDescent="0.25">
      <c r="A3005">
        <v>3007</v>
      </c>
      <c r="B3005">
        <f>IF(IFERROR(VLOOKUP(Origen[[#This Row],[Customer ID]],A3006:A6904,1,FALSE),0)&gt;0,1,0)</f>
        <v>0</v>
      </c>
      <c r="C3005">
        <v>37</v>
      </c>
      <c r="D3005" s="1" t="s">
        <v>134</v>
      </c>
      <c r="E3005" s="1" t="str">
        <f>IF(Origen[[#This Row],[Genero Sin Depurar]]="","Desconocido",Origen[[#This Row],[Genero Sin Depurar]])</f>
        <v>Female</v>
      </c>
      <c r="F3005" s="1" t="s">
        <v>63</v>
      </c>
      <c r="G3005" s="1" t="s">
        <v>4</v>
      </c>
      <c r="H3005" s="2">
        <v>51304</v>
      </c>
      <c r="I3005" s="2" t="str">
        <f>TEXT(Origen[[#This Row],[Fecha Compra]],"dddd")</f>
        <v>domingo</v>
      </c>
      <c r="J3005" s="7" t="str">
        <f>TEXT(MONTH(Origen[[#This Row],[Fecha Compra]]),"MM")</f>
        <v>01</v>
      </c>
      <c r="K3005" s="7">
        <f>YEAR(Origen[[#This Row],[Fecha Compra]])</f>
        <v>2040</v>
      </c>
      <c r="L3005">
        <v>17</v>
      </c>
      <c r="M3005">
        <v>99</v>
      </c>
      <c r="N3005">
        <f>Origen[[#This Row],[Unidades]]*Origen[[#This Row],[PVP]]</f>
        <v>1683</v>
      </c>
      <c r="O3005" s="1" t="s">
        <v>122</v>
      </c>
      <c r="P3005" s="1" t="s">
        <v>26</v>
      </c>
      <c r="Q3005" s="1" t="s">
        <v>60</v>
      </c>
      <c r="R3005" s="1" t="s">
        <v>35</v>
      </c>
      <c r="S3005" s="1" t="s">
        <v>56</v>
      </c>
      <c r="T3005" s="1" t="s">
        <v>10</v>
      </c>
      <c r="U3005" s="1" t="s">
        <v>58</v>
      </c>
    </row>
    <row r="3006" spans="1:21" x14ac:dyDescent="0.25">
      <c r="A3006">
        <v>3008</v>
      </c>
      <c r="B3006">
        <f>IF(IFERROR(VLOOKUP(Origen[[#This Row],[Customer ID]],A3007:A6905,1,FALSE),0)&gt;0,1,0)</f>
        <v>0</v>
      </c>
      <c r="C3006">
        <v>23</v>
      </c>
      <c r="D3006" s="1" t="s">
        <v>134</v>
      </c>
      <c r="E3006" s="1" t="str">
        <f>IF(Origen[[#This Row],[Genero Sin Depurar]]="","Desconocido",Origen[[#This Row],[Genero Sin Depurar]])</f>
        <v>Female</v>
      </c>
      <c r="F3006" s="1" t="s">
        <v>71</v>
      </c>
      <c r="G3006" s="1" t="s">
        <v>49</v>
      </c>
      <c r="H3006" s="2">
        <v>51306</v>
      </c>
      <c r="I3006" s="2" t="str">
        <f>TEXT(Origen[[#This Row],[Fecha Compra]],"dddd")</f>
        <v>martes</v>
      </c>
      <c r="J3006" s="7" t="str">
        <f>TEXT(MONTH(Origen[[#This Row],[Fecha Compra]]),"MM")</f>
        <v>01</v>
      </c>
      <c r="K3006" s="7">
        <f>YEAR(Origen[[#This Row],[Fecha Compra]])</f>
        <v>2040</v>
      </c>
      <c r="L3006">
        <v>31</v>
      </c>
      <c r="M3006">
        <v>60</v>
      </c>
      <c r="N3006">
        <f>Origen[[#This Row],[Unidades]]*Origen[[#This Row],[PVP]]</f>
        <v>1860</v>
      </c>
      <c r="O3006" s="1" t="s">
        <v>66</v>
      </c>
      <c r="P3006" s="1" t="s">
        <v>6</v>
      </c>
      <c r="Q3006" s="1" t="s">
        <v>75</v>
      </c>
      <c r="R3006" s="1" t="s">
        <v>8</v>
      </c>
      <c r="S3006" s="1" t="s">
        <v>27</v>
      </c>
      <c r="T3006" s="1" t="s">
        <v>10</v>
      </c>
      <c r="U3006" s="1" t="s">
        <v>22</v>
      </c>
    </row>
    <row r="3007" spans="1:21" x14ac:dyDescent="0.25">
      <c r="A3007">
        <v>3009</v>
      </c>
      <c r="B3007">
        <f>IF(IFERROR(VLOOKUP(Origen[[#This Row],[Customer ID]],A3008:A6906,1,FALSE),0)&gt;0,1,0)</f>
        <v>0</v>
      </c>
      <c r="C3007">
        <v>39</v>
      </c>
      <c r="D3007" s="1" t="s">
        <v>134</v>
      </c>
      <c r="E3007" s="1" t="str">
        <f>IF(Origen[[#This Row],[Genero Sin Depurar]]="","Desconocido",Origen[[#This Row],[Genero Sin Depurar]])</f>
        <v>Female</v>
      </c>
      <c r="F3007" s="1" t="s">
        <v>53</v>
      </c>
      <c r="G3007" s="1" t="s">
        <v>24</v>
      </c>
      <c r="H3007" s="2">
        <v>51308</v>
      </c>
      <c r="I3007" s="2" t="str">
        <f>TEXT(Origen[[#This Row],[Fecha Compra]],"dddd")</f>
        <v>jueves</v>
      </c>
      <c r="J3007" s="7" t="str">
        <f>TEXT(MONTH(Origen[[#This Row],[Fecha Compra]]),"MM")</f>
        <v>01</v>
      </c>
      <c r="K3007" s="7">
        <f>YEAR(Origen[[#This Row],[Fecha Compra]])</f>
        <v>2040</v>
      </c>
      <c r="L3007">
        <v>19</v>
      </c>
      <c r="M3007">
        <v>86</v>
      </c>
      <c r="N3007">
        <f>Origen[[#This Row],[Unidades]]*Origen[[#This Row],[PVP]]</f>
        <v>1634</v>
      </c>
      <c r="O3007" s="1" t="s">
        <v>112</v>
      </c>
      <c r="P3007" s="1" t="s">
        <v>26</v>
      </c>
      <c r="Q3007" s="1" t="s">
        <v>62</v>
      </c>
      <c r="R3007" s="1" t="s">
        <v>8</v>
      </c>
      <c r="S3007" s="1" t="s">
        <v>20</v>
      </c>
      <c r="T3007" s="1" t="s">
        <v>28</v>
      </c>
      <c r="U3007" s="1" t="s">
        <v>22</v>
      </c>
    </row>
    <row r="3008" spans="1:21" x14ac:dyDescent="0.25">
      <c r="A3008">
        <v>3010</v>
      </c>
      <c r="B3008">
        <f>IF(IFERROR(VLOOKUP(Origen[[#This Row],[Customer ID]],A3009:A6907,1,FALSE),0)&gt;0,1,0)</f>
        <v>0</v>
      </c>
      <c r="C3008">
        <v>62</v>
      </c>
      <c r="D3008" s="1" t="s">
        <v>134</v>
      </c>
      <c r="E3008" s="1" t="str">
        <f>IF(Origen[[#This Row],[Genero Sin Depurar]]="","Desconocido",Origen[[#This Row],[Genero Sin Depurar]])</f>
        <v>Female</v>
      </c>
      <c r="F3008" s="1" t="s">
        <v>115</v>
      </c>
      <c r="G3008" s="1" t="s">
        <v>49</v>
      </c>
      <c r="H3008" s="2">
        <v>51310</v>
      </c>
      <c r="I3008" s="2" t="str">
        <f>TEXT(Origen[[#This Row],[Fecha Compra]],"dddd")</f>
        <v>sábado</v>
      </c>
      <c r="J3008" s="7" t="str">
        <f>TEXT(MONTH(Origen[[#This Row],[Fecha Compra]]),"MM")</f>
        <v>01</v>
      </c>
      <c r="K3008" s="7">
        <f>YEAR(Origen[[#This Row],[Fecha Compra]])</f>
        <v>2040</v>
      </c>
      <c r="L3008">
        <v>8</v>
      </c>
      <c r="M3008">
        <v>73</v>
      </c>
      <c r="N3008">
        <f>Origen[[#This Row],[Unidades]]*Origen[[#This Row],[PVP]]</f>
        <v>584</v>
      </c>
      <c r="O3008" s="1" t="s">
        <v>42</v>
      </c>
      <c r="P3008" s="1" t="s">
        <v>26</v>
      </c>
      <c r="Q3008" s="1" t="s">
        <v>47</v>
      </c>
      <c r="R3008" s="1" t="s">
        <v>8</v>
      </c>
      <c r="S3008" s="1" t="s">
        <v>20</v>
      </c>
      <c r="T3008" s="1" t="s">
        <v>10</v>
      </c>
      <c r="U3008" s="1" t="s">
        <v>11</v>
      </c>
    </row>
    <row r="3009" spans="1:21" x14ac:dyDescent="0.25">
      <c r="A3009">
        <v>3011</v>
      </c>
      <c r="B3009">
        <f>IF(IFERROR(VLOOKUP(Origen[[#This Row],[Customer ID]],A3010:A6908,1,FALSE),0)&gt;0,1,0)</f>
        <v>0</v>
      </c>
      <c r="C3009">
        <v>70</v>
      </c>
      <c r="D3009" s="1" t="s">
        <v>134</v>
      </c>
      <c r="E3009" s="1" t="str">
        <f>IF(Origen[[#This Row],[Genero Sin Depurar]]="","Desconocido",Origen[[#This Row],[Genero Sin Depurar]])</f>
        <v>Female</v>
      </c>
      <c r="F3009" s="1" t="s">
        <v>115</v>
      </c>
      <c r="G3009" s="1" t="s">
        <v>49</v>
      </c>
      <c r="H3009" s="2">
        <v>51312</v>
      </c>
      <c r="I3009" s="2" t="str">
        <f>TEXT(Origen[[#This Row],[Fecha Compra]],"dddd")</f>
        <v>lunes</v>
      </c>
      <c r="J3009" s="7" t="str">
        <f>TEXT(MONTH(Origen[[#This Row],[Fecha Compra]]),"MM")</f>
        <v>01</v>
      </c>
      <c r="K3009" s="7">
        <f>YEAR(Origen[[#This Row],[Fecha Compra]])</f>
        <v>2040</v>
      </c>
      <c r="L3009">
        <v>15</v>
      </c>
      <c r="M3009">
        <v>45</v>
      </c>
      <c r="N3009">
        <f>Origen[[#This Row],[Unidades]]*Origen[[#This Row],[PVP]]</f>
        <v>675</v>
      </c>
      <c r="O3009" s="1" t="s">
        <v>105</v>
      </c>
      <c r="P3009" s="1" t="s">
        <v>26</v>
      </c>
      <c r="Q3009" s="1" t="s">
        <v>65</v>
      </c>
      <c r="R3009" s="1" t="s">
        <v>8</v>
      </c>
      <c r="S3009" s="1" t="s">
        <v>20</v>
      </c>
      <c r="T3009" s="1" t="s">
        <v>21</v>
      </c>
      <c r="U3009" s="1" t="s">
        <v>31</v>
      </c>
    </row>
    <row r="3010" spans="1:21" x14ac:dyDescent="0.25">
      <c r="A3010">
        <v>3012</v>
      </c>
      <c r="B3010">
        <f>IF(IFERROR(VLOOKUP(Origen[[#This Row],[Customer ID]],A3011:A6909,1,FALSE),0)&gt;0,1,0)</f>
        <v>0</v>
      </c>
      <c r="C3010">
        <v>20</v>
      </c>
      <c r="D3010" s="1" t="s">
        <v>134</v>
      </c>
      <c r="E3010" s="1" t="str">
        <f>IF(Origen[[#This Row],[Genero Sin Depurar]]="","Desconocido",Origen[[#This Row],[Genero Sin Depurar]])</f>
        <v>Female</v>
      </c>
      <c r="F3010" s="1" t="s">
        <v>115</v>
      </c>
      <c r="G3010" s="1" t="s">
        <v>49</v>
      </c>
      <c r="H3010" s="2">
        <v>51314</v>
      </c>
      <c r="I3010" s="2" t="str">
        <f>TEXT(Origen[[#This Row],[Fecha Compra]],"dddd")</f>
        <v>miércoles</v>
      </c>
      <c r="J3010" s="7" t="str">
        <f>TEXT(MONTH(Origen[[#This Row],[Fecha Compra]]),"MM")</f>
        <v>01</v>
      </c>
      <c r="K3010" s="7">
        <f>YEAR(Origen[[#This Row],[Fecha Compra]])</f>
        <v>2040</v>
      </c>
      <c r="L3010">
        <v>18</v>
      </c>
      <c r="M3010">
        <v>70</v>
      </c>
      <c r="N3010">
        <f>Origen[[#This Row],[Unidades]]*Origen[[#This Row],[PVP]]</f>
        <v>1260</v>
      </c>
      <c r="O3010" s="1" t="s">
        <v>89</v>
      </c>
      <c r="P3010" s="1" t="s">
        <v>18</v>
      </c>
      <c r="Q3010" s="1" t="s">
        <v>92</v>
      </c>
      <c r="R3010" s="1" t="s">
        <v>35</v>
      </c>
      <c r="S3010" s="1" t="s">
        <v>27</v>
      </c>
      <c r="T3010" s="1" t="s">
        <v>21</v>
      </c>
      <c r="U3010" s="1" t="s">
        <v>79</v>
      </c>
    </row>
    <row r="3011" spans="1:21" x14ac:dyDescent="0.25">
      <c r="A3011">
        <v>3013</v>
      </c>
      <c r="B3011">
        <f>IF(IFERROR(VLOOKUP(Origen[[#This Row],[Customer ID]],A3012:A6910,1,FALSE),0)&gt;0,1,0)</f>
        <v>0</v>
      </c>
      <c r="C3011">
        <v>42</v>
      </c>
      <c r="D3011" s="1" t="s">
        <v>134</v>
      </c>
      <c r="E3011" s="1" t="str">
        <f>IF(Origen[[#This Row],[Genero Sin Depurar]]="","Desconocido",Origen[[#This Row],[Genero Sin Depurar]])</f>
        <v>Female</v>
      </c>
      <c r="F3011" s="1" t="s">
        <v>115</v>
      </c>
      <c r="G3011" s="1" t="s">
        <v>49</v>
      </c>
      <c r="H3011" s="2">
        <v>51316</v>
      </c>
      <c r="I3011" s="2" t="str">
        <f>TEXT(Origen[[#This Row],[Fecha Compra]],"dddd")</f>
        <v>viernes</v>
      </c>
      <c r="J3011" s="7" t="str">
        <f>TEXT(MONTH(Origen[[#This Row],[Fecha Compra]]),"MM")</f>
        <v>01</v>
      </c>
      <c r="K3011" s="7">
        <f>YEAR(Origen[[#This Row],[Fecha Compra]])</f>
        <v>2040</v>
      </c>
      <c r="L3011">
        <v>16</v>
      </c>
      <c r="M3011">
        <v>65</v>
      </c>
      <c r="N3011">
        <f>Origen[[#This Row],[Unidades]]*Origen[[#This Row],[PVP]]</f>
        <v>1040</v>
      </c>
      <c r="O3011" s="1" t="s">
        <v>117</v>
      </c>
      <c r="P3011" s="1" t="s">
        <v>26</v>
      </c>
      <c r="Q3011" s="1" t="s">
        <v>67</v>
      </c>
      <c r="R3011" s="1" t="s">
        <v>39</v>
      </c>
      <c r="S3011" s="1" t="s">
        <v>36</v>
      </c>
      <c r="T3011" s="1" t="s">
        <v>28</v>
      </c>
      <c r="U3011" s="1" t="s">
        <v>31</v>
      </c>
    </row>
    <row r="3012" spans="1:21" x14ac:dyDescent="0.25">
      <c r="A3012">
        <v>3014</v>
      </c>
      <c r="B3012">
        <f>IF(IFERROR(VLOOKUP(Origen[[#This Row],[Customer ID]],A3013:A6911,1,FALSE),0)&gt;0,1,0)</f>
        <v>0</v>
      </c>
      <c r="C3012">
        <v>41</v>
      </c>
      <c r="D3012" s="1" t="s">
        <v>134</v>
      </c>
      <c r="E3012" s="1" t="str">
        <f>IF(Origen[[#This Row],[Genero Sin Depurar]]="","Desconocido",Origen[[#This Row],[Genero Sin Depurar]])</f>
        <v>Female</v>
      </c>
      <c r="F3012" s="1" t="s">
        <v>69</v>
      </c>
      <c r="G3012" s="1" t="s">
        <v>4</v>
      </c>
      <c r="H3012" s="2">
        <v>51318</v>
      </c>
      <c r="I3012" s="2" t="str">
        <f>TEXT(Origen[[#This Row],[Fecha Compra]],"dddd")</f>
        <v>domingo</v>
      </c>
      <c r="J3012" s="7" t="str">
        <f>TEXT(MONTH(Origen[[#This Row],[Fecha Compra]]),"MM")</f>
        <v>01</v>
      </c>
      <c r="K3012" s="7">
        <f>YEAR(Origen[[#This Row],[Fecha Compra]])</f>
        <v>2040</v>
      </c>
      <c r="L3012">
        <v>13</v>
      </c>
      <c r="M3012">
        <v>55</v>
      </c>
      <c r="N3012">
        <f>Origen[[#This Row],[Unidades]]*Origen[[#This Row],[PVP]]</f>
        <v>715</v>
      </c>
      <c r="O3012" s="1" t="s">
        <v>99</v>
      </c>
      <c r="P3012" s="1" t="s">
        <v>6</v>
      </c>
      <c r="Q3012" s="1" t="s">
        <v>82</v>
      </c>
      <c r="R3012" s="1" t="s">
        <v>35</v>
      </c>
      <c r="S3012" s="1" t="s">
        <v>56</v>
      </c>
      <c r="T3012" s="1" t="s">
        <v>15</v>
      </c>
      <c r="U3012" s="1" t="s">
        <v>70</v>
      </c>
    </row>
    <row r="3013" spans="1:21" x14ac:dyDescent="0.25">
      <c r="A3013">
        <v>3015</v>
      </c>
      <c r="B3013">
        <f>IF(IFERROR(VLOOKUP(Origen[[#This Row],[Customer ID]],A3014:A6912,1,FALSE),0)&gt;0,1,0)</f>
        <v>0</v>
      </c>
      <c r="C3013">
        <v>24</v>
      </c>
      <c r="D3013" s="1" t="s">
        <v>134</v>
      </c>
      <c r="E3013" s="1" t="str">
        <f>IF(Origen[[#This Row],[Genero Sin Depurar]]="","Desconocido",Origen[[#This Row],[Genero Sin Depurar]])</f>
        <v>Female</v>
      </c>
      <c r="F3013" s="1" t="s">
        <v>95</v>
      </c>
      <c r="G3013" s="1" t="s">
        <v>4</v>
      </c>
      <c r="H3013" s="2">
        <v>51320</v>
      </c>
      <c r="I3013" s="2" t="str">
        <f>TEXT(Origen[[#This Row],[Fecha Compra]],"dddd")</f>
        <v>martes</v>
      </c>
      <c r="J3013" s="7" t="str">
        <f>TEXT(MONTH(Origen[[#This Row],[Fecha Compra]]),"MM")</f>
        <v>01</v>
      </c>
      <c r="K3013" s="7">
        <f>YEAR(Origen[[#This Row],[Fecha Compra]])</f>
        <v>2040</v>
      </c>
      <c r="L3013">
        <v>38</v>
      </c>
      <c r="M3013">
        <v>65</v>
      </c>
      <c r="N3013">
        <f>Origen[[#This Row],[Unidades]]*Origen[[#This Row],[PVP]]</f>
        <v>2470</v>
      </c>
      <c r="O3013" s="1" t="s">
        <v>122</v>
      </c>
      <c r="P3013" s="1" t="s">
        <v>26</v>
      </c>
      <c r="Q3013" s="1" t="s">
        <v>14</v>
      </c>
      <c r="R3013" s="1" t="s">
        <v>19</v>
      </c>
      <c r="S3013" s="1" t="s">
        <v>9</v>
      </c>
      <c r="T3013" s="1" t="s">
        <v>28</v>
      </c>
      <c r="U3013" s="1" t="s">
        <v>79</v>
      </c>
    </row>
    <row r="3014" spans="1:21" x14ac:dyDescent="0.25">
      <c r="A3014">
        <v>3016</v>
      </c>
      <c r="B3014">
        <f>IF(IFERROR(VLOOKUP(Origen[[#This Row],[Customer ID]],A3015:A6913,1,FALSE),0)&gt;0,1,0)</f>
        <v>0</v>
      </c>
      <c r="C3014">
        <v>37</v>
      </c>
      <c r="D3014" s="1" t="s">
        <v>134</v>
      </c>
      <c r="E3014" s="1" t="str">
        <f>IF(Origen[[#This Row],[Genero Sin Depurar]]="","Desconocido",Origen[[#This Row],[Genero Sin Depurar]])</f>
        <v>Female</v>
      </c>
      <c r="F3014" s="1" t="s">
        <v>101</v>
      </c>
      <c r="G3014" s="1" t="s">
        <v>49</v>
      </c>
      <c r="H3014" s="2">
        <v>51322</v>
      </c>
      <c r="I3014" s="2" t="str">
        <f>TEXT(Origen[[#This Row],[Fecha Compra]],"dddd")</f>
        <v>jueves</v>
      </c>
      <c r="J3014" s="7" t="str">
        <f>TEXT(MONTH(Origen[[#This Row],[Fecha Compra]]),"MM")</f>
        <v>01</v>
      </c>
      <c r="K3014" s="7">
        <f>YEAR(Origen[[#This Row],[Fecha Compra]])</f>
        <v>2040</v>
      </c>
      <c r="L3014">
        <v>27</v>
      </c>
      <c r="M3014">
        <v>21</v>
      </c>
      <c r="N3014">
        <f>Origen[[#This Row],[Unidades]]*Origen[[#This Row],[PVP]]</f>
        <v>567</v>
      </c>
      <c r="O3014" s="1" t="s">
        <v>33</v>
      </c>
      <c r="P3014" s="1" t="s">
        <v>74</v>
      </c>
      <c r="Q3014" s="1" t="s">
        <v>75</v>
      </c>
      <c r="R3014" s="1" t="s">
        <v>19</v>
      </c>
      <c r="S3014" s="1" t="s">
        <v>9</v>
      </c>
      <c r="T3014" s="1" t="s">
        <v>57</v>
      </c>
      <c r="U3014" s="1" t="s">
        <v>58</v>
      </c>
    </row>
    <row r="3015" spans="1:21" x14ac:dyDescent="0.25">
      <c r="A3015">
        <v>3017</v>
      </c>
      <c r="B3015">
        <f>IF(IFERROR(VLOOKUP(Origen[[#This Row],[Customer ID]],A3016:A6914,1,FALSE),0)&gt;0,1,0)</f>
        <v>0</v>
      </c>
      <c r="C3015">
        <v>30</v>
      </c>
      <c r="D3015" s="1" t="s">
        <v>134</v>
      </c>
      <c r="E3015" s="1" t="str">
        <f>IF(Origen[[#This Row],[Genero Sin Depurar]]="","Desconocido",Origen[[#This Row],[Genero Sin Depurar]])</f>
        <v>Female</v>
      </c>
      <c r="F3015" s="1" t="s">
        <v>3</v>
      </c>
      <c r="G3015" s="1" t="s">
        <v>4</v>
      </c>
      <c r="H3015" s="2">
        <v>51324</v>
      </c>
      <c r="I3015" s="2" t="str">
        <f>TEXT(Origen[[#This Row],[Fecha Compra]],"dddd")</f>
        <v>sábado</v>
      </c>
      <c r="J3015" s="7" t="str">
        <f>TEXT(MONTH(Origen[[#This Row],[Fecha Compra]]),"MM")</f>
        <v>01</v>
      </c>
      <c r="K3015" s="7">
        <f>YEAR(Origen[[#This Row],[Fecha Compra]])</f>
        <v>2040</v>
      </c>
      <c r="L3015">
        <v>31</v>
      </c>
      <c r="M3015">
        <v>26</v>
      </c>
      <c r="N3015">
        <f>Origen[[#This Row],[Unidades]]*Origen[[#This Row],[PVP]]</f>
        <v>806</v>
      </c>
      <c r="O3015" s="1" t="s">
        <v>98</v>
      </c>
      <c r="P3015" s="1" t="s">
        <v>6</v>
      </c>
      <c r="Q3015" s="1" t="s">
        <v>75</v>
      </c>
      <c r="R3015" s="1" t="s">
        <v>35</v>
      </c>
      <c r="S3015" s="1" t="s">
        <v>56</v>
      </c>
      <c r="T3015" s="1" t="s">
        <v>57</v>
      </c>
      <c r="U3015" s="1" t="s">
        <v>40</v>
      </c>
    </row>
    <row r="3016" spans="1:21" x14ac:dyDescent="0.25">
      <c r="A3016">
        <v>3018</v>
      </c>
      <c r="B3016">
        <f>IF(IFERROR(VLOOKUP(Origen[[#This Row],[Customer ID]],A3017:A6915,1,FALSE),0)&gt;0,1,0)</f>
        <v>0</v>
      </c>
      <c r="C3016">
        <v>58</v>
      </c>
      <c r="D3016" s="1" t="s">
        <v>134</v>
      </c>
      <c r="E3016" s="1" t="str">
        <f>IF(Origen[[#This Row],[Genero Sin Depurar]]="","Desconocido",Origen[[#This Row],[Genero Sin Depurar]])</f>
        <v>Female</v>
      </c>
      <c r="F3016" s="1" t="s">
        <v>71</v>
      </c>
      <c r="G3016" s="1" t="s">
        <v>49</v>
      </c>
      <c r="H3016" s="2">
        <v>51326</v>
      </c>
      <c r="I3016" s="2" t="str">
        <f>TEXT(Origen[[#This Row],[Fecha Compra]],"dddd")</f>
        <v>lunes</v>
      </c>
      <c r="J3016" s="7" t="str">
        <f>TEXT(MONTH(Origen[[#This Row],[Fecha Compra]]),"MM")</f>
        <v>01</v>
      </c>
      <c r="K3016" s="7">
        <f>YEAR(Origen[[#This Row],[Fecha Compra]])</f>
        <v>2040</v>
      </c>
      <c r="L3016">
        <v>24</v>
      </c>
      <c r="M3016">
        <v>71</v>
      </c>
      <c r="N3016">
        <f>Origen[[#This Row],[Unidades]]*Origen[[#This Row],[PVP]]</f>
        <v>1704</v>
      </c>
      <c r="O3016" s="1" t="s">
        <v>132</v>
      </c>
      <c r="P3016" s="1" t="s">
        <v>18</v>
      </c>
      <c r="Q3016" s="1" t="s">
        <v>55</v>
      </c>
      <c r="R3016" s="1" t="s">
        <v>35</v>
      </c>
      <c r="S3016" s="1" t="s">
        <v>27</v>
      </c>
      <c r="T3016" s="1" t="s">
        <v>15</v>
      </c>
      <c r="U3016" s="1" t="s">
        <v>58</v>
      </c>
    </row>
    <row r="3017" spans="1:21" x14ac:dyDescent="0.25">
      <c r="A3017">
        <v>3019</v>
      </c>
      <c r="B3017">
        <f>IF(IFERROR(VLOOKUP(Origen[[#This Row],[Customer ID]],A3018:A6916,1,FALSE),0)&gt;0,1,0)</f>
        <v>0</v>
      </c>
      <c r="C3017">
        <v>43</v>
      </c>
      <c r="D3017" s="1" t="s">
        <v>134</v>
      </c>
      <c r="E3017" s="1" t="str">
        <f>IF(Origen[[#This Row],[Genero Sin Depurar]]="","Desconocido",Origen[[#This Row],[Genero Sin Depurar]])</f>
        <v>Female</v>
      </c>
      <c r="F3017" s="1" t="s">
        <v>119</v>
      </c>
      <c r="G3017" s="1" t="s">
        <v>24</v>
      </c>
      <c r="H3017" s="2">
        <v>51328</v>
      </c>
      <c r="I3017" s="2" t="str">
        <f>TEXT(Origen[[#This Row],[Fecha Compra]],"dddd")</f>
        <v>miércoles</v>
      </c>
      <c r="J3017" s="7" t="str">
        <f>TEXT(MONTH(Origen[[#This Row],[Fecha Compra]]),"MM")</f>
        <v>01</v>
      </c>
      <c r="K3017" s="7">
        <f>YEAR(Origen[[#This Row],[Fecha Compra]])</f>
        <v>2040</v>
      </c>
      <c r="L3017">
        <v>21</v>
      </c>
      <c r="M3017">
        <v>41</v>
      </c>
      <c r="N3017">
        <f>Origen[[#This Row],[Unidades]]*Origen[[#This Row],[PVP]]</f>
        <v>861</v>
      </c>
      <c r="O3017" s="1" t="s">
        <v>87</v>
      </c>
      <c r="P3017" s="1" t="s">
        <v>26</v>
      </c>
      <c r="Q3017" s="1" t="s">
        <v>78</v>
      </c>
      <c r="R3017" s="1" t="s">
        <v>35</v>
      </c>
      <c r="S3017" s="1" t="s">
        <v>20</v>
      </c>
      <c r="T3017" s="1" t="s">
        <v>68</v>
      </c>
      <c r="U3017" s="1" t="s">
        <v>58</v>
      </c>
    </row>
    <row r="3018" spans="1:21" x14ac:dyDescent="0.25">
      <c r="A3018">
        <v>3020</v>
      </c>
      <c r="B3018">
        <f>IF(IFERROR(VLOOKUP(Origen[[#This Row],[Customer ID]],A3019:A6917,1,FALSE),0)&gt;0,1,0)</f>
        <v>0</v>
      </c>
      <c r="C3018">
        <v>19</v>
      </c>
      <c r="D3018" s="1" t="s">
        <v>134</v>
      </c>
      <c r="E3018" s="1" t="str">
        <f>IF(Origen[[#This Row],[Genero Sin Depurar]]="","Desconocido",Origen[[#This Row],[Genero Sin Depurar]])</f>
        <v>Female</v>
      </c>
      <c r="F3018" s="1" t="s">
        <v>84</v>
      </c>
      <c r="G3018" s="1" t="s">
        <v>45</v>
      </c>
      <c r="H3018" s="2">
        <v>51330</v>
      </c>
      <c r="I3018" s="2" t="str">
        <f>TEXT(Origen[[#This Row],[Fecha Compra]],"dddd")</f>
        <v>viernes</v>
      </c>
      <c r="J3018" s="7" t="str">
        <f>TEXT(MONTH(Origen[[#This Row],[Fecha Compra]]),"MM")</f>
        <v>01</v>
      </c>
      <c r="K3018" s="7">
        <f>YEAR(Origen[[#This Row],[Fecha Compra]])</f>
        <v>2040</v>
      </c>
      <c r="L3018">
        <v>15</v>
      </c>
      <c r="M3018">
        <v>44</v>
      </c>
      <c r="N3018">
        <f>Origen[[#This Row],[Unidades]]*Origen[[#This Row],[PVP]]</f>
        <v>660</v>
      </c>
      <c r="O3018" s="1" t="s">
        <v>122</v>
      </c>
      <c r="P3018" s="1" t="s">
        <v>26</v>
      </c>
      <c r="Q3018" s="1" t="s">
        <v>116</v>
      </c>
      <c r="R3018" s="1" t="s">
        <v>8</v>
      </c>
      <c r="S3018" s="1" t="s">
        <v>52</v>
      </c>
      <c r="T3018" s="1" t="s">
        <v>28</v>
      </c>
      <c r="U3018" s="1" t="s">
        <v>31</v>
      </c>
    </row>
    <row r="3019" spans="1:21" x14ac:dyDescent="0.25">
      <c r="A3019">
        <v>3021</v>
      </c>
      <c r="B3019">
        <f>IF(IFERROR(VLOOKUP(Origen[[#This Row],[Customer ID]],A3020:A6918,1,FALSE),0)&gt;0,1,0)</f>
        <v>0</v>
      </c>
      <c r="C3019">
        <v>23</v>
      </c>
      <c r="D3019" s="1" t="s">
        <v>134</v>
      </c>
      <c r="E3019" s="1" t="str">
        <f>IF(Origen[[#This Row],[Genero Sin Depurar]]="","Desconocido",Origen[[#This Row],[Genero Sin Depurar]])</f>
        <v>Female</v>
      </c>
      <c r="F3019" s="1" t="s">
        <v>16</v>
      </c>
      <c r="G3019" s="1" t="s">
        <v>4</v>
      </c>
      <c r="H3019" s="2">
        <v>51332</v>
      </c>
      <c r="I3019" s="2" t="str">
        <f>TEXT(Origen[[#This Row],[Fecha Compra]],"dddd")</f>
        <v>domingo</v>
      </c>
      <c r="J3019" s="7" t="str">
        <f>TEXT(MONTH(Origen[[#This Row],[Fecha Compra]]),"MM")</f>
        <v>01</v>
      </c>
      <c r="K3019" s="7">
        <f>YEAR(Origen[[#This Row],[Fecha Compra]])</f>
        <v>2040</v>
      </c>
      <c r="L3019">
        <v>48</v>
      </c>
      <c r="M3019">
        <v>81</v>
      </c>
      <c r="N3019">
        <f>Origen[[#This Row],[Unidades]]*Origen[[#This Row],[PVP]]</f>
        <v>3888</v>
      </c>
      <c r="O3019" s="1" t="s">
        <v>54</v>
      </c>
      <c r="P3019" s="1" t="s">
        <v>18</v>
      </c>
      <c r="Q3019" s="1" t="s">
        <v>43</v>
      </c>
      <c r="R3019" s="1" t="s">
        <v>39</v>
      </c>
      <c r="S3019" s="1" t="s">
        <v>56</v>
      </c>
      <c r="T3019" s="1" t="s">
        <v>10</v>
      </c>
      <c r="U3019" s="1" t="s">
        <v>79</v>
      </c>
    </row>
    <row r="3020" spans="1:21" x14ac:dyDescent="0.25">
      <c r="A3020">
        <v>3022</v>
      </c>
      <c r="B3020">
        <f>IF(IFERROR(VLOOKUP(Origen[[#This Row],[Customer ID]],A3021:A6919,1,FALSE),0)&gt;0,1,0)</f>
        <v>0</v>
      </c>
      <c r="C3020">
        <v>65</v>
      </c>
      <c r="D3020" s="1" t="s">
        <v>134</v>
      </c>
      <c r="E3020" s="1" t="str">
        <f>IF(Origen[[#This Row],[Genero Sin Depurar]]="","Desconocido",Origen[[#This Row],[Genero Sin Depurar]])</f>
        <v>Female</v>
      </c>
      <c r="F3020" s="1" t="s">
        <v>71</v>
      </c>
      <c r="G3020" s="1" t="s">
        <v>49</v>
      </c>
      <c r="H3020" s="2">
        <v>51334</v>
      </c>
      <c r="I3020" s="2" t="str">
        <f>TEXT(Origen[[#This Row],[Fecha Compra]],"dddd")</f>
        <v>martes</v>
      </c>
      <c r="J3020" s="7" t="str">
        <f>TEXT(MONTH(Origen[[#This Row],[Fecha Compra]]),"MM")</f>
        <v>01</v>
      </c>
      <c r="K3020" s="7">
        <f>YEAR(Origen[[#This Row],[Fecha Compra]])</f>
        <v>2040</v>
      </c>
      <c r="L3020">
        <v>47</v>
      </c>
      <c r="M3020">
        <v>77</v>
      </c>
      <c r="N3020">
        <f>Origen[[#This Row],[Unidades]]*Origen[[#This Row],[PVP]]</f>
        <v>3619</v>
      </c>
      <c r="O3020" s="1" t="s">
        <v>120</v>
      </c>
      <c r="P3020" s="1" t="s">
        <v>18</v>
      </c>
      <c r="Q3020" s="1" t="s">
        <v>126</v>
      </c>
      <c r="R3020" s="1" t="s">
        <v>35</v>
      </c>
      <c r="S3020" s="1" t="s">
        <v>52</v>
      </c>
      <c r="T3020" s="1" t="s">
        <v>15</v>
      </c>
      <c r="U3020" s="1" t="s">
        <v>40</v>
      </c>
    </row>
    <row r="3021" spans="1:21" x14ac:dyDescent="0.25">
      <c r="A3021">
        <v>3023</v>
      </c>
      <c r="B3021">
        <f>IF(IFERROR(VLOOKUP(Origen[[#This Row],[Customer ID]],A3022:A6920,1,FALSE),0)&gt;0,1,0)</f>
        <v>0</v>
      </c>
      <c r="C3021">
        <v>58</v>
      </c>
      <c r="D3021" s="1" t="s">
        <v>134</v>
      </c>
      <c r="E3021" s="1" t="str">
        <f>IF(Origen[[#This Row],[Genero Sin Depurar]]="","Desconocido",Origen[[#This Row],[Genero Sin Depurar]])</f>
        <v>Female</v>
      </c>
      <c r="F3021" s="1" t="s">
        <v>23</v>
      </c>
      <c r="G3021" s="1" t="s">
        <v>24</v>
      </c>
      <c r="H3021" s="2">
        <v>51336</v>
      </c>
      <c r="I3021" s="2" t="str">
        <f>TEXT(Origen[[#This Row],[Fecha Compra]],"dddd")</f>
        <v>jueves</v>
      </c>
      <c r="J3021" s="7" t="str">
        <f>TEXT(MONTH(Origen[[#This Row],[Fecha Compra]]),"MM")</f>
        <v>01</v>
      </c>
      <c r="K3021" s="7">
        <f>YEAR(Origen[[#This Row],[Fecha Compra]])</f>
        <v>2040</v>
      </c>
      <c r="L3021">
        <v>23</v>
      </c>
      <c r="M3021">
        <v>26</v>
      </c>
      <c r="N3021">
        <f>Origen[[#This Row],[Unidades]]*Origen[[#This Row],[PVP]]</f>
        <v>598</v>
      </c>
      <c r="O3021" s="1" t="s">
        <v>124</v>
      </c>
      <c r="P3021" s="1" t="s">
        <v>26</v>
      </c>
      <c r="Q3021" s="1" t="s">
        <v>75</v>
      </c>
      <c r="R3021" s="1" t="s">
        <v>39</v>
      </c>
      <c r="S3021" s="1" t="s">
        <v>20</v>
      </c>
      <c r="T3021" s="1" t="s">
        <v>28</v>
      </c>
      <c r="U3021" s="1" t="s">
        <v>22</v>
      </c>
    </row>
    <row r="3022" spans="1:21" x14ac:dyDescent="0.25">
      <c r="A3022">
        <v>3024</v>
      </c>
      <c r="B3022">
        <f>IF(IFERROR(VLOOKUP(Origen[[#This Row],[Customer ID]],A3023:A6921,1,FALSE),0)&gt;0,1,0)</f>
        <v>0</v>
      </c>
      <c r="C3022">
        <v>50</v>
      </c>
      <c r="D3022" s="1" t="s">
        <v>134</v>
      </c>
      <c r="E3022" s="1" t="str">
        <f>IF(Origen[[#This Row],[Genero Sin Depurar]]="","Desconocido",Origen[[#This Row],[Genero Sin Depurar]])</f>
        <v>Female</v>
      </c>
      <c r="F3022" s="1" t="s">
        <v>114</v>
      </c>
      <c r="G3022" s="1" t="s">
        <v>49</v>
      </c>
      <c r="H3022" s="2">
        <v>51338</v>
      </c>
      <c r="I3022" s="2" t="str">
        <f>TEXT(Origen[[#This Row],[Fecha Compra]],"dddd")</f>
        <v>sábado</v>
      </c>
      <c r="J3022" s="7" t="str">
        <f>TEXT(MONTH(Origen[[#This Row],[Fecha Compra]]),"MM")</f>
        <v>01</v>
      </c>
      <c r="K3022" s="7">
        <f>YEAR(Origen[[#This Row],[Fecha Compra]])</f>
        <v>2040</v>
      </c>
      <c r="L3022">
        <v>4</v>
      </c>
      <c r="M3022">
        <v>31</v>
      </c>
      <c r="N3022">
        <f>Origen[[#This Row],[Unidades]]*Origen[[#This Row],[PVP]]</f>
        <v>124</v>
      </c>
      <c r="O3022" s="1" t="s">
        <v>98</v>
      </c>
      <c r="P3022" s="1" t="s">
        <v>26</v>
      </c>
      <c r="Q3022" s="1" t="s">
        <v>92</v>
      </c>
      <c r="R3022" s="1" t="s">
        <v>35</v>
      </c>
      <c r="S3022" s="1" t="s">
        <v>9</v>
      </c>
      <c r="T3022" s="1" t="s">
        <v>28</v>
      </c>
      <c r="U3022" s="1" t="s">
        <v>40</v>
      </c>
    </row>
    <row r="3023" spans="1:21" x14ac:dyDescent="0.25">
      <c r="A3023">
        <v>3025</v>
      </c>
      <c r="B3023">
        <f>IF(IFERROR(VLOOKUP(Origen[[#This Row],[Customer ID]],A3024:A6922,1,FALSE),0)&gt;0,1,0)</f>
        <v>0</v>
      </c>
      <c r="C3023">
        <v>67</v>
      </c>
      <c r="D3023" s="1" t="s">
        <v>134</v>
      </c>
      <c r="E3023" s="1" t="str">
        <f>IF(Origen[[#This Row],[Genero Sin Depurar]]="","Desconocido",Origen[[#This Row],[Genero Sin Depurar]])</f>
        <v>Female</v>
      </c>
      <c r="F3023" s="1" t="s">
        <v>3</v>
      </c>
      <c r="G3023" s="1" t="s">
        <v>4</v>
      </c>
      <c r="H3023" s="2">
        <v>51340</v>
      </c>
      <c r="I3023" s="2" t="str">
        <f>TEXT(Origen[[#This Row],[Fecha Compra]],"dddd")</f>
        <v>lunes</v>
      </c>
      <c r="J3023" s="7" t="str">
        <f>TEXT(MONTH(Origen[[#This Row],[Fecha Compra]]),"MM")</f>
        <v>01</v>
      </c>
      <c r="K3023" s="7">
        <f>YEAR(Origen[[#This Row],[Fecha Compra]])</f>
        <v>2040</v>
      </c>
      <c r="L3023">
        <v>47</v>
      </c>
      <c r="M3023">
        <v>82</v>
      </c>
      <c r="N3023">
        <f>Origen[[#This Row],[Unidades]]*Origen[[#This Row],[PVP]]</f>
        <v>3854</v>
      </c>
      <c r="O3023" s="1" t="s">
        <v>117</v>
      </c>
      <c r="P3023" s="1" t="s">
        <v>18</v>
      </c>
      <c r="Q3023" s="1" t="s">
        <v>34</v>
      </c>
      <c r="R3023" s="1" t="s">
        <v>19</v>
      </c>
      <c r="S3023" s="1" t="s">
        <v>20</v>
      </c>
      <c r="T3023" s="1" t="s">
        <v>21</v>
      </c>
      <c r="U3023" s="1" t="s">
        <v>79</v>
      </c>
    </row>
    <row r="3024" spans="1:21" x14ac:dyDescent="0.25">
      <c r="A3024">
        <v>3026</v>
      </c>
      <c r="B3024">
        <f>IF(IFERROR(VLOOKUP(Origen[[#This Row],[Customer ID]],A3025:A6923,1,FALSE),0)&gt;0,1,0)</f>
        <v>0</v>
      </c>
      <c r="C3024">
        <v>40</v>
      </c>
      <c r="D3024" s="1" t="s">
        <v>134</v>
      </c>
      <c r="E3024" s="1" t="str">
        <f>IF(Origen[[#This Row],[Genero Sin Depurar]]="","Desconocido",Origen[[#This Row],[Genero Sin Depurar]])</f>
        <v>Female</v>
      </c>
      <c r="F3024" s="1" t="s">
        <v>53</v>
      </c>
      <c r="G3024" s="1" t="s">
        <v>24</v>
      </c>
      <c r="H3024" s="2">
        <v>51342</v>
      </c>
      <c r="I3024" s="2" t="str">
        <f>TEXT(Origen[[#This Row],[Fecha Compra]],"dddd")</f>
        <v>miércoles</v>
      </c>
      <c r="J3024" s="7" t="str">
        <f>TEXT(MONTH(Origen[[#This Row],[Fecha Compra]]),"MM")</f>
        <v>01</v>
      </c>
      <c r="K3024" s="7">
        <f>YEAR(Origen[[#This Row],[Fecha Compra]])</f>
        <v>2040</v>
      </c>
      <c r="L3024">
        <v>7</v>
      </c>
      <c r="M3024">
        <v>60</v>
      </c>
      <c r="N3024">
        <f>Origen[[#This Row],[Unidades]]*Origen[[#This Row],[PVP]]</f>
        <v>420</v>
      </c>
      <c r="O3024" s="1" t="s">
        <v>38</v>
      </c>
      <c r="P3024" s="1" t="s">
        <v>74</v>
      </c>
      <c r="Q3024" s="1" t="s">
        <v>78</v>
      </c>
      <c r="R3024" s="1" t="s">
        <v>35</v>
      </c>
      <c r="S3024" s="1" t="s">
        <v>56</v>
      </c>
      <c r="T3024" s="1" t="s">
        <v>28</v>
      </c>
      <c r="U3024" s="1" t="s">
        <v>70</v>
      </c>
    </row>
    <row r="3025" spans="1:21" x14ac:dyDescent="0.25">
      <c r="A3025">
        <v>3027</v>
      </c>
      <c r="B3025">
        <f>IF(IFERROR(VLOOKUP(Origen[[#This Row],[Customer ID]],A3026:A6924,1,FALSE),0)&gt;0,1,0)</f>
        <v>0</v>
      </c>
      <c r="C3025">
        <v>55</v>
      </c>
      <c r="D3025" s="1" t="s">
        <v>134</v>
      </c>
      <c r="E3025" s="1" t="str">
        <f>IF(Origen[[#This Row],[Genero Sin Depurar]]="","Desconocido",Origen[[#This Row],[Genero Sin Depurar]])</f>
        <v>Female</v>
      </c>
      <c r="F3025" s="1" t="s">
        <v>37</v>
      </c>
      <c r="G3025" s="1" t="s">
        <v>4</v>
      </c>
      <c r="H3025" s="2">
        <v>51344</v>
      </c>
      <c r="I3025" s="2" t="str">
        <f>TEXT(Origen[[#This Row],[Fecha Compra]],"dddd")</f>
        <v>viernes</v>
      </c>
      <c r="J3025" s="7" t="str">
        <f>TEXT(MONTH(Origen[[#This Row],[Fecha Compra]]),"MM")</f>
        <v>01</v>
      </c>
      <c r="K3025" s="7">
        <f>YEAR(Origen[[#This Row],[Fecha Compra]])</f>
        <v>2040</v>
      </c>
      <c r="L3025">
        <v>6</v>
      </c>
      <c r="M3025">
        <v>70</v>
      </c>
      <c r="N3025">
        <f>Origen[[#This Row],[Unidades]]*Origen[[#This Row],[PVP]]</f>
        <v>420</v>
      </c>
      <c r="O3025" s="1" t="s">
        <v>104</v>
      </c>
      <c r="P3025" s="1" t="s">
        <v>6</v>
      </c>
      <c r="Q3025" s="1" t="s">
        <v>118</v>
      </c>
      <c r="R3025" s="1" t="s">
        <v>39</v>
      </c>
      <c r="S3025" s="1" t="s">
        <v>20</v>
      </c>
      <c r="T3025" s="1" t="s">
        <v>21</v>
      </c>
      <c r="U3025" s="1" t="s">
        <v>31</v>
      </c>
    </row>
    <row r="3026" spans="1:21" x14ac:dyDescent="0.25">
      <c r="A3026">
        <v>3028</v>
      </c>
      <c r="B3026">
        <f>IF(IFERROR(VLOOKUP(Origen[[#This Row],[Customer ID]],A3027:A6925,1,FALSE),0)&gt;0,1,0)</f>
        <v>0</v>
      </c>
      <c r="C3026">
        <v>52</v>
      </c>
      <c r="D3026" s="1" t="s">
        <v>134</v>
      </c>
      <c r="E3026" s="1" t="str">
        <f>IF(Origen[[#This Row],[Genero Sin Depurar]]="","Desconocido",Origen[[#This Row],[Genero Sin Depurar]])</f>
        <v>Female</v>
      </c>
      <c r="F3026" s="1" t="s">
        <v>86</v>
      </c>
      <c r="G3026" s="1" t="s">
        <v>4</v>
      </c>
      <c r="H3026" s="2">
        <v>51346</v>
      </c>
      <c r="I3026" s="2" t="str">
        <f>TEXT(Origen[[#This Row],[Fecha Compra]],"dddd")</f>
        <v>domingo</v>
      </c>
      <c r="J3026" s="7" t="str">
        <f>TEXT(MONTH(Origen[[#This Row],[Fecha Compra]]),"MM")</f>
        <v>01</v>
      </c>
      <c r="K3026" s="7">
        <f>YEAR(Origen[[#This Row],[Fecha Compra]])</f>
        <v>2040</v>
      </c>
      <c r="L3026">
        <v>47</v>
      </c>
      <c r="M3026">
        <v>26</v>
      </c>
      <c r="N3026">
        <f>Origen[[#This Row],[Unidades]]*Origen[[#This Row],[PVP]]</f>
        <v>1222</v>
      </c>
      <c r="O3026" s="1" t="s">
        <v>46</v>
      </c>
      <c r="P3026" s="1" t="s">
        <v>74</v>
      </c>
      <c r="Q3026" s="1" t="s">
        <v>82</v>
      </c>
      <c r="R3026" s="1" t="s">
        <v>8</v>
      </c>
      <c r="S3026" s="1" t="s">
        <v>52</v>
      </c>
      <c r="T3026" s="1" t="s">
        <v>21</v>
      </c>
      <c r="U3026" s="1" t="s">
        <v>40</v>
      </c>
    </row>
    <row r="3027" spans="1:21" x14ac:dyDescent="0.25">
      <c r="A3027">
        <v>3029</v>
      </c>
      <c r="B3027">
        <f>IF(IFERROR(VLOOKUP(Origen[[#This Row],[Customer ID]],A3028:A6926,1,FALSE),0)&gt;0,1,0)</f>
        <v>0</v>
      </c>
      <c r="C3027">
        <v>62</v>
      </c>
      <c r="D3027" s="1" t="s">
        <v>134</v>
      </c>
      <c r="E3027" s="1" t="str">
        <f>IF(Origen[[#This Row],[Genero Sin Depurar]]="","Desconocido",Origen[[#This Row],[Genero Sin Depurar]])</f>
        <v>Female</v>
      </c>
      <c r="F3027" s="1" t="s">
        <v>63</v>
      </c>
      <c r="G3027" s="1" t="s">
        <v>4</v>
      </c>
      <c r="H3027" s="2">
        <v>51348</v>
      </c>
      <c r="I3027" s="2" t="str">
        <f>TEXT(Origen[[#This Row],[Fecha Compra]],"dddd")</f>
        <v>martes</v>
      </c>
      <c r="J3027" s="7" t="str">
        <f>TEXT(MONTH(Origen[[#This Row],[Fecha Compra]]),"MM")</f>
        <v>01</v>
      </c>
      <c r="K3027" s="7">
        <f>YEAR(Origen[[#This Row],[Fecha Compra]])</f>
        <v>2040</v>
      </c>
      <c r="L3027">
        <v>7</v>
      </c>
      <c r="M3027">
        <v>100</v>
      </c>
      <c r="N3027">
        <f>Origen[[#This Row],[Unidades]]*Origen[[#This Row],[PVP]]</f>
        <v>700</v>
      </c>
      <c r="O3027" s="1" t="s">
        <v>81</v>
      </c>
      <c r="P3027" s="1" t="s">
        <v>6</v>
      </c>
      <c r="Q3027" s="1" t="s">
        <v>43</v>
      </c>
      <c r="R3027" s="1" t="s">
        <v>35</v>
      </c>
      <c r="S3027" s="1" t="s">
        <v>20</v>
      </c>
      <c r="T3027" s="1" t="s">
        <v>28</v>
      </c>
      <c r="U3027" s="1" t="s">
        <v>79</v>
      </c>
    </row>
    <row r="3028" spans="1:21" x14ac:dyDescent="0.25">
      <c r="A3028">
        <v>3030</v>
      </c>
      <c r="B3028">
        <f>IF(IFERROR(VLOOKUP(Origen[[#This Row],[Customer ID]],A3029:A6927,1,FALSE),0)&gt;0,1,0)</f>
        <v>0</v>
      </c>
      <c r="C3028">
        <v>64</v>
      </c>
      <c r="D3028" s="1" t="s">
        <v>134</v>
      </c>
      <c r="E3028" s="1" t="str">
        <f>IF(Origen[[#This Row],[Genero Sin Depurar]]="","Desconocido",Origen[[#This Row],[Genero Sin Depurar]])</f>
        <v>Female</v>
      </c>
      <c r="F3028" s="1" t="s">
        <v>63</v>
      </c>
      <c r="G3028" s="1" t="s">
        <v>4</v>
      </c>
      <c r="H3028" s="2">
        <v>51350</v>
      </c>
      <c r="I3028" s="2" t="str">
        <f>TEXT(Origen[[#This Row],[Fecha Compra]],"dddd")</f>
        <v>jueves</v>
      </c>
      <c r="J3028" s="7" t="str">
        <f>TEXT(MONTH(Origen[[#This Row],[Fecha Compra]]),"MM")</f>
        <v>01</v>
      </c>
      <c r="K3028" s="7">
        <f>YEAR(Origen[[#This Row],[Fecha Compra]])</f>
        <v>2040</v>
      </c>
      <c r="L3028">
        <v>1</v>
      </c>
      <c r="M3028">
        <v>82</v>
      </c>
      <c r="N3028">
        <f>Origen[[#This Row],[Unidades]]*Origen[[#This Row],[PVP]]</f>
        <v>82</v>
      </c>
      <c r="O3028" s="1" t="s">
        <v>124</v>
      </c>
      <c r="P3028" s="1" t="s">
        <v>26</v>
      </c>
      <c r="Q3028" s="1" t="s">
        <v>62</v>
      </c>
      <c r="R3028" s="1" t="s">
        <v>35</v>
      </c>
      <c r="S3028" s="1" t="s">
        <v>20</v>
      </c>
      <c r="T3028" s="1" t="s">
        <v>68</v>
      </c>
      <c r="U3028" s="1" t="s">
        <v>40</v>
      </c>
    </row>
    <row r="3029" spans="1:21" x14ac:dyDescent="0.25">
      <c r="A3029">
        <v>3031</v>
      </c>
      <c r="B3029">
        <f>IF(IFERROR(VLOOKUP(Origen[[#This Row],[Customer ID]],A3030:A6928,1,FALSE),0)&gt;0,1,0)</f>
        <v>0</v>
      </c>
      <c r="C3029">
        <v>43</v>
      </c>
      <c r="D3029" s="1" t="s">
        <v>134</v>
      </c>
      <c r="E3029" s="1" t="str">
        <f>IF(Origen[[#This Row],[Genero Sin Depurar]]="","Desconocido",Origen[[#This Row],[Genero Sin Depurar]])</f>
        <v>Female</v>
      </c>
      <c r="F3029" s="1" t="s">
        <v>32</v>
      </c>
      <c r="G3029" s="1" t="s">
        <v>24</v>
      </c>
      <c r="H3029" s="2">
        <v>51352</v>
      </c>
      <c r="I3029" s="2" t="str">
        <f>TEXT(Origen[[#This Row],[Fecha Compra]],"dddd")</f>
        <v>sábado</v>
      </c>
      <c r="J3029" s="7" t="str">
        <f>TEXT(MONTH(Origen[[#This Row],[Fecha Compra]]),"MM")</f>
        <v>01</v>
      </c>
      <c r="K3029" s="7">
        <f>YEAR(Origen[[#This Row],[Fecha Compra]])</f>
        <v>2040</v>
      </c>
      <c r="L3029">
        <v>23</v>
      </c>
      <c r="M3029">
        <v>24</v>
      </c>
      <c r="N3029">
        <f>Origen[[#This Row],[Unidades]]*Origen[[#This Row],[PVP]]</f>
        <v>552</v>
      </c>
      <c r="O3029" s="1" t="s">
        <v>110</v>
      </c>
      <c r="P3029" s="1" t="s">
        <v>74</v>
      </c>
      <c r="Q3029" s="1" t="s">
        <v>55</v>
      </c>
      <c r="R3029" s="1" t="s">
        <v>19</v>
      </c>
      <c r="S3029" s="1" t="s">
        <v>52</v>
      </c>
      <c r="T3029" s="1" t="s">
        <v>21</v>
      </c>
      <c r="U3029" s="1" t="s">
        <v>22</v>
      </c>
    </row>
    <row r="3030" spans="1:21" x14ac:dyDescent="0.25">
      <c r="A3030">
        <v>3032</v>
      </c>
      <c r="B3030">
        <f>IF(IFERROR(VLOOKUP(Origen[[#This Row],[Customer ID]],A3031:A6929,1,FALSE),0)&gt;0,1,0)</f>
        <v>0</v>
      </c>
      <c r="C3030">
        <v>61</v>
      </c>
      <c r="D3030" s="1" t="s">
        <v>134</v>
      </c>
      <c r="E3030" s="1" t="str">
        <f>IF(Origen[[#This Row],[Genero Sin Depurar]]="","Desconocido",Origen[[#This Row],[Genero Sin Depurar]])</f>
        <v>Female</v>
      </c>
      <c r="F3030" s="1" t="s">
        <v>3</v>
      </c>
      <c r="G3030" s="1" t="s">
        <v>4</v>
      </c>
      <c r="H3030" s="2">
        <v>51354</v>
      </c>
      <c r="I3030" s="2" t="str">
        <f>TEXT(Origen[[#This Row],[Fecha Compra]],"dddd")</f>
        <v>lunes</v>
      </c>
      <c r="J3030" s="7" t="str">
        <f>TEXT(MONTH(Origen[[#This Row],[Fecha Compra]]),"MM")</f>
        <v>01</v>
      </c>
      <c r="K3030" s="7">
        <f>YEAR(Origen[[#This Row],[Fecha Compra]])</f>
        <v>2040</v>
      </c>
      <c r="L3030">
        <v>30</v>
      </c>
      <c r="M3030">
        <v>74</v>
      </c>
      <c r="N3030">
        <f>Origen[[#This Row],[Unidades]]*Origen[[#This Row],[PVP]]</f>
        <v>2220</v>
      </c>
      <c r="O3030" s="1" t="s">
        <v>117</v>
      </c>
      <c r="P3030" s="1" t="s">
        <v>6</v>
      </c>
      <c r="Q3030" s="1" t="s">
        <v>67</v>
      </c>
      <c r="R3030" s="1" t="s">
        <v>35</v>
      </c>
      <c r="S3030" s="1" t="s">
        <v>52</v>
      </c>
      <c r="T3030" s="1" t="s">
        <v>21</v>
      </c>
      <c r="U3030" s="1" t="s">
        <v>70</v>
      </c>
    </row>
    <row r="3031" spans="1:21" x14ac:dyDescent="0.25">
      <c r="A3031">
        <v>3033</v>
      </c>
      <c r="B3031">
        <f>IF(IFERROR(VLOOKUP(Origen[[#This Row],[Customer ID]],A3032:A6930,1,FALSE),0)&gt;0,1,0)</f>
        <v>0</v>
      </c>
      <c r="C3031">
        <v>26</v>
      </c>
      <c r="D3031" s="1" t="s">
        <v>134</v>
      </c>
      <c r="E3031" s="1" t="str">
        <f>IF(Origen[[#This Row],[Genero Sin Depurar]]="","Desconocido",Origen[[#This Row],[Genero Sin Depurar]])</f>
        <v>Female</v>
      </c>
      <c r="F3031" s="1" t="s">
        <v>114</v>
      </c>
      <c r="G3031" s="1" t="s">
        <v>49</v>
      </c>
      <c r="H3031" s="2">
        <v>51356</v>
      </c>
      <c r="I3031" s="2" t="str">
        <f>TEXT(Origen[[#This Row],[Fecha Compra]],"dddd")</f>
        <v>miércoles</v>
      </c>
      <c r="J3031" s="7" t="str">
        <f>TEXT(MONTH(Origen[[#This Row],[Fecha Compra]]),"MM")</f>
        <v>01</v>
      </c>
      <c r="K3031" s="7">
        <f>YEAR(Origen[[#This Row],[Fecha Compra]])</f>
        <v>2040</v>
      </c>
      <c r="L3031">
        <v>24</v>
      </c>
      <c r="M3031">
        <v>58</v>
      </c>
      <c r="N3031">
        <f>Origen[[#This Row],[Unidades]]*Origen[[#This Row],[PVP]]</f>
        <v>1392</v>
      </c>
      <c r="O3031" s="1" t="s">
        <v>81</v>
      </c>
      <c r="P3031" s="1" t="s">
        <v>74</v>
      </c>
      <c r="Q3031" s="1" t="s">
        <v>78</v>
      </c>
      <c r="R3031" s="1" t="s">
        <v>35</v>
      </c>
      <c r="S3031" s="1" t="s">
        <v>27</v>
      </c>
      <c r="T3031" s="1" t="s">
        <v>21</v>
      </c>
      <c r="U3031" s="1" t="s">
        <v>40</v>
      </c>
    </row>
    <row r="3032" spans="1:21" x14ac:dyDescent="0.25">
      <c r="A3032">
        <v>3034</v>
      </c>
      <c r="B3032">
        <f>IF(IFERROR(VLOOKUP(Origen[[#This Row],[Customer ID]],A3033:A6931,1,FALSE),0)&gt;0,1,0)</f>
        <v>0</v>
      </c>
      <c r="C3032">
        <v>22</v>
      </c>
      <c r="D3032" s="1" t="s">
        <v>134</v>
      </c>
      <c r="E3032" s="1" t="str">
        <f>IF(Origen[[#This Row],[Genero Sin Depurar]]="","Desconocido",Origen[[#This Row],[Genero Sin Depurar]])</f>
        <v>Female</v>
      </c>
      <c r="F3032" s="1" t="s">
        <v>12</v>
      </c>
      <c r="G3032" s="1" t="s">
        <v>4</v>
      </c>
      <c r="H3032" s="2">
        <v>51358</v>
      </c>
      <c r="I3032" s="2" t="str">
        <f>TEXT(Origen[[#This Row],[Fecha Compra]],"dddd")</f>
        <v>viernes</v>
      </c>
      <c r="J3032" s="7" t="str">
        <f>TEXT(MONTH(Origen[[#This Row],[Fecha Compra]]),"MM")</f>
        <v>01</v>
      </c>
      <c r="K3032" s="7">
        <f>YEAR(Origen[[#This Row],[Fecha Compra]])</f>
        <v>2040</v>
      </c>
      <c r="L3032">
        <v>9</v>
      </c>
      <c r="M3032">
        <v>56</v>
      </c>
      <c r="N3032">
        <f>Origen[[#This Row],[Unidades]]*Origen[[#This Row],[PVP]]</f>
        <v>504</v>
      </c>
      <c r="O3032" s="1" t="s">
        <v>72</v>
      </c>
      <c r="P3032" s="1" t="s">
        <v>6</v>
      </c>
      <c r="Q3032" s="1" t="s">
        <v>103</v>
      </c>
      <c r="R3032" s="1" t="s">
        <v>19</v>
      </c>
      <c r="S3032" s="1" t="s">
        <v>56</v>
      </c>
      <c r="T3032" s="1" t="s">
        <v>28</v>
      </c>
      <c r="U3032" s="1" t="s">
        <v>22</v>
      </c>
    </row>
    <row r="3033" spans="1:21" x14ac:dyDescent="0.25">
      <c r="A3033">
        <v>3035</v>
      </c>
      <c r="B3033">
        <f>IF(IFERROR(VLOOKUP(Origen[[#This Row],[Customer ID]],A3034:A6932,1,FALSE),0)&gt;0,1,0)</f>
        <v>0</v>
      </c>
      <c r="C3033">
        <v>51</v>
      </c>
      <c r="D3033" s="1" t="s">
        <v>134</v>
      </c>
      <c r="E3033" s="1" t="str">
        <f>IF(Origen[[#This Row],[Genero Sin Depurar]]="","Desconocido",Origen[[#This Row],[Genero Sin Depurar]])</f>
        <v>Female</v>
      </c>
      <c r="F3033" s="1" t="s">
        <v>119</v>
      </c>
      <c r="G3033" s="1" t="s">
        <v>24</v>
      </c>
      <c r="H3033" s="2">
        <v>51360</v>
      </c>
      <c r="I3033" s="2" t="str">
        <f>TEXT(Origen[[#This Row],[Fecha Compra]],"dddd")</f>
        <v>domingo</v>
      </c>
      <c r="J3033" s="7" t="str">
        <f>TEXT(MONTH(Origen[[#This Row],[Fecha Compra]]),"MM")</f>
        <v>01</v>
      </c>
      <c r="K3033" s="7">
        <f>YEAR(Origen[[#This Row],[Fecha Compra]])</f>
        <v>2040</v>
      </c>
      <c r="L3033">
        <v>25</v>
      </c>
      <c r="M3033">
        <v>37</v>
      </c>
      <c r="N3033">
        <f>Origen[[#This Row],[Unidades]]*Origen[[#This Row],[PVP]]</f>
        <v>925</v>
      </c>
      <c r="O3033" s="1" t="s">
        <v>122</v>
      </c>
      <c r="P3033" s="1" t="s">
        <v>6</v>
      </c>
      <c r="Q3033" s="1" t="s">
        <v>82</v>
      </c>
      <c r="R3033" s="1" t="s">
        <v>19</v>
      </c>
      <c r="S3033" s="1" t="s">
        <v>52</v>
      </c>
      <c r="T3033" s="1" t="s">
        <v>21</v>
      </c>
      <c r="U3033" s="1" t="s">
        <v>40</v>
      </c>
    </row>
    <row r="3034" spans="1:21" x14ac:dyDescent="0.25">
      <c r="A3034">
        <v>3036</v>
      </c>
      <c r="B3034">
        <f>IF(IFERROR(VLOOKUP(Origen[[#This Row],[Customer ID]],A3035:A6933,1,FALSE),0)&gt;0,1,0)</f>
        <v>0</v>
      </c>
      <c r="C3034">
        <v>69</v>
      </c>
      <c r="D3034" s="1" t="s">
        <v>134</v>
      </c>
      <c r="E3034" s="1" t="str">
        <f>IF(Origen[[#This Row],[Genero Sin Depurar]]="","Desconocido",Origen[[#This Row],[Genero Sin Depurar]])</f>
        <v>Female</v>
      </c>
      <c r="F3034" s="1" t="s">
        <v>48</v>
      </c>
      <c r="G3034" s="1" t="s">
        <v>49</v>
      </c>
      <c r="H3034" s="2">
        <v>51362</v>
      </c>
      <c r="I3034" s="2" t="str">
        <f>TEXT(Origen[[#This Row],[Fecha Compra]],"dddd")</f>
        <v>martes</v>
      </c>
      <c r="J3034" s="7" t="str">
        <f>TEXT(MONTH(Origen[[#This Row],[Fecha Compra]]),"MM")</f>
        <v>01</v>
      </c>
      <c r="K3034" s="7">
        <f>YEAR(Origen[[#This Row],[Fecha Compra]])</f>
        <v>2040</v>
      </c>
      <c r="L3034">
        <v>18</v>
      </c>
      <c r="M3034">
        <v>64</v>
      </c>
      <c r="N3034">
        <f>Origen[[#This Row],[Unidades]]*Origen[[#This Row],[PVP]]</f>
        <v>1152</v>
      </c>
      <c r="O3034" s="1" t="s">
        <v>5</v>
      </c>
      <c r="P3034" s="1" t="s">
        <v>26</v>
      </c>
      <c r="Q3034" s="1" t="s">
        <v>62</v>
      </c>
      <c r="R3034" s="1" t="s">
        <v>19</v>
      </c>
      <c r="S3034" s="1" t="s">
        <v>20</v>
      </c>
      <c r="T3034" s="1" t="s">
        <v>15</v>
      </c>
      <c r="U3034" s="1" t="s">
        <v>58</v>
      </c>
    </row>
    <row r="3035" spans="1:21" x14ac:dyDescent="0.25">
      <c r="A3035">
        <v>3037</v>
      </c>
      <c r="B3035">
        <f>IF(IFERROR(VLOOKUP(Origen[[#This Row],[Customer ID]],A3036:A6934,1,FALSE),0)&gt;0,1,0)</f>
        <v>0</v>
      </c>
      <c r="C3035">
        <v>50</v>
      </c>
      <c r="D3035" s="1" t="s">
        <v>134</v>
      </c>
      <c r="E3035" s="1" t="str">
        <f>IF(Origen[[#This Row],[Genero Sin Depurar]]="","Desconocido",Origen[[#This Row],[Genero Sin Depurar]])</f>
        <v>Female</v>
      </c>
      <c r="F3035" s="1" t="s">
        <v>86</v>
      </c>
      <c r="G3035" s="1" t="s">
        <v>4</v>
      </c>
      <c r="H3035" s="2">
        <v>51364</v>
      </c>
      <c r="I3035" s="2" t="str">
        <f>TEXT(Origen[[#This Row],[Fecha Compra]],"dddd")</f>
        <v>jueves</v>
      </c>
      <c r="J3035" s="7" t="str">
        <f>TEXT(MONTH(Origen[[#This Row],[Fecha Compra]]),"MM")</f>
        <v>01</v>
      </c>
      <c r="K3035" s="7">
        <f>YEAR(Origen[[#This Row],[Fecha Compra]])</f>
        <v>2040</v>
      </c>
      <c r="L3035">
        <v>7</v>
      </c>
      <c r="M3035">
        <v>58</v>
      </c>
      <c r="N3035">
        <f>Origen[[#This Row],[Unidades]]*Origen[[#This Row],[PVP]]</f>
        <v>406</v>
      </c>
      <c r="O3035" s="1" t="s">
        <v>111</v>
      </c>
      <c r="P3035" s="1" t="s">
        <v>18</v>
      </c>
      <c r="Q3035" s="1" t="s">
        <v>65</v>
      </c>
      <c r="R3035" s="1" t="s">
        <v>19</v>
      </c>
      <c r="S3035" s="1" t="s">
        <v>27</v>
      </c>
      <c r="T3035" s="1" t="s">
        <v>10</v>
      </c>
      <c r="U3035" s="1" t="s">
        <v>11</v>
      </c>
    </row>
    <row r="3036" spans="1:21" x14ac:dyDescent="0.25">
      <c r="A3036">
        <v>3038</v>
      </c>
      <c r="B3036">
        <f>IF(IFERROR(VLOOKUP(Origen[[#This Row],[Customer ID]],A3037:A6935,1,FALSE),0)&gt;0,1,0)</f>
        <v>0</v>
      </c>
      <c r="C3036">
        <v>51</v>
      </c>
      <c r="D3036" s="1" t="s">
        <v>134</v>
      </c>
      <c r="E3036" s="1" t="str">
        <f>IF(Origen[[#This Row],[Genero Sin Depurar]]="","Desconocido",Origen[[#This Row],[Genero Sin Depurar]])</f>
        <v>Female</v>
      </c>
      <c r="F3036" s="1" t="s">
        <v>115</v>
      </c>
      <c r="G3036" s="1" t="s">
        <v>49</v>
      </c>
      <c r="H3036" s="2">
        <v>51366</v>
      </c>
      <c r="I3036" s="2" t="str">
        <f>TEXT(Origen[[#This Row],[Fecha Compra]],"dddd")</f>
        <v>sábado</v>
      </c>
      <c r="J3036" s="7" t="str">
        <f>TEXT(MONTH(Origen[[#This Row],[Fecha Compra]]),"MM")</f>
        <v>01</v>
      </c>
      <c r="K3036" s="7">
        <f>YEAR(Origen[[#This Row],[Fecha Compra]])</f>
        <v>2040</v>
      </c>
      <c r="L3036">
        <v>2</v>
      </c>
      <c r="M3036">
        <v>44</v>
      </c>
      <c r="N3036">
        <f>Origen[[#This Row],[Unidades]]*Origen[[#This Row],[PVP]]</f>
        <v>88</v>
      </c>
      <c r="O3036" s="1" t="s">
        <v>128</v>
      </c>
      <c r="P3036" s="1" t="s">
        <v>6</v>
      </c>
      <c r="Q3036" s="1" t="s">
        <v>43</v>
      </c>
      <c r="R3036" s="1" t="s">
        <v>35</v>
      </c>
      <c r="S3036" s="1" t="s">
        <v>27</v>
      </c>
      <c r="T3036" s="1" t="s">
        <v>15</v>
      </c>
      <c r="U3036" s="1" t="s">
        <v>31</v>
      </c>
    </row>
    <row r="3037" spans="1:21" x14ac:dyDescent="0.25">
      <c r="A3037">
        <v>3039</v>
      </c>
      <c r="B3037">
        <f>IF(IFERROR(VLOOKUP(Origen[[#This Row],[Customer ID]],A3038:A6936,1,FALSE),0)&gt;0,1,0)</f>
        <v>0</v>
      </c>
      <c r="C3037">
        <v>56</v>
      </c>
      <c r="D3037" s="1" t="s">
        <v>134</v>
      </c>
      <c r="E3037" s="1" t="str">
        <f>IF(Origen[[#This Row],[Genero Sin Depurar]]="","Desconocido",Origen[[#This Row],[Genero Sin Depurar]])</f>
        <v>Female</v>
      </c>
      <c r="F3037" s="1" t="s">
        <v>88</v>
      </c>
      <c r="G3037" s="1" t="s">
        <v>49</v>
      </c>
      <c r="H3037" s="2">
        <v>51368</v>
      </c>
      <c r="I3037" s="2" t="str">
        <f>TEXT(Origen[[#This Row],[Fecha Compra]],"dddd")</f>
        <v>lunes</v>
      </c>
      <c r="J3037" s="7" t="str">
        <f>TEXT(MONTH(Origen[[#This Row],[Fecha Compra]]),"MM")</f>
        <v>01</v>
      </c>
      <c r="K3037" s="7">
        <f>YEAR(Origen[[#This Row],[Fecha Compra]])</f>
        <v>2040</v>
      </c>
      <c r="L3037">
        <v>36</v>
      </c>
      <c r="M3037">
        <v>39</v>
      </c>
      <c r="N3037">
        <f>Origen[[#This Row],[Unidades]]*Origen[[#This Row],[PVP]]</f>
        <v>1404</v>
      </c>
      <c r="O3037" s="1" t="s">
        <v>124</v>
      </c>
      <c r="P3037" s="1" t="s">
        <v>26</v>
      </c>
      <c r="Q3037" s="1" t="s">
        <v>92</v>
      </c>
      <c r="R3037" s="1" t="s">
        <v>35</v>
      </c>
      <c r="S3037" s="1" t="s">
        <v>20</v>
      </c>
      <c r="T3037" s="1" t="s">
        <v>68</v>
      </c>
      <c r="U3037" s="1" t="s">
        <v>31</v>
      </c>
    </row>
    <row r="3038" spans="1:21" x14ac:dyDescent="0.25">
      <c r="A3038">
        <v>3040</v>
      </c>
      <c r="B3038">
        <f>IF(IFERROR(VLOOKUP(Origen[[#This Row],[Customer ID]],A3039:A6937,1,FALSE),0)&gt;0,1,0)</f>
        <v>0</v>
      </c>
      <c r="C3038">
        <v>59</v>
      </c>
      <c r="D3038" s="1" t="s">
        <v>134</v>
      </c>
      <c r="E3038" s="1" t="str">
        <f>IF(Origen[[#This Row],[Genero Sin Depurar]]="","Desconocido",Origen[[#This Row],[Genero Sin Depurar]])</f>
        <v>Female</v>
      </c>
      <c r="F3038" s="1" t="s">
        <v>3</v>
      </c>
      <c r="G3038" s="1" t="s">
        <v>4</v>
      </c>
      <c r="H3038" s="2">
        <v>51370</v>
      </c>
      <c r="I3038" s="2" t="str">
        <f>TEXT(Origen[[#This Row],[Fecha Compra]],"dddd")</f>
        <v>miércoles</v>
      </c>
      <c r="J3038" s="7" t="str">
        <f>TEXT(MONTH(Origen[[#This Row],[Fecha Compra]]),"MM")</f>
        <v>01</v>
      </c>
      <c r="K3038" s="7">
        <f>YEAR(Origen[[#This Row],[Fecha Compra]])</f>
        <v>2040</v>
      </c>
      <c r="L3038">
        <v>31</v>
      </c>
      <c r="M3038">
        <v>48</v>
      </c>
      <c r="N3038">
        <f>Origen[[#This Row],[Unidades]]*Origen[[#This Row],[PVP]]</f>
        <v>1488</v>
      </c>
      <c r="O3038" s="1" t="s">
        <v>72</v>
      </c>
      <c r="P3038" s="1" t="s">
        <v>6</v>
      </c>
      <c r="Q3038" s="1" t="s">
        <v>126</v>
      </c>
      <c r="R3038" s="1" t="s">
        <v>19</v>
      </c>
      <c r="S3038" s="1" t="s">
        <v>27</v>
      </c>
      <c r="T3038" s="1" t="s">
        <v>28</v>
      </c>
      <c r="U3038" s="1" t="s">
        <v>58</v>
      </c>
    </row>
    <row r="3039" spans="1:21" x14ac:dyDescent="0.25">
      <c r="A3039">
        <v>3041</v>
      </c>
      <c r="B3039">
        <f>IF(IFERROR(VLOOKUP(Origen[[#This Row],[Customer ID]],A3040:A6938,1,FALSE),0)&gt;0,1,0)</f>
        <v>0</v>
      </c>
      <c r="C3039">
        <v>18</v>
      </c>
      <c r="D3039" s="1" t="s">
        <v>134</v>
      </c>
      <c r="E3039" s="1" t="str">
        <f>IF(Origen[[#This Row],[Genero Sin Depurar]]="","Desconocido",Origen[[#This Row],[Genero Sin Depurar]])</f>
        <v>Female</v>
      </c>
      <c r="F3039" s="1" t="s">
        <v>48</v>
      </c>
      <c r="G3039" s="1" t="s">
        <v>49</v>
      </c>
      <c r="H3039" s="2">
        <v>51372</v>
      </c>
      <c r="I3039" s="2" t="str">
        <f>TEXT(Origen[[#This Row],[Fecha Compra]],"dddd")</f>
        <v>viernes</v>
      </c>
      <c r="J3039" s="7" t="str">
        <f>TEXT(MONTH(Origen[[#This Row],[Fecha Compra]]),"MM")</f>
        <v>01</v>
      </c>
      <c r="K3039" s="7">
        <f>YEAR(Origen[[#This Row],[Fecha Compra]])</f>
        <v>2040</v>
      </c>
      <c r="L3039">
        <v>10</v>
      </c>
      <c r="M3039">
        <v>32</v>
      </c>
      <c r="N3039">
        <f>Origen[[#This Row],[Unidades]]*Origen[[#This Row],[PVP]]</f>
        <v>320</v>
      </c>
      <c r="O3039" s="1" t="s">
        <v>127</v>
      </c>
      <c r="P3039" s="1" t="s">
        <v>26</v>
      </c>
      <c r="Q3039" s="1" t="s">
        <v>62</v>
      </c>
      <c r="R3039" s="1" t="s">
        <v>39</v>
      </c>
      <c r="S3039" s="1" t="s">
        <v>9</v>
      </c>
      <c r="T3039" s="1" t="s">
        <v>15</v>
      </c>
      <c r="U3039" s="1" t="s">
        <v>11</v>
      </c>
    </row>
    <row r="3040" spans="1:21" x14ac:dyDescent="0.25">
      <c r="A3040">
        <v>3042</v>
      </c>
      <c r="B3040">
        <f>IF(IFERROR(VLOOKUP(Origen[[#This Row],[Customer ID]],A3041:A6939,1,FALSE),0)&gt;0,1,0)</f>
        <v>0</v>
      </c>
      <c r="C3040">
        <v>48</v>
      </c>
      <c r="D3040" s="1" t="s">
        <v>134</v>
      </c>
      <c r="E3040" s="1" t="str">
        <f>IF(Origen[[#This Row],[Genero Sin Depurar]]="","Desconocido",Origen[[#This Row],[Genero Sin Depurar]])</f>
        <v>Female</v>
      </c>
      <c r="F3040" s="1" t="s">
        <v>48</v>
      </c>
      <c r="G3040" s="1" t="s">
        <v>49</v>
      </c>
      <c r="H3040" s="2">
        <v>51374</v>
      </c>
      <c r="I3040" s="2" t="str">
        <f>TEXT(Origen[[#This Row],[Fecha Compra]],"dddd")</f>
        <v>domingo</v>
      </c>
      <c r="J3040" s="7" t="str">
        <f>TEXT(MONTH(Origen[[#This Row],[Fecha Compra]]),"MM")</f>
        <v>01</v>
      </c>
      <c r="K3040" s="7">
        <f>YEAR(Origen[[#This Row],[Fecha Compra]])</f>
        <v>2040</v>
      </c>
      <c r="L3040">
        <v>27</v>
      </c>
      <c r="M3040">
        <v>79</v>
      </c>
      <c r="N3040">
        <f>Origen[[#This Row],[Unidades]]*Origen[[#This Row],[PVP]]</f>
        <v>2133</v>
      </c>
      <c r="O3040" s="1" t="s">
        <v>25</v>
      </c>
      <c r="P3040" s="1" t="s">
        <v>26</v>
      </c>
      <c r="Q3040" s="1" t="s">
        <v>103</v>
      </c>
      <c r="R3040" s="1" t="s">
        <v>8</v>
      </c>
      <c r="S3040" s="1" t="s">
        <v>9</v>
      </c>
      <c r="T3040" s="1" t="s">
        <v>28</v>
      </c>
      <c r="U3040" s="1" t="s">
        <v>70</v>
      </c>
    </row>
    <row r="3041" spans="1:21" x14ac:dyDescent="0.25">
      <c r="A3041">
        <v>3043</v>
      </c>
      <c r="B3041">
        <f>IF(IFERROR(VLOOKUP(Origen[[#This Row],[Customer ID]],A3042:A6940,1,FALSE),0)&gt;0,1,0)</f>
        <v>0</v>
      </c>
      <c r="C3041">
        <v>53</v>
      </c>
      <c r="D3041" s="1" t="s">
        <v>134</v>
      </c>
      <c r="E3041" s="1" t="str">
        <f>IF(Origen[[#This Row],[Genero Sin Depurar]]="","Desconocido",Origen[[#This Row],[Genero Sin Depurar]])</f>
        <v>Female</v>
      </c>
      <c r="F3041" s="1" t="s">
        <v>44</v>
      </c>
      <c r="G3041" s="1" t="s">
        <v>45</v>
      </c>
      <c r="H3041" s="2">
        <v>51376</v>
      </c>
      <c r="I3041" s="2" t="str">
        <f>TEXT(Origen[[#This Row],[Fecha Compra]],"dddd")</f>
        <v>martes</v>
      </c>
      <c r="J3041" s="7" t="str">
        <f>TEXT(MONTH(Origen[[#This Row],[Fecha Compra]]),"MM")</f>
        <v>01</v>
      </c>
      <c r="K3041" s="7">
        <f>YEAR(Origen[[#This Row],[Fecha Compra]])</f>
        <v>2040</v>
      </c>
      <c r="L3041">
        <v>14</v>
      </c>
      <c r="M3041">
        <v>27</v>
      </c>
      <c r="N3041">
        <f>Origen[[#This Row],[Unidades]]*Origen[[#This Row],[PVP]]</f>
        <v>378</v>
      </c>
      <c r="O3041" s="1" t="s">
        <v>129</v>
      </c>
      <c r="P3041" s="1" t="s">
        <v>6</v>
      </c>
      <c r="Q3041" s="1" t="s">
        <v>30</v>
      </c>
      <c r="R3041" s="1" t="s">
        <v>8</v>
      </c>
      <c r="S3041" s="1" t="s">
        <v>27</v>
      </c>
      <c r="T3041" s="1" t="s">
        <v>28</v>
      </c>
      <c r="U3041" s="1" t="s">
        <v>79</v>
      </c>
    </row>
    <row r="3042" spans="1:21" x14ac:dyDescent="0.25">
      <c r="A3042">
        <v>3044</v>
      </c>
      <c r="B3042">
        <f>IF(IFERROR(VLOOKUP(Origen[[#This Row],[Customer ID]],A3043:A6941,1,FALSE),0)&gt;0,1,0)</f>
        <v>0</v>
      </c>
      <c r="C3042">
        <v>45</v>
      </c>
      <c r="D3042" s="1" t="s">
        <v>134</v>
      </c>
      <c r="E3042" s="1" t="str">
        <f>IF(Origen[[#This Row],[Genero Sin Depurar]]="","Desconocido",Origen[[#This Row],[Genero Sin Depurar]])</f>
        <v>Female</v>
      </c>
      <c r="F3042" s="1" t="s">
        <v>115</v>
      </c>
      <c r="G3042" s="1" t="s">
        <v>49</v>
      </c>
      <c r="H3042" s="2">
        <v>51378</v>
      </c>
      <c r="I3042" s="2" t="str">
        <f>TEXT(Origen[[#This Row],[Fecha Compra]],"dddd")</f>
        <v>jueves</v>
      </c>
      <c r="J3042" s="7" t="str">
        <f>TEXT(MONTH(Origen[[#This Row],[Fecha Compra]]),"MM")</f>
        <v>01</v>
      </c>
      <c r="K3042" s="7">
        <f>YEAR(Origen[[#This Row],[Fecha Compra]])</f>
        <v>2040</v>
      </c>
      <c r="L3042">
        <v>17</v>
      </c>
      <c r="M3042">
        <v>98</v>
      </c>
      <c r="N3042">
        <f>Origen[[#This Row],[Unidades]]*Origen[[#This Row],[PVP]]</f>
        <v>1666</v>
      </c>
      <c r="O3042" s="1" t="s">
        <v>97</v>
      </c>
      <c r="P3042" s="1" t="s">
        <v>18</v>
      </c>
      <c r="Q3042" s="1" t="s">
        <v>82</v>
      </c>
      <c r="R3042" s="1" t="s">
        <v>39</v>
      </c>
      <c r="S3042" s="1" t="s">
        <v>56</v>
      </c>
      <c r="T3042" s="1" t="s">
        <v>21</v>
      </c>
      <c r="U3042" s="1" t="s">
        <v>70</v>
      </c>
    </row>
    <row r="3043" spans="1:21" x14ac:dyDescent="0.25">
      <c r="A3043">
        <v>3045</v>
      </c>
      <c r="B3043">
        <f>IF(IFERROR(VLOOKUP(Origen[[#This Row],[Customer ID]],A3044:A6942,1,FALSE),0)&gt;0,1,0)</f>
        <v>0</v>
      </c>
      <c r="C3043">
        <v>21</v>
      </c>
      <c r="D3043" s="1" t="s">
        <v>134</v>
      </c>
      <c r="E3043" s="1" t="str">
        <f>IF(Origen[[#This Row],[Genero Sin Depurar]]="","Desconocido",Origen[[#This Row],[Genero Sin Depurar]])</f>
        <v>Female</v>
      </c>
      <c r="F3043" s="1" t="s">
        <v>119</v>
      </c>
      <c r="G3043" s="1" t="s">
        <v>24</v>
      </c>
      <c r="H3043" s="2">
        <v>51380</v>
      </c>
      <c r="I3043" s="2" t="str">
        <f>TEXT(Origen[[#This Row],[Fecha Compra]],"dddd")</f>
        <v>sábado</v>
      </c>
      <c r="J3043" s="7" t="str">
        <f>TEXT(MONTH(Origen[[#This Row],[Fecha Compra]]),"MM")</f>
        <v>01</v>
      </c>
      <c r="K3043" s="7">
        <f>YEAR(Origen[[#This Row],[Fecha Compra]])</f>
        <v>2040</v>
      </c>
      <c r="L3043">
        <v>10</v>
      </c>
      <c r="M3043">
        <v>67</v>
      </c>
      <c r="N3043">
        <f>Origen[[#This Row],[Unidades]]*Origen[[#This Row],[PVP]]</f>
        <v>670</v>
      </c>
      <c r="O3043" s="1" t="s">
        <v>80</v>
      </c>
      <c r="P3043" s="1" t="s">
        <v>26</v>
      </c>
      <c r="Q3043" s="1" t="s">
        <v>118</v>
      </c>
      <c r="R3043" s="1" t="s">
        <v>8</v>
      </c>
      <c r="S3043" s="1" t="s">
        <v>20</v>
      </c>
      <c r="T3043" s="1" t="s">
        <v>57</v>
      </c>
      <c r="U3043" s="1" t="s">
        <v>40</v>
      </c>
    </row>
    <row r="3044" spans="1:21" x14ac:dyDescent="0.25">
      <c r="A3044">
        <v>3046</v>
      </c>
      <c r="B3044">
        <f>IF(IFERROR(VLOOKUP(Origen[[#This Row],[Customer ID]],A3045:A6943,1,FALSE),0)&gt;0,1,0)</f>
        <v>0</v>
      </c>
      <c r="C3044">
        <v>42</v>
      </c>
      <c r="D3044" s="1" t="s">
        <v>134</v>
      </c>
      <c r="E3044" s="1" t="str">
        <f>IF(Origen[[#This Row],[Genero Sin Depurar]]="","Desconocido",Origen[[#This Row],[Genero Sin Depurar]])</f>
        <v>Female</v>
      </c>
      <c r="F3044" s="1" t="s">
        <v>107</v>
      </c>
      <c r="G3044" s="1" t="s">
        <v>4</v>
      </c>
      <c r="H3044" s="2">
        <v>51382</v>
      </c>
      <c r="I3044" s="2" t="str">
        <f>TEXT(Origen[[#This Row],[Fecha Compra]],"dddd")</f>
        <v>lunes</v>
      </c>
      <c r="J3044" s="7" t="str">
        <f>TEXT(MONTH(Origen[[#This Row],[Fecha Compra]]),"MM")</f>
        <v>01</v>
      </c>
      <c r="K3044" s="7">
        <f>YEAR(Origen[[#This Row],[Fecha Compra]])</f>
        <v>2040</v>
      </c>
      <c r="L3044">
        <v>4</v>
      </c>
      <c r="M3044">
        <v>37</v>
      </c>
      <c r="N3044">
        <f>Origen[[#This Row],[Unidades]]*Origen[[#This Row],[PVP]]</f>
        <v>148</v>
      </c>
      <c r="O3044" s="1" t="s">
        <v>85</v>
      </c>
      <c r="P3044" s="1" t="s">
        <v>6</v>
      </c>
      <c r="Q3044" s="1" t="s">
        <v>76</v>
      </c>
      <c r="R3044" s="1" t="s">
        <v>8</v>
      </c>
      <c r="S3044" s="1" t="s">
        <v>52</v>
      </c>
      <c r="T3044" s="1" t="s">
        <v>28</v>
      </c>
      <c r="U3044" s="1" t="s">
        <v>58</v>
      </c>
    </row>
    <row r="3045" spans="1:21" x14ac:dyDescent="0.25">
      <c r="A3045">
        <v>3047</v>
      </c>
      <c r="B3045">
        <f>IF(IFERROR(VLOOKUP(Origen[[#This Row],[Customer ID]],A3046:A6944,1,FALSE),0)&gt;0,1,0)</f>
        <v>0</v>
      </c>
      <c r="C3045">
        <v>60</v>
      </c>
      <c r="D3045" s="1" t="s">
        <v>134</v>
      </c>
      <c r="E3045" s="1" t="str">
        <f>IF(Origen[[#This Row],[Genero Sin Depurar]]="","Desconocido",Origen[[#This Row],[Genero Sin Depurar]])</f>
        <v>Female</v>
      </c>
      <c r="F3045" s="1" t="s">
        <v>53</v>
      </c>
      <c r="G3045" s="1" t="s">
        <v>24</v>
      </c>
      <c r="H3045" s="2">
        <v>51384</v>
      </c>
      <c r="I3045" s="2" t="str">
        <f>TEXT(Origen[[#This Row],[Fecha Compra]],"dddd")</f>
        <v>miércoles</v>
      </c>
      <c r="J3045" s="7" t="str">
        <f>TEXT(MONTH(Origen[[#This Row],[Fecha Compra]]),"MM")</f>
        <v>01</v>
      </c>
      <c r="K3045" s="7">
        <f>YEAR(Origen[[#This Row],[Fecha Compra]])</f>
        <v>2040</v>
      </c>
      <c r="L3045">
        <v>25</v>
      </c>
      <c r="M3045">
        <v>49</v>
      </c>
      <c r="N3045">
        <f>Origen[[#This Row],[Unidades]]*Origen[[#This Row],[PVP]]</f>
        <v>1225</v>
      </c>
      <c r="O3045" s="1" t="s">
        <v>120</v>
      </c>
      <c r="P3045" s="1" t="s">
        <v>26</v>
      </c>
      <c r="Q3045" s="1" t="s">
        <v>34</v>
      </c>
      <c r="R3045" s="1" t="s">
        <v>19</v>
      </c>
      <c r="S3045" s="1" t="s">
        <v>56</v>
      </c>
      <c r="T3045" s="1" t="s">
        <v>15</v>
      </c>
      <c r="U3045" s="1" t="s">
        <v>79</v>
      </c>
    </row>
    <row r="3046" spans="1:21" x14ac:dyDescent="0.25">
      <c r="A3046">
        <v>3048</v>
      </c>
      <c r="B3046">
        <f>IF(IFERROR(VLOOKUP(Origen[[#This Row],[Customer ID]],A3047:A6945,1,FALSE),0)&gt;0,1,0)</f>
        <v>0</v>
      </c>
      <c r="C3046">
        <v>21</v>
      </c>
      <c r="D3046" s="1" t="s">
        <v>134</v>
      </c>
      <c r="E3046" s="1" t="str">
        <f>IF(Origen[[#This Row],[Genero Sin Depurar]]="","Desconocido",Origen[[#This Row],[Genero Sin Depurar]])</f>
        <v>Female</v>
      </c>
      <c r="F3046" s="1" t="s">
        <v>32</v>
      </c>
      <c r="G3046" s="1" t="s">
        <v>24</v>
      </c>
      <c r="H3046" s="2">
        <v>51386</v>
      </c>
      <c r="I3046" s="2" t="str">
        <f>TEXT(Origen[[#This Row],[Fecha Compra]],"dddd")</f>
        <v>viernes</v>
      </c>
      <c r="J3046" s="7" t="str">
        <f>TEXT(MONTH(Origen[[#This Row],[Fecha Compra]]),"MM")</f>
        <v>01</v>
      </c>
      <c r="K3046" s="7">
        <f>YEAR(Origen[[#This Row],[Fecha Compra]])</f>
        <v>2040</v>
      </c>
      <c r="L3046">
        <v>3</v>
      </c>
      <c r="M3046">
        <v>74</v>
      </c>
      <c r="N3046">
        <f>Origen[[#This Row],[Unidades]]*Origen[[#This Row],[PVP]]</f>
        <v>222</v>
      </c>
      <c r="O3046" s="1" t="s">
        <v>111</v>
      </c>
      <c r="P3046" s="1" t="s">
        <v>26</v>
      </c>
      <c r="Q3046" s="1" t="s">
        <v>65</v>
      </c>
      <c r="R3046" s="1" t="s">
        <v>39</v>
      </c>
      <c r="S3046" s="1" t="s">
        <v>52</v>
      </c>
      <c r="T3046" s="1" t="s">
        <v>28</v>
      </c>
      <c r="U3046" s="1" t="s">
        <v>58</v>
      </c>
    </row>
    <row r="3047" spans="1:21" x14ac:dyDescent="0.25">
      <c r="A3047">
        <v>3049</v>
      </c>
      <c r="B3047">
        <f>IF(IFERROR(VLOOKUP(Origen[[#This Row],[Customer ID]],A3048:A6946,1,FALSE),0)&gt;0,1,0)</f>
        <v>0</v>
      </c>
      <c r="C3047">
        <v>69</v>
      </c>
      <c r="D3047" s="1" t="s">
        <v>134</v>
      </c>
      <c r="E3047" s="1" t="str">
        <f>IF(Origen[[#This Row],[Genero Sin Depurar]]="","Desconocido",Origen[[#This Row],[Genero Sin Depurar]])</f>
        <v>Female</v>
      </c>
      <c r="F3047" s="1" t="s">
        <v>88</v>
      </c>
      <c r="G3047" s="1" t="s">
        <v>49</v>
      </c>
      <c r="H3047" s="2">
        <v>51388</v>
      </c>
      <c r="I3047" s="2" t="str">
        <f>TEXT(Origen[[#This Row],[Fecha Compra]],"dddd")</f>
        <v>domingo</v>
      </c>
      <c r="J3047" s="7" t="str">
        <f>TEXT(MONTH(Origen[[#This Row],[Fecha Compra]]),"MM")</f>
        <v>01</v>
      </c>
      <c r="K3047" s="7">
        <f>YEAR(Origen[[#This Row],[Fecha Compra]])</f>
        <v>2040</v>
      </c>
      <c r="L3047">
        <v>47</v>
      </c>
      <c r="M3047">
        <v>93</v>
      </c>
      <c r="N3047">
        <f>Origen[[#This Row],[Unidades]]*Origen[[#This Row],[PVP]]</f>
        <v>4371</v>
      </c>
      <c r="O3047" s="1" t="s">
        <v>94</v>
      </c>
      <c r="P3047" s="1" t="s">
        <v>26</v>
      </c>
      <c r="Q3047" s="1" t="s">
        <v>60</v>
      </c>
      <c r="R3047" s="1" t="s">
        <v>35</v>
      </c>
      <c r="S3047" s="1" t="s">
        <v>36</v>
      </c>
      <c r="T3047" s="1" t="s">
        <v>10</v>
      </c>
      <c r="U3047" s="1" t="s">
        <v>11</v>
      </c>
    </row>
    <row r="3048" spans="1:21" x14ac:dyDescent="0.25">
      <c r="A3048">
        <v>3050</v>
      </c>
      <c r="B3048">
        <f>IF(IFERROR(VLOOKUP(Origen[[#This Row],[Customer ID]],A3049:A6947,1,FALSE),0)&gt;0,1,0)</f>
        <v>0</v>
      </c>
      <c r="C3048">
        <v>40</v>
      </c>
      <c r="D3048" s="1" t="s">
        <v>134</v>
      </c>
      <c r="E3048" s="1" t="str">
        <f>IF(Origen[[#This Row],[Genero Sin Depurar]]="","Desconocido",Origen[[#This Row],[Genero Sin Depurar]])</f>
        <v>Female</v>
      </c>
      <c r="F3048" s="1" t="s">
        <v>48</v>
      </c>
      <c r="G3048" s="1" t="s">
        <v>49</v>
      </c>
      <c r="H3048" s="2">
        <v>51390</v>
      </c>
      <c r="I3048" s="2" t="str">
        <f>TEXT(Origen[[#This Row],[Fecha Compra]],"dddd")</f>
        <v>martes</v>
      </c>
      <c r="J3048" s="7" t="str">
        <f>TEXT(MONTH(Origen[[#This Row],[Fecha Compra]]),"MM")</f>
        <v>01</v>
      </c>
      <c r="K3048" s="7">
        <f>YEAR(Origen[[#This Row],[Fecha Compra]])</f>
        <v>2040</v>
      </c>
      <c r="L3048">
        <v>41</v>
      </c>
      <c r="M3048">
        <v>60</v>
      </c>
      <c r="N3048">
        <f>Origen[[#This Row],[Unidades]]*Origen[[#This Row],[PVP]]</f>
        <v>2460</v>
      </c>
      <c r="O3048" s="1" t="s">
        <v>122</v>
      </c>
      <c r="P3048" s="1" t="s">
        <v>6</v>
      </c>
      <c r="Q3048" s="1" t="s">
        <v>90</v>
      </c>
      <c r="R3048" s="1" t="s">
        <v>35</v>
      </c>
      <c r="S3048" s="1" t="s">
        <v>27</v>
      </c>
      <c r="T3048" s="1" t="s">
        <v>57</v>
      </c>
      <c r="U3048" s="1" t="s">
        <v>58</v>
      </c>
    </row>
    <row r="3049" spans="1:21" x14ac:dyDescent="0.25">
      <c r="A3049">
        <v>3051</v>
      </c>
      <c r="B3049">
        <f>IF(IFERROR(VLOOKUP(Origen[[#This Row],[Customer ID]],A3050:A6948,1,FALSE),0)&gt;0,1,0)</f>
        <v>0</v>
      </c>
      <c r="C3049">
        <v>31</v>
      </c>
      <c r="D3049" s="1" t="s">
        <v>134</v>
      </c>
      <c r="E3049" s="1" t="str">
        <f>IF(Origen[[#This Row],[Genero Sin Depurar]]="","Desconocido",Origen[[#This Row],[Genero Sin Depurar]])</f>
        <v>Female</v>
      </c>
      <c r="F3049" s="1" t="s">
        <v>44</v>
      </c>
      <c r="G3049" s="1" t="s">
        <v>45</v>
      </c>
      <c r="H3049" s="2">
        <v>51392</v>
      </c>
      <c r="I3049" s="2" t="str">
        <f>TEXT(Origen[[#This Row],[Fecha Compra]],"dddd")</f>
        <v>jueves</v>
      </c>
      <c r="J3049" s="7" t="str">
        <f>TEXT(MONTH(Origen[[#This Row],[Fecha Compra]]),"MM")</f>
        <v>01</v>
      </c>
      <c r="K3049" s="7">
        <f>YEAR(Origen[[#This Row],[Fecha Compra]])</f>
        <v>2040</v>
      </c>
      <c r="L3049">
        <v>28</v>
      </c>
      <c r="M3049">
        <v>76</v>
      </c>
      <c r="N3049">
        <f>Origen[[#This Row],[Unidades]]*Origen[[#This Row],[PVP]]</f>
        <v>2128</v>
      </c>
      <c r="O3049" s="1" t="s">
        <v>5</v>
      </c>
      <c r="P3049" s="1" t="s">
        <v>18</v>
      </c>
      <c r="Q3049" s="1" t="s">
        <v>78</v>
      </c>
      <c r="R3049" s="1" t="s">
        <v>19</v>
      </c>
      <c r="S3049" s="1" t="s">
        <v>36</v>
      </c>
      <c r="T3049" s="1" t="s">
        <v>10</v>
      </c>
      <c r="U3049" s="1" t="s">
        <v>79</v>
      </c>
    </row>
    <row r="3050" spans="1:21" x14ac:dyDescent="0.25">
      <c r="A3050">
        <v>3052</v>
      </c>
      <c r="B3050">
        <f>IF(IFERROR(VLOOKUP(Origen[[#This Row],[Customer ID]],A3051:A6949,1,FALSE),0)&gt;0,1,0)</f>
        <v>0</v>
      </c>
      <c r="C3050">
        <v>44</v>
      </c>
      <c r="D3050" s="1" t="s">
        <v>134</v>
      </c>
      <c r="E3050" s="1" t="str">
        <f>IF(Origen[[#This Row],[Genero Sin Depurar]]="","Desconocido",Origen[[#This Row],[Genero Sin Depurar]])</f>
        <v>Female</v>
      </c>
      <c r="F3050" s="1" t="s">
        <v>71</v>
      </c>
      <c r="G3050" s="1" t="s">
        <v>49</v>
      </c>
      <c r="H3050" s="2">
        <v>51394</v>
      </c>
      <c r="I3050" s="2" t="str">
        <f>TEXT(Origen[[#This Row],[Fecha Compra]],"dddd")</f>
        <v>sábado</v>
      </c>
      <c r="J3050" s="7" t="str">
        <f>TEXT(MONTH(Origen[[#This Row],[Fecha Compra]]),"MM")</f>
        <v>01</v>
      </c>
      <c r="K3050" s="7">
        <f>YEAR(Origen[[#This Row],[Fecha Compra]])</f>
        <v>2040</v>
      </c>
      <c r="L3050">
        <v>49</v>
      </c>
      <c r="M3050">
        <v>64</v>
      </c>
      <c r="N3050">
        <f>Origen[[#This Row],[Unidades]]*Origen[[#This Row],[PVP]]</f>
        <v>3136</v>
      </c>
      <c r="O3050" s="1" t="s">
        <v>33</v>
      </c>
      <c r="P3050" s="1" t="s">
        <v>6</v>
      </c>
      <c r="Q3050" s="1" t="s">
        <v>62</v>
      </c>
      <c r="R3050" s="1" t="s">
        <v>35</v>
      </c>
      <c r="S3050" s="1" t="s">
        <v>9</v>
      </c>
      <c r="T3050" s="1" t="s">
        <v>68</v>
      </c>
      <c r="U3050" s="1" t="s">
        <v>79</v>
      </c>
    </row>
    <row r="3051" spans="1:21" x14ac:dyDescent="0.25">
      <c r="A3051">
        <v>3053</v>
      </c>
      <c r="B3051">
        <f>IF(IFERROR(VLOOKUP(Origen[[#This Row],[Customer ID]],A3052:A6950,1,FALSE),0)&gt;0,1,0)</f>
        <v>0</v>
      </c>
      <c r="C3051">
        <v>48</v>
      </c>
      <c r="D3051" s="1" t="s">
        <v>134</v>
      </c>
      <c r="E3051" s="1" t="str">
        <f>IF(Origen[[#This Row],[Genero Sin Depurar]]="","Desconocido",Origen[[#This Row],[Genero Sin Depurar]])</f>
        <v>Female</v>
      </c>
      <c r="F3051" s="1" t="s">
        <v>53</v>
      </c>
      <c r="G3051" s="1" t="s">
        <v>24</v>
      </c>
      <c r="H3051" s="2">
        <v>51396</v>
      </c>
      <c r="I3051" s="2" t="str">
        <f>TEXT(Origen[[#This Row],[Fecha Compra]],"dddd")</f>
        <v>lunes</v>
      </c>
      <c r="J3051" s="7" t="str">
        <f>TEXT(MONTH(Origen[[#This Row],[Fecha Compra]]),"MM")</f>
        <v>01</v>
      </c>
      <c r="K3051" s="7">
        <f>YEAR(Origen[[#This Row],[Fecha Compra]])</f>
        <v>2040</v>
      </c>
      <c r="L3051">
        <v>7</v>
      </c>
      <c r="M3051">
        <v>38</v>
      </c>
      <c r="N3051">
        <f>Origen[[#This Row],[Unidades]]*Origen[[#This Row],[PVP]]</f>
        <v>266</v>
      </c>
      <c r="O3051" s="1" t="s">
        <v>13</v>
      </c>
      <c r="P3051" s="1" t="s">
        <v>74</v>
      </c>
      <c r="Q3051" s="1" t="s">
        <v>60</v>
      </c>
      <c r="R3051" s="1" t="s">
        <v>19</v>
      </c>
      <c r="S3051" s="1" t="s">
        <v>56</v>
      </c>
      <c r="T3051" s="1" t="s">
        <v>57</v>
      </c>
      <c r="U3051" s="1" t="s">
        <v>11</v>
      </c>
    </row>
    <row r="3052" spans="1:21" x14ac:dyDescent="0.25">
      <c r="A3052">
        <v>3054</v>
      </c>
      <c r="B3052">
        <f>IF(IFERROR(VLOOKUP(Origen[[#This Row],[Customer ID]],A3053:A6951,1,FALSE),0)&gt;0,1,0)</f>
        <v>0</v>
      </c>
      <c r="C3052">
        <v>32</v>
      </c>
      <c r="D3052" s="1" t="s">
        <v>134</v>
      </c>
      <c r="E3052" s="1" t="str">
        <f>IF(Origen[[#This Row],[Genero Sin Depurar]]="","Desconocido",Origen[[#This Row],[Genero Sin Depurar]])</f>
        <v>Female</v>
      </c>
      <c r="F3052" s="1" t="s">
        <v>53</v>
      </c>
      <c r="G3052" s="1" t="s">
        <v>24</v>
      </c>
      <c r="H3052" s="2">
        <v>51398</v>
      </c>
      <c r="I3052" s="2" t="str">
        <f>TEXT(Origen[[#This Row],[Fecha Compra]],"dddd")</f>
        <v>miércoles</v>
      </c>
      <c r="J3052" s="7" t="str">
        <f>TEXT(MONTH(Origen[[#This Row],[Fecha Compra]]),"MM")</f>
        <v>01</v>
      </c>
      <c r="K3052" s="7">
        <f>YEAR(Origen[[#This Row],[Fecha Compra]])</f>
        <v>2040</v>
      </c>
      <c r="L3052">
        <v>22</v>
      </c>
      <c r="M3052">
        <v>91</v>
      </c>
      <c r="N3052">
        <f>Origen[[#This Row],[Unidades]]*Origen[[#This Row],[PVP]]</f>
        <v>2002</v>
      </c>
      <c r="O3052" s="1" t="s">
        <v>13</v>
      </c>
      <c r="P3052" s="1" t="s">
        <v>6</v>
      </c>
      <c r="Q3052" s="1" t="s">
        <v>92</v>
      </c>
      <c r="R3052" s="1" t="s">
        <v>8</v>
      </c>
      <c r="S3052" s="1" t="s">
        <v>27</v>
      </c>
      <c r="T3052" s="1" t="s">
        <v>57</v>
      </c>
      <c r="U3052" s="1" t="s">
        <v>70</v>
      </c>
    </row>
    <row r="3053" spans="1:21" x14ac:dyDescent="0.25">
      <c r="A3053">
        <v>3055</v>
      </c>
      <c r="B3053">
        <f>IF(IFERROR(VLOOKUP(Origen[[#This Row],[Customer ID]],A3054:A6952,1,FALSE),0)&gt;0,1,0)</f>
        <v>0</v>
      </c>
      <c r="C3053">
        <v>42</v>
      </c>
      <c r="D3053" s="1" t="s">
        <v>134</v>
      </c>
      <c r="E3053" s="1" t="str">
        <f>IF(Origen[[#This Row],[Genero Sin Depurar]]="","Desconocido",Origen[[#This Row],[Genero Sin Depurar]])</f>
        <v>Female</v>
      </c>
      <c r="F3053" s="1" t="s">
        <v>119</v>
      </c>
      <c r="G3053" s="1" t="s">
        <v>24</v>
      </c>
      <c r="H3053" s="2">
        <v>51400</v>
      </c>
      <c r="I3053" s="2" t="str">
        <f>TEXT(Origen[[#This Row],[Fecha Compra]],"dddd")</f>
        <v>viernes</v>
      </c>
      <c r="J3053" s="7" t="str">
        <f>TEXT(MONTH(Origen[[#This Row],[Fecha Compra]]),"MM")</f>
        <v>01</v>
      </c>
      <c r="K3053" s="7">
        <f>YEAR(Origen[[#This Row],[Fecha Compra]])</f>
        <v>2040</v>
      </c>
      <c r="L3053">
        <v>34</v>
      </c>
      <c r="M3053">
        <v>70</v>
      </c>
      <c r="N3053">
        <f>Origen[[#This Row],[Unidades]]*Origen[[#This Row],[PVP]]</f>
        <v>2380</v>
      </c>
      <c r="O3053" s="1" t="s">
        <v>64</v>
      </c>
      <c r="P3053" s="1" t="s">
        <v>18</v>
      </c>
      <c r="Q3053" s="1" t="s">
        <v>118</v>
      </c>
      <c r="R3053" s="1" t="s">
        <v>35</v>
      </c>
      <c r="S3053" s="1" t="s">
        <v>52</v>
      </c>
      <c r="T3053" s="1" t="s">
        <v>10</v>
      </c>
      <c r="U3053" s="1" t="s">
        <v>70</v>
      </c>
    </row>
    <row r="3054" spans="1:21" x14ac:dyDescent="0.25">
      <c r="A3054">
        <v>3056</v>
      </c>
      <c r="B3054">
        <f>IF(IFERROR(VLOOKUP(Origen[[#This Row],[Customer ID]],A3055:A6953,1,FALSE),0)&gt;0,1,0)</f>
        <v>0</v>
      </c>
      <c r="C3054">
        <v>27</v>
      </c>
      <c r="D3054" s="1" t="s">
        <v>134</v>
      </c>
      <c r="E3054" s="1" t="str">
        <f>IF(Origen[[#This Row],[Genero Sin Depurar]]="","Desconocido",Origen[[#This Row],[Genero Sin Depurar]])</f>
        <v>Female</v>
      </c>
      <c r="F3054" s="1" t="s">
        <v>23</v>
      </c>
      <c r="G3054" s="1" t="s">
        <v>24</v>
      </c>
      <c r="H3054" s="2">
        <v>51402</v>
      </c>
      <c r="I3054" s="2" t="str">
        <f>TEXT(Origen[[#This Row],[Fecha Compra]],"dddd")</f>
        <v>domingo</v>
      </c>
      <c r="J3054" s="7" t="str">
        <f>TEXT(MONTH(Origen[[#This Row],[Fecha Compra]]),"MM")</f>
        <v>01</v>
      </c>
      <c r="K3054" s="7">
        <f>YEAR(Origen[[#This Row],[Fecha Compra]])</f>
        <v>2040</v>
      </c>
      <c r="L3054">
        <v>5</v>
      </c>
      <c r="M3054">
        <v>22</v>
      </c>
      <c r="N3054">
        <f>Origen[[#This Row],[Unidades]]*Origen[[#This Row],[PVP]]</f>
        <v>110</v>
      </c>
      <c r="O3054" s="1" t="s">
        <v>93</v>
      </c>
      <c r="P3054" s="1" t="s">
        <v>26</v>
      </c>
      <c r="Q3054" s="1" t="s">
        <v>65</v>
      </c>
      <c r="R3054" s="1" t="s">
        <v>39</v>
      </c>
      <c r="S3054" s="1" t="s">
        <v>36</v>
      </c>
      <c r="T3054" s="1" t="s">
        <v>68</v>
      </c>
      <c r="U3054" s="1" t="s">
        <v>58</v>
      </c>
    </row>
    <row r="3055" spans="1:21" x14ac:dyDescent="0.25">
      <c r="A3055">
        <v>3057</v>
      </c>
      <c r="B3055">
        <f>IF(IFERROR(VLOOKUP(Origen[[#This Row],[Customer ID]],A3056:A6954,1,FALSE),0)&gt;0,1,0)</f>
        <v>0</v>
      </c>
      <c r="C3055">
        <v>69</v>
      </c>
      <c r="D3055" s="1" t="s">
        <v>134</v>
      </c>
      <c r="E3055" s="1" t="str">
        <f>IF(Origen[[#This Row],[Genero Sin Depurar]]="","Desconocido",Origen[[#This Row],[Genero Sin Depurar]])</f>
        <v>Female</v>
      </c>
      <c r="F3055" s="1" t="s">
        <v>125</v>
      </c>
      <c r="G3055" s="1" t="s">
        <v>49</v>
      </c>
      <c r="H3055" s="2">
        <v>51404</v>
      </c>
      <c r="I3055" s="2" t="str">
        <f>TEXT(Origen[[#This Row],[Fecha Compra]],"dddd")</f>
        <v>martes</v>
      </c>
      <c r="J3055" s="7" t="str">
        <f>TEXT(MONTH(Origen[[#This Row],[Fecha Compra]]),"MM")</f>
        <v>01</v>
      </c>
      <c r="K3055" s="7">
        <f>YEAR(Origen[[#This Row],[Fecha Compra]])</f>
        <v>2040</v>
      </c>
      <c r="L3055">
        <v>15</v>
      </c>
      <c r="M3055">
        <v>59</v>
      </c>
      <c r="N3055">
        <f>Origen[[#This Row],[Unidades]]*Origen[[#This Row],[PVP]]</f>
        <v>885</v>
      </c>
      <c r="O3055" s="1" t="s">
        <v>109</v>
      </c>
      <c r="P3055" s="1" t="s">
        <v>26</v>
      </c>
      <c r="Q3055" s="1" t="s">
        <v>100</v>
      </c>
      <c r="R3055" s="1" t="s">
        <v>19</v>
      </c>
      <c r="S3055" s="1" t="s">
        <v>36</v>
      </c>
      <c r="T3055" s="1" t="s">
        <v>15</v>
      </c>
      <c r="U3055" s="1" t="s">
        <v>58</v>
      </c>
    </row>
    <row r="3056" spans="1:21" x14ac:dyDescent="0.25">
      <c r="A3056">
        <v>3058</v>
      </c>
      <c r="B3056">
        <f>IF(IFERROR(VLOOKUP(Origen[[#This Row],[Customer ID]],A3057:A6955,1,FALSE),0)&gt;0,1,0)</f>
        <v>0</v>
      </c>
      <c r="C3056">
        <v>67</v>
      </c>
      <c r="D3056" s="1" t="s">
        <v>134</v>
      </c>
      <c r="E3056" s="1" t="str">
        <f>IF(Origen[[#This Row],[Genero Sin Depurar]]="","Desconocido",Origen[[#This Row],[Genero Sin Depurar]])</f>
        <v>Female</v>
      </c>
      <c r="F3056" s="1" t="s">
        <v>114</v>
      </c>
      <c r="G3056" s="1" t="s">
        <v>49</v>
      </c>
      <c r="H3056" s="2">
        <v>51406</v>
      </c>
      <c r="I3056" s="2" t="str">
        <f>TEXT(Origen[[#This Row],[Fecha Compra]],"dddd")</f>
        <v>jueves</v>
      </c>
      <c r="J3056" s="7" t="str">
        <f>TEXT(MONTH(Origen[[#This Row],[Fecha Compra]]),"MM")</f>
        <v>01</v>
      </c>
      <c r="K3056" s="7">
        <f>YEAR(Origen[[#This Row],[Fecha Compra]])</f>
        <v>2040</v>
      </c>
      <c r="L3056">
        <v>26</v>
      </c>
      <c r="M3056">
        <v>22</v>
      </c>
      <c r="N3056">
        <f>Origen[[#This Row],[Unidades]]*Origen[[#This Row],[PVP]]</f>
        <v>572</v>
      </c>
      <c r="O3056" s="1" t="s">
        <v>80</v>
      </c>
      <c r="P3056" s="1" t="s">
        <v>26</v>
      </c>
      <c r="Q3056" s="1" t="s">
        <v>126</v>
      </c>
      <c r="R3056" s="1" t="s">
        <v>19</v>
      </c>
      <c r="S3056" s="1" t="s">
        <v>27</v>
      </c>
      <c r="T3056" s="1" t="s">
        <v>57</v>
      </c>
      <c r="U3056" s="1" t="s">
        <v>22</v>
      </c>
    </row>
    <row r="3057" spans="1:21" x14ac:dyDescent="0.25">
      <c r="A3057">
        <v>3059</v>
      </c>
      <c r="B3057">
        <f>IF(IFERROR(VLOOKUP(Origen[[#This Row],[Customer ID]],A3058:A6956,1,FALSE),0)&gt;0,1,0)</f>
        <v>0</v>
      </c>
      <c r="C3057">
        <v>41</v>
      </c>
      <c r="D3057" s="1" t="s">
        <v>134</v>
      </c>
      <c r="E3057" s="1" t="str">
        <f>IF(Origen[[#This Row],[Genero Sin Depurar]]="","Desconocido",Origen[[#This Row],[Genero Sin Depurar]])</f>
        <v>Female</v>
      </c>
      <c r="F3057" s="1" t="s">
        <v>48</v>
      </c>
      <c r="G3057" s="1" t="s">
        <v>49</v>
      </c>
      <c r="H3057" s="2">
        <v>51408</v>
      </c>
      <c r="I3057" s="2" t="str">
        <f>TEXT(Origen[[#This Row],[Fecha Compra]],"dddd")</f>
        <v>sábado</v>
      </c>
      <c r="J3057" s="7" t="str">
        <f>TEXT(MONTH(Origen[[#This Row],[Fecha Compra]]),"MM")</f>
        <v>01</v>
      </c>
      <c r="K3057" s="7">
        <f>YEAR(Origen[[#This Row],[Fecha Compra]])</f>
        <v>2040</v>
      </c>
      <c r="L3057">
        <v>3</v>
      </c>
      <c r="M3057">
        <v>74</v>
      </c>
      <c r="N3057">
        <f>Origen[[#This Row],[Unidades]]*Origen[[#This Row],[PVP]]</f>
        <v>222</v>
      </c>
      <c r="O3057" s="1" t="s">
        <v>46</v>
      </c>
      <c r="P3057" s="1" t="s">
        <v>18</v>
      </c>
      <c r="Q3057" s="1" t="s">
        <v>103</v>
      </c>
      <c r="R3057" s="1" t="s">
        <v>8</v>
      </c>
      <c r="S3057" s="1" t="s">
        <v>56</v>
      </c>
      <c r="T3057" s="1" t="s">
        <v>57</v>
      </c>
      <c r="U3057" s="1" t="s">
        <v>11</v>
      </c>
    </row>
    <row r="3058" spans="1:21" x14ac:dyDescent="0.25">
      <c r="A3058">
        <v>3060</v>
      </c>
      <c r="B3058">
        <f>IF(IFERROR(VLOOKUP(Origen[[#This Row],[Customer ID]],A3059:A6957,1,FALSE),0)&gt;0,1,0)</f>
        <v>0</v>
      </c>
      <c r="C3058">
        <v>46</v>
      </c>
      <c r="D3058" s="1" t="s">
        <v>134</v>
      </c>
      <c r="E3058" s="1" t="str">
        <f>IF(Origen[[#This Row],[Genero Sin Depurar]]="","Desconocido",Origen[[#This Row],[Genero Sin Depurar]])</f>
        <v>Female</v>
      </c>
      <c r="F3058" s="1" t="s">
        <v>12</v>
      </c>
      <c r="G3058" s="1" t="s">
        <v>4</v>
      </c>
      <c r="H3058" s="2">
        <v>51410</v>
      </c>
      <c r="I3058" s="2" t="str">
        <f>TEXT(Origen[[#This Row],[Fecha Compra]],"dddd")</f>
        <v>lunes</v>
      </c>
      <c r="J3058" s="7" t="str">
        <f>TEXT(MONTH(Origen[[#This Row],[Fecha Compra]]),"MM")</f>
        <v>01</v>
      </c>
      <c r="K3058" s="7">
        <f>YEAR(Origen[[#This Row],[Fecha Compra]])</f>
        <v>2040</v>
      </c>
      <c r="L3058">
        <v>42</v>
      </c>
      <c r="M3058">
        <v>71</v>
      </c>
      <c r="N3058">
        <f>Origen[[#This Row],[Unidades]]*Origen[[#This Row],[PVP]]</f>
        <v>2982</v>
      </c>
      <c r="O3058" s="1" t="s">
        <v>5</v>
      </c>
      <c r="P3058" s="1" t="s">
        <v>6</v>
      </c>
      <c r="Q3058" s="1" t="s">
        <v>14</v>
      </c>
      <c r="R3058" s="1" t="s">
        <v>19</v>
      </c>
      <c r="S3058" s="1" t="s">
        <v>9</v>
      </c>
      <c r="T3058" s="1" t="s">
        <v>21</v>
      </c>
      <c r="U3058" s="1" t="s">
        <v>40</v>
      </c>
    </row>
    <row r="3059" spans="1:21" x14ac:dyDescent="0.25">
      <c r="A3059">
        <v>3061</v>
      </c>
      <c r="B3059">
        <f>IF(IFERROR(VLOOKUP(Origen[[#This Row],[Customer ID]],A3060:A6958,1,FALSE),0)&gt;0,1,0)</f>
        <v>0</v>
      </c>
      <c r="C3059">
        <v>47</v>
      </c>
      <c r="D3059" s="1" t="s">
        <v>134</v>
      </c>
      <c r="E3059" s="1" t="str">
        <f>IF(Origen[[#This Row],[Genero Sin Depurar]]="","Desconocido",Origen[[#This Row],[Genero Sin Depurar]])</f>
        <v>Female</v>
      </c>
      <c r="F3059" s="1" t="s">
        <v>44</v>
      </c>
      <c r="G3059" s="1" t="s">
        <v>45</v>
      </c>
      <c r="H3059" s="2">
        <v>51412</v>
      </c>
      <c r="I3059" s="2" t="str">
        <f>TEXT(Origen[[#This Row],[Fecha Compra]],"dddd")</f>
        <v>miércoles</v>
      </c>
      <c r="J3059" s="7" t="str">
        <f>TEXT(MONTH(Origen[[#This Row],[Fecha Compra]]),"MM")</f>
        <v>01</v>
      </c>
      <c r="K3059" s="7">
        <f>YEAR(Origen[[#This Row],[Fecha Compra]])</f>
        <v>2040</v>
      </c>
      <c r="L3059">
        <v>1</v>
      </c>
      <c r="M3059">
        <v>80</v>
      </c>
      <c r="N3059">
        <f>Origen[[#This Row],[Unidades]]*Origen[[#This Row],[PVP]]</f>
        <v>80</v>
      </c>
      <c r="O3059" s="1" t="s">
        <v>81</v>
      </c>
      <c r="P3059" s="1" t="s">
        <v>18</v>
      </c>
      <c r="Q3059" s="1" t="s">
        <v>43</v>
      </c>
      <c r="R3059" s="1" t="s">
        <v>35</v>
      </c>
      <c r="S3059" s="1" t="s">
        <v>56</v>
      </c>
      <c r="T3059" s="1" t="s">
        <v>10</v>
      </c>
      <c r="U3059" s="1" t="s">
        <v>70</v>
      </c>
    </row>
    <row r="3060" spans="1:21" x14ac:dyDescent="0.25">
      <c r="A3060">
        <v>3062</v>
      </c>
      <c r="B3060">
        <f>IF(IFERROR(VLOOKUP(Origen[[#This Row],[Customer ID]],A3061:A6959,1,FALSE),0)&gt;0,1,0)</f>
        <v>0</v>
      </c>
      <c r="C3060">
        <v>33</v>
      </c>
      <c r="D3060" s="1" t="s">
        <v>134</v>
      </c>
      <c r="E3060" s="1" t="str">
        <f>IF(Origen[[#This Row],[Genero Sin Depurar]]="","Desconocido",Origen[[#This Row],[Genero Sin Depurar]])</f>
        <v>Female</v>
      </c>
      <c r="F3060" s="1" t="s">
        <v>95</v>
      </c>
      <c r="G3060" s="1" t="s">
        <v>4</v>
      </c>
      <c r="H3060" s="2">
        <v>51414</v>
      </c>
      <c r="I3060" s="2" t="str">
        <f>TEXT(Origen[[#This Row],[Fecha Compra]],"dddd")</f>
        <v>viernes</v>
      </c>
      <c r="J3060" s="7" t="str">
        <f>TEXT(MONTH(Origen[[#This Row],[Fecha Compra]]),"MM")</f>
        <v>01</v>
      </c>
      <c r="K3060" s="7">
        <f>YEAR(Origen[[#This Row],[Fecha Compra]])</f>
        <v>2040</v>
      </c>
      <c r="L3060">
        <v>20</v>
      </c>
      <c r="M3060">
        <v>59</v>
      </c>
      <c r="N3060">
        <f>Origen[[#This Row],[Unidades]]*Origen[[#This Row],[PVP]]</f>
        <v>1180</v>
      </c>
      <c r="O3060" s="1" t="s">
        <v>129</v>
      </c>
      <c r="P3060" s="1" t="s">
        <v>6</v>
      </c>
      <c r="Q3060" s="1" t="s">
        <v>60</v>
      </c>
      <c r="R3060" s="1" t="s">
        <v>39</v>
      </c>
      <c r="S3060" s="1" t="s">
        <v>9</v>
      </c>
      <c r="T3060" s="1" t="s">
        <v>28</v>
      </c>
      <c r="U3060" s="1" t="s">
        <v>79</v>
      </c>
    </row>
    <row r="3061" spans="1:21" x14ac:dyDescent="0.25">
      <c r="A3061">
        <v>3063</v>
      </c>
      <c r="B3061">
        <f>IF(IFERROR(VLOOKUP(Origen[[#This Row],[Customer ID]],A3062:A6960,1,FALSE),0)&gt;0,1,0)</f>
        <v>0</v>
      </c>
      <c r="C3061">
        <v>51</v>
      </c>
      <c r="D3061" s="1" t="s">
        <v>134</v>
      </c>
      <c r="E3061" s="1" t="str">
        <f>IF(Origen[[#This Row],[Genero Sin Depurar]]="","Desconocido",Origen[[#This Row],[Genero Sin Depurar]])</f>
        <v>Female</v>
      </c>
      <c r="F3061" s="1" t="s">
        <v>114</v>
      </c>
      <c r="G3061" s="1" t="s">
        <v>49</v>
      </c>
      <c r="H3061" s="2">
        <v>51416</v>
      </c>
      <c r="I3061" s="2" t="str">
        <f>TEXT(Origen[[#This Row],[Fecha Compra]],"dddd")</f>
        <v>domingo</v>
      </c>
      <c r="J3061" s="7" t="str">
        <f>TEXT(MONTH(Origen[[#This Row],[Fecha Compra]]),"MM")</f>
        <v>01</v>
      </c>
      <c r="K3061" s="7">
        <f>YEAR(Origen[[#This Row],[Fecha Compra]])</f>
        <v>2040</v>
      </c>
      <c r="L3061">
        <v>39</v>
      </c>
      <c r="M3061">
        <v>96</v>
      </c>
      <c r="N3061">
        <f>Origen[[#This Row],[Unidades]]*Origen[[#This Row],[PVP]]</f>
        <v>3744</v>
      </c>
      <c r="O3061" s="1" t="s">
        <v>81</v>
      </c>
      <c r="P3061" s="1" t="s">
        <v>6</v>
      </c>
      <c r="Q3061" s="1" t="s">
        <v>78</v>
      </c>
      <c r="R3061" s="1" t="s">
        <v>39</v>
      </c>
      <c r="S3061" s="1" t="s">
        <v>36</v>
      </c>
      <c r="T3061" s="1" t="s">
        <v>28</v>
      </c>
      <c r="U3061" s="1" t="s">
        <v>70</v>
      </c>
    </row>
    <row r="3062" spans="1:21" x14ac:dyDescent="0.25">
      <c r="A3062">
        <v>3064</v>
      </c>
      <c r="B3062">
        <f>IF(IFERROR(VLOOKUP(Origen[[#This Row],[Customer ID]],A3063:A6961,1,FALSE),0)&gt;0,1,0)</f>
        <v>0</v>
      </c>
      <c r="C3062">
        <v>26</v>
      </c>
      <c r="D3062" s="1" t="s">
        <v>134</v>
      </c>
      <c r="E3062" s="1" t="str">
        <f>IF(Origen[[#This Row],[Genero Sin Depurar]]="","Desconocido",Origen[[#This Row],[Genero Sin Depurar]])</f>
        <v>Female</v>
      </c>
      <c r="F3062" s="1" t="s">
        <v>71</v>
      </c>
      <c r="G3062" s="1" t="s">
        <v>49</v>
      </c>
      <c r="H3062" s="2">
        <v>51418</v>
      </c>
      <c r="I3062" s="2" t="str">
        <f>TEXT(Origen[[#This Row],[Fecha Compra]],"dddd")</f>
        <v>martes</v>
      </c>
      <c r="J3062" s="7" t="str">
        <f>TEXT(MONTH(Origen[[#This Row],[Fecha Compra]]),"MM")</f>
        <v>01</v>
      </c>
      <c r="K3062" s="7">
        <f>YEAR(Origen[[#This Row],[Fecha Compra]])</f>
        <v>2040</v>
      </c>
      <c r="L3062">
        <v>24</v>
      </c>
      <c r="M3062">
        <v>43</v>
      </c>
      <c r="N3062">
        <f>Origen[[#This Row],[Unidades]]*Origen[[#This Row],[PVP]]</f>
        <v>1032</v>
      </c>
      <c r="O3062" s="1" t="s">
        <v>121</v>
      </c>
      <c r="P3062" s="1" t="s">
        <v>6</v>
      </c>
      <c r="Q3062" s="1" t="s">
        <v>92</v>
      </c>
      <c r="R3062" s="1" t="s">
        <v>8</v>
      </c>
      <c r="S3062" s="1" t="s">
        <v>56</v>
      </c>
      <c r="T3062" s="1" t="s">
        <v>21</v>
      </c>
      <c r="U3062" s="1" t="s">
        <v>11</v>
      </c>
    </row>
    <row r="3063" spans="1:21" x14ac:dyDescent="0.25">
      <c r="A3063">
        <v>3065</v>
      </c>
      <c r="B3063">
        <f>IF(IFERROR(VLOOKUP(Origen[[#This Row],[Customer ID]],A3064:A6962,1,FALSE),0)&gt;0,1,0)</f>
        <v>0</v>
      </c>
      <c r="C3063">
        <v>22</v>
      </c>
      <c r="D3063" s="1" t="s">
        <v>134</v>
      </c>
      <c r="E3063" s="1" t="str">
        <f>IF(Origen[[#This Row],[Genero Sin Depurar]]="","Desconocido",Origen[[#This Row],[Genero Sin Depurar]])</f>
        <v>Female</v>
      </c>
      <c r="F3063" s="1" t="s">
        <v>115</v>
      </c>
      <c r="G3063" s="1" t="s">
        <v>49</v>
      </c>
      <c r="H3063" s="2">
        <v>51420</v>
      </c>
      <c r="I3063" s="2" t="str">
        <f>TEXT(Origen[[#This Row],[Fecha Compra]],"dddd")</f>
        <v>jueves</v>
      </c>
      <c r="J3063" s="7" t="str">
        <f>TEXT(MONTH(Origen[[#This Row],[Fecha Compra]]),"MM")</f>
        <v>01</v>
      </c>
      <c r="K3063" s="7">
        <f>YEAR(Origen[[#This Row],[Fecha Compra]])</f>
        <v>2040</v>
      </c>
      <c r="L3063">
        <v>49</v>
      </c>
      <c r="M3063">
        <v>76</v>
      </c>
      <c r="N3063">
        <f>Origen[[#This Row],[Unidades]]*Origen[[#This Row],[PVP]]</f>
        <v>3724</v>
      </c>
      <c r="O3063" s="1" t="s">
        <v>117</v>
      </c>
      <c r="P3063" s="1" t="s">
        <v>18</v>
      </c>
      <c r="Q3063" s="1" t="s">
        <v>91</v>
      </c>
      <c r="R3063" s="1" t="s">
        <v>8</v>
      </c>
      <c r="S3063" s="1" t="s">
        <v>9</v>
      </c>
      <c r="T3063" s="1" t="s">
        <v>57</v>
      </c>
      <c r="U3063" s="1" t="s">
        <v>40</v>
      </c>
    </row>
    <row r="3064" spans="1:21" x14ac:dyDescent="0.25">
      <c r="A3064">
        <v>3066</v>
      </c>
      <c r="B3064">
        <f>IF(IFERROR(VLOOKUP(Origen[[#This Row],[Customer ID]],A3065:A6963,1,FALSE),0)&gt;0,1,0)</f>
        <v>0</v>
      </c>
      <c r="C3064">
        <v>49</v>
      </c>
      <c r="D3064" s="1" t="s">
        <v>134</v>
      </c>
      <c r="E3064" s="1" t="str">
        <f>IF(Origen[[#This Row],[Genero Sin Depurar]]="","Desconocido",Origen[[#This Row],[Genero Sin Depurar]])</f>
        <v>Female</v>
      </c>
      <c r="F3064" s="1" t="s">
        <v>84</v>
      </c>
      <c r="G3064" s="1" t="s">
        <v>45</v>
      </c>
      <c r="H3064" s="2">
        <v>51422</v>
      </c>
      <c r="I3064" s="2" t="str">
        <f>TEXT(Origen[[#This Row],[Fecha Compra]],"dddd")</f>
        <v>sábado</v>
      </c>
      <c r="J3064" s="7" t="str">
        <f>TEXT(MONTH(Origen[[#This Row],[Fecha Compra]]),"MM")</f>
        <v>01</v>
      </c>
      <c r="K3064" s="7">
        <f>YEAR(Origen[[#This Row],[Fecha Compra]])</f>
        <v>2040</v>
      </c>
      <c r="L3064">
        <v>7</v>
      </c>
      <c r="M3064">
        <v>59</v>
      </c>
      <c r="N3064">
        <f>Origen[[#This Row],[Unidades]]*Origen[[#This Row],[PVP]]</f>
        <v>413</v>
      </c>
      <c r="O3064" s="1" t="s">
        <v>96</v>
      </c>
      <c r="P3064" s="1" t="s">
        <v>26</v>
      </c>
      <c r="Q3064" s="1" t="s">
        <v>100</v>
      </c>
      <c r="R3064" s="1" t="s">
        <v>39</v>
      </c>
      <c r="S3064" s="1" t="s">
        <v>56</v>
      </c>
      <c r="T3064" s="1" t="s">
        <v>10</v>
      </c>
      <c r="U3064" s="1" t="s">
        <v>58</v>
      </c>
    </row>
    <row r="3065" spans="1:21" x14ac:dyDescent="0.25">
      <c r="A3065">
        <v>3067</v>
      </c>
      <c r="B3065">
        <f>IF(IFERROR(VLOOKUP(Origen[[#This Row],[Customer ID]],A3066:A6964,1,FALSE),0)&gt;0,1,0)</f>
        <v>0</v>
      </c>
      <c r="C3065">
        <v>58</v>
      </c>
      <c r="D3065" s="1" t="s">
        <v>134</v>
      </c>
      <c r="E3065" s="1" t="str">
        <f>IF(Origen[[#This Row],[Genero Sin Depurar]]="","Desconocido",Origen[[#This Row],[Genero Sin Depurar]])</f>
        <v>Female</v>
      </c>
      <c r="F3065" s="1" t="s">
        <v>69</v>
      </c>
      <c r="G3065" s="1" t="s">
        <v>4</v>
      </c>
      <c r="H3065" s="2">
        <v>51424</v>
      </c>
      <c r="I3065" s="2" t="str">
        <f>TEXT(Origen[[#This Row],[Fecha Compra]],"dddd")</f>
        <v>lunes</v>
      </c>
      <c r="J3065" s="7" t="str">
        <f>TEXT(MONTH(Origen[[#This Row],[Fecha Compra]]),"MM")</f>
        <v>01</v>
      </c>
      <c r="K3065" s="7">
        <f>YEAR(Origen[[#This Row],[Fecha Compra]])</f>
        <v>2040</v>
      </c>
      <c r="L3065">
        <v>13</v>
      </c>
      <c r="M3065">
        <v>48</v>
      </c>
      <c r="N3065">
        <f>Origen[[#This Row],[Unidades]]*Origen[[#This Row],[PVP]]</f>
        <v>624</v>
      </c>
      <c r="O3065" s="1" t="s">
        <v>133</v>
      </c>
      <c r="P3065" s="1" t="s">
        <v>6</v>
      </c>
      <c r="Q3065" s="1" t="s">
        <v>67</v>
      </c>
      <c r="R3065" s="1" t="s">
        <v>35</v>
      </c>
      <c r="S3065" s="1" t="s">
        <v>20</v>
      </c>
      <c r="T3065" s="1" t="s">
        <v>10</v>
      </c>
      <c r="U3065" s="1" t="s">
        <v>79</v>
      </c>
    </row>
    <row r="3066" spans="1:21" x14ac:dyDescent="0.25">
      <c r="A3066">
        <v>3068</v>
      </c>
      <c r="B3066">
        <f>IF(IFERROR(VLOOKUP(Origen[[#This Row],[Customer ID]],A3067:A6965,1,FALSE),0)&gt;0,1,0)</f>
        <v>0</v>
      </c>
      <c r="C3066">
        <v>70</v>
      </c>
      <c r="D3066" s="1" t="s">
        <v>134</v>
      </c>
      <c r="E3066" s="1" t="str">
        <f>IF(Origen[[#This Row],[Genero Sin Depurar]]="","Desconocido",Origen[[#This Row],[Genero Sin Depurar]])</f>
        <v>Female</v>
      </c>
      <c r="F3066" s="1" t="s">
        <v>115</v>
      </c>
      <c r="G3066" s="1" t="s">
        <v>49</v>
      </c>
      <c r="H3066" s="2">
        <v>51426</v>
      </c>
      <c r="I3066" s="2" t="str">
        <f>TEXT(Origen[[#This Row],[Fecha Compra]],"dddd")</f>
        <v>miércoles</v>
      </c>
      <c r="J3066" s="7" t="str">
        <f>TEXT(MONTH(Origen[[#This Row],[Fecha Compra]]),"MM")</f>
        <v>01</v>
      </c>
      <c r="K3066" s="7">
        <f>YEAR(Origen[[#This Row],[Fecha Compra]])</f>
        <v>2040</v>
      </c>
      <c r="L3066">
        <v>2</v>
      </c>
      <c r="M3066">
        <v>22</v>
      </c>
      <c r="N3066">
        <f>Origen[[#This Row],[Unidades]]*Origen[[#This Row],[PVP]]</f>
        <v>44</v>
      </c>
      <c r="O3066" s="1" t="s">
        <v>50</v>
      </c>
      <c r="P3066" s="1" t="s">
        <v>18</v>
      </c>
      <c r="Q3066" s="1" t="s">
        <v>7</v>
      </c>
      <c r="R3066" s="1" t="s">
        <v>19</v>
      </c>
      <c r="S3066" s="1" t="s">
        <v>20</v>
      </c>
      <c r="T3066" s="1" t="s">
        <v>15</v>
      </c>
      <c r="U3066" s="1" t="s">
        <v>22</v>
      </c>
    </row>
    <row r="3067" spans="1:21" x14ac:dyDescent="0.25">
      <c r="A3067">
        <v>3069</v>
      </c>
      <c r="B3067">
        <f>IF(IFERROR(VLOOKUP(Origen[[#This Row],[Customer ID]],A3068:A6966,1,FALSE),0)&gt;0,1,0)</f>
        <v>0</v>
      </c>
      <c r="C3067">
        <v>32</v>
      </c>
      <c r="D3067" s="1" t="s">
        <v>134</v>
      </c>
      <c r="E3067" s="1" t="str">
        <f>IF(Origen[[#This Row],[Genero Sin Depurar]]="","Desconocido",Origen[[#This Row],[Genero Sin Depurar]])</f>
        <v>Female</v>
      </c>
      <c r="F3067" s="1" t="s">
        <v>119</v>
      </c>
      <c r="G3067" s="1" t="s">
        <v>24</v>
      </c>
      <c r="H3067" s="2">
        <v>51428</v>
      </c>
      <c r="I3067" s="2" t="str">
        <f>TEXT(Origen[[#This Row],[Fecha Compra]],"dddd")</f>
        <v>viernes</v>
      </c>
      <c r="J3067" s="7" t="str">
        <f>TEXT(MONTH(Origen[[#This Row],[Fecha Compra]]),"MM")</f>
        <v>01</v>
      </c>
      <c r="K3067" s="7">
        <f>YEAR(Origen[[#This Row],[Fecha Compra]])</f>
        <v>2040</v>
      </c>
      <c r="L3067">
        <v>4</v>
      </c>
      <c r="M3067">
        <v>40</v>
      </c>
      <c r="N3067">
        <f>Origen[[#This Row],[Unidades]]*Origen[[#This Row],[PVP]]</f>
        <v>160</v>
      </c>
      <c r="O3067" s="1" t="s">
        <v>81</v>
      </c>
      <c r="P3067" s="1" t="s">
        <v>26</v>
      </c>
      <c r="Q3067" s="1" t="s">
        <v>108</v>
      </c>
      <c r="R3067" s="1" t="s">
        <v>8</v>
      </c>
      <c r="S3067" s="1" t="s">
        <v>9</v>
      </c>
      <c r="T3067" s="1" t="s">
        <v>68</v>
      </c>
      <c r="U3067" s="1" t="s">
        <v>22</v>
      </c>
    </row>
    <row r="3068" spans="1:21" x14ac:dyDescent="0.25">
      <c r="A3068">
        <v>3070</v>
      </c>
      <c r="B3068">
        <f>IF(IFERROR(VLOOKUP(Origen[[#This Row],[Customer ID]],A3069:A6967,1,FALSE),0)&gt;0,1,0)</f>
        <v>0</v>
      </c>
      <c r="C3068">
        <v>62</v>
      </c>
      <c r="D3068" s="1" t="s">
        <v>134</v>
      </c>
      <c r="E3068" s="1" t="str">
        <f>IF(Origen[[#This Row],[Genero Sin Depurar]]="","Desconocido",Origen[[#This Row],[Genero Sin Depurar]])</f>
        <v>Female</v>
      </c>
      <c r="F3068" s="1" t="s">
        <v>16</v>
      </c>
      <c r="G3068" s="1" t="s">
        <v>4</v>
      </c>
      <c r="H3068" s="2">
        <v>51430</v>
      </c>
      <c r="I3068" s="2" t="str">
        <f>TEXT(Origen[[#This Row],[Fecha Compra]],"dddd")</f>
        <v>domingo</v>
      </c>
      <c r="J3068" s="7" t="str">
        <f>TEXT(MONTH(Origen[[#This Row],[Fecha Compra]]),"MM")</f>
        <v>01</v>
      </c>
      <c r="K3068" s="7">
        <f>YEAR(Origen[[#This Row],[Fecha Compra]])</f>
        <v>2040</v>
      </c>
      <c r="L3068">
        <v>17</v>
      </c>
      <c r="M3068">
        <v>73</v>
      </c>
      <c r="N3068">
        <f>Origen[[#This Row],[Unidades]]*Origen[[#This Row],[PVP]]</f>
        <v>1241</v>
      </c>
      <c r="O3068" s="1" t="s">
        <v>61</v>
      </c>
      <c r="P3068" s="1" t="s">
        <v>6</v>
      </c>
      <c r="Q3068" s="1" t="s">
        <v>118</v>
      </c>
      <c r="R3068" s="1" t="s">
        <v>19</v>
      </c>
      <c r="S3068" s="1" t="s">
        <v>9</v>
      </c>
      <c r="T3068" s="1" t="s">
        <v>68</v>
      </c>
      <c r="U3068" s="1" t="s">
        <v>40</v>
      </c>
    </row>
    <row r="3069" spans="1:21" x14ac:dyDescent="0.25">
      <c r="A3069">
        <v>3071</v>
      </c>
      <c r="B3069">
        <f>IF(IFERROR(VLOOKUP(Origen[[#This Row],[Customer ID]],A3070:A6968,1,FALSE),0)&gt;0,1,0)</f>
        <v>0</v>
      </c>
      <c r="C3069">
        <v>52</v>
      </c>
      <c r="D3069" s="1" t="s">
        <v>134</v>
      </c>
      <c r="E3069" s="1" t="str">
        <f>IF(Origen[[#This Row],[Genero Sin Depurar]]="","Desconocido",Origen[[#This Row],[Genero Sin Depurar]])</f>
        <v>Female</v>
      </c>
      <c r="F3069" s="1" t="s">
        <v>53</v>
      </c>
      <c r="G3069" s="1" t="s">
        <v>24</v>
      </c>
      <c r="H3069" s="2">
        <v>51432</v>
      </c>
      <c r="I3069" s="2" t="str">
        <f>TEXT(Origen[[#This Row],[Fecha Compra]],"dddd")</f>
        <v>martes</v>
      </c>
      <c r="J3069" s="7" t="str">
        <f>TEXT(MONTH(Origen[[#This Row],[Fecha Compra]]),"MM")</f>
        <v>01</v>
      </c>
      <c r="K3069" s="7">
        <f>YEAR(Origen[[#This Row],[Fecha Compra]])</f>
        <v>2040</v>
      </c>
      <c r="L3069">
        <v>43</v>
      </c>
      <c r="M3069">
        <v>26</v>
      </c>
      <c r="N3069">
        <f>Origen[[#This Row],[Unidades]]*Origen[[#This Row],[PVP]]</f>
        <v>1118</v>
      </c>
      <c r="O3069" s="1" t="s">
        <v>72</v>
      </c>
      <c r="P3069" s="1" t="s">
        <v>74</v>
      </c>
      <c r="Q3069" s="1" t="s">
        <v>90</v>
      </c>
      <c r="R3069" s="1" t="s">
        <v>39</v>
      </c>
      <c r="S3069" s="1" t="s">
        <v>20</v>
      </c>
      <c r="T3069" s="1" t="s">
        <v>28</v>
      </c>
      <c r="U3069" s="1" t="s">
        <v>58</v>
      </c>
    </row>
    <row r="3070" spans="1:21" x14ac:dyDescent="0.25">
      <c r="A3070">
        <v>3072</v>
      </c>
      <c r="B3070">
        <f>IF(IFERROR(VLOOKUP(Origen[[#This Row],[Customer ID]],A3071:A6969,1,FALSE),0)&gt;0,1,0)</f>
        <v>0</v>
      </c>
      <c r="C3070">
        <v>23</v>
      </c>
      <c r="D3070" s="1" t="s">
        <v>134</v>
      </c>
      <c r="E3070" s="1" t="str">
        <f>IF(Origen[[#This Row],[Genero Sin Depurar]]="","Desconocido",Origen[[#This Row],[Genero Sin Depurar]])</f>
        <v>Female</v>
      </c>
      <c r="F3070" s="1" t="s">
        <v>12</v>
      </c>
      <c r="G3070" s="1" t="s">
        <v>4</v>
      </c>
      <c r="H3070" s="2">
        <v>51434</v>
      </c>
      <c r="I3070" s="2" t="str">
        <f>TEXT(Origen[[#This Row],[Fecha Compra]],"dddd")</f>
        <v>jueves</v>
      </c>
      <c r="J3070" s="7" t="str">
        <f>TEXT(MONTH(Origen[[#This Row],[Fecha Compra]]),"MM")</f>
        <v>01</v>
      </c>
      <c r="K3070" s="7">
        <f>YEAR(Origen[[#This Row],[Fecha Compra]])</f>
        <v>2040</v>
      </c>
      <c r="L3070">
        <v>6</v>
      </c>
      <c r="M3070">
        <v>41</v>
      </c>
      <c r="N3070">
        <f>Origen[[#This Row],[Unidades]]*Origen[[#This Row],[PVP]]</f>
        <v>246</v>
      </c>
      <c r="O3070" s="1" t="s">
        <v>64</v>
      </c>
      <c r="P3070" s="1" t="s">
        <v>6</v>
      </c>
      <c r="Q3070" s="1" t="s">
        <v>30</v>
      </c>
      <c r="R3070" s="1" t="s">
        <v>19</v>
      </c>
      <c r="S3070" s="1" t="s">
        <v>27</v>
      </c>
      <c r="T3070" s="1" t="s">
        <v>28</v>
      </c>
      <c r="U3070" s="1" t="s">
        <v>70</v>
      </c>
    </row>
    <row r="3071" spans="1:21" x14ac:dyDescent="0.25">
      <c r="A3071">
        <v>3073</v>
      </c>
      <c r="B3071">
        <f>IF(IFERROR(VLOOKUP(Origen[[#This Row],[Customer ID]],A3072:A6970,1,FALSE),0)&gt;0,1,0)</f>
        <v>0</v>
      </c>
      <c r="C3071">
        <v>26</v>
      </c>
      <c r="D3071" s="1" t="s">
        <v>134</v>
      </c>
      <c r="E3071" s="1" t="str">
        <f>IF(Origen[[#This Row],[Genero Sin Depurar]]="","Desconocido",Origen[[#This Row],[Genero Sin Depurar]])</f>
        <v>Female</v>
      </c>
      <c r="F3071" s="1" t="s">
        <v>88</v>
      </c>
      <c r="G3071" s="1" t="s">
        <v>49</v>
      </c>
      <c r="H3071" s="2">
        <v>51436</v>
      </c>
      <c r="I3071" s="2" t="str">
        <f>TEXT(Origen[[#This Row],[Fecha Compra]],"dddd")</f>
        <v>sábado</v>
      </c>
      <c r="J3071" s="7" t="str">
        <f>TEXT(MONTH(Origen[[#This Row],[Fecha Compra]]),"MM")</f>
        <v>01</v>
      </c>
      <c r="K3071" s="7">
        <f>YEAR(Origen[[#This Row],[Fecha Compra]])</f>
        <v>2040</v>
      </c>
      <c r="L3071">
        <v>46</v>
      </c>
      <c r="M3071">
        <v>98</v>
      </c>
      <c r="N3071">
        <f>Origen[[#This Row],[Unidades]]*Origen[[#This Row],[PVP]]</f>
        <v>4508</v>
      </c>
      <c r="O3071" s="1" t="s">
        <v>66</v>
      </c>
      <c r="P3071" s="1" t="s">
        <v>6</v>
      </c>
      <c r="Q3071" s="1" t="s">
        <v>82</v>
      </c>
      <c r="R3071" s="1" t="s">
        <v>19</v>
      </c>
      <c r="S3071" s="1" t="s">
        <v>36</v>
      </c>
      <c r="T3071" s="1" t="s">
        <v>28</v>
      </c>
      <c r="U3071" s="1" t="s">
        <v>40</v>
      </c>
    </row>
    <row r="3072" spans="1:21" x14ac:dyDescent="0.25">
      <c r="A3072">
        <v>3074</v>
      </c>
      <c r="B3072">
        <f>IF(IFERROR(VLOOKUP(Origen[[#This Row],[Customer ID]],A3073:A6971,1,FALSE),0)&gt;0,1,0)</f>
        <v>0</v>
      </c>
      <c r="C3072">
        <v>58</v>
      </c>
      <c r="D3072" s="1" t="s">
        <v>134</v>
      </c>
      <c r="E3072" s="1" t="str">
        <f>IF(Origen[[#This Row],[Genero Sin Depurar]]="","Desconocido",Origen[[#This Row],[Genero Sin Depurar]])</f>
        <v>Female</v>
      </c>
      <c r="F3072" s="1" t="s">
        <v>37</v>
      </c>
      <c r="G3072" s="1" t="s">
        <v>4</v>
      </c>
      <c r="H3072" s="2">
        <v>51438</v>
      </c>
      <c r="I3072" s="2" t="str">
        <f>TEXT(Origen[[#This Row],[Fecha Compra]],"dddd")</f>
        <v>lunes</v>
      </c>
      <c r="J3072" s="7" t="str">
        <f>TEXT(MONTH(Origen[[#This Row],[Fecha Compra]]),"MM")</f>
        <v>01</v>
      </c>
      <c r="K3072" s="7">
        <f>YEAR(Origen[[#This Row],[Fecha Compra]])</f>
        <v>2040</v>
      </c>
      <c r="L3072">
        <v>7</v>
      </c>
      <c r="M3072">
        <v>63</v>
      </c>
      <c r="N3072">
        <f>Origen[[#This Row],[Unidades]]*Origen[[#This Row],[PVP]]</f>
        <v>441</v>
      </c>
      <c r="O3072" s="1" t="s">
        <v>29</v>
      </c>
      <c r="P3072" s="1" t="s">
        <v>6</v>
      </c>
      <c r="Q3072" s="1" t="s">
        <v>34</v>
      </c>
      <c r="R3072" s="1" t="s">
        <v>8</v>
      </c>
      <c r="S3072" s="1" t="s">
        <v>20</v>
      </c>
      <c r="T3072" s="1" t="s">
        <v>68</v>
      </c>
      <c r="U3072" s="1" t="s">
        <v>58</v>
      </c>
    </row>
    <row r="3073" spans="1:21" x14ac:dyDescent="0.25">
      <c r="A3073">
        <v>3075</v>
      </c>
      <c r="B3073">
        <f>IF(IFERROR(VLOOKUP(Origen[[#This Row],[Customer ID]],A3074:A6972,1,FALSE),0)&gt;0,1,0)</f>
        <v>0</v>
      </c>
      <c r="C3073">
        <v>26</v>
      </c>
      <c r="D3073" s="1" t="s">
        <v>134</v>
      </c>
      <c r="E3073" s="1" t="str">
        <f>IF(Origen[[#This Row],[Genero Sin Depurar]]="","Desconocido",Origen[[#This Row],[Genero Sin Depurar]])</f>
        <v>Female</v>
      </c>
      <c r="F3073" s="1" t="s">
        <v>119</v>
      </c>
      <c r="G3073" s="1" t="s">
        <v>24</v>
      </c>
      <c r="H3073" s="2">
        <v>51440</v>
      </c>
      <c r="I3073" s="2" t="str">
        <f>TEXT(Origen[[#This Row],[Fecha Compra]],"dddd")</f>
        <v>miércoles</v>
      </c>
      <c r="J3073" s="7" t="str">
        <f>TEXT(MONTH(Origen[[#This Row],[Fecha Compra]]),"MM")</f>
        <v>01</v>
      </c>
      <c r="K3073" s="7">
        <f>YEAR(Origen[[#This Row],[Fecha Compra]])</f>
        <v>2040</v>
      </c>
      <c r="L3073">
        <v>34</v>
      </c>
      <c r="M3073">
        <v>55</v>
      </c>
      <c r="N3073">
        <f>Origen[[#This Row],[Unidades]]*Origen[[#This Row],[PVP]]</f>
        <v>1870</v>
      </c>
      <c r="O3073" s="1" t="s">
        <v>17</v>
      </c>
      <c r="P3073" s="1" t="s">
        <v>6</v>
      </c>
      <c r="Q3073" s="1" t="s">
        <v>14</v>
      </c>
      <c r="R3073" s="1" t="s">
        <v>8</v>
      </c>
      <c r="S3073" s="1" t="s">
        <v>27</v>
      </c>
      <c r="T3073" s="1" t="s">
        <v>68</v>
      </c>
      <c r="U3073" s="1" t="s">
        <v>11</v>
      </c>
    </row>
    <row r="3074" spans="1:21" x14ac:dyDescent="0.25">
      <c r="A3074">
        <v>3076</v>
      </c>
      <c r="B3074">
        <f>IF(IFERROR(VLOOKUP(Origen[[#This Row],[Customer ID]],A3075:A6973,1,FALSE),0)&gt;0,1,0)</f>
        <v>0</v>
      </c>
      <c r="C3074">
        <v>54</v>
      </c>
      <c r="D3074" s="1" t="s">
        <v>134</v>
      </c>
      <c r="E3074" s="1" t="str">
        <f>IF(Origen[[#This Row],[Genero Sin Depurar]]="","Desconocido",Origen[[#This Row],[Genero Sin Depurar]])</f>
        <v>Female</v>
      </c>
      <c r="F3074" s="1" t="s">
        <v>41</v>
      </c>
      <c r="G3074" s="1" t="s">
        <v>4</v>
      </c>
      <c r="H3074" s="2">
        <v>51442</v>
      </c>
      <c r="I3074" s="2" t="str">
        <f>TEXT(Origen[[#This Row],[Fecha Compra]],"dddd")</f>
        <v>viernes</v>
      </c>
      <c r="J3074" s="7" t="str">
        <f>TEXT(MONTH(Origen[[#This Row],[Fecha Compra]]),"MM")</f>
        <v>01</v>
      </c>
      <c r="K3074" s="7">
        <f>YEAR(Origen[[#This Row],[Fecha Compra]])</f>
        <v>2040</v>
      </c>
      <c r="L3074">
        <v>21</v>
      </c>
      <c r="M3074">
        <v>90</v>
      </c>
      <c r="N3074">
        <f>Origen[[#This Row],[Unidades]]*Origen[[#This Row],[PVP]]</f>
        <v>1890</v>
      </c>
      <c r="O3074" s="1" t="s">
        <v>122</v>
      </c>
      <c r="P3074" s="1" t="s">
        <v>74</v>
      </c>
      <c r="Q3074" s="1" t="s">
        <v>100</v>
      </c>
      <c r="R3074" s="1" t="s">
        <v>8</v>
      </c>
      <c r="S3074" s="1" t="s">
        <v>36</v>
      </c>
      <c r="T3074" s="1" t="s">
        <v>28</v>
      </c>
      <c r="U3074" s="1" t="s">
        <v>79</v>
      </c>
    </row>
    <row r="3075" spans="1:21" x14ac:dyDescent="0.25">
      <c r="A3075">
        <v>3077</v>
      </c>
      <c r="B3075">
        <f>IF(IFERROR(VLOOKUP(Origen[[#This Row],[Customer ID]],A3076:A6974,1,FALSE),0)&gt;0,1,0)</f>
        <v>0</v>
      </c>
      <c r="C3075">
        <v>66</v>
      </c>
      <c r="D3075" s="1" t="s">
        <v>134</v>
      </c>
      <c r="E3075" s="1" t="str">
        <f>IF(Origen[[#This Row],[Genero Sin Depurar]]="","Desconocido",Origen[[#This Row],[Genero Sin Depurar]])</f>
        <v>Female</v>
      </c>
      <c r="F3075" s="1" t="s">
        <v>48</v>
      </c>
      <c r="G3075" s="1" t="s">
        <v>49</v>
      </c>
      <c r="H3075" s="2">
        <v>51444</v>
      </c>
      <c r="I3075" s="2" t="str">
        <f>TEXT(Origen[[#This Row],[Fecha Compra]],"dddd")</f>
        <v>domingo</v>
      </c>
      <c r="J3075" s="7" t="str">
        <f>TEXT(MONTH(Origen[[#This Row],[Fecha Compra]]),"MM")</f>
        <v>01</v>
      </c>
      <c r="K3075" s="7">
        <f>YEAR(Origen[[#This Row],[Fecha Compra]])</f>
        <v>2040</v>
      </c>
      <c r="L3075">
        <v>13</v>
      </c>
      <c r="M3075">
        <v>46</v>
      </c>
      <c r="N3075">
        <f>Origen[[#This Row],[Unidades]]*Origen[[#This Row],[PVP]]</f>
        <v>598</v>
      </c>
      <c r="O3075" s="1" t="s">
        <v>64</v>
      </c>
      <c r="P3075" s="1" t="s">
        <v>26</v>
      </c>
      <c r="Q3075" s="1" t="s">
        <v>126</v>
      </c>
      <c r="R3075" s="1" t="s">
        <v>35</v>
      </c>
      <c r="S3075" s="1" t="s">
        <v>9</v>
      </c>
      <c r="T3075" s="1" t="s">
        <v>10</v>
      </c>
      <c r="U3075" s="1" t="s">
        <v>58</v>
      </c>
    </row>
    <row r="3076" spans="1:21" x14ac:dyDescent="0.25">
      <c r="A3076">
        <v>3078</v>
      </c>
      <c r="B3076">
        <f>IF(IFERROR(VLOOKUP(Origen[[#This Row],[Customer ID]],A3077:A6975,1,FALSE),0)&gt;0,1,0)</f>
        <v>0</v>
      </c>
      <c r="C3076">
        <v>60</v>
      </c>
      <c r="D3076" s="1" t="s">
        <v>134</v>
      </c>
      <c r="E3076" s="1" t="str">
        <f>IF(Origen[[#This Row],[Genero Sin Depurar]]="","Desconocido",Origen[[#This Row],[Genero Sin Depurar]])</f>
        <v>Female</v>
      </c>
      <c r="F3076" s="1" t="s">
        <v>12</v>
      </c>
      <c r="G3076" s="1" t="s">
        <v>4</v>
      </c>
      <c r="H3076" s="2">
        <v>51446</v>
      </c>
      <c r="I3076" s="2" t="str">
        <f>TEXT(Origen[[#This Row],[Fecha Compra]],"dddd")</f>
        <v>martes</v>
      </c>
      <c r="J3076" s="7" t="str">
        <f>TEXT(MONTH(Origen[[#This Row],[Fecha Compra]]),"MM")</f>
        <v>01</v>
      </c>
      <c r="K3076" s="7">
        <f>YEAR(Origen[[#This Row],[Fecha Compra]])</f>
        <v>2040</v>
      </c>
      <c r="L3076">
        <v>33</v>
      </c>
      <c r="M3076">
        <v>88</v>
      </c>
      <c r="N3076">
        <f>Origen[[#This Row],[Unidades]]*Origen[[#This Row],[PVP]]</f>
        <v>2904</v>
      </c>
      <c r="O3076" s="1" t="s">
        <v>97</v>
      </c>
      <c r="P3076" s="1" t="s">
        <v>18</v>
      </c>
      <c r="Q3076" s="1" t="s">
        <v>90</v>
      </c>
      <c r="R3076" s="1" t="s">
        <v>19</v>
      </c>
      <c r="S3076" s="1" t="s">
        <v>56</v>
      </c>
      <c r="T3076" s="1" t="s">
        <v>68</v>
      </c>
      <c r="U3076" s="1" t="s">
        <v>58</v>
      </c>
    </row>
    <row r="3077" spans="1:21" x14ac:dyDescent="0.25">
      <c r="A3077">
        <v>3079</v>
      </c>
      <c r="B3077">
        <f>IF(IFERROR(VLOOKUP(Origen[[#This Row],[Customer ID]],A3078:A6976,1,FALSE),0)&gt;0,1,0)</f>
        <v>0</v>
      </c>
      <c r="C3077">
        <v>32</v>
      </c>
      <c r="D3077" s="1" t="s">
        <v>134</v>
      </c>
      <c r="E3077" s="1" t="str">
        <f>IF(Origen[[#This Row],[Genero Sin Depurar]]="","Desconocido",Origen[[#This Row],[Genero Sin Depurar]])</f>
        <v>Female</v>
      </c>
      <c r="F3077" s="1" t="s">
        <v>115</v>
      </c>
      <c r="G3077" s="1" t="s">
        <v>49</v>
      </c>
      <c r="H3077" s="2">
        <v>51448</v>
      </c>
      <c r="I3077" s="2" t="str">
        <f>TEXT(Origen[[#This Row],[Fecha Compra]],"dddd")</f>
        <v>jueves</v>
      </c>
      <c r="J3077" s="7" t="str">
        <f>TEXT(MONTH(Origen[[#This Row],[Fecha Compra]]),"MM")</f>
        <v>01</v>
      </c>
      <c r="K3077" s="7">
        <f>YEAR(Origen[[#This Row],[Fecha Compra]])</f>
        <v>2040</v>
      </c>
      <c r="L3077">
        <v>24</v>
      </c>
      <c r="M3077">
        <v>95</v>
      </c>
      <c r="N3077">
        <f>Origen[[#This Row],[Unidades]]*Origen[[#This Row],[PVP]]</f>
        <v>2280</v>
      </c>
      <c r="O3077" s="1" t="s">
        <v>102</v>
      </c>
      <c r="P3077" s="1" t="s">
        <v>26</v>
      </c>
      <c r="Q3077" s="1" t="s">
        <v>126</v>
      </c>
      <c r="R3077" s="1" t="s">
        <v>19</v>
      </c>
      <c r="S3077" s="1" t="s">
        <v>52</v>
      </c>
      <c r="T3077" s="1" t="s">
        <v>57</v>
      </c>
      <c r="U3077" s="1" t="s">
        <v>58</v>
      </c>
    </row>
    <row r="3078" spans="1:21" x14ac:dyDescent="0.25">
      <c r="A3078">
        <v>3080</v>
      </c>
      <c r="B3078">
        <f>IF(IFERROR(VLOOKUP(Origen[[#This Row],[Customer ID]],A3079:A6977,1,FALSE),0)&gt;0,1,0)</f>
        <v>0</v>
      </c>
      <c r="C3078">
        <v>48</v>
      </c>
      <c r="D3078" s="1" t="s">
        <v>134</v>
      </c>
      <c r="E3078" s="1" t="str">
        <f>IF(Origen[[#This Row],[Genero Sin Depurar]]="","Desconocido",Origen[[#This Row],[Genero Sin Depurar]])</f>
        <v>Female</v>
      </c>
      <c r="F3078" s="1" t="s">
        <v>115</v>
      </c>
      <c r="G3078" s="1" t="s">
        <v>49</v>
      </c>
      <c r="H3078" s="2">
        <v>51450</v>
      </c>
      <c r="I3078" s="2" t="str">
        <f>TEXT(Origen[[#This Row],[Fecha Compra]],"dddd")</f>
        <v>sábado</v>
      </c>
      <c r="J3078" s="7" t="str">
        <f>TEXT(MONTH(Origen[[#This Row],[Fecha Compra]]),"MM")</f>
        <v>01</v>
      </c>
      <c r="K3078" s="7">
        <f>YEAR(Origen[[#This Row],[Fecha Compra]])</f>
        <v>2040</v>
      </c>
      <c r="L3078">
        <v>4</v>
      </c>
      <c r="M3078">
        <v>31</v>
      </c>
      <c r="N3078">
        <f>Origen[[#This Row],[Unidades]]*Origen[[#This Row],[PVP]]</f>
        <v>124</v>
      </c>
      <c r="O3078" s="1" t="s">
        <v>33</v>
      </c>
      <c r="P3078" s="1" t="s">
        <v>26</v>
      </c>
      <c r="Q3078" s="1" t="s">
        <v>14</v>
      </c>
      <c r="R3078" s="1" t="s">
        <v>39</v>
      </c>
      <c r="S3078" s="1" t="s">
        <v>56</v>
      </c>
      <c r="T3078" s="1" t="s">
        <v>57</v>
      </c>
      <c r="U3078" s="1" t="s">
        <v>31</v>
      </c>
    </row>
    <row r="3079" spans="1:21" x14ac:dyDescent="0.25">
      <c r="A3079">
        <v>3081</v>
      </c>
      <c r="B3079">
        <f>IF(IFERROR(VLOOKUP(Origen[[#This Row],[Customer ID]],A3080:A6978,1,FALSE),0)&gt;0,1,0)</f>
        <v>0</v>
      </c>
      <c r="C3079">
        <v>69</v>
      </c>
      <c r="D3079" s="1" t="s">
        <v>134</v>
      </c>
      <c r="E3079" s="1" t="str">
        <f>IF(Origen[[#This Row],[Genero Sin Depurar]]="","Desconocido",Origen[[#This Row],[Genero Sin Depurar]])</f>
        <v>Female</v>
      </c>
      <c r="F3079" s="1" t="s">
        <v>86</v>
      </c>
      <c r="G3079" s="1" t="s">
        <v>4</v>
      </c>
      <c r="H3079" s="2">
        <v>51452</v>
      </c>
      <c r="I3079" s="2" t="str">
        <f>TEXT(Origen[[#This Row],[Fecha Compra]],"dddd")</f>
        <v>lunes</v>
      </c>
      <c r="J3079" s="7" t="str">
        <f>TEXT(MONTH(Origen[[#This Row],[Fecha Compra]]),"MM")</f>
        <v>01</v>
      </c>
      <c r="K3079" s="7">
        <f>YEAR(Origen[[#This Row],[Fecha Compra]])</f>
        <v>2040</v>
      </c>
      <c r="L3079">
        <v>5</v>
      </c>
      <c r="M3079">
        <v>42</v>
      </c>
      <c r="N3079">
        <f>Origen[[#This Row],[Unidades]]*Origen[[#This Row],[PVP]]</f>
        <v>210</v>
      </c>
      <c r="O3079" s="1" t="s">
        <v>94</v>
      </c>
      <c r="P3079" s="1" t="s">
        <v>6</v>
      </c>
      <c r="Q3079" s="1" t="s">
        <v>116</v>
      </c>
      <c r="R3079" s="1" t="s">
        <v>19</v>
      </c>
      <c r="S3079" s="1" t="s">
        <v>27</v>
      </c>
      <c r="T3079" s="1" t="s">
        <v>15</v>
      </c>
      <c r="U3079" s="1" t="s">
        <v>58</v>
      </c>
    </row>
    <row r="3080" spans="1:21" x14ac:dyDescent="0.25">
      <c r="A3080">
        <v>3082</v>
      </c>
      <c r="B3080">
        <f>IF(IFERROR(VLOOKUP(Origen[[#This Row],[Customer ID]],A3081:A6979,1,FALSE),0)&gt;0,1,0)</f>
        <v>0</v>
      </c>
      <c r="C3080">
        <v>64</v>
      </c>
      <c r="D3080" s="1" t="s">
        <v>134</v>
      </c>
      <c r="E3080" s="1" t="str">
        <f>IF(Origen[[#This Row],[Genero Sin Depurar]]="","Desconocido",Origen[[#This Row],[Genero Sin Depurar]])</f>
        <v>Female</v>
      </c>
      <c r="F3080" s="1" t="s">
        <v>32</v>
      </c>
      <c r="G3080" s="1" t="s">
        <v>24</v>
      </c>
      <c r="H3080" s="2">
        <v>51454</v>
      </c>
      <c r="I3080" s="2" t="str">
        <f>TEXT(Origen[[#This Row],[Fecha Compra]],"dddd")</f>
        <v>miércoles</v>
      </c>
      <c r="J3080" s="7" t="str">
        <f>TEXT(MONTH(Origen[[#This Row],[Fecha Compra]]),"MM")</f>
        <v>01</v>
      </c>
      <c r="K3080" s="7">
        <f>YEAR(Origen[[#This Row],[Fecha Compra]])</f>
        <v>2040</v>
      </c>
      <c r="L3080">
        <v>11</v>
      </c>
      <c r="M3080">
        <v>44</v>
      </c>
      <c r="N3080">
        <f>Origen[[#This Row],[Unidades]]*Origen[[#This Row],[PVP]]</f>
        <v>484</v>
      </c>
      <c r="O3080" s="1" t="s">
        <v>111</v>
      </c>
      <c r="P3080" s="1" t="s">
        <v>6</v>
      </c>
      <c r="Q3080" s="1" t="s">
        <v>51</v>
      </c>
      <c r="R3080" s="1" t="s">
        <v>8</v>
      </c>
      <c r="S3080" s="1" t="s">
        <v>27</v>
      </c>
      <c r="T3080" s="1" t="s">
        <v>21</v>
      </c>
      <c r="U3080" s="1" t="s">
        <v>22</v>
      </c>
    </row>
    <row r="3081" spans="1:21" x14ac:dyDescent="0.25">
      <c r="A3081">
        <v>3083</v>
      </c>
      <c r="B3081">
        <f>IF(IFERROR(VLOOKUP(Origen[[#This Row],[Customer ID]],A3082:A6980,1,FALSE),0)&gt;0,1,0)</f>
        <v>0</v>
      </c>
      <c r="C3081">
        <v>56</v>
      </c>
      <c r="D3081" s="1" t="s">
        <v>134</v>
      </c>
      <c r="E3081" s="1" t="str">
        <f>IF(Origen[[#This Row],[Genero Sin Depurar]]="","Desconocido",Origen[[#This Row],[Genero Sin Depurar]])</f>
        <v>Female</v>
      </c>
      <c r="F3081" s="1" t="s">
        <v>95</v>
      </c>
      <c r="G3081" s="1" t="s">
        <v>4</v>
      </c>
      <c r="H3081" s="2">
        <v>51456</v>
      </c>
      <c r="I3081" s="2" t="str">
        <f>TEXT(Origen[[#This Row],[Fecha Compra]],"dddd")</f>
        <v>viernes</v>
      </c>
      <c r="J3081" s="7" t="str">
        <f>TEXT(MONTH(Origen[[#This Row],[Fecha Compra]]),"MM")</f>
        <v>01</v>
      </c>
      <c r="K3081" s="7">
        <f>YEAR(Origen[[#This Row],[Fecha Compra]])</f>
        <v>2040</v>
      </c>
      <c r="L3081">
        <v>20</v>
      </c>
      <c r="M3081">
        <v>99</v>
      </c>
      <c r="N3081">
        <f>Origen[[#This Row],[Unidades]]*Origen[[#This Row],[PVP]]</f>
        <v>1980</v>
      </c>
      <c r="O3081" s="1" t="s">
        <v>122</v>
      </c>
      <c r="P3081" s="1" t="s">
        <v>26</v>
      </c>
      <c r="Q3081" s="1" t="s">
        <v>14</v>
      </c>
      <c r="R3081" s="1" t="s">
        <v>19</v>
      </c>
      <c r="S3081" s="1" t="s">
        <v>27</v>
      </c>
      <c r="T3081" s="1" t="s">
        <v>57</v>
      </c>
      <c r="U3081" s="1" t="s">
        <v>31</v>
      </c>
    </row>
    <row r="3082" spans="1:21" x14ac:dyDescent="0.25">
      <c r="A3082">
        <v>3084</v>
      </c>
      <c r="B3082">
        <f>IF(IFERROR(VLOOKUP(Origen[[#This Row],[Customer ID]],A3083:A6981,1,FALSE),0)&gt;0,1,0)</f>
        <v>0</v>
      </c>
      <c r="C3082">
        <v>22</v>
      </c>
      <c r="D3082" s="1" t="s">
        <v>134</v>
      </c>
      <c r="E3082" s="1" t="str">
        <f>IF(Origen[[#This Row],[Genero Sin Depurar]]="","Desconocido",Origen[[#This Row],[Genero Sin Depurar]])</f>
        <v>Female</v>
      </c>
      <c r="F3082" s="1" t="s">
        <v>77</v>
      </c>
      <c r="G3082" s="1" t="s">
        <v>4</v>
      </c>
      <c r="H3082" s="2">
        <v>51458</v>
      </c>
      <c r="I3082" s="2" t="str">
        <f>TEXT(Origen[[#This Row],[Fecha Compra]],"dddd")</f>
        <v>domingo</v>
      </c>
      <c r="J3082" s="7" t="str">
        <f>TEXT(MONTH(Origen[[#This Row],[Fecha Compra]]),"MM")</f>
        <v>01</v>
      </c>
      <c r="K3082" s="7">
        <f>YEAR(Origen[[#This Row],[Fecha Compra]])</f>
        <v>2040</v>
      </c>
      <c r="L3082">
        <v>28</v>
      </c>
      <c r="M3082">
        <v>20</v>
      </c>
      <c r="N3082">
        <f>Origen[[#This Row],[Unidades]]*Origen[[#This Row],[PVP]]</f>
        <v>560</v>
      </c>
      <c r="O3082" s="1" t="s">
        <v>97</v>
      </c>
      <c r="P3082" s="1" t="s">
        <v>18</v>
      </c>
      <c r="Q3082" s="1" t="s">
        <v>55</v>
      </c>
      <c r="R3082" s="1" t="s">
        <v>35</v>
      </c>
      <c r="S3082" s="1" t="s">
        <v>56</v>
      </c>
      <c r="T3082" s="1" t="s">
        <v>28</v>
      </c>
      <c r="U3082" s="1" t="s">
        <v>40</v>
      </c>
    </row>
    <row r="3083" spans="1:21" x14ac:dyDescent="0.25">
      <c r="A3083">
        <v>3085</v>
      </c>
      <c r="B3083">
        <f>IF(IFERROR(VLOOKUP(Origen[[#This Row],[Customer ID]],A3084:A6982,1,FALSE),0)&gt;0,1,0)</f>
        <v>0</v>
      </c>
      <c r="C3083">
        <v>46</v>
      </c>
      <c r="D3083" s="1" t="s">
        <v>134</v>
      </c>
      <c r="E3083" s="1" t="str">
        <f>IF(Origen[[#This Row],[Genero Sin Depurar]]="","Desconocido",Origen[[#This Row],[Genero Sin Depurar]])</f>
        <v>Female</v>
      </c>
      <c r="F3083" s="1" t="s">
        <v>101</v>
      </c>
      <c r="G3083" s="1" t="s">
        <v>49</v>
      </c>
      <c r="H3083" s="2">
        <v>51460</v>
      </c>
      <c r="I3083" s="2" t="str">
        <f>TEXT(Origen[[#This Row],[Fecha Compra]],"dddd")</f>
        <v>martes</v>
      </c>
      <c r="J3083" s="7" t="str">
        <f>TEXT(MONTH(Origen[[#This Row],[Fecha Compra]]),"MM")</f>
        <v>01</v>
      </c>
      <c r="K3083" s="7">
        <f>YEAR(Origen[[#This Row],[Fecha Compra]])</f>
        <v>2040</v>
      </c>
      <c r="L3083">
        <v>43</v>
      </c>
      <c r="M3083">
        <v>37</v>
      </c>
      <c r="N3083">
        <f>Origen[[#This Row],[Unidades]]*Origen[[#This Row],[PVP]]</f>
        <v>1591</v>
      </c>
      <c r="O3083" s="1" t="s">
        <v>117</v>
      </c>
      <c r="P3083" s="1" t="s">
        <v>18</v>
      </c>
      <c r="Q3083" s="1" t="s">
        <v>108</v>
      </c>
      <c r="R3083" s="1" t="s">
        <v>19</v>
      </c>
      <c r="S3083" s="1" t="s">
        <v>56</v>
      </c>
      <c r="T3083" s="1" t="s">
        <v>28</v>
      </c>
      <c r="U3083" s="1" t="s">
        <v>70</v>
      </c>
    </row>
    <row r="3084" spans="1:21" x14ac:dyDescent="0.25">
      <c r="A3084">
        <v>3086</v>
      </c>
      <c r="B3084">
        <f>IF(IFERROR(VLOOKUP(Origen[[#This Row],[Customer ID]],A3085:A6983,1,FALSE),0)&gt;0,1,0)</f>
        <v>0</v>
      </c>
      <c r="C3084">
        <v>24</v>
      </c>
      <c r="D3084" s="1" t="s">
        <v>134</v>
      </c>
      <c r="E3084" s="1" t="str">
        <f>IF(Origen[[#This Row],[Genero Sin Depurar]]="","Desconocido",Origen[[#This Row],[Genero Sin Depurar]])</f>
        <v>Female</v>
      </c>
      <c r="F3084" s="1" t="s">
        <v>12</v>
      </c>
      <c r="G3084" s="1" t="s">
        <v>4</v>
      </c>
      <c r="H3084" s="2">
        <v>51462</v>
      </c>
      <c r="I3084" s="2" t="str">
        <f>TEXT(Origen[[#This Row],[Fecha Compra]],"dddd")</f>
        <v>jueves</v>
      </c>
      <c r="J3084" s="7" t="str">
        <f>TEXT(MONTH(Origen[[#This Row],[Fecha Compra]]),"MM")</f>
        <v>01</v>
      </c>
      <c r="K3084" s="7">
        <f>YEAR(Origen[[#This Row],[Fecha Compra]])</f>
        <v>2040</v>
      </c>
      <c r="L3084">
        <v>10</v>
      </c>
      <c r="M3084">
        <v>50</v>
      </c>
      <c r="N3084">
        <f>Origen[[#This Row],[Unidades]]*Origen[[#This Row],[PVP]]</f>
        <v>500</v>
      </c>
      <c r="O3084" s="1" t="s">
        <v>89</v>
      </c>
      <c r="P3084" s="1" t="s">
        <v>6</v>
      </c>
      <c r="Q3084" s="1" t="s">
        <v>7</v>
      </c>
      <c r="R3084" s="1" t="s">
        <v>8</v>
      </c>
      <c r="S3084" s="1" t="s">
        <v>56</v>
      </c>
      <c r="T3084" s="1" t="s">
        <v>10</v>
      </c>
      <c r="U3084" s="1" t="s">
        <v>79</v>
      </c>
    </row>
    <row r="3085" spans="1:21" x14ac:dyDescent="0.25">
      <c r="A3085">
        <v>3087</v>
      </c>
      <c r="B3085">
        <f>IF(IFERROR(VLOOKUP(Origen[[#This Row],[Customer ID]],A3086:A6984,1,FALSE),0)&gt;0,1,0)</f>
        <v>0</v>
      </c>
      <c r="C3085">
        <v>47</v>
      </c>
      <c r="D3085" s="1" t="s">
        <v>134</v>
      </c>
      <c r="E3085" s="1" t="str">
        <f>IF(Origen[[#This Row],[Genero Sin Depurar]]="","Desconocido",Origen[[#This Row],[Genero Sin Depurar]])</f>
        <v>Female</v>
      </c>
      <c r="F3085" s="1" t="s">
        <v>48</v>
      </c>
      <c r="G3085" s="1" t="s">
        <v>49</v>
      </c>
      <c r="H3085" s="2">
        <v>51464</v>
      </c>
      <c r="I3085" s="2" t="str">
        <f>TEXT(Origen[[#This Row],[Fecha Compra]],"dddd")</f>
        <v>sábado</v>
      </c>
      <c r="J3085" s="7" t="str">
        <f>TEXT(MONTH(Origen[[#This Row],[Fecha Compra]]),"MM")</f>
        <v>01</v>
      </c>
      <c r="K3085" s="7">
        <f>YEAR(Origen[[#This Row],[Fecha Compra]])</f>
        <v>2040</v>
      </c>
      <c r="L3085">
        <v>26</v>
      </c>
      <c r="M3085">
        <v>73</v>
      </c>
      <c r="N3085">
        <f>Origen[[#This Row],[Unidades]]*Origen[[#This Row],[PVP]]</f>
        <v>1898</v>
      </c>
      <c r="O3085" s="1" t="s">
        <v>122</v>
      </c>
      <c r="P3085" s="1" t="s">
        <v>26</v>
      </c>
      <c r="Q3085" s="1" t="s">
        <v>75</v>
      </c>
      <c r="R3085" s="1" t="s">
        <v>35</v>
      </c>
      <c r="S3085" s="1" t="s">
        <v>27</v>
      </c>
      <c r="T3085" s="1" t="s">
        <v>10</v>
      </c>
      <c r="U3085" s="1" t="s">
        <v>79</v>
      </c>
    </row>
    <row r="3086" spans="1:21" x14ac:dyDescent="0.25">
      <c r="A3086">
        <v>3088</v>
      </c>
      <c r="B3086">
        <f>IF(IFERROR(VLOOKUP(Origen[[#This Row],[Customer ID]],A3087:A6985,1,FALSE),0)&gt;0,1,0)</f>
        <v>0</v>
      </c>
      <c r="C3086">
        <v>62</v>
      </c>
      <c r="D3086" s="1" t="s">
        <v>134</v>
      </c>
      <c r="E3086" s="1" t="str">
        <f>IF(Origen[[#This Row],[Genero Sin Depurar]]="","Desconocido",Origen[[#This Row],[Genero Sin Depurar]])</f>
        <v>Female</v>
      </c>
      <c r="F3086" s="1" t="s">
        <v>37</v>
      </c>
      <c r="G3086" s="1" t="s">
        <v>4</v>
      </c>
      <c r="H3086" s="2">
        <v>51466</v>
      </c>
      <c r="I3086" s="2" t="str">
        <f>TEXT(Origen[[#This Row],[Fecha Compra]],"dddd")</f>
        <v>lunes</v>
      </c>
      <c r="J3086" s="7" t="str">
        <f>TEXT(MONTH(Origen[[#This Row],[Fecha Compra]]),"MM")</f>
        <v>01</v>
      </c>
      <c r="K3086" s="7">
        <f>YEAR(Origen[[#This Row],[Fecha Compra]])</f>
        <v>2040</v>
      </c>
      <c r="L3086">
        <v>29</v>
      </c>
      <c r="M3086">
        <v>84</v>
      </c>
      <c r="N3086">
        <f>Origen[[#This Row],[Unidades]]*Origen[[#This Row],[PVP]]</f>
        <v>2436</v>
      </c>
      <c r="O3086" s="1" t="s">
        <v>80</v>
      </c>
      <c r="P3086" s="1" t="s">
        <v>26</v>
      </c>
      <c r="Q3086" s="1" t="s">
        <v>43</v>
      </c>
      <c r="R3086" s="1" t="s">
        <v>19</v>
      </c>
      <c r="S3086" s="1" t="s">
        <v>20</v>
      </c>
      <c r="T3086" s="1" t="s">
        <v>57</v>
      </c>
      <c r="U3086" s="1" t="s">
        <v>70</v>
      </c>
    </row>
    <row r="3087" spans="1:21" x14ac:dyDescent="0.25">
      <c r="A3087">
        <v>3089</v>
      </c>
      <c r="B3087">
        <f>IF(IFERROR(VLOOKUP(Origen[[#This Row],[Customer ID]],A3088:A6986,1,FALSE),0)&gt;0,1,0)</f>
        <v>0</v>
      </c>
      <c r="C3087">
        <v>34</v>
      </c>
      <c r="D3087" s="1" t="s">
        <v>134</v>
      </c>
      <c r="E3087" s="1" t="str">
        <f>IF(Origen[[#This Row],[Genero Sin Depurar]]="","Desconocido",Origen[[#This Row],[Genero Sin Depurar]])</f>
        <v>Female</v>
      </c>
      <c r="F3087" s="1" t="s">
        <v>63</v>
      </c>
      <c r="G3087" s="1" t="s">
        <v>4</v>
      </c>
      <c r="H3087" s="2">
        <v>51468</v>
      </c>
      <c r="I3087" s="2" t="str">
        <f>TEXT(Origen[[#This Row],[Fecha Compra]],"dddd")</f>
        <v>miércoles</v>
      </c>
      <c r="J3087" s="7" t="str">
        <f>TEXT(MONTH(Origen[[#This Row],[Fecha Compra]]),"MM")</f>
        <v>01</v>
      </c>
      <c r="K3087" s="7">
        <f>YEAR(Origen[[#This Row],[Fecha Compra]])</f>
        <v>2040</v>
      </c>
      <c r="L3087">
        <v>35</v>
      </c>
      <c r="M3087">
        <v>64</v>
      </c>
      <c r="N3087">
        <f>Origen[[#This Row],[Unidades]]*Origen[[#This Row],[PVP]]</f>
        <v>2240</v>
      </c>
      <c r="O3087" s="1" t="s">
        <v>54</v>
      </c>
      <c r="P3087" s="1" t="s">
        <v>26</v>
      </c>
      <c r="Q3087" s="1" t="s">
        <v>67</v>
      </c>
      <c r="R3087" s="1" t="s">
        <v>19</v>
      </c>
      <c r="S3087" s="1" t="s">
        <v>56</v>
      </c>
      <c r="T3087" s="1" t="s">
        <v>57</v>
      </c>
      <c r="U3087" s="1" t="s">
        <v>40</v>
      </c>
    </row>
    <row r="3088" spans="1:21" x14ac:dyDescent="0.25">
      <c r="A3088">
        <v>3090</v>
      </c>
      <c r="B3088">
        <f>IF(IFERROR(VLOOKUP(Origen[[#This Row],[Customer ID]],A3089:A6987,1,FALSE),0)&gt;0,1,0)</f>
        <v>0</v>
      </c>
      <c r="C3088">
        <v>50</v>
      </c>
      <c r="D3088" s="1" t="s">
        <v>134</v>
      </c>
      <c r="E3088" s="1" t="str">
        <f>IF(Origen[[#This Row],[Genero Sin Depurar]]="","Desconocido",Origen[[#This Row],[Genero Sin Depurar]])</f>
        <v>Female</v>
      </c>
      <c r="F3088" s="1" t="s">
        <v>23</v>
      </c>
      <c r="G3088" s="1" t="s">
        <v>24</v>
      </c>
      <c r="H3088" s="2">
        <v>51470</v>
      </c>
      <c r="I3088" s="2" t="str">
        <f>TEXT(Origen[[#This Row],[Fecha Compra]],"dddd")</f>
        <v>viernes</v>
      </c>
      <c r="J3088" s="7" t="str">
        <f>TEXT(MONTH(Origen[[#This Row],[Fecha Compra]]),"MM")</f>
        <v>01</v>
      </c>
      <c r="K3088" s="7">
        <f>YEAR(Origen[[#This Row],[Fecha Compra]])</f>
        <v>2040</v>
      </c>
      <c r="L3088">
        <v>23</v>
      </c>
      <c r="M3088">
        <v>21</v>
      </c>
      <c r="N3088">
        <f>Origen[[#This Row],[Unidades]]*Origen[[#This Row],[PVP]]</f>
        <v>483</v>
      </c>
      <c r="O3088" s="1" t="s">
        <v>80</v>
      </c>
      <c r="P3088" s="1" t="s">
        <v>6</v>
      </c>
      <c r="Q3088" s="1" t="s">
        <v>126</v>
      </c>
      <c r="R3088" s="1" t="s">
        <v>39</v>
      </c>
      <c r="S3088" s="1" t="s">
        <v>20</v>
      </c>
      <c r="T3088" s="1" t="s">
        <v>15</v>
      </c>
      <c r="U3088" s="1" t="s">
        <v>58</v>
      </c>
    </row>
    <row r="3089" spans="1:21" x14ac:dyDescent="0.25">
      <c r="A3089">
        <v>3091</v>
      </c>
      <c r="B3089">
        <f>IF(IFERROR(VLOOKUP(Origen[[#This Row],[Customer ID]],A3090:A6988,1,FALSE),0)&gt;0,1,0)</f>
        <v>0</v>
      </c>
      <c r="C3089">
        <v>29</v>
      </c>
      <c r="D3089" s="1" t="s">
        <v>134</v>
      </c>
      <c r="E3089" s="1" t="str">
        <f>IF(Origen[[#This Row],[Genero Sin Depurar]]="","Desconocido",Origen[[#This Row],[Genero Sin Depurar]])</f>
        <v>Female</v>
      </c>
      <c r="F3089" s="1" t="s">
        <v>37</v>
      </c>
      <c r="G3089" s="1" t="s">
        <v>4</v>
      </c>
      <c r="H3089" s="2">
        <v>51472</v>
      </c>
      <c r="I3089" s="2" t="str">
        <f>TEXT(Origen[[#This Row],[Fecha Compra]],"dddd")</f>
        <v>domingo</v>
      </c>
      <c r="J3089" s="7" t="str">
        <f>TEXT(MONTH(Origen[[#This Row],[Fecha Compra]]),"MM")</f>
        <v>01</v>
      </c>
      <c r="K3089" s="7">
        <f>YEAR(Origen[[#This Row],[Fecha Compra]])</f>
        <v>2040</v>
      </c>
      <c r="L3089">
        <v>15</v>
      </c>
      <c r="M3089">
        <v>36</v>
      </c>
      <c r="N3089">
        <f>Origen[[#This Row],[Unidades]]*Origen[[#This Row],[PVP]]</f>
        <v>540</v>
      </c>
      <c r="O3089" s="1" t="s">
        <v>87</v>
      </c>
      <c r="P3089" s="1" t="s">
        <v>26</v>
      </c>
      <c r="Q3089" s="1" t="s">
        <v>82</v>
      </c>
      <c r="R3089" s="1" t="s">
        <v>35</v>
      </c>
      <c r="S3089" s="1" t="s">
        <v>56</v>
      </c>
      <c r="T3089" s="1" t="s">
        <v>57</v>
      </c>
      <c r="U3089" s="1" t="s">
        <v>40</v>
      </c>
    </row>
    <row r="3090" spans="1:21" x14ac:dyDescent="0.25">
      <c r="A3090">
        <v>3092</v>
      </c>
      <c r="B3090">
        <f>IF(IFERROR(VLOOKUP(Origen[[#This Row],[Customer ID]],A3091:A6989,1,FALSE),0)&gt;0,1,0)</f>
        <v>0</v>
      </c>
      <c r="C3090">
        <v>68</v>
      </c>
      <c r="D3090" s="1" t="s">
        <v>134</v>
      </c>
      <c r="E3090" s="1" t="str">
        <f>IF(Origen[[#This Row],[Genero Sin Depurar]]="","Desconocido",Origen[[#This Row],[Genero Sin Depurar]])</f>
        <v>Female</v>
      </c>
      <c r="F3090" s="1" t="s">
        <v>63</v>
      </c>
      <c r="G3090" s="1" t="s">
        <v>4</v>
      </c>
      <c r="H3090" s="2">
        <v>51474</v>
      </c>
      <c r="I3090" s="2" t="str">
        <f>TEXT(Origen[[#This Row],[Fecha Compra]],"dddd")</f>
        <v>martes</v>
      </c>
      <c r="J3090" s="7" t="str">
        <f>TEXT(MONTH(Origen[[#This Row],[Fecha Compra]]),"MM")</f>
        <v>01</v>
      </c>
      <c r="K3090" s="7">
        <f>YEAR(Origen[[#This Row],[Fecha Compra]])</f>
        <v>2040</v>
      </c>
      <c r="L3090">
        <v>46</v>
      </c>
      <c r="M3090">
        <v>81</v>
      </c>
      <c r="N3090">
        <f>Origen[[#This Row],[Unidades]]*Origen[[#This Row],[PVP]]</f>
        <v>3726</v>
      </c>
      <c r="O3090" s="1" t="s">
        <v>89</v>
      </c>
      <c r="P3090" s="1" t="s">
        <v>6</v>
      </c>
      <c r="Q3090" s="1" t="s">
        <v>103</v>
      </c>
      <c r="R3090" s="1" t="s">
        <v>8</v>
      </c>
      <c r="S3090" s="1" t="s">
        <v>52</v>
      </c>
      <c r="T3090" s="1" t="s">
        <v>21</v>
      </c>
      <c r="U3090" s="1" t="s">
        <v>31</v>
      </c>
    </row>
    <row r="3091" spans="1:21" x14ac:dyDescent="0.25">
      <c r="A3091">
        <v>3093</v>
      </c>
      <c r="B3091">
        <f>IF(IFERROR(VLOOKUP(Origen[[#This Row],[Customer ID]],A3092:A6990,1,FALSE),0)&gt;0,1,0)</f>
        <v>0</v>
      </c>
      <c r="C3091">
        <v>52</v>
      </c>
      <c r="D3091" s="1" t="s">
        <v>134</v>
      </c>
      <c r="E3091" s="1" t="str">
        <f>IF(Origen[[#This Row],[Genero Sin Depurar]]="","Desconocido",Origen[[#This Row],[Genero Sin Depurar]])</f>
        <v>Female</v>
      </c>
      <c r="F3091" s="1" t="s">
        <v>71</v>
      </c>
      <c r="G3091" s="1" t="s">
        <v>49</v>
      </c>
      <c r="H3091" s="2">
        <v>51476</v>
      </c>
      <c r="I3091" s="2" t="str">
        <f>TEXT(Origen[[#This Row],[Fecha Compra]],"dddd")</f>
        <v>jueves</v>
      </c>
      <c r="J3091" s="7" t="str">
        <f>TEXT(MONTH(Origen[[#This Row],[Fecha Compra]]),"MM")</f>
        <v>01</v>
      </c>
      <c r="K3091" s="7">
        <f>YEAR(Origen[[#This Row],[Fecha Compra]])</f>
        <v>2040</v>
      </c>
      <c r="L3091">
        <v>14</v>
      </c>
      <c r="M3091">
        <v>54</v>
      </c>
      <c r="N3091">
        <f>Origen[[#This Row],[Unidades]]*Origen[[#This Row],[PVP]]</f>
        <v>756</v>
      </c>
      <c r="O3091" s="1" t="s">
        <v>122</v>
      </c>
      <c r="P3091" s="1" t="s">
        <v>6</v>
      </c>
      <c r="Q3091" s="1" t="s">
        <v>47</v>
      </c>
      <c r="R3091" s="1" t="s">
        <v>39</v>
      </c>
      <c r="S3091" s="1" t="s">
        <v>27</v>
      </c>
      <c r="T3091" s="1" t="s">
        <v>57</v>
      </c>
      <c r="U3091" s="1" t="s">
        <v>58</v>
      </c>
    </row>
    <row r="3092" spans="1:21" x14ac:dyDescent="0.25">
      <c r="A3092">
        <v>3094</v>
      </c>
      <c r="B3092">
        <f>IF(IFERROR(VLOOKUP(Origen[[#This Row],[Customer ID]],A3093:A6991,1,FALSE),0)&gt;0,1,0)</f>
        <v>0</v>
      </c>
      <c r="C3092">
        <v>29</v>
      </c>
      <c r="D3092" s="1" t="s">
        <v>134</v>
      </c>
      <c r="E3092" s="1" t="str">
        <f>IF(Origen[[#This Row],[Genero Sin Depurar]]="","Desconocido",Origen[[#This Row],[Genero Sin Depurar]])</f>
        <v>Female</v>
      </c>
      <c r="F3092" s="1" t="s">
        <v>107</v>
      </c>
      <c r="G3092" s="1" t="s">
        <v>4</v>
      </c>
      <c r="H3092" s="2">
        <v>51478</v>
      </c>
      <c r="I3092" s="2" t="str">
        <f>TEXT(Origen[[#This Row],[Fecha Compra]],"dddd")</f>
        <v>sábado</v>
      </c>
      <c r="J3092" s="7" t="str">
        <f>TEXT(MONTH(Origen[[#This Row],[Fecha Compra]]),"MM")</f>
        <v>01</v>
      </c>
      <c r="K3092" s="7">
        <f>YEAR(Origen[[#This Row],[Fecha Compra]])</f>
        <v>2040</v>
      </c>
      <c r="L3092">
        <v>17</v>
      </c>
      <c r="M3092">
        <v>63</v>
      </c>
      <c r="N3092">
        <f>Origen[[#This Row],[Unidades]]*Origen[[#This Row],[PVP]]</f>
        <v>1071</v>
      </c>
      <c r="O3092" s="1" t="s">
        <v>120</v>
      </c>
      <c r="P3092" s="1" t="s">
        <v>6</v>
      </c>
      <c r="Q3092" s="1" t="s">
        <v>90</v>
      </c>
      <c r="R3092" s="1" t="s">
        <v>35</v>
      </c>
      <c r="S3092" s="1" t="s">
        <v>56</v>
      </c>
      <c r="T3092" s="1" t="s">
        <v>15</v>
      </c>
      <c r="U3092" s="1" t="s">
        <v>79</v>
      </c>
    </row>
    <row r="3093" spans="1:21" x14ac:dyDescent="0.25">
      <c r="A3093">
        <v>3095</v>
      </c>
      <c r="B3093">
        <f>IF(IFERROR(VLOOKUP(Origen[[#This Row],[Customer ID]],A3094:A6992,1,FALSE),0)&gt;0,1,0)</f>
        <v>0</v>
      </c>
      <c r="C3093">
        <v>22</v>
      </c>
      <c r="D3093" s="1" t="s">
        <v>134</v>
      </c>
      <c r="E3093" s="1" t="str">
        <f>IF(Origen[[#This Row],[Genero Sin Depurar]]="","Desconocido",Origen[[#This Row],[Genero Sin Depurar]])</f>
        <v>Female</v>
      </c>
      <c r="F3093" s="1" t="s">
        <v>23</v>
      </c>
      <c r="G3093" s="1" t="s">
        <v>24</v>
      </c>
      <c r="H3093" s="2">
        <v>51480</v>
      </c>
      <c r="I3093" s="2" t="str">
        <f>TEXT(Origen[[#This Row],[Fecha Compra]],"dddd")</f>
        <v>lunes</v>
      </c>
      <c r="J3093" s="7" t="str">
        <f>TEXT(MONTH(Origen[[#This Row],[Fecha Compra]]),"MM")</f>
        <v>01</v>
      </c>
      <c r="K3093" s="7">
        <f>YEAR(Origen[[#This Row],[Fecha Compra]])</f>
        <v>2040</v>
      </c>
      <c r="L3093">
        <v>9</v>
      </c>
      <c r="M3093">
        <v>59</v>
      </c>
      <c r="N3093">
        <f>Origen[[#This Row],[Unidades]]*Origen[[#This Row],[PVP]]</f>
        <v>531</v>
      </c>
      <c r="O3093" s="1" t="s">
        <v>124</v>
      </c>
      <c r="P3093" s="1" t="s">
        <v>26</v>
      </c>
      <c r="Q3093" s="1" t="s">
        <v>7</v>
      </c>
      <c r="R3093" s="1" t="s">
        <v>35</v>
      </c>
      <c r="S3093" s="1" t="s">
        <v>56</v>
      </c>
      <c r="T3093" s="1" t="s">
        <v>15</v>
      </c>
      <c r="U3093" s="1" t="s">
        <v>22</v>
      </c>
    </row>
    <row r="3094" spans="1:21" x14ac:dyDescent="0.25">
      <c r="A3094">
        <v>3096</v>
      </c>
      <c r="B3094">
        <f>IF(IFERROR(VLOOKUP(Origen[[#This Row],[Customer ID]],A3095:A6993,1,FALSE),0)&gt;0,1,0)</f>
        <v>0</v>
      </c>
      <c r="C3094">
        <v>62</v>
      </c>
      <c r="D3094" s="1" t="s">
        <v>134</v>
      </c>
      <c r="E3094" s="1" t="str">
        <f>IF(Origen[[#This Row],[Genero Sin Depurar]]="","Desconocido",Origen[[#This Row],[Genero Sin Depurar]])</f>
        <v>Female</v>
      </c>
      <c r="F3094" s="1" t="s">
        <v>106</v>
      </c>
      <c r="G3094" s="1" t="s">
        <v>49</v>
      </c>
      <c r="H3094" s="2">
        <v>51482</v>
      </c>
      <c r="I3094" s="2" t="str">
        <f>TEXT(Origen[[#This Row],[Fecha Compra]],"dddd")</f>
        <v>miércoles</v>
      </c>
      <c r="J3094" s="7" t="str">
        <f>TEXT(MONTH(Origen[[#This Row],[Fecha Compra]]),"MM")</f>
        <v>01</v>
      </c>
      <c r="K3094" s="7">
        <f>YEAR(Origen[[#This Row],[Fecha Compra]])</f>
        <v>2040</v>
      </c>
      <c r="L3094">
        <v>13</v>
      </c>
      <c r="M3094">
        <v>53</v>
      </c>
      <c r="N3094">
        <f>Origen[[#This Row],[Unidades]]*Origen[[#This Row],[PVP]]</f>
        <v>689</v>
      </c>
      <c r="O3094" s="1" t="s">
        <v>130</v>
      </c>
      <c r="P3094" s="1" t="s">
        <v>18</v>
      </c>
      <c r="Q3094" s="1" t="s">
        <v>100</v>
      </c>
      <c r="R3094" s="1" t="s">
        <v>39</v>
      </c>
      <c r="S3094" s="1" t="s">
        <v>36</v>
      </c>
      <c r="T3094" s="1" t="s">
        <v>10</v>
      </c>
      <c r="U3094" s="1" t="s">
        <v>11</v>
      </c>
    </row>
    <row r="3095" spans="1:21" x14ac:dyDescent="0.25">
      <c r="A3095">
        <v>3097</v>
      </c>
      <c r="B3095">
        <f>IF(IFERROR(VLOOKUP(Origen[[#This Row],[Customer ID]],A3096:A6994,1,FALSE),0)&gt;0,1,0)</f>
        <v>0</v>
      </c>
      <c r="C3095">
        <v>69</v>
      </c>
      <c r="D3095" s="1" t="s">
        <v>134</v>
      </c>
      <c r="E3095" s="1" t="str">
        <f>IF(Origen[[#This Row],[Genero Sin Depurar]]="","Desconocido",Origen[[#This Row],[Genero Sin Depurar]])</f>
        <v>Female</v>
      </c>
      <c r="F3095" s="1" t="s">
        <v>37</v>
      </c>
      <c r="G3095" s="1" t="s">
        <v>4</v>
      </c>
      <c r="H3095" s="2">
        <v>51484</v>
      </c>
      <c r="I3095" s="2" t="str">
        <f>TEXT(Origen[[#This Row],[Fecha Compra]],"dddd")</f>
        <v>viernes</v>
      </c>
      <c r="J3095" s="7" t="str">
        <f>TEXT(MONTH(Origen[[#This Row],[Fecha Compra]]),"MM")</f>
        <v>01</v>
      </c>
      <c r="K3095" s="7">
        <f>YEAR(Origen[[#This Row],[Fecha Compra]])</f>
        <v>2040</v>
      </c>
      <c r="L3095">
        <v>20</v>
      </c>
      <c r="M3095">
        <v>63</v>
      </c>
      <c r="N3095">
        <f>Origen[[#This Row],[Unidades]]*Origen[[#This Row],[PVP]]</f>
        <v>1260</v>
      </c>
      <c r="O3095" s="1" t="s">
        <v>93</v>
      </c>
      <c r="P3095" s="1" t="s">
        <v>6</v>
      </c>
      <c r="Q3095" s="1" t="s">
        <v>34</v>
      </c>
      <c r="R3095" s="1" t="s">
        <v>8</v>
      </c>
      <c r="S3095" s="1" t="s">
        <v>27</v>
      </c>
      <c r="T3095" s="1" t="s">
        <v>57</v>
      </c>
      <c r="U3095" s="1" t="s">
        <v>70</v>
      </c>
    </row>
    <row r="3096" spans="1:21" x14ac:dyDescent="0.25">
      <c r="A3096">
        <v>3098</v>
      </c>
      <c r="B3096">
        <f>IF(IFERROR(VLOOKUP(Origen[[#This Row],[Customer ID]],A3097:A6995,1,FALSE),0)&gt;0,1,0)</f>
        <v>0</v>
      </c>
      <c r="C3096">
        <v>48</v>
      </c>
      <c r="D3096" s="1" t="s">
        <v>134</v>
      </c>
      <c r="E3096" s="1" t="str">
        <f>IF(Origen[[#This Row],[Genero Sin Depurar]]="","Desconocido",Origen[[#This Row],[Genero Sin Depurar]])</f>
        <v>Female</v>
      </c>
      <c r="F3096" s="1" t="s">
        <v>53</v>
      </c>
      <c r="G3096" s="1" t="s">
        <v>24</v>
      </c>
      <c r="H3096" s="2">
        <v>51486</v>
      </c>
      <c r="I3096" s="2" t="str">
        <f>TEXT(Origen[[#This Row],[Fecha Compra]],"dddd")</f>
        <v>domingo</v>
      </c>
      <c r="J3096" s="7" t="str">
        <f>TEXT(MONTH(Origen[[#This Row],[Fecha Compra]]),"MM")</f>
        <v>01</v>
      </c>
      <c r="K3096" s="7">
        <f>YEAR(Origen[[#This Row],[Fecha Compra]])</f>
        <v>2040</v>
      </c>
      <c r="L3096">
        <v>39</v>
      </c>
      <c r="M3096">
        <v>33</v>
      </c>
      <c r="N3096">
        <f>Origen[[#This Row],[Unidades]]*Origen[[#This Row],[PVP]]</f>
        <v>1287</v>
      </c>
      <c r="O3096" s="1" t="s">
        <v>61</v>
      </c>
      <c r="P3096" s="1" t="s">
        <v>26</v>
      </c>
      <c r="Q3096" s="1" t="s">
        <v>47</v>
      </c>
      <c r="R3096" s="1" t="s">
        <v>39</v>
      </c>
      <c r="S3096" s="1" t="s">
        <v>20</v>
      </c>
      <c r="T3096" s="1" t="s">
        <v>57</v>
      </c>
      <c r="U3096" s="1" t="s">
        <v>40</v>
      </c>
    </row>
    <row r="3097" spans="1:21" x14ac:dyDescent="0.25">
      <c r="A3097">
        <v>3099</v>
      </c>
      <c r="B3097">
        <f>IF(IFERROR(VLOOKUP(Origen[[#This Row],[Customer ID]],A3098:A6996,1,FALSE),0)&gt;0,1,0)</f>
        <v>0</v>
      </c>
      <c r="C3097">
        <v>66</v>
      </c>
      <c r="D3097" s="1" t="s">
        <v>134</v>
      </c>
      <c r="E3097" s="1" t="str">
        <f>IF(Origen[[#This Row],[Genero Sin Depurar]]="","Desconocido",Origen[[#This Row],[Genero Sin Depurar]])</f>
        <v>Female</v>
      </c>
      <c r="F3097" s="1" t="s">
        <v>77</v>
      </c>
      <c r="G3097" s="1" t="s">
        <v>4</v>
      </c>
      <c r="H3097" s="2">
        <v>51488</v>
      </c>
      <c r="I3097" s="2" t="str">
        <f>TEXT(Origen[[#This Row],[Fecha Compra]],"dddd")</f>
        <v>martes</v>
      </c>
      <c r="J3097" s="7" t="str">
        <f>TEXT(MONTH(Origen[[#This Row],[Fecha Compra]]),"MM")</f>
        <v>01</v>
      </c>
      <c r="K3097" s="7">
        <f>YEAR(Origen[[#This Row],[Fecha Compra]])</f>
        <v>2040</v>
      </c>
      <c r="L3097">
        <v>50</v>
      </c>
      <c r="M3097">
        <v>64</v>
      </c>
      <c r="N3097">
        <f>Origen[[#This Row],[Unidades]]*Origen[[#This Row],[PVP]]</f>
        <v>3200</v>
      </c>
      <c r="O3097" s="1" t="s">
        <v>112</v>
      </c>
      <c r="P3097" s="1" t="s">
        <v>6</v>
      </c>
      <c r="Q3097" s="1" t="s">
        <v>91</v>
      </c>
      <c r="R3097" s="1" t="s">
        <v>35</v>
      </c>
      <c r="S3097" s="1" t="s">
        <v>27</v>
      </c>
      <c r="T3097" s="1" t="s">
        <v>57</v>
      </c>
      <c r="U3097" s="1" t="s">
        <v>40</v>
      </c>
    </row>
    <row r="3098" spans="1:21" x14ac:dyDescent="0.25">
      <c r="A3098">
        <v>3100</v>
      </c>
      <c r="B3098">
        <f>IF(IFERROR(VLOOKUP(Origen[[#This Row],[Customer ID]],A3099:A6997,1,FALSE),0)&gt;0,1,0)</f>
        <v>0</v>
      </c>
      <c r="C3098">
        <v>42</v>
      </c>
      <c r="D3098" s="1" t="s">
        <v>134</v>
      </c>
      <c r="E3098" s="1" t="str">
        <f>IF(Origen[[#This Row],[Genero Sin Depurar]]="","Desconocido",Origen[[#This Row],[Genero Sin Depurar]])</f>
        <v>Female</v>
      </c>
      <c r="F3098" s="1" t="s">
        <v>37</v>
      </c>
      <c r="G3098" s="1" t="s">
        <v>4</v>
      </c>
      <c r="H3098" s="2">
        <v>51490</v>
      </c>
      <c r="I3098" s="2" t="str">
        <f>TEXT(Origen[[#This Row],[Fecha Compra]],"dddd")</f>
        <v>jueves</v>
      </c>
      <c r="J3098" s="7" t="str">
        <f>TEXT(MONTH(Origen[[#This Row],[Fecha Compra]]),"MM")</f>
        <v>01</v>
      </c>
      <c r="K3098" s="7">
        <f>YEAR(Origen[[#This Row],[Fecha Compra]])</f>
        <v>2040</v>
      </c>
      <c r="L3098">
        <v>21</v>
      </c>
      <c r="M3098">
        <v>98</v>
      </c>
      <c r="N3098">
        <f>Origen[[#This Row],[Unidades]]*Origen[[#This Row],[PVP]]</f>
        <v>2058</v>
      </c>
      <c r="O3098" s="1" t="s">
        <v>133</v>
      </c>
      <c r="P3098" s="1" t="s">
        <v>18</v>
      </c>
      <c r="Q3098" s="1" t="s">
        <v>14</v>
      </c>
      <c r="R3098" s="1" t="s">
        <v>39</v>
      </c>
      <c r="S3098" s="1" t="s">
        <v>20</v>
      </c>
      <c r="T3098" s="1" t="s">
        <v>57</v>
      </c>
      <c r="U3098" s="1" t="s">
        <v>58</v>
      </c>
    </row>
    <row r="3099" spans="1:21" x14ac:dyDescent="0.25">
      <c r="A3099">
        <v>3101</v>
      </c>
      <c r="B3099">
        <f>IF(IFERROR(VLOOKUP(Origen[[#This Row],[Customer ID]],A3100:A6998,1,FALSE),0)&gt;0,1,0)</f>
        <v>0</v>
      </c>
      <c r="C3099">
        <v>50</v>
      </c>
      <c r="D3099" s="1" t="s">
        <v>134</v>
      </c>
      <c r="E3099" s="1" t="str">
        <f>IF(Origen[[#This Row],[Genero Sin Depurar]]="","Desconocido",Origen[[#This Row],[Genero Sin Depurar]])</f>
        <v>Female</v>
      </c>
      <c r="F3099" s="1" t="s">
        <v>106</v>
      </c>
      <c r="G3099" s="1" t="s">
        <v>49</v>
      </c>
      <c r="H3099" s="2">
        <v>51492</v>
      </c>
      <c r="I3099" s="2" t="str">
        <f>TEXT(Origen[[#This Row],[Fecha Compra]],"dddd")</f>
        <v>sábado</v>
      </c>
      <c r="J3099" s="7" t="str">
        <f>TEXT(MONTH(Origen[[#This Row],[Fecha Compra]]),"MM")</f>
        <v>01</v>
      </c>
      <c r="K3099" s="7">
        <f>YEAR(Origen[[#This Row],[Fecha Compra]])</f>
        <v>2040</v>
      </c>
      <c r="L3099">
        <v>3</v>
      </c>
      <c r="M3099">
        <v>85</v>
      </c>
      <c r="N3099">
        <f>Origen[[#This Row],[Unidades]]*Origen[[#This Row],[PVP]]</f>
        <v>255</v>
      </c>
      <c r="O3099" s="1" t="s">
        <v>111</v>
      </c>
      <c r="P3099" s="1" t="s">
        <v>6</v>
      </c>
      <c r="Q3099" s="1" t="s">
        <v>55</v>
      </c>
      <c r="R3099" s="1" t="s">
        <v>8</v>
      </c>
      <c r="S3099" s="1" t="s">
        <v>9</v>
      </c>
      <c r="T3099" s="1" t="s">
        <v>57</v>
      </c>
      <c r="U3099" s="1" t="s">
        <v>22</v>
      </c>
    </row>
    <row r="3100" spans="1:21" x14ac:dyDescent="0.25">
      <c r="A3100">
        <v>3102</v>
      </c>
      <c r="B3100">
        <f>IF(IFERROR(VLOOKUP(Origen[[#This Row],[Customer ID]],A3101:A6999,1,FALSE),0)&gt;0,1,0)</f>
        <v>0</v>
      </c>
      <c r="C3100">
        <v>32</v>
      </c>
      <c r="D3100" s="1" t="s">
        <v>134</v>
      </c>
      <c r="E3100" s="1" t="str">
        <f>IF(Origen[[#This Row],[Genero Sin Depurar]]="","Desconocido",Origen[[#This Row],[Genero Sin Depurar]])</f>
        <v>Female</v>
      </c>
      <c r="F3100" s="1" t="s">
        <v>88</v>
      </c>
      <c r="G3100" s="1" t="s">
        <v>49</v>
      </c>
      <c r="H3100" s="2">
        <v>51494</v>
      </c>
      <c r="I3100" s="2" t="str">
        <f>TEXT(Origen[[#This Row],[Fecha Compra]],"dddd")</f>
        <v>lunes</v>
      </c>
      <c r="J3100" s="7" t="str">
        <f>TEXT(MONTH(Origen[[#This Row],[Fecha Compra]]),"MM")</f>
        <v>01</v>
      </c>
      <c r="K3100" s="7">
        <f>YEAR(Origen[[#This Row],[Fecha Compra]])</f>
        <v>2040</v>
      </c>
      <c r="L3100">
        <v>9</v>
      </c>
      <c r="M3100">
        <v>82</v>
      </c>
      <c r="N3100">
        <f>Origen[[#This Row],[Unidades]]*Origen[[#This Row],[PVP]]</f>
        <v>738</v>
      </c>
      <c r="O3100" s="1" t="s">
        <v>117</v>
      </c>
      <c r="P3100" s="1" t="s">
        <v>18</v>
      </c>
      <c r="Q3100" s="1" t="s">
        <v>92</v>
      </c>
      <c r="R3100" s="1" t="s">
        <v>35</v>
      </c>
      <c r="S3100" s="1" t="s">
        <v>9</v>
      </c>
      <c r="T3100" s="1" t="s">
        <v>28</v>
      </c>
      <c r="U3100" s="1" t="s">
        <v>11</v>
      </c>
    </row>
    <row r="3101" spans="1:21" x14ac:dyDescent="0.25">
      <c r="A3101">
        <v>3103</v>
      </c>
      <c r="B3101">
        <f>IF(IFERROR(VLOOKUP(Origen[[#This Row],[Customer ID]],A3102:A7000,1,FALSE),0)&gt;0,1,0)</f>
        <v>0</v>
      </c>
      <c r="C3101">
        <v>51</v>
      </c>
      <c r="D3101" s="1" t="s">
        <v>134</v>
      </c>
      <c r="E3101" s="1" t="str">
        <f>IF(Origen[[#This Row],[Genero Sin Depurar]]="","Desconocido",Origen[[#This Row],[Genero Sin Depurar]])</f>
        <v>Female</v>
      </c>
      <c r="F3101" s="1" t="s">
        <v>84</v>
      </c>
      <c r="G3101" s="1" t="s">
        <v>45</v>
      </c>
      <c r="H3101" s="2">
        <v>51496</v>
      </c>
      <c r="I3101" s="2" t="str">
        <f>TEXT(Origen[[#This Row],[Fecha Compra]],"dddd")</f>
        <v>miércoles</v>
      </c>
      <c r="J3101" s="7" t="str">
        <f>TEXT(MONTH(Origen[[#This Row],[Fecha Compra]]),"MM")</f>
        <v>01</v>
      </c>
      <c r="K3101" s="7">
        <f>YEAR(Origen[[#This Row],[Fecha Compra]])</f>
        <v>2040</v>
      </c>
      <c r="L3101">
        <v>29</v>
      </c>
      <c r="M3101">
        <v>85</v>
      </c>
      <c r="N3101">
        <f>Origen[[#This Row],[Unidades]]*Origen[[#This Row],[PVP]]</f>
        <v>2465</v>
      </c>
      <c r="O3101" s="1" t="s">
        <v>129</v>
      </c>
      <c r="P3101" s="1" t="s">
        <v>26</v>
      </c>
      <c r="Q3101" s="1" t="s">
        <v>78</v>
      </c>
      <c r="R3101" s="1" t="s">
        <v>35</v>
      </c>
      <c r="S3101" s="1" t="s">
        <v>36</v>
      </c>
      <c r="T3101" s="1" t="s">
        <v>15</v>
      </c>
      <c r="U3101" s="1" t="s">
        <v>58</v>
      </c>
    </row>
    <row r="3102" spans="1:21" x14ac:dyDescent="0.25">
      <c r="A3102">
        <v>3104</v>
      </c>
      <c r="B3102">
        <f>IF(IFERROR(VLOOKUP(Origen[[#This Row],[Customer ID]],A3103:A7001,1,FALSE),0)&gt;0,1,0)</f>
        <v>0</v>
      </c>
      <c r="C3102">
        <v>27</v>
      </c>
      <c r="D3102" s="1" t="s">
        <v>134</v>
      </c>
      <c r="E3102" s="1" t="str">
        <f>IF(Origen[[#This Row],[Genero Sin Depurar]]="","Desconocido",Origen[[#This Row],[Genero Sin Depurar]])</f>
        <v>Female</v>
      </c>
      <c r="F3102" s="1" t="s">
        <v>37</v>
      </c>
      <c r="G3102" s="1" t="s">
        <v>4</v>
      </c>
      <c r="H3102" s="2">
        <v>51498</v>
      </c>
      <c r="I3102" s="2" t="str">
        <f>TEXT(Origen[[#This Row],[Fecha Compra]],"dddd")</f>
        <v>viernes</v>
      </c>
      <c r="J3102" s="7" t="str">
        <f>TEXT(MONTH(Origen[[#This Row],[Fecha Compra]]),"MM")</f>
        <v>01</v>
      </c>
      <c r="K3102" s="7">
        <f>YEAR(Origen[[#This Row],[Fecha Compra]])</f>
        <v>2040</v>
      </c>
      <c r="L3102">
        <v>42</v>
      </c>
      <c r="M3102">
        <v>37</v>
      </c>
      <c r="N3102">
        <f>Origen[[#This Row],[Unidades]]*Origen[[#This Row],[PVP]]</f>
        <v>1554</v>
      </c>
      <c r="O3102" s="1" t="s">
        <v>97</v>
      </c>
      <c r="P3102" s="1" t="s">
        <v>18</v>
      </c>
      <c r="Q3102" s="1" t="s">
        <v>82</v>
      </c>
      <c r="R3102" s="1" t="s">
        <v>8</v>
      </c>
      <c r="S3102" s="1" t="s">
        <v>52</v>
      </c>
      <c r="T3102" s="1" t="s">
        <v>57</v>
      </c>
      <c r="U3102" s="1" t="s">
        <v>22</v>
      </c>
    </row>
    <row r="3103" spans="1:21" x14ac:dyDescent="0.25">
      <c r="A3103">
        <v>3105</v>
      </c>
      <c r="B3103">
        <f>IF(IFERROR(VLOOKUP(Origen[[#This Row],[Customer ID]],A3104:A7002,1,FALSE),0)&gt;0,1,0)</f>
        <v>0</v>
      </c>
      <c r="C3103">
        <v>43</v>
      </c>
      <c r="D3103" s="1" t="s">
        <v>134</v>
      </c>
      <c r="E3103" s="1" t="str">
        <f>IF(Origen[[#This Row],[Genero Sin Depurar]]="","Desconocido",Origen[[#This Row],[Genero Sin Depurar]])</f>
        <v>Female</v>
      </c>
      <c r="F3103" s="1" t="s">
        <v>77</v>
      </c>
      <c r="G3103" s="1" t="s">
        <v>4</v>
      </c>
      <c r="H3103" s="2">
        <v>51500</v>
      </c>
      <c r="I3103" s="2" t="str">
        <f>TEXT(Origen[[#This Row],[Fecha Compra]],"dddd")</f>
        <v>domingo</v>
      </c>
      <c r="J3103" s="7" t="str">
        <f>TEXT(MONTH(Origen[[#This Row],[Fecha Compra]]),"MM")</f>
        <v>01</v>
      </c>
      <c r="K3103" s="7">
        <f>YEAR(Origen[[#This Row],[Fecha Compra]])</f>
        <v>2040</v>
      </c>
      <c r="L3103">
        <v>41</v>
      </c>
      <c r="M3103">
        <v>56</v>
      </c>
      <c r="N3103">
        <f>Origen[[#This Row],[Unidades]]*Origen[[#This Row],[PVP]]</f>
        <v>2296</v>
      </c>
      <c r="O3103" s="1" t="s">
        <v>124</v>
      </c>
      <c r="P3103" s="1" t="s">
        <v>18</v>
      </c>
      <c r="Q3103" s="1" t="s">
        <v>30</v>
      </c>
      <c r="R3103" s="1" t="s">
        <v>35</v>
      </c>
      <c r="S3103" s="1" t="s">
        <v>52</v>
      </c>
      <c r="T3103" s="1" t="s">
        <v>68</v>
      </c>
      <c r="U3103" s="1" t="s">
        <v>11</v>
      </c>
    </row>
    <row r="3104" spans="1:21" x14ac:dyDescent="0.25">
      <c r="A3104">
        <v>3106</v>
      </c>
      <c r="B3104">
        <f>IF(IFERROR(VLOOKUP(Origen[[#This Row],[Customer ID]],A3105:A7003,1,FALSE),0)&gt;0,1,0)</f>
        <v>0</v>
      </c>
      <c r="C3104">
        <v>48</v>
      </c>
      <c r="D3104" s="1" t="s">
        <v>134</v>
      </c>
      <c r="E3104" s="1" t="str">
        <f>IF(Origen[[#This Row],[Genero Sin Depurar]]="","Desconocido",Origen[[#This Row],[Genero Sin Depurar]])</f>
        <v>Female</v>
      </c>
      <c r="F3104" s="1" t="s">
        <v>69</v>
      </c>
      <c r="G3104" s="1" t="s">
        <v>4</v>
      </c>
      <c r="H3104" s="2">
        <v>51502</v>
      </c>
      <c r="I3104" s="2" t="str">
        <f>TEXT(Origen[[#This Row],[Fecha Compra]],"dddd")</f>
        <v>martes</v>
      </c>
      <c r="J3104" s="7" t="str">
        <f>TEXT(MONTH(Origen[[#This Row],[Fecha Compra]]),"MM")</f>
        <v>01</v>
      </c>
      <c r="K3104" s="7">
        <f>YEAR(Origen[[#This Row],[Fecha Compra]])</f>
        <v>2041</v>
      </c>
      <c r="L3104">
        <v>17</v>
      </c>
      <c r="M3104">
        <v>33</v>
      </c>
      <c r="N3104">
        <f>Origen[[#This Row],[Unidades]]*Origen[[#This Row],[PVP]]</f>
        <v>561</v>
      </c>
      <c r="O3104" s="1" t="s">
        <v>29</v>
      </c>
      <c r="P3104" s="1" t="s">
        <v>26</v>
      </c>
      <c r="Q3104" s="1" t="s">
        <v>60</v>
      </c>
      <c r="R3104" s="1" t="s">
        <v>39</v>
      </c>
      <c r="S3104" s="1" t="s">
        <v>9</v>
      </c>
      <c r="T3104" s="1" t="s">
        <v>68</v>
      </c>
      <c r="U3104" s="1" t="s">
        <v>70</v>
      </c>
    </row>
    <row r="3105" spans="1:21" x14ac:dyDescent="0.25">
      <c r="A3105">
        <v>3107</v>
      </c>
      <c r="B3105">
        <f>IF(IFERROR(VLOOKUP(Origen[[#This Row],[Customer ID]],A3106:A7004,1,FALSE),0)&gt;0,1,0)</f>
        <v>0</v>
      </c>
      <c r="C3105">
        <v>62</v>
      </c>
      <c r="D3105" s="1" t="s">
        <v>134</v>
      </c>
      <c r="E3105" s="1" t="str">
        <f>IF(Origen[[#This Row],[Genero Sin Depurar]]="","Desconocido",Origen[[#This Row],[Genero Sin Depurar]])</f>
        <v>Female</v>
      </c>
      <c r="F3105" s="1" t="s">
        <v>23</v>
      </c>
      <c r="G3105" s="1" t="s">
        <v>24</v>
      </c>
      <c r="H3105" s="2">
        <v>51504</v>
      </c>
      <c r="I3105" s="2" t="str">
        <f>TEXT(Origen[[#This Row],[Fecha Compra]],"dddd")</f>
        <v>jueves</v>
      </c>
      <c r="J3105" s="7" t="str">
        <f>TEXT(MONTH(Origen[[#This Row],[Fecha Compra]]),"MM")</f>
        <v>01</v>
      </c>
      <c r="K3105" s="7">
        <f>YEAR(Origen[[#This Row],[Fecha Compra]])</f>
        <v>2041</v>
      </c>
      <c r="L3105">
        <v>20</v>
      </c>
      <c r="M3105">
        <v>57</v>
      </c>
      <c r="N3105">
        <f>Origen[[#This Row],[Unidades]]*Origen[[#This Row],[PVP]]</f>
        <v>1140</v>
      </c>
      <c r="O3105" s="1" t="s">
        <v>72</v>
      </c>
      <c r="P3105" s="1" t="s">
        <v>26</v>
      </c>
      <c r="Q3105" s="1" t="s">
        <v>116</v>
      </c>
      <c r="R3105" s="1" t="s">
        <v>8</v>
      </c>
      <c r="S3105" s="1" t="s">
        <v>27</v>
      </c>
      <c r="T3105" s="1" t="s">
        <v>28</v>
      </c>
      <c r="U3105" s="1" t="s">
        <v>31</v>
      </c>
    </row>
    <row r="3106" spans="1:21" x14ac:dyDescent="0.25">
      <c r="A3106">
        <v>3108</v>
      </c>
      <c r="B3106">
        <f>IF(IFERROR(VLOOKUP(Origen[[#This Row],[Customer ID]],A3107:A7005,1,FALSE),0)&gt;0,1,0)</f>
        <v>0</v>
      </c>
      <c r="C3106">
        <v>65</v>
      </c>
      <c r="D3106" s="1" t="s">
        <v>134</v>
      </c>
      <c r="E3106" s="1" t="str">
        <f>IF(Origen[[#This Row],[Genero Sin Depurar]]="","Desconocido",Origen[[#This Row],[Genero Sin Depurar]])</f>
        <v>Female</v>
      </c>
      <c r="F3106" s="1" t="s">
        <v>3</v>
      </c>
      <c r="G3106" s="1" t="s">
        <v>4</v>
      </c>
      <c r="H3106" s="2">
        <v>51506</v>
      </c>
      <c r="I3106" s="2" t="str">
        <f>TEXT(Origen[[#This Row],[Fecha Compra]],"dddd")</f>
        <v>sábado</v>
      </c>
      <c r="J3106" s="7" t="str">
        <f>TEXT(MONTH(Origen[[#This Row],[Fecha Compra]]),"MM")</f>
        <v>01</v>
      </c>
      <c r="K3106" s="7">
        <f>YEAR(Origen[[#This Row],[Fecha Compra]])</f>
        <v>2041</v>
      </c>
      <c r="L3106">
        <v>18</v>
      </c>
      <c r="M3106">
        <v>31</v>
      </c>
      <c r="N3106">
        <f>Origen[[#This Row],[Unidades]]*Origen[[#This Row],[PVP]]</f>
        <v>558</v>
      </c>
      <c r="O3106" s="1" t="s">
        <v>59</v>
      </c>
      <c r="P3106" s="1" t="s">
        <v>6</v>
      </c>
      <c r="Q3106" s="1" t="s">
        <v>7</v>
      </c>
      <c r="R3106" s="1" t="s">
        <v>8</v>
      </c>
      <c r="S3106" s="1" t="s">
        <v>36</v>
      </c>
      <c r="T3106" s="1" t="s">
        <v>21</v>
      </c>
      <c r="U3106" s="1" t="s">
        <v>58</v>
      </c>
    </row>
    <row r="3107" spans="1:21" x14ac:dyDescent="0.25">
      <c r="A3107">
        <v>3109</v>
      </c>
      <c r="B3107">
        <f>IF(IFERROR(VLOOKUP(Origen[[#This Row],[Customer ID]],A3108:A7006,1,FALSE),0)&gt;0,1,0)</f>
        <v>0</v>
      </c>
      <c r="C3107">
        <v>50</v>
      </c>
      <c r="D3107" s="1" t="s">
        <v>134</v>
      </c>
      <c r="E3107" s="1" t="str">
        <f>IF(Origen[[#This Row],[Genero Sin Depurar]]="","Desconocido",Origen[[#This Row],[Genero Sin Depurar]])</f>
        <v>Female</v>
      </c>
      <c r="F3107" s="1" t="s">
        <v>107</v>
      </c>
      <c r="G3107" s="1" t="s">
        <v>4</v>
      </c>
      <c r="H3107" s="2">
        <v>51508</v>
      </c>
      <c r="I3107" s="2" t="str">
        <f>TEXT(Origen[[#This Row],[Fecha Compra]],"dddd")</f>
        <v>lunes</v>
      </c>
      <c r="J3107" s="7" t="str">
        <f>TEXT(MONTH(Origen[[#This Row],[Fecha Compra]]),"MM")</f>
        <v>01</v>
      </c>
      <c r="K3107" s="7">
        <f>YEAR(Origen[[#This Row],[Fecha Compra]])</f>
        <v>2041</v>
      </c>
      <c r="L3107">
        <v>7</v>
      </c>
      <c r="M3107">
        <v>69</v>
      </c>
      <c r="N3107">
        <f>Origen[[#This Row],[Unidades]]*Origen[[#This Row],[PVP]]</f>
        <v>483</v>
      </c>
      <c r="O3107" s="1" t="s">
        <v>29</v>
      </c>
      <c r="P3107" s="1" t="s">
        <v>26</v>
      </c>
      <c r="Q3107" s="1" t="s">
        <v>55</v>
      </c>
      <c r="R3107" s="1" t="s">
        <v>39</v>
      </c>
      <c r="S3107" s="1" t="s">
        <v>52</v>
      </c>
      <c r="T3107" s="1" t="s">
        <v>28</v>
      </c>
      <c r="U3107" s="1" t="s">
        <v>70</v>
      </c>
    </row>
    <row r="3108" spans="1:21" x14ac:dyDescent="0.25">
      <c r="A3108">
        <v>3110</v>
      </c>
      <c r="B3108">
        <f>IF(IFERROR(VLOOKUP(Origen[[#This Row],[Customer ID]],A3109:A7007,1,FALSE),0)&gt;0,1,0)</f>
        <v>0</v>
      </c>
      <c r="C3108">
        <v>60</v>
      </c>
      <c r="D3108" s="1" t="s">
        <v>134</v>
      </c>
      <c r="E3108" s="1" t="str">
        <f>IF(Origen[[#This Row],[Genero Sin Depurar]]="","Desconocido",Origen[[#This Row],[Genero Sin Depurar]])</f>
        <v>Female</v>
      </c>
      <c r="F3108" s="1" t="s">
        <v>84</v>
      </c>
      <c r="G3108" s="1" t="s">
        <v>45</v>
      </c>
      <c r="H3108" s="2">
        <v>51510</v>
      </c>
      <c r="I3108" s="2" t="str">
        <f>TEXT(Origen[[#This Row],[Fecha Compra]],"dddd")</f>
        <v>miércoles</v>
      </c>
      <c r="J3108" s="7" t="str">
        <f>TEXT(MONTH(Origen[[#This Row],[Fecha Compra]]),"MM")</f>
        <v>01</v>
      </c>
      <c r="K3108" s="7">
        <f>YEAR(Origen[[#This Row],[Fecha Compra]])</f>
        <v>2041</v>
      </c>
      <c r="L3108">
        <v>47</v>
      </c>
      <c r="M3108">
        <v>92</v>
      </c>
      <c r="N3108">
        <f>Origen[[#This Row],[Unidades]]*Origen[[#This Row],[PVP]]</f>
        <v>4324</v>
      </c>
      <c r="O3108" s="1" t="s">
        <v>97</v>
      </c>
      <c r="P3108" s="1" t="s">
        <v>26</v>
      </c>
      <c r="Q3108" s="1" t="s">
        <v>7</v>
      </c>
      <c r="R3108" s="1" t="s">
        <v>8</v>
      </c>
      <c r="S3108" s="1" t="s">
        <v>20</v>
      </c>
      <c r="T3108" s="1" t="s">
        <v>57</v>
      </c>
      <c r="U3108" s="1" t="s">
        <v>11</v>
      </c>
    </row>
    <row r="3109" spans="1:21" x14ac:dyDescent="0.25">
      <c r="A3109">
        <v>3111</v>
      </c>
      <c r="B3109">
        <f>IF(IFERROR(VLOOKUP(Origen[[#This Row],[Customer ID]],A3110:A7008,1,FALSE),0)&gt;0,1,0)</f>
        <v>0</v>
      </c>
      <c r="C3109">
        <v>19</v>
      </c>
      <c r="D3109" s="1" t="s">
        <v>134</v>
      </c>
      <c r="E3109" s="1" t="str">
        <f>IF(Origen[[#This Row],[Genero Sin Depurar]]="","Desconocido",Origen[[#This Row],[Genero Sin Depurar]])</f>
        <v>Female</v>
      </c>
      <c r="F3109" s="1" t="s">
        <v>48</v>
      </c>
      <c r="G3109" s="1" t="s">
        <v>49</v>
      </c>
      <c r="H3109" s="2">
        <v>51512</v>
      </c>
      <c r="I3109" s="2" t="str">
        <f>TEXT(Origen[[#This Row],[Fecha Compra]],"dddd")</f>
        <v>viernes</v>
      </c>
      <c r="J3109" s="7" t="str">
        <f>TEXT(MONTH(Origen[[#This Row],[Fecha Compra]]),"MM")</f>
        <v>01</v>
      </c>
      <c r="K3109" s="7">
        <f>YEAR(Origen[[#This Row],[Fecha Compra]])</f>
        <v>2041</v>
      </c>
      <c r="L3109">
        <v>2</v>
      </c>
      <c r="M3109">
        <v>46</v>
      </c>
      <c r="N3109">
        <f>Origen[[#This Row],[Unidades]]*Origen[[#This Row],[PVP]]</f>
        <v>92</v>
      </c>
      <c r="O3109" s="1" t="s">
        <v>87</v>
      </c>
      <c r="P3109" s="1" t="s">
        <v>6</v>
      </c>
      <c r="Q3109" s="1" t="s">
        <v>75</v>
      </c>
      <c r="R3109" s="1" t="s">
        <v>39</v>
      </c>
      <c r="S3109" s="1" t="s">
        <v>27</v>
      </c>
      <c r="T3109" s="1" t="s">
        <v>57</v>
      </c>
      <c r="U3109" s="1" t="s">
        <v>58</v>
      </c>
    </row>
    <row r="3110" spans="1:21" x14ac:dyDescent="0.25">
      <c r="A3110">
        <v>3112</v>
      </c>
      <c r="B3110">
        <f>IF(IFERROR(VLOOKUP(Origen[[#This Row],[Customer ID]],A3111:A7009,1,FALSE),0)&gt;0,1,0)</f>
        <v>0</v>
      </c>
      <c r="C3110">
        <v>21</v>
      </c>
      <c r="D3110" s="1" t="s">
        <v>134</v>
      </c>
      <c r="E3110" s="1" t="str">
        <f>IF(Origen[[#This Row],[Genero Sin Depurar]]="","Desconocido",Origen[[#This Row],[Genero Sin Depurar]])</f>
        <v>Female</v>
      </c>
      <c r="F3110" s="1" t="s">
        <v>115</v>
      </c>
      <c r="G3110" s="1" t="s">
        <v>49</v>
      </c>
      <c r="H3110" s="2">
        <v>51514</v>
      </c>
      <c r="I3110" s="2" t="str">
        <f>TEXT(Origen[[#This Row],[Fecha Compra]],"dddd")</f>
        <v>domingo</v>
      </c>
      <c r="J3110" s="7" t="str">
        <f>TEXT(MONTH(Origen[[#This Row],[Fecha Compra]]),"MM")</f>
        <v>01</v>
      </c>
      <c r="K3110" s="7">
        <f>YEAR(Origen[[#This Row],[Fecha Compra]])</f>
        <v>2041</v>
      </c>
      <c r="L3110">
        <v>25</v>
      </c>
      <c r="M3110">
        <v>81</v>
      </c>
      <c r="N3110">
        <f>Origen[[#This Row],[Unidades]]*Origen[[#This Row],[PVP]]</f>
        <v>2025</v>
      </c>
      <c r="O3110" s="1" t="s">
        <v>93</v>
      </c>
      <c r="P3110" s="1" t="s">
        <v>74</v>
      </c>
      <c r="Q3110" s="1" t="s">
        <v>108</v>
      </c>
      <c r="R3110" s="1" t="s">
        <v>19</v>
      </c>
      <c r="S3110" s="1" t="s">
        <v>20</v>
      </c>
      <c r="T3110" s="1" t="s">
        <v>68</v>
      </c>
      <c r="U3110" s="1" t="s">
        <v>40</v>
      </c>
    </row>
    <row r="3111" spans="1:21" x14ac:dyDescent="0.25">
      <c r="A3111">
        <v>3113</v>
      </c>
      <c r="B3111">
        <f>IF(IFERROR(VLOOKUP(Origen[[#This Row],[Customer ID]],A3112:A7010,1,FALSE),0)&gt;0,1,0)</f>
        <v>0</v>
      </c>
      <c r="C3111">
        <v>19</v>
      </c>
      <c r="D3111" s="1" t="s">
        <v>134</v>
      </c>
      <c r="E3111" s="1" t="str">
        <f>IF(Origen[[#This Row],[Genero Sin Depurar]]="","Desconocido",Origen[[#This Row],[Genero Sin Depurar]])</f>
        <v>Female</v>
      </c>
      <c r="F3111" s="1" t="s">
        <v>3</v>
      </c>
      <c r="G3111" s="1" t="s">
        <v>4</v>
      </c>
      <c r="H3111" s="2">
        <v>51516</v>
      </c>
      <c r="I3111" s="2" t="str">
        <f>TEXT(Origen[[#This Row],[Fecha Compra]],"dddd")</f>
        <v>martes</v>
      </c>
      <c r="J3111" s="7" t="str">
        <f>TEXT(MONTH(Origen[[#This Row],[Fecha Compra]]),"MM")</f>
        <v>01</v>
      </c>
      <c r="K3111" s="7">
        <f>YEAR(Origen[[#This Row],[Fecha Compra]])</f>
        <v>2041</v>
      </c>
      <c r="L3111">
        <v>26</v>
      </c>
      <c r="M3111">
        <v>97</v>
      </c>
      <c r="N3111">
        <f>Origen[[#This Row],[Unidades]]*Origen[[#This Row],[PVP]]</f>
        <v>2522</v>
      </c>
      <c r="O3111" s="1" t="s">
        <v>87</v>
      </c>
      <c r="P3111" s="1" t="s">
        <v>18</v>
      </c>
      <c r="Q3111" s="1" t="s">
        <v>78</v>
      </c>
      <c r="R3111" s="1" t="s">
        <v>39</v>
      </c>
      <c r="S3111" s="1" t="s">
        <v>9</v>
      </c>
      <c r="T3111" s="1" t="s">
        <v>10</v>
      </c>
      <c r="U3111" s="1" t="s">
        <v>31</v>
      </c>
    </row>
    <row r="3112" spans="1:21" x14ac:dyDescent="0.25">
      <c r="A3112">
        <v>3114</v>
      </c>
      <c r="B3112">
        <f>IF(IFERROR(VLOOKUP(Origen[[#This Row],[Customer ID]],A3113:A7011,1,FALSE),0)&gt;0,1,0)</f>
        <v>0</v>
      </c>
      <c r="C3112">
        <v>46</v>
      </c>
      <c r="D3112" s="1" t="s">
        <v>134</v>
      </c>
      <c r="E3112" s="1" t="str">
        <f>IF(Origen[[#This Row],[Genero Sin Depurar]]="","Desconocido",Origen[[#This Row],[Genero Sin Depurar]])</f>
        <v>Female</v>
      </c>
      <c r="F3112" s="1" t="s">
        <v>37</v>
      </c>
      <c r="G3112" s="1" t="s">
        <v>4</v>
      </c>
      <c r="H3112" s="2">
        <v>51518</v>
      </c>
      <c r="I3112" s="2" t="str">
        <f>TEXT(Origen[[#This Row],[Fecha Compra]],"dddd")</f>
        <v>jueves</v>
      </c>
      <c r="J3112" s="7" t="str">
        <f>TEXT(MONTH(Origen[[#This Row],[Fecha Compra]]),"MM")</f>
        <v>01</v>
      </c>
      <c r="K3112" s="7">
        <f>YEAR(Origen[[#This Row],[Fecha Compra]])</f>
        <v>2041</v>
      </c>
      <c r="L3112">
        <v>2</v>
      </c>
      <c r="M3112">
        <v>93</v>
      </c>
      <c r="N3112">
        <f>Origen[[#This Row],[Unidades]]*Origen[[#This Row],[PVP]]</f>
        <v>186</v>
      </c>
      <c r="O3112" s="1" t="s">
        <v>127</v>
      </c>
      <c r="P3112" s="1" t="s">
        <v>6</v>
      </c>
      <c r="Q3112" s="1" t="s">
        <v>78</v>
      </c>
      <c r="R3112" s="1" t="s">
        <v>35</v>
      </c>
      <c r="S3112" s="1" t="s">
        <v>9</v>
      </c>
      <c r="T3112" s="1" t="s">
        <v>68</v>
      </c>
      <c r="U3112" s="1" t="s">
        <v>22</v>
      </c>
    </row>
    <row r="3113" spans="1:21" x14ac:dyDescent="0.25">
      <c r="A3113">
        <v>3115</v>
      </c>
      <c r="B3113">
        <f>IF(IFERROR(VLOOKUP(Origen[[#This Row],[Customer ID]],A3114:A7012,1,FALSE),0)&gt;0,1,0)</f>
        <v>0</v>
      </c>
      <c r="C3113">
        <v>21</v>
      </c>
      <c r="D3113" s="1" t="s">
        <v>134</v>
      </c>
      <c r="E3113" s="1" t="str">
        <f>IF(Origen[[#This Row],[Genero Sin Depurar]]="","Desconocido",Origen[[#This Row],[Genero Sin Depurar]])</f>
        <v>Female</v>
      </c>
      <c r="F3113" s="1" t="s">
        <v>48</v>
      </c>
      <c r="G3113" s="1" t="s">
        <v>49</v>
      </c>
      <c r="H3113" s="2">
        <v>51520</v>
      </c>
      <c r="I3113" s="2" t="str">
        <f>TEXT(Origen[[#This Row],[Fecha Compra]],"dddd")</f>
        <v>sábado</v>
      </c>
      <c r="J3113" s="7" t="str">
        <f>TEXT(MONTH(Origen[[#This Row],[Fecha Compra]]),"MM")</f>
        <v>01</v>
      </c>
      <c r="K3113" s="7">
        <f>YEAR(Origen[[#This Row],[Fecha Compra]])</f>
        <v>2041</v>
      </c>
      <c r="L3113">
        <v>45</v>
      </c>
      <c r="M3113">
        <v>56</v>
      </c>
      <c r="N3113">
        <f>Origen[[#This Row],[Unidades]]*Origen[[#This Row],[PVP]]</f>
        <v>2520</v>
      </c>
      <c r="O3113" s="1" t="s">
        <v>54</v>
      </c>
      <c r="P3113" s="1" t="s">
        <v>26</v>
      </c>
      <c r="Q3113" s="1" t="s">
        <v>60</v>
      </c>
      <c r="R3113" s="1" t="s">
        <v>19</v>
      </c>
      <c r="S3113" s="1" t="s">
        <v>56</v>
      </c>
      <c r="T3113" s="1" t="s">
        <v>10</v>
      </c>
      <c r="U3113" s="1" t="s">
        <v>58</v>
      </c>
    </row>
    <row r="3114" spans="1:21" x14ac:dyDescent="0.25">
      <c r="A3114">
        <v>3116</v>
      </c>
      <c r="B3114">
        <f>IF(IFERROR(VLOOKUP(Origen[[#This Row],[Customer ID]],A3115:A7013,1,FALSE),0)&gt;0,1,0)</f>
        <v>0</v>
      </c>
      <c r="C3114">
        <v>26</v>
      </c>
      <c r="D3114" s="1" t="s">
        <v>134</v>
      </c>
      <c r="E3114" s="1" t="str">
        <f>IF(Origen[[#This Row],[Genero Sin Depurar]]="","Desconocido",Origen[[#This Row],[Genero Sin Depurar]])</f>
        <v>Female</v>
      </c>
      <c r="F3114" s="1" t="s">
        <v>101</v>
      </c>
      <c r="G3114" s="1" t="s">
        <v>49</v>
      </c>
      <c r="H3114" s="2">
        <v>51522</v>
      </c>
      <c r="I3114" s="2" t="str">
        <f>TEXT(Origen[[#This Row],[Fecha Compra]],"dddd")</f>
        <v>lunes</v>
      </c>
      <c r="J3114" s="7" t="str">
        <f>TEXT(MONTH(Origen[[#This Row],[Fecha Compra]]),"MM")</f>
        <v>01</v>
      </c>
      <c r="K3114" s="7">
        <f>YEAR(Origen[[#This Row],[Fecha Compra]])</f>
        <v>2041</v>
      </c>
      <c r="L3114">
        <v>9</v>
      </c>
      <c r="M3114">
        <v>53</v>
      </c>
      <c r="N3114">
        <f>Origen[[#This Row],[Unidades]]*Origen[[#This Row],[PVP]]</f>
        <v>477</v>
      </c>
      <c r="O3114" s="1" t="s">
        <v>129</v>
      </c>
      <c r="P3114" s="1" t="s">
        <v>26</v>
      </c>
      <c r="Q3114" s="1" t="s">
        <v>43</v>
      </c>
      <c r="R3114" s="1" t="s">
        <v>39</v>
      </c>
      <c r="S3114" s="1" t="s">
        <v>20</v>
      </c>
      <c r="T3114" s="1" t="s">
        <v>57</v>
      </c>
      <c r="U3114" s="1" t="s">
        <v>58</v>
      </c>
    </row>
    <row r="3115" spans="1:21" x14ac:dyDescent="0.25">
      <c r="A3115">
        <v>3117</v>
      </c>
      <c r="B3115">
        <f>IF(IFERROR(VLOOKUP(Origen[[#This Row],[Customer ID]],A3116:A7014,1,FALSE),0)&gt;0,1,0)</f>
        <v>0</v>
      </c>
      <c r="C3115">
        <v>50</v>
      </c>
      <c r="D3115" s="1" t="s">
        <v>134</v>
      </c>
      <c r="E3115" s="1" t="str">
        <f>IF(Origen[[#This Row],[Genero Sin Depurar]]="","Desconocido",Origen[[#This Row],[Genero Sin Depurar]])</f>
        <v>Female</v>
      </c>
      <c r="F3115" s="1" t="s">
        <v>44</v>
      </c>
      <c r="G3115" s="1" t="s">
        <v>45</v>
      </c>
      <c r="H3115" s="2">
        <v>51524</v>
      </c>
      <c r="I3115" s="2" t="str">
        <f>TEXT(Origen[[#This Row],[Fecha Compra]],"dddd")</f>
        <v>miércoles</v>
      </c>
      <c r="J3115" s="7" t="str">
        <f>TEXT(MONTH(Origen[[#This Row],[Fecha Compra]]),"MM")</f>
        <v>01</v>
      </c>
      <c r="K3115" s="7">
        <f>YEAR(Origen[[#This Row],[Fecha Compra]])</f>
        <v>2041</v>
      </c>
      <c r="L3115">
        <v>1</v>
      </c>
      <c r="M3115">
        <v>66</v>
      </c>
      <c r="N3115">
        <f>Origen[[#This Row],[Unidades]]*Origen[[#This Row],[PVP]]</f>
        <v>66</v>
      </c>
      <c r="O3115" s="1" t="s">
        <v>38</v>
      </c>
      <c r="P3115" s="1" t="s">
        <v>6</v>
      </c>
      <c r="Q3115" s="1" t="s">
        <v>7</v>
      </c>
      <c r="R3115" s="1" t="s">
        <v>19</v>
      </c>
      <c r="S3115" s="1" t="s">
        <v>56</v>
      </c>
      <c r="T3115" s="1" t="s">
        <v>10</v>
      </c>
      <c r="U3115" s="1" t="s">
        <v>22</v>
      </c>
    </row>
    <row r="3116" spans="1:21" x14ac:dyDescent="0.25">
      <c r="A3116">
        <v>3118</v>
      </c>
      <c r="B3116">
        <f>IF(IFERROR(VLOOKUP(Origen[[#This Row],[Customer ID]],A3117:A7015,1,FALSE),0)&gt;0,1,0)</f>
        <v>0</v>
      </c>
      <c r="C3116">
        <v>43</v>
      </c>
      <c r="D3116" s="1" t="s">
        <v>134</v>
      </c>
      <c r="E3116" s="1" t="str">
        <f>IF(Origen[[#This Row],[Genero Sin Depurar]]="","Desconocido",Origen[[#This Row],[Genero Sin Depurar]])</f>
        <v>Female</v>
      </c>
      <c r="F3116" s="1" t="s">
        <v>86</v>
      </c>
      <c r="G3116" s="1" t="s">
        <v>4</v>
      </c>
      <c r="H3116" s="2">
        <v>51526</v>
      </c>
      <c r="I3116" s="2" t="str">
        <f>TEXT(Origen[[#This Row],[Fecha Compra]],"dddd")</f>
        <v>viernes</v>
      </c>
      <c r="J3116" s="7" t="str">
        <f>TEXT(MONTH(Origen[[#This Row],[Fecha Compra]]),"MM")</f>
        <v>01</v>
      </c>
      <c r="K3116" s="7">
        <f>YEAR(Origen[[#This Row],[Fecha Compra]])</f>
        <v>2041</v>
      </c>
      <c r="L3116">
        <v>4</v>
      </c>
      <c r="M3116">
        <v>50</v>
      </c>
      <c r="N3116">
        <f>Origen[[#This Row],[Unidades]]*Origen[[#This Row],[PVP]]</f>
        <v>200</v>
      </c>
      <c r="O3116" s="1" t="s">
        <v>85</v>
      </c>
      <c r="P3116" s="1" t="s">
        <v>26</v>
      </c>
      <c r="Q3116" s="1" t="s">
        <v>60</v>
      </c>
      <c r="R3116" s="1" t="s">
        <v>39</v>
      </c>
      <c r="S3116" s="1" t="s">
        <v>20</v>
      </c>
      <c r="T3116" s="1" t="s">
        <v>28</v>
      </c>
      <c r="U3116" s="1" t="s">
        <v>58</v>
      </c>
    </row>
    <row r="3117" spans="1:21" x14ac:dyDescent="0.25">
      <c r="A3117">
        <v>3119</v>
      </c>
      <c r="B3117">
        <f>IF(IFERROR(VLOOKUP(Origen[[#This Row],[Customer ID]],A3118:A7016,1,FALSE),0)&gt;0,1,0)</f>
        <v>0</v>
      </c>
      <c r="C3117">
        <v>61</v>
      </c>
      <c r="D3117" s="1" t="s">
        <v>134</v>
      </c>
      <c r="E3117" s="1" t="str">
        <f>IF(Origen[[#This Row],[Genero Sin Depurar]]="","Desconocido",Origen[[#This Row],[Genero Sin Depurar]])</f>
        <v>Female</v>
      </c>
      <c r="F3117" s="1" t="s">
        <v>41</v>
      </c>
      <c r="G3117" s="1" t="s">
        <v>4</v>
      </c>
      <c r="H3117" s="2">
        <v>51528</v>
      </c>
      <c r="I3117" s="2" t="str">
        <f>TEXT(Origen[[#This Row],[Fecha Compra]],"dddd")</f>
        <v>domingo</v>
      </c>
      <c r="J3117" s="7" t="str">
        <f>TEXT(MONTH(Origen[[#This Row],[Fecha Compra]]),"MM")</f>
        <v>01</v>
      </c>
      <c r="K3117" s="7">
        <f>YEAR(Origen[[#This Row],[Fecha Compra]])</f>
        <v>2041</v>
      </c>
      <c r="L3117">
        <v>31</v>
      </c>
      <c r="M3117">
        <v>97</v>
      </c>
      <c r="N3117">
        <f>Origen[[#This Row],[Unidades]]*Origen[[#This Row],[PVP]]</f>
        <v>3007</v>
      </c>
      <c r="O3117" s="1" t="s">
        <v>123</v>
      </c>
      <c r="P3117" s="1" t="s">
        <v>6</v>
      </c>
      <c r="Q3117" s="1" t="s">
        <v>126</v>
      </c>
      <c r="R3117" s="1" t="s">
        <v>35</v>
      </c>
      <c r="S3117" s="1" t="s">
        <v>36</v>
      </c>
      <c r="T3117" s="1" t="s">
        <v>68</v>
      </c>
      <c r="U3117" s="1" t="s">
        <v>40</v>
      </c>
    </row>
    <row r="3118" spans="1:21" x14ac:dyDescent="0.25">
      <c r="A3118">
        <v>3120</v>
      </c>
      <c r="B3118">
        <f>IF(IFERROR(VLOOKUP(Origen[[#This Row],[Customer ID]],A3119:A7017,1,FALSE),0)&gt;0,1,0)</f>
        <v>0</v>
      </c>
      <c r="C3118">
        <v>63</v>
      </c>
      <c r="D3118" s="1" t="s">
        <v>134</v>
      </c>
      <c r="E3118" s="1" t="str">
        <f>IF(Origen[[#This Row],[Genero Sin Depurar]]="","Desconocido",Origen[[#This Row],[Genero Sin Depurar]])</f>
        <v>Female</v>
      </c>
      <c r="F3118" s="1" t="s">
        <v>23</v>
      </c>
      <c r="G3118" s="1" t="s">
        <v>24</v>
      </c>
      <c r="H3118" s="2">
        <v>51530</v>
      </c>
      <c r="I3118" s="2" t="str">
        <f>TEXT(Origen[[#This Row],[Fecha Compra]],"dddd")</f>
        <v>martes</v>
      </c>
      <c r="J3118" s="7" t="str">
        <f>TEXT(MONTH(Origen[[#This Row],[Fecha Compra]]),"MM")</f>
        <v>01</v>
      </c>
      <c r="K3118" s="7">
        <f>YEAR(Origen[[#This Row],[Fecha Compra]])</f>
        <v>2041</v>
      </c>
      <c r="L3118">
        <v>21</v>
      </c>
      <c r="M3118">
        <v>79</v>
      </c>
      <c r="N3118">
        <f>Origen[[#This Row],[Unidades]]*Origen[[#This Row],[PVP]]</f>
        <v>1659</v>
      </c>
      <c r="O3118" s="1" t="s">
        <v>42</v>
      </c>
      <c r="P3118" s="1" t="s">
        <v>74</v>
      </c>
      <c r="Q3118" s="1" t="s">
        <v>47</v>
      </c>
      <c r="R3118" s="1" t="s">
        <v>8</v>
      </c>
      <c r="S3118" s="1" t="s">
        <v>52</v>
      </c>
      <c r="T3118" s="1" t="s">
        <v>21</v>
      </c>
      <c r="U3118" s="1" t="s">
        <v>79</v>
      </c>
    </row>
    <row r="3119" spans="1:21" x14ac:dyDescent="0.25">
      <c r="A3119">
        <v>3121</v>
      </c>
      <c r="B3119">
        <f>IF(IFERROR(VLOOKUP(Origen[[#This Row],[Customer ID]],A3120:A7018,1,FALSE),0)&gt;0,1,0)</f>
        <v>0</v>
      </c>
      <c r="C3119">
        <v>46</v>
      </c>
      <c r="D3119" s="1" t="s">
        <v>134</v>
      </c>
      <c r="E3119" s="1" t="str">
        <f>IF(Origen[[#This Row],[Genero Sin Depurar]]="","Desconocido",Origen[[#This Row],[Genero Sin Depurar]])</f>
        <v>Female</v>
      </c>
      <c r="F3119" s="1" t="s">
        <v>37</v>
      </c>
      <c r="G3119" s="1" t="s">
        <v>4</v>
      </c>
      <c r="H3119" s="2">
        <v>51532</v>
      </c>
      <c r="I3119" s="2" t="str">
        <f>TEXT(Origen[[#This Row],[Fecha Compra]],"dddd")</f>
        <v>jueves</v>
      </c>
      <c r="J3119" s="7" t="str">
        <f>TEXT(MONTH(Origen[[#This Row],[Fecha Compra]]),"MM")</f>
        <v>01</v>
      </c>
      <c r="K3119" s="7">
        <f>YEAR(Origen[[#This Row],[Fecha Compra]])</f>
        <v>2041</v>
      </c>
      <c r="L3119">
        <v>32</v>
      </c>
      <c r="M3119">
        <v>76</v>
      </c>
      <c r="N3119">
        <f>Origen[[#This Row],[Unidades]]*Origen[[#This Row],[PVP]]</f>
        <v>2432</v>
      </c>
      <c r="O3119" s="1" t="s">
        <v>42</v>
      </c>
      <c r="P3119" s="1" t="s">
        <v>26</v>
      </c>
      <c r="Q3119" s="1" t="s">
        <v>118</v>
      </c>
      <c r="R3119" s="1" t="s">
        <v>39</v>
      </c>
      <c r="S3119" s="1" t="s">
        <v>56</v>
      </c>
      <c r="T3119" s="1" t="s">
        <v>68</v>
      </c>
      <c r="U3119" s="1" t="s">
        <v>11</v>
      </c>
    </row>
    <row r="3120" spans="1:21" x14ac:dyDescent="0.25">
      <c r="A3120">
        <v>3122</v>
      </c>
      <c r="B3120">
        <f>IF(IFERROR(VLOOKUP(Origen[[#This Row],[Customer ID]],A3121:A7019,1,FALSE),0)&gt;0,1,0)</f>
        <v>0</v>
      </c>
      <c r="C3120">
        <v>63</v>
      </c>
      <c r="D3120" s="1" t="s">
        <v>134</v>
      </c>
      <c r="E3120" s="1" t="str">
        <f>IF(Origen[[#This Row],[Genero Sin Depurar]]="","Desconocido",Origen[[#This Row],[Genero Sin Depurar]])</f>
        <v>Female</v>
      </c>
      <c r="F3120" s="1" t="s">
        <v>86</v>
      </c>
      <c r="G3120" s="1" t="s">
        <v>4</v>
      </c>
      <c r="H3120" s="2">
        <v>51534</v>
      </c>
      <c r="I3120" s="2" t="str">
        <f>TEXT(Origen[[#This Row],[Fecha Compra]],"dddd")</f>
        <v>sábado</v>
      </c>
      <c r="J3120" s="7" t="str">
        <f>TEXT(MONTH(Origen[[#This Row],[Fecha Compra]]),"MM")</f>
        <v>01</v>
      </c>
      <c r="K3120" s="7">
        <f>YEAR(Origen[[#This Row],[Fecha Compra]])</f>
        <v>2041</v>
      </c>
      <c r="L3120">
        <v>16</v>
      </c>
      <c r="M3120">
        <v>38</v>
      </c>
      <c r="N3120">
        <f>Origen[[#This Row],[Unidades]]*Origen[[#This Row],[PVP]]</f>
        <v>608</v>
      </c>
      <c r="O3120" s="1" t="s">
        <v>42</v>
      </c>
      <c r="P3120" s="1" t="s">
        <v>6</v>
      </c>
      <c r="Q3120" s="1" t="s">
        <v>76</v>
      </c>
      <c r="R3120" s="1" t="s">
        <v>39</v>
      </c>
      <c r="S3120" s="1" t="s">
        <v>36</v>
      </c>
      <c r="T3120" s="1" t="s">
        <v>10</v>
      </c>
      <c r="U3120" s="1" t="s">
        <v>22</v>
      </c>
    </row>
    <row r="3121" spans="1:21" x14ac:dyDescent="0.25">
      <c r="A3121">
        <v>3123</v>
      </c>
      <c r="B3121">
        <f>IF(IFERROR(VLOOKUP(Origen[[#This Row],[Customer ID]],A3122:A7020,1,FALSE),0)&gt;0,1,0)</f>
        <v>0</v>
      </c>
      <c r="C3121">
        <v>23</v>
      </c>
      <c r="D3121" s="1" t="s">
        <v>134</v>
      </c>
      <c r="E3121" s="1" t="str">
        <f>IF(Origen[[#This Row],[Genero Sin Depurar]]="","Desconocido",Origen[[#This Row],[Genero Sin Depurar]])</f>
        <v>Female</v>
      </c>
      <c r="F3121" s="1" t="s">
        <v>107</v>
      </c>
      <c r="G3121" s="1" t="s">
        <v>4</v>
      </c>
      <c r="H3121" s="2">
        <v>51536</v>
      </c>
      <c r="I3121" s="2" t="str">
        <f>TEXT(Origen[[#This Row],[Fecha Compra]],"dddd")</f>
        <v>lunes</v>
      </c>
      <c r="J3121" s="7" t="str">
        <f>TEXT(MONTH(Origen[[#This Row],[Fecha Compra]]),"MM")</f>
        <v>01</v>
      </c>
      <c r="K3121" s="7">
        <f>YEAR(Origen[[#This Row],[Fecha Compra]])</f>
        <v>2041</v>
      </c>
      <c r="L3121">
        <v>34</v>
      </c>
      <c r="M3121">
        <v>45</v>
      </c>
      <c r="N3121">
        <f>Origen[[#This Row],[Unidades]]*Origen[[#This Row],[PVP]]</f>
        <v>1530</v>
      </c>
      <c r="O3121" s="1" t="s">
        <v>124</v>
      </c>
      <c r="P3121" s="1" t="s">
        <v>26</v>
      </c>
      <c r="Q3121" s="1" t="s">
        <v>51</v>
      </c>
      <c r="R3121" s="1" t="s">
        <v>39</v>
      </c>
      <c r="S3121" s="1" t="s">
        <v>9</v>
      </c>
      <c r="T3121" s="1" t="s">
        <v>21</v>
      </c>
      <c r="U3121" s="1" t="s">
        <v>11</v>
      </c>
    </row>
    <row r="3122" spans="1:21" x14ac:dyDescent="0.25">
      <c r="A3122">
        <v>3124</v>
      </c>
      <c r="B3122">
        <f>IF(IFERROR(VLOOKUP(Origen[[#This Row],[Customer ID]],A3123:A7021,1,FALSE),0)&gt;0,1,0)</f>
        <v>0</v>
      </c>
      <c r="C3122">
        <v>57</v>
      </c>
      <c r="D3122" s="1" t="s">
        <v>134</v>
      </c>
      <c r="E3122" s="1" t="str">
        <f>IF(Origen[[#This Row],[Genero Sin Depurar]]="","Desconocido",Origen[[#This Row],[Genero Sin Depurar]])</f>
        <v>Female</v>
      </c>
      <c r="F3122" s="1" t="s">
        <v>48</v>
      </c>
      <c r="G3122" s="1" t="s">
        <v>49</v>
      </c>
      <c r="H3122" s="2">
        <v>51538</v>
      </c>
      <c r="I3122" s="2" t="str">
        <f>TEXT(Origen[[#This Row],[Fecha Compra]],"dddd")</f>
        <v>miércoles</v>
      </c>
      <c r="J3122" s="7" t="str">
        <f>TEXT(MONTH(Origen[[#This Row],[Fecha Compra]]),"MM")</f>
        <v>01</v>
      </c>
      <c r="K3122" s="7">
        <f>YEAR(Origen[[#This Row],[Fecha Compra]])</f>
        <v>2041</v>
      </c>
      <c r="L3122">
        <v>40</v>
      </c>
      <c r="M3122">
        <v>77</v>
      </c>
      <c r="N3122">
        <f>Origen[[#This Row],[Unidades]]*Origen[[#This Row],[PVP]]</f>
        <v>3080</v>
      </c>
      <c r="O3122" s="1" t="s">
        <v>128</v>
      </c>
      <c r="P3122" s="1" t="s">
        <v>74</v>
      </c>
      <c r="Q3122" s="1" t="s">
        <v>90</v>
      </c>
      <c r="R3122" s="1" t="s">
        <v>39</v>
      </c>
      <c r="S3122" s="1" t="s">
        <v>27</v>
      </c>
      <c r="T3122" s="1" t="s">
        <v>10</v>
      </c>
      <c r="U3122" s="1" t="s">
        <v>58</v>
      </c>
    </row>
    <row r="3123" spans="1:21" x14ac:dyDescent="0.25">
      <c r="A3123">
        <v>3125</v>
      </c>
      <c r="B3123">
        <f>IF(IFERROR(VLOOKUP(Origen[[#This Row],[Customer ID]],A3124:A7022,1,FALSE),0)&gt;0,1,0)</f>
        <v>0</v>
      </c>
      <c r="C3123">
        <v>57</v>
      </c>
      <c r="D3123" s="1" t="s">
        <v>134</v>
      </c>
      <c r="E3123" s="1" t="str">
        <f>IF(Origen[[#This Row],[Genero Sin Depurar]]="","Desconocido",Origen[[#This Row],[Genero Sin Depurar]])</f>
        <v>Female</v>
      </c>
      <c r="F3123" s="1" t="s">
        <v>88</v>
      </c>
      <c r="G3123" s="1" t="s">
        <v>49</v>
      </c>
      <c r="H3123" s="2">
        <v>51540</v>
      </c>
      <c r="I3123" s="2" t="str">
        <f>TEXT(Origen[[#This Row],[Fecha Compra]],"dddd")</f>
        <v>viernes</v>
      </c>
      <c r="J3123" s="7" t="str">
        <f>TEXT(MONTH(Origen[[#This Row],[Fecha Compra]]),"MM")</f>
        <v>01</v>
      </c>
      <c r="K3123" s="7">
        <f>YEAR(Origen[[#This Row],[Fecha Compra]])</f>
        <v>2041</v>
      </c>
      <c r="L3123">
        <v>4</v>
      </c>
      <c r="M3123">
        <v>51</v>
      </c>
      <c r="N3123">
        <f>Origen[[#This Row],[Unidades]]*Origen[[#This Row],[PVP]]</f>
        <v>204</v>
      </c>
      <c r="O3123" s="1" t="s">
        <v>81</v>
      </c>
      <c r="P3123" s="1" t="s">
        <v>26</v>
      </c>
      <c r="Q3123" s="1" t="s">
        <v>82</v>
      </c>
      <c r="R3123" s="1" t="s">
        <v>35</v>
      </c>
      <c r="S3123" s="1" t="s">
        <v>36</v>
      </c>
      <c r="T3123" s="1" t="s">
        <v>15</v>
      </c>
      <c r="U3123" s="1" t="s">
        <v>79</v>
      </c>
    </row>
    <row r="3124" spans="1:21" x14ac:dyDescent="0.25">
      <c r="A3124">
        <v>3126</v>
      </c>
      <c r="B3124">
        <f>IF(IFERROR(VLOOKUP(Origen[[#This Row],[Customer ID]],A3125:A7023,1,FALSE),0)&gt;0,1,0)</f>
        <v>0</v>
      </c>
      <c r="C3124">
        <v>33</v>
      </c>
      <c r="D3124" s="1" t="s">
        <v>134</v>
      </c>
      <c r="E3124" s="1" t="str">
        <f>IF(Origen[[#This Row],[Genero Sin Depurar]]="","Desconocido",Origen[[#This Row],[Genero Sin Depurar]])</f>
        <v>Female</v>
      </c>
      <c r="F3124" s="1" t="s">
        <v>44</v>
      </c>
      <c r="G3124" s="1" t="s">
        <v>45</v>
      </c>
      <c r="H3124" s="2">
        <v>51542</v>
      </c>
      <c r="I3124" s="2" t="str">
        <f>TEXT(Origen[[#This Row],[Fecha Compra]],"dddd")</f>
        <v>domingo</v>
      </c>
      <c r="J3124" s="7" t="str">
        <f>TEXT(MONTH(Origen[[#This Row],[Fecha Compra]]),"MM")</f>
        <v>01</v>
      </c>
      <c r="K3124" s="7">
        <f>YEAR(Origen[[#This Row],[Fecha Compra]])</f>
        <v>2041</v>
      </c>
      <c r="L3124">
        <v>3</v>
      </c>
      <c r="M3124">
        <v>26</v>
      </c>
      <c r="N3124">
        <f>Origen[[#This Row],[Unidades]]*Origen[[#This Row],[PVP]]</f>
        <v>78</v>
      </c>
      <c r="O3124" s="1" t="s">
        <v>29</v>
      </c>
      <c r="P3124" s="1" t="s">
        <v>6</v>
      </c>
      <c r="Q3124" s="1" t="s">
        <v>75</v>
      </c>
      <c r="R3124" s="1" t="s">
        <v>19</v>
      </c>
      <c r="S3124" s="1" t="s">
        <v>36</v>
      </c>
      <c r="T3124" s="1" t="s">
        <v>15</v>
      </c>
      <c r="U3124" s="1" t="s">
        <v>40</v>
      </c>
    </row>
    <row r="3125" spans="1:21" x14ac:dyDescent="0.25">
      <c r="A3125">
        <v>3127</v>
      </c>
      <c r="B3125">
        <f>IF(IFERROR(VLOOKUP(Origen[[#This Row],[Customer ID]],A3126:A7024,1,FALSE),0)&gt;0,1,0)</f>
        <v>0</v>
      </c>
      <c r="C3125">
        <v>57</v>
      </c>
      <c r="D3125" s="1" t="s">
        <v>134</v>
      </c>
      <c r="E3125" s="1" t="str">
        <f>IF(Origen[[#This Row],[Genero Sin Depurar]]="","Desconocido",Origen[[#This Row],[Genero Sin Depurar]])</f>
        <v>Female</v>
      </c>
      <c r="F3125" s="1" t="s">
        <v>71</v>
      </c>
      <c r="G3125" s="1" t="s">
        <v>49</v>
      </c>
      <c r="H3125" s="2">
        <v>51544</v>
      </c>
      <c r="I3125" s="2" t="str">
        <f>TEXT(Origen[[#This Row],[Fecha Compra]],"dddd")</f>
        <v>martes</v>
      </c>
      <c r="J3125" s="7" t="str">
        <f>TEXT(MONTH(Origen[[#This Row],[Fecha Compra]]),"MM")</f>
        <v>01</v>
      </c>
      <c r="K3125" s="7">
        <f>YEAR(Origen[[#This Row],[Fecha Compra]])</f>
        <v>2041</v>
      </c>
      <c r="L3125">
        <v>28</v>
      </c>
      <c r="M3125">
        <v>76</v>
      </c>
      <c r="N3125">
        <f>Origen[[#This Row],[Unidades]]*Origen[[#This Row],[PVP]]</f>
        <v>2128</v>
      </c>
      <c r="O3125" s="1" t="s">
        <v>13</v>
      </c>
      <c r="P3125" s="1" t="s">
        <v>6</v>
      </c>
      <c r="Q3125" s="1" t="s">
        <v>75</v>
      </c>
      <c r="R3125" s="1" t="s">
        <v>8</v>
      </c>
      <c r="S3125" s="1" t="s">
        <v>56</v>
      </c>
      <c r="T3125" s="1" t="s">
        <v>57</v>
      </c>
      <c r="U3125" s="1" t="s">
        <v>58</v>
      </c>
    </row>
    <row r="3126" spans="1:21" x14ac:dyDescent="0.25">
      <c r="A3126">
        <v>3128</v>
      </c>
      <c r="B3126">
        <f>IF(IFERROR(VLOOKUP(Origen[[#This Row],[Customer ID]],A3127:A7025,1,FALSE),0)&gt;0,1,0)</f>
        <v>0</v>
      </c>
      <c r="C3126">
        <v>55</v>
      </c>
      <c r="D3126" s="1" t="s">
        <v>134</v>
      </c>
      <c r="E3126" s="1" t="str">
        <f>IF(Origen[[#This Row],[Genero Sin Depurar]]="","Desconocido",Origen[[#This Row],[Genero Sin Depurar]])</f>
        <v>Female</v>
      </c>
      <c r="F3126" s="1" t="s">
        <v>125</v>
      </c>
      <c r="G3126" s="1" t="s">
        <v>49</v>
      </c>
      <c r="H3126" s="2">
        <v>51546</v>
      </c>
      <c r="I3126" s="2" t="str">
        <f>TEXT(Origen[[#This Row],[Fecha Compra]],"dddd")</f>
        <v>jueves</v>
      </c>
      <c r="J3126" s="7" t="str">
        <f>TEXT(MONTH(Origen[[#This Row],[Fecha Compra]]),"MM")</f>
        <v>01</v>
      </c>
      <c r="K3126" s="7">
        <f>YEAR(Origen[[#This Row],[Fecha Compra]])</f>
        <v>2041</v>
      </c>
      <c r="L3126">
        <v>43</v>
      </c>
      <c r="M3126">
        <v>94</v>
      </c>
      <c r="N3126">
        <f>Origen[[#This Row],[Unidades]]*Origen[[#This Row],[PVP]]</f>
        <v>4042</v>
      </c>
      <c r="O3126" s="1" t="s">
        <v>42</v>
      </c>
      <c r="P3126" s="1" t="s">
        <v>26</v>
      </c>
      <c r="Q3126" s="1" t="s">
        <v>100</v>
      </c>
      <c r="R3126" s="1" t="s">
        <v>8</v>
      </c>
      <c r="S3126" s="1" t="s">
        <v>20</v>
      </c>
      <c r="T3126" s="1" t="s">
        <v>21</v>
      </c>
      <c r="U3126" s="1" t="s">
        <v>79</v>
      </c>
    </row>
    <row r="3127" spans="1:21" x14ac:dyDescent="0.25">
      <c r="A3127">
        <v>3129</v>
      </c>
      <c r="B3127">
        <f>IF(IFERROR(VLOOKUP(Origen[[#This Row],[Customer ID]],A3128:A7026,1,FALSE),0)&gt;0,1,0)</f>
        <v>0</v>
      </c>
      <c r="C3127">
        <v>65</v>
      </c>
      <c r="D3127" s="1" t="s">
        <v>134</v>
      </c>
      <c r="E3127" s="1" t="str">
        <f>IF(Origen[[#This Row],[Genero Sin Depurar]]="","Desconocido",Origen[[#This Row],[Genero Sin Depurar]])</f>
        <v>Female</v>
      </c>
      <c r="F3127" s="1" t="s">
        <v>84</v>
      </c>
      <c r="G3127" s="1" t="s">
        <v>45</v>
      </c>
      <c r="H3127" s="2">
        <v>51548</v>
      </c>
      <c r="I3127" s="2" t="str">
        <f>TEXT(Origen[[#This Row],[Fecha Compra]],"dddd")</f>
        <v>sábado</v>
      </c>
      <c r="J3127" s="7" t="str">
        <f>TEXT(MONTH(Origen[[#This Row],[Fecha Compra]]),"MM")</f>
        <v>01</v>
      </c>
      <c r="K3127" s="7">
        <f>YEAR(Origen[[#This Row],[Fecha Compra]])</f>
        <v>2041</v>
      </c>
      <c r="L3127">
        <v>20</v>
      </c>
      <c r="M3127">
        <v>32</v>
      </c>
      <c r="N3127">
        <f>Origen[[#This Row],[Unidades]]*Origen[[#This Row],[PVP]]</f>
        <v>640</v>
      </c>
      <c r="O3127" s="1" t="s">
        <v>54</v>
      </c>
      <c r="P3127" s="1" t="s">
        <v>18</v>
      </c>
      <c r="Q3127" s="1" t="s">
        <v>108</v>
      </c>
      <c r="R3127" s="1" t="s">
        <v>39</v>
      </c>
      <c r="S3127" s="1" t="s">
        <v>36</v>
      </c>
      <c r="T3127" s="1" t="s">
        <v>15</v>
      </c>
      <c r="U3127" s="1" t="s">
        <v>31</v>
      </c>
    </row>
    <row r="3128" spans="1:21" x14ac:dyDescent="0.25">
      <c r="A3128">
        <v>3130</v>
      </c>
      <c r="B3128">
        <f>IF(IFERROR(VLOOKUP(Origen[[#This Row],[Customer ID]],A3129:A7027,1,FALSE),0)&gt;0,1,0)</f>
        <v>0</v>
      </c>
      <c r="C3128">
        <v>60</v>
      </c>
      <c r="D3128" s="1" t="s">
        <v>134</v>
      </c>
      <c r="E3128" s="1" t="str">
        <f>IF(Origen[[#This Row],[Genero Sin Depurar]]="","Desconocido",Origen[[#This Row],[Genero Sin Depurar]])</f>
        <v>Female</v>
      </c>
      <c r="F3128" s="1" t="s">
        <v>23</v>
      </c>
      <c r="G3128" s="1" t="s">
        <v>24</v>
      </c>
      <c r="H3128" s="2">
        <v>51550</v>
      </c>
      <c r="I3128" s="2" t="str">
        <f>TEXT(Origen[[#This Row],[Fecha Compra]],"dddd")</f>
        <v>lunes</v>
      </c>
      <c r="J3128" s="7" t="str">
        <f>TEXT(MONTH(Origen[[#This Row],[Fecha Compra]]),"MM")</f>
        <v>01</v>
      </c>
      <c r="K3128" s="7">
        <f>YEAR(Origen[[#This Row],[Fecha Compra]])</f>
        <v>2041</v>
      </c>
      <c r="L3128">
        <v>40</v>
      </c>
      <c r="M3128">
        <v>20</v>
      </c>
      <c r="N3128">
        <f>Origen[[#This Row],[Unidades]]*Origen[[#This Row],[PVP]]</f>
        <v>800</v>
      </c>
      <c r="O3128" s="1" t="s">
        <v>110</v>
      </c>
      <c r="P3128" s="1" t="s">
        <v>18</v>
      </c>
      <c r="Q3128" s="1" t="s">
        <v>91</v>
      </c>
      <c r="R3128" s="1" t="s">
        <v>35</v>
      </c>
      <c r="S3128" s="1" t="s">
        <v>9</v>
      </c>
      <c r="T3128" s="1" t="s">
        <v>10</v>
      </c>
      <c r="U3128" s="1" t="s">
        <v>79</v>
      </c>
    </row>
    <row r="3129" spans="1:21" x14ac:dyDescent="0.25">
      <c r="A3129">
        <v>3131</v>
      </c>
      <c r="B3129">
        <f>IF(IFERROR(VLOOKUP(Origen[[#This Row],[Customer ID]],A3130:A7028,1,FALSE),0)&gt;0,1,0)</f>
        <v>0</v>
      </c>
      <c r="C3129">
        <v>52</v>
      </c>
      <c r="D3129" s="1" t="s">
        <v>134</v>
      </c>
      <c r="E3129" s="1" t="str">
        <f>IF(Origen[[#This Row],[Genero Sin Depurar]]="","Desconocido",Origen[[#This Row],[Genero Sin Depurar]])</f>
        <v>Female</v>
      </c>
      <c r="F3129" s="1" t="s">
        <v>77</v>
      </c>
      <c r="G3129" s="1" t="s">
        <v>4</v>
      </c>
      <c r="H3129" s="2">
        <v>51552</v>
      </c>
      <c r="I3129" s="2" t="str">
        <f>TEXT(Origen[[#This Row],[Fecha Compra]],"dddd")</f>
        <v>miércoles</v>
      </c>
      <c r="J3129" s="7" t="str">
        <f>TEXT(MONTH(Origen[[#This Row],[Fecha Compra]]),"MM")</f>
        <v>01</v>
      </c>
      <c r="K3129" s="7">
        <f>YEAR(Origen[[#This Row],[Fecha Compra]])</f>
        <v>2041</v>
      </c>
      <c r="L3129">
        <v>34</v>
      </c>
      <c r="M3129">
        <v>20</v>
      </c>
      <c r="N3129">
        <f>Origen[[#This Row],[Unidades]]*Origen[[#This Row],[PVP]]</f>
        <v>680</v>
      </c>
      <c r="O3129" s="1" t="s">
        <v>111</v>
      </c>
      <c r="P3129" s="1" t="s">
        <v>26</v>
      </c>
      <c r="Q3129" s="1" t="s">
        <v>116</v>
      </c>
      <c r="R3129" s="1" t="s">
        <v>35</v>
      </c>
      <c r="S3129" s="1" t="s">
        <v>56</v>
      </c>
      <c r="T3129" s="1" t="s">
        <v>10</v>
      </c>
      <c r="U3129" s="1" t="s">
        <v>79</v>
      </c>
    </row>
    <row r="3130" spans="1:21" x14ac:dyDescent="0.25">
      <c r="A3130">
        <v>3132</v>
      </c>
      <c r="B3130">
        <f>IF(IFERROR(VLOOKUP(Origen[[#This Row],[Customer ID]],A3131:A7029,1,FALSE),0)&gt;0,1,0)</f>
        <v>0</v>
      </c>
      <c r="C3130">
        <v>34</v>
      </c>
      <c r="D3130" s="1" t="s">
        <v>134</v>
      </c>
      <c r="E3130" s="1" t="str">
        <f>IF(Origen[[#This Row],[Genero Sin Depurar]]="","Desconocido",Origen[[#This Row],[Genero Sin Depurar]])</f>
        <v>Female</v>
      </c>
      <c r="F3130" s="1" t="s">
        <v>84</v>
      </c>
      <c r="G3130" s="1" t="s">
        <v>45</v>
      </c>
      <c r="H3130" s="2">
        <v>51554</v>
      </c>
      <c r="I3130" s="2" t="str">
        <f>TEXT(Origen[[#This Row],[Fecha Compra]],"dddd")</f>
        <v>viernes</v>
      </c>
      <c r="J3130" s="7" t="str">
        <f>TEXT(MONTH(Origen[[#This Row],[Fecha Compra]]),"MM")</f>
        <v>01</v>
      </c>
      <c r="K3130" s="7">
        <f>YEAR(Origen[[#This Row],[Fecha Compra]])</f>
        <v>2041</v>
      </c>
      <c r="L3130">
        <v>11</v>
      </c>
      <c r="M3130">
        <v>59</v>
      </c>
      <c r="N3130">
        <f>Origen[[#This Row],[Unidades]]*Origen[[#This Row],[PVP]]</f>
        <v>649</v>
      </c>
      <c r="O3130" s="1" t="s">
        <v>96</v>
      </c>
      <c r="P3130" s="1" t="s">
        <v>26</v>
      </c>
      <c r="Q3130" s="1" t="s">
        <v>82</v>
      </c>
      <c r="R3130" s="1" t="s">
        <v>39</v>
      </c>
      <c r="S3130" s="1" t="s">
        <v>56</v>
      </c>
      <c r="T3130" s="1" t="s">
        <v>57</v>
      </c>
      <c r="U3130" s="1" t="s">
        <v>79</v>
      </c>
    </row>
    <row r="3131" spans="1:21" x14ac:dyDescent="0.25">
      <c r="A3131">
        <v>3133</v>
      </c>
      <c r="B3131">
        <f>IF(IFERROR(VLOOKUP(Origen[[#This Row],[Customer ID]],A3132:A7030,1,FALSE),0)&gt;0,1,0)</f>
        <v>0</v>
      </c>
      <c r="C3131">
        <v>33</v>
      </c>
      <c r="D3131" s="1" t="s">
        <v>134</v>
      </c>
      <c r="E3131" s="1" t="str">
        <f>IF(Origen[[#This Row],[Genero Sin Depurar]]="","Desconocido",Origen[[#This Row],[Genero Sin Depurar]])</f>
        <v>Female</v>
      </c>
      <c r="F3131" s="1" t="s">
        <v>12</v>
      </c>
      <c r="G3131" s="1" t="s">
        <v>4</v>
      </c>
      <c r="H3131" s="2">
        <v>51556</v>
      </c>
      <c r="I3131" s="2" t="str">
        <f>TEXT(Origen[[#This Row],[Fecha Compra]],"dddd")</f>
        <v>domingo</v>
      </c>
      <c r="J3131" s="7" t="str">
        <f>TEXT(MONTH(Origen[[#This Row],[Fecha Compra]]),"MM")</f>
        <v>01</v>
      </c>
      <c r="K3131" s="7">
        <f>YEAR(Origen[[#This Row],[Fecha Compra]])</f>
        <v>2041</v>
      </c>
      <c r="L3131">
        <v>26</v>
      </c>
      <c r="M3131">
        <v>97</v>
      </c>
      <c r="N3131">
        <f>Origen[[#This Row],[Unidades]]*Origen[[#This Row],[PVP]]</f>
        <v>2522</v>
      </c>
      <c r="O3131" s="1" t="s">
        <v>133</v>
      </c>
      <c r="P3131" s="1" t="s">
        <v>26</v>
      </c>
      <c r="Q3131" s="1" t="s">
        <v>116</v>
      </c>
      <c r="R3131" s="1" t="s">
        <v>35</v>
      </c>
      <c r="S3131" s="1" t="s">
        <v>9</v>
      </c>
      <c r="T3131" s="1" t="s">
        <v>15</v>
      </c>
      <c r="U3131" s="1" t="s">
        <v>40</v>
      </c>
    </row>
    <row r="3132" spans="1:21" x14ac:dyDescent="0.25">
      <c r="A3132">
        <v>3134</v>
      </c>
      <c r="B3132">
        <f>IF(IFERROR(VLOOKUP(Origen[[#This Row],[Customer ID]],A3133:A7031,1,FALSE),0)&gt;0,1,0)</f>
        <v>0</v>
      </c>
      <c r="C3132">
        <v>58</v>
      </c>
      <c r="D3132" s="1" t="s">
        <v>134</v>
      </c>
      <c r="E3132" s="1" t="str">
        <f>IF(Origen[[#This Row],[Genero Sin Depurar]]="","Desconocido",Origen[[#This Row],[Genero Sin Depurar]])</f>
        <v>Female</v>
      </c>
      <c r="F3132" s="1" t="s">
        <v>95</v>
      </c>
      <c r="G3132" s="1" t="s">
        <v>4</v>
      </c>
      <c r="H3132" s="2">
        <v>51558</v>
      </c>
      <c r="I3132" s="2" t="str">
        <f>TEXT(Origen[[#This Row],[Fecha Compra]],"dddd")</f>
        <v>martes</v>
      </c>
      <c r="J3132" s="7" t="str">
        <f>TEXT(MONTH(Origen[[#This Row],[Fecha Compra]]),"MM")</f>
        <v>01</v>
      </c>
      <c r="K3132" s="7">
        <f>YEAR(Origen[[#This Row],[Fecha Compra]])</f>
        <v>2041</v>
      </c>
      <c r="L3132">
        <v>29</v>
      </c>
      <c r="M3132">
        <v>68</v>
      </c>
      <c r="N3132">
        <f>Origen[[#This Row],[Unidades]]*Origen[[#This Row],[PVP]]</f>
        <v>1972</v>
      </c>
      <c r="O3132" s="1" t="s">
        <v>54</v>
      </c>
      <c r="P3132" s="1" t="s">
        <v>26</v>
      </c>
      <c r="Q3132" s="1" t="s">
        <v>103</v>
      </c>
      <c r="R3132" s="1" t="s">
        <v>19</v>
      </c>
      <c r="S3132" s="1" t="s">
        <v>27</v>
      </c>
      <c r="T3132" s="1" t="s">
        <v>15</v>
      </c>
      <c r="U3132" s="1" t="s">
        <v>58</v>
      </c>
    </row>
    <row r="3133" spans="1:21" x14ac:dyDescent="0.25">
      <c r="A3133">
        <v>3135</v>
      </c>
      <c r="B3133">
        <f>IF(IFERROR(VLOOKUP(Origen[[#This Row],[Customer ID]],A3134:A7032,1,FALSE),0)&gt;0,1,0)</f>
        <v>0</v>
      </c>
      <c r="C3133">
        <v>35</v>
      </c>
      <c r="D3133" s="1" t="s">
        <v>134</v>
      </c>
      <c r="E3133" s="1" t="str">
        <f>IF(Origen[[#This Row],[Genero Sin Depurar]]="","Desconocido",Origen[[#This Row],[Genero Sin Depurar]])</f>
        <v>Female</v>
      </c>
      <c r="F3133" s="1" t="s">
        <v>119</v>
      </c>
      <c r="G3133" s="1" t="s">
        <v>24</v>
      </c>
      <c r="H3133" s="2">
        <v>51560</v>
      </c>
      <c r="I3133" s="2" t="str">
        <f>TEXT(Origen[[#This Row],[Fecha Compra]],"dddd")</f>
        <v>jueves</v>
      </c>
      <c r="J3133" s="7" t="str">
        <f>TEXT(MONTH(Origen[[#This Row],[Fecha Compra]]),"MM")</f>
        <v>01</v>
      </c>
      <c r="K3133" s="7">
        <f>YEAR(Origen[[#This Row],[Fecha Compra]])</f>
        <v>2041</v>
      </c>
      <c r="L3133">
        <v>47</v>
      </c>
      <c r="M3133">
        <v>66</v>
      </c>
      <c r="N3133">
        <f>Origen[[#This Row],[Unidades]]*Origen[[#This Row],[PVP]]</f>
        <v>3102</v>
      </c>
      <c r="O3133" s="1" t="s">
        <v>5</v>
      </c>
      <c r="P3133" s="1" t="s">
        <v>6</v>
      </c>
      <c r="Q3133" s="1" t="s">
        <v>7</v>
      </c>
      <c r="R3133" s="1" t="s">
        <v>19</v>
      </c>
      <c r="S3133" s="1" t="s">
        <v>56</v>
      </c>
      <c r="T3133" s="1" t="s">
        <v>57</v>
      </c>
      <c r="U3133" s="1" t="s">
        <v>22</v>
      </c>
    </row>
    <row r="3134" spans="1:21" x14ac:dyDescent="0.25">
      <c r="A3134">
        <v>3136</v>
      </c>
      <c r="B3134">
        <f>IF(IFERROR(VLOOKUP(Origen[[#This Row],[Customer ID]],A3135:A7033,1,FALSE),0)&gt;0,1,0)</f>
        <v>0</v>
      </c>
      <c r="C3134">
        <v>68</v>
      </c>
      <c r="D3134" s="1" t="s">
        <v>134</v>
      </c>
      <c r="E3134" s="1" t="str">
        <f>IF(Origen[[#This Row],[Genero Sin Depurar]]="","Desconocido",Origen[[#This Row],[Genero Sin Depurar]])</f>
        <v>Female</v>
      </c>
      <c r="F3134" s="1" t="s">
        <v>53</v>
      </c>
      <c r="G3134" s="1" t="s">
        <v>24</v>
      </c>
      <c r="H3134" s="2">
        <v>51562</v>
      </c>
      <c r="I3134" s="2" t="str">
        <f>TEXT(Origen[[#This Row],[Fecha Compra]],"dddd")</f>
        <v>sábado</v>
      </c>
      <c r="J3134" s="7" t="str">
        <f>TEXT(MONTH(Origen[[#This Row],[Fecha Compra]]),"MM")</f>
        <v>01</v>
      </c>
      <c r="K3134" s="7">
        <f>YEAR(Origen[[#This Row],[Fecha Compra]])</f>
        <v>2041</v>
      </c>
      <c r="L3134">
        <v>48</v>
      </c>
      <c r="M3134">
        <v>85</v>
      </c>
      <c r="N3134">
        <f>Origen[[#This Row],[Unidades]]*Origen[[#This Row],[PVP]]</f>
        <v>4080</v>
      </c>
      <c r="O3134" s="1" t="s">
        <v>98</v>
      </c>
      <c r="P3134" s="1" t="s">
        <v>6</v>
      </c>
      <c r="Q3134" s="1" t="s">
        <v>116</v>
      </c>
      <c r="R3134" s="1" t="s">
        <v>19</v>
      </c>
      <c r="S3134" s="1" t="s">
        <v>20</v>
      </c>
      <c r="T3134" s="1" t="s">
        <v>10</v>
      </c>
      <c r="U3134" s="1" t="s">
        <v>11</v>
      </c>
    </row>
    <row r="3135" spans="1:21" x14ac:dyDescent="0.25">
      <c r="A3135">
        <v>3137</v>
      </c>
      <c r="B3135">
        <f>IF(IFERROR(VLOOKUP(Origen[[#This Row],[Customer ID]],A3136:A7034,1,FALSE),0)&gt;0,1,0)</f>
        <v>0</v>
      </c>
      <c r="C3135">
        <v>58</v>
      </c>
      <c r="D3135" s="1" t="s">
        <v>134</v>
      </c>
      <c r="E3135" s="1" t="str">
        <f>IF(Origen[[#This Row],[Genero Sin Depurar]]="","Desconocido",Origen[[#This Row],[Genero Sin Depurar]])</f>
        <v>Female</v>
      </c>
      <c r="F3135" s="1" t="s">
        <v>69</v>
      </c>
      <c r="G3135" s="1" t="s">
        <v>4</v>
      </c>
      <c r="H3135" s="2">
        <v>51564</v>
      </c>
      <c r="I3135" s="2" t="str">
        <f>TEXT(Origen[[#This Row],[Fecha Compra]],"dddd")</f>
        <v>lunes</v>
      </c>
      <c r="J3135" s="7" t="str">
        <f>TEXT(MONTH(Origen[[#This Row],[Fecha Compra]]),"MM")</f>
        <v>01</v>
      </c>
      <c r="K3135" s="7">
        <f>YEAR(Origen[[#This Row],[Fecha Compra]])</f>
        <v>2041</v>
      </c>
      <c r="L3135">
        <v>29</v>
      </c>
      <c r="M3135">
        <v>32</v>
      </c>
      <c r="N3135">
        <f>Origen[[#This Row],[Unidades]]*Origen[[#This Row],[PVP]]</f>
        <v>928</v>
      </c>
      <c r="O3135" s="1" t="s">
        <v>130</v>
      </c>
      <c r="P3135" s="1" t="s">
        <v>26</v>
      </c>
      <c r="Q3135" s="1" t="s">
        <v>7</v>
      </c>
      <c r="R3135" s="1" t="s">
        <v>39</v>
      </c>
      <c r="S3135" s="1" t="s">
        <v>27</v>
      </c>
      <c r="T3135" s="1" t="s">
        <v>15</v>
      </c>
      <c r="U3135" s="1" t="s">
        <v>58</v>
      </c>
    </row>
    <row r="3136" spans="1:21" x14ac:dyDescent="0.25">
      <c r="A3136">
        <v>3138</v>
      </c>
      <c r="B3136">
        <f>IF(IFERROR(VLOOKUP(Origen[[#This Row],[Customer ID]],A3137:A7035,1,FALSE),0)&gt;0,1,0)</f>
        <v>0</v>
      </c>
      <c r="C3136">
        <v>34</v>
      </c>
      <c r="D3136" s="1" t="s">
        <v>134</v>
      </c>
      <c r="E3136" s="1" t="str">
        <f>IF(Origen[[#This Row],[Genero Sin Depurar]]="","Desconocido",Origen[[#This Row],[Genero Sin Depurar]])</f>
        <v>Female</v>
      </c>
      <c r="F3136" s="1" t="s">
        <v>44</v>
      </c>
      <c r="G3136" s="1" t="s">
        <v>45</v>
      </c>
      <c r="H3136" s="2">
        <v>51566</v>
      </c>
      <c r="I3136" s="2" t="str">
        <f>TEXT(Origen[[#This Row],[Fecha Compra]],"dddd")</f>
        <v>miércoles</v>
      </c>
      <c r="J3136" s="7" t="str">
        <f>TEXT(MONTH(Origen[[#This Row],[Fecha Compra]]),"MM")</f>
        <v>01</v>
      </c>
      <c r="K3136" s="7">
        <f>YEAR(Origen[[#This Row],[Fecha Compra]])</f>
        <v>2041</v>
      </c>
      <c r="L3136">
        <v>14</v>
      </c>
      <c r="M3136">
        <v>44</v>
      </c>
      <c r="N3136">
        <f>Origen[[#This Row],[Unidades]]*Origen[[#This Row],[PVP]]</f>
        <v>616</v>
      </c>
      <c r="O3136" s="1" t="s">
        <v>42</v>
      </c>
      <c r="P3136" s="1" t="s">
        <v>26</v>
      </c>
      <c r="Q3136" s="1" t="s">
        <v>30</v>
      </c>
      <c r="R3136" s="1" t="s">
        <v>19</v>
      </c>
      <c r="S3136" s="1" t="s">
        <v>52</v>
      </c>
      <c r="T3136" s="1" t="s">
        <v>57</v>
      </c>
      <c r="U3136" s="1" t="s">
        <v>70</v>
      </c>
    </row>
    <row r="3137" spans="1:21" x14ac:dyDescent="0.25">
      <c r="A3137">
        <v>3139</v>
      </c>
      <c r="B3137">
        <f>IF(IFERROR(VLOOKUP(Origen[[#This Row],[Customer ID]],A3138:A7036,1,FALSE),0)&gt;0,1,0)</f>
        <v>0</v>
      </c>
      <c r="C3137">
        <v>47</v>
      </c>
      <c r="D3137" s="1" t="s">
        <v>134</v>
      </c>
      <c r="E3137" s="1" t="str">
        <f>IF(Origen[[#This Row],[Genero Sin Depurar]]="","Desconocido",Origen[[#This Row],[Genero Sin Depurar]])</f>
        <v>Female</v>
      </c>
      <c r="F3137" s="1" t="s">
        <v>3</v>
      </c>
      <c r="G3137" s="1" t="s">
        <v>4</v>
      </c>
      <c r="H3137" s="2">
        <v>51568</v>
      </c>
      <c r="I3137" s="2" t="str">
        <f>TEXT(Origen[[#This Row],[Fecha Compra]],"dddd")</f>
        <v>viernes</v>
      </c>
      <c r="J3137" s="7" t="str">
        <f>TEXT(MONTH(Origen[[#This Row],[Fecha Compra]]),"MM")</f>
        <v>01</v>
      </c>
      <c r="K3137" s="7">
        <f>YEAR(Origen[[#This Row],[Fecha Compra]])</f>
        <v>2041</v>
      </c>
      <c r="L3137">
        <v>40</v>
      </c>
      <c r="M3137">
        <v>95</v>
      </c>
      <c r="N3137">
        <f>Origen[[#This Row],[Unidades]]*Origen[[#This Row],[PVP]]</f>
        <v>3800</v>
      </c>
      <c r="O3137" s="1" t="s">
        <v>5</v>
      </c>
      <c r="P3137" s="1" t="s">
        <v>6</v>
      </c>
      <c r="Q3137" s="1" t="s">
        <v>7</v>
      </c>
      <c r="R3137" s="1" t="s">
        <v>39</v>
      </c>
      <c r="S3137" s="1" t="s">
        <v>27</v>
      </c>
      <c r="T3137" s="1" t="s">
        <v>15</v>
      </c>
      <c r="U3137" s="1" t="s">
        <v>79</v>
      </c>
    </row>
    <row r="3138" spans="1:21" x14ac:dyDescent="0.25">
      <c r="A3138">
        <v>3140</v>
      </c>
      <c r="B3138">
        <f>IF(IFERROR(VLOOKUP(Origen[[#This Row],[Customer ID]],A3139:A7037,1,FALSE),0)&gt;0,1,0)</f>
        <v>0</v>
      </c>
      <c r="C3138">
        <v>35</v>
      </c>
      <c r="D3138" s="1" t="s">
        <v>134</v>
      </c>
      <c r="E3138" s="1" t="str">
        <f>IF(Origen[[#This Row],[Genero Sin Depurar]]="","Desconocido",Origen[[#This Row],[Genero Sin Depurar]])</f>
        <v>Female</v>
      </c>
      <c r="F3138" s="1" t="s">
        <v>71</v>
      </c>
      <c r="G3138" s="1" t="s">
        <v>49</v>
      </c>
      <c r="H3138" s="2">
        <v>51570</v>
      </c>
      <c r="I3138" s="2" t="str">
        <f>TEXT(Origen[[#This Row],[Fecha Compra]],"dddd")</f>
        <v>domingo</v>
      </c>
      <c r="J3138" s="7" t="str">
        <f>TEXT(MONTH(Origen[[#This Row],[Fecha Compra]]),"MM")</f>
        <v>01</v>
      </c>
      <c r="K3138" s="7">
        <f>YEAR(Origen[[#This Row],[Fecha Compra]])</f>
        <v>2041</v>
      </c>
      <c r="L3138">
        <v>4</v>
      </c>
      <c r="M3138">
        <v>85</v>
      </c>
      <c r="N3138">
        <f>Origen[[#This Row],[Unidades]]*Origen[[#This Row],[PVP]]</f>
        <v>340</v>
      </c>
      <c r="O3138" s="1" t="s">
        <v>124</v>
      </c>
      <c r="P3138" s="1" t="s">
        <v>26</v>
      </c>
      <c r="Q3138" s="1" t="s">
        <v>60</v>
      </c>
      <c r="R3138" s="1" t="s">
        <v>8</v>
      </c>
      <c r="S3138" s="1" t="s">
        <v>27</v>
      </c>
      <c r="T3138" s="1" t="s">
        <v>10</v>
      </c>
      <c r="U3138" s="1" t="s">
        <v>22</v>
      </c>
    </row>
    <row r="3139" spans="1:21" x14ac:dyDescent="0.25">
      <c r="A3139">
        <v>3141</v>
      </c>
      <c r="B3139">
        <f>IF(IFERROR(VLOOKUP(Origen[[#This Row],[Customer ID]],A3140:A7038,1,FALSE),0)&gt;0,1,0)</f>
        <v>0</v>
      </c>
      <c r="C3139">
        <v>34</v>
      </c>
      <c r="D3139" s="1" t="s">
        <v>134</v>
      </c>
      <c r="E3139" s="1" t="str">
        <f>IF(Origen[[#This Row],[Genero Sin Depurar]]="","Desconocido",Origen[[#This Row],[Genero Sin Depurar]])</f>
        <v>Female</v>
      </c>
      <c r="F3139" s="1" t="s">
        <v>125</v>
      </c>
      <c r="G3139" s="1" t="s">
        <v>49</v>
      </c>
      <c r="H3139" s="2">
        <v>51572</v>
      </c>
      <c r="I3139" s="2" t="str">
        <f>TEXT(Origen[[#This Row],[Fecha Compra]],"dddd")</f>
        <v>martes</v>
      </c>
      <c r="J3139" s="7" t="str">
        <f>TEXT(MONTH(Origen[[#This Row],[Fecha Compra]]),"MM")</f>
        <v>01</v>
      </c>
      <c r="K3139" s="7">
        <f>YEAR(Origen[[#This Row],[Fecha Compra]])</f>
        <v>2041</v>
      </c>
      <c r="L3139">
        <v>37</v>
      </c>
      <c r="M3139">
        <v>44</v>
      </c>
      <c r="N3139">
        <f>Origen[[#This Row],[Unidades]]*Origen[[#This Row],[PVP]]</f>
        <v>1628</v>
      </c>
      <c r="O3139" s="1" t="s">
        <v>102</v>
      </c>
      <c r="P3139" s="1" t="s">
        <v>74</v>
      </c>
      <c r="Q3139" s="1" t="s">
        <v>82</v>
      </c>
      <c r="R3139" s="1" t="s">
        <v>35</v>
      </c>
      <c r="S3139" s="1" t="s">
        <v>20</v>
      </c>
      <c r="T3139" s="1" t="s">
        <v>57</v>
      </c>
      <c r="U3139" s="1" t="s">
        <v>22</v>
      </c>
    </row>
    <row r="3140" spans="1:21" x14ac:dyDescent="0.25">
      <c r="A3140">
        <v>3142</v>
      </c>
      <c r="B3140">
        <f>IF(IFERROR(VLOOKUP(Origen[[#This Row],[Customer ID]],A3141:A7039,1,FALSE),0)&gt;0,1,0)</f>
        <v>0</v>
      </c>
      <c r="C3140">
        <v>36</v>
      </c>
      <c r="D3140" s="1" t="s">
        <v>134</v>
      </c>
      <c r="E3140" s="1" t="str">
        <f>IF(Origen[[#This Row],[Genero Sin Depurar]]="","Desconocido",Origen[[#This Row],[Genero Sin Depurar]])</f>
        <v>Female</v>
      </c>
      <c r="F3140" s="1" t="s">
        <v>71</v>
      </c>
      <c r="G3140" s="1" t="s">
        <v>49</v>
      </c>
      <c r="H3140" s="2">
        <v>51574</v>
      </c>
      <c r="I3140" s="2" t="str">
        <f>TEXT(Origen[[#This Row],[Fecha Compra]],"dddd")</f>
        <v>jueves</v>
      </c>
      <c r="J3140" s="7" t="str">
        <f>TEXT(MONTH(Origen[[#This Row],[Fecha Compra]]),"MM")</f>
        <v>01</v>
      </c>
      <c r="K3140" s="7">
        <f>YEAR(Origen[[#This Row],[Fecha Compra]])</f>
        <v>2041</v>
      </c>
      <c r="L3140">
        <v>47</v>
      </c>
      <c r="M3140">
        <v>30</v>
      </c>
      <c r="N3140">
        <f>Origen[[#This Row],[Unidades]]*Origen[[#This Row],[PVP]]</f>
        <v>1410</v>
      </c>
      <c r="O3140" s="1" t="s">
        <v>73</v>
      </c>
      <c r="P3140" s="1" t="s">
        <v>18</v>
      </c>
      <c r="Q3140" s="1" t="s">
        <v>82</v>
      </c>
      <c r="R3140" s="1" t="s">
        <v>8</v>
      </c>
      <c r="S3140" s="1" t="s">
        <v>9</v>
      </c>
      <c r="T3140" s="1" t="s">
        <v>21</v>
      </c>
      <c r="U3140" s="1" t="s">
        <v>58</v>
      </c>
    </row>
    <row r="3141" spans="1:21" x14ac:dyDescent="0.25">
      <c r="A3141">
        <v>3143</v>
      </c>
      <c r="B3141">
        <f>IF(IFERROR(VLOOKUP(Origen[[#This Row],[Customer ID]],A3142:A7040,1,FALSE),0)&gt;0,1,0)</f>
        <v>0</v>
      </c>
      <c r="C3141">
        <v>23</v>
      </c>
      <c r="D3141" s="1" t="s">
        <v>134</v>
      </c>
      <c r="E3141" s="1" t="str">
        <f>IF(Origen[[#This Row],[Genero Sin Depurar]]="","Desconocido",Origen[[#This Row],[Genero Sin Depurar]])</f>
        <v>Female</v>
      </c>
      <c r="F3141" s="1" t="s">
        <v>32</v>
      </c>
      <c r="G3141" s="1" t="s">
        <v>24</v>
      </c>
      <c r="H3141" s="2">
        <v>51576</v>
      </c>
      <c r="I3141" s="2" t="str">
        <f>TEXT(Origen[[#This Row],[Fecha Compra]],"dddd")</f>
        <v>sábado</v>
      </c>
      <c r="J3141" s="7" t="str">
        <f>TEXT(MONTH(Origen[[#This Row],[Fecha Compra]]),"MM")</f>
        <v>01</v>
      </c>
      <c r="K3141" s="7">
        <f>YEAR(Origen[[#This Row],[Fecha Compra]])</f>
        <v>2041</v>
      </c>
      <c r="L3141">
        <v>1</v>
      </c>
      <c r="M3141">
        <v>21</v>
      </c>
      <c r="N3141">
        <f>Origen[[#This Row],[Unidades]]*Origen[[#This Row],[PVP]]</f>
        <v>21</v>
      </c>
      <c r="O3141" s="1" t="s">
        <v>93</v>
      </c>
      <c r="P3141" s="1" t="s">
        <v>6</v>
      </c>
      <c r="Q3141" s="1" t="s">
        <v>118</v>
      </c>
      <c r="R3141" s="1" t="s">
        <v>8</v>
      </c>
      <c r="S3141" s="1" t="s">
        <v>52</v>
      </c>
      <c r="T3141" s="1" t="s">
        <v>10</v>
      </c>
      <c r="U3141" s="1" t="s">
        <v>40</v>
      </c>
    </row>
    <row r="3142" spans="1:21" x14ac:dyDescent="0.25">
      <c r="A3142">
        <v>3144</v>
      </c>
      <c r="B3142">
        <f>IF(IFERROR(VLOOKUP(Origen[[#This Row],[Customer ID]],A3143:A7041,1,FALSE),0)&gt;0,1,0)</f>
        <v>0</v>
      </c>
      <c r="C3142">
        <v>68</v>
      </c>
      <c r="D3142" s="1" t="s">
        <v>134</v>
      </c>
      <c r="E3142" s="1" t="str">
        <f>IF(Origen[[#This Row],[Genero Sin Depurar]]="","Desconocido",Origen[[#This Row],[Genero Sin Depurar]])</f>
        <v>Female</v>
      </c>
      <c r="F3142" s="1" t="s">
        <v>86</v>
      </c>
      <c r="G3142" s="1" t="s">
        <v>4</v>
      </c>
      <c r="H3142" s="2">
        <v>51578</v>
      </c>
      <c r="I3142" s="2" t="str">
        <f>TEXT(Origen[[#This Row],[Fecha Compra]],"dddd")</f>
        <v>lunes</v>
      </c>
      <c r="J3142" s="7" t="str">
        <f>TEXT(MONTH(Origen[[#This Row],[Fecha Compra]]),"MM")</f>
        <v>01</v>
      </c>
      <c r="K3142" s="7">
        <f>YEAR(Origen[[#This Row],[Fecha Compra]])</f>
        <v>2041</v>
      </c>
      <c r="L3142">
        <v>26</v>
      </c>
      <c r="M3142">
        <v>22</v>
      </c>
      <c r="N3142">
        <f>Origen[[#This Row],[Unidades]]*Origen[[#This Row],[PVP]]</f>
        <v>572</v>
      </c>
      <c r="O3142" s="1" t="s">
        <v>99</v>
      </c>
      <c r="P3142" s="1" t="s">
        <v>26</v>
      </c>
      <c r="Q3142" s="1" t="s">
        <v>55</v>
      </c>
      <c r="R3142" s="1" t="s">
        <v>35</v>
      </c>
      <c r="S3142" s="1" t="s">
        <v>56</v>
      </c>
      <c r="T3142" s="1" t="s">
        <v>15</v>
      </c>
      <c r="U3142" s="1" t="s">
        <v>40</v>
      </c>
    </row>
    <row r="3143" spans="1:21" x14ac:dyDescent="0.25">
      <c r="A3143">
        <v>3145</v>
      </c>
      <c r="B3143">
        <f>IF(IFERROR(VLOOKUP(Origen[[#This Row],[Customer ID]],A3144:A7042,1,FALSE),0)&gt;0,1,0)</f>
        <v>0</v>
      </c>
      <c r="C3143">
        <v>23</v>
      </c>
      <c r="D3143" s="1" t="s">
        <v>134</v>
      </c>
      <c r="E3143" s="1" t="str">
        <f>IF(Origen[[#This Row],[Genero Sin Depurar]]="","Desconocido",Origen[[#This Row],[Genero Sin Depurar]])</f>
        <v>Female</v>
      </c>
      <c r="F3143" s="1" t="s">
        <v>119</v>
      </c>
      <c r="G3143" s="1" t="s">
        <v>24</v>
      </c>
      <c r="H3143" s="2">
        <v>51580</v>
      </c>
      <c r="I3143" s="2" t="str">
        <f>TEXT(Origen[[#This Row],[Fecha Compra]],"dddd")</f>
        <v>miércoles</v>
      </c>
      <c r="J3143" s="7" t="str">
        <f>TEXT(MONTH(Origen[[#This Row],[Fecha Compra]]),"MM")</f>
        <v>01</v>
      </c>
      <c r="K3143" s="7">
        <f>YEAR(Origen[[#This Row],[Fecha Compra]])</f>
        <v>2041</v>
      </c>
      <c r="L3143">
        <v>12</v>
      </c>
      <c r="M3143">
        <v>70</v>
      </c>
      <c r="N3143">
        <f>Origen[[#This Row],[Unidades]]*Origen[[#This Row],[PVP]]</f>
        <v>840</v>
      </c>
      <c r="O3143" s="1" t="s">
        <v>13</v>
      </c>
      <c r="P3143" s="1" t="s">
        <v>6</v>
      </c>
      <c r="Q3143" s="1" t="s">
        <v>100</v>
      </c>
      <c r="R3143" s="1" t="s">
        <v>19</v>
      </c>
      <c r="S3143" s="1" t="s">
        <v>20</v>
      </c>
      <c r="T3143" s="1" t="s">
        <v>68</v>
      </c>
      <c r="U3143" s="1" t="s">
        <v>40</v>
      </c>
    </row>
    <row r="3144" spans="1:21" x14ac:dyDescent="0.25">
      <c r="A3144">
        <v>3146</v>
      </c>
      <c r="B3144">
        <f>IF(IFERROR(VLOOKUP(Origen[[#This Row],[Customer ID]],A3145:A7043,1,FALSE),0)&gt;0,1,0)</f>
        <v>0</v>
      </c>
      <c r="C3144">
        <v>57</v>
      </c>
      <c r="D3144" s="1" t="s">
        <v>134</v>
      </c>
      <c r="E3144" s="1" t="str">
        <f>IF(Origen[[#This Row],[Genero Sin Depurar]]="","Desconocido",Origen[[#This Row],[Genero Sin Depurar]])</f>
        <v>Female</v>
      </c>
      <c r="F3144" s="1" t="s">
        <v>48</v>
      </c>
      <c r="G3144" s="1" t="s">
        <v>49</v>
      </c>
      <c r="H3144" s="2">
        <v>51582</v>
      </c>
      <c r="I3144" s="2" t="str">
        <f>TEXT(Origen[[#This Row],[Fecha Compra]],"dddd")</f>
        <v>viernes</v>
      </c>
      <c r="J3144" s="7" t="str">
        <f>TEXT(MONTH(Origen[[#This Row],[Fecha Compra]]),"MM")</f>
        <v>01</v>
      </c>
      <c r="K3144" s="7">
        <f>YEAR(Origen[[#This Row],[Fecha Compra]])</f>
        <v>2041</v>
      </c>
      <c r="L3144">
        <v>16</v>
      </c>
      <c r="M3144">
        <v>29</v>
      </c>
      <c r="N3144">
        <f>Origen[[#This Row],[Unidades]]*Origen[[#This Row],[PVP]]</f>
        <v>464</v>
      </c>
      <c r="O3144" s="1" t="s">
        <v>87</v>
      </c>
      <c r="P3144" s="1" t="s">
        <v>74</v>
      </c>
      <c r="Q3144" s="1" t="s">
        <v>55</v>
      </c>
      <c r="R3144" s="1" t="s">
        <v>19</v>
      </c>
      <c r="S3144" s="1" t="s">
        <v>36</v>
      </c>
      <c r="T3144" s="1" t="s">
        <v>28</v>
      </c>
      <c r="U3144" s="1" t="s">
        <v>11</v>
      </c>
    </row>
    <row r="3145" spans="1:21" x14ac:dyDescent="0.25">
      <c r="A3145">
        <v>3147</v>
      </c>
      <c r="B3145">
        <f>IF(IFERROR(VLOOKUP(Origen[[#This Row],[Customer ID]],A3146:A7044,1,FALSE),0)&gt;0,1,0)</f>
        <v>0</v>
      </c>
      <c r="C3145">
        <v>21</v>
      </c>
      <c r="D3145" s="1" t="s">
        <v>134</v>
      </c>
      <c r="E3145" s="1" t="str">
        <f>IF(Origen[[#This Row],[Genero Sin Depurar]]="","Desconocido",Origen[[#This Row],[Genero Sin Depurar]])</f>
        <v>Female</v>
      </c>
      <c r="F3145" s="1" t="s">
        <v>37</v>
      </c>
      <c r="G3145" s="1" t="s">
        <v>4</v>
      </c>
      <c r="H3145" s="2">
        <v>51584</v>
      </c>
      <c r="I3145" s="2" t="str">
        <f>TEXT(Origen[[#This Row],[Fecha Compra]],"dddd")</f>
        <v>domingo</v>
      </c>
      <c r="J3145" s="7" t="str">
        <f>TEXT(MONTH(Origen[[#This Row],[Fecha Compra]]),"MM")</f>
        <v>01</v>
      </c>
      <c r="K3145" s="7">
        <f>YEAR(Origen[[#This Row],[Fecha Compra]])</f>
        <v>2041</v>
      </c>
      <c r="L3145">
        <v>19</v>
      </c>
      <c r="M3145">
        <v>83</v>
      </c>
      <c r="N3145">
        <f>Origen[[#This Row],[Unidades]]*Origen[[#This Row],[PVP]]</f>
        <v>1577</v>
      </c>
      <c r="O3145" s="1" t="s">
        <v>123</v>
      </c>
      <c r="P3145" s="1" t="s">
        <v>18</v>
      </c>
      <c r="Q3145" s="1" t="s">
        <v>116</v>
      </c>
      <c r="R3145" s="1" t="s">
        <v>8</v>
      </c>
      <c r="S3145" s="1" t="s">
        <v>20</v>
      </c>
      <c r="T3145" s="1" t="s">
        <v>28</v>
      </c>
      <c r="U3145" s="1" t="s">
        <v>31</v>
      </c>
    </row>
    <row r="3146" spans="1:21" x14ac:dyDescent="0.25">
      <c r="A3146">
        <v>3148</v>
      </c>
      <c r="B3146">
        <f>IF(IFERROR(VLOOKUP(Origen[[#This Row],[Customer ID]],A3147:A7045,1,FALSE),0)&gt;0,1,0)</f>
        <v>0</v>
      </c>
      <c r="C3146">
        <v>45</v>
      </c>
      <c r="D3146" s="1" t="s">
        <v>134</v>
      </c>
      <c r="E3146" s="1" t="str">
        <f>IF(Origen[[#This Row],[Genero Sin Depurar]]="","Desconocido",Origen[[#This Row],[Genero Sin Depurar]])</f>
        <v>Female</v>
      </c>
      <c r="F3146" s="1" t="s">
        <v>12</v>
      </c>
      <c r="G3146" s="1" t="s">
        <v>4</v>
      </c>
      <c r="H3146" s="2">
        <v>51586</v>
      </c>
      <c r="I3146" s="2" t="str">
        <f>TEXT(Origen[[#This Row],[Fecha Compra]],"dddd")</f>
        <v>martes</v>
      </c>
      <c r="J3146" s="7" t="str">
        <f>TEXT(MONTH(Origen[[#This Row],[Fecha Compra]]),"MM")</f>
        <v>01</v>
      </c>
      <c r="K3146" s="7">
        <f>YEAR(Origen[[#This Row],[Fecha Compra]])</f>
        <v>2041</v>
      </c>
      <c r="L3146">
        <v>21</v>
      </c>
      <c r="M3146">
        <v>99</v>
      </c>
      <c r="N3146">
        <f>Origen[[#This Row],[Unidades]]*Origen[[#This Row],[PVP]]</f>
        <v>2079</v>
      </c>
      <c r="O3146" s="1" t="s">
        <v>96</v>
      </c>
      <c r="P3146" s="1" t="s">
        <v>26</v>
      </c>
      <c r="Q3146" s="1" t="s">
        <v>51</v>
      </c>
      <c r="R3146" s="1" t="s">
        <v>8</v>
      </c>
      <c r="S3146" s="1" t="s">
        <v>9</v>
      </c>
      <c r="T3146" s="1" t="s">
        <v>21</v>
      </c>
      <c r="U3146" s="1" t="s">
        <v>22</v>
      </c>
    </row>
    <row r="3147" spans="1:21" x14ac:dyDescent="0.25">
      <c r="A3147">
        <v>3149</v>
      </c>
      <c r="B3147">
        <f>IF(IFERROR(VLOOKUP(Origen[[#This Row],[Customer ID]],A3148:A7046,1,FALSE),0)&gt;0,1,0)</f>
        <v>0</v>
      </c>
      <c r="C3147">
        <v>37</v>
      </c>
      <c r="D3147" s="1" t="s">
        <v>134</v>
      </c>
      <c r="E3147" s="1" t="str">
        <f>IF(Origen[[#This Row],[Genero Sin Depurar]]="","Desconocido",Origen[[#This Row],[Genero Sin Depurar]])</f>
        <v>Female</v>
      </c>
      <c r="F3147" s="1" t="s">
        <v>41</v>
      </c>
      <c r="G3147" s="1" t="s">
        <v>4</v>
      </c>
      <c r="H3147" s="2">
        <v>51588</v>
      </c>
      <c r="I3147" s="2" t="str">
        <f>TEXT(Origen[[#This Row],[Fecha Compra]],"dddd")</f>
        <v>jueves</v>
      </c>
      <c r="J3147" s="7" t="str">
        <f>TEXT(MONTH(Origen[[#This Row],[Fecha Compra]]),"MM")</f>
        <v>01</v>
      </c>
      <c r="K3147" s="7">
        <f>YEAR(Origen[[#This Row],[Fecha Compra]])</f>
        <v>2041</v>
      </c>
      <c r="L3147">
        <v>15</v>
      </c>
      <c r="M3147">
        <v>35</v>
      </c>
      <c r="N3147">
        <f>Origen[[#This Row],[Unidades]]*Origen[[#This Row],[PVP]]</f>
        <v>525</v>
      </c>
      <c r="O3147" s="1" t="s">
        <v>46</v>
      </c>
      <c r="P3147" s="1" t="s">
        <v>6</v>
      </c>
      <c r="Q3147" s="1" t="s">
        <v>55</v>
      </c>
      <c r="R3147" s="1" t="s">
        <v>39</v>
      </c>
      <c r="S3147" s="1" t="s">
        <v>20</v>
      </c>
      <c r="T3147" s="1" t="s">
        <v>10</v>
      </c>
      <c r="U3147" s="1" t="s">
        <v>22</v>
      </c>
    </row>
    <row r="3148" spans="1:21" x14ac:dyDescent="0.25">
      <c r="A3148">
        <v>3150</v>
      </c>
      <c r="B3148">
        <f>IF(IFERROR(VLOOKUP(Origen[[#This Row],[Customer ID]],A3149:A7047,1,FALSE),0)&gt;0,1,0)</f>
        <v>0</v>
      </c>
      <c r="C3148">
        <v>18</v>
      </c>
      <c r="D3148" s="1" t="s">
        <v>134</v>
      </c>
      <c r="E3148" s="1" t="str">
        <f>IF(Origen[[#This Row],[Genero Sin Depurar]]="","Desconocido",Origen[[#This Row],[Genero Sin Depurar]])</f>
        <v>Female</v>
      </c>
      <c r="F3148" s="1" t="s">
        <v>115</v>
      </c>
      <c r="G3148" s="1" t="s">
        <v>49</v>
      </c>
      <c r="H3148" s="2">
        <v>51590</v>
      </c>
      <c r="I3148" s="2" t="str">
        <f>TEXT(Origen[[#This Row],[Fecha Compra]],"dddd")</f>
        <v>sábado</v>
      </c>
      <c r="J3148" s="7" t="str">
        <f>TEXT(MONTH(Origen[[#This Row],[Fecha Compra]]),"MM")</f>
        <v>01</v>
      </c>
      <c r="K3148" s="7">
        <f>YEAR(Origen[[#This Row],[Fecha Compra]])</f>
        <v>2041</v>
      </c>
      <c r="L3148">
        <v>9</v>
      </c>
      <c r="M3148">
        <v>40</v>
      </c>
      <c r="N3148">
        <f>Origen[[#This Row],[Unidades]]*Origen[[#This Row],[PVP]]</f>
        <v>360</v>
      </c>
      <c r="O3148" s="1" t="s">
        <v>80</v>
      </c>
      <c r="P3148" s="1" t="s">
        <v>26</v>
      </c>
      <c r="Q3148" s="1" t="s">
        <v>75</v>
      </c>
      <c r="R3148" s="1" t="s">
        <v>8</v>
      </c>
      <c r="S3148" s="1" t="s">
        <v>20</v>
      </c>
      <c r="T3148" s="1" t="s">
        <v>10</v>
      </c>
      <c r="U3148" s="1" t="s">
        <v>31</v>
      </c>
    </row>
    <row r="3149" spans="1:21" x14ac:dyDescent="0.25">
      <c r="A3149">
        <v>3151</v>
      </c>
      <c r="B3149">
        <f>IF(IFERROR(VLOOKUP(Origen[[#This Row],[Customer ID]],A3150:A7048,1,FALSE),0)&gt;0,1,0)</f>
        <v>0</v>
      </c>
      <c r="C3149">
        <v>55</v>
      </c>
      <c r="D3149" s="1" t="s">
        <v>134</v>
      </c>
      <c r="E3149" s="1" t="str">
        <f>IF(Origen[[#This Row],[Genero Sin Depurar]]="","Desconocido",Origen[[#This Row],[Genero Sin Depurar]])</f>
        <v>Female</v>
      </c>
      <c r="F3149" s="1" t="s">
        <v>3</v>
      </c>
      <c r="G3149" s="1" t="s">
        <v>4</v>
      </c>
      <c r="H3149" s="2">
        <v>51592</v>
      </c>
      <c r="I3149" s="2" t="str">
        <f>TEXT(Origen[[#This Row],[Fecha Compra]],"dddd")</f>
        <v>lunes</v>
      </c>
      <c r="J3149" s="7" t="str">
        <f>TEXT(MONTH(Origen[[#This Row],[Fecha Compra]]),"MM")</f>
        <v>01</v>
      </c>
      <c r="K3149" s="7">
        <f>YEAR(Origen[[#This Row],[Fecha Compra]])</f>
        <v>2041</v>
      </c>
      <c r="L3149">
        <v>7</v>
      </c>
      <c r="M3149">
        <v>25</v>
      </c>
      <c r="N3149">
        <f>Origen[[#This Row],[Unidades]]*Origen[[#This Row],[PVP]]</f>
        <v>175</v>
      </c>
      <c r="O3149" s="1" t="s">
        <v>124</v>
      </c>
      <c r="P3149" s="1" t="s">
        <v>26</v>
      </c>
      <c r="Q3149" s="1" t="s">
        <v>82</v>
      </c>
      <c r="R3149" s="1" t="s">
        <v>19</v>
      </c>
      <c r="S3149" s="1" t="s">
        <v>9</v>
      </c>
      <c r="T3149" s="1" t="s">
        <v>57</v>
      </c>
      <c r="U3149" s="1" t="s">
        <v>58</v>
      </c>
    </row>
    <row r="3150" spans="1:21" x14ac:dyDescent="0.25">
      <c r="A3150">
        <v>3152</v>
      </c>
      <c r="B3150">
        <f>IF(IFERROR(VLOOKUP(Origen[[#This Row],[Customer ID]],A3151:A7049,1,FALSE),0)&gt;0,1,0)</f>
        <v>0</v>
      </c>
      <c r="C3150">
        <v>52</v>
      </c>
      <c r="D3150" s="1" t="s">
        <v>134</v>
      </c>
      <c r="E3150" s="1" t="str">
        <f>IF(Origen[[#This Row],[Genero Sin Depurar]]="","Desconocido",Origen[[#This Row],[Genero Sin Depurar]])</f>
        <v>Female</v>
      </c>
      <c r="F3150" s="1" t="s">
        <v>95</v>
      </c>
      <c r="G3150" s="1" t="s">
        <v>4</v>
      </c>
      <c r="H3150" s="2">
        <v>51594</v>
      </c>
      <c r="I3150" s="2" t="str">
        <f>TEXT(Origen[[#This Row],[Fecha Compra]],"dddd")</f>
        <v>miércoles</v>
      </c>
      <c r="J3150" s="7" t="str">
        <f>TEXT(MONTH(Origen[[#This Row],[Fecha Compra]]),"MM")</f>
        <v>01</v>
      </c>
      <c r="K3150" s="7">
        <f>YEAR(Origen[[#This Row],[Fecha Compra]])</f>
        <v>2041</v>
      </c>
      <c r="L3150">
        <v>47</v>
      </c>
      <c r="M3150">
        <v>64</v>
      </c>
      <c r="N3150">
        <f>Origen[[#This Row],[Unidades]]*Origen[[#This Row],[PVP]]</f>
        <v>3008</v>
      </c>
      <c r="O3150" s="1" t="s">
        <v>112</v>
      </c>
      <c r="P3150" s="1" t="s">
        <v>6</v>
      </c>
      <c r="Q3150" s="1" t="s">
        <v>103</v>
      </c>
      <c r="R3150" s="1" t="s">
        <v>39</v>
      </c>
      <c r="S3150" s="1" t="s">
        <v>52</v>
      </c>
      <c r="T3150" s="1" t="s">
        <v>57</v>
      </c>
      <c r="U3150" s="1" t="s">
        <v>40</v>
      </c>
    </row>
    <row r="3151" spans="1:21" x14ac:dyDescent="0.25">
      <c r="A3151">
        <v>3153</v>
      </c>
      <c r="B3151">
        <f>IF(IFERROR(VLOOKUP(Origen[[#This Row],[Customer ID]],A3152:A7050,1,FALSE),0)&gt;0,1,0)</f>
        <v>0</v>
      </c>
      <c r="C3151">
        <v>49</v>
      </c>
      <c r="D3151" s="1" t="s">
        <v>134</v>
      </c>
      <c r="E3151" s="1" t="str">
        <f>IF(Origen[[#This Row],[Genero Sin Depurar]]="","Desconocido",Origen[[#This Row],[Genero Sin Depurar]])</f>
        <v>Female</v>
      </c>
      <c r="F3151" s="1" t="s">
        <v>115</v>
      </c>
      <c r="G3151" s="1" t="s">
        <v>49</v>
      </c>
      <c r="H3151" s="2">
        <v>51596</v>
      </c>
      <c r="I3151" s="2" t="str">
        <f>TEXT(Origen[[#This Row],[Fecha Compra]],"dddd")</f>
        <v>viernes</v>
      </c>
      <c r="J3151" s="7" t="str">
        <f>TEXT(MONTH(Origen[[#This Row],[Fecha Compra]]),"MM")</f>
        <v>01</v>
      </c>
      <c r="K3151" s="7">
        <f>YEAR(Origen[[#This Row],[Fecha Compra]])</f>
        <v>2041</v>
      </c>
      <c r="L3151">
        <v>17</v>
      </c>
      <c r="M3151">
        <v>90</v>
      </c>
      <c r="N3151">
        <f>Origen[[#This Row],[Unidades]]*Origen[[#This Row],[PVP]]</f>
        <v>1530</v>
      </c>
      <c r="O3151" s="1" t="s">
        <v>80</v>
      </c>
      <c r="P3151" s="1" t="s">
        <v>26</v>
      </c>
      <c r="Q3151" s="1" t="s">
        <v>90</v>
      </c>
      <c r="R3151" s="1" t="s">
        <v>39</v>
      </c>
      <c r="S3151" s="1" t="s">
        <v>56</v>
      </c>
      <c r="T3151" s="1" t="s">
        <v>28</v>
      </c>
      <c r="U3151" s="1" t="s">
        <v>70</v>
      </c>
    </row>
    <row r="3152" spans="1:21" x14ac:dyDescent="0.25">
      <c r="A3152">
        <v>3154</v>
      </c>
      <c r="B3152">
        <f>IF(IFERROR(VLOOKUP(Origen[[#This Row],[Customer ID]],A3153:A7051,1,FALSE),0)&gt;0,1,0)</f>
        <v>0</v>
      </c>
      <c r="C3152">
        <v>56</v>
      </c>
      <c r="D3152" s="1" t="s">
        <v>134</v>
      </c>
      <c r="E3152" s="1" t="str">
        <f>IF(Origen[[#This Row],[Genero Sin Depurar]]="","Desconocido",Origen[[#This Row],[Genero Sin Depurar]])</f>
        <v>Female</v>
      </c>
      <c r="F3152" s="1" t="s">
        <v>107</v>
      </c>
      <c r="G3152" s="1" t="s">
        <v>4</v>
      </c>
      <c r="H3152" s="2">
        <v>51598</v>
      </c>
      <c r="I3152" s="2" t="str">
        <f>TEXT(Origen[[#This Row],[Fecha Compra]],"dddd")</f>
        <v>domingo</v>
      </c>
      <c r="J3152" s="7" t="str">
        <f>TEXT(MONTH(Origen[[#This Row],[Fecha Compra]]),"MM")</f>
        <v>01</v>
      </c>
      <c r="K3152" s="7">
        <f>YEAR(Origen[[#This Row],[Fecha Compra]])</f>
        <v>2041</v>
      </c>
      <c r="L3152">
        <v>46</v>
      </c>
      <c r="M3152">
        <v>88</v>
      </c>
      <c r="N3152">
        <f>Origen[[#This Row],[Unidades]]*Origen[[#This Row],[PVP]]</f>
        <v>4048</v>
      </c>
      <c r="O3152" s="1" t="s">
        <v>72</v>
      </c>
      <c r="P3152" s="1" t="s">
        <v>6</v>
      </c>
      <c r="Q3152" s="1" t="s">
        <v>90</v>
      </c>
      <c r="R3152" s="1" t="s">
        <v>39</v>
      </c>
      <c r="S3152" s="1" t="s">
        <v>27</v>
      </c>
      <c r="T3152" s="1" t="s">
        <v>10</v>
      </c>
      <c r="U3152" s="1" t="s">
        <v>11</v>
      </c>
    </row>
    <row r="3153" spans="1:21" x14ac:dyDescent="0.25">
      <c r="A3153">
        <v>3155</v>
      </c>
      <c r="B3153">
        <f>IF(IFERROR(VLOOKUP(Origen[[#This Row],[Customer ID]],A3154:A7052,1,FALSE),0)&gt;0,1,0)</f>
        <v>0</v>
      </c>
      <c r="C3153">
        <v>27</v>
      </c>
      <c r="D3153" s="1" t="s">
        <v>134</v>
      </c>
      <c r="E3153" s="1" t="str">
        <f>IF(Origen[[#This Row],[Genero Sin Depurar]]="","Desconocido",Origen[[#This Row],[Genero Sin Depurar]])</f>
        <v>Female</v>
      </c>
      <c r="F3153" s="1" t="s">
        <v>115</v>
      </c>
      <c r="G3153" s="1" t="s">
        <v>49</v>
      </c>
      <c r="H3153" s="2">
        <v>51600</v>
      </c>
      <c r="I3153" s="2" t="str">
        <f>TEXT(Origen[[#This Row],[Fecha Compra]],"dddd")</f>
        <v>martes</v>
      </c>
      <c r="J3153" s="7" t="str">
        <f>TEXT(MONTH(Origen[[#This Row],[Fecha Compra]]),"MM")</f>
        <v>01</v>
      </c>
      <c r="K3153" s="7">
        <f>YEAR(Origen[[#This Row],[Fecha Compra]])</f>
        <v>2041</v>
      </c>
      <c r="L3153">
        <v>32</v>
      </c>
      <c r="M3153">
        <v>55</v>
      </c>
      <c r="N3153">
        <f>Origen[[#This Row],[Unidades]]*Origen[[#This Row],[PVP]]</f>
        <v>1760</v>
      </c>
      <c r="O3153" s="1" t="s">
        <v>121</v>
      </c>
      <c r="P3153" s="1" t="s">
        <v>26</v>
      </c>
      <c r="Q3153" s="1" t="s">
        <v>62</v>
      </c>
      <c r="R3153" s="1" t="s">
        <v>8</v>
      </c>
      <c r="S3153" s="1" t="s">
        <v>36</v>
      </c>
      <c r="T3153" s="1" t="s">
        <v>15</v>
      </c>
      <c r="U3153" s="1" t="s">
        <v>40</v>
      </c>
    </row>
    <row r="3154" spans="1:21" x14ac:dyDescent="0.25">
      <c r="A3154">
        <v>3156</v>
      </c>
      <c r="B3154">
        <f>IF(IFERROR(VLOOKUP(Origen[[#This Row],[Customer ID]],A3155:A7053,1,FALSE),0)&gt;0,1,0)</f>
        <v>0</v>
      </c>
      <c r="C3154">
        <v>22</v>
      </c>
      <c r="D3154" s="1" t="s">
        <v>134</v>
      </c>
      <c r="E3154" s="1" t="str">
        <f>IF(Origen[[#This Row],[Genero Sin Depurar]]="","Desconocido",Origen[[#This Row],[Genero Sin Depurar]])</f>
        <v>Female</v>
      </c>
      <c r="F3154" s="1" t="s">
        <v>48</v>
      </c>
      <c r="G3154" s="1" t="s">
        <v>49</v>
      </c>
      <c r="H3154" s="2">
        <v>51602</v>
      </c>
      <c r="I3154" s="2" t="str">
        <f>TEXT(Origen[[#This Row],[Fecha Compra]],"dddd")</f>
        <v>jueves</v>
      </c>
      <c r="J3154" s="7" t="str">
        <f>TEXT(MONTH(Origen[[#This Row],[Fecha Compra]]),"MM")</f>
        <v>01</v>
      </c>
      <c r="K3154" s="7">
        <f>YEAR(Origen[[#This Row],[Fecha Compra]])</f>
        <v>2041</v>
      </c>
      <c r="L3154">
        <v>34</v>
      </c>
      <c r="M3154">
        <v>90</v>
      </c>
      <c r="N3154">
        <f>Origen[[#This Row],[Unidades]]*Origen[[#This Row],[PVP]]</f>
        <v>3060</v>
      </c>
      <c r="O3154" s="1" t="s">
        <v>38</v>
      </c>
      <c r="P3154" s="1" t="s">
        <v>26</v>
      </c>
      <c r="Q3154" s="1" t="s">
        <v>92</v>
      </c>
      <c r="R3154" s="1" t="s">
        <v>39</v>
      </c>
      <c r="S3154" s="1" t="s">
        <v>20</v>
      </c>
      <c r="T3154" s="1" t="s">
        <v>15</v>
      </c>
      <c r="U3154" s="1" t="s">
        <v>31</v>
      </c>
    </row>
    <row r="3155" spans="1:21" x14ac:dyDescent="0.25">
      <c r="A3155">
        <v>3157</v>
      </c>
      <c r="B3155">
        <f>IF(IFERROR(VLOOKUP(Origen[[#This Row],[Customer ID]],A3156:A7054,1,FALSE),0)&gt;0,1,0)</f>
        <v>0</v>
      </c>
      <c r="C3155">
        <v>18</v>
      </c>
      <c r="D3155" s="1" t="s">
        <v>134</v>
      </c>
      <c r="E3155" s="1" t="str">
        <f>IF(Origen[[#This Row],[Genero Sin Depurar]]="","Desconocido",Origen[[#This Row],[Genero Sin Depurar]])</f>
        <v>Female</v>
      </c>
      <c r="F3155" s="1" t="s">
        <v>37</v>
      </c>
      <c r="G3155" s="1" t="s">
        <v>4</v>
      </c>
      <c r="H3155" s="2">
        <v>51604</v>
      </c>
      <c r="I3155" s="2" t="str">
        <f>TEXT(Origen[[#This Row],[Fecha Compra]],"dddd")</f>
        <v>sábado</v>
      </c>
      <c r="J3155" s="7" t="str">
        <f>TEXT(MONTH(Origen[[#This Row],[Fecha Compra]]),"MM")</f>
        <v>01</v>
      </c>
      <c r="K3155" s="7">
        <f>YEAR(Origen[[#This Row],[Fecha Compra]])</f>
        <v>2041</v>
      </c>
      <c r="L3155">
        <v>18</v>
      </c>
      <c r="M3155">
        <v>50</v>
      </c>
      <c r="N3155">
        <f>Origen[[#This Row],[Unidades]]*Origen[[#This Row],[PVP]]</f>
        <v>900</v>
      </c>
      <c r="O3155" s="1" t="s">
        <v>38</v>
      </c>
      <c r="P3155" s="1" t="s">
        <v>26</v>
      </c>
      <c r="Q3155" s="1" t="s">
        <v>76</v>
      </c>
      <c r="R3155" s="1" t="s">
        <v>8</v>
      </c>
      <c r="S3155" s="1" t="s">
        <v>52</v>
      </c>
      <c r="T3155" s="1" t="s">
        <v>15</v>
      </c>
      <c r="U3155" s="1" t="s">
        <v>70</v>
      </c>
    </row>
    <row r="3156" spans="1:21" x14ac:dyDescent="0.25">
      <c r="A3156">
        <v>3158</v>
      </c>
      <c r="B3156">
        <f>IF(IFERROR(VLOOKUP(Origen[[#This Row],[Customer ID]],A3157:A7055,1,FALSE),0)&gt;0,1,0)</f>
        <v>0</v>
      </c>
      <c r="C3156">
        <v>21</v>
      </c>
      <c r="D3156" s="1" t="s">
        <v>134</v>
      </c>
      <c r="E3156" s="1" t="str">
        <f>IF(Origen[[#This Row],[Genero Sin Depurar]]="","Desconocido",Origen[[#This Row],[Genero Sin Depurar]])</f>
        <v>Female</v>
      </c>
      <c r="F3156" s="1" t="s">
        <v>115</v>
      </c>
      <c r="G3156" s="1" t="s">
        <v>49</v>
      </c>
      <c r="H3156" s="2">
        <v>51606</v>
      </c>
      <c r="I3156" s="2" t="str">
        <f>TEXT(Origen[[#This Row],[Fecha Compra]],"dddd")</f>
        <v>lunes</v>
      </c>
      <c r="J3156" s="7" t="str">
        <f>TEXT(MONTH(Origen[[#This Row],[Fecha Compra]]),"MM")</f>
        <v>01</v>
      </c>
      <c r="K3156" s="7">
        <f>YEAR(Origen[[#This Row],[Fecha Compra]])</f>
        <v>2041</v>
      </c>
      <c r="L3156">
        <v>5</v>
      </c>
      <c r="M3156">
        <v>34</v>
      </c>
      <c r="N3156">
        <f>Origen[[#This Row],[Unidades]]*Origen[[#This Row],[PVP]]</f>
        <v>170</v>
      </c>
      <c r="O3156" s="1" t="s">
        <v>13</v>
      </c>
      <c r="P3156" s="1" t="s">
        <v>6</v>
      </c>
      <c r="Q3156" s="1" t="s">
        <v>90</v>
      </c>
      <c r="R3156" s="1" t="s">
        <v>39</v>
      </c>
      <c r="S3156" s="1" t="s">
        <v>56</v>
      </c>
      <c r="T3156" s="1" t="s">
        <v>68</v>
      </c>
      <c r="U3156" s="1" t="s">
        <v>11</v>
      </c>
    </row>
    <row r="3157" spans="1:21" x14ac:dyDescent="0.25">
      <c r="A3157">
        <v>3159</v>
      </c>
      <c r="B3157">
        <f>IF(IFERROR(VLOOKUP(Origen[[#This Row],[Customer ID]],A3158:A7056,1,FALSE),0)&gt;0,1,0)</f>
        <v>0</v>
      </c>
      <c r="C3157">
        <v>30</v>
      </c>
      <c r="D3157" s="1" t="s">
        <v>134</v>
      </c>
      <c r="E3157" s="1" t="str">
        <f>IF(Origen[[#This Row],[Genero Sin Depurar]]="","Desconocido",Origen[[#This Row],[Genero Sin Depurar]])</f>
        <v>Female</v>
      </c>
      <c r="F3157" s="1" t="s">
        <v>88</v>
      </c>
      <c r="G3157" s="1" t="s">
        <v>49</v>
      </c>
      <c r="H3157" s="2">
        <v>51608</v>
      </c>
      <c r="I3157" s="2" t="str">
        <f>TEXT(Origen[[#This Row],[Fecha Compra]],"dddd")</f>
        <v>miércoles</v>
      </c>
      <c r="J3157" s="7" t="str">
        <f>TEXT(MONTH(Origen[[#This Row],[Fecha Compra]]),"MM")</f>
        <v>01</v>
      </c>
      <c r="K3157" s="7">
        <f>YEAR(Origen[[#This Row],[Fecha Compra]])</f>
        <v>2041</v>
      </c>
      <c r="L3157">
        <v>44</v>
      </c>
      <c r="M3157">
        <v>77</v>
      </c>
      <c r="N3157">
        <f>Origen[[#This Row],[Unidades]]*Origen[[#This Row],[PVP]]</f>
        <v>3388</v>
      </c>
      <c r="O3157" s="1" t="s">
        <v>73</v>
      </c>
      <c r="P3157" s="1" t="s">
        <v>26</v>
      </c>
      <c r="Q3157" s="1" t="s">
        <v>7</v>
      </c>
      <c r="R3157" s="1" t="s">
        <v>8</v>
      </c>
      <c r="S3157" s="1" t="s">
        <v>52</v>
      </c>
      <c r="T3157" s="1" t="s">
        <v>21</v>
      </c>
      <c r="U3157" s="1" t="s">
        <v>70</v>
      </c>
    </row>
    <row r="3158" spans="1:21" x14ac:dyDescent="0.25">
      <c r="A3158">
        <v>3160</v>
      </c>
      <c r="B3158">
        <f>IF(IFERROR(VLOOKUP(Origen[[#This Row],[Customer ID]],A3159:A7057,1,FALSE),0)&gt;0,1,0)</f>
        <v>0</v>
      </c>
      <c r="C3158">
        <v>62</v>
      </c>
      <c r="D3158" s="1" t="s">
        <v>134</v>
      </c>
      <c r="E3158" s="1" t="str">
        <f>IF(Origen[[#This Row],[Genero Sin Depurar]]="","Desconocido",Origen[[#This Row],[Genero Sin Depurar]])</f>
        <v>Female</v>
      </c>
      <c r="F3158" s="1" t="s">
        <v>106</v>
      </c>
      <c r="G3158" s="1" t="s">
        <v>49</v>
      </c>
      <c r="H3158" s="2">
        <v>51610</v>
      </c>
      <c r="I3158" s="2" t="str">
        <f>TEXT(Origen[[#This Row],[Fecha Compra]],"dddd")</f>
        <v>viernes</v>
      </c>
      <c r="J3158" s="7" t="str">
        <f>TEXT(MONTH(Origen[[#This Row],[Fecha Compra]]),"MM")</f>
        <v>01</v>
      </c>
      <c r="K3158" s="7">
        <f>YEAR(Origen[[#This Row],[Fecha Compra]])</f>
        <v>2041</v>
      </c>
      <c r="L3158">
        <v>4</v>
      </c>
      <c r="M3158">
        <v>89</v>
      </c>
      <c r="N3158">
        <f>Origen[[#This Row],[Unidades]]*Origen[[#This Row],[PVP]]</f>
        <v>356</v>
      </c>
      <c r="O3158" s="1" t="s">
        <v>42</v>
      </c>
      <c r="P3158" s="1" t="s">
        <v>6</v>
      </c>
      <c r="Q3158" s="1" t="s">
        <v>51</v>
      </c>
      <c r="R3158" s="1" t="s">
        <v>8</v>
      </c>
      <c r="S3158" s="1" t="s">
        <v>56</v>
      </c>
      <c r="T3158" s="1" t="s">
        <v>57</v>
      </c>
      <c r="U3158" s="1" t="s">
        <v>40</v>
      </c>
    </row>
    <row r="3159" spans="1:21" x14ac:dyDescent="0.25">
      <c r="A3159">
        <v>3161</v>
      </c>
      <c r="B3159">
        <f>IF(IFERROR(VLOOKUP(Origen[[#This Row],[Customer ID]],A3160:A7058,1,FALSE),0)&gt;0,1,0)</f>
        <v>0</v>
      </c>
      <c r="C3159">
        <v>28</v>
      </c>
      <c r="D3159" s="1" t="s">
        <v>134</v>
      </c>
      <c r="E3159" s="1" t="str">
        <f>IF(Origen[[#This Row],[Genero Sin Depurar]]="","Desconocido",Origen[[#This Row],[Genero Sin Depurar]])</f>
        <v>Female</v>
      </c>
      <c r="F3159" s="1" t="s">
        <v>114</v>
      </c>
      <c r="G3159" s="1" t="s">
        <v>49</v>
      </c>
      <c r="H3159" s="2">
        <v>51612</v>
      </c>
      <c r="I3159" s="2" t="str">
        <f>TEXT(Origen[[#This Row],[Fecha Compra]],"dddd")</f>
        <v>domingo</v>
      </c>
      <c r="J3159" s="7" t="str">
        <f>TEXT(MONTH(Origen[[#This Row],[Fecha Compra]]),"MM")</f>
        <v>01</v>
      </c>
      <c r="K3159" s="7">
        <f>YEAR(Origen[[#This Row],[Fecha Compra]])</f>
        <v>2041</v>
      </c>
      <c r="L3159">
        <v>37</v>
      </c>
      <c r="M3159">
        <v>87</v>
      </c>
      <c r="N3159">
        <f>Origen[[#This Row],[Unidades]]*Origen[[#This Row],[PVP]]</f>
        <v>3219</v>
      </c>
      <c r="O3159" s="1" t="s">
        <v>127</v>
      </c>
      <c r="P3159" s="1" t="s">
        <v>74</v>
      </c>
      <c r="Q3159" s="1" t="s">
        <v>30</v>
      </c>
      <c r="R3159" s="1" t="s">
        <v>39</v>
      </c>
      <c r="S3159" s="1" t="s">
        <v>27</v>
      </c>
      <c r="T3159" s="1" t="s">
        <v>15</v>
      </c>
      <c r="U3159" s="1" t="s">
        <v>11</v>
      </c>
    </row>
    <row r="3160" spans="1:21" x14ac:dyDescent="0.25">
      <c r="A3160">
        <v>3162</v>
      </c>
      <c r="B3160">
        <f>IF(IFERROR(VLOOKUP(Origen[[#This Row],[Customer ID]],A3161:A7059,1,FALSE),0)&gt;0,1,0)</f>
        <v>0</v>
      </c>
      <c r="C3160">
        <v>66</v>
      </c>
      <c r="D3160" s="1" t="s">
        <v>134</v>
      </c>
      <c r="E3160" s="1" t="str">
        <f>IF(Origen[[#This Row],[Genero Sin Depurar]]="","Desconocido",Origen[[#This Row],[Genero Sin Depurar]])</f>
        <v>Female</v>
      </c>
      <c r="F3160" s="1" t="s">
        <v>63</v>
      </c>
      <c r="G3160" s="1" t="s">
        <v>4</v>
      </c>
      <c r="H3160" s="2">
        <v>51614</v>
      </c>
      <c r="I3160" s="2" t="str">
        <f>TEXT(Origen[[#This Row],[Fecha Compra]],"dddd")</f>
        <v>martes</v>
      </c>
      <c r="J3160" s="7" t="str">
        <f>TEXT(MONTH(Origen[[#This Row],[Fecha Compra]]),"MM")</f>
        <v>01</v>
      </c>
      <c r="K3160" s="7">
        <f>YEAR(Origen[[#This Row],[Fecha Compra]])</f>
        <v>2041</v>
      </c>
      <c r="L3160">
        <v>43</v>
      </c>
      <c r="M3160">
        <v>77</v>
      </c>
      <c r="N3160">
        <f>Origen[[#This Row],[Unidades]]*Origen[[#This Row],[PVP]]</f>
        <v>3311</v>
      </c>
      <c r="O3160" s="1" t="s">
        <v>17</v>
      </c>
      <c r="P3160" s="1" t="s">
        <v>18</v>
      </c>
      <c r="Q3160" s="1" t="s">
        <v>43</v>
      </c>
      <c r="R3160" s="1" t="s">
        <v>8</v>
      </c>
      <c r="S3160" s="1" t="s">
        <v>52</v>
      </c>
      <c r="T3160" s="1" t="s">
        <v>15</v>
      </c>
      <c r="U3160" s="1" t="s">
        <v>70</v>
      </c>
    </row>
    <row r="3161" spans="1:21" x14ac:dyDescent="0.25">
      <c r="A3161">
        <v>3163</v>
      </c>
      <c r="B3161">
        <f>IF(IFERROR(VLOOKUP(Origen[[#This Row],[Customer ID]],A3162:A7060,1,FALSE),0)&gt;0,1,0)</f>
        <v>0</v>
      </c>
      <c r="C3161">
        <v>66</v>
      </c>
      <c r="D3161" s="1" t="s">
        <v>134</v>
      </c>
      <c r="E3161" s="1" t="str">
        <f>IF(Origen[[#This Row],[Genero Sin Depurar]]="","Desconocido",Origen[[#This Row],[Genero Sin Depurar]])</f>
        <v>Female</v>
      </c>
      <c r="F3161" s="1" t="s">
        <v>53</v>
      </c>
      <c r="G3161" s="1" t="s">
        <v>24</v>
      </c>
      <c r="H3161" s="2">
        <v>51616</v>
      </c>
      <c r="I3161" s="2" t="str">
        <f>TEXT(Origen[[#This Row],[Fecha Compra]],"dddd")</f>
        <v>jueves</v>
      </c>
      <c r="J3161" s="7" t="str">
        <f>TEXT(MONTH(Origen[[#This Row],[Fecha Compra]]),"MM")</f>
        <v>01</v>
      </c>
      <c r="K3161" s="7">
        <f>YEAR(Origen[[#This Row],[Fecha Compra]])</f>
        <v>2041</v>
      </c>
      <c r="L3161">
        <v>28</v>
      </c>
      <c r="M3161">
        <v>85</v>
      </c>
      <c r="N3161">
        <f>Origen[[#This Row],[Unidades]]*Origen[[#This Row],[PVP]]</f>
        <v>2380</v>
      </c>
      <c r="O3161" s="1" t="s">
        <v>132</v>
      </c>
      <c r="P3161" s="1" t="s">
        <v>6</v>
      </c>
      <c r="Q3161" s="1" t="s">
        <v>126</v>
      </c>
      <c r="R3161" s="1" t="s">
        <v>8</v>
      </c>
      <c r="S3161" s="1" t="s">
        <v>36</v>
      </c>
      <c r="T3161" s="1" t="s">
        <v>57</v>
      </c>
      <c r="U3161" s="1" t="s">
        <v>40</v>
      </c>
    </row>
    <row r="3162" spans="1:21" x14ac:dyDescent="0.25">
      <c r="A3162">
        <v>3164</v>
      </c>
      <c r="B3162">
        <f>IF(IFERROR(VLOOKUP(Origen[[#This Row],[Customer ID]],A3163:A7061,1,FALSE),0)&gt;0,1,0)</f>
        <v>0</v>
      </c>
      <c r="C3162">
        <v>49</v>
      </c>
      <c r="D3162" s="1" t="s">
        <v>134</v>
      </c>
      <c r="E3162" s="1" t="str">
        <f>IF(Origen[[#This Row],[Genero Sin Depurar]]="","Desconocido",Origen[[#This Row],[Genero Sin Depurar]])</f>
        <v>Female</v>
      </c>
      <c r="F3162" s="1" t="s">
        <v>77</v>
      </c>
      <c r="G3162" s="1" t="s">
        <v>4</v>
      </c>
      <c r="H3162" s="2">
        <v>51618</v>
      </c>
      <c r="I3162" s="2" t="str">
        <f>TEXT(Origen[[#This Row],[Fecha Compra]],"dddd")</f>
        <v>sábado</v>
      </c>
      <c r="J3162" s="7" t="str">
        <f>TEXT(MONTH(Origen[[#This Row],[Fecha Compra]]),"MM")</f>
        <v>01</v>
      </c>
      <c r="K3162" s="7">
        <f>YEAR(Origen[[#This Row],[Fecha Compra]])</f>
        <v>2041</v>
      </c>
      <c r="L3162">
        <v>36</v>
      </c>
      <c r="M3162">
        <v>66</v>
      </c>
      <c r="N3162">
        <f>Origen[[#This Row],[Unidades]]*Origen[[#This Row],[PVP]]</f>
        <v>2376</v>
      </c>
      <c r="O3162" s="1" t="s">
        <v>127</v>
      </c>
      <c r="P3162" s="1" t="s">
        <v>74</v>
      </c>
      <c r="Q3162" s="1" t="s">
        <v>30</v>
      </c>
      <c r="R3162" s="1" t="s">
        <v>35</v>
      </c>
      <c r="S3162" s="1" t="s">
        <v>9</v>
      </c>
      <c r="T3162" s="1" t="s">
        <v>15</v>
      </c>
      <c r="U3162" s="1" t="s">
        <v>70</v>
      </c>
    </row>
    <row r="3163" spans="1:21" x14ac:dyDescent="0.25">
      <c r="A3163">
        <v>3165</v>
      </c>
      <c r="B3163">
        <f>IF(IFERROR(VLOOKUP(Origen[[#This Row],[Customer ID]],A3164:A7062,1,FALSE),0)&gt;0,1,0)</f>
        <v>0</v>
      </c>
      <c r="C3163">
        <v>40</v>
      </c>
      <c r="D3163" s="1" t="s">
        <v>134</v>
      </c>
      <c r="E3163" s="1" t="str">
        <f>IF(Origen[[#This Row],[Genero Sin Depurar]]="","Desconocido",Origen[[#This Row],[Genero Sin Depurar]])</f>
        <v>Female</v>
      </c>
      <c r="F3163" s="1" t="s">
        <v>63</v>
      </c>
      <c r="G3163" s="1" t="s">
        <v>4</v>
      </c>
      <c r="H3163" s="2">
        <v>51620</v>
      </c>
      <c r="I3163" s="2" t="str">
        <f>TEXT(Origen[[#This Row],[Fecha Compra]],"dddd")</f>
        <v>lunes</v>
      </c>
      <c r="J3163" s="7" t="str">
        <f>TEXT(MONTH(Origen[[#This Row],[Fecha Compra]]),"MM")</f>
        <v>01</v>
      </c>
      <c r="K3163" s="7">
        <f>YEAR(Origen[[#This Row],[Fecha Compra]])</f>
        <v>2041</v>
      </c>
      <c r="L3163">
        <v>16</v>
      </c>
      <c r="M3163">
        <v>32</v>
      </c>
      <c r="N3163">
        <f>Origen[[#This Row],[Unidades]]*Origen[[#This Row],[PVP]]</f>
        <v>512</v>
      </c>
      <c r="O3163" s="1" t="s">
        <v>99</v>
      </c>
      <c r="P3163" s="1" t="s">
        <v>6</v>
      </c>
      <c r="Q3163" s="1" t="s">
        <v>47</v>
      </c>
      <c r="R3163" s="1" t="s">
        <v>8</v>
      </c>
      <c r="S3163" s="1" t="s">
        <v>36</v>
      </c>
      <c r="T3163" s="1" t="s">
        <v>21</v>
      </c>
      <c r="U3163" s="1" t="s">
        <v>31</v>
      </c>
    </row>
    <row r="3164" spans="1:21" x14ac:dyDescent="0.25">
      <c r="A3164">
        <v>3166</v>
      </c>
      <c r="B3164">
        <f>IF(IFERROR(VLOOKUP(Origen[[#This Row],[Customer ID]],A3165:A7063,1,FALSE),0)&gt;0,1,0)</f>
        <v>0</v>
      </c>
      <c r="C3164">
        <v>49</v>
      </c>
      <c r="D3164" s="1" t="s">
        <v>134</v>
      </c>
      <c r="E3164" s="1" t="str">
        <f>IF(Origen[[#This Row],[Genero Sin Depurar]]="","Desconocido",Origen[[#This Row],[Genero Sin Depurar]])</f>
        <v>Female</v>
      </c>
      <c r="F3164" s="1" t="s">
        <v>84</v>
      </c>
      <c r="G3164" s="1" t="s">
        <v>45</v>
      </c>
      <c r="H3164" s="2">
        <v>51622</v>
      </c>
      <c r="I3164" s="2" t="str">
        <f>TEXT(Origen[[#This Row],[Fecha Compra]],"dddd")</f>
        <v>miércoles</v>
      </c>
      <c r="J3164" s="7" t="str">
        <f>TEXT(MONTH(Origen[[#This Row],[Fecha Compra]]),"MM")</f>
        <v>01</v>
      </c>
      <c r="K3164" s="7">
        <f>YEAR(Origen[[#This Row],[Fecha Compra]])</f>
        <v>2041</v>
      </c>
      <c r="L3164">
        <v>38</v>
      </c>
      <c r="M3164">
        <v>92</v>
      </c>
      <c r="N3164">
        <f>Origen[[#This Row],[Unidades]]*Origen[[#This Row],[PVP]]</f>
        <v>3496</v>
      </c>
      <c r="O3164" s="1" t="s">
        <v>59</v>
      </c>
      <c r="P3164" s="1" t="s">
        <v>26</v>
      </c>
      <c r="Q3164" s="1" t="s">
        <v>75</v>
      </c>
      <c r="R3164" s="1" t="s">
        <v>19</v>
      </c>
      <c r="S3164" s="1" t="s">
        <v>56</v>
      </c>
      <c r="T3164" s="1" t="s">
        <v>57</v>
      </c>
      <c r="U3164" s="1" t="s">
        <v>79</v>
      </c>
    </row>
    <row r="3165" spans="1:21" x14ac:dyDescent="0.25">
      <c r="A3165">
        <v>3167</v>
      </c>
      <c r="B3165">
        <f>IF(IFERROR(VLOOKUP(Origen[[#This Row],[Customer ID]],A3166:A7064,1,FALSE),0)&gt;0,1,0)</f>
        <v>0</v>
      </c>
      <c r="C3165">
        <v>19</v>
      </c>
      <c r="D3165" s="1" t="s">
        <v>134</v>
      </c>
      <c r="E3165" s="1" t="str">
        <f>IF(Origen[[#This Row],[Genero Sin Depurar]]="","Desconocido",Origen[[#This Row],[Genero Sin Depurar]])</f>
        <v>Female</v>
      </c>
      <c r="F3165" s="1" t="s">
        <v>37</v>
      </c>
      <c r="G3165" s="1" t="s">
        <v>4</v>
      </c>
      <c r="H3165" s="2">
        <v>51624</v>
      </c>
      <c r="I3165" s="2" t="str">
        <f>TEXT(Origen[[#This Row],[Fecha Compra]],"dddd")</f>
        <v>viernes</v>
      </c>
      <c r="J3165" s="7" t="str">
        <f>TEXT(MONTH(Origen[[#This Row],[Fecha Compra]]),"MM")</f>
        <v>01</v>
      </c>
      <c r="K3165" s="7">
        <f>YEAR(Origen[[#This Row],[Fecha Compra]])</f>
        <v>2041</v>
      </c>
      <c r="L3165">
        <v>37</v>
      </c>
      <c r="M3165">
        <v>80</v>
      </c>
      <c r="N3165">
        <f>Origen[[#This Row],[Unidades]]*Origen[[#This Row],[PVP]]</f>
        <v>2960</v>
      </c>
      <c r="O3165" s="1" t="s">
        <v>124</v>
      </c>
      <c r="P3165" s="1" t="s">
        <v>26</v>
      </c>
      <c r="Q3165" s="1" t="s">
        <v>62</v>
      </c>
      <c r="R3165" s="1" t="s">
        <v>8</v>
      </c>
      <c r="S3165" s="1" t="s">
        <v>27</v>
      </c>
      <c r="T3165" s="1" t="s">
        <v>57</v>
      </c>
      <c r="U3165" s="1" t="s">
        <v>11</v>
      </c>
    </row>
    <row r="3166" spans="1:21" x14ac:dyDescent="0.25">
      <c r="A3166">
        <v>3168</v>
      </c>
      <c r="B3166">
        <f>IF(IFERROR(VLOOKUP(Origen[[#This Row],[Customer ID]],A3167:A7065,1,FALSE),0)&gt;0,1,0)</f>
        <v>0</v>
      </c>
      <c r="C3166">
        <v>24</v>
      </c>
      <c r="D3166" s="1" t="s">
        <v>134</v>
      </c>
      <c r="E3166" s="1" t="str">
        <f>IF(Origen[[#This Row],[Genero Sin Depurar]]="","Desconocido",Origen[[#This Row],[Genero Sin Depurar]])</f>
        <v>Female</v>
      </c>
      <c r="F3166" s="1" t="s">
        <v>63</v>
      </c>
      <c r="G3166" s="1" t="s">
        <v>4</v>
      </c>
      <c r="H3166" s="2">
        <v>51626</v>
      </c>
      <c r="I3166" s="2" t="str">
        <f>TEXT(Origen[[#This Row],[Fecha Compra]],"dddd")</f>
        <v>domingo</v>
      </c>
      <c r="J3166" s="7" t="str">
        <f>TEXT(MONTH(Origen[[#This Row],[Fecha Compra]]),"MM")</f>
        <v>01</v>
      </c>
      <c r="K3166" s="7">
        <f>YEAR(Origen[[#This Row],[Fecha Compra]])</f>
        <v>2041</v>
      </c>
      <c r="L3166">
        <v>9</v>
      </c>
      <c r="M3166">
        <v>78</v>
      </c>
      <c r="N3166">
        <f>Origen[[#This Row],[Unidades]]*Origen[[#This Row],[PVP]]</f>
        <v>702</v>
      </c>
      <c r="O3166" s="1" t="s">
        <v>29</v>
      </c>
      <c r="P3166" s="1" t="s">
        <v>26</v>
      </c>
      <c r="Q3166" s="1" t="s">
        <v>126</v>
      </c>
      <c r="R3166" s="1" t="s">
        <v>39</v>
      </c>
      <c r="S3166" s="1" t="s">
        <v>52</v>
      </c>
      <c r="T3166" s="1" t="s">
        <v>15</v>
      </c>
      <c r="U3166" s="1" t="s">
        <v>58</v>
      </c>
    </row>
    <row r="3167" spans="1:21" x14ac:dyDescent="0.25">
      <c r="A3167">
        <v>3169</v>
      </c>
      <c r="B3167">
        <f>IF(IFERROR(VLOOKUP(Origen[[#This Row],[Customer ID]],A3168:A7066,1,FALSE),0)&gt;0,1,0)</f>
        <v>0</v>
      </c>
      <c r="C3167">
        <v>31</v>
      </c>
      <c r="D3167" s="1" t="s">
        <v>134</v>
      </c>
      <c r="E3167" s="1" t="str">
        <f>IF(Origen[[#This Row],[Genero Sin Depurar]]="","Desconocido",Origen[[#This Row],[Genero Sin Depurar]])</f>
        <v>Female</v>
      </c>
      <c r="F3167" s="1" t="s">
        <v>16</v>
      </c>
      <c r="G3167" s="1" t="s">
        <v>4</v>
      </c>
      <c r="H3167" s="2">
        <v>51628</v>
      </c>
      <c r="I3167" s="2" t="str">
        <f>TEXT(Origen[[#This Row],[Fecha Compra]],"dddd")</f>
        <v>martes</v>
      </c>
      <c r="J3167" s="7" t="str">
        <f>TEXT(MONTH(Origen[[#This Row],[Fecha Compra]]),"MM")</f>
        <v>01</v>
      </c>
      <c r="K3167" s="7">
        <f>YEAR(Origen[[#This Row],[Fecha Compra]])</f>
        <v>2041</v>
      </c>
      <c r="L3167">
        <v>14</v>
      </c>
      <c r="M3167">
        <v>24</v>
      </c>
      <c r="N3167">
        <f>Origen[[#This Row],[Unidades]]*Origen[[#This Row],[PVP]]</f>
        <v>336</v>
      </c>
      <c r="O3167" s="1" t="s">
        <v>38</v>
      </c>
      <c r="P3167" s="1" t="s">
        <v>26</v>
      </c>
      <c r="Q3167" s="1" t="s">
        <v>103</v>
      </c>
      <c r="R3167" s="1" t="s">
        <v>19</v>
      </c>
      <c r="S3167" s="1" t="s">
        <v>52</v>
      </c>
      <c r="T3167" s="1" t="s">
        <v>28</v>
      </c>
      <c r="U3167" s="1" t="s">
        <v>11</v>
      </c>
    </row>
    <row r="3168" spans="1:21" x14ac:dyDescent="0.25">
      <c r="A3168">
        <v>3170</v>
      </c>
      <c r="B3168">
        <f>IF(IFERROR(VLOOKUP(Origen[[#This Row],[Customer ID]],A3169:A7067,1,FALSE),0)&gt;0,1,0)</f>
        <v>0</v>
      </c>
      <c r="C3168">
        <v>35</v>
      </c>
      <c r="D3168" s="1" t="s">
        <v>134</v>
      </c>
      <c r="E3168" s="1" t="str">
        <f>IF(Origen[[#This Row],[Genero Sin Depurar]]="","Desconocido",Origen[[#This Row],[Genero Sin Depurar]])</f>
        <v>Female</v>
      </c>
      <c r="F3168" s="1" t="s">
        <v>95</v>
      </c>
      <c r="G3168" s="1" t="s">
        <v>4</v>
      </c>
      <c r="H3168" s="2">
        <v>51630</v>
      </c>
      <c r="I3168" s="2" t="str">
        <f>TEXT(Origen[[#This Row],[Fecha Compra]],"dddd")</f>
        <v>jueves</v>
      </c>
      <c r="J3168" s="7" t="str">
        <f>TEXT(MONTH(Origen[[#This Row],[Fecha Compra]]),"MM")</f>
        <v>01</v>
      </c>
      <c r="K3168" s="7">
        <f>YEAR(Origen[[#This Row],[Fecha Compra]])</f>
        <v>2041</v>
      </c>
      <c r="L3168">
        <v>3</v>
      </c>
      <c r="M3168">
        <v>59</v>
      </c>
      <c r="N3168">
        <f>Origen[[#This Row],[Unidades]]*Origen[[#This Row],[PVP]]</f>
        <v>177</v>
      </c>
      <c r="O3168" s="1" t="s">
        <v>124</v>
      </c>
      <c r="P3168" s="1" t="s">
        <v>26</v>
      </c>
      <c r="Q3168" s="1" t="s">
        <v>34</v>
      </c>
      <c r="R3168" s="1" t="s">
        <v>39</v>
      </c>
      <c r="S3168" s="1" t="s">
        <v>20</v>
      </c>
      <c r="T3168" s="1" t="s">
        <v>10</v>
      </c>
      <c r="U3168" s="1" t="s">
        <v>22</v>
      </c>
    </row>
    <row r="3169" spans="1:21" x14ac:dyDescent="0.25">
      <c r="A3169">
        <v>3171</v>
      </c>
      <c r="B3169">
        <f>IF(IFERROR(VLOOKUP(Origen[[#This Row],[Customer ID]],A3170:A7068,1,FALSE),0)&gt;0,1,0)</f>
        <v>0</v>
      </c>
      <c r="C3169">
        <v>65</v>
      </c>
      <c r="D3169" s="1" t="s">
        <v>134</v>
      </c>
      <c r="E3169" s="1" t="str">
        <f>IF(Origen[[#This Row],[Genero Sin Depurar]]="","Desconocido",Origen[[#This Row],[Genero Sin Depurar]])</f>
        <v>Female</v>
      </c>
      <c r="F3169" s="1" t="s">
        <v>71</v>
      </c>
      <c r="G3169" s="1" t="s">
        <v>49</v>
      </c>
      <c r="H3169" s="2">
        <v>51632</v>
      </c>
      <c r="I3169" s="2" t="str">
        <f>TEXT(Origen[[#This Row],[Fecha Compra]],"dddd")</f>
        <v>sábado</v>
      </c>
      <c r="J3169" s="7" t="str">
        <f>TEXT(MONTH(Origen[[#This Row],[Fecha Compra]]),"MM")</f>
        <v>01</v>
      </c>
      <c r="K3169" s="7">
        <f>YEAR(Origen[[#This Row],[Fecha Compra]])</f>
        <v>2041</v>
      </c>
      <c r="L3169">
        <v>10</v>
      </c>
      <c r="M3169">
        <v>41</v>
      </c>
      <c r="N3169">
        <f>Origen[[#This Row],[Unidades]]*Origen[[#This Row],[PVP]]</f>
        <v>410</v>
      </c>
      <c r="O3169" s="1" t="s">
        <v>25</v>
      </c>
      <c r="P3169" s="1" t="s">
        <v>74</v>
      </c>
      <c r="Q3169" s="1" t="s">
        <v>43</v>
      </c>
      <c r="R3169" s="1" t="s">
        <v>19</v>
      </c>
      <c r="S3169" s="1" t="s">
        <v>9</v>
      </c>
      <c r="T3169" s="1" t="s">
        <v>21</v>
      </c>
      <c r="U3169" s="1" t="s">
        <v>11</v>
      </c>
    </row>
    <row r="3170" spans="1:21" x14ac:dyDescent="0.25">
      <c r="A3170">
        <v>3172</v>
      </c>
      <c r="B3170">
        <f>IF(IFERROR(VLOOKUP(Origen[[#This Row],[Customer ID]],A3171:A7069,1,FALSE),0)&gt;0,1,0)</f>
        <v>0</v>
      </c>
      <c r="C3170">
        <v>68</v>
      </c>
      <c r="D3170" s="1" t="s">
        <v>134</v>
      </c>
      <c r="E3170" s="1" t="str">
        <f>IF(Origen[[#This Row],[Genero Sin Depurar]]="","Desconocido",Origen[[#This Row],[Genero Sin Depurar]])</f>
        <v>Female</v>
      </c>
      <c r="F3170" s="1" t="s">
        <v>88</v>
      </c>
      <c r="G3170" s="1" t="s">
        <v>49</v>
      </c>
      <c r="H3170" s="2">
        <v>51634</v>
      </c>
      <c r="I3170" s="2" t="str">
        <f>TEXT(Origen[[#This Row],[Fecha Compra]],"dddd")</f>
        <v>lunes</v>
      </c>
      <c r="J3170" s="7" t="str">
        <f>TEXT(MONTH(Origen[[#This Row],[Fecha Compra]]),"MM")</f>
        <v>01</v>
      </c>
      <c r="K3170" s="7">
        <f>YEAR(Origen[[#This Row],[Fecha Compra]])</f>
        <v>2041</v>
      </c>
      <c r="L3170">
        <v>26</v>
      </c>
      <c r="M3170">
        <v>26</v>
      </c>
      <c r="N3170">
        <f>Origen[[#This Row],[Unidades]]*Origen[[#This Row],[PVP]]</f>
        <v>676</v>
      </c>
      <c r="O3170" s="1" t="s">
        <v>104</v>
      </c>
      <c r="P3170" s="1" t="s">
        <v>26</v>
      </c>
      <c r="Q3170" s="1" t="s">
        <v>14</v>
      </c>
      <c r="R3170" s="1" t="s">
        <v>19</v>
      </c>
      <c r="S3170" s="1" t="s">
        <v>9</v>
      </c>
      <c r="T3170" s="1" t="s">
        <v>57</v>
      </c>
      <c r="U3170" s="1" t="s">
        <v>58</v>
      </c>
    </row>
    <row r="3171" spans="1:21" x14ac:dyDescent="0.25">
      <c r="A3171">
        <v>3173</v>
      </c>
      <c r="B3171">
        <f>IF(IFERROR(VLOOKUP(Origen[[#This Row],[Customer ID]],A3172:A7070,1,FALSE),0)&gt;0,1,0)</f>
        <v>0</v>
      </c>
      <c r="C3171">
        <v>57</v>
      </c>
      <c r="D3171" s="1" t="s">
        <v>134</v>
      </c>
      <c r="E3171" s="1" t="str">
        <f>IF(Origen[[#This Row],[Genero Sin Depurar]]="","Desconocido",Origen[[#This Row],[Genero Sin Depurar]])</f>
        <v>Female</v>
      </c>
      <c r="F3171" s="1" t="s">
        <v>107</v>
      </c>
      <c r="G3171" s="1" t="s">
        <v>4</v>
      </c>
      <c r="H3171" s="2">
        <v>51636</v>
      </c>
      <c r="I3171" s="2" t="str">
        <f>TEXT(Origen[[#This Row],[Fecha Compra]],"dddd")</f>
        <v>miércoles</v>
      </c>
      <c r="J3171" s="7" t="str">
        <f>TEXT(MONTH(Origen[[#This Row],[Fecha Compra]]),"MM")</f>
        <v>01</v>
      </c>
      <c r="K3171" s="7">
        <f>YEAR(Origen[[#This Row],[Fecha Compra]])</f>
        <v>2041</v>
      </c>
      <c r="L3171">
        <v>30</v>
      </c>
      <c r="M3171">
        <v>52</v>
      </c>
      <c r="N3171">
        <f>Origen[[#This Row],[Unidades]]*Origen[[#This Row],[PVP]]</f>
        <v>1560</v>
      </c>
      <c r="O3171" s="1" t="s">
        <v>50</v>
      </c>
      <c r="P3171" s="1" t="s">
        <v>26</v>
      </c>
      <c r="Q3171" s="1" t="s">
        <v>60</v>
      </c>
      <c r="R3171" s="1" t="s">
        <v>39</v>
      </c>
      <c r="S3171" s="1" t="s">
        <v>36</v>
      </c>
      <c r="T3171" s="1" t="s">
        <v>68</v>
      </c>
      <c r="U3171" s="1" t="s">
        <v>58</v>
      </c>
    </row>
    <row r="3172" spans="1:21" x14ac:dyDescent="0.25">
      <c r="A3172">
        <v>3174</v>
      </c>
      <c r="B3172">
        <f>IF(IFERROR(VLOOKUP(Origen[[#This Row],[Customer ID]],A3173:A7071,1,FALSE),0)&gt;0,1,0)</f>
        <v>0</v>
      </c>
      <c r="C3172">
        <v>69</v>
      </c>
      <c r="D3172" s="1" t="s">
        <v>134</v>
      </c>
      <c r="E3172" s="1" t="str">
        <f>IF(Origen[[#This Row],[Genero Sin Depurar]]="","Desconocido",Origen[[#This Row],[Genero Sin Depurar]])</f>
        <v>Female</v>
      </c>
      <c r="F3172" s="1" t="s">
        <v>69</v>
      </c>
      <c r="G3172" s="1" t="s">
        <v>4</v>
      </c>
      <c r="H3172" s="2">
        <v>51638</v>
      </c>
      <c r="I3172" s="2" t="str">
        <f>TEXT(Origen[[#This Row],[Fecha Compra]],"dddd")</f>
        <v>viernes</v>
      </c>
      <c r="J3172" s="7" t="str">
        <f>TEXT(MONTH(Origen[[#This Row],[Fecha Compra]]),"MM")</f>
        <v>01</v>
      </c>
      <c r="K3172" s="7">
        <f>YEAR(Origen[[#This Row],[Fecha Compra]])</f>
        <v>2041</v>
      </c>
      <c r="L3172">
        <v>32</v>
      </c>
      <c r="M3172">
        <v>46</v>
      </c>
      <c r="N3172">
        <f>Origen[[#This Row],[Unidades]]*Origen[[#This Row],[PVP]]</f>
        <v>1472</v>
      </c>
      <c r="O3172" s="1" t="s">
        <v>131</v>
      </c>
      <c r="P3172" s="1" t="s">
        <v>6</v>
      </c>
      <c r="Q3172" s="1" t="s">
        <v>67</v>
      </c>
      <c r="R3172" s="1" t="s">
        <v>35</v>
      </c>
      <c r="S3172" s="1" t="s">
        <v>27</v>
      </c>
      <c r="T3172" s="1" t="s">
        <v>28</v>
      </c>
      <c r="U3172" s="1" t="s">
        <v>11</v>
      </c>
    </row>
    <row r="3173" spans="1:21" x14ac:dyDescent="0.25">
      <c r="A3173">
        <v>3175</v>
      </c>
      <c r="B3173">
        <f>IF(IFERROR(VLOOKUP(Origen[[#This Row],[Customer ID]],A3174:A7072,1,FALSE),0)&gt;0,1,0)</f>
        <v>0</v>
      </c>
      <c r="C3173">
        <v>45</v>
      </c>
      <c r="D3173" s="1" t="s">
        <v>134</v>
      </c>
      <c r="E3173" s="1" t="str">
        <f>IF(Origen[[#This Row],[Genero Sin Depurar]]="","Desconocido",Origen[[#This Row],[Genero Sin Depurar]])</f>
        <v>Female</v>
      </c>
      <c r="F3173" s="1" t="s">
        <v>77</v>
      </c>
      <c r="G3173" s="1" t="s">
        <v>4</v>
      </c>
      <c r="H3173" s="2">
        <v>51640</v>
      </c>
      <c r="I3173" s="2" t="str">
        <f>TEXT(Origen[[#This Row],[Fecha Compra]],"dddd")</f>
        <v>domingo</v>
      </c>
      <c r="J3173" s="7" t="str">
        <f>TEXT(MONTH(Origen[[#This Row],[Fecha Compra]]),"MM")</f>
        <v>01</v>
      </c>
      <c r="K3173" s="7">
        <f>YEAR(Origen[[#This Row],[Fecha Compra]])</f>
        <v>2041</v>
      </c>
      <c r="L3173">
        <v>35</v>
      </c>
      <c r="M3173">
        <v>52</v>
      </c>
      <c r="N3173">
        <f>Origen[[#This Row],[Unidades]]*Origen[[#This Row],[PVP]]</f>
        <v>1820</v>
      </c>
      <c r="O3173" s="1" t="s">
        <v>83</v>
      </c>
      <c r="P3173" s="1" t="s">
        <v>6</v>
      </c>
      <c r="Q3173" s="1" t="s">
        <v>103</v>
      </c>
      <c r="R3173" s="1" t="s">
        <v>8</v>
      </c>
      <c r="S3173" s="1" t="s">
        <v>56</v>
      </c>
      <c r="T3173" s="1" t="s">
        <v>28</v>
      </c>
      <c r="U3173" s="1" t="s">
        <v>70</v>
      </c>
    </row>
    <row r="3174" spans="1:21" x14ac:dyDescent="0.25">
      <c r="A3174">
        <v>3176</v>
      </c>
      <c r="B3174">
        <f>IF(IFERROR(VLOOKUP(Origen[[#This Row],[Customer ID]],A3175:A7073,1,FALSE),0)&gt;0,1,0)</f>
        <v>0</v>
      </c>
      <c r="C3174">
        <v>35</v>
      </c>
      <c r="D3174" s="1" t="s">
        <v>134</v>
      </c>
      <c r="E3174" s="1" t="str">
        <f>IF(Origen[[#This Row],[Genero Sin Depurar]]="","Desconocido",Origen[[#This Row],[Genero Sin Depurar]])</f>
        <v>Female</v>
      </c>
      <c r="F3174" s="1" t="s">
        <v>107</v>
      </c>
      <c r="G3174" s="1" t="s">
        <v>4</v>
      </c>
      <c r="H3174" s="2">
        <v>51642</v>
      </c>
      <c r="I3174" s="2" t="str">
        <f>TEXT(Origen[[#This Row],[Fecha Compra]],"dddd")</f>
        <v>martes</v>
      </c>
      <c r="J3174" s="7" t="str">
        <f>TEXT(MONTH(Origen[[#This Row],[Fecha Compra]]),"MM")</f>
        <v>01</v>
      </c>
      <c r="K3174" s="7">
        <f>YEAR(Origen[[#This Row],[Fecha Compra]])</f>
        <v>2041</v>
      </c>
      <c r="L3174">
        <v>26</v>
      </c>
      <c r="M3174">
        <v>42</v>
      </c>
      <c r="N3174">
        <f>Origen[[#This Row],[Unidades]]*Origen[[#This Row],[PVP]]</f>
        <v>1092</v>
      </c>
      <c r="O3174" s="1" t="s">
        <v>121</v>
      </c>
      <c r="P3174" s="1" t="s">
        <v>26</v>
      </c>
      <c r="Q3174" s="1" t="s">
        <v>14</v>
      </c>
      <c r="R3174" s="1" t="s">
        <v>39</v>
      </c>
      <c r="S3174" s="1" t="s">
        <v>56</v>
      </c>
      <c r="T3174" s="1" t="s">
        <v>68</v>
      </c>
      <c r="U3174" s="1" t="s">
        <v>79</v>
      </c>
    </row>
    <row r="3175" spans="1:21" x14ac:dyDescent="0.25">
      <c r="A3175">
        <v>3177</v>
      </c>
      <c r="B3175">
        <f>IF(IFERROR(VLOOKUP(Origen[[#This Row],[Customer ID]],A3176:A7074,1,FALSE),0)&gt;0,1,0)</f>
        <v>0</v>
      </c>
      <c r="C3175">
        <v>36</v>
      </c>
      <c r="D3175" s="1" t="s">
        <v>134</v>
      </c>
      <c r="E3175" s="1" t="str">
        <f>IF(Origen[[#This Row],[Genero Sin Depurar]]="","Desconocido",Origen[[#This Row],[Genero Sin Depurar]])</f>
        <v>Female</v>
      </c>
      <c r="F3175" s="1" t="s">
        <v>23</v>
      </c>
      <c r="G3175" s="1" t="s">
        <v>24</v>
      </c>
      <c r="H3175" s="2">
        <v>51644</v>
      </c>
      <c r="I3175" s="2" t="str">
        <f>TEXT(Origen[[#This Row],[Fecha Compra]],"dddd")</f>
        <v>jueves</v>
      </c>
      <c r="J3175" s="7" t="str">
        <f>TEXT(MONTH(Origen[[#This Row],[Fecha Compra]]),"MM")</f>
        <v>01</v>
      </c>
      <c r="K3175" s="7">
        <f>YEAR(Origen[[#This Row],[Fecha Compra]])</f>
        <v>2041</v>
      </c>
      <c r="L3175">
        <v>39</v>
      </c>
      <c r="M3175">
        <v>37</v>
      </c>
      <c r="N3175">
        <f>Origen[[#This Row],[Unidades]]*Origen[[#This Row],[PVP]]</f>
        <v>1443</v>
      </c>
      <c r="O3175" s="1" t="s">
        <v>54</v>
      </c>
      <c r="P3175" s="1" t="s">
        <v>74</v>
      </c>
      <c r="Q3175" s="1" t="s">
        <v>30</v>
      </c>
      <c r="R3175" s="1" t="s">
        <v>19</v>
      </c>
      <c r="S3175" s="1" t="s">
        <v>52</v>
      </c>
      <c r="T3175" s="1" t="s">
        <v>21</v>
      </c>
      <c r="U3175" s="1" t="s">
        <v>70</v>
      </c>
    </row>
    <row r="3176" spans="1:21" x14ac:dyDescent="0.25">
      <c r="A3176">
        <v>3178</v>
      </c>
      <c r="B3176">
        <f>IF(IFERROR(VLOOKUP(Origen[[#This Row],[Customer ID]],A3177:A7075,1,FALSE),0)&gt;0,1,0)</f>
        <v>0</v>
      </c>
      <c r="C3176">
        <v>55</v>
      </c>
      <c r="D3176" s="1" t="s">
        <v>134</v>
      </c>
      <c r="E3176" s="1" t="str">
        <f>IF(Origen[[#This Row],[Genero Sin Depurar]]="","Desconocido",Origen[[#This Row],[Genero Sin Depurar]])</f>
        <v>Female</v>
      </c>
      <c r="F3176" s="1" t="s">
        <v>115</v>
      </c>
      <c r="G3176" s="1" t="s">
        <v>49</v>
      </c>
      <c r="H3176" s="2">
        <v>51646</v>
      </c>
      <c r="I3176" s="2" t="str">
        <f>TEXT(Origen[[#This Row],[Fecha Compra]],"dddd")</f>
        <v>sábado</v>
      </c>
      <c r="J3176" s="7" t="str">
        <f>TEXT(MONTH(Origen[[#This Row],[Fecha Compra]]),"MM")</f>
        <v>01</v>
      </c>
      <c r="K3176" s="7">
        <f>YEAR(Origen[[#This Row],[Fecha Compra]])</f>
        <v>2041</v>
      </c>
      <c r="L3176">
        <v>31</v>
      </c>
      <c r="M3176">
        <v>52</v>
      </c>
      <c r="N3176">
        <f>Origen[[#This Row],[Unidades]]*Origen[[#This Row],[PVP]]</f>
        <v>1612</v>
      </c>
      <c r="O3176" s="1" t="s">
        <v>50</v>
      </c>
      <c r="P3176" s="1" t="s">
        <v>6</v>
      </c>
      <c r="Q3176" s="1" t="s">
        <v>100</v>
      </c>
      <c r="R3176" s="1" t="s">
        <v>39</v>
      </c>
      <c r="S3176" s="1" t="s">
        <v>36</v>
      </c>
      <c r="T3176" s="1" t="s">
        <v>21</v>
      </c>
      <c r="U3176" s="1" t="s">
        <v>70</v>
      </c>
    </row>
    <row r="3177" spans="1:21" x14ac:dyDescent="0.25">
      <c r="A3177">
        <v>3179</v>
      </c>
      <c r="B3177">
        <f>IF(IFERROR(VLOOKUP(Origen[[#This Row],[Customer ID]],A3178:A7076,1,FALSE),0)&gt;0,1,0)</f>
        <v>0</v>
      </c>
      <c r="C3177">
        <v>66</v>
      </c>
      <c r="D3177" s="1" t="s">
        <v>134</v>
      </c>
      <c r="E3177" s="1" t="str">
        <f>IF(Origen[[#This Row],[Genero Sin Depurar]]="","Desconocido",Origen[[#This Row],[Genero Sin Depurar]])</f>
        <v>Female</v>
      </c>
      <c r="F3177" s="1" t="s">
        <v>23</v>
      </c>
      <c r="G3177" s="1" t="s">
        <v>24</v>
      </c>
      <c r="H3177" s="2">
        <v>51648</v>
      </c>
      <c r="I3177" s="2" t="str">
        <f>TEXT(Origen[[#This Row],[Fecha Compra]],"dddd")</f>
        <v>lunes</v>
      </c>
      <c r="J3177" s="7" t="str">
        <f>TEXT(MONTH(Origen[[#This Row],[Fecha Compra]]),"MM")</f>
        <v>01</v>
      </c>
      <c r="K3177" s="7">
        <f>YEAR(Origen[[#This Row],[Fecha Compra]])</f>
        <v>2041</v>
      </c>
      <c r="L3177">
        <v>28</v>
      </c>
      <c r="M3177">
        <v>34</v>
      </c>
      <c r="N3177">
        <f>Origen[[#This Row],[Unidades]]*Origen[[#This Row],[PVP]]</f>
        <v>952</v>
      </c>
      <c r="O3177" s="1" t="s">
        <v>131</v>
      </c>
      <c r="P3177" s="1" t="s">
        <v>6</v>
      </c>
      <c r="Q3177" s="1" t="s">
        <v>100</v>
      </c>
      <c r="R3177" s="1" t="s">
        <v>19</v>
      </c>
      <c r="S3177" s="1" t="s">
        <v>20</v>
      </c>
      <c r="T3177" s="1" t="s">
        <v>21</v>
      </c>
      <c r="U3177" s="1" t="s">
        <v>31</v>
      </c>
    </row>
    <row r="3178" spans="1:21" x14ac:dyDescent="0.25">
      <c r="A3178">
        <v>3180</v>
      </c>
      <c r="B3178">
        <f>IF(IFERROR(VLOOKUP(Origen[[#This Row],[Customer ID]],A3179:A7077,1,FALSE),0)&gt;0,1,0)</f>
        <v>0</v>
      </c>
      <c r="C3178">
        <v>57</v>
      </c>
      <c r="D3178" s="1" t="s">
        <v>134</v>
      </c>
      <c r="E3178" s="1" t="str">
        <f>IF(Origen[[#This Row],[Genero Sin Depurar]]="","Desconocido",Origen[[#This Row],[Genero Sin Depurar]])</f>
        <v>Female</v>
      </c>
      <c r="F3178" s="1" t="s">
        <v>41</v>
      </c>
      <c r="G3178" s="1" t="s">
        <v>4</v>
      </c>
      <c r="H3178" s="2">
        <v>51650</v>
      </c>
      <c r="I3178" s="2" t="str">
        <f>TEXT(Origen[[#This Row],[Fecha Compra]],"dddd")</f>
        <v>miércoles</v>
      </c>
      <c r="J3178" s="7" t="str">
        <f>TEXT(MONTH(Origen[[#This Row],[Fecha Compra]]),"MM")</f>
        <v>01</v>
      </c>
      <c r="K3178" s="7">
        <f>YEAR(Origen[[#This Row],[Fecha Compra]])</f>
        <v>2041</v>
      </c>
      <c r="L3178">
        <v>12</v>
      </c>
      <c r="M3178">
        <v>88</v>
      </c>
      <c r="N3178">
        <f>Origen[[#This Row],[Unidades]]*Origen[[#This Row],[PVP]]</f>
        <v>1056</v>
      </c>
      <c r="O3178" s="1" t="s">
        <v>117</v>
      </c>
      <c r="P3178" s="1" t="s">
        <v>26</v>
      </c>
      <c r="Q3178" s="1" t="s">
        <v>60</v>
      </c>
      <c r="R3178" s="1" t="s">
        <v>19</v>
      </c>
      <c r="S3178" s="1" t="s">
        <v>20</v>
      </c>
      <c r="T3178" s="1" t="s">
        <v>68</v>
      </c>
      <c r="U3178" s="1" t="s">
        <v>58</v>
      </c>
    </row>
    <row r="3179" spans="1:21" x14ac:dyDescent="0.25">
      <c r="A3179">
        <v>3181</v>
      </c>
      <c r="B3179">
        <f>IF(IFERROR(VLOOKUP(Origen[[#This Row],[Customer ID]],A3180:A7078,1,FALSE),0)&gt;0,1,0)</f>
        <v>0</v>
      </c>
      <c r="C3179">
        <v>18</v>
      </c>
      <c r="D3179" s="1" t="s">
        <v>134</v>
      </c>
      <c r="E3179" s="1" t="str">
        <f>IF(Origen[[#This Row],[Genero Sin Depurar]]="","Desconocido",Origen[[#This Row],[Genero Sin Depurar]])</f>
        <v>Female</v>
      </c>
      <c r="F3179" s="1" t="s">
        <v>48</v>
      </c>
      <c r="G3179" s="1" t="s">
        <v>49</v>
      </c>
      <c r="H3179" s="2">
        <v>51652</v>
      </c>
      <c r="I3179" s="2" t="str">
        <f>TEXT(Origen[[#This Row],[Fecha Compra]],"dddd")</f>
        <v>viernes</v>
      </c>
      <c r="J3179" s="7" t="str">
        <f>TEXT(MONTH(Origen[[#This Row],[Fecha Compra]]),"MM")</f>
        <v>01</v>
      </c>
      <c r="K3179" s="7">
        <f>YEAR(Origen[[#This Row],[Fecha Compra]])</f>
        <v>2041</v>
      </c>
      <c r="L3179">
        <v>46</v>
      </c>
      <c r="M3179">
        <v>88</v>
      </c>
      <c r="N3179">
        <f>Origen[[#This Row],[Unidades]]*Origen[[#This Row],[PVP]]</f>
        <v>4048</v>
      </c>
      <c r="O3179" s="1" t="s">
        <v>38</v>
      </c>
      <c r="P3179" s="1" t="s">
        <v>6</v>
      </c>
      <c r="Q3179" s="1" t="s">
        <v>30</v>
      </c>
      <c r="R3179" s="1" t="s">
        <v>39</v>
      </c>
      <c r="S3179" s="1" t="s">
        <v>36</v>
      </c>
      <c r="T3179" s="1" t="s">
        <v>28</v>
      </c>
      <c r="U3179" s="1" t="s">
        <v>22</v>
      </c>
    </row>
    <row r="3180" spans="1:21" x14ac:dyDescent="0.25">
      <c r="A3180">
        <v>3182</v>
      </c>
      <c r="B3180">
        <f>IF(IFERROR(VLOOKUP(Origen[[#This Row],[Customer ID]],A3181:A7079,1,FALSE),0)&gt;0,1,0)</f>
        <v>0</v>
      </c>
      <c r="C3180">
        <v>31</v>
      </c>
      <c r="D3180" s="1" t="s">
        <v>134</v>
      </c>
      <c r="E3180" s="1" t="str">
        <f>IF(Origen[[#This Row],[Genero Sin Depurar]]="","Desconocido",Origen[[#This Row],[Genero Sin Depurar]])</f>
        <v>Female</v>
      </c>
      <c r="F3180" s="1" t="s">
        <v>84</v>
      </c>
      <c r="G3180" s="1" t="s">
        <v>45</v>
      </c>
      <c r="H3180" s="2">
        <v>51654</v>
      </c>
      <c r="I3180" s="2" t="str">
        <f>TEXT(Origen[[#This Row],[Fecha Compra]],"dddd")</f>
        <v>domingo</v>
      </c>
      <c r="J3180" s="7" t="str">
        <f>TEXT(MONTH(Origen[[#This Row],[Fecha Compra]]),"MM")</f>
        <v>01</v>
      </c>
      <c r="K3180" s="7">
        <f>YEAR(Origen[[#This Row],[Fecha Compra]])</f>
        <v>2041</v>
      </c>
      <c r="L3180">
        <v>27</v>
      </c>
      <c r="M3180">
        <v>51</v>
      </c>
      <c r="N3180">
        <f>Origen[[#This Row],[Unidades]]*Origen[[#This Row],[PVP]]</f>
        <v>1377</v>
      </c>
      <c r="O3180" s="1" t="s">
        <v>38</v>
      </c>
      <c r="P3180" s="1" t="s">
        <v>26</v>
      </c>
      <c r="Q3180" s="1" t="s">
        <v>43</v>
      </c>
      <c r="R3180" s="1" t="s">
        <v>35</v>
      </c>
      <c r="S3180" s="1" t="s">
        <v>20</v>
      </c>
      <c r="T3180" s="1" t="s">
        <v>28</v>
      </c>
      <c r="U3180" s="1" t="s">
        <v>79</v>
      </c>
    </row>
    <row r="3181" spans="1:21" x14ac:dyDescent="0.25">
      <c r="A3181">
        <v>3183</v>
      </c>
      <c r="B3181">
        <f>IF(IFERROR(VLOOKUP(Origen[[#This Row],[Customer ID]],A3182:A7080,1,FALSE),0)&gt;0,1,0)</f>
        <v>0</v>
      </c>
      <c r="C3181">
        <v>50</v>
      </c>
      <c r="D3181" s="1" t="s">
        <v>134</v>
      </c>
      <c r="E3181" s="1" t="str">
        <f>IF(Origen[[#This Row],[Genero Sin Depurar]]="","Desconocido",Origen[[#This Row],[Genero Sin Depurar]])</f>
        <v>Female</v>
      </c>
      <c r="F3181" s="1" t="s">
        <v>71</v>
      </c>
      <c r="G3181" s="1" t="s">
        <v>49</v>
      </c>
      <c r="H3181" s="2">
        <v>51656</v>
      </c>
      <c r="I3181" s="2" t="str">
        <f>TEXT(Origen[[#This Row],[Fecha Compra]],"dddd")</f>
        <v>martes</v>
      </c>
      <c r="J3181" s="7" t="str">
        <f>TEXT(MONTH(Origen[[#This Row],[Fecha Compra]]),"MM")</f>
        <v>01</v>
      </c>
      <c r="K3181" s="7">
        <f>YEAR(Origen[[#This Row],[Fecha Compra]])</f>
        <v>2041</v>
      </c>
      <c r="L3181">
        <v>4</v>
      </c>
      <c r="M3181">
        <v>97</v>
      </c>
      <c r="N3181">
        <f>Origen[[#This Row],[Unidades]]*Origen[[#This Row],[PVP]]</f>
        <v>388</v>
      </c>
      <c r="O3181" s="1" t="s">
        <v>124</v>
      </c>
      <c r="P3181" s="1" t="s">
        <v>6</v>
      </c>
      <c r="Q3181" s="1" t="s">
        <v>78</v>
      </c>
      <c r="R3181" s="1" t="s">
        <v>39</v>
      </c>
      <c r="S3181" s="1" t="s">
        <v>20</v>
      </c>
      <c r="T3181" s="1" t="s">
        <v>21</v>
      </c>
      <c r="U3181" s="1" t="s">
        <v>31</v>
      </c>
    </row>
    <row r="3182" spans="1:21" x14ac:dyDescent="0.25">
      <c r="A3182">
        <v>3184</v>
      </c>
      <c r="B3182">
        <f>IF(IFERROR(VLOOKUP(Origen[[#This Row],[Customer ID]],A3183:A7081,1,FALSE),0)&gt;0,1,0)</f>
        <v>0</v>
      </c>
      <c r="C3182">
        <v>50</v>
      </c>
      <c r="D3182" s="1" t="s">
        <v>134</v>
      </c>
      <c r="E3182" s="1" t="str">
        <f>IF(Origen[[#This Row],[Genero Sin Depurar]]="","Desconocido",Origen[[#This Row],[Genero Sin Depurar]])</f>
        <v>Female</v>
      </c>
      <c r="F3182" s="1" t="s">
        <v>32</v>
      </c>
      <c r="G3182" s="1" t="s">
        <v>24</v>
      </c>
      <c r="H3182" s="2">
        <v>51658</v>
      </c>
      <c r="I3182" s="2" t="str">
        <f>TEXT(Origen[[#This Row],[Fecha Compra]],"dddd")</f>
        <v>jueves</v>
      </c>
      <c r="J3182" s="7" t="str">
        <f>TEXT(MONTH(Origen[[#This Row],[Fecha Compra]]),"MM")</f>
        <v>01</v>
      </c>
      <c r="K3182" s="7">
        <f>YEAR(Origen[[#This Row],[Fecha Compra]])</f>
        <v>2041</v>
      </c>
      <c r="L3182">
        <v>14</v>
      </c>
      <c r="M3182">
        <v>56</v>
      </c>
      <c r="N3182">
        <f>Origen[[#This Row],[Unidades]]*Origen[[#This Row],[PVP]]</f>
        <v>784</v>
      </c>
      <c r="O3182" s="1" t="s">
        <v>73</v>
      </c>
      <c r="P3182" s="1" t="s">
        <v>26</v>
      </c>
      <c r="Q3182" s="1" t="s">
        <v>78</v>
      </c>
      <c r="R3182" s="1" t="s">
        <v>8</v>
      </c>
      <c r="S3182" s="1" t="s">
        <v>36</v>
      </c>
      <c r="T3182" s="1" t="s">
        <v>15</v>
      </c>
      <c r="U3182" s="1" t="s">
        <v>79</v>
      </c>
    </row>
    <row r="3183" spans="1:21" x14ac:dyDescent="0.25">
      <c r="A3183">
        <v>3185</v>
      </c>
      <c r="B3183">
        <f>IF(IFERROR(VLOOKUP(Origen[[#This Row],[Customer ID]],A3184:A7082,1,FALSE),0)&gt;0,1,0)</f>
        <v>0</v>
      </c>
      <c r="C3183">
        <v>61</v>
      </c>
      <c r="D3183" s="1" t="s">
        <v>134</v>
      </c>
      <c r="E3183" s="1" t="str">
        <f>IF(Origen[[#This Row],[Genero Sin Depurar]]="","Desconocido",Origen[[#This Row],[Genero Sin Depurar]])</f>
        <v>Female</v>
      </c>
      <c r="F3183" s="1" t="s">
        <v>12</v>
      </c>
      <c r="G3183" s="1" t="s">
        <v>4</v>
      </c>
      <c r="H3183" s="2">
        <v>51660</v>
      </c>
      <c r="I3183" s="2" t="str">
        <f>TEXT(Origen[[#This Row],[Fecha Compra]],"dddd")</f>
        <v>sábado</v>
      </c>
      <c r="J3183" s="7" t="str">
        <f>TEXT(MONTH(Origen[[#This Row],[Fecha Compra]]),"MM")</f>
        <v>01</v>
      </c>
      <c r="K3183" s="7">
        <f>YEAR(Origen[[#This Row],[Fecha Compra]])</f>
        <v>2041</v>
      </c>
      <c r="L3183">
        <v>30</v>
      </c>
      <c r="M3183">
        <v>53</v>
      </c>
      <c r="N3183">
        <f>Origen[[#This Row],[Unidades]]*Origen[[#This Row],[PVP]]</f>
        <v>1590</v>
      </c>
      <c r="O3183" s="1" t="s">
        <v>59</v>
      </c>
      <c r="P3183" s="1" t="s">
        <v>6</v>
      </c>
      <c r="Q3183" s="1" t="s">
        <v>78</v>
      </c>
      <c r="R3183" s="1" t="s">
        <v>19</v>
      </c>
      <c r="S3183" s="1" t="s">
        <v>52</v>
      </c>
      <c r="T3183" s="1" t="s">
        <v>10</v>
      </c>
      <c r="U3183" s="1" t="s">
        <v>40</v>
      </c>
    </row>
    <row r="3184" spans="1:21" x14ac:dyDescent="0.25">
      <c r="A3184">
        <v>3186</v>
      </c>
      <c r="B3184">
        <f>IF(IFERROR(VLOOKUP(Origen[[#This Row],[Customer ID]],A3185:A7083,1,FALSE),0)&gt;0,1,0)</f>
        <v>0</v>
      </c>
      <c r="C3184">
        <v>52</v>
      </c>
      <c r="D3184" s="1" t="s">
        <v>134</v>
      </c>
      <c r="E3184" s="1" t="str">
        <f>IF(Origen[[#This Row],[Genero Sin Depurar]]="","Desconocido",Origen[[#This Row],[Genero Sin Depurar]])</f>
        <v>Female</v>
      </c>
      <c r="F3184" s="1" t="s">
        <v>69</v>
      </c>
      <c r="G3184" s="1" t="s">
        <v>4</v>
      </c>
      <c r="H3184" s="2">
        <v>51662</v>
      </c>
      <c r="I3184" s="2" t="str">
        <f>TEXT(Origen[[#This Row],[Fecha Compra]],"dddd")</f>
        <v>lunes</v>
      </c>
      <c r="J3184" s="7" t="str">
        <f>TEXT(MONTH(Origen[[#This Row],[Fecha Compra]]),"MM")</f>
        <v>01</v>
      </c>
      <c r="K3184" s="7">
        <f>YEAR(Origen[[#This Row],[Fecha Compra]])</f>
        <v>2041</v>
      </c>
      <c r="L3184">
        <v>6</v>
      </c>
      <c r="M3184">
        <v>71</v>
      </c>
      <c r="N3184">
        <f>Origen[[#This Row],[Unidades]]*Origen[[#This Row],[PVP]]</f>
        <v>426</v>
      </c>
      <c r="O3184" s="1" t="s">
        <v>105</v>
      </c>
      <c r="P3184" s="1" t="s">
        <v>6</v>
      </c>
      <c r="Q3184" s="1" t="s">
        <v>62</v>
      </c>
      <c r="R3184" s="1" t="s">
        <v>39</v>
      </c>
      <c r="S3184" s="1" t="s">
        <v>9</v>
      </c>
      <c r="T3184" s="1" t="s">
        <v>28</v>
      </c>
      <c r="U3184" s="1" t="s">
        <v>31</v>
      </c>
    </row>
    <row r="3185" spans="1:21" x14ac:dyDescent="0.25">
      <c r="A3185">
        <v>3187</v>
      </c>
      <c r="B3185">
        <f>IF(IFERROR(VLOOKUP(Origen[[#This Row],[Customer ID]],A3186:A7084,1,FALSE),0)&gt;0,1,0)</f>
        <v>0</v>
      </c>
      <c r="C3185">
        <v>38</v>
      </c>
      <c r="D3185" s="1" t="s">
        <v>134</v>
      </c>
      <c r="E3185" s="1" t="str">
        <f>IF(Origen[[#This Row],[Genero Sin Depurar]]="","Desconocido",Origen[[#This Row],[Genero Sin Depurar]])</f>
        <v>Female</v>
      </c>
      <c r="F3185" s="1" t="s">
        <v>88</v>
      </c>
      <c r="G3185" s="1" t="s">
        <v>49</v>
      </c>
      <c r="H3185" s="2">
        <v>51664</v>
      </c>
      <c r="I3185" s="2" t="str">
        <f>TEXT(Origen[[#This Row],[Fecha Compra]],"dddd")</f>
        <v>miércoles</v>
      </c>
      <c r="J3185" s="7" t="str">
        <f>TEXT(MONTH(Origen[[#This Row],[Fecha Compra]]),"MM")</f>
        <v>01</v>
      </c>
      <c r="K3185" s="7">
        <f>YEAR(Origen[[#This Row],[Fecha Compra]])</f>
        <v>2041</v>
      </c>
      <c r="L3185">
        <v>43</v>
      </c>
      <c r="M3185">
        <v>93</v>
      </c>
      <c r="N3185">
        <f>Origen[[#This Row],[Unidades]]*Origen[[#This Row],[PVP]]</f>
        <v>3999</v>
      </c>
      <c r="O3185" s="1" t="s">
        <v>123</v>
      </c>
      <c r="P3185" s="1" t="s">
        <v>18</v>
      </c>
      <c r="Q3185" s="1" t="s">
        <v>91</v>
      </c>
      <c r="R3185" s="1" t="s">
        <v>8</v>
      </c>
      <c r="S3185" s="1" t="s">
        <v>56</v>
      </c>
      <c r="T3185" s="1" t="s">
        <v>10</v>
      </c>
      <c r="U3185" s="1" t="s">
        <v>31</v>
      </c>
    </row>
    <row r="3186" spans="1:21" x14ac:dyDescent="0.25">
      <c r="A3186">
        <v>3188</v>
      </c>
      <c r="B3186">
        <f>IF(IFERROR(VLOOKUP(Origen[[#This Row],[Customer ID]],A3187:A7085,1,FALSE),0)&gt;0,1,0)</f>
        <v>0</v>
      </c>
      <c r="C3186">
        <v>67</v>
      </c>
      <c r="D3186" s="1" t="s">
        <v>134</v>
      </c>
      <c r="E3186" s="1" t="str">
        <f>IF(Origen[[#This Row],[Genero Sin Depurar]]="","Desconocido",Origen[[#This Row],[Genero Sin Depurar]])</f>
        <v>Female</v>
      </c>
      <c r="F3186" s="1" t="s">
        <v>3</v>
      </c>
      <c r="G3186" s="1" t="s">
        <v>4</v>
      </c>
      <c r="H3186" s="2">
        <v>51666</v>
      </c>
      <c r="I3186" s="2" t="str">
        <f>TEXT(Origen[[#This Row],[Fecha Compra]],"dddd")</f>
        <v>viernes</v>
      </c>
      <c r="J3186" s="7" t="str">
        <f>TEXT(MONTH(Origen[[#This Row],[Fecha Compra]]),"MM")</f>
        <v>01</v>
      </c>
      <c r="K3186" s="7">
        <f>YEAR(Origen[[#This Row],[Fecha Compra]])</f>
        <v>2041</v>
      </c>
      <c r="L3186">
        <v>28</v>
      </c>
      <c r="M3186">
        <v>72</v>
      </c>
      <c r="N3186">
        <f>Origen[[#This Row],[Unidades]]*Origen[[#This Row],[PVP]]</f>
        <v>2016</v>
      </c>
      <c r="O3186" s="1" t="s">
        <v>87</v>
      </c>
      <c r="P3186" s="1" t="s">
        <v>6</v>
      </c>
      <c r="Q3186" s="1" t="s">
        <v>108</v>
      </c>
      <c r="R3186" s="1" t="s">
        <v>8</v>
      </c>
      <c r="S3186" s="1" t="s">
        <v>20</v>
      </c>
      <c r="T3186" s="1" t="s">
        <v>68</v>
      </c>
      <c r="U3186" s="1" t="s">
        <v>22</v>
      </c>
    </row>
    <row r="3187" spans="1:21" x14ac:dyDescent="0.25">
      <c r="A3187">
        <v>3189</v>
      </c>
      <c r="B3187">
        <f>IF(IFERROR(VLOOKUP(Origen[[#This Row],[Customer ID]],A3188:A7086,1,FALSE),0)&gt;0,1,0)</f>
        <v>0</v>
      </c>
      <c r="C3187">
        <v>42</v>
      </c>
      <c r="D3187" s="1" t="s">
        <v>134</v>
      </c>
      <c r="E3187" s="1" t="str">
        <f>IF(Origen[[#This Row],[Genero Sin Depurar]]="","Desconocido",Origen[[#This Row],[Genero Sin Depurar]])</f>
        <v>Female</v>
      </c>
      <c r="F3187" s="1" t="s">
        <v>3</v>
      </c>
      <c r="G3187" s="1" t="s">
        <v>4</v>
      </c>
      <c r="H3187" s="2">
        <v>51668</v>
      </c>
      <c r="I3187" s="2" t="str">
        <f>TEXT(Origen[[#This Row],[Fecha Compra]],"dddd")</f>
        <v>domingo</v>
      </c>
      <c r="J3187" s="7" t="str">
        <f>TEXT(MONTH(Origen[[#This Row],[Fecha Compra]]),"MM")</f>
        <v>01</v>
      </c>
      <c r="K3187" s="7">
        <f>YEAR(Origen[[#This Row],[Fecha Compra]])</f>
        <v>2041</v>
      </c>
      <c r="L3187">
        <v>39</v>
      </c>
      <c r="M3187">
        <v>59</v>
      </c>
      <c r="N3187">
        <f>Origen[[#This Row],[Unidades]]*Origen[[#This Row],[PVP]]</f>
        <v>2301</v>
      </c>
      <c r="O3187" s="1" t="s">
        <v>111</v>
      </c>
      <c r="P3187" s="1" t="s">
        <v>26</v>
      </c>
      <c r="Q3187" s="1" t="s">
        <v>75</v>
      </c>
      <c r="R3187" s="1" t="s">
        <v>8</v>
      </c>
      <c r="S3187" s="1" t="s">
        <v>36</v>
      </c>
      <c r="T3187" s="1" t="s">
        <v>57</v>
      </c>
      <c r="U3187" s="1" t="s">
        <v>70</v>
      </c>
    </row>
    <row r="3188" spans="1:21" x14ac:dyDescent="0.25">
      <c r="A3188">
        <v>3190</v>
      </c>
      <c r="B3188">
        <f>IF(IFERROR(VLOOKUP(Origen[[#This Row],[Customer ID]],A3189:A7087,1,FALSE),0)&gt;0,1,0)</f>
        <v>0</v>
      </c>
      <c r="C3188">
        <v>25</v>
      </c>
      <c r="D3188" s="1" t="s">
        <v>134</v>
      </c>
      <c r="E3188" s="1" t="str">
        <f>IF(Origen[[#This Row],[Genero Sin Depurar]]="","Desconocido",Origen[[#This Row],[Genero Sin Depurar]])</f>
        <v>Female</v>
      </c>
      <c r="F3188" s="1" t="s">
        <v>119</v>
      </c>
      <c r="G3188" s="1" t="s">
        <v>24</v>
      </c>
      <c r="H3188" s="2">
        <v>51670</v>
      </c>
      <c r="I3188" s="2" t="str">
        <f>TEXT(Origen[[#This Row],[Fecha Compra]],"dddd")</f>
        <v>martes</v>
      </c>
      <c r="J3188" s="7" t="str">
        <f>TEXT(MONTH(Origen[[#This Row],[Fecha Compra]]),"MM")</f>
        <v>01</v>
      </c>
      <c r="K3188" s="7">
        <f>YEAR(Origen[[#This Row],[Fecha Compra]])</f>
        <v>2041</v>
      </c>
      <c r="L3188">
        <v>30</v>
      </c>
      <c r="M3188">
        <v>87</v>
      </c>
      <c r="N3188">
        <f>Origen[[#This Row],[Unidades]]*Origen[[#This Row],[PVP]]</f>
        <v>2610</v>
      </c>
      <c r="O3188" s="1" t="s">
        <v>93</v>
      </c>
      <c r="P3188" s="1" t="s">
        <v>26</v>
      </c>
      <c r="Q3188" s="1" t="s">
        <v>100</v>
      </c>
      <c r="R3188" s="1" t="s">
        <v>35</v>
      </c>
      <c r="S3188" s="1" t="s">
        <v>56</v>
      </c>
      <c r="T3188" s="1" t="s">
        <v>28</v>
      </c>
      <c r="U3188" s="1" t="s">
        <v>58</v>
      </c>
    </row>
    <row r="3189" spans="1:21" x14ac:dyDescent="0.25">
      <c r="A3189">
        <v>3191</v>
      </c>
      <c r="B3189">
        <f>IF(IFERROR(VLOOKUP(Origen[[#This Row],[Customer ID]],A3190:A7088,1,FALSE),0)&gt;0,1,0)</f>
        <v>0</v>
      </c>
      <c r="C3189">
        <v>41</v>
      </c>
      <c r="D3189" s="1" t="s">
        <v>134</v>
      </c>
      <c r="E3189" s="1" t="str">
        <f>IF(Origen[[#This Row],[Genero Sin Depurar]]="","Desconocido",Origen[[#This Row],[Genero Sin Depurar]])</f>
        <v>Female</v>
      </c>
      <c r="F3189" s="1" t="s">
        <v>16</v>
      </c>
      <c r="G3189" s="1" t="s">
        <v>4</v>
      </c>
      <c r="H3189" s="2">
        <v>51672</v>
      </c>
      <c r="I3189" s="2" t="str">
        <f>TEXT(Origen[[#This Row],[Fecha Compra]],"dddd")</f>
        <v>jueves</v>
      </c>
      <c r="J3189" s="7" t="str">
        <f>TEXT(MONTH(Origen[[#This Row],[Fecha Compra]]),"MM")</f>
        <v>01</v>
      </c>
      <c r="K3189" s="7">
        <f>YEAR(Origen[[#This Row],[Fecha Compra]])</f>
        <v>2041</v>
      </c>
      <c r="L3189">
        <v>5</v>
      </c>
      <c r="M3189">
        <v>78</v>
      </c>
      <c r="N3189">
        <f>Origen[[#This Row],[Unidades]]*Origen[[#This Row],[PVP]]</f>
        <v>390</v>
      </c>
      <c r="O3189" s="1" t="s">
        <v>81</v>
      </c>
      <c r="P3189" s="1" t="s">
        <v>18</v>
      </c>
      <c r="Q3189" s="1" t="s">
        <v>55</v>
      </c>
      <c r="R3189" s="1" t="s">
        <v>39</v>
      </c>
      <c r="S3189" s="1" t="s">
        <v>20</v>
      </c>
      <c r="T3189" s="1" t="s">
        <v>21</v>
      </c>
      <c r="U3189" s="1" t="s">
        <v>11</v>
      </c>
    </row>
    <row r="3190" spans="1:21" x14ac:dyDescent="0.25">
      <c r="A3190">
        <v>3192</v>
      </c>
      <c r="B3190">
        <f>IF(IFERROR(VLOOKUP(Origen[[#This Row],[Customer ID]],A3191:A7089,1,FALSE),0)&gt;0,1,0)</f>
        <v>0</v>
      </c>
      <c r="C3190">
        <v>62</v>
      </c>
      <c r="D3190" s="1" t="s">
        <v>134</v>
      </c>
      <c r="E3190" s="1" t="str">
        <f>IF(Origen[[#This Row],[Genero Sin Depurar]]="","Desconocido",Origen[[#This Row],[Genero Sin Depurar]])</f>
        <v>Female</v>
      </c>
      <c r="F3190" s="1" t="s">
        <v>86</v>
      </c>
      <c r="G3190" s="1" t="s">
        <v>4</v>
      </c>
      <c r="H3190" s="2">
        <v>51674</v>
      </c>
      <c r="I3190" s="2" t="str">
        <f>TEXT(Origen[[#This Row],[Fecha Compra]],"dddd")</f>
        <v>sábado</v>
      </c>
      <c r="J3190" s="7" t="str">
        <f>TEXT(MONTH(Origen[[#This Row],[Fecha Compra]]),"MM")</f>
        <v>01</v>
      </c>
      <c r="K3190" s="7">
        <f>YEAR(Origen[[#This Row],[Fecha Compra]])</f>
        <v>2041</v>
      </c>
      <c r="L3190">
        <v>42</v>
      </c>
      <c r="M3190">
        <v>68</v>
      </c>
      <c r="N3190">
        <f>Origen[[#This Row],[Unidades]]*Origen[[#This Row],[PVP]]</f>
        <v>2856</v>
      </c>
      <c r="O3190" s="1" t="s">
        <v>73</v>
      </c>
      <c r="P3190" s="1" t="s">
        <v>74</v>
      </c>
      <c r="Q3190" s="1" t="s">
        <v>14</v>
      </c>
      <c r="R3190" s="1" t="s">
        <v>8</v>
      </c>
      <c r="S3190" s="1" t="s">
        <v>56</v>
      </c>
      <c r="T3190" s="1" t="s">
        <v>21</v>
      </c>
      <c r="U3190" s="1" t="s">
        <v>79</v>
      </c>
    </row>
    <row r="3191" spans="1:21" x14ac:dyDescent="0.25">
      <c r="A3191">
        <v>3193</v>
      </c>
      <c r="B3191">
        <f>IF(IFERROR(VLOOKUP(Origen[[#This Row],[Customer ID]],A3192:A7090,1,FALSE),0)&gt;0,1,0)</f>
        <v>0</v>
      </c>
      <c r="C3191">
        <v>19</v>
      </c>
      <c r="D3191" s="1" t="s">
        <v>134</v>
      </c>
      <c r="E3191" s="1" t="str">
        <f>IF(Origen[[#This Row],[Genero Sin Depurar]]="","Desconocido",Origen[[#This Row],[Genero Sin Depurar]])</f>
        <v>Female</v>
      </c>
      <c r="F3191" s="1" t="s">
        <v>12</v>
      </c>
      <c r="G3191" s="1" t="s">
        <v>4</v>
      </c>
      <c r="H3191" s="2">
        <v>51676</v>
      </c>
      <c r="I3191" s="2" t="str">
        <f>TEXT(Origen[[#This Row],[Fecha Compra]],"dddd")</f>
        <v>lunes</v>
      </c>
      <c r="J3191" s="7" t="str">
        <f>TEXT(MONTH(Origen[[#This Row],[Fecha Compra]]),"MM")</f>
        <v>01</v>
      </c>
      <c r="K3191" s="7">
        <f>YEAR(Origen[[#This Row],[Fecha Compra]])</f>
        <v>2041</v>
      </c>
      <c r="L3191">
        <v>20</v>
      </c>
      <c r="M3191">
        <v>76</v>
      </c>
      <c r="N3191">
        <f>Origen[[#This Row],[Unidades]]*Origen[[#This Row],[PVP]]</f>
        <v>1520</v>
      </c>
      <c r="O3191" s="1" t="s">
        <v>128</v>
      </c>
      <c r="P3191" s="1" t="s">
        <v>18</v>
      </c>
      <c r="Q3191" s="1" t="s">
        <v>14</v>
      </c>
      <c r="R3191" s="1" t="s">
        <v>39</v>
      </c>
      <c r="S3191" s="1" t="s">
        <v>20</v>
      </c>
      <c r="T3191" s="1" t="s">
        <v>15</v>
      </c>
      <c r="U3191" s="1" t="s">
        <v>11</v>
      </c>
    </row>
    <row r="3192" spans="1:21" x14ac:dyDescent="0.25">
      <c r="A3192">
        <v>3194</v>
      </c>
      <c r="B3192">
        <f>IF(IFERROR(VLOOKUP(Origen[[#This Row],[Customer ID]],A3193:A7091,1,FALSE),0)&gt;0,1,0)</f>
        <v>0</v>
      </c>
      <c r="C3192">
        <v>63</v>
      </c>
      <c r="D3192" s="1" t="s">
        <v>134</v>
      </c>
      <c r="E3192" s="1" t="str">
        <f>IF(Origen[[#This Row],[Genero Sin Depurar]]="","Desconocido",Origen[[#This Row],[Genero Sin Depurar]])</f>
        <v>Female</v>
      </c>
      <c r="F3192" s="1" t="s">
        <v>125</v>
      </c>
      <c r="G3192" s="1" t="s">
        <v>49</v>
      </c>
      <c r="H3192" s="2">
        <v>51678</v>
      </c>
      <c r="I3192" s="2" t="str">
        <f>TEXT(Origen[[#This Row],[Fecha Compra]],"dddd")</f>
        <v>miércoles</v>
      </c>
      <c r="J3192" s="7" t="str">
        <f>TEXT(MONTH(Origen[[#This Row],[Fecha Compra]]),"MM")</f>
        <v>01</v>
      </c>
      <c r="K3192" s="7">
        <f>YEAR(Origen[[#This Row],[Fecha Compra]])</f>
        <v>2041</v>
      </c>
      <c r="L3192">
        <v>35</v>
      </c>
      <c r="M3192">
        <v>99</v>
      </c>
      <c r="N3192">
        <f>Origen[[#This Row],[Unidades]]*Origen[[#This Row],[PVP]]</f>
        <v>3465</v>
      </c>
      <c r="O3192" s="1" t="s">
        <v>123</v>
      </c>
      <c r="P3192" s="1" t="s">
        <v>6</v>
      </c>
      <c r="Q3192" s="1" t="s">
        <v>67</v>
      </c>
      <c r="R3192" s="1" t="s">
        <v>8</v>
      </c>
      <c r="S3192" s="1" t="s">
        <v>9</v>
      </c>
      <c r="T3192" s="1" t="s">
        <v>21</v>
      </c>
      <c r="U3192" s="1" t="s">
        <v>11</v>
      </c>
    </row>
    <row r="3193" spans="1:21" x14ac:dyDescent="0.25">
      <c r="A3193">
        <v>3195</v>
      </c>
      <c r="B3193">
        <f>IF(IFERROR(VLOOKUP(Origen[[#This Row],[Customer ID]],A3194:A7092,1,FALSE),0)&gt;0,1,0)</f>
        <v>0</v>
      </c>
      <c r="C3193">
        <v>43</v>
      </c>
      <c r="D3193" s="1" t="s">
        <v>134</v>
      </c>
      <c r="E3193" s="1" t="str">
        <f>IF(Origen[[#This Row],[Genero Sin Depurar]]="","Desconocido",Origen[[#This Row],[Genero Sin Depurar]])</f>
        <v>Female</v>
      </c>
      <c r="F3193" s="1" t="s">
        <v>32</v>
      </c>
      <c r="G3193" s="1" t="s">
        <v>24</v>
      </c>
      <c r="H3193" s="2">
        <v>51680</v>
      </c>
      <c r="I3193" s="2" t="str">
        <f>TEXT(Origen[[#This Row],[Fecha Compra]],"dddd")</f>
        <v>viernes</v>
      </c>
      <c r="J3193" s="7" t="str">
        <f>TEXT(MONTH(Origen[[#This Row],[Fecha Compra]]),"MM")</f>
        <v>01</v>
      </c>
      <c r="K3193" s="7">
        <f>YEAR(Origen[[#This Row],[Fecha Compra]])</f>
        <v>2041</v>
      </c>
      <c r="L3193">
        <v>10</v>
      </c>
      <c r="M3193">
        <v>52</v>
      </c>
      <c r="N3193">
        <f>Origen[[#This Row],[Unidades]]*Origen[[#This Row],[PVP]]</f>
        <v>520</v>
      </c>
      <c r="O3193" s="1" t="s">
        <v>110</v>
      </c>
      <c r="P3193" s="1" t="s">
        <v>6</v>
      </c>
      <c r="Q3193" s="1" t="s">
        <v>62</v>
      </c>
      <c r="R3193" s="1" t="s">
        <v>35</v>
      </c>
      <c r="S3193" s="1" t="s">
        <v>36</v>
      </c>
      <c r="T3193" s="1" t="s">
        <v>21</v>
      </c>
      <c r="U3193" s="1" t="s">
        <v>58</v>
      </c>
    </row>
    <row r="3194" spans="1:21" x14ac:dyDescent="0.25">
      <c r="A3194">
        <v>3196</v>
      </c>
      <c r="B3194">
        <f>IF(IFERROR(VLOOKUP(Origen[[#This Row],[Customer ID]],A3195:A7093,1,FALSE),0)&gt;0,1,0)</f>
        <v>0</v>
      </c>
      <c r="C3194">
        <v>68</v>
      </c>
      <c r="D3194" s="1" t="s">
        <v>134</v>
      </c>
      <c r="E3194" s="1" t="str">
        <f>IF(Origen[[#This Row],[Genero Sin Depurar]]="","Desconocido",Origen[[#This Row],[Genero Sin Depurar]])</f>
        <v>Female</v>
      </c>
      <c r="F3194" s="1" t="s">
        <v>71</v>
      </c>
      <c r="G3194" s="1" t="s">
        <v>49</v>
      </c>
      <c r="H3194" s="2">
        <v>51682</v>
      </c>
      <c r="I3194" s="2" t="str">
        <f>TEXT(Origen[[#This Row],[Fecha Compra]],"dddd")</f>
        <v>domingo</v>
      </c>
      <c r="J3194" s="7" t="str">
        <f>TEXT(MONTH(Origen[[#This Row],[Fecha Compra]]),"MM")</f>
        <v>01</v>
      </c>
      <c r="K3194" s="7">
        <f>YEAR(Origen[[#This Row],[Fecha Compra]])</f>
        <v>2041</v>
      </c>
      <c r="L3194">
        <v>36</v>
      </c>
      <c r="M3194">
        <v>58</v>
      </c>
      <c r="N3194">
        <f>Origen[[#This Row],[Unidades]]*Origen[[#This Row],[PVP]]</f>
        <v>2088</v>
      </c>
      <c r="O3194" s="1" t="s">
        <v>50</v>
      </c>
      <c r="P3194" s="1" t="s">
        <v>18</v>
      </c>
      <c r="Q3194" s="1" t="s">
        <v>90</v>
      </c>
      <c r="R3194" s="1" t="s">
        <v>19</v>
      </c>
      <c r="S3194" s="1" t="s">
        <v>27</v>
      </c>
      <c r="T3194" s="1" t="s">
        <v>21</v>
      </c>
      <c r="U3194" s="1" t="s">
        <v>40</v>
      </c>
    </row>
    <row r="3195" spans="1:21" x14ac:dyDescent="0.25">
      <c r="A3195">
        <v>3197</v>
      </c>
      <c r="B3195">
        <f>IF(IFERROR(VLOOKUP(Origen[[#This Row],[Customer ID]],A3196:A7094,1,FALSE),0)&gt;0,1,0)</f>
        <v>0</v>
      </c>
      <c r="C3195">
        <v>24</v>
      </c>
      <c r="D3195" s="1" t="s">
        <v>134</v>
      </c>
      <c r="E3195" s="1" t="str">
        <f>IF(Origen[[#This Row],[Genero Sin Depurar]]="","Desconocido",Origen[[#This Row],[Genero Sin Depurar]])</f>
        <v>Female</v>
      </c>
      <c r="F3195" s="1" t="s">
        <v>115</v>
      </c>
      <c r="G3195" s="1" t="s">
        <v>49</v>
      </c>
      <c r="H3195" s="2">
        <v>51684</v>
      </c>
      <c r="I3195" s="2" t="str">
        <f>TEXT(Origen[[#This Row],[Fecha Compra]],"dddd")</f>
        <v>martes</v>
      </c>
      <c r="J3195" s="7" t="str">
        <f>TEXT(MONTH(Origen[[#This Row],[Fecha Compra]]),"MM")</f>
        <v>01</v>
      </c>
      <c r="K3195" s="7">
        <f>YEAR(Origen[[#This Row],[Fecha Compra]])</f>
        <v>2041</v>
      </c>
      <c r="L3195">
        <v>21</v>
      </c>
      <c r="M3195">
        <v>59</v>
      </c>
      <c r="N3195">
        <f>Origen[[#This Row],[Unidades]]*Origen[[#This Row],[PVP]]</f>
        <v>1239</v>
      </c>
      <c r="O3195" s="1" t="s">
        <v>132</v>
      </c>
      <c r="P3195" s="1" t="s">
        <v>6</v>
      </c>
      <c r="Q3195" s="1" t="s">
        <v>14</v>
      </c>
      <c r="R3195" s="1" t="s">
        <v>8</v>
      </c>
      <c r="S3195" s="1" t="s">
        <v>9</v>
      </c>
      <c r="T3195" s="1" t="s">
        <v>68</v>
      </c>
      <c r="U3195" s="1" t="s">
        <v>11</v>
      </c>
    </row>
    <row r="3196" spans="1:21" x14ac:dyDescent="0.25">
      <c r="A3196">
        <v>3198</v>
      </c>
      <c r="B3196">
        <f>IF(IFERROR(VLOOKUP(Origen[[#This Row],[Customer ID]],A3197:A7095,1,FALSE),0)&gt;0,1,0)</f>
        <v>0</v>
      </c>
      <c r="C3196">
        <v>27</v>
      </c>
      <c r="D3196" s="1" t="s">
        <v>134</v>
      </c>
      <c r="E3196" s="1" t="str">
        <f>IF(Origen[[#This Row],[Genero Sin Depurar]]="","Desconocido",Origen[[#This Row],[Genero Sin Depurar]])</f>
        <v>Female</v>
      </c>
      <c r="F3196" s="1" t="s">
        <v>12</v>
      </c>
      <c r="G3196" s="1" t="s">
        <v>4</v>
      </c>
      <c r="H3196" s="2">
        <v>51686</v>
      </c>
      <c r="I3196" s="2" t="str">
        <f>TEXT(Origen[[#This Row],[Fecha Compra]],"dddd")</f>
        <v>jueves</v>
      </c>
      <c r="J3196" s="7" t="str">
        <f>TEXT(MONTH(Origen[[#This Row],[Fecha Compra]]),"MM")</f>
        <v>01</v>
      </c>
      <c r="K3196" s="7">
        <f>YEAR(Origen[[#This Row],[Fecha Compra]])</f>
        <v>2041</v>
      </c>
      <c r="L3196">
        <v>29</v>
      </c>
      <c r="M3196">
        <v>71</v>
      </c>
      <c r="N3196">
        <f>Origen[[#This Row],[Unidades]]*Origen[[#This Row],[PVP]]</f>
        <v>2059</v>
      </c>
      <c r="O3196" s="1" t="s">
        <v>13</v>
      </c>
      <c r="P3196" s="1" t="s">
        <v>26</v>
      </c>
      <c r="Q3196" s="1" t="s">
        <v>67</v>
      </c>
      <c r="R3196" s="1" t="s">
        <v>19</v>
      </c>
      <c r="S3196" s="1" t="s">
        <v>20</v>
      </c>
      <c r="T3196" s="1" t="s">
        <v>21</v>
      </c>
      <c r="U3196" s="1" t="s">
        <v>79</v>
      </c>
    </row>
    <row r="3197" spans="1:21" x14ac:dyDescent="0.25">
      <c r="A3197">
        <v>3199</v>
      </c>
      <c r="B3197">
        <f>IF(IFERROR(VLOOKUP(Origen[[#This Row],[Customer ID]],A3198:A7096,1,FALSE),0)&gt;0,1,0)</f>
        <v>0</v>
      </c>
      <c r="C3197">
        <v>61</v>
      </c>
      <c r="D3197" s="1" t="s">
        <v>134</v>
      </c>
      <c r="E3197" s="1" t="str">
        <f>IF(Origen[[#This Row],[Genero Sin Depurar]]="","Desconocido",Origen[[#This Row],[Genero Sin Depurar]])</f>
        <v>Female</v>
      </c>
      <c r="F3197" s="1" t="s">
        <v>125</v>
      </c>
      <c r="G3197" s="1" t="s">
        <v>49</v>
      </c>
      <c r="H3197" s="2">
        <v>51688</v>
      </c>
      <c r="I3197" s="2" t="str">
        <f>TEXT(Origen[[#This Row],[Fecha Compra]],"dddd")</f>
        <v>sábado</v>
      </c>
      <c r="J3197" s="7" t="str">
        <f>TEXT(MONTH(Origen[[#This Row],[Fecha Compra]]),"MM")</f>
        <v>01</v>
      </c>
      <c r="K3197" s="7">
        <f>YEAR(Origen[[#This Row],[Fecha Compra]])</f>
        <v>2041</v>
      </c>
      <c r="L3197">
        <v>39</v>
      </c>
      <c r="M3197">
        <v>94</v>
      </c>
      <c r="N3197">
        <f>Origen[[#This Row],[Unidades]]*Origen[[#This Row],[PVP]]</f>
        <v>3666</v>
      </c>
      <c r="O3197" s="1" t="s">
        <v>120</v>
      </c>
      <c r="P3197" s="1" t="s">
        <v>6</v>
      </c>
      <c r="Q3197" s="1" t="s">
        <v>82</v>
      </c>
      <c r="R3197" s="1" t="s">
        <v>8</v>
      </c>
      <c r="S3197" s="1" t="s">
        <v>20</v>
      </c>
      <c r="T3197" s="1" t="s">
        <v>68</v>
      </c>
      <c r="U3197" s="1" t="s">
        <v>22</v>
      </c>
    </row>
    <row r="3198" spans="1:21" x14ac:dyDescent="0.25">
      <c r="A3198">
        <v>3200</v>
      </c>
      <c r="B3198">
        <f>IF(IFERROR(VLOOKUP(Origen[[#This Row],[Customer ID]],A3199:A7097,1,FALSE),0)&gt;0,1,0)</f>
        <v>0</v>
      </c>
      <c r="C3198">
        <v>59</v>
      </c>
      <c r="D3198" s="1" t="s">
        <v>134</v>
      </c>
      <c r="E3198" s="1" t="str">
        <f>IF(Origen[[#This Row],[Genero Sin Depurar]]="","Desconocido",Origen[[#This Row],[Genero Sin Depurar]])</f>
        <v>Female</v>
      </c>
      <c r="F3198" s="1" t="s">
        <v>48</v>
      </c>
      <c r="G3198" s="1" t="s">
        <v>49</v>
      </c>
      <c r="H3198" s="2">
        <v>51690</v>
      </c>
      <c r="I3198" s="2" t="str">
        <f>TEXT(Origen[[#This Row],[Fecha Compra]],"dddd")</f>
        <v>lunes</v>
      </c>
      <c r="J3198" s="7" t="str">
        <f>TEXT(MONTH(Origen[[#This Row],[Fecha Compra]]),"MM")</f>
        <v>01</v>
      </c>
      <c r="K3198" s="7">
        <f>YEAR(Origen[[#This Row],[Fecha Compra]])</f>
        <v>2041</v>
      </c>
      <c r="L3198">
        <v>16</v>
      </c>
      <c r="M3198">
        <v>40</v>
      </c>
      <c r="N3198">
        <f>Origen[[#This Row],[Unidades]]*Origen[[#This Row],[PVP]]</f>
        <v>640</v>
      </c>
      <c r="O3198" s="1" t="s">
        <v>13</v>
      </c>
      <c r="P3198" s="1" t="s">
        <v>74</v>
      </c>
      <c r="Q3198" s="1" t="s">
        <v>51</v>
      </c>
      <c r="R3198" s="1" t="s">
        <v>8</v>
      </c>
      <c r="S3198" s="1" t="s">
        <v>9</v>
      </c>
      <c r="T3198" s="1" t="s">
        <v>28</v>
      </c>
      <c r="U3198" s="1" t="s">
        <v>70</v>
      </c>
    </row>
    <row r="3199" spans="1:21" x14ac:dyDescent="0.25">
      <c r="A3199">
        <v>3201</v>
      </c>
      <c r="B3199">
        <f>IF(IFERROR(VLOOKUP(Origen[[#This Row],[Customer ID]],A3200:A7098,1,FALSE),0)&gt;0,1,0)</f>
        <v>0</v>
      </c>
      <c r="C3199">
        <v>67</v>
      </c>
      <c r="D3199" s="1" t="s">
        <v>134</v>
      </c>
      <c r="E3199" s="1" t="str">
        <f>IF(Origen[[#This Row],[Genero Sin Depurar]]="","Desconocido",Origen[[#This Row],[Genero Sin Depurar]])</f>
        <v>Female</v>
      </c>
      <c r="F3199" s="1" t="s">
        <v>107</v>
      </c>
      <c r="G3199" s="1" t="s">
        <v>4</v>
      </c>
      <c r="H3199" s="2">
        <v>51692</v>
      </c>
      <c r="I3199" s="2" t="str">
        <f>TEXT(Origen[[#This Row],[Fecha Compra]],"dddd")</f>
        <v>miércoles</v>
      </c>
      <c r="J3199" s="7" t="str">
        <f>TEXT(MONTH(Origen[[#This Row],[Fecha Compra]]),"MM")</f>
        <v>01</v>
      </c>
      <c r="K3199" s="7">
        <f>YEAR(Origen[[#This Row],[Fecha Compra]])</f>
        <v>2041</v>
      </c>
      <c r="L3199">
        <v>32</v>
      </c>
      <c r="M3199">
        <v>24</v>
      </c>
      <c r="N3199">
        <f>Origen[[#This Row],[Unidades]]*Origen[[#This Row],[PVP]]</f>
        <v>768</v>
      </c>
      <c r="O3199" s="1" t="s">
        <v>50</v>
      </c>
      <c r="P3199" s="1" t="s">
        <v>6</v>
      </c>
      <c r="Q3199" s="1" t="s">
        <v>76</v>
      </c>
      <c r="R3199" s="1" t="s">
        <v>19</v>
      </c>
      <c r="S3199" s="1" t="s">
        <v>20</v>
      </c>
      <c r="T3199" s="1" t="s">
        <v>21</v>
      </c>
      <c r="U3199" s="1" t="s">
        <v>70</v>
      </c>
    </row>
    <row r="3200" spans="1:21" x14ac:dyDescent="0.25">
      <c r="A3200">
        <v>3202</v>
      </c>
      <c r="B3200">
        <f>IF(IFERROR(VLOOKUP(Origen[[#This Row],[Customer ID]],A3201:A7099,1,FALSE),0)&gt;0,1,0)</f>
        <v>0</v>
      </c>
      <c r="C3200">
        <v>46</v>
      </c>
      <c r="D3200" s="1" t="s">
        <v>134</v>
      </c>
      <c r="E3200" s="1" t="str">
        <f>IF(Origen[[#This Row],[Genero Sin Depurar]]="","Desconocido",Origen[[#This Row],[Genero Sin Depurar]])</f>
        <v>Female</v>
      </c>
      <c r="F3200" s="1" t="s">
        <v>77</v>
      </c>
      <c r="G3200" s="1" t="s">
        <v>4</v>
      </c>
      <c r="H3200" s="2">
        <v>51694</v>
      </c>
      <c r="I3200" s="2" t="str">
        <f>TEXT(Origen[[#This Row],[Fecha Compra]],"dddd")</f>
        <v>viernes</v>
      </c>
      <c r="J3200" s="7" t="str">
        <f>TEXT(MONTH(Origen[[#This Row],[Fecha Compra]]),"MM")</f>
        <v>01</v>
      </c>
      <c r="K3200" s="7">
        <f>YEAR(Origen[[#This Row],[Fecha Compra]])</f>
        <v>2041</v>
      </c>
      <c r="L3200">
        <v>34</v>
      </c>
      <c r="M3200">
        <v>38</v>
      </c>
      <c r="N3200">
        <f>Origen[[#This Row],[Unidades]]*Origen[[#This Row],[PVP]]</f>
        <v>1292</v>
      </c>
      <c r="O3200" s="1" t="s">
        <v>111</v>
      </c>
      <c r="P3200" s="1" t="s">
        <v>18</v>
      </c>
      <c r="Q3200" s="1" t="s">
        <v>108</v>
      </c>
      <c r="R3200" s="1" t="s">
        <v>39</v>
      </c>
      <c r="S3200" s="1" t="s">
        <v>52</v>
      </c>
      <c r="T3200" s="1" t="s">
        <v>15</v>
      </c>
      <c r="U3200" s="1" t="s">
        <v>70</v>
      </c>
    </row>
    <row r="3201" spans="1:21" x14ac:dyDescent="0.25">
      <c r="A3201">
        <v>3203</v>
      </c>
      <c r="B3201">
        <f>IF(IFERROR(VLOOKUP(Origen[[#This Row],[Customer ID]],A3202:A7100,1,FALSE),0)&gt;0,1,0)</f>
        <v>0</v>
      </c>
      <c r="C3201">
        <v>65</v>
      </c>
      <c r="D3201" s="1" t="s">
        <v>134</v>
      </c>
      <c r="E3201" s="1" t="str">
        <f>IF(Origen[[#This Row],[Genero Sin Depurar]]="","Desconocido",Origen[[#This Row],[Genero Sin Depurar]])</f>
        <v>Female</v>
      </c>
      <c r="F3201" s="1" t="s">
        <v>101</v>
      </c>
      <c r="G3201" s="1" t="s">
        <v>49</v>
      </c>
      <c r="H3201" s="2">
        <v>51696</v>
      </c>
      <c r="I3201" s="2" t="str">
        <f>TEXT(Origen[[#This Row],[Fecha Compra]],"dddd")</f>
        <v>domingo</v>
      </c>
      <c r="J3201" s="7" t="str">
        <f>TEXT(MONTH(Origen[[#This Row],[Fecha Compra]]),"MM")</f>
        <v>01</v>
      </c>
      <c r="K3201" s="7">
        <f>YEAR(Origen[[#This Row],[Fecha Compra]])</f>
        <v>2041</v>
      </c>
      <c r="L3201">
        <v>38</v>
      </c>
      <c r="M3201">
        <v>37</v>
      </c>
      <c r="N3201">
        <f>Origen[[#This Row],[Unidades]]*Origen[[#This Row],[PVP]]</f>
        <v>1406</v>
      </c>
      <c r="O3201" s="1" t="s">
        <v>132</v>
      </c>
      <c r="P3201" s="1" t="s">
        <v>6</v>
      </c>
      <c r="Q3201" s="1" t="s">
        <v>78</v>
      </c>
      <c r="R3201" s="1" t="s">
        <v>39</v>
      </c>
      <c r="S3201" s="1" t="s">
        <v>36</v>
      </c>
      <c r="T3201" s="1" t="s">
        <v>10</v>
      </c>
      <c r="U3201" s="1" t="s">
        <v>31</v>
      </c>
    </row>
    <row r="3202" spans="1:21" x14ac:dyDescent="0.25">
      <c r="A3202">
        <v>3204</v>
      </c>
      <c r="B3202">
        <f>IF(IFERROR(VLOOKUP(Origen[[#This Row],[Customer ID]],A3203:A7101,1,FALSE),0)&gt;0,1,0)</f>
        <v>0</v>
      </c>
      <c r="C3202">
        <v>63</v>
      </c>
      <c r="D3202" s="1" t="s">
        <v>134</v>
      </c>
      <c r="E3202" s="1" t="str">
        <f>IF(Origen[[#This Row],[Genero Sin Depurar]]="","Desconocido",Origen[[#This Row],[Genero Sin Depurar]])</f>
        <v>Female</v>
      </c>
      <c r="F3202" s="1" t="s">
        <v>44</v>
      </c>
      <c r="G3202" s="1" t="s">
        <v>45</v>
      </c>
      <c r="H3202" s="2">
        <v>51698</v>
      </c>
      <c r="I3202" s="2" t="str">
        <f>TEXT(Origen[[#This Row],[Fecha Compra]],"dddd")</f>
        <v>martes</v>
      </c>
      <c r="J3202" s="7" t="str">
        <f>TEXT(MONTH(Origen[[#This Row],[Fecha Compra]]),"MM")</f>
        <v>01</v>
      </c>
      <c r="K3202" s="7">
        <f>YEAR(Origen[[#This Row],[Fecha Compra]])</f>
        <v>2041</v>
      </c>
      <c r="L3202">
        <v>14</v>
      </c>
      <c r="M3202">
        <v>29</v>
      </c>
      <c r="N3202">
        <f>Origen[[#This Row],[Unidades]]*Origen[[#This Row],[PVP]]</f>
        <v>406</v>
      </c>
      <c r="O3202" s="1" t="s">
        <v>109</v>
      </c>
      <c r="P3202" s="1" t="s">
        <v>6</v>
      </c>
      <c r="Q3202" s="1" t="s">
        <v>67</v>
      </c>
      <c r="R3202" s="1" t="s">
        <v>19</v>
      </c>
      <c r="S3202" s="1" t="s">
        <v>9</v>
      </c>
      <c r="T3202" s="1" t="s">
        <v>10</v>
      </c>
      <c r="U3202" s="1" t="s">
        <v>31</v>
      </c>
    </row>
    <row r="3203" spans="1:21" x14ac:dyDescent="0.25">
      <c r="A3203">
        <v>3205</v>
      </c>
      <c r="B3203">
        <f>IF(IFERROR(VLOOKUP(Origen[[#This Row],[Customer ID]],A3204:A7102,1,FALSE),0)&gt;0,1,0)</f>
        <v>0</v>
      </c>
      <c r="C3203">
        <v>57</v>
      </c>
      <c r="D3203" s="1" t="s">
        <v>134</v>
      </c>
      <c r="E3203" s="1" t="str">
        <f>IF(Origen[[#This Row],[Genero Sin Depurar]]="","Desconocido",Origen[[#This Row],[Genero Sin Depurar]])</f>
        <v>Female</v>
      </c>
      <c r="F3203" s="1" t="s">
        <v>84</v>
      </c>
      <c r="G3203" s="1" t="s">
        <v>45</v>
      </c>
      <c r="H3203" s="2">
        <v>51700</v>
      </c>
      <c r="I3203" s="2" t="str">
        <f>TEXT(Origen[[#This Row],[Fecha Compra]],"dddd")</f>
        <v>jueves</v>
      </c>
      <c r="J3203" s="7" t="str">
        <f>TEXT(MONTH(Origen[[#This Row],[Fecha Compra]]),"MM")</f>
        <v>01</v>
      </c>
      <c r="K3203" s="7">
        <f>YEAR(Origen[[#This Row],[Fecha Compra]])</f>
        <v>2041</v>
      </c>
      <c r="L3203">
        <v>23</v>
      </c>
      <c r="M3203">
        <v>92</v>
      </c>
      <c r="N3203">
        <f>Origen[[#This Row],[Unidades]]*Origen[[#This Row],[PVP]]</f>
        <v>2116</v>
      </c>
      <c r="O3203" s="1" t="s">
        <v>112</v>
      </c>
      <c r="P3203" s="1" t="s">
        <v>74</v>
      </c>
      <c r="Q3203" s="1" t="s">
        <v>75</v>
      </c>
      <c r="R3203" s="1" t="s">
        <v>39</v>
      </c>
      <c r="S3203" s="1" t="s">
        <v>20</v>
      </c>
      <c r="T3203" s="1" t="s">
        <v>68</v>
      </c>
      <c r="U3203" s="1" t="s">
        <v>58</v>
      </c>
    </row>
    <row r="3204" spans="1:21" x14ac:dyDescent="0.25">
      <c r="A3204">
        <v>3206</v>
      </c>
      <c r="B3204">
        <f>IF(IFERROR(VLOOKUP(Origen[[#This Row],[Customer ID]],A3205:A7103,1,FALSE),0)&gt;0,1,0)</f>
        <v>0</v>
      </c>
      <c r="C3204">
        <v>40</v>
      </c>
      <c r="D3204" s="1" t="s">
        <v>134</v>
      </c>
      <c r="E3204" s="1" t="str">
        <f>IF(Origen[[#This Row],[Genero Sin Depurar]]="","Desconocido",Origen[[#This Row],[Genero Sin Depurar]])</f>
        <v>Female</v>
      </c>
      <c r="F3204" s="1" t="s">
        <v>86</v>
      </c>
      <c r="G3204" s="1" t="s">
        <v>4</v>
      </c>
      <c r="H3204" s="2">
        <v>51702</v>
      </c>
      <c r="I3204" s="2" t="str">
        <f>TEXT(Origen[[#This Row],[Fecha Compra]],"dddd")</f>
        <v>sábado</v>
      </c>
      <c r="J3204" s="7" t="str">
        <f>TEXT(MONTH(Origen[[#This Row],[Fecha Compra]]),"MM")</f>
        <v>01</v>
      </c>
      <c r="K3204" s="7">
        <f>YEAR(Origen[[#This Row],[Fecha Compra]])</f>
        <v>2041</v>
      </c>
      <c r="L3204">
        <v>50</v>
      </c>
      <c r="M3204">
        <v>24</v>
      </c>
      <c r="N3204">
        <f>Origen[[#This Row],[Unidades]]*Origen[[#This Row],[PVP]]</f>
        <v>1200</v>
      </c>
      <c r="O3204" s="1" t="s">
        <v>94</v>
      </c>
      <c r="P3204" s="1" t="s">
        <v>74</v>
      </c>
      <c r="Q3204" s="1" t="s">
        <v>118</v>
      </c>
      <c r="R3204" s="1" t="s">
        <v>39</v>
      </c>
      <c r="S3204" s="1" t="s">
        <v>52</v>
      </c>
      <c r="T3204" s="1" t="s">
        <v>57</v>
      </c>
      <c r="U3204" s="1" t="s">
        <v>79</v>
      </c>
    </row>
    <row r="3205" spans="1:21" x14ac:dyDescent="0.25">
      <c r="A3205">
        <v>3207</v>
      </c>
      <c r="B3205">
        <f>IF(IFERROR(VLOOKUP(Origen[[#This Row],[Customer ID]],A3206:A7104,1,FALSE),0)&gt;0,1,0)</f>
        <v>0</v>
      </c>
      <c r="C3205">
        <v>36</v>
      </c>
      <c r="D3205" s="1" t="s">
        <v>134</v>
      </c>
      <c r="E3205" s="1" t="str">
        <f>IF(Origen[[#This Row],[Genero Sin Depurar]]="","Desconocido",Origen[[#This Row],[Genero Sin Depurar]])</f>
        <v>Female</v>
      </c>
      <c r="F3205" s="1" t="s">
        <v>119</v>
      </c>
      <c r="G3205" s="1" t="s">
        <v>24</v>
      </c>
      <c r="H3205" s="2">
        <v>51704</v>
      </c>
      <c r="I3205" s="2" t="str">
        <f>TEXT(Origen[[#This Row],[Fecha Compra]],"dddd")</f>
        <v>lunes</v>
      </c>
      <c r="J3205" s="7" t="str">
        <f>TEXT(MONTH(Origen[[#This Row],[Fecha Compra]]),"MM")</f>
        <v>01</v>
      </c>
      <c r="K3205" s="7">
        <f>YEAR(Origen[[#This Row],[Fecha Compra]])</f>
        <v>2041</v>
      </c>
      <c r="L3205">
        <v>49</v>
      </c>
      <c r="M3205">
        <v>52</v>
      </c>
      <c r="N3205">
        <f>Origen[[#This Row],[Unidades]]*Origen[[#This Row],[PVP]]</f>
        <v>2548</v>
      </c>
      <c r="O3205" s="1" t="s">
        <v>81</v>
      </c>
      <c r="P3205" s="1" t="s">
        <v>26</v>
      </c>
      <c r="Q3205" s="1" t="s">
        <v>92</v>
      </c>
      <c r="R3205" s="1" t="s">
        <v>8</v>
      </c>
      <c r="S3205" s="1" t="s">
        <v>20</v>
      </c>
      <c r="T3205" s="1" t="s">
        <v>28</v>
      </c>
      <c r="U3205" s="1" t="s">
        <v>70</v>
      </c>
    </row>
    <row r="3206" spans="1:21" x14ac:dyDescent="0.25">
      <c r="A3206">
        <v>3208</v>
      </c>
      <c r="B3206">
        <f>IF(IFERROR(VLOOKUP(Origen[[#This Row],[Customer ID]],A3207:A7105,1,FALSE),0)&gt;0,1,0)</f>
        <v>0</v>
      </c>
      <c r="C3206">
        <v>67</v>
      </c>
      <c r="D3206" s="1" t="s">
        <v>134</v>
      </c>
      <c r="E3206" s="1" t="str">
        <f>IF(Origen[[#This Row],[Genero Sin Depurar]]="","Desconocido",Origen[[#This Row],[Genero Sin Depurar]])</f>
        <v>Female</v>
      </c>
      <c r="F3206" s="1" t="s">
        <v>107</v>
      </c>
      <c r="G3206" s="1" t="s">
        <v>4</v>
      </c>
      <c r="H3206" s="2">
        <v>51706</v>
      </c>
      <c r="I3206" s="2" t="str">
        <f>TEXT(Origen[[#This Row],[Fecha Compra]],"dddd")</f>
        <v>miércoles</v>
      </c>
      <c r="J3206" s="7" t="str">
        <f>TEXT(MONTH(Origen[[#This Row],[Fecha Compra]]),"MM")</f>
        <v>01</v>
      </c>
      <c r="K3206" s="7">
        <f>YEAR(Origen[[#This Row],[Fecha Compra]])</f>
        <v>2041</v>
      </c>
      <c r="L3206">
        <v>14</v>
      </c>
      <c r="M3206">
        <v>29</v>
      </c>
      <c r="N3206">
        <f>Origen[[#This Row],[Unidades]]*Origen[[#This Row],[PVP]]</f>
        <v>406</v>
      </c>
      <c r="O3206" s="1" t="s">
        <v>99</v>
      </c>
      <c r="P3206" s="1" t="s">
        <v>74</v>
      </c>
      <c r="Q3206" s="1" t="s">
        <v>100</v>
      </c>
      <c r="R3206" s="1" t="s">
        <v>35</v>
      </c>
      <c r="S3206" s="1" t="s">
        <v>27</v>
      </c>
      <c r="T3206" s="1" t="s">
        <v>28</v>
      </c>
      <c r="U3206" s="1" t="s">
        <v>31</v>
      </c>
    </row>
    <row r="3207" spans="1:21" x14ac:dyDescent="0.25">
      <c r="A3207">
        <v>3209</v>
      </c>
      <c r="B3207">
        <f>IF(IFERROR(VLOOKUP(Origen[[#This Row],[Customer ID]],A3208:A7106,1,FALSE),0)&gt;0,1,0)</f>
        <v>0</v>
      </c>
      <c r="C3207">
        <v>61</v>
      </c>
      <c r="D3207" s="1" t="s">
        <v>134</v>
      </c>
      <c r="E3207" s="1" t="str">
        <f>IF(Origen[[#This Row],[Genero Sin Depurar]]="","Desconocido",Origen[[#This Row],[Genero Sin Depurar]])</f>
        <v>Female</v>
      </c>
      <c r="F3207" s="1" t="s">
        <v>88</v>
      </c>
      <c r="G3207" s="1" t="s">
        <v>49</v>
      </c>
      <c r="H3207" s="2">
        <v>51708</v>
      </c>
      <c r="I3207" s="2" t="str">
        <f>TEXT(Origen[[#This Row],[Fecha Compra]],"dddd")</f>
        <v>viernes</v>
      </c>
      <c r="J3207" s="7" t="str">
        <f>TEXT(MONTH(Origen[[#This Row],[Fecha Compra]]),"MM")</f>
        <v>01</v>
      </c>
      <c r="K3207" s="7">
        <f>YEAR(Origen[[#This Row],[Fecha Compra]])</f>
        <v>2041</v>
      </c>
      <c r="L3207">
        <v>42</v>
      </c>
      <c r="M3207">
        <v>30</v>
      </c>
      <c r="N3207">
        <f>Origen[[#This Row],[Unidades]]*Origen[[#This Row],[PVP]]</f>
        <v>1260</v>
      </c>
      <c r="O3207" s="1" t="s">
        <v>98</v>
      </c>
      <c r="P3207" s="1" t="s">
        <v>6</v>
      </c>
      <c r="Q3207" s="1" t="s">
        <v>108</v>
      </c>
      <c r="R3207" s="1" t="s">
        <v>8</v>
      </c>
      <c r="S3207" s="1" t="s">
        <v>52</v>
      </c>
      <c r="T3207" s="1" t="s">
        <v>28</v>
      </c>
      <c r="U3207" s="1" t="s">
        <v>22</v>
      </c>
    </row>
    <row r="3208" spans="1:21" x14ac:dyDescent="0.25">
      <c r="A3208">
        <v>3210</v>
      </c>
      <c r="B3208">
        <f>IF(IFERROR(VLOOKUP(Origen[[#This Row],[Customer ID]],A3209:A7107,1,FALSE),0)&gt;0,1,0)</f>
        <v>0</v>
      </c>
      <c r="C3208">
        <v>64</v>
      </c>
      <c r="D3208" s="1" t="s">
        <v>134</v>
      </c>
      <c r="E3208" s="1" t="str">
        <f>IF(Origen[[#This Row],[Genero Sin Depurar]]="","Desconocido",Origen[[#This Row],[Genero Sin Depurar]])</f>
        <v>Female</v>
      </c>
      <c r="F3208" s="1" t="s">
        <v>53</v>
      </c>
      <c r="G3208" s="1" t="s">
        <v>24</v>
      </c>
      <c r="H3208" s="2">
        <v>51710</v>
      </c>
      <c r="I3208" s="2" t="str">
        <f>TEXT(Origen[[#This Row],[Fecha Compra]],"dddd")</f>
        <v>domingo</v>
      </c>
      <c r="J3208" s="7" t="str">
        <f>TEXT(MONTH(Origen[[#This Row],[Fecha Compra]]),"MM")</f>
        <v>01</v>
      </c>
      <c r="K3208" s="7">
        <f>YEAR(Origen[[#This Row],[Fecha Compra]])</f>
        <v>2041</v>
      </c>
      <c r="L3208">
        <v>39</v>
      </c>
      <c r="M3208">
        <v>31</v>
      </c>
      <c r="N3208">
        <f>Origen[[#This Row],[Unidades]]*Origen[[#This Row],[PVP]]</f>
        <v>1209</v>
      </c>
      <c r="O3208" s="1" t="s">
        <v>54</v>
      </c>
      <c r="P3208" s="1" t="s">
        <v>6</v>
      </c>
      <c r="Q3208" s="1" t="s">
        <v>82</v>
      </c>
      <c r="R3208" s="1" t="s">
        <v>39</v>
      </c>
      <c r="S3208" s="1" t="s">
        <v>36</v>
      </c>
      <c r="T3208" s="1" t="s">
        <v>68</v>
      </c>
      <c r="U3208" s="1" t="s">
        <v>31</v>
      </c>
    </row>
    <row r="3209" spans="1:21" x14ac:dyDescent="0.25">
      <c r="A3209">
        <v>3211</v>
      </c>
      <c r="B3209">
        <f>IF(IFERROR(VLOOKUP(Origen[[#This Row],[Customer ID]],A3210:A7108,1,FALSE),0)&gt;0,1,0)</f>
        <v>0</v>
      </c>
      <c r="C3209">
        <v>30</v>
      </c>
      <c r="D3209" s="1" t="s">
        <v>134</v>
      </c>
      <c r="E3209" s="1" t="str">
        <f>IF(Origen[[#This Row],[Genero Sin Depurar]]="","Desconocido",Origen[[#This Row],[Genero Sin Depurar]])</f>
        <v>Female</v>
      </c>
      <c r="F3209" s="1" t="s">
        <v>107</v>
      </c>
      <c r="G3209" s="1" t="s">
        <v>4</v>
      </c>
      <c r="H3209" s="2">
        <v>51712</v>
      </c>
      <c r="I3209" s="2" t="str">
        <f>TEXT(Origen[[#This Row],[Fecha Compra]],"dddd")</f>
        <v>martes</v>
      </c>
      <c r="J3209" s="7" t="str">
        <f>TEXT(MONTH(Origen[[#This Row],[Fecha Compra]]),"MM")</f>
        <v>01</v>
      </c>
      <c r="K3209" s="7">
        <f>YEAR(Origen[[#This Row],[Fecha Compra]])</f>
        <v>2041</v>
      </c>
      <c r="L3209">
        <v>43</v>
      </c>
      <c r="M3209">
        <v>67</v>
      </c>
      <c r="N3209">
        <f>Origen[[#This Row],[Unidades]]*Origen[[#This Row],[PVP]]</f>
        <v>2881</v>
      </c>
      <c r="O3209" s="1" t="s">
        <v>89</v>
      </c>
      <c r="P3209" s="1" t="s">
        <v>26</v>
      </c>
      <c r="Q3209" s="1" t="s">
        <v>118</v>
      </c>
      <c r="R3209" s="1" t="s">
        <v>35</v>
      </c>
      <c r="S3209" s="1" t="s">
        <v>9</v>
      </c>
      <c r="T3209" s="1" t="s">
        <v>10</v>
      </c>
      <c r="U3209" s="1" t="s">
        <v>58</v>
      </c>
    </row>
    <row r="3210" spans="1:21" x14ac:dyDescent="0.25">
      <c r="A3210">
        <v>3212</v>
      </c>
      <c r="B3210">
        <f>IF(IFERROR(VLOOKUP(Origen[[#This Row],[Customer ID]],A3211:A7109,1,FALSE),0)&gt;0,1,0)</f>
        <v>0</v>
      </c>
      <c r="C3210">
        <v>53</v>
      </c>
      <c r="D3210" s="1" t="s">
        <v>134</v>
      </c>
      <c r="E3210" s="1" t="str">
        <f>IF(Origen[[#This Row],[Genero Sin Depurar]]="","Desconocido",Origen[[#This Row],[Genero Sin Depurar]])</f>
        <v>Female</v>
      </c>
      <c r="F3210" s="1" t="s">
        <v>77</v>
      </c>
      <c r="G3210" s="1" t="s">
        <v>4</v>
      </c>
      <c r="H3210" s="2">
        <v>51714</v>
      </c>
      <c r="I3210" s="2" t="str">
        <f>TEXT(Origen[[#This Row],[Fecha Compra]],"dddd")</f>
        <v>jueves</v>
      </c>
      <c r="J3210" s="7" t="str">
        <f>TEXT(MONTH(Origen[[#This Row],[Fecha Compra]]),"MM")</f>
        <v>01</v>
      </c>
      <c r="K3210" s="7">
        <f>YEAR(Origen[[#This Row],[Fecha Compra]])</f>
        <v>2041</v>
      </c>
      <c r="L3210">
        <v>12</v>
      </c>
      <c r="M3210">
        <v>65</v>
      </c>
      <c r="N3210">
        <f>Origen[[#This Row],[Unidades]]*Origen[[#This Row],[PVP]]</f>
        <v>780</v>
      </c>
      <c r="O3210" s="1" t="s">
        <v>25</v>
      </c>
      <c r="P3210" s="1" t="s">
        <v>6</v>
      </c>
      <c r="Q3210" s="1" t="s">
        <v>30</v>
      </c>
      <c r="R3210" s="1" t="s">
        <v>8</v>
      </c>
      <c r="S3210" s="1" t="s">
        <v>36</v>
      </c>
      <c r="T3210" s="1" t="s">
        <v>15</v>
      </c>
      <c r="U3210" s="1" t="s">
        <v>70</v>
      </c>
    </row>
    <row r="3211" spans="1:21" x14ac:dyDescent="0.25">
      <c r="A3211">
        <v>3213</v>
      </c>
      <c r="B3211">
        <f>IF(IFERROR(VLOOKUP(Origen[[#This Row],[Customer ID]],A3212:A7110,1,FALSE),0)&gt;0,1,0)</f>
        <v>0</v>
      </c>
      <c r="C3211">
        <v>27</v>
      </c>
      <c r="D3211" s="1" t="s">
        <v>134</v>
      </c>
      <c r="E3211" s="1" t="str">
        <f>IF(Origen[[#This Row],[Genero Sin Depurar]]="","Desconocido",Origen[[#This Row],[Genero Sin Depurar]])</f>
        <v>Female</v>
      </c>
      <c r="F3211" s="1" t="s">
        <v>32</v>
      </c>
      <c r="G3211" s="1" t="s">
        <v>24</v>
      </c>
      <c r="H3211" s="2">
        <v>51716</v>
      </c>
      <c r="I3211" s="2" t="str">
        <f>TEXT(Origen[[#This Row],[Fecha Compra]],"dddd")</f>
        <v>sábado</v>
      </c>
      <c r="J3211" s="7" t="str">
        <f>TEXT(MONTH(Origen[[#This Row],[Fecha Compra]]),"MM")</f>
        <v>01</v>
      </c>
      <c r="K3211" s="7">
        <f>YEAR(Origen[[#This Row],[Fecha Compra]])</f>
        <v>2041</v>
      </c>
      <c r="L3211">
        <v>21</v>
      </c>
      <c r="M3211">
        <v>22</v>
      </c>
      <c r="N3211">
        <f>Origen[[#This Row],[Unidades]]*Origen[[#This Row],[PVP]]</f>
        <v>462</v>
      </c>
      <c r="O3211" s="1" t="s">
        <v>33</v>
      </c>
      <c r="P3211" s="1" t="s">
        <v>26</v>
      </c>
      <c r="Q3211" s="1" t="s">
        <v>108</v>
      </c>
      <c r="R3211" s="1" t="s">
        <v>8</v>
      </c>
      <c r="S3211" s="1" t="s">
        <v>52</v>
      </c>
      <c r="T3211" s="1" t="s">
        <v>68</v>
      </c>
      <c r="U3211" s="1" t="s">
        <v>22</v>
      </c>
    </row>
    <row r="3212" spans="1:21" x14ac:dyDescent="0.25">
      <c r="A3212">
        <v>3214</v>
      </c>
      <c r="B3212">
        <f>IF(IFERROR(VLOOKUP(Origen[[#This Row],[Customer ID]],A3213:A7111,1,FALSE),0)&gt;0,1,0)</f>
        <v>0</v>
      </c>
      <c r="C3212">
        <v>27</v>
      </c>
      <c r="D3212" s="1" t="s">
        <v>134</v>
      </c>
      <c r="E3212" s="1" t="str">
        <f>IF(Origen[[#This Row],[Genero Sin Depurar]]="","Desconocido",Origen[[#This Row],[Genero Sin Depurar]])</f>
        <v>Female</v>
      </c>
      <c r="F3212" s="1" t="s">
        <v>71</v>
      </c>
      <c r="G3212" s="1" t="s">
        <v>49</v>
      </c>
      <c r="H3212" s="2">
        <v>51718</v>
      </c>
      <c r="I3212" s="2" t="str">
        <f>TEXT(Origen[[#This Row],[Fecha Compra]],"dddd")</f>
        <v>lunes</v>
      </c>
      <c r="J3212" s="7" t="str">
        <f>TEXT(MONTH(Origen[[#This Row],[Fecha Compra]]),"MM")</f>
        <v>01</v>
      </c>
      <c r="K3212" s="7">
        <f>YEAR(Origen[[#This Row],[Fecha Compra]])</f>
        <v>2041</v>
      </c>
      <c r="L3212">
        <v>33</v>
      </c>
      <c r="M3212">
        <v>56</v>
      </c>
      <c r="N3212">
        <f>Origen[[#This Row],[Unidades]]*Origen[[#This Row],[PVP]]</f>
        <v>1848</v>
      </c>
      <c r="O3212" s="1" t="s">
        <v>87</v>
      </c>
      <c r="P3212" s="1" t="s">
        <v>26</v>
      </c>
      <c r="Q3212" s="1" t="s">
        <v>92</v>
      </c>
      <c r="R3212" s="1" t="s">
        <v>8</v>
      </c>
      <c r="S3212" s="1" t="s">
        <v>36</v>
      </c>
      <c r="T3212" s="1" t="s">
        <v>21</v>
      </c>
      <c r="U3212" s="1" t="s">
        <v>70</v>
      </c>
    </row>
    <row r="3213" spans="1:21" x14ac:dyDescent="0.25">
      <c r="A3213">
        <v>3215</v>
      </c>
      <c r="B3213">
        <f>IF(IFERROR(VLOOKUP(Origen[[#This Row],[Customer ID]],A3214:A7112,1,FALSE),0)&gt;0,1,0)</f>
        <v>0</v>
      </c>
      <c r="C3213">
        <v>53</v>
      </c>
      <c r="D3213" s="1" t="s">
        <v>134</v>
      </c>
      <c r="E3213" s="1" t="str">
        <f>IF(Origen[[#This Row],[Genero Sin Depurar]]="","Desconocido",Origen[[#This Row],[Genero Sin Depurar]])</f>
        <v>Female</v>
      </c>
      <c r="F3213" s="1" t="s">
        <v>69</v>
      </c>
      <c r="G3213" s="1" t="s">
        <v>4</v>
      </c>
      <c r="H3213" s="2">
        <v>51720</v>
      </c>
      <c r="I3213" s="2" t="str">
        <f>TEXT(Origen[[#This Row],[Fecha Compra]],"dddd")</f>
        <v>miércoles</v>
      </c>
      <c r="J3213" s="7" t="str">
        <f>TEXT(MONTH(Origen[[#This Row],[Fecha Compra]]),"MM")</f>
        <v>01</v>
      </c>
      <c r="K3213" s="7">
        <f>YEAR(Origen[[#This Row],[Fecha Compra]])</f>
        <v>2041</v>
      </c>
      <c r="L3213">
        <v>6</v>
      </c>
      <c r="M3213">
        <v>78</v>
      </c>
      <c r="N3213">
        <f>Origen[[#This Row],[Unidades]]*Origen[[#This Row],[PVP]]</f>
        <v>468</v>
      </c>
      <c r="O3213" s="1" t="s">
        <v>131</v>
      </c>
      <c r="P3213" s="1" t="s">
        <v>26</v>
      </c>
      <c r="Q3213" s="1" t="s">
        <v>116</v>
      </c>
      <c r="R3213" s="1" t="s">
        <v>19</v>
      </c>
      <c r="S3213" s="1" t="s">
        <v>20</v>
      </c>
      <c r="T3213" s="1" t="s">
        <v>68</v>
      </c>
      <c r="U3213" s="1" t="s">
        <v>31</v>
      </c>
    </row>
    <row r="3214" spans="1:21" x14ac:dyDescent="0.25">
      <c r="A3214">
        <v>3216</v>
      </c>
      <c r="B3214">
        <f>IF(IFERROR(VLOOKUP(Origen[[#This Row],[Customer ID]],A3215:A7113,1,FALSE),0)&gt;0,1,0)</f>
        <v>0</v>
      </c>
      <c r="C3214">
        <v>34</v>
      </c>
      <c r="D3214" s="1" t="s">
        <v>134</v>
      </c>
      <c r="E3214" s="1" t="str">
        <f>IF(Origen[[#This Row],[Genero Sin Depurar]]="","Desconocido",Origen[[#This Row],[Genero Sin Depurar]])</f>
        <v>Female</v>
      </c>
      <c r="F3214" s="1" t="s">
        <v>44</v>
      </c>
      <c r="G3214" s="1" t="s">
        <v>45</v>
      </c>
      <c r="H3214" s="2">
        <v>51722</v>
      </c>
      <c r="I3214" s="2" t="str">
        <f>TEXT(Origen[[#This Row],[Fecha Compra]],"dddd")</f>
        <v>viernes</v>
      </c>
      <c r="J3214" s="7" t="str">
        <f>TEXT(MONTH(Origen[[#This Row],[Fecha Compra]]),"MM")</f>
        <v>01</v>
      </c>
      <c r="K3214" s="7">
        <f>YEAR(Origen[[#This Row],[Fecha Compra]])</f>
        <v>2041</v>
      </c>
      <c r="L3214">
        <v>10</v>
      </c>
      <c r="M3214">
        <v>90</v>
      </c>
      <c r="N3214">
        <f>Origen[[#This Row],[Unidades]]*Origen[[#This Row],[PVP]]</f>
        <v>900</v>
      </c>
      <c r="O3214" s="1" t="s">
        <v>25</v>
      </c>
      <c r="P3214" s="1" t="s">
        <v>26</v>
      </c>
      <c r="Q3214" s="1" t="s">
        <v>118</v>
      </c>
      <c r="R3214" s="1" t="s">
        <v>35</v>
      </c>
      <c r="S3214" s="1" t="s">
        <v>20</v>
      </c>
      <c r="T3214" s="1" t="s">
        <v>28</v>
      </c>
      <c r="U3214" s="1" t="s">
        <v>79</v>
      </c>
    </row>
    <row r="3215" spans="1:21" x14ac:dyDescent="0.25">
      <c r="A3215">
        <v>3217</v>
      </c>
      <c r="B3215">
        <f>IF(IFERROR(VLOOKUP(Origen[[#This Row],[Customer ID]],A3216:A7114,1,FALSE),0)&gt;0,1,0)</f>
        <v>0</v>
      </c>
      <c r="C3215">
        <v>39</v>
      </c>
      <c r="D3215" s="1" t="s">
        <v>134</v>
      </c>
      <c r="E3215" s="1" t="str">
        <f>IF(Origen[[#This Row],[Genero Sin Depurar]]="","Desconocido",Origen[[#This Row],[Genero Sin Depurar]])</f>
        <v>Female</v>
      </c>
      <c r="F3215" s="1" t="s">
        <v>86</v>
      </c>
      <c r="G3215" s="1" t="s">
        <v>4</v>
      </c>
      <c r="H3215" s="2">
        <v>51724</v>
      </c>
      <c r="I3215" s="2" t="str">
        <f>TEXT(Origen[[#This Row],[Fecha Compra]],"dddd")</f>
        <v>domingo</v>
      </c>
      <c r="J3215" s="7" t="str">
        <f>TEXT(MONTH(Origen[[#This Row],[Fecha Compra]]),"MM")</f>
        <v>01</v>
      </c>
      <c r="K3215" s="7">
        <f>YEAR(Origen[[#This Row],[Fecha Compra]])</f>
        <v>2041</v>
      </c>
      <c r="L3215">
        <v>18</v>
      </c>
      <c r="M3215">
        <v>85</v>
      </c>
      <c r="N3215">
        <f>Origen[[#This Row],[Unidades]]*Origen[[#This Row],[PVP]]</f>
        <v>1530</v>
      </c>
      <c r="O3215" s="1" t="s">
        <v>97</v>
      </c>
      <c r="P3215" s="1" t="s">
        <v>18</v>
      </c>
      <c r="Q3215" s="1" t="s">
        <v>60</v>
      </c>
      <c r="R3215" s="1" t="s">
        <v>8</v>
      </c>
      <c r="S3215" s="1" t="s">
        <v>27</v>
      </c>
      <c r="T3215" s="1" t="s">
        <v>15</v>
      </c>
      <c r="U3215" s="1" t="s">
        <v>22</v>
      </c>
    </row>
    <row r="3216" spans="1:21" x14ac:dyDescent="0.25">
      <c r="A3216">
        <v>3218</v>
      </c>
      <c r="B3216">
        <f>IF(IFERROR(VLOOKUP(Origen[[#This Row],[Customer ID]],A3217:A7115,1,FALSE),0)&gt;0,1,0)</f>
        <v>0</v>
      </c>
      <c r="C3216">
        <v>44</v>
      </c>
      <c r="D3216" s="1" t="s">
        <v>134</v>
      </c>
      <c r="E3216" s="1" t="str">
        <f>IF(Origen[[#This Row],[Genero Sin Depurar]]="","Desconocido",Origen[[#This Row],[Genero Sin Depurar]])</f>
        <v>Female</v>
      </c>
      <c r="F3216" s="1" t="s">
        <v>71</v>
      </c>
      <c r="G3216" s="1" t="s">
        <v>49</v>
      </c>
      <c r="H3216" s="2">
        <v>51726</v>
      </c>
      <c r="I3216" s="2" t="str">
        <f>TEXT(Origen[[#This Row],[Fecha Compra]],"dddd")</f>
        <v>martes</v>
      </c>
      <c r="J3216" s="7" t="str">
        <f>TEXT(MONTH(Origen[[#This Row],[Fecha Compra]]),"MM")</f>
        <v>01</v>
      </c>
      <c r="K3216" s="7">
        <f>YEAR(Origen[[#This Row],[Fecha Compra]])</f>
        <v>2041</v>
      </c>
      <c r="L3216">
        <v>46</v>
      </c>
      <c r="M3216">
        <v>58</v>
      </c>
      <c r="N3216">
        <f>Origen[[#This Row],[Unidades]]*Origen[[#This Row],[PVP]]</f>
        <v>2668</v>
      </c>
      <c r="O3216" s="1" t="s">
        <v>29</v>
      </c>
      <c r="P3216" s="1" t="s">
        <v>26</v>
      </c>
      <c r="Q3216" s="1" t="s">
        <v>47</v>
      </c>
      <c r="R3216" s="1" t="s">
        <v>39</v>
      </c>
      <c r="S3216" s="1" t="s">
        <v>9</v>
      </c>
      <c r="T3216" s="1" t="s">
        <v>10</v>
      </c>
      <c r="U3216" s="1" t="s">
        <v>22</v>
      </c>
    </row>
    <row r="3217" spans="1:21" x14ac:dyDescent="0.25">
      <c r="A3217">
        <v>3219</v>
      </c>
      <c r="B3217">
        <f>IF(IFERROR(VLOOKUP(Origen[[#This Row],[Customer ID]],A3218:A7116,1,FALSE),0)&gt;0,1,0)</f>
        <v>0</v>
      </c>
      <c r="C3217">
        <v>37</v>
      </c>
      <c r="D3217" s="1" t="s">
        <v>134</v>
      </c>
      <c r="E3217" s="1" t="str">
        <f>IF(Origen[[#This Row],[Genero Sin Depurar]]="","Desconocido",Origen[[#This Row],[Genero Sin Depurar]])</f>
        <v>Female</v>
      </c>
      <c r="F3217" s="1" t="s">
        <v>69</v>
      </c>
      <c r="G3217" s="1" t="s">
        <v>4</v>
      </c>
      <c r="H3217" s="2">
        <v>51728</v>
      </c>
      <c r="I3217" s="2" t="str">
        <f>TEXT(Origen[[#This Row],[Fecha Compra]],"dddd")</f>
        <v>jueves</v>
      </c>
      <c r="J3217" s="7" t="str">
        <f>TEXT(MONTH(Origen[[#This Row],[Fecha Compra]]),"MM")</f>
        <v>01</v>
      </c>
      <c r="K3217" s="7">
        <f>YEAR(Origen[[#This Row],[Fecha Compra]])</f>
        <v>2041</v>
      </c>
      <c r="L3217">
        <v>49</v>
      </c>
      <c r="M3217">
        <v>34</v>
      </c>
      <c r="N3217">
        <f>Origen[[#This Row],[Unidades]]*Origen[[#This Row],[PVP]]</f>
        <v>1666</v>
      </c>
      <c r="O3217" s="1" t="s">
        <v>85</v>
      </c>
      <c r="P3217" s="1" t="s">
        <v>26</v>
      </c>
      <c r="Q3217" s="1" t="s">
        <v>67</v>
      </c>
      <c r="R3217" s="1" t="s">
        <v>39</v>
      </c>
      <c r="S3217" s="1" t="s">
        <v>9</v>
      </c>
      <c r="T3217" s="1" t="s">
        <v>28</v>
      </c>
      <c r="U3217" s="1" t="s">
        <v>70</v>
      </c>
    </row>
    <row r="3218" spans="1:21" x14ac:dyDescent="0.25">
      <c r="A3218">
        <v>3220</v>
      </c>
      <c r="B3218">
        <f>IF(IFERROR(VLOOKUP(Origen[[#This Row],[Customer ID]],A3219:A7117,1,FALSE),0)&gt;0,1,0)</f>
        <v>0</v>
      </c>
      <c r="C3218">
        <v>57</v>
      </c>
      <c r="D3218" s="1" t="s">
        <v>134</v>
      </c>
      <c r="E3218" s="1" t="str">
        <f>IF(Origen[[#This Row],[Genero Sin Depurar]]="","Desconocido",Origen[[#This Row],[Genero Sin Depurar]])</f>
        <v>Female</v>
      </c>
      <c r="F3218" s="1" t="s">
        <v>44</v>
      </c>
      <c r="G3218" s="1" t="s">
        <v>45</v>
      </c>
      <c r="H3218" s="2">
        <v>51730</v>
      </c>
      <c r="I3218" s="2" t="str">
        <f>TEXT(Origen[[#This Row],[Fecha Compra]],"dddd")</f>
        <v>sábado</v>
      </c>
      <c r="J3218" s="7" t="str">
        <f>TEXT(MONTH(Origen[[#This Row],[Fecha Compra]]),"MM")</f>
        <v>01</v>
      </c>
      <c r="K3218" s="7">
        <f>YEAR(Origen[[#This Row],[Fecha Compra]])</f>
        <v>2041</v>
      </c>
      <c r="L3218">
        <v>39</v>
      </c>
      <c r="M3218">
        <v>40</v>
      </c>
      <c r="N3218">
        <f>Origen[[#This Row],[Unidades]]*Origen[[#This Row],[PVP]]</f>
        <v>1560</v>
      </c>
      <c r="O3218" s="1" t="s">
        <v>93</v>
      </c>
      <c r="P3218" s="1" t="s">
        <v>6</v>
      </c>
      <c r="Q3218" s="1" t="s">
        <v>34</v>
      </c>
      <c r="R3218" s="1" t="s">
        <v>35</v>
      </c>
      <c r="S3218" s="1" t="s">
        <v>52</v>
      </c>
      <c r="T3218" s="1" t="s">
        <v>21</v>
      </c>
      <c r="U3218" s="1" t="s">
        <v>22</v>
      </c>
    </row>
    <row r="3219" spans="1:21" x14ac:dyDescent="0.25">
      <c r="A3219">
        <v>3221</v>
      </c>
      <c r="B3219">
        <f>IF(IFERROR(VLOOKUP(Origen[[#This Row],[Customer ID]],A3220:A7118,1,FALSE),0)&gt;0,1,0)</f>
        <v>0</v>
      </c>
      <c r="C3219">
        <v>38</v>
      </c>
      <c r="D3219" s="1" t="s">
        <v>134</v>
      </c>
      <c r="E3219" s="1" t="str">
        <f>IF(Origen[[#This Row],[Genero Sin Depurar]]="","Desconocido",Origen[[#This Row],[Genero Sin Depurar]])</f>
        <v>Female</v>
      </c>
      <c r="F3219" s="1" t="s">
        <v>48</v>
      </c>
      <c r="G3219" s="1" t="s">
        <v>49</v>
      </c>
      <c r="H3219" s="2">
        <v>51732</v>
      </c>
      <c r="I3219" s="2" t="str">
        <f>TEXT(Origen[[#This Row],[Fecha Compra]],"dddd")</f>
        <v>lunes</v>
      </c>
      <c r="J3219" s="7" t="str">
        <f>TEXT(MONTH(Origen[[#This Row],[Fecha Compra]]),"MM")</f>
        <v>01</v>
      </c>
      <c r="K3219" s="7">
        <f>YEAR(Origen[[#This Row],[Fecha Compra]])</f>
        <v>2041</v>
      </c>
      <c r="L3219">
        <v>16</v>
      </c>
      <c r="M3219">
        <v>29</v>
      </c>
      <c r="N3219">
        <f>Origen[[#This Row],[Unidades]]*Origen[[#This Row],[PVP]]</f>
        <v>464</v>
      </c>
      <c r="O3219" s="1" t="s">
        <v>96</v>
      </c>
      <c r="P3219" s="1" t="s">
        <v>26</v>
      </c>
      <c r="Q3219" s="1" t="s">
        <v>126</v>
      </c>
      <c r="R3219" s="1" t="s">
        <v>39</v>
      </c>
      <c r="S3219" s="1" t="s">
        <v>20</v>
      </c>
      <c r="T3219" s="1" t="s">
        <v>15</v>
      </c>
      <c r="U3219" s="1" t="s">
        <v>70</v>
      </c>
    </row>
    <row r="3220" spans="1:21" x14ac:dyDescent="0.25">
      <c r="A3220">
        <v>3222</v>
      </c>
      <c r="B3220">
        <f>IF(IFERROR(VLOOKUP(Origen[[#This Row],[Customer ID]],A3221:A7119,1,FALSE),0)&gt;0,1,0)</f>
        <v>0</v>
      </c>
      <c r="C3220">
        <v>21</v>
      </c>
      <c r="D3220" s="1" t="s">
        <v>134</v>
      </c>
      <c r="E3220" s="1" t="str">
        <f>IF(Origen[[#This Row],[Genero Sin Depurar]]="","Desconocido",Origen[[#This Row],[Genero Sin Depurar]])</f>
        <v>Female</v>
      </c>
      <c r="F3220" s="1" t="s">
        <v>95</v>
      </c>
      <c r="G3220" s="1" t="s">
        <v>4</v>
      </c>
      <c r="H3220" s="2">
        <v>51734</v>
      </c>
      <c r="I3220" s="2" t="str">
        <f>TEXT(Origen[[#This Row],[Fecha Compra]],"dddd")</f>
        <v>miércoles</v>
      </c>
      <c r="J3220" s="7" t="str">
        <f>TEXT(MONTH(Origen[[#This Row],[Fecha Compra]]),"MM")</f>
        <v>01</v>
      </c>
      <c r="K3220" s="7">
        <f>YEAR(Origen[[#This Row],[Fecha Compra]])</f>
        <v>2041</v>
      </c>
      <c r="L3220">
        <v>28</v>
      </c>
      <c r="M3220">
        <v>76</v>
      </c>
      <c r="N3220">
        <f>Origen[[#This Row],[Unidades]]*Origen[[#This Row],[PVP]]</f>
        <v>2128</v>
      </c>
      <c r="O3220" s="1" t="s">
        <v>64</v>
      </c>
      <c r="P3220" s="1" t="s">
        <v>26</v>
      </c>
      <c r="Q3220" s="1" t="s">
        <v>116</v>
      </c>
      <c r="R3220" s="1" t="s">
        <v>8</v>
      </c>
      <c r="S3220" s="1" t="s">
        <v>36</v>
      </c>
      <c r="T3220" s="1" t="s">
        <v>15</v>
      </c>
      <c r="U3220" s="1" t="s">
        <v>31</v>
      </c>
    </row>
    <row r="3221" spans="1:21" x14ac:dyDescent="0.25">
      <c r="A3221">
        <v>3223</v>
      </c>
      <c r="B3221">
        <f>IF(IFERROR(VLOOKUP(Origen[[#This Row],[Customer ID]],A3222:A7120,1,FALSE),0)&gt;0,1,0)</f>
        <v>0</v>
      </c>
      <c r="C3221">
        <v>45</v>
      </c>
      <c r="D3221" s="1" t="s">
        <v>134</v>
      </c>
      <c r="E3221" s="1" t="str">
        <f>IF(Origen[[#This Row],[Genero Sin Depurar]]="","Desconocido",Origen[[#This Row],[Genero Sin Depurar]])</f>
        <v>Female</v>
      </c>
      <c r="F3221" s="1" t="s">
        <v>71</v>
      </c>
      <c r="G3221" s="1" t="s">
        <v>49</v>
      </c>
      <c r="H3221" s="2">
        <v>51736</v>
      </c>
      <c r="I3221" s="2" t="str">
        <f>TEXT(Origen[[#This Row],[Fecha Compra]],"dddd")</f>
        <v>viernes</v>
      </c>
      <c r="J3221" s="7" t="str">
        <f>TEXT(MONTH(Origen[[#This Row],[Fecha Compra]]),"MM")</f>
        <v>01</v>
      </c>
      <c r="K3221" s="7">
        <f>YEAR(Origen[[#This Row],[Fecha Compra]])</f>
        <v>2041</v>
      </c>
      <c r="L3221">
        <v>22</v>
      </c>
      <c r="M3221">
        <v>84</v>
      </c>
      <c r="N3221">
        <f>Origen[[#This Row],[Unidades]]*Origen[[#This Row],[PVP]]</f>
        <v>1848</v>
      </c>
      <c r="O3221" s="1" t="s">
        <v>87</v>
      </c>
      <c r="P3221" s="1" t="s">
        <v>18</v>
      </c>
      <c r="Q3221" s="1" t="s">
        <v>14</v>
      </c>
      <c r="R3221" s="1" t="s">
        <v>39</v>
      </c>
      <c r="S3221" s="1" t="s">
        <v>56</v>
      </c>
      <c r="T3221" s="1" t="s">
        <v>28</v>
      </c>
      <c r="U3221" s="1" t="s">
        <v>40</v>
      </c>
    </row>
    <row r="3222" spans="1:21" x14ac:dyDescent="0.25">
      <c r="A3222">
        <v>3224</v>
      </c>
      <c r="B3222">
        <f>IF(IFERROR(VLOOKUP(Origen[[#This Row],[Customer ID]],A3223:A7121,1,FALSE),0)&gt;0,1,0)</f>
        <v>0</v>
      </c>
      <c r="C3222">
        <v>68</v>
      </c>
      <c r="D3222" s="1" t="s">
        <v>134</v>
      </c>
      <c r="E3222" s="1" t="str">
        <f>IF(Origen[[#This Row],[Genero Sin Depurar]]="","Desconocido",Origen[[#This Row],[Genero Sin Depurar]])</f>
        <v>Female</v>
      </c>
      <c r="F3222" s="1" t="s">
        <v>37</v>
      </c>
      <c r="G3222" s="1" t="s">
        <v>4</v>
      </c>
      <c r="H3222" s="2">
        <v>51738</v>
      </c>
      <c r="I3222" s="2" t="str">
        <f>TEXT(Origen[[#This Row],[Fecha Compra]],"dddd")</f>
        <v>domingo</v>
      </c>
      <c r="J3222" s="7" t="str">
        <f>TEXT(MONTH(Origen[[#This Row],[Fecha Compra]]),"MM")</f>
        <v>01</v>
      </c>
      <c r="K3222" s="7">
        <f>YEAR(Origen[[#This Row],[Fecha Compra]])</f>
        <v>2041</v>
      </c>
      <c r="L3222">
        <v>36</v>
      </c>
      <c r="M3222">
        <v>65</v>
      </c>
      <c r="N3222">
        <f>Origen[[#This Row],[Unidades]]*Origen[[#This Row],[PVP]]</f>
        <v>2340</v>
      </c>
      <c r="O3222" s="1" t="s">
        <v>38</v>
      </c>
      <c r="P3222" s="1" t="s">
        <v>18</v>
      </c>
      <c r="Q3222" s="1" t="s">
        <v>7</v>
      </c>
      <c r="R3222" s="1" t="s">
        <v>19</v>
      </c>
      <c r="S3222" s="1" t="s">
        <v>36</v>
      </c>
      <c r="T3222" s="1" t="s">
        <v>10</v>
      </c>
      <c r="U3222" s="1" t="s">
        <v>58</v>
      </c>
    </row>
    <row r="3223" spans="1:21" x14ac:dyDescent="0.25">
      <c r="A3223">
        <v>3225</v>
      </c>
      <c r="B3223">
        <f>IF(IFERROR(VLOOKUP(Origen[[#This Row],[Customer ID]],A3224:A7122,1,FALSE),0)&gt;0,1,0)</f>
        <v>0</v>
      </c>
      <c r="C3223">
        <v>37</v>
      </c>
      <c r="D3223" s="1" t="s">
        <v>134</v>
      </c>
      <c r="E3223" s="1" t="str">
        <f>IF(Origen[[#This Row],[Genero Sin Depurar]]="","Desconocido",Origen[[#This Row],[Genero Sin Depurar]])</f>
        <v>Female</v>
      </c>
      <c r="F3223" s="1" t="s">
        <v>86</v>
      </c>
      <c r="G3223" s="1" t="s">
        <v>4</v>
      </c>
      <c r="H3223" s="2">
        <v>51740</v>
      </c>
      <c r="I3223" s="2" t="str">
        <f>TEXT(Origen[[#This Row],[Fecha Compra]],"dddd")</f>
        <v>martes</v>
      </c>
      <c r="J3223" s="7" t="str">
        <f>TEXT(MONTH(Origen[[#This Row],[Fecha Compra]]),"MM")</f>
        <v>01</v>
      </c>
      <c r="K3223" s="7">
        <f>YEAR(Origen[[#This Row],[Fecha Compra]])</f>
        <v>2041</v>
      </c>
      <c r="L3223">
        <v>18</v>
      </c>
      <c r="M3223">
        <v>80</v>
      </c>
      <c r="N3223">
        <f>Origen[[#This Row],[Unidades]]*Origen[[#This Row],[PVP]]</f>
        <v>1440</v>
      </c>
      <c r="O3223" s="1" t="s">
        <v>61</v>
      </c>
      <c r="P3223" s="1" t="s">
        <v>6</v>
      </c>
      <c r="Q3223" s="1" t="s">
        <v>108</v>
      </c>
      <c r="R3223" s="1" t="s">
        <v>8</v>
      </c>
      <c r="S3223" s="1" t="s">
        <v>20</v>
      </c>
      <c r="T3223" s="1" t="s">
        <v>28</v>
      </c>
      <c r="U3223" s="1" t="s">
        <v>70</v>
      </c>
    </row>
    <row r="3224" spans="1:21" x14ac:dyDescent="0.25">
      <c r="A3224">
        <v>3226</v>
      </c>
      <c r="B3224">
        <f>IF(IFERROR(VLOOKUP(Origen[[#This Row],[Customer ID]],A3225:A7123,1,FALSE),0)&gt;0,1,0)</f>
        <v>0</v>
      </c>
      <c r="C3224">
        <v>53</v>
      </c>
      <c r="D3224" s="1" t="s">
        <v>134</v>
      </c>
      <c r="E3224" s="1" t="str">
        <f>IF(Origen[[#This Row],[Genero Sin Depurar]]="","Desconocido",Origen[[#This Row],[Genero Sin Depurar]])</f>
        <v>Female</v>
      </c>
      <c r="F3224" s="1" t="s">
        <v>3</v>
      </c>
      <c r="G3224" s="1" t="s">
        <v>4</v>
      </c>
      <c r="H3224" s="2">
        <v>51742</v>
      </c>
      <c r="I3224" s="2" t="str">
        <f>TEXT(Origen[[#This Row],[Fecha Compra]],"dddd")</f>
        <v>jueves</v>
      </c>
      <c r="J3224" s="7" t="str">
        <f>TEXT(MONTH(Origen[[#This Row],[Fecha Compra]]),"MM")</f>
        <v>01</v>
      </c>
      <c r="K3224" s="7">
        <f>YEAR(Origen[[#This Row],[Fecha Compra]])</f>
        <v>2041</v>
      </c>
      <c r="L3224">
        <v>31</v>
      </c>
      <c r="M3224">
        <v>98</v>
      </c>
      <c r="N3224">
        <f>Origen[[#This Row],[Unidades]]*Origen[[#This Row],[PVP]]</f>
        <v>3038</v>
      </c>
      <c r="O3224" s="1" t="s">
        <v>64</v>
      </c>
      <c r="P3224" s="1" t="s">
        <v>26</v>
      </c>
      <c r="Q3224" s="1" t="s">
        <v>51</v>
      </c>
      <c r="R3224" s="1" t="s">
        <v>39</v>
      </c>
      <c r="S3224" s="1" t="s">
        <v>56</v>
      </c>
      <c r="T3224" s="1" t="s">
        <v>21</v>
      </c>
      <c r="U3224" s="1" t="s">
        <v>22</v>
      </c>
    </row>
    <row r="3225" spans="1:21" x14ac:dyDescent="0.25">
      <c r="A3225">
        <v>3227</v>
      </c>
      <c r="B3225">
        <f>IF(IFERROR(VLOOKUP(Origen[[#This Row],[Customer ID]],A3226:A7124,1,FALSE),0)&gt;0,1,0)</f>
        <v>0</v>
      </c>
      <c r="C3225">
        <v>57</v>
      </c>
      <c r="D3225" s="1" t="s">
        <v>134</v>
      </c>
      <c r="E3225" s="1" t="str">
        <f>IF(Origen[[#This Row],[Genero Sin Depurar]]="","Desconocido",Origen[[#This Row],[Genero Sin Depurar]])</f>
        <v>Female</v>
      </c>
      <c r="F3225" s="1" t="s">
        <v>32</v>
      </c>
      <c r="G3225" s="1" t="s">
        <v>24</v>
      </c>
      <c r="H3225" s="2">
        <v>51744</v>
      </c>
      <c r="I3225" s="2" t="str">
        <f>TEXT(Origen[[#This Row],[Fecha Compra]],"dddd")</f>
        <v>sábado</v>
      </c>
      <c r="J3225" s="7" t="str">
        <f>TEXT(MONTH(Origen[[#This Row],[Fecha Compra]]),"MM")</f>
        <v>01</v>
      </c>
      <c r="K3225" s="7">
        <f>YEAR(Origen[[#This Row],[Fecha Compra]])</f>
        <v>2041</v>
      </c>
      <c r="L3225">
        <v>38</v>
      </c>
      <c r="M3225">
        <v>71</v>
      </c>
      <c r="N3225">
        <f>Origen[[#This Row],[Unidades]]*Origen[[#This Row],[PVP]]</f>
        <v>2698</v>
      </c>
      <c r="O3225" s="1" t="s">
        <v>130</v>
      </c>
      <c r="P3225" s="1" t="s">
        <v>74</v>
      </c>
      <c r="Q3225" s="1" t="s">
        <v>100</v>
      </c>
      <c r="R3225" s="1" t="s">
        <v>19</v>
      </c>
      <c r="S3225" s="1" t="s">
        <v>27</v>
      </c>
      <c r="T3225" s="1" t="s">
        <v>57</v>
      </c>
      <c r="U3225" s="1" t="s">
        <v>11</v>
      </c>
    </row>
    <row r="3226" spans="1:21" x14ac:dyDescent="0.25">
      <c r="A3226">
        <v>3228</v>
      </c>
      <c r="B3226">
        <f>IF(IFERROR(VLOOKUP(Origen[[#This Row],[Customer ID]],A3227:A7125,1,FALSE),0)&gt;0,1,0)</f>
        <v>0</v>
      </c>
      <c r="C3226">
        <v>28</v>
      </c>
      <c r="D3226" s="1" t="s">
        <v>134</v>
      </c>
      <c r="E3226" s="1" t="str">
        <f>IF(Origen[[#This Row],[Genero Sin Depurar]]="","Desconocido",Origen[[#This Row],[Genero Sin Depurar]])</f>
        <v>Female</v>
      </c>
      <c r="F3226" s="1" t="s">
        <v>101</v>
      </c>
      <c r="G3226" s="1" t="s">
        <v>49</v>
      </c>
      <c r="H3226" s="2">
        <v>51746</v>
      </c>
      <c r="I3226" s="2" t="str">
        <f>TEXT(Origen[[#This Row],[Fecha Compra]],"dddd")</f>
        <v>lunes</v>
      </c>
      <c r="J3226" s="7" t="str">
        <f>TEXT(MONTH(Origen[[#This Row],[Fecha Compra]]),"MM")</f>
        <v>01</v>
      </c>
      <c r="K3226" s="7">
        <f>YEAR(Origen[[#This Row],[Fecha Compra]])</f>
        <v>2041</v>
      </c>
      <c r="L3226">
        <v>42</v>
      </c>
      <c r="M3226">
        <v>69</v>
      </c>
      <c r="N3226">
        <f>Origen[[#This Row],[Unidades]]*Origen[[#This Row],[PVP]]</f>
        <v>2898</v>
      </c>
      <c r="O3226" s="1" t="s">
        <v>102</v>
      </c>
      <c r="P3226" s="1" t="s">
        <v>74</v>
      </c>
      <c r="Q3226" s="1" t="s">
        <v>34</v>
      </c>
      <c r="R3226" s="1" t="s">
        <v>39</v>
      </c>
      <c r="S3226" s="1" t="s">
        <v>20</v>
      </c>
      <c r="T3226" s="1" t="s">
        <v>68</v>
      </c>
      <c r="U3226" s="1" t="s">
        <v>40</v>
      </c>
    </row>
    <row r="3227" spans="1:21" x14ac:dyDescent="0.25">
      <c r="A3227">
        <v>3229</v>
      </c>
      <c r="B3227">
        <f>IF(IFERROR(VLOOKUP(Origen[[#This Row],[Customer ID]],A3228:A7126,1,FALSE),0)&gt;0,1,0)</f>
        <v>0</v>
      </c>
      <c r="C3227">
        <v>37</v>
      </c>
      <c r="D3227" s="1" t="s">
        <v>134</v>
      </c>
      <c r="E3227" s="1" t="str">
        <f>IF(Origen[[#This Row],[Genero Sin Depurar]]="","Desconocido",Origen[[#This Row],[Genero Sin Depurar]])</f>
        <v>Female</v>
      </c>
      <c r="F3227" s="1" t="s">
        <v>88</v>
      </c>
      <c r="G3227" s="1" t="s">
        <v>49</v>
      </c>
      <c r="H3227" s="2">
        <v>51748</v>
      </c>
      <c r="I3227" s="2" t="str">
        <f>TEXT(Origen[[#This Row],[Fecha Compra]],"dddd")</f>
        <v>miércoles</v>
      </c>
      <c r="J3227" s="7" t="str">
        <f>TEXT(MONTH(Origen[[#This Row],[Fecha Compra]]),"MM")</f>
        <v>01</v>
      </c>
      <c r="K3227" s="7">
        <f>YEAR(Origen[[#This Row],[Fecha Compra]])</f>
        <v>2041</v>
      </c>
      <c r="L3227">
        <v>27</v>
      </c>
      <c r="M3227">
        <v>95</v>
      </c>
      <c r="N3227">
        <f>Origen[[#This Row],[Unidades]]*Origen[[#This Row],[PVP]]</f>
        <v>2565</v>
      </c>
      <c r="O3227" s="1" t="s">
        <v>121</v>
      </c>
      <c r="P3227" s="1" t="s">
        <v>26</v>
      </c>
      <c r="Q3227" s="1" t="s">
        <v>116</v>
      </c>
      <c r="R3227" s="1" t="s">
        <v>19</v>
      </c>
      <c r="S3227" s="1" t="s">
        <v>52</v>
      </c>
      <c r="T3227" s="1" t="s">
        <v>28</v>
      </c>
      <c r="U3227" s="1" t="s">
        <v>31</v>
      </c>
    </row>
    <row r="3228" spans="1:21" x14ac:dyDescent="0.25">
      <c r="A3228">
        <v>3230</v>
      </c>
      <c r="B3228">
        <f>IF(IFERROR(VLOOKUP(Origen[[#This Row],[Customer ID]],A3229:A7127,1,FALSE),0)&gt;0,1,0)</f>
        <v>0</v>
      </c>
      <c r="C3228">
        <v>54</v>
      </c>
      <c r="D3228" s="1" t="s">
        <v>134</v>
      </c>
      <c r="E3228" s="1" t="str">
        <f>IF(Origen[[#This Row],[Genero Sin Depurar]]="","Desconocido",Origen[[#This Row],[Genero Sin Depurar]])</f>
        <v>Female</v>
      </c>
      <c r="F3228" s="1" t="s">
        <v>77</v>
      </c>
      <c r="G3228" s="1" t="s">
        <v>4</v>
      </c>
      <c r="H3228" s="2">
        <v>51750</v>
      </c>
      <c r="I3228" s="2" t="str">
        <f>TEXT(Origen[[#This Row],[Fecha Compra]],"dddd")</f>
        <v>viernes</v>
      </c>
      <c r="J3228" s="7" t="str">
        <f>TEXT(MONTH(Origen[[#This Row],[Fecha Compra]]),"MM")</f>
        <v>01</v>
      </c>
      <c r="K3228" s="7">
        <f>YEAR(Origen[[#This Row],[Fecha Compra]])</f>
        <v>2041</v>
      </c>
      <c r="L3228">
        <v>24</v>
      </c>
      <c r="M3228">
        <v>67</v>
      </c>
      <c r="N3228">
        <f>Origen[[#This Row],[Unidades]]*Origen[[#This Row],[PVP]]</f>
        <v>1608</v>
      </c>
      <c r="O3228" s="1" t="s">
        <v>121</v>
      </c>
      <c r="P3228" s="1" t="s">
        <v>26</v>
      </c>
      <c r="Q3228" s="1" t="s">
        <v>67</v>
      </c>
      <c r="R3228" s="1" t="s">
        <v>39</v>
      </c>
      <c r="S3228" s="1" t="s">
        <v>9</v>
      </c>
      <c r="T3228" s="1" t="s">
        <v>15</v>
      </c>
      <c r="U3228" s="1" t="s">
        <v>70</v>
      </c>
    </row>
    <row r="3229" spans="1:21" x14ac:dyDescent="0.25">
      <c r="A3229">
        <v>3231</v>
      </c>
      <c r="B3229">
        <f>IF(IFERROR(VLOOKUP(Origen[[#This Row],[Customer ID]],A3230:A7128,1,FALSE),0)&gt;0,1,0)</f>
        <v>0</v>
      </c>
      <c r="C3229">
        <v>49</v>
      </c>
      <c r="D3229" s="1" t="s">
        <v>134</v>
      </c>
      <c r="E3229" s="1" t="str">
        <f>IF(Origen[[#This Row],[Genero Sin Depurar]]="","Desconocido",Origen[[#This Row],[Genero Sin Depurar]])</f>
        <v>Female</v>
      </c>
      <c r="F3229" s="1" t="s">
        <v>32</v>
      </c>
      <c r="G3229" s="1" t="s">
        <v>24</v>
      </c>
      <c r="H3229" s="2">
        <v>51752</v>
      </c>
      <c r="I3229" s="2" t="str">
        <f>TEXT(Origen[[#This Row],[Fecha Compra]],"dddd")</f>
        <v>domingo</v>
      </c>
      <c r="J3229" s="7" t="str">
        <f>TEXT(MONTH(Origen[[#This Row],[Fecha Compra]]),"MM")</f>
        <v>01</v>
      </c>
      <c r="K3229" s="7">
        <f>YEAR(Origen[[#This Row],[Fecha Compra]])</f>
        <v>2041</v>
      </c>
      <c r="L3229">
        <v>38</v>
      </c>
      <c r="M3229">
        <v>49</v>
      </c>
      <c r="N3229">
        <f>Origen[[#This Row],[Unidades]]*Origen[[#This Row],[PVP]]</f>
        <v>1862</v>
      </c>
      <c r="O3229" s="1" t="s">
        <v>93</v>
      </c>
      <c r="P3229" s="1" t="s">
        <v>26</v>
      </c>
      <c r="Q3229" s="1" t="s">
        <v>60</v>
      </c>
      <c r="R3229" s="1" t="s">
        <v>35</v>
      </c>
      <c r="S3229" s="1" t="s">
        <v>27</v>
      </c>
      <c r="T3229" s="1" t="s">
        <v>68</v>
      </c>
      <c r="U3229" s="1" t="s">
        <v>31</v>
      </c>
    </row>
    <row r="3230" spans="1:21" x14ac:dyDescent="0.25">
      <c r="A3230">
        <v>3232</v>
      </c>
      <c r="B3230">
        <f>IF(IFERROR(VLOOKUP(Origen[[#This Row],[Customer ID]],A3231:A7129,1,FALSE),0)&gt;0,1,0)</f>
        <v>0</v>
      </c>
      <c r="C3230">
        <v>62</v>
      </c>
      <c r="D3230" s="1" t="s">
        <v>134</v>
      </c>
      <c r="E3230" s="1" t="str">
        <f>IF(Origen[[#This Row],[Genero Sin Depurar]]="","Desconocido",Origen[[#This Row],[Genero Sin Depurar]])</f>
        <v>Female</v>
      </c>
      <c r="F3230" s="1" t="s">
        <v>53</v>
      </c>
      <c r="G3230" s="1" t="s">
        <v>24</v>
      </c>
      <c r="H3230" s="2">
        <v>51754</v>
      </c>
      <c r="I3230" s="2" t="str">
        <f>TEXT(Origen[[#This Row],[Fecha Compra]],"dddd")</f>
        <v>martes</v>
      </c>
      <c r="J3230" s="7" t="str">
        <f>TEXT(MONTH(Origen[[#This Row],[Fecha Compra]]),"MM")</f>
        <v>01</v>
      </c>
      <c r="K3230" s="7">
        <f>YEAR(Origen[[#This Row],[Fecha Compra]])</f>
        <v>2041</v>
      </c>
      <c r="L3230">
        <v>9</v>
      </c>
      <c r="M3230">
        <v>97</v>
      </c>
      <c r="N3230">
        <f>Origen[[#This Row],[Unidades]]*Origen[[#This Row],[PVP]]</f>
        <v>873</v>
      </c>
      <c r="O3230" s="1" t="s">
        <v>89</v>
      </c>
      <c r="P3230" s="1" t="s">
        <v>26</v>
      </c>
      <c r="Q3230" s="1" t="s">
        <v>14</v>
      </c>
      <c r="R3230" s="1" t="s">
        <v>8</v>
      </c>
      <c r="S3230" s="1" t="s">
        <v>20</v>
      </c>
      <c r="T3230" s="1" t="s">
        <v>21</v>
      </c>
      <c r="U3230" s="1" t="s">
        <v>31</v>
      </c>
    </row>
    <row r="3231" spans="1:21" x14ac:dyDescent="0.25">
      <c r="A3231">
        <v>3233</v>
      </c>
      <c r="B3231">
        <f>IF(IFERROR(VLOOKUP(Origen[[#This Row],[Customer ID]],A3232:A7130,1,FALSE),0)&gt;0,1,0)</f>
        <v>0</v>
      </c>
      <c r="C3231">
        <v>45</v>
      </c>
      <c r="D3231" s="1" t="s">
        <v>134</v>
      </c>
      <c r="E3231" s="1" t="str">
        <f>IF(Origen[[#This Row],[Genero Sin Depurar]]="","Desconocido",Origen[[#This Row],[Genero Sin Depurar]])</f>
        <v>Female</v>
      </c>
      <c r="F3231" s="1" t="s">
        <v>95</v>
      </c>
      <c r="G3231" s="1" t="s">
        <v>4</v>
      </c>
      <c r="H3231" s="2">
        <v>51756</v>
      </c>
      <c r="I3231" s="2" t="str">
        <f>TEXT(Origen[[#This Row],[Fecha Compra]],"dddd")</f>
        <v>jueves</v>
      </c>
      <c r="J3231" s="7" t="str">
        <f>TEXT(MONTH(Origen[[#This Row],[Fecha Compra]]),"MM")</f>
        <v>01</v>
      </c>
      <c r="K3231" s="7">
        <f>YEAR(Origen[[#This Row],[Fecha Compra]])</f>
        <v>2041</v>
      </c>
      <c r="L3231">
        <v>19</v>
      </c>
      <c r="M3231">
        <v>34</v>
      </c>
      <c r="N3231">
        <f>Origen[[#This Row],[Unidades]]*Origen[[#This Row],[PVP]]</f>
        <v>646</v>
      </c>
      <c r="O3231" s="1" t="s">
        <v>17</v>
      </c>
      <c r="P3231" s="1" t="s">
        <v>26</v>
      </c>
      <c r="Q3231" s="1" t="s">
        <v>34</v>
      </c>
      <c r="R3231" s="1" t="s">
        <v>19</v>
      </c>
      <c r="S3231" s="1" t="s">
        <v>27</v>
      </c>
      <c r="T3231" s="1" t="s">
        <v>57</v>
      </c>
      <c r="U3231" s="1" t="s">
        <v>70</v>
      </c>
    </row>
    <row r="3232" spans="1:21" x14ac:dyDescent="0.25">
      <c r="A3232">
        <v>3234</v>
      </c>
      <c r="B3232">
        <f>IF(IFERROR(VLOOKUP(Origen[[#This Row],[Customer ID]],A3233:A7131,1,FALSE),0)&gt;0,1,0)</f>
        <v>0</v>
      </c>
      <c r="C3232">
        <v>45</v>
      </c>
      <c r="D3232" s="1" t="s">
        <v>134</v>
      </c>
      <c r="E3232" s="1" t="str">
        <f>IF(Origen[[#This Row],[Genero Sin Depurar]]="","Desconocido",Origen[[#This Row],[Genero Sin Depurar]])</f>
        <v>Female</v>
      </c>
      <c r="F3232" s="1" t="s">
        <v>115</v>
      </c>
      <c r="G3232" s="1" t="s">
        <v>49</v>
      </c>
      <c r="H3232" s="2">
        <v>51758</v>
      </c>
      <c r="I3232" s="2" t="str">
        <f>TEXT(Origen[[#This Row],[Fecha Compra]],"dddd")</f>
        <v>sábado</v>
      </c>
      <c r="J3232" s="7" t="str">
        <f>TEXT(MONTH(Origen[[#This Row],[Fecha Compra]]),"MM")</f>
        <v>01</v>
      </c>
      <c r="K3232" s="7">
        <f>YEAR(Origen[[#This Row],[Fecha Compra]])</f>
        <v>2041</v>
      </c>
      <c r="L3232">
        <v>11</v>
      </c>
      <c r="M3232">
        <v>74</v>
      </c>
      <c r="N3232">
        <f>Origen[[#This Row],[Unidades]]*Origen[[#This Row],[PVP]]</f>
        <v>814</v>
      </c>
      <c r="O3232" s="1" t="s">
        <v>98</v>
      </c>
      <c r="P3232" s="1" t="s">
        <v>26</v>
      </c>
      <c r="Q3232" s="1" t="s">
        <v>75</v>
      </c>
      <c r="R3232" s="1" t="s">
        <v>39</v>
      </c>
      <c r="S3232" s="1" t="s">
        <v>9</v>
      </c>
      <c r="T3232" s="1" t="s">
        <v>68</v>
      </c>
      <c r="U3232" s="1" t="s">
        <v>58</v>
      </c>
    </row>
    <row r="3233" spans="1:21" x14ac:dyDescent="0.25">
      <c r="A3233">
        <v>3235</v>
      </c>
      <c r="B3233">
        <f>IF(IFERROR(VLOOKUP(Origen[[#This Row],[Customer ID]],A3234:A7132,1,FALSE),0)&gt;0,1,0)</f>
        <v>0</v>
      </c>
      <c r="C3233">
        <v>49</v>
      </c>
      <c r="D3233" s="1" t="s">
        <v>134</v>
      </c>
      <c r="E3233" s="1" t="str">
        <f>IF(Origen[[#This Row],[Genero Sin Depurar]]="","Desconocido",Origen[[#This Row],[Genero Sin Depurar]])</f>
        <v>Female</v>
      </c>
      <c r="F3233" s="1" t="s">
        <v>88</v>
      </c>
      <c r="G3233" s="1" t="s">
        <v>49</v>
      </c>
      <c r="H3233" s="2">
        <v>51760</v>
      </c>
      <c r="I3233" s="2" t="str">
        <f>TEXT(Origen[[#This Row],[Fecha Compra]],"dddd")</f>
        <v>lunes</v>
      </c>
      <c r="J3233" s="7" t="str">
        <f>TEXT(MONTH(Origen[[#This Row],[Fecha Compra]]),"MM")</f>
        <v>01</v>
      </c>
      <c r="K3233" s="7">
        <f>YEAR(Origen[[#This Row],[Fecha Compra]])</f>
        <v>2041</v>
      </c>
      <c r="L3233">
        <v>16</v>
      </c>
      <c r="M3233">
        <v>96</v>
      </c>
      <c r="N3233">
        <f>Origen[[#This Row],[Unidades]]*Origen[[#This Row],[PVP]]</f>
        <v>1536</v>
      </c>
      <c r="O3233" s="1" t="s">
        <v>131</v>
      </c>
      <c r="P3233" s="1" t="s">
        <v>26</v>
      </c>
      <c r="Q3233" s="1" t="s">
        <v>76</v>
      </c>
      <c r="R3233" s="1" t="s">
        <v>8</v>
      </c>
      <c r="S3233" s="1" t="s">
        <v>52</v>
      </c>
      <c r="T3233" s="1" t="s">
        <v>68</v>
      </c>
      <c r="U3233" s="1" t="s">
        <v>40</v>
      </c>
    </row>
    <row r="3234" spans="1:21" x14ac:dyDescent="0.25">
      <c r="A3234">
        <v>3236</v>
      </c>
      <c r="B3234">
        <f>IF(IFERROR(VLOOKUP(Origen[[#This Row],[Customer ID]],A3235:A7133,1,FALSE),0)&gt;0,1,0)</f>
        <v>0</v>
      </c>
      <c r="C3234">
        <v>27</v>
      </c>
      <c r="D3234" s="1" t="s">
        <v>134</v>
      </c>
      <c r="E3234" s="1" t="str">
        <f>IF(Origen[[#This Row],[Genero Sin Depurar]]="","Desconocido",Origen[[#This Row],[Genero Sin Depurar]])</f>
        <v>Female</v>
      </c>
      <c r="F3234" s="1" t="s">
        <v>115</v>
      </c>
      <c r="G3234" s="1" t="s">
        <v>49</v>
      </c>
      <c r="H3234" s="2">
        <v>51762</v>
      </c>
      <c r="I3234" s="2" t="str">
        <f>TEXT(Origen[[#This Row],[Fecha Compra]],"dddd")</f>
        <v>miércoles</v>
      </c>
      <c r="J3234" s="7" t="str">
        <f>TEXT(MONTH(Origen[[#This Row],[Fecha Compra]]),"MM")</f>
        <v>01</v>
      </c>
      <c r="K3234" s="7">
        <f>YEAR(Origen[[#This Row],[Fecha Compra]])</f>
        <v>2041</v>
      </c>
      <c r="L3234">
        <v>18</v>
      </c>
      <c r="M3234">
        <v>68</v>
      </c>
      <c r="N3234">
        <f>Origen[[#This Row],[Unidades]]*Origen[[#This Row],[PVP]]</f>
        <v>1224</v>
      </c>
      <c r="O3234" s="1" t="s">
        <v>93</v>
      </c>
      <c r="P3234" s="1" t="s">
        <v>26</v>
      </c>
      <c r="Q3234" s="1" t="s">
        <v>78</v>
      </c>
      <c r="R3234" s="1" t="s">
        <v>35</v>
      </c>
      <c r="S3234" s="1" t="s">
        <v>20</v>
      </c>
      <c r="T3234" s="1" t="s">
        <v>10</v>
      </c>
      <c r="U3234" s="1" t="s">
        <v>70</v>
      </c>
    </row>
    <row r="3235" spans="1:21" x14ac:dyDescent="0.25">
      <c r="A3235">
        <v>3237</v>
      </c>
      <c r="B3235">
        <f>IF(IFERROR(VLOOKUP(Origen[[#This Row],[Customer ID]],A3236:A7134,1,FALSE),0)&gt;0,1,0)</f>
        <v>0</v>
      </c>
      <c r="C3235">
        <v>63</v>
      </c>
      <c r="D3235" s="1" t="s">
        <v>134</v>
      </c>
      <c r="E3235" s="1" t="str">
        <f>IF(Origen[[#This Row],[Genero Sin Depurar]]="","Desconocido",Origen[[#This Row],[Genero Sin Depurar]])</f>
        <v>Female</v>
      </c>
      <c r="F3235" s="1" t="s">
        <v>115</v>
      </c>
      <c r="G3235" s="1" t="s">
        <v>49</v>
      </c>
      <c r="H3235" s="2">
        <v>51764</v>
      </c>
      <c r="I3235" s="2" t="str">
        <f>TEXT(Origen[[#This Row],[Fecha Compra]],"dddd")</f>
        <v>viernes</v>
      </c>
      <c r="J3235" s="7" t="str">
        <f>TEXT(MONTH(Origen[[#This Row],[Fecha Compra]]),"MM")</f>
        <v>01</v>
      </c>
      <c r="K3235" s="7">
        <f>YEAR(Origen[[#This Row],[Fecha Compra]])</f>
        <v>2041</v>
      </c>
      <c r="L3235">
        <v>8</v>
      </c>
      <c r="M3235">
        <v>84</v>
      </c>
      <c r="N3235">
        <f>Origen[[#This Row],[Unidades]]*Origen[[#This Row],[PVP]]</f>
        <v>672</v>
      </c>
      <c r="O3235" s="1" t="s">
        <v>113</v>
      </c>
      <c r="P3235" s="1" t="s">
        <v>6</v>
      </c>
      <c r="Q3235" s="1" t="s">
        <v>60</v>
      </c>
      <c r="R3235" s="1" t="s">
        <v>39</v>
      </c>
      <c r="S3235" s="1" t="s">
        <v>27</v>
      </c>
      <c r="T3235" s="1" t="s">
        <v>15</v>
      </c>
      <c r="U3235" s="1" t="s">
        <v>70</v>
      </c>
    </row>
    <row r="3236" spans="1:21" x14ac:dyDescent="0.25">
      <c r="A3236">
        <v>3238</v>
      </c>
      <c r="B3236">
        <f>IF(IFERROR(VLOOKUP(Origen[[#This Row],[Customer ID]],A3237:A7135,1,FALSE),0)&gt;0,1,0)</f>
        <v>0</v>
      </c>
      <c r="C3236">
        <v>61</v>
      </c>
      <c r="D3236" s="1" t="s">
        <v>134</v>
      </c>
      <c r="E3236" s="1" t="str">
        <f>IF(Origen[[#This Row],[Genero Sin Depurar]]="","Desconocido",Origen[[#This Row],[Genero Sin Depurar]])</f>
        <v>Female</v>
      </c>
      <c r="F3236" s="1" t="s">
        <v>95</v>
      </c>
      <c r="G3236" s="1" t="s">
        <v>4</v>
      </c>
      <c r="H3236" s="2">
        <v>51766</v>
      </c>
      <c r="I3236" s="2" t="str">
        <f>TEXT(Origen[[#This Row],[Fecha Compra]],"dddd")</f>
        <v>domingo</v>
      </c>
      <c r="J3236" s="7" t="str">
        <f>TEXT(MONTH(Origen[[#This Row],[Fecha Compra]]),"MM")</f>
        <v>01</v>
      </c>
      <c r="K3236" s="7">
        <f>YEAR(Origen[[#This Row],[Fecha Compra]])</f>
        <v>2041</v>
      </c>
      <c r="L3236">
        <v>4</v>
      </c>
      <c r="M3236">
        <v>57</v>
      </c>
      <c r="N3236">
        <f>Origen[[#This Row],[Unidades]]*Origen[[#This Row],[PVP]]</f>
        <v>228</v>
      </c>
      <c r="O3236" s="1" t="s">
        <v>111</v>
      </c>
      <c r="P3236" s="1" t="s">
        <v>26</v>
      </c>
      <c r="Q3236" s="1" t="s">
        <v>7</v>
      </c>
      <c r="R3236" s="1" t="s">
        <v>35</v>
      </c>
      <c r="S3236" s="1" t="s">
        <v>9</v>
      </c>
      <c r="T3236" s="1" t="s">
        <v>15</v>
      </c>
      <c r="U3236" s="1" t="s">
        <v>22</v>
      </c>
    </row>
    <row r="3237" spans="1:21" x14ac:dyDescent="0.25">
      <c r="A3237">
        <v>3239</v>
      </c>
      <c r="B3237">
        <f>IF(IFERROR(VLOOKUP(Origen[[#This Row],[Customer ID]],A3238:A7136,1,FALSE),0)&gt;0,1,0)</f>
        <v>0</v>
      </c>
      <c r="C3237">
        <v>25</v>
      </c>
      <c r="D3237" s="1" t="s">
        <v>134</v>
      </c>
      <c r="E3237" s="1" t="str">
        <f>IF(Origen[[#This Row],[Genero Sin Depurar]]="","Desconocido",Origen[[#This Row],[Genero Sin Depurar]])</f>
        <v>Female</v>
      </c>
      <c r="F3237" s="1" t="s">
        <v>32</v>
      </c>
      <c r="G3237" s="1" t="s">
        <v>24</v>
      </c>
      <c r="H3237" s="2">
        <v>51768</v>
      </c>
      <c r="I3237" s="2" t="str">
        <f>TEXT(Origen[[#This Row],[Fecha Compra]],"dddd")</f>
        <v>martes</v>
      </c>
      <c r="J3237" s="7" t="str">
        <f>TEXT(MONTH(Origen[[#This Row],[Fecha Compra]]),"MM")</f>
        <v>01</v>
      </c>
      <c r="K3237" s="7">
        <f>YEAR(Origen[[#This Row],[Fecha Compra]])</f>
        <v>2041</v>
      </c>
      <c r="L3237">
        <v>37</v>
      </c>
      <c r="M3237">
        <v>84</v>
      </c>
      <c r="N3237">
        <f>Origen[[#This Row],[Unidades]]*Origen[[#This Row],[PVP]]</f>
        <v>3108</v>
      </c>
      <c r="O3237" s="1" t="s">
        <v>33</v>
      </c>
      <c r="P3237" s="1" t="s">
        <v>74</v>
      </c>
      <c r="Q3237" s="1" t="s">
        <v>67</v>
      </c>
      <c r="R3237" s="1" t="s">
        <v>39</v>
      </c>
      <c r="S3237" s="1" t="s">
        <v>52</v>
      </c>
      <c r="T3237" s="1" t="s">
        <v>15</v>
      </c>
      <c r="U3237" s="1" t="s">
        <v>40</v>
      </c>
    </row>
    <row r="3238" spans="1:21" x14ac:dyDescent="0.25">
      <c r="A3238">
        <v>3240</v>
      </c>
      <c r="B3238">
        <f>IF(IFERROR(VLOOKUP(Origen[[#This Row],[Customer ID]],A3239:A7137,1,FALSE),0)&gt;0,1,0)</f>
        <v>0</v>
      </c>
      <c r="C3238">
        <v>33</v>
      </c>
      <c r="D3238" s="1" t="s">
        <v>134</v>
      </c>
      <c r="E3238" s="1" t="str">
        <f>IF(Origen[[#This Row],[Genero Sin Depurar]]="","Desconocido",Origen[[#This Row],[Genero Sin Depurar]])</f>
        <v>Female</v>
      </c>
      <c r="F3238" s="1" t="s">
        <v>71</v>
      </c>
      <c r="G3238" s="1" t="s">
        <v>49</v>
      </c>
      <c r="H3238" s="2">
        <v>51770</v>
      </c>
      <c r="I3238" s="2" t="str">
        <f>TEXT(Origen[[#This Row],[Fecha Compra]],"dddd")</f>
        <v>jueves</v>
      </c>
      <c r="J3238" s="7" t="str">
        <f>TEXT(MONTH(Origen[[#This Row],[Fecha Compra]]),"MM")</f>
        <v>01</v>
      </c>
      <c r="K3238" s="7">
        <f>YEAR(Origen[[#This Row],[Fecha Compra]])</f>
        <v>2041</v>
      </c>
      <c r="L3238">
        <v>30</v>
      </c>
      <c r="M3238">
        <v>32</v>
      </c>
      <c r="N3238">
        <f>Origen[[#This Row],[Unidades]]*Origen[[#This Row],[PVP]]</f>
        <v>960</v>
      </c>
      <c r="O3238" s="1" t="s">
        <v>94</v>
      </c>
      <c r="P3238" s="1" t="s">
        <v>26</v>
      </c>
      <c r="Q3238" s="1" t="s">
        <v>43</v>
      </c>
      <c r="R3238" s="1" t="s">
        <v>39</v>
      </c>
      <c r="S3238" s="1" t="s">
        <v>52</v>
      </c>
      <c r="T3238" s="1" t="s">
        <v>15</v>
      </c>
      <c r="U3238" s="1" t="s">
        <v>70</v>
      </c>
    </row>
    <row r="3239" spans="1:21" x14ac:dyDescent="0.25">
      <c r="A3239">
        <v>3241</v>
      </c>
      <c r="B3239">
        <f>IF(IFERROR(VLOOKUP(Origen[[#This Row],[Customer ID]],A3240:A7138,1,FALSE),0)&gt;0,1,0)</f>
        <v>0</v>
      </c>
      <c r="C3239">
        <v>56</v>
      </c>
      <c r="D3239" s="1" t="s">
        <v>134</v>
      </c>
      <c r="E3239" s="1" t="str">
        <f>IF(Origen[[#This Row],[Genero Sin Depurar]]="","Desconocido",Origen[[#This Row],[Genero Sin Depurar]])</f>
        <v>Female</v>
      </c>
      <c r="F3239" s="1" t="s">
        <v>23</v>
      </c>
      <c r="G3239" s="1" t="s">
        <v>24</v>
      </c>
      <c r="H3239" s="2">
        <v>51772</v>
      </c>
      <c r="I3239" s="2" t="str">
        <f>TEXT(Origen[[#This Row],[Fecha Compra]],"dddd")</f>
        <v>sábado</v>
      </c>
      <c r="J3239" s="7" t="str">
        <f>TEXT(MONTH(Origen[[#This Row],[Fecha Compra]]),"MM")</f>
        <v>01</v>
      </c>
      <c r="K3239" s="7">
        <f>YEAR(Origen[[#This Row],[Fecha Compra]])</f>
        <v>2041</v>
      </c>
      <c r="L3239">
        <v>37</v>
      </c>
      <c r="M3239">
        <v>37</v>
      </c>
      <c r="N3239">
        <f>Origen[[#This Row],[Unidades]]*Origen[[#This Row],[PVP]]</f>
        <v>1369</v>
      </c>
      <c r="O3239" s="1" t="s">
        <v>46</v>
      </c>
      <c r="P3239" s="1" t="s">
        <v>26</v>
      </c>
      <c r="Q3239" s="1" t="s">
        <v>65</v>
      </c>
      <c r="R3239" s="1" t="s">
        <v>39</v>
      </c>
      <c r="S3239" s="1" t="s">
        <v>52</v>
      </c>
      <c r="T3239" s="1" t="s">
        <v>57</v>
      </c>
      <c r="U3239" s="1" t="s">
        <v>70</v>
      </c>
    </row>
    <row r="3240" spans="1:21" x14ac:dyDescent="0.25">
      <c r="A3240">
        <v>3242</v>
      </c>
      <c r="B3240">
        <f>IF(IFERROR(VLOOKUP(Origen[[#This Row],[Customer ID]],A3241:A7139,1,FALSE),0)&gt;0,1,0)</f>
        <v>0</v>
      </c>
      <c r="C3240">
        <v>50</v>
      </c>
      <c r="D3240" s="1" t="s">
        <v>134</v>
      </c>
      <c r="E3240" s="1" t="str">
        <f>IF(Origen[[#This Row],[Genero Sin Depurar]]="","Desconocido",Origen[[#This Row],[Genero Sin Depurar]])</f>
        <v>Female</v>
      </c>
      <c r="F3240" s="1" t="s">
        <v>48</v>
      </c>
      <c r="G3240" s="1" t="s">
        <v>49</v>
      </c>
      <c r="H3240" s="2">
        <v>51774</v>
      </c>
      <c r="I3240" s="2" t="str">
        <f>TEXT(Origen[[#This Row],[Fecha Compra]],"dddd")</f>
        <v>lunes</v>
      </c>
      <c r="J3240" s="7" t="str">
        <f>TEXT(MONTH(Origen[[#This Row],[Fecha Compra]]),"MM")</f>
        <v>01</v>
      </c>
      <c r="K3240" s="7">
        <f>YEAR(Origen[[#This Row],[Fecha Compra]])</f>
        <v>2041</v>
      </c>
      <c r="L3240">
        <v>30</v>
      </c>
      <c r="M3240">
        <v>58</v>
      </c>
      <c r="N3240">
        <f>Origen[[#This Row],[Unidades]]*Origen[[#This Row],[PVP]]</f>
        <v>1740</v>
      </c>
      <c r="O3240" s="1" t="s">
        <v>121</v>
      </c>
      <c r="P3240" s="1" t="s">
        <v>26</v>
      </c>
      <c r="Q3240" s="1" t="s">
        <v>75</v>
      </c>
      <c r="R3240" s="1" t="s">
        <v>35</v>
      </c>
      <c r="S3240" s="1" t="s">
        <v>56</v>
      </c>
      <c r="T3240" s="1" t="s">
        <v>28</v>
      </c>
      <c r="U3240" s="1" t="s">
        <v>40</v>
      </c>
    </row>
    <row r="3241" spans="1:21" x14ac:dyDescent="0.25">
      <c r="A3241">
        <v>3243</v>
      </c>
      <c r="B3241">
        <f>IF(IFERROR(VLOOKUP(Origen[[#This Row],[Customer ID]],A3242:A7140,1,FALSE),0)&gt;0,1,0)</f>
        <v>0</v>
      </c>
      <c r="C3241">
        <v>45</v>
      </c>
      <c r="D3241" s="1" t="s">
        <v>134</v>
      </c>
      <c r="E3241" s="1" t="str">
        <f>IF(Origen[[#This Row],[Genero Sin Depurar]]="","Desconocido",Origen[[#This Row],[Genero Sin Depurar]])</f>
        <v>Female</v>
      </c>
      <c r="F3241" s="1" t="s">
        <v>107</v>
      </c>
      <c r="G3241" s="1" t="s">
        <v>4</v>
      </c>
      <c r="H3241" s="2">
        <v>51776</v>
      </c>
      <c r="I3241" s="2" t="str">
        <f>TEXT(Origen[[#This Row],[Fecha Compra]],"dddd")</f>
        <v>miércoles</v>
      </c>
      <c r="J3241" s="7" t="str">
        <f>TEXT(MONTH(Origen[[#This Row],[Fecha Compra]]),"MM")</f>
        <v>01</v>
      </c>
      <c r="K3241" s="7">
        <f>YEAR(Origen[[#This Row],[Fecha Compra]])</f>
        <v>2041</v>
      </c>
      <c r="L3241">
        <v>17</v>
      </c>
      <c r="M3241">
        <v>74</v>
      </c>
      <c r="N3241">
        <f>Origen[[#This Row],[Unidades]]*Origen[[#This Row],[PVP]]</f>
        <v>1258</v>
      </c>
      <c r="O3241" s="1" t="s">
        <v>29</v>
      </c>
      <c r="P3241" s="1" t="s">
        <v>18</v>
      </c>
      <c r="Q3241" s="1" t="s">
        <v>100</v>
      </c>
      <c r="R3241" s="1" t="s">
        <v>39</v>
      </c>
      <c r="S3241" s="1" t="s">
        <v>9</v>
      </c>
      <c r="T3241" s="1" t="s">
        <v>10</v>
      </c>
      <c r="U3241" s="1" t="s">
        <v>22</v>
      </c>
    </row>
    <row r="3242" spans="1:21" x14ac:dyDescent="0.25">
      <c r="A3242">
        <v>3244</v>
      </c>
      <c r="B3242">
        <f>IF(IFERROR(VLOOKUP(Origen[[#This Row],[Customer ID]],A3243:A7141,1,FALSE),0)&gt;0,1,0)</f>
        <v>0</v>
      </c>
      <c r="C3242">
        <v>45</v>
      </c>
      <c r="D3242" s="1" t="s">
        <v>134</v>
      </c>
      <c r="E3242" s="1" t="str">
        <f>IF(Origen[[#This Row],[Genero Sin Depurar]]="","Desconocido",Origen[[#This Row],[Genero Sin Depurar]])</f>
        <v>Female</v>
      </c>
      <c r="F3242" s="1" t="s">
        <v>86</v>
      </c>
      <c r="G3242" s="1" t="s">
        <v>4</v>
      </c>
      <c r="H3242" s="2">
        <v>51778</v>
      </c>
      <c r="I3242" s="2" t="str">
        <f>TEXT(Origen[[#This Row],[Fecha Compra]],"dddd")</f>
        <v>viernes</v>
      </c>
      <c r="J3242" s="7" t="str">
        <f>TEXT(MONTH(Origen[[#This Row],[Fecha Compra]]),"MM")</f>
        <v>01</v>
      </c>
      <c r="K3242" s="7">
        <f>YEAR(Origen[[#This Row],[Fecha Compra]])</f>
        <v>2041</v>
      </c>
      <c r="L3242">
        <v>11</v>
      </c>
      <c r="M3242">
        <v>99</v>
      </c>
      <c r="N3242">
        <f>Origen[[#This Row],[Unidades]]*Origen[[#This Row],[PVP]]</f>
        <v>1089</v>
      </c>
      <c r="O3242" s="1" t="s">
        <v>117</v>
      </c>
      <c r="P3242" s="1" t="s">
        <v>6</v>
      </c>
      <c r="Q3242" s="1" t="s">
        <v>76</v>
      </c>
      <c r="R3242" s="1" t="s">
        <v>35</v>
      </c>
      <c r="S3242" s="1" t="s">
        <v>56</v>
      </c>
      <c r="T3242" s="1" t="s">
        <v>57</v>
      </c>
      <c r="U3242" s="1" t="s">
        <v>79</v>
      </c>
    </row>
    <row r="3243" spans="1:21" x14ac:dyDescent="0.25">
      <c r="A3243">
        <v>3245</v>
      </c>
      <c r="B3243">
        <f>IF(IFERROR(VLOOKUP(Origen[[#This Row],[Customer ID]],A3244:A7142,1,FALSE),0)&gt;0,1,0)</f>
        <v>0</v>
      </c>
      <c r="C3243">
        <v>65</v>
      </c>
      <c r="D3243" s="1" t="s">
        <v>134</v>
      </c>
      <c r="E3243" s="1" t="str">
        <f>IF(Origen[[#This Row],[Genero Sin Depurar]]="","Desconocido",Origen[[#This Row],[Genero Sin Depurar]])</f>
        <v>Female</v>
      </c>
      <c r="F3243" s="1" t="s">
        <v>12</v>
      </c>
      <c r="G3243" s="1" t="s">
        <v>4</v>
      </c>
      <c r="H3243" s="2">
        <v>51780</v>
      </c>
      <c r="I3243" s="2" t="str">
        <f>TEXT(Origen[[#This Row],[Fecha Compra]],"dddd")</f>
        <v>domingo</v>
      </c>
      <c r="J3243" s="7" t="str">
        <f>TEXT(MONTH(Origen[[#This Row],[Fecha Compra]]),"MM")</f>
        <v>01</v>
      </c>
      <c r="K3243" s="7">
        <f>YEAR(Origen[[#This Row],[Fecha Compra]])</f>
        <v>2041</v>
      </c>
      <c r="L3243">
        <v>42</v>
      </c>
      <c r="M3243">
        <v>81</v>
      </c>
      <c r="N3243">
        <f>Origen[[#This Row],[Unidades]]*Origen[[#This Row],[PVP]]</f>
        <v>3402</v>
      </c>
      <c r="O3243" s="1" t="s">
        <v>54</v>
      </c>
      <c r="P3243" s="1" t="s">
        <v>26</v>
      </c>
      <c r="Q3243" s="1" t="s">
        <v>76</v>
      </c>
      <c r="R3243" s="1" t="s">
        <v>39</v>
      </c>
      <c r="S3243" s="1" t="s">
        <v>9</v>
      </c>
      <c r="T3243" s="1" t="s">
        <v>21</v>
      </c>
      <c r="U3243" s="1" t="s">
        <v>31</v>
      </c>
    </row>
    <row r="3244" spans="1:21" x14ac:dyDescent="0.25">
      <c r="A3244">
        <v>3246</v>
      </c>
      <c r="B3244">
        <f>IF(IFERROR(VLOOKUP(Origen[[#This Row],[Customer ID]],A3245:A7143,1,FALSE),0)&gt;0,1,0)</f>
        <v>0</v>
      </c>
      <c r="C3244">
        <v>63</v>
      </c>
      <c r="D3244" s="1" t="s">
        <v>134</v>
      </c>
      <c r="E3244" s="1" t="str">
        <f>IF(Origen[[#This Row],[Genero Sin Depurar]]="","Desconocido",Origen[[#This Row],[Genero Sin Depurar]])</f>
        <v>Female</v>
      </c>
      <c r="F3244" s="1" t="s">
        <v>77</v>
      </c>
      <c r="G3244" s="1" t="s">
        <v>4</v>
      </c>
      <c r="H3244" s="2">
        <v>51782</v>
      </c>
      <c r="I3244" s="2" t="str">
        <f>TEXT(Origen[[#This Row],[Fecha Compra]],"dddd")</f>
        <v>martes</v>
      </c>
      <c r="J3244" s="7" t="str">
        <f>TEXT(MONTH(Origen[[#This Row],[Fecha Compra]]),"MM")</f>
        <v>01</v>
      </c>
      <c r="K3244" s="7">
        <f>YEAR(Origen[[#This Row],[Fecha Compra]])</f>
        <v>2041</v>
      </c>
      <c r="L3244">
        <v>20</v>
      </c>
      <c r="M3244">
        <v>76</v>
      </c>
      <c r="N3244">
        <f>Origen[[#This Row],[Unidades]]*Origen[[#This Row],[PVP]]</f>
        <v>1520</v>
      </c>
      <c r="O3244" s="1" t="s">
        <v>93</v>
      </c>
      <c r="P3244" s="1" t="s">
        <v>26</v>
      </c>
      <c r="Q3244" s="1" t="s">
        <v>55</v>
      </c>
      <c r="R3244" s="1" t="s">
        <v>39</v>
      </c>
      <c r="S3244" s="1" t="s">
        <v>27</v>
      </c>
      <c r="T3244" s="1" t="s">
        <v>15</v>
      </c>
      <c r="U3244" s="1" t="s">
        <v>22</v>
      </c>
    </row>
    <row r="3245" spans="1:21" x14ac:dyDescent="0.25">
      <c r="A3245">
        <v>3247</v>
      </c>
      <c r="B3245">
        <f>IF(IFERROR(VLOOKUP(Origen[[#This Row],[Customer ID]],A3246:A7144,1,FALSE),0)&gt;0,1,0)</f>
        <v>0</v>
      </c>
      <c r="C3245">
        <v>70</v>
      </c>
      <c r="D3245" s="1" t="s">
        <v>134</v>
      </c>
      <c r="E3245" s="1" t="str">
        <f>IF(Origen[[#This Row],[Genero Sin Depurar]]="","Desconocido",Origen[[#This Row],[Genero Sin Depurar]])</f>
        <v>Female</v>
      </c>
      <c r="F3245" s="1" t="s">
        <v>32</v>
      </c>
      <c r="G3245" s="1" t="s">
        <v>24</v>
      </c>
      <c r="H3245" s="2">
        <v>51784</v>
      </c>
      <c r="I3245" s="2" t="str">
        <f>TEXT(Origen[[#This Row],[Fecha Compra]],"dddd")</f>
        <v>jueves</v>
      </c>
      <c r="J3245" s="7" t="str">
        <f>TEXT(MONTH(Origen[[#This Row],[Fecha Compra]]),"MM")</f>
        <v>01</v>
      </c>
      <c r="K3245" s="7">
        <f>YEAR(Origen[[#This Row],[Fecha Compra]])</f>
        <v>2041</v>
      </c>
      <c r="L3245">
        <v>37</v>
      </c>
      <c r="M3245">
        <v>98</v>
      </c>
      <c r="N3245">
        <f>Origen[[#This Row],[Unidades]]*Origen[[#This Row],[PVP]]</f>
        <v>3626</v>
      </c>
      <c r="O3245" s="1" t="s">
        <v>133</v>
      </c>
      <c r="P3245" s="1" t="s">
        <v>26</v>
      </c>
      <c r="Q3245" s="1" t="s">
        <v>118</v>
      </c>
      <c r="R3245" s="1" t="s">
        <v>35</v>
      </c>
      <c r="S3245" s="1" t="s">
        <v>56</v>
      </c>
      <c r="T3245" s="1" t="s">
        <v>15</v>
      </c>
      <c r="U3245" s="1" t="s">
        <v>70</v>
      </c>
    </row>
    <row r="3246" spans="1:21" x14ac:dyDescent="0.25">
      <c r="A3246">
        <v>3248</v>
      </c>
      <c r="B3246">
        <f>IF(IFERROR(VLOOKUP(Origen[[#This Row],[Customer ID]],A3247:A7145,1,FALSE),0)&gt;0,1,0)</f>
        <v>0</v>
      </c>
      <c r="C3246">
        <v>53</v>
      </c>
      <c r="D3246" s="1" t="s">
        <v>134</v>
      </c>
      <c r="E3246" s="1" t="str">
        <f>IF(Origen[[#This Row],[Genero Sin Depurar]]="","Desconocido",Origen[[#This Row],[Genero Sin Depurar]])</f>
        <v>Female</v>
      </c>
      <c r="F3246" s="1" t="s">
        <v>125</v>
      </c>
      <c r="G3246" s="1" t="s">
        <v>49</v>
      </c>
      <c r="H3246" s="2">
        <v>51786</v>
      </c>
      <c r="I3246" s="2" t="str">
        <f>TEXT(Origen[[#This Row],[Fecha Compra]],"dddd")</f>
        <v>sábado</v>
      </c>
      <c r="J3246" s="7" t="str">
        <f>TEXT(MONTH(Origen[[#This Row],[Fecha Compra]]),"MM")</f>
        <v>01</v>
      </c>
      <c r="K3246" s="7">
        <f>YEAR(Origen[[#This Row],[Fecha Compra]])</f>
        <v>2041</v>
      </c>
      <c r="L3246">
        <v>12</v>
      </c>
      <c r="M3246">
        <v>91</v>
      </c>
      <c r="N3246">
        <f>Origen[[#This Row],[Unidades]]*Origen[[#This Row],[PVP]]</f>
        <v>1092</v>
      </c>
      <c r="O3246" s="1" t="s">
        <v>54</v>
      </c>
      <c r="P3246" s="1" t="s">
        <v>26</v>
      </c>
      <c r="Q3246" s="1" t="s">
        <v>67</v>
      </c>
      <c r="R3246" s="1" t="s">
        <v>35</v>
      </c>
      <c r="S3246" s="1" t="s">
        <v>9</v>
      </c>
      <c r="T3246" s="1" t="s">
        <v>28</v>
      </c>
      <c r="U3246" s="1" t="s">
        <v>11</v>
      </c>
    </row>
    <row r="3247" spans="1:21" x14ac:dyDescent="0.25">
      <c r="A3247">
        <v>3249</v>
      </c>
      <c r="B3247">
        <f>IF(IFERROR(VLOOKUP(Origen[[#This Row],[Customer ID]],A3248:A7146,1,FALSE),0)&gt;0,1,0)</f>
        <v>0</v>
      </c>
      <c r="C3247">
        <v>22</v>
      </c>
      <c r="D3247" s="1" t="s">
        <v>134</v>
      </c>
      <c r="E3247" s="1" t="str">
        <f>IF(Origen[[#This Row],[Genero Sin Depurar]]="","Desconocido",Origen[[#This Row],[Genero Sin Depurar]])</f>
        <v>Female</v>
      </c>
      <c r="F3247" s="1" t="s">
        <v>95</v>
      </c>
      <c r="G3247" s="1" t="s">
        <v>4</v>
      </c>
      <c r="H3247" s="2">
        <v>51788</v>
      </c>
      <c r="I3247" s="2" t="str">
        <f>TEXT(Origen[[#This Row],[Fecha Compra]],"dddd")</f>
        <v>lunes</v>
      </c>
      <c r="J3247" s="7" t="str">
        <f>TEXT(MONTH(Origen[[#This Row],[Fecha Compra]]),"MM")</f>
        <v>01</v>
      </c>
      <c r="K3247" s="7">
        <f>YEAR(Origen[[#This Row],[Fecha Compra]])</f>
        <v>2041</v>
      </c>
      <c r="L3247">
        <v>41</v>
      </c>
      <c r="M3247">
        <v>79</v>
      </c>
      <c r="N3247">
        <f>Origen[[#This Row],[Unidades]]*Origen[[#This Row],[PVP]]</f>
        <v>3239</v>
      </c>
      <c r="O3247" s="1" t="s">
        <v>120</v>
      </c>
      <c r="P3247" s="1" t="s">
        <v>18</v>
      </c>
      <c r="Q3247" s="1" t="s">
        <v>67</v>
      </c>
      <c r="R3247" s="1" t="s">
        <v>35</v>
      </c>
      <c r="S3247" s="1" t="s">
        <v>20</v>
      </c>
      <c r="T3247" s="1" t="s">
        <v>57</v>
      </c>
      <c r="U3247" s="1" t="s">
        <v>40</v>
      </c>
    </row>
    <row r="3248" spans="1:21" x14ac:dyDescent="0.25">
      <c r="A3248">
        <v>3250</v>
      </c>
      <c r="B3248">
        <f>IF(IFERROR(VLOOKUP(Origen[[#This Row],[Customer ID]],A3249:A7147,1,FALSE),0)&gt;0,1,0)</f>
        <v>0</v>
      </c>
      <c r="C3248">
        <v>26</v>
      </c>
      <c r="D3248" s="1" t="s">
        <v>134</v>
      </c>
      <c r="E3248" s="1" t="str">
        <f>IF(Origen[[#This Row],[Genero Sin Depurar]]="","Desconocido",Origen[[#This Row],[Genero Sin Depurar]])</f>
        <v>Female</v>
      </c>
      <c r="F3248" s="1" t="s">
        <v>114</v>
      </c>
      <c r="G3248" s="1" t="s">
        <v>49</v>
      </c>
      <c r="H3248" s="2">
        <v>51790</v>
      </c>
      <c r="I3248" s="2" t="str">
        <f>TEXT(Origen[[#This Row],[Fecha Compra]],"dddd")</f>
        <v>miércoles</v>
      </c>
      <c r="J3248" s="7" t="str">
        <f>TEXT(MONTH(Origen[[#This Row],[Fecha Compra]]),"MM")</f>
        <v>01</v>
      </c>
      <c r="K3248" s="7">
        <f>YEAR(Origen[[#This Row],[Fecha Compra]])</f>
        <v>2041</v>
      </c>
      <c r="L3248">
        <v>32</v>
      </c>
      <c r="M3248">
        <v>83</v>
      </c>
      <c r="N3248">
        <f>Origen[[#This Row],[Unidades]]*Origen[[#This Row],[PVP]]</f>
        <v>2656</v>
      </c>
      <c r="O3248" s="1" t="s">
        <v>123</v>
      </c>
      <c r="P3248" s="1" t="s">
        <v>26</v>
      </c>
      <c r="Q3248" s="1" t="s">
        <v>51</v>
      </c>
      <c r="R3248" s="1" t="s">
        <v>35</v>
      </c>
      <c r="S3248" s="1" t="s">
        <v>9</v>
      </c>
      <c r="T3248" s="1" t="s">
        <v>21</v>
      </c>
      <c r="U3248" s="1" t="s">
        <v>40</v>
      </c>
    </row>
    <row r="3249" spans="1:21" x14ac:dyDescent="0.25">
      <c r="A3249">
        <v>3251</v>
      </c>
      <c r="B3249">
        <f>IF(IFERROR(VLOOKUP(Origen[[#This Row],[Customer ID]],A3250:A7148,1,FALSE),0)&gt;0,1,0)</f>
        <v>0</v>
      </c>
      <c r="C3249">
        <v>23</v>
      </c>
      <c r="D3249" s="1" t="s">
        <v>134</v>
      </c>
      <c r="E3249" s="1" t="str">
        <f>IF(Origen[[#This Row],[Genero Sin Depurar]]="","Desconocido",Origen[[#This Row],[Genero Sin Depurar]])</f>
        <v>Female</v>
      </c>
      <c r="F3249" s="1" t="s">
        <v>44</v>
      </c>
      <c r="G3249" s="1" t="s">
        <v>45</v>
      </c>
      <c r="H3249" s="2">
        <v>51792</v>
      </c>
      <c r="I3249" s="2" t="str">
        <f>TEXT(Origen[[#This Row],[Fecha Compra]],"dddd")</f>
        <v>viernes</v>
      </c>
      <c r="J3249" s="7" t="str">
        <f>TEXT(MONTH(Origen[[#This Row],[Fecha Compra]]),"MM")</f>
        <v>01</v>
      </c>
      <c r="K3249" s="7">
        <f>YEAR(Origen[[#This Row],[Fecha Compra]])</f>
        <v>2041</v>
      </c>
      <c r="L3249">
        <v>15</v>
      </c>
      <c r="M3249">
        <v>90</v>
      </c>
      <c r="N3249">
        <f>Origen[[#This Row],[Unidades]]*Origen[[#This Row],[PVP]]</f>
        <v>1350</v>
      </c>
      <c r="O3249" s="1" t="s">
        <v>130</v>
      </c>
      <c r="P3249" s="1" t="s">
        <v>26</v>
      </c>
      <c r="Q3249" s="1" t="s">
        <v>67</v>
      </c>
      <c r="R3249" s="1" t="s">
        <v>19</v>
      </c>
      <c r="S3249" s="1" t="s">
        <v>52</v>
      </c>
      <c r="T3249" s="1" t="s">
        <v>10</v>
      </c>
      <c r="U3249" s="1" t="s">
        <v>22</v>
      </c>
    </row>
    <row r="3250" spans="1:21" x14ac:dyDescent="0.25">
      <c r="A3250">
        <v>3252</v>
      </c>
      <c r="B3250">
        <f>IF(IFERROR(VLOOKUP(Origen[[#This Row],[Customer ID]],A3251:A7149,1,FALSE),0)&gt;0,1,0)</f>
        <v>0</v>
      </c>
      <c r="C3250">
        <v>25</v>
      </c>
      <c r="D3250" s="1" t="s">
        <v>134</v>
      </c>
      <c r="E3250" s="1" t="str">
        <f>IF(Origen[[#This Row],[Genero Sin Depurar]]="","Desconocido",Origen[[#This Row],[Genero Sin Depurar]])</f>
        <v>Female</v>
      </c>
      <c r="F3250" s="1" t="s">
        <v>44</v>
      </c>
      <c r="G3250" s="1" t="s">
        <v>45</v>
      </c>
      <c r="H3250" s="2">
        <v>51794</v>
      </c>
      <c r="I3250" s="2" t="str">
        <f>TEXT(Origen[[#This Row],[Fecha Compra]],"dddd")</f>
        <v>domingo</v>
      </c>
      <c r="J3250" s="7" t="str">
        <f>TEXT(MONTH(Origen[[#This Row],[Fecha Compra]]),"MM")</f>
        <v>01</v>
      </c>
      <c r="K3250" s="7">
        <f>YEAR(Origen[[#This Row],[Fecha Compra]])</f>
        <v>2041</v>
      </c>
      <c r="L3250">
        <v>39</v>
      </c>
      <c r="M3250">
        <v>20</v>
      </c>
      <c r="N3250">
        <f>Origen[[#This Row],[Unidades]]*Origen[[#This Row],[PVP]]</f>
        <v>780</v>
      </c>
      <c r="O3250" s="1" t="s">
        <v>89</v>
      </c>
      <c r="P3250" s="1" t="s">
        <v>26</v>
      </c>
      <c r="Q3250" s="1" t="s">
        <v>62</v>
      </c>
      <c r="R3250" s="1" t="s">
        <v>8</v>
      </c>
      <c r="S3250" s="1" t="s">
        <v>36</v>
      </c>
      <c r="T3250" s="1" t="s">
        <v>10</v>
      </c>
      <c r="U3250" s="1" t="s">
        <v>40</v>
      </c>
    </row>
    <row r="3251" spans="1:21" x14ac:dyDescent="0.25">
      <c r="A3251">
        <v>3253</v>
      </c>
      <c r="B3251">
        <f>IF(IFERROR(VLOOKUP(Origen[[#This Row],[Customer ID]],A3252:A7150,1,FALSE),0)&gt;0,1,0)</f>
        <v>0</v>
      </c>
      <c r="C3251">
        <v>69</v>
      </c>
      <c r="D3251" s="1" t="s">
        <v>134</v>
      </c>
      <c r="E3251" s="1" t="str">
        <f>IF(Origen[[#This Row],[Genero Sin Depurar]]="","Desconocido",Origen[[#This Row],[Genero Sin Depurar]])</f>
        <v>Female</v>
      </c>
      <c r="F3251" s="1" t="s">
        <v>23</v>
      </c>
      <c r="G3251" s="1" t="s">
        <v>24</v>
      </c>
      <c r="H3251" s="2">
        <v>51796</v>
      </c>
      <c r="I3251" s="2" t="str">
        <f>TEXT(Origen[[#This Row],[Fecha Compra]],"dddd")</f>
        <v>martes</v>
      </c>
      <c r="J3251" s="7" t="str">
        <f>TEXT(MONTH(Origen[[#This Row],[Fecha Compra]]),"MM")</f>
        <v>01</v>
      </c>
      <c r="K3251" s="7">
        <f>YEAR(Origen[[#This Row],[Fecha Compra]])</f>
        <v>2041</v>
      </c>
      <c r="L3251">
        <v>48</v>
      </c>
      <c r="M3251">
        <v>21</v>
      </c>
      <c r="N3251">
        <f>Origen[[#This Row],[Unidades]]*Origen[[#This Row],[PVP]]</f>
        <v>1008</v>
      </c>
      <c r="O3251" s="1" t="s">
        <v>38</v>
      </c>
      <c r="P3251" s="1" t="s">
        <v>6</v>
      </c>
      <c r="Q3251" s="1" t="s">
        <v>92</v>
      </c>
      <c r="R3251" s="1" t="s">
        <v>19</v>
      </c>
      <c r="S3251" s="1" t="s">
        <v>56</v>
      </c>
      <c r="T3251" s="1" t="s">
        <v>21</v>
      </c>
      <c r="U3251" s="1" t="s">
        <v>11</v>
      </c>
    </row>
    <row r="3252" spans="1:21" x14ac:dyDescent="0.25">
      <c r="A3252">
        <v>3254</v>
      </c>
      <c r="B3252">
        <f>IF(IFERROR(VLOOKUP(Origen[[#This Row],[Customer ID]],A3253:A7151,1,FALSE),0)&gt;0,1,0)</f>
        <v>0</v>
      </c>
      <c r="C3252">
        <v>36</v>
      </c>
      <c r="D3252" s="1" t="s">
        <v>134</v>
      </c>
      <c r="E3252" s="1" t="str">
        <f>IF(Origen[[#This Row],[Genero Sin Depurar]]="","Desconocido",Origen[[#This Row],[Genero Sin Depurar]])</f>
        <v>Female</v>
      </c>
      <c r="F3252" s="1" t="s">
        <v>114</v>
      </c>
      <c r="G3252" s="1" t="s">
        <v>49</v>
      </c>
      <c r="H3252" s="2">
        <v>51798</v>
      </c>
      <c r="I3252" s="2" t="str">
        <f>TEXT(Origen[[#This Row],[Fecha Compra]],"dddd")</f>
        <v>jueves</v>
      </c>
      <c r="J3252" s="7" t="str">
        <f>TEXT(MONTH(Origen[[#This Row],[Fecha Compra]]),"MM")</f>
        <v>01</v>
      </c>
      <c r="K3252" s="7">
        <f>YEAR(Origen[[#This Row],[Fecha Compra]])</f>
        <v>2041</v>
      </c>
      <c r="L3252">
        <v>8</v>
      </c>
      <c r="M3252">
        <v>60</v>
      </c>
      <c r="N3252">
        <f>Origen[[#This Row],[Unidades]]*Origen[[#This Row],[PVP]]</f>
        <v>480</v>
      </c>
      <c r="O3252" s="1" t="s">
        <v>127</v>
      </c>
      <c r="P3252" s="1" t="s">
        <v>26</v>
      </c>
      <c r="Q3252" s="1" t="s">
        <v>92</v>
      </c>
      <c r="R3252" s="1" t="s">
        <v>39</v>
      </c>
      <c r="S3252" s="1" t="s">
        <v>52</v>
      </c>
      <c r="T3252" s="1" t="s">
        <v>10</v>
      </c>
      <c r="U3252" s="1" t="s">
        <v>11</v>
      </c>
    </row>
    <row r="3253" spans="1:21" x14ac:dyDescent="0.25">
      <c r="A3253">
        <v>3255</v>
      </c>
      <c r="B3253">
        <f>IF(IFERROR(VLOOKUP(Origen[[#This Row],[Customer ID]],A3254:A7152,1,FALSE),0)&gt;0,1,0)</f>
        <v>0</v>
      </c>
      <c r="C3253">
        <v>21</v>
      </c>
      <c r="D3253" s="1" t="s">
        <v>134</v>
      </c>
      <c r="E3253" s="1" t="str">
        <f>IF(Origen[[#This Row],[Genero Sin Depurar]]="","Desconocido",Origen[[#This Row],[Genero Sin Depurar]])</f>
        <v>Female</v>
      </c>
      <c r="F3253" s="1" t="s">
        <v>12</v>
      </c>
      <c r="G3253" s="1" t="s">
        <v>4</v>
      </c>
      <c r="H3253" s="2">
        <v>51800</v>
      </c>
      <c r="I3253" s="2" t="str">
        <f>TEXT(Origen[[#This Row],[Fecha Compra]],"dddd")</f>
        <v>sábado</v>
      </c>
      <c r="J3253" s="7" t="str">
        <f>TEXT(MONTH(Origen[[#This Row],[Fecha Compra]]),"MM")</f>
        <v>01</v>
      </c>
      <c r="K3253" s="7">
        <f>YEAR(Origen[[#This Row],[Fecha Compra]])</f>
        <v>2041</v>
      </c>
      <c r="L3253">
        <v>11</v>
      </c>
      <c r="M3253">
        <v>31</v>
      </c>
      <c r="N3253">
        <f>Origen[[#This Row],[Unidades]]*Origen[[#This Row],[PVP]]</f>
        <v>341</v>
      </c>
      <c r="O3253" s="1" t="s">
        <v>98</v>
      </c>
      <c r="P3253" s="1" t="s">
        <v>18</v>
      </c>
      <c r="Q3253" s="1" t="s">
        <v>118</v>
      </c>
      <c r="R3253" s="1" t="s">
        <v>8</v>
      </c>
      <c r="S3253" s="1" t="s">
        <v>56</v>
      </c>
      <c r="T3253" s="1" t="s">
        <v>57</v>
      </c>
      <c r="U3253" s="1" t="s">
        <v>79</v>
      </c>
    </row>
    <row r="3254" spans="1:21" x14ac:dyDescent="0.25">
      <c r="A3254">
        <v>3256</v>
      </c>
      <c r="B3254">
        <f>IF(IFERROR(VLOOKUP(Origen[[#This Row],[Customer ID]],A3255:A7153,1,FALSE),0)&gt;0,1,0)</f>
        <v>0</v>
      </c>
      <c r="C3254">
        <v>57</v>
      </c>
      <c r="D3254" s="1" t="s">
        <v>134</v>
      </c>
      <c r="E3254" s="1" t="str">
        <f>IF(Origen[[#This Row],[Genero Sin Depurar]]="","Desconocido",Origen[[#This Row],[Genero Sin Depurar]])</f>
        <v>Female</v>
      </c>
      <c r="F3254" s="1" t="s">
        <v>41</v>
      </c>
      <c r="G3254" s="1" t="s">
        <v>4</v>
      </c>
      <c r="H3254" s="2">
        <v>51802</v>
      </c>
      <c r="I3254" s="2" t="str">
        <f>TEXT(Origen[[#This Row],[Fecha Compra]],"dddd")</f>
        <v>lunes</v>
      </c>
      <c r="J3254" s="7" t="str">
        <f>TEXT(MONTH(Origen[[#This Row],[Fecha Compra]]),"MM")</f>
        <v>01</v>
      </c>
      <c r="K3254" s="7">
        <f>YEAR(Origen[[#This Row],[Fecha Compra]])</f>
        <v>2041</v>
      </c>
      <c r="L3254">
        <v>36</v>
      </c>
      <c r="M3254">
        <v>40</v>
      </c>
      <c r="N3254">
        <f>Origen[[#This Row],[Unidades]]*Origen[[#This Row],[PVP]]</f>
        <v>1440</v>
      </c>
      <c r="O3254" s="1" t="s">
        <v>109</v>
      </c>
      <c r="P3254" s="1" t="s">
        <v>26</v>
      </c>
      <c r="Q3254" s="1" t="s">
        <v>76</v>
      </c>
      <c r="R3254" s="1" t="s">
        <v>39</v>
      </c>
      <c r="S3254" s="1" t="s">
        <v>27</v>
      </c>
      <c r="T3254" s="1" t="s">
        <v>57</v>
      </c>
      <c r="U3254" s="1" t="s">
        <v>70</v>
      </c>
    </row>
    <row r="3255" spans="1:21" x14ac:dyDescent="0.25">
      <c r="A3255">
        <v>3257</v>
      </c>
      <c r="B3255">
        <f>IF(IFERROR(VLOOKUP(Origen[[#This Row],[Customer ID]],A3256:A7154,1,FALSE),0)&gt;0,1,0)</f>
        <v>0</v>
      </c>
      <c r="C3255">
        <v>60</v>
      </c>
      <c r="D3255" s="1" t="s">
        <v>134</v>
      </c>
      <c r="E3255" s="1" t="str">
        <f>IF(Origen[[#This Row],[Genero Sin Depurar]]="","Desconocido",Origen[[#This Row],[Genero Sin Depurar]])</f>
        <v>Female</v>
      </c>
      <c r="F3255" s="1" t="s">
        <v>71</v>
      </c>
      <c r="G3255" s="1" t="s">
        <v>49</v>
      </c>
      <c r="H3255" s="2">
        <v>51804</v>
      </c>
      <c r="I3255" s="2" t="str">
        <f>TEXT(Origen[[#This Row],[Fecha Compra]],"dddd")</f>
        <v>miércoles</v>
      </c>
      <c r="J3255" s="7" t="str">
        <f>TEXT(MONTH(Origen[[#This Row],[Fecha Compra]]),"MM")</f>
        <v>01</v>
      </c>
      <c r="K3255" s="7">
        <f>YEAR(Origen[[#This Row],[Fecha Compra]])</f>
        <v>2041</v>
      </c>
      <c r="L3255">
        <v>50</v>
      </c>
      <c r="M3255">
        <v>26</v>
      </c>
      <c r="N3255">
        <f>Origen[[#This Row],[Unidades]]*Origen[[#This Row],[PVP]]</f>
        <v>1300</v>
      </c>
      <c r="O3255" s="1" t="s">
        <v>132</v>
      </c>
      <c r="P3255" s="1" t="s">
        <v>6</v>
      </c>
      <c r="Q3255" s="1" t="s">
        <v>67</v>
      </c>
      <c r="R3255" s="1" t="s">
        <v>8</v>
      </c>
      <c r="S3255" s="1" t="s">
        <v>20</v>
      </c>
      <c r="T3255" s="1" t="s">
        <v>10</v>
      </c>
      <c r="U3255" s="1" t="s">
        <v>79</v>
      </c>
    </row>
    <row r="3256" spans="1:21" x14ac:dyDescent="0.25">
      <c r="A3256">
        <v>3258</v>
      </c>
      <c r="B3256">
        <f>IF(IFERROR(VLOOKUP(Origen[[#This Row],[Customer ID]],A3257:A7155,1,FALSE),0)&gt;0,1,0)</f>
        <v>0</v>
      </c>
      <c r="C3256">
        <v>44</v>
      </c>
      <c r="D3256" s="1" t="s">
        <v>134</v>
      </c>
      <c r="E3256" s="1" t="str">
        <f>IF(Origen[[#This Row],[Genero Sin Depurar]]="","Desconocido",Origen[[#This Row],[Genero Sin Depurar]])</f>
        <v>Female</v>
      </c>
      <c r="F3256" s="1" t="s">
        <v>37</v>
      </c>
      <c r="G3256" s="1" t="s">
        <v>4</v>
      </c>
      <c r="H3256" s="2">
        <v>51806</v>
      </c>
      <c r="I3256" s="2" t="str">
        <f>TEXT(Origen[[#This Row],[Fecha Compra]],"dddd")</f>
        <v>viernes</v>
      </c>
      <c r="J3256" s="7" t="str">
        <f>TEXT(MONTH(Origen[[#This Row],[Fecha Compra]]),"MM")</f>
        <v>01</v>
      </c>
      <c r="K3256" s="7">
        <f>YEAR(Origen[[#This Row],[Fecha Compra]])</f>
        <v>2041</v>
      </c>
      <c r="L3256">
        <v>39</v>
      </c>
      <c r="M3256">
        <v>98</v>
      </c>
      <c r="N3256">
        <f>Origen[[#This Row],[Unidades]]*Origen[[#This Row],[PVP]]</f>
        <v>3822</v>
      </c>
      <c r="O3256" s="1" t="s">
        <v>130</v>
      </c>
      <c r="P3256" s="1" t="s">
        <v>26</v>
      </c>
      <c r="Q3256" s="1" t="s">
        <v>92</v>
      </c>
      <c r="R3256" s="1" t="s">
        <v>39</v>
      </c>
      <c r="S3256" s="1" t="s">
        <v>9</v>
      </c>
      <c r="T3256" s="1" t="s">
        <v>10</v>
      </c>
      <c r="U3256" s="1" t="s">
        <v>79</v>
      </c>
    </row>
    <row r="3257" spans="1:21" x14ac:dyDescent="0.25">
      <c r="A3257">
        <v>3259</v>
      </c>
      <c r="B3257">
        <f>IF(IFERROR(VLOOKUP(Origen[[#This Row],[Customer ID]],A3258:A7156,1,FALSE),0)&gt;0,1,0)</f>
        <v>0</v>
      </c>
      <c r="C3257">
        <v>31</v>
      </c>
      <c r="D3257" s="1" t="s">
        <v>134</v>
      </c>
      <c r="E3257" s="1" t="str">
        <f>IF(Origen[[#This Row],[Genero Sin Depurar]]="","Desconocido",Origen[[#This Row],[Genero Sin Depurar]])</f>
        <v>Female</v>
      </c>
      <c r="F3257" s="1" t="s">
        <v>53</v>
      </c>
      <c r="G3257" s="1" t="s">
        <v>24</v>
      </c>
      <c r="H3257" s="2">
        <v>51808</v>
      </c>
      <c r="I3257" s="2" t="str">
        <f>TEXT(Origen[[#This Row],[Fecha Compra]],"dddd")</f>
        <v>domingo</v>
      </c>
      <c r="J3257" s="7" t="str">
        <f>TEXT(MONTH(Origen[[#This Row],[Fecha Compra]]),"MM")</f>
        <v>01</v>
      </c>
      <c r="K3257" s="7">
        <f>YEAR(Origen[[#This Row],[Fecha Compra]])</f>
        <v>2041</v>
      </c>
      <c r="L3257">
        <v>11</v>
      </c>
      <c r="M3257">
        <v>51</v>
      </c>
      <c r="N3257">
        <f>Origen[[#This Row],[Unidades]]*Origen[[#This Row],[PVP]]</f>
        <v>561</v>
      </c>
      <c r="O3257" s="1" t="s">
        <v>109</v>
      </c>
      <c r="P3257" s="1" t="s">
        <v>26</v>
      </c>
      <c r="Q3257" s="1" t="s">
        <v>118</v>
      </c>
      <c r="R3257" s="1" t="s">
        <v>19</v>
      </c>
      <c r="S3257" s="1" t="s">
        <v>9</v>
      </c>
      <c r="T3257" s="1" t="s">
        <v>21</v>
      </c>
      <c r="U3257" s="1" t="s">
        <v>58</v>
      </c>
    </row>
    <row r="3258" spans="1:21" x14ac:dyDescent="0.25">
      <c r="A3258">
        <v>3260</v>
      </c>
      <c r="B3258">
        <f>IF(IFERROR(VLOOKUP(Origen[[#This Row],[Customer ID]],A3259:A7157,1,FALSE),0)&gt;0,1,0)</f>
        <v>0</v>
      </c>
      <c r="C3258">
        <v>57</v>
      </c>
      <c r="D3258" s="1" t="s">
        <v>134</v>
      </c>
      <c r="E3258" s="1" t="str">
        <f>IF(Origen[[#This Row],[Genero Sin Depurar]]="","Desconocido",Origen[[#This Row],[Genero Sin Depurar]])</f>
        <v>Female</v>
      </c>
      <c r="F3258" s="1" t="s">
        <v>106</v>
      </c>
      <c r="G3258" s="1" t="s">
        <v>49</v>
      </c>
      <c r="H3258" s="2">
        <v>51810</v>
      </c>
      <c r="I3258" s="2" t="str">
        <f>TEXT(Origen[[#This Row],[Fecha Compra]],"dddd")</f>
        <v>martes</v>
      </c>
      <c r="J3258" s="7" t="str">
        <f>TEXT(MONTH(Origen[[#This Row],[Fecha Compra]]),"MM")</f>
        <v>01</v>
      </c>
      <c r="K3258" s="7">
        <f>YEAR(Origen[[#This Row],[Fecha Compra]])</f>
        <v>2041</v>
      </c>
      <c r="L3258">
        <v>5</v>
      </c>
      <c r="M3258">
        <v>95</v>
      </c>
      <c r="N3258">
        <f>Origen[[#This Row],[Unidades]]*Origen[[#This Row],[PVP]]</f>
        <v>475</v>
      </c>
      <c r="O3258" s="1" t="s">
        <v>83</v>
      </c>
      <c r="P3258" s="1" t="s">
        <v>74</v>
      </c>
      <c r="Q3258" s="1" t="s">
        <v>108</v>
      </c>
      <c r="R3258" s="1" t="s">
        <v>39</v>
      </c>
      <c r="S3258" s="1" t="s">
        <v>52</v>
      </c>
      <c r="T3258" s="1" t="s">
        <v>68</v>
      </c>
      <c r="U3258" s="1" t="s">
        <v>79</v>
      </c>
    </row>
    <row r="3259" spans="1:21" x14ac:dyDescent="0.25">
      <c r="A3259">
        <v>3261</v>
      </c>
      <c r="B3259">
        <f>IF(IFERROR(VLOOKUP(Origen[[#This Row],[Customer ID]],A3260:A7158,1,FALSE),0)&gt;0,1,0)</f>
        <v>0</v>
      </c>
      <c r="C3259">
        <v>39</v>
      </c>
      <c r="D3259" s="1" t="s">
        <v>134</v>
      </c>
      <c r="E3259" s="1" t="str">
        <f>IF(Origen[[#This Row],[Genero Sin Depurar]]="","Desconocido",Origen[[#This Row],[Genero Sin Depurar]])</f>
        <v>Female</v>
      </c>
      <c r="F3259" s="1" t="s">
        <v>101</v>
      </c>
      <c r="G3259" s="1" t="s">
        <v>49</v>
      </c>
      <c r="H3259" s="2">
        <v>51812</v>
      </c>
      <c r="I3259" s="2" t="str">
        <f>TEXT(Origen[[#This Row],[Fecha Compra]],"dddd")</f>
        <v>jueves</v>
      </c>
      <c r="J3259" s="7" t="str">
        <f>TEXT(MONTH(Origen[[#This Row],[Fecha Compra]]),"MM")</f>
        <v>01</v>
      </c>
      <c r="K3259" s="7">
        <f>YEAR(Origen[[#This Row],[Fecha Compra]])</f>
        <v>2041</v>
      </c>
      <c r="L3259">
        <v>7</v>
      </c>
      <c r="M3259">
        <v>36</v>
      </c>
      <c r="N3259">
        <f>Origen[[#This Row],[Unidades]]*Origen[[#This Row],[PVP]]</f>
        <v>252</v>
      </c>
      <c r="O3259" s="1" t="s">
        <v>132</v>
      </c>
      <c r="P3259" s="1" t="s">
        <v>26</v>
      </c>
      <c r="Q3259" s="1" t="s">
        <v>65</v>
      </c>
      <c r="R3259" s="1" t="s">
        <v>35</v>
      </c>
      <c r="S3259" s="1" t="s">
        <v>52</v>
      </c>
      <c r="T3259" s="1" t="s">
        <v>21</v>
      </c>
      <c r="U3259" s="1" t="s">
        <v>31</v>
      </c>
    </row>
    <row r="3260" spans="1:21" x14ac:dyDescent="0.25">
      <c r="A3260">
        <v>3262</v>
      </c>
      <c r="B3260">
        <f>IF(IFERROR(VLOOKUP(Origen[[#This Row],[Customer ID]],A3261:A7159,1,FALSE),0)&gt;0,1,0)</f>
        <v>0</v>
      </c>
      <c r="C3260">
        <v>48</v>
      </c>
      <c r="D3260" s="1" t="s">
        <v>134</v>
      </c>
      <c r="E3260" s="1" t="str">
        <f>IF(Origen[[#This Row],[Genero Sin Depurar]]="","Desconocido",Origen[[#This Row],[Genero Sin Depurar]])</f>
        <v>Female</v>
      </c>
      <c r="F3260" s="1" t="s">
        <v>115</v>
      </c>
      <c r="G3260" s="1" t="s">
        <v>49</v>
      </c>
      <c r="H3260" s="2">
        <v>51814</v>
      </c>
      <c r="I3260" s="2" t="str">
        <f>TEXT(Origen[[#This Row],[Fecha Compra]],"dddd")</f>
        <v>sábado</v>
      </c>
      <c r="J3260" s="7" t="str">
        <f>TEXT(MONTH(Origen[[#This Row],[Fecha Compra]]),"MM")</f>
        <v>01</v>
      </c>
      <c r="K3260" s="7">
        <f>YEAR(Origen[[#This Row],[Fecha Compra]])</f>
        <v>2041</v>
      </c>
      <c r="L3260">
        <v>50</v>
      </c>
      <c r="M3260">
        <v>52</v>
      </c>
      <c r="N3260">
        <f>Origen[[#This Row],[Unidades]]*Origen[[#This Row],[PVP]]</f>
        <v>2600</v>
      </c>
      <c r="O3260" s="1" t="s">
        <v>25</v>
      </c>
      <c r="P3260" s="1" t="s">
        <v>6</v>
      </c>
      <c r="Q3260" s="1" t="s">
        <v>91</v>
      </c>
      <c r="R3260" s="1" t="s">
        <v>8</v>
      </c>
      <c r="S3260" s="1" t="s">
        <v>56</v>
      </c>
      <c r="T3260" s="1" t="s">
        <v>68</v>
      </c>
      <c r="U3260" s="1" t="s">
        <v>22</v>
      </c>
    </row>
    <row r="3261" spans="1:21" x14ac:dyDescent="0.25">
      <c r="A3261">
        <v>3263</v>
      </c>
      <c r="B3261">
        <f>IF(IFERROR(VLOOKUP(Origen[[#This Row],[Customer ID]],A3262:A7160,1,FALSE),0)&gt;0,1,0)</f>
        <v>0</v>
      </c>
      <c r="C3261">
        <v>42</v>
      </c>
      <c r="D3261" s="1" t="s">
        <v>134</v>
      </c>
      <c r="E3261" s="1" t="str">
        <f>IF(Origen[[#This Row],[Genero Sin Depurar]]="","Desconocido",Origen[[#This Row],[Genero Sin Depurar]])</f>
        <v>Female</v>
      </c>
      <c r="F3261" s="1" t="s">
        <v>95</v>
      </c>
      <c r="G3261" s="1" t="s">
        <v>4</v>
      </c>
      <c r="H3261" s="2">
        <v>51816</v>
      </c>
      <c r="I3261" s="2" t="str">
        <f>TEXT(Origen[[#This Row],[Fecha Compra]],"dddd")</f>
        <v>lunes</v>
      </c>
      <c r="J3261" s="7" t="str">
        <f>TEXT(MONTH(Origen[[#This Row],[Fecha Compra]]),"MM")</f>
        <v>01</v>
      </c>
      <c r="K3261" s="7">
        <f>YEAR(Origen[[#This Row],[Fecha Compra]])</f>
        <v>2041</v>
      </c>
      <c r="L3261">
        <v>21</v>
      </c>
      <c r="M3261">
        <v>35</v>
      </c>
      <c r="N3261">
        <f>Origen[[#This Row],[Unidades]]*Origen[[#This Row],[PVP]]</f>
        <v>735</v>
      </c>
      <c r="O3261" s="1" t="s">
        <v>98</v>
      </c>
      <c r="P3261" s="1" t="s">
        <v>26</v>
      </c>
      <c r="Q3261" s="1" t="s">
        <v>65</v>
      </c>
      <c r="R3261" s="1" t="s">
        <v>19</v>
      </c>
      <c r="S3261" s="1" t="s">
        <v>36</v>
      </c>
      <c r="T3261" s="1" t="s">
        <v>15</v>
      </c>
      <c r="U3261" s="1" t="s">
        <v>79</v>
      </c>
    </row>
    <row r="3262" spans="1:21" x14ac:dyDescent="0.25">
      <c r="A3262">
        <v>3264</v>
      </c>
      <c r="B3262">
        <f>IF(IFERROR(VLOOKUP(Origen[[#This Row],[Customer ID]],A3263:A7161,1,FALSE),0)&gt;0,1,0)</f>
        <v>0</v>
      </c>
      <c r="C3262">
        <v>56</v>
      </c>
      <c r="D3262" s="1" t="s">
        <v>134</v>
      </c>
      <c r="E3262" s="1" t="str">
        <f>IF(Origen[[#This Row],[Genero Sin Depurar]]="","Desconocido",Origen[[#This Row],[Genero Sin Depurar]])</f>
        <v>Female</v>
      </c>
      <c r="F3262" s="1" t="s">
        <v>41</v>
      </c>
      <c r="G3262" s="1" t="s">
        <v>4</v>
      </c>
      <c r="H3262" s="2">
        <v>51818</v>
      </c>
      <c r="I3262" s="2" t="str">
        <f>TEXT(Origen[[#This Row],[Fecha Compra]],"dddd")</f>
        <v>miércoles</v>
      </c>
      <c r="J3262" s="7" t="str">
        <f>TEXT(MONTH(Origen[[#This Row],[Fecha Compra]]),"MM")</f>
        <v>01</v>
      </c>
      <c r="K3262" s="7">
        <f>YEAR(Origen[[#This Row],[Fecha Compra]])</f>
        <v>2041</v>
      </c>
      <c r="L3262">
        <v>31</v>
      </c>
      <c r="M3262">
        <v>68</v>
      </c>
      <c r="N3262">
        <f>Origen[[#This Row],[Unidades]]*Origen[[#This Row],[PVP]]</f>
        <v>2108</v>
      </c>
      <c r="O3262" s="1" t="s">
        <v>111</v>
      </c>
      <c r="P3262" s="1" t="s">
        <v>18</v>
      </c>
      <c r="Q3262" s="1" t="s">
        <v>76</v>
      </c>
      <c r="R3262" s="1" t="s">
        <v>39</v>
      </c>
      <c r="S3262" s="1" t="s">
        <v>9</v>
      </c>
      <c r="T3262" s="1" t="s">
        <v>68</v>
      </c>
      <c r="U3262" s="1" t="s">
        <v>11</v>
      </c>
    </row>
    <row r="3263" spans="1:21" x14ac:dyDescent="0.25">
      <c r="A3263">
        <v>3265</v>
      </c>
      <c r="B3263">
        <f>IF(IFERROR(VLOOKUP(Origen[[#This Row],[Customer ID]],A3264:A7162,1,FALSE),0)&gt;0,1,0)</f>
        <v>0</v>
      </c>
      <c r="C3263">
        <v>28</v>
      </c>
      <c r="D3263" s="1" t="s">
        <v>134</v>
      </c>
      <c r="E3263" s="1" t="str">
        <f>IF(Origen[[#This Row],[Genero Sin Depurar]]="","Desconocido",Origen[[#This Row],[Genero Sin Depurar]])</f>
        <v>Female</v>
      </c>
      <c r="F3263" s="1" t="s">
        <v>77</v>
      </c>
      <c r="G3263" s="1" t="s">
        <v>4</v>
      </c>
      <c r="H3263" s="2">
        <v>51820</v>
      </c>
      <c r="I3263" s="2" t="str">
        <f>TEXT(Origen[[#This Row],[Fecha Compra]],"dddd")</f>
        <v>viernes</v>
      </c>
      <c r="J3263" s="7" t="str">
        <f>TEXT(MONTH(Origen[[#This Row],[Fecha Compra]]),"MM")</f>
        <v>01</v>
      </c>
      <c r="K3263" s="7">
        <f>YEAR(Origen[[#This Row],[Fecha Compra]])</f>
        <v>2041</v>
      </c>
      <c r="L3263">
        <v>39</v>
      </c>
      <c r="M3263">
        <v>50</v>
      </c>
      <c r="N3263">
        <f>Origen[[#This Row],[Unidades]]*Origen[[#This Row],[PVP]]</f>
        <v>1950</v>
      </c>
      <c r="O3263" s="1" t="s">
        <v>13</v>
      </c>
      <c r="P3263" s="1" t="s">
        <v>18</v>
      </c>
      <c r="Q3263" s="1" t="s">
        <v>43</v>
      </c>
      <c r="R3263" s="1" t="s">
        <v>8</v>
      </c>
      <c r="S3263" s="1" t="s">
        <v>9</v>
      </c>
      <c r="T3263" s="1" t="s">
        <v>15</v>
      </c>
      <c r="U3263" s="1" t="s">
        <v>58</v>
      </c>
    </row>
    <row r="3264" spans="1:21" x14ac:dyDescent="0.25">
      <c r="A3264">
        <v>3266</v>
      </c>
      <c r="B3264">
        <f>IF(IFERROR(VLOOKUP(Origen[[#This Row],[Customer ID]],A3265:A7163,1,FALSE),0)&gt;0,1,0)</f>
        <v>0</v>
      </c>
      <c r="C3264">
        <v>40</v>
      </c>
      <c r="D3264" s="1" t="s">
        <v>134</v>
      </c>
      <c r="E3264" s="1" t="str">
        <f>IF(Origen[[#This Row],[Genero Sin Depurar]]="","Desconocido",Origen[[#This Row],[Genero Sin Depurar]])</f>
        <v>Female</v>
      </c>
      <c r="F3264" s="1" t="s">
        <v>71</v>
      </c>
      <c r="G3264" s="1" t="s">
        <v>49</v>
      </c>
      <c r="H3264" s="2">
        <v>51822</v>
      </c>
      <c r="I3264" s="2" t="str">
        <f>TEXT(Origen[[#This Row],[Fecha Compra]],"dddd")</f>
        <v>domingo</v>
      </c>
      <c r="J3264" s="7" t="str">
        <f>TEXT(MONTH(Origen[[#This Row],[Fecha Compra]]),"MM")</f>
        <v>01</v>
      </c>
      <c r="K3264" s="7">
        <f>YEAR(Origen[[#This Row],[Fecha Compra]])</f>
        <v>2041</v>
      </c>
      <c r="L3264">
        <v>28</v>
      </c>
      <c r="M3264">
        <v>100</v>
      </c>
      <c r="N3264">
        <f>Origen[[#This Row],[Unidades]]*Origen[[#This Row],[PVP]]</f>
        <v>2800</v>
      </c>
      <c r="O3264" s="1" t="s">
        <v>72</v>
      </c>
      <c r="P3264" s="1" t="s">
        <v>26</v>
      </c>
      <c r="Q3264" s="1" t="s">
        <v>34</v>
      </c>
      <c r="R3264" s="1" t="s">
        <v>8</v>
      </c>
      <c r="S3264" s="1" t="s">
        <v>9</v>
      </c>
      <c r="T3264" s="1" t="s">
        <v>21</v>
      </c>
      <c r="U3264" s="1" t="s">
        <v>11</v>
      </c>
    </row>
    <row r="3265" spans="1:21" x14ac:dyDescent="0.25">
      <c r="A3265">
        <v>3267</v>
      </c>
      <c r="B3265">
        <f>IF(IFERROR(VLOOKUP(Origen[[#This Row],[Customer ID]],A3266:A7164,1,FALSE),0)&gt;0,1,0)</f>
        <v>0</v>
      </c>
      <c r="C3265">
        <v>49</v>
      </c>
      <c r="D3265" s="1" t="s">
        <v>134</v>
      </c>
      <c r="E3265" s="1" t="str">
        <f>IF(Origen[[#This Row],[Genero Sin Depurar]]="","Desconocido",Origen[[#This Row],[Genero Sin Depurar]])</f>
        <v>Female</v>
      </c>
      <c r="F3265" s="1" t="s">
        <v>44</v>
      </c>
      <c r="G3265" s="1" t="s">
        <v>45</v>
      </c>
      <c r="H3265" s="2">
        <v>51824</v>
      </c>
      <c r="I3265" s="2" t="str">
        <f>TEXT(Origen[[#This Row],[Fecha Compra]],"dddd")</f>
        <v>martes</v>
      </c>
      <c r="J3265" s="7" t="str">
        <f>TEXT(MONTH(Origen[[#This Row],[Fecha Compra]]),"MM")</f>
        <v>01</v>
      </c>
      <c r="K3265" s="7">
        <f>YEAR(Origen[[#This Row],[Fecha Compra]])</f>
        <v>2041</v>
      </c>
      <c r="L3265">
        <v>33</v>
      </c>
      <c r="M3265">
        <v>74</v>
      </c>
      <c r="N3265">
        <f>Origen[[#This Row],[Unidades]]*Origen[[#This Row],[PVP]]</f>
        <v>2442</v>
      </c>
      <c r="O3265" s="1" t="s">
        <v>72</v>
      </c>
      <c r="P3265" s="1" t="s">
        <v>18</v>
      </c>
      <c r="Q3265" s="1" t="s">
        <v>7</v>
      </c>
      <c r="R3265" s="1" t="s">
        <v>8</v>
      </c>
      <c r="S3265" s="1" t="s">
        <v>27</v>
      </c>
      <c r="T3265" s="1" t="s">
        <v>57</v>
      </c>
      <c r="U3265" s="1" t="s">
        <v>22</v>
      </c>
    </row>
    <row r="3266" spans="1:21" x14ac:dyDescent="0.25">
      <c r="A3266">
        <v>3268</v>
      </c>
      <c r="B3266">
        <f>IF(IFERROR(VLOOKUP(Origen[[#This Row],[Customer ID]],A3267:A7165,1,FALSE),0)&gt;0,1,0)</f>
        <v>0</v>
      </c>
      <c r="C3266">
        <v>37</v>
      </c>
      <c r="D3266" s="1" t="s">
        <v>134</v>
      </c>
      <c r="E3266" s="1" t="str">
        <f>IF(Origen[[#This Row],[Genero Sin Depurar]]="","Desconocido",Origen[[#This Row],[Genero Sin Depurar]])</f>
        <v>Female</v>
      </c>
      <c r="F3266" s="1" t="s">
        <v>86</v>
      </c>
      <c r="G3266" s="1" t="s">
        <v>4</v>
      </c>
      <c r="H3266" s="2">
        <v>51826</v>
      </c>
      <c r="I3266" s="2" t="str">
        <f>TEXT(Origen[[#This Row],[Fecha Compra]],"dddd")</f>
        <v>jueves</v>
      </c>
      <c r="J3266" s="7" t="str">
        <f>TEXT(MONTH(Origen[[#This Row],[Fecha Compra]]),"MM")</f>
        <v>01</v>
      </c>
      <c r="K3266" s="7">
        <f>YEAR(Origen[[#This Row],[Fecha Compra]])</f>
        <v>2041</v>
      </c>
      <c r="L3266">
        <v>42</v>
      </c>
      <c r="M3266">
        <v>45</v>
      </c>
      <c r="N3266">
        <f>Origen[[#This Row],[Unidades]]*Origen[[#This Row],[PVP]]</f>
        <v>1890</v>
      </c>
      <c r="O3266" s="1" t="s">
        <v>117</v>
      </c>
      <c r="P3266" s="1" t="s">
        <v>6</v>
      </c>
      <c r="Q3266" s="1" t="s">
        <v>51</v>
      </c>
      <c r="R3266" s="1" t="s">
        <v>8</v>
      </c>
      <c r="S3266" s="1" t="s">
        <v>56</v>
      </c>
      <c r="T3266" s="1" t="s">
        <v>21</v>
      </c>
      <c r="U3266" s="1" t="s">
        <v>40</v>
      </c>
    </row>
    <row r="3267" spans="1:21" x14ac:dyDescent="0.25">
      <c r="A3267">
        <v>3269</v>
      </c>
      <c r="B3267">
        <f>IF(IFERROR(VLOOKUP(Origen[[#This Row],[Customer ID]],A3268:A7166,1,FALSE),0)&gt;0,1,0)</f>
        <v>0</v>
      </c>
      <c r="C3267">
        <v>22</v>
      </c>
      <c r="D3267" s="1" t="s">
        <v>134</v>
      </c>
      <c r="E3267" s="1" t="str">
        <f>IF(Origen[[#This Row],[Genero Sin Depurar]]="","Desconocido",Origen[[#This Row],[Genero Sin Depurar]])</f>
        <v>Female</v>
      </c>
      <c r="F3267" s="1" t="s">
        <v>63</v>
      </c>
      <c r="G3267" s="1" t="s">
        <v>4</v>
      </c>
      <c r="H3267" s="2">
        <v>51828</v>
      </c>
      <c r="I3267" s="2" t="str">
        <f>TEXT(Origen[[#This Row],[Fecha Compra]],"dddd")</f>
        <v>sábado</v>
      </c>
      <c r="J3267" s="7" t="str">
        <f>TEXT(MONTH(Origen[[#This Row],[Fecha Compra]]),"MM")</f>
        <v>01</v>
      </c>
      <c r="K3267" s="7">
        <f>YEAR(Origen[[#This Row],[Fecha Compra]])</f>
        <v>2041</v>
      </c>
      <c r="L3267">
        <v>5</v>
      </c>
      <c r="M3267">
        <v>97</v>
      </c>
      <c r="N3267">
        <f>Origen[[#This Row],[Unidades]]*Origen[[#This Row],[PVP]]</f>
        <v>485</v>
      </c>
      <c r="O3267" s="1" t="s">
        <v>54</v>
      </c>
      <c r="P3267" s="1" t="s">
        <v>26</v>
      </c>
      <c r="Q3267" s="1" t="s">
        <v>91</v>
      </c>
      <c r="R3267" s="1" t="s">
        <v>39</v>
      </c>
      <c r="S3267" s="1" t="s">
        <v>20</v>
      </c>
      <c r="T3267" s="1" t="s">
        <v>57</v>
      </c>
      <c r="U3267" s="1" t="s">
        <v>79</v>
      </c>
    </row>
    <row r="3268" spans="1:21" x14ac:dyDescent="0.25">
      <c r="A3268">
        <v>3270</v>
      </c>
      <c r="B3268">
        <f>IF(IFERROR(VLOOKUP(Origen[[#This Row],[Customer ID]],A3269:A7167,1,FALSE),0)&gt;0,1,0)</f>
        <v>0</v>
      </c>
      <c r="C3268">
        <v>27</v>
      </c>
      <c r="D3268" s="1" t="s">
        <v>134</v>
      </c>
      <c r="E3268" s="1" t="str">
        <f>IF(Origen[[#This Row],[Genero Sin Depurar]]="","Desconocido",Origen[[#This Row],[Genero Sin Depurar]])</f>
        <v>Female</v>
      </c>
      <c r="F3268" s="1" t="s">
        <v>3</v>
      </c>
      <c r="G3268" s="1" t="s">
        <v>4</v>
      </c>
      <c r="H3268" s="2">
        <v>51830</v>
      </c>
      <c r="I3268" s="2" t="str">
        <f>TEXT(Origen[[#This Row],[Fecha Compra]],"dddd")</f>
        <v>lunes</v>
      </c>
      <c r="J3268" s="7" t="str">
        <f>TEXT(MONTH(Origen[[#This Row],[Fecha Compra]]),"MM")</f>
        <v>01</v>
      </c>
      <c r="K3268" s="7">
        <f>YEAR(Origen[[#This Row],[Fecha Compra]])</f>
        <v>2041</v>
      </c>
      <c r="L3268">
        <v>25</v>
      </c>
      <c r="M3268">
        <v>60</v>
      </c>
      <c r="N3268">
        <f>Origen[[#This Row],[Unidades]]*Origen[[#This Row],[PVP]]</f>
        <v>1500</v>
      </c>
      <c r="O3268" s="1" t="s">
        <v>105</v>
      </c>
      <c r="P3268" s="1" t="s">
        <v>26</v>
      </c>
      <c r="Q3268" s="1" t="s">
        <v>126</v>
      </c>
      <c r="R3268" s="1" t="s">
        <v>8</v>
      </c>
      <c r="S3268" s="1" t="s">
        <v>9</v>
      </c>
      <c r="T3268" s="1" t="s">
        <v>15</v>
      </c>
      <c r="U3268" s="1" t="s">
        <v>70</v>
      </c>
    </row>
    <row r="3269" spans="1:21" x14ac:dyDescent="0.25">
      <c r="A3269">
        <v>3271</v>
      </c>
      <c r="B3269">
        <f>IF(IFERROR(VLOOKUP(Origen[[#This Row],[Customer ID]],A3270:A7168,1,FALSE),0)&gt;0,1,0)</f>
        <v>0</v>
      </c>
      <c r="C3269">
        <v>59</v>
      </c>
      <c r="D3269" s="1" t="s">
        <v>134</v>
      </c>
      <c r="E3269" s="1" t="str">
        <f>IF(Origen[[#This Row],[Genero Sin Depurar]]="","Desconocido",Origen[[#This Row],[Genero Sin Depurar]])</f>
        <v>Female</v>
      </c>
      <c r="F3269" s="1" t="s">
        <v>107</v>
      </c>
      <c r="G3269" s="1" t="s">
        <v>4</v>
      </c>
      <c r="H3269" s="2">
        <v>51832</v>
      </c>
      <c r="I3269" s="2" t="str">
        <f>TEXT(Origen[[#This Row],[Fecha Compra]],"dddd")</f>
        <v>miércoles</v>
      </c>
      <c r="J3269" s="7" t="str">
        <f>TEXT(MONTH(Origen[[#This Row],[Fecha Compra]]),"MM")</f>
        <v>01</v>
      </c>
      <c r="K3269" s="7">
        <f>YEAR(Origen[[#This Row],[Fecha Compra]])</f>
        <v>2041</v>
      </c>
      <c r="L3269">
        <v>48</v>
      </c>
      <c r="M3269">
        <v>25</v>
      </c>
      <c r="N3269">
        <f>Origen[[#This Row],[Unidades]]*Origen[[#This Row],[PVP]]</f>
        <v>1200</v>
      </c>
      <c r="O3269" s="1" t="s">
        <v>97</v>
      </c>
      <c r="P3269" s="1" t="s">
        <v>26</v>
      </c>
      <c r="Q3269" s="1" t="s">
        <v>108</v>
      </c>
      <c r="R3269" s="1" t="s">
        <v>8</v>
      </c>
      <c r="S3269" s="1" t="s">
        <v>9</v>
      </c>
      <c r="T3269" s="1" t="s">
        <v>28</v>
      </c>
      <c r="U3269" s="1" t="s">
        <v>31</v>
      </c>
    </row>
    <row r="3270" spans="1:21" x14ac:dyDescent="0.25">
      <c r="A3270">
        <v>3272</v>
      </c>
      <c r="B3270">
        <f>IF(IFERROR(VLOOKUP(Origen[[#This Row],[Customer ID]],A3271:A7169,1,FALSE),0)&gt;0,1,0)</f>
        <v>0</v>
      </c>
      <c r="C3270">
        <v>35</v>
      </c>
      <c r="D3270" s="1" t="s">
        <v>134</v>
      </c>
      <c r="E3270" s="1" t="str">
        <f>IF(Origen[[#This Row],[Genero Sin Depurar]]="","Desconocido",Origen[[#This Row],[Genero Sin Depurar]])</f>
        <v>Female</v>
      </c>
      <c r="F3270" s="1" t="s">
        <v>107</v>
      </c>
      <c r="G3270" s="1" t="s">
        <v>4</v>
      </c>
      <c r="H3270" s="2">
        <v>51834</v>
      </c>
      <c r="I3270" s="2" t="str">
        <f>TEXT(Origen[[#This Row],[Fecha Compra]],"dddd")</f>
        <v>viernes</v>
      </c>
      <c r="J3270" s="7" t="str">
        <f>TEXT(MONTH(Origen[[#This Row],[Fecha Compra]]),"MM")</f>
        <v>01</v>
      </c>
      <c r="K3270" s="7">
        <f>YEAR(Origen[[#This Row],[Fecha Compra]])</f>
        <v>2041</v>
      </c>
      <c r="L3270">
        <v>30</v>
      </c>
      <c r="M3270">
        <v>55</v>
      </c>
      <c r="N3270">
        <f>Origen[[#This Row],[Unidades]]*Origen[[#This Row],[PVP]]</f>
        <v>1650</v>
      </c>
      <c r="O3270" s="1" t="s">
        <v>89</v>
      </c>
      <c r="P3270" s="1" t="s">
        <v>74</v>
      </c>
      <c r="Q3270" s="1" t="s">
        <v>118</v>
      </c>
      <c r="R3270" s="1" t="s">
        <v>19</v>
      </c>
      <c r="S3270" s="1" t="s">
        <v>36</v>
      </c>
      <c r="T3270" s="1" t="s">
        <v>21</v>
      </c>
      <c r="U3270" s="1" t="s">
        <v>22</v>
      </c>
    </row>
    <row r="3271" spans="1:21" x14ac:dyDescent="0.25">
      <c r="A3271">
        <v>3273</v>
      </c>
      <c r="B3271">
        <f>IF(IFERROR(VLOOKUP(Origen[[#This Row],[Customer ID]],A3272:A7170,1,FALSE),0)&gt;0,1,0)</f>
        <v>0</v>
      </c>
      <c r="C3271">
        <v>58</v>
      </c>
      <c r="D3271" s="1" t="s">
        <v>134</v>
      </c>
      <c r="E3271" s="1" t="str">
        <f>IF(Origen[[#This Row],[Genero Sin Depurar]]="","Desconocido",Origen[[#This Row],[Genero Sin Depurar]])</f>
        <v>Female</v>
      </c>
      <c r="F3271" s="1" t="s">
        <v>53</v>
      </c>
      <c r="G3271" s="1" t="s">
        <v>24</v>
      </c>
      <c r="H3271" s="2">
        <v>51836</v>
      </c>
      <c r="I3271" s="2" t="str">
        <f>TEXT(Origen[[#This Row],[Fecha Compra]],"dddd")</f>
        <v>domingo</v>
      </c>
      <c r="J3271" s="7" t="str">
        <f>TEXT(MONTH(Origen[[#This Row],[Fecha Compra]]),"MM")</f>
        <v>01</v>
      </c>
      <c r="K3271" s="7">
        <f>YEAR(Origen[[#This Row],[Fecha Compra]])</f>
        <v>2041</v>
      </c>
      <c r="L3271">
        <v>34</v>
      </c>
      <c r="M3271">
        <v>99</v>
      </c>
      <c r="N3271">
        <f>Origen[[#This Row],[Unidades]]*Origen[[#This Row],[PVP]]</f>
        <v>3366</v>
      </c>
      <c r="O3271" s="1" t="s">
        <v>87</v>
      </c>
      <c r="P3271" s="1" t="s">
        <v>26</v>
      </c>
      <c r="Q3271" s="1" t="s">
        <v>75</v>
      </c>
      <c r="R3271" s="1" t="s">
        <v>8</v>
      </c>
      <c r="S3271" s="1" t="s">
        <v>27</v>
      </c>
      <c r="T3271" s="1" t="s">
        <v>28</v>
      </c>
      <c r="U3271" s="1" t="s">
        <v>40</v>
      </c>
    </row>
    <row r="3272" spans="1:21" x14ac:dyDescent="0.25">
      <c r="A3272">
        <v>3274</v>
      </c>
      <c r="B3272">
        <f>IF(IFERROR(VLOOKUP(Origen[[#This Row],[Customer ID]],A3273:A7171,1,FALSE),0)&gt;0,1,0)</f>
        <v>0</v>
      </c>
      <c r="C3272">
        <v>58</v>
      </c>
      <c r="D3272" s="1" t="s">
        <v>134</v>
      </c>
      <c r="E3272" s="1" t="str">
        <f>IF(Origen[[#This Row],[Genero Sin Depurar]]="","Desconocido",Origen[[#This Row],[Genero Sin Depurar]])</f>
        <v>Female</v>
      </c>
      <c r="F3272" s="1" t="s">
        <v>115</v>
      </c>
      <c r="G3272" s="1" t="s">
        <v>49</v>
      </c>
      <c r="H3272" s="2">
        <v>51838</v>
      </c>
      <c r="I3272" s="2" t="str">
        <f>TEXT(Origen[[#This Row],[Fecha Compra]],"dddd")</f>
        <v>martes</v>
      </c>
      <c r="J3272" s="7" t="str">
        <f>TEXT(MONTH(Origen[[#This Row],[Fecha Compra]]),"MM")</f>
        <v>01</v>
      </c>
      <c r="K3272" s="7">
        <f>YEAR(Origen[[#This Row],[Fecha Compra]])</f>
        <v>2041</v>
      </c>
      <c r="L3272">
        <v>34</v>
      </c>
      <c r="M3272">
        <v>45</v>
      </c>
      <c r="N3272">
        <f>Origen[[#This Row],[Unidades]]*Origen[[#This Row],[PVP]]</f>
        <v>1530</v>
      </c>
      <c r="O3272" s="1" t="s">
        <v>89</v>
      </c>
      <c r="P3272" s="1" t="s">
        <v>18</v>
      </c>
      <c r="Q3272" s="1" t="s">
        <v>103</v>
      </c>
      <c r="R3272" s="1" t="s">
        <v>35</v>
      </c>
      <c r="S3272" s="1" t="s">
        <v>20</v>
      </c>
      <c r="T3272" s="1" t="s">
        <v>28</v>
      </c>
      <c r="U3272" s="1" t="s">
        <v>79</v>
      </c>
    </row>
    <row r="3273" spans="1:21" x14ac:dyDescent="0.25">
      <c r="A3273">
        <v>3275</v>
      </c>
      <c r="B3273">
        <f>IF(IFERROR(VLOOKUP(Origen[[#This Row],[Customer ID]],A3274:A7172,1,FALSE),0)&gt;0,1,0)</f>
        <v>0</v>
      </c>
      <c r="C3273">
        <v>46</v>
      </c>
      <c r="D3273" s="1" t="s">
        <v>134</v>
      </c>
      <c r="E3273" s="1" t="str">
        <f>IF(Origen[[#This Row],[Genero Sin Depurar]]="","Desconocido",Origen[[#This Row],[Genero Sin Depurar]])</f>
        <v>Female</v>
      </c>
      <c r="F3273" s="1" t="s">
        <v>12</v>
      </c>
      <c r="G3273" s="1" t="s">
        <v>4</v>
      </c>
      <c r="H3273" s="2">
        <v>51840</v>
      </c>
      <c r="I3273" s="2" t="str">
        <f>TEXT(Origen[[#This Row],[Fecha Compra]],"dddd")</f>
        <v>jueves</v>
      </c>
      <c r="J3273" s="7" t="str">
        <f>TEXT(MONTH(Origen[[#This Row],[Fecha Compra]]),"MM")</f>
        <v>01</v>
      </c>
      <c r="K3273" s="7">
        <f>YEAR(Origen[[#This Row],[Fecha Compra]])</f>
        <v>2041</v>
      </c>
      <c r="L3273">
        <v>14</v>
      </c>
      <c r="M3273">
        <v>20</v>
      </c>
      <c r="N3273">
        <f>Origen[[#This Row],[Unidades]]*Origen[[#This Row],[PVP]]</f>
        <v>280</v>
      </c>
      <c r="O3273" s="1" t="s">
        <v>83</v>
      </c>
      <c r="P3273" s="1" t="s">
        <v>26</v>
      </c>
      <c r="Q3273" s="1" t="s">
        <v>91</v>
      </c>
      <c r="R3273" s="1" t="s">
        <v>19</v>
      </c>
      <c r="S3273" s="1" t="s">
        <v>56</v>
      </c>
      <c r="T3273" s="1" t="s">
        <v>15</v>
      </c>
      <c r="U3273" s="1" t="s">
        <v>11</v>
      </c>
    </row>
    <row r="3274" spans="1:21" x14ac:dyDescent="0.25">
      <c r="A3274">
        <v>3276</v>
      </c>
      <c r="B3274">
        <f>IF(IFERROR(VLOOKUP(Origen[[#This Row],[Customer ID]],A3275:A7173,1,FALSE),0)&gt;0,1,0)</f>
        <v>0</v>
      </c>
      <c r="C3274">
        <v>43</v>
      </c>
      <c r="D3274" s="1" t="s">
        <v>134</v>
      </c>
      <c r="E3274" s="1" t="str">
        <f>IF(Origen[[#This Row],[Genero Sin Depurar]]="","Desconocido",Origen[[#This Row],[Genero Sin Depurar]])</f>
        <v>Female</v>
      </c>
      <c r="F3274" s="1" t="s">
        <v>77</v>
      </c>
      <c r="G3274" s="1" t="s">
        <v>4</v>
      </c>
      <c r="H3274" s="2">
        <v>51842</v>
      </c>
      <c r="I3274" s="2" t="str">
        <f>TEXT(Origen[[#This Row],[Fecha Compra]],"dddd")</f>
        <v>sábado</v>
      </c>
      <c r="J3274" s="7" t="str">
        <f>TEXT(MONTH(Origen[[#This Row],[Fecha Compra]]),"MM")</f>
        <v>01</v>
      </c>
      <c r="K3274" s="7">
        <f>YEAR(Origen[[#This Row],[Fecha Compra]])</f>
        <v>2041</v>
      </c>
      <c r="L3274">
        <v>2</v>
      </c>
      <c r="M3274">
        <v>88</v>
      </c>
      <c r="N3274">
        <f>Origen[[#This Row],[Unidades]]*Origen[[#This Row],[PVP]]</f>
        <v>176</v>
      </c>
      <c r="O3274" s="1" t="s">
        <v>72</v>
      </c>
      <c r="P3274" s="1" t="s">
        <v>74</v>
      </c>
      <c r="Q3274" s="1" t="s">
        <v>78</v>
      </c>
      <c r="R3274" s="1" t="s">
        <v>35</v>
      </c>
      <c r="S3274" s="1" t="s">
        <v>52</v>
      </c>
      <c r="T3274" s="1" t="s">
        <v>68</v>
      </c>
      <c r="U3274" s="1" t="s">
        <v>22</v>
      </c>
    </row>
    <row r="3275" spans="1:21" x14ac:dyDescent="0.25">
      <c r="A3275">
        <v>3277</v>
      </c>
      <c r="B3275">
        <f>IF(IFERROR(VLOOKUP(Origen[[#This Row],[Customer ID]],A3276:A7174,1,FALSE),0)&gt;0,1,0)</f>
        <v>0</v>
      </c>
      <c r="C3275">
        <v>39</v>
      </c>
      <c r="D3275" s="1" t="s">
        <v>134</v>
      </c>
      <c r="E3275" s="1" t="str">
        <f>IF(Origen[[#This Row],[Genero Sin Depurar]]="","Desconocido",Origen[[#This Row],[Genero Sin Depurar]])</f>
        <v>Female</v>
      </c>
      <c r="F3275" s="1" t="s">
        <v>101</v>
      </c>
      <c r="G3275" s="1" t="s">
        <v>49</v>
      </c>
      <c r="H3275" s="2">
        <v>51844</v>
      </c>
      <c r="I3275" s="2" t="str">
        <f>TEXT(Origen[[#This Row],[Fecha Compra]],"dddd")</f>
        <v>lunes</v>
      </c>
      <c r="J3275" s="7" t="str">
        <f>TEXT(MONTH(Origen[[#This Row],[Fecha Compra]]),"MM")</f>
        <v>01</v>
      </c>
      <c r="K3275" s="7">
        <f>YEAR(Origen[[#This Row],[Fecha Compra]])</f>
        <v>2041</v>
      </c>
      <c r="L3275">
        <v>41</v>
      </c>
      <c r="M3275">
        <v>99</v>
      </c>
      <c r="N3275">
        <f>Origen[[#This Row],[Unidades]]*Origen[[#This Row],[PVP]]</f>
        <v>4059</v>
      </c>
      <c r="O3275" s="1" t="s">
        <v>129</v>
      </c>
      <c r="P3275" s="1" t="s">
        <v>26</v>
      </c>
      <c r="Q3275" s="1" t="s">
        <v>34</v>
      </c>
      <c r="R3275" s="1" t="s">
        <v>35</v>
      </c>
      <c r="S3275" s="1" t="s">
        <v>56</v>
      </c>
      <c r="T3275" s="1" t="s">
        <v>28</v>
      </c>
      <c r="U3275" s="1" t="s">
        <v>79</v>
      </c>
    </row>
    <row r="3276" spans="1:21" x14ac:dyDescent="0.25">
      <c r="A3276">
        <v>3278</v>
      </c>
      <c r="B3276">
        <f>IF(IFERROR(VLOOKUP(Origen[[#This Row],[Customer ID]],A3277:A7175,1,FALSE),0)&gt;0,1,0)</f>
        <v>0</v>
      </c>
      <c r="C3276">
        <v>59</v>
      </c>
      <c r="D3276" s="1" t="s">
        <v>134</v>
      </c>
      <c r="E3276" s="1" t="str">
        <f>IF(Origen[[#This Row],[Genero Sin Depurar]]="","Desconocido",Origen[[#This Row],[Genero Sin Depurar]])</f>
        <v>Female</v>
      </c>
      <c r="F3276" s="1" t="s">
        <v>69</v>
      </c>
      <c r="G3276" s="1" t="s">
        <v>4</v>
      </c>
      <c r="H3276" s="2">
        <v>51846</v>
      </c>
      <c r="I3276" s="2" t="str">
        <f>TEXT(Origen[[#This Row],[Fecha Compra]],"dddd")</f>
        <v>miércoles</v>
      </c>
      <c r="J3276" s="7" t="str">
        <f>TEXT(MONTH(Origen[[#This Row],[Fecha Compra]]),"MM")</f>
        <v>01</v>
      </c>
      <c r="K3276" s="7">
        <f>YEAR(Origen[[#This Row],[Fecha Compra]])</f>
        <v>2041</v>
      </c>
      <c r="L3276">
        <v>3</v>
      </c>
      <c r="M3276">
        <v>86</v>
      </c>
      <c r="N3276">
        <f>Origen[[#This Row],[Unidades]]*Origen[[#This Row],[PVP]]</f>
        <v>258</v>
      </c>
      <c r="O3276" s="1" t="s">
        <v>87</v>
      </c>
      <c r="P3276" s="1" t="s">
        <v>26</v>
      </c>
      <c r="Q3276" s="1" t="s">
        <v>126</v>
      </c>
      <c r="R3276" s="1" t="s">
        <v>19</v>
      </c>
      <c r="S3276" s="1" t="s">
        <v>56</v>
      </c>
      <c r="T3276" s="1" t="s">
        <v>21</v>
      </c>
      <c r="U3276" s="1" t="s">
        <v>70</v>
      </c>
    </row>
    <row r="3277" spans="1:21" x14ac:dyDescent="0.25">
      <c r="A3277">
        <v>3279</v>
      </c>
      <c r="B3277">
        <f>IF(IFERROR(VLOOKUP(Origen[[#This Row],[Customer ID]],A3278:A7176,1,FALSE),0)&gt;0,1,0)</f>
        <v>0</v>
      </c>
      <c r="C3277">
        <v>59</v>
      </c>
      <c r="D3277" s="1" t="s">
        <v>134</v>
      </c>
      <c r="E3277" s="1" t="str">
        <f>IF(Origen[[#This Row],[Genero Sin Depurar]]="","Desconocido",Origen[[#This Row],[Genero Sin Depurar]])</f>
        <v>Female</v>
      </c>
      <c r="F3277" s="1" t="s">
        <v>63</v>
      </c>
      <c r="G3277" s="1" t="s">
        <v>4</v>
      </c>
      <c r="H3277" s="2">
        <v>51848</v>
      </c>
      <c r="I3277" s="2" t="str">
        <f>TEXT(Origen[[#This Row],[Fecha Compra]],"dddd")</f>
        <v>viernes</v>
      </c>
      <c r="J3277" s="7" t="str">
        <f>TEXT(MONTH(Origen[[#This Row],[Fecha Compra]]),"MM")</f>
        <v>01</v>
      </c>
      <c r="K3277" s="7">
        <f>YEAR(Origen[[#This Row],[Fecha Compra]])</f>
        <v>2041</v>
      </c>
      <c r="L3277">
        <v>18</v>
      </c>
      <c r="M3277">
        <v>70</v>
      </c>
      <c r="N3277">
        <f>Origen[[#This Row],[Unidades]]*Origen[[#This Row],[PVP]]</f>
        <v>1260</v>
      </c>
      <c r="O3277" s="1" t="s">
        <v>38</v>
      </c>
      <c r="P3277" s="1" t="s">
        <v>26</v>
      </c>
      <c r="Q3277" s="1" t="s">
        <v>76</v>
      </c>
      <c r="R3277" s="1" t="s">
        <v>35</v>
      </c>
      <c r="S3277" s="1" t="s">
        <v>52</v>
      </c>
      <c r="T3277" s="1" t="s">
        <v>57</v>
      </c>
      <c r="U3277" s="1" t="s">
        <v>22</v>
      </c>
    </row>
    <row r="3278" spans="1:21" x14ac:dyDescent="0.25">
      <c r="A3278">
        <v>3280</v>
      </c>
      <c r="B3278">
        <f>IF(IFERROR(VLOOKUP(Origen[[#This Row],[Customer ID]],A3279:A7177,1,FALSE),0)&gt;0,1,0)</f>
        <v>0</v>
      </c>
      <c r="C3278">
        <v>59</v>
      </c>
      <c r="D3278" s="1" t="s">
        <v>134</v>
      </c>
      <c r="E3278" s="1" t="str">
        <f>IF(Origen[[#This Row],[Genero Sin Depurar]]="","Desconocido",Origen[[#This Row],[Genero Sin Depurar]])</f>
        <v>Female</v>
      </c>
      <c r="F3278" s="1" t="s">
        <v>106</v>
      </c>
      <c r="G3278" s="1" t="s">
        <v>49</v>
      </c>
      <c r="H3278" s="2">
        <v>51850</v>
      </c>
      <c r="I3278" s="2" t="str">
        <f>TEXT(Origen[[#This Row],[Fecha Compra]],"dddd")</f>
        <v>domingo</v>
      </c>
      <c r="J3278" s="7" t="str">
        <f>TEXT(MONTH(Origen[[#This Row],[Fecha Compra]]),"MM")</f>
        <v>01</v>
      </c>
      <c r="K3278" s="7">
        <f>YEAR(Origen[[#This Row],[Fecha Compra]])</f>
        <v>2041</v>
      </c>
      <c r="L3278">
        <v>1</v>
      </c>
      <c r="M3278">
        <v>50</v>
      </c>
      <c r="N3278">
        <f>Origen[[#This Row],[Unidades]]*Origen[[#This Row],[PVP]]</f>
        <v>50</v>
      </c>
      <c r="O3278" s="1" t="s">
        <v>33</v>
      </c>
      <c r="P3278" s="1" t="s">
        <v>18</v>
      </c>
      <c r="Q3278" s="1" t="s">
        <v>90</v>
      </c>
      <c r="R3278" s="1" t="s">
        <v>39</v>
      </c>
      <c r="S3278" s="1" t="s">
        <v>9</v>
      </c>
      <c r="T3278" s="1" t="s">
        <v>68</v>
      </c>
      <c r="U3278" s="1" t="s">
        <v>11</v>
      </c>
    </row>
    <row r="3279" spans="1:21" x14ac:dyDescent="0.25">
      <c r="A3279">
        <v>3281</v>
      </c>
      <c r="B3279">
        <f>IF(IFERROR(VLOOKUP(Origen[[#This Row],[Customer ID]],A3280:A7178,1,FALSE),0)&gt;0,1,0)</f>
        <v>0</v>
      </c>
      <c r="C3279">
        <v>45</v>
      </c>
      <c r="D3279" s="1" t="s">
        <v>134</v>
      </c>
      <c r="E3279" s="1" t="str">
        <f>IF(Origen[[#This Row],[Genero Sin Depurar]]="","Desconocido",Origen[[#This Row],[Genero Sin Depurar]])</f>
        <v>Female</v>
      </c>
      <c r="F3279" s="1" t="s">
        <v>48</v>
      </c>
      <c r="G3279" s="1" t="s">
        <v>49</v>
      </c>
      <c r="H3279" s="2">
        <v>51852</v>
      </c>
      <c r="I3279" s="2" t="str">
        <f>TEXT(Origen[[#This Row],[Fecha Compra]],"dddd")</f>
        <v>martes</v>
      </c>
      <c r="J3279" s="7" t="str">
        <f>TEXT(MONTH(Origen[[#This Row],[Fecha Compra]]),"MM")</f>
        <v>01</v>
      </c>
      <c r="K3279" s="7">
        <f>YEAR(Origen[[#This Row],[Fecha Compra]])</f>
        <v>2041</v>
      </c>
      <c r="L3279">
        <v>5</v>
      </c>
      <c r="M3279">
        <v>57</v>
      </c>
      <c r="N3279">
        <f>Origen[[#This Row],[Unidades]]*Origen[[#This Row],[PVP]]</f>
        <v>285</v>
      </c>
      <c r="O3279" s="1" t="s">
        <v>66</v>
      </c>
      <c r="P3279" s="1" t="s">
        <v>6</v>
      </c>
      <c r="Q3279" s="1" t="s">
        <v>90</v>
      </c>
      <c r="R3279" s="1" t="s">
        <v>8</v>
      </c>
      <c r="S3279" s="1" t="s">
        <v>27</v>
      </c>
      <c r="T3279" s="1" t="s">
        <v>28</v>
      </c>
      <c r="U3279" s="1" t="s">
        <v>70</v>
      </c>
    </row>
    <row r="3280" spans="1:21" x14ac:dyDescent="0.25">
      <c r="A3280">
        <v>3282</v>
      </c>
      <c r="B3280">
        <f>IF(IFERROR(VLOOKUP(Origen[[#This Row],[Customer ID]],A3281:A7179,1,FALSE),0)&gt;0,1,0)</f>
        <v>0</v>
      </c>
      <c r="C3280">
        <v>27</v>
      </c>
      <c r="D3280" s="1" t="s">
        <v>134</v>
      </c>
      <c r="E3280" s="1" t="str">
        <f>IF(Origen[[#This Row],[Genero Sin Depurar]]="","Desconocido",Origen[[#This Row],[Genero Sin Depurar]])</f>
        <v>Female</v>
      </c>
      <c r="F3280" s="1" t="s">
        <v>77</v>
      </c>
      <c r="G3280" s="1" t="s">
        <v>4</v>
      </c>
      <c r="H3280" s="2">
        <v>51854</v>
      </c>
      <c r="I3280" s="2" t="str">
        <f>TEXT(Origen[[#This Row],[Fecha Compra]],"dddd")</f>
        <v>jueves</v>
      </c>
      <c r="J3280" s="7" t="str">
        <f>TEXT(MONTH(Origen[[#This Row],[Fecha Compra]]),"MM")</f>
        <v>01</v>
      </c>
      <c r="K3280" s="7">
        <f>YEAR(Origen[[#This Row],[Fecha Compra]])</f>
        <v>2041</v>
      </c>
      <c r="L3280">
        <v>41</v>
      </c>
      <c r="M3280">
        <v>69</v>
      </c>
      <c r="N3280">
        <f>Origen[[#This Row],[Unidades]]*Origen[[#This Row],[PVP]]</f>
        <v>2829</v>
      </c>
      <c r="O3280" s="1" t="s">
        <v>29</v>
      </c>
      <c r="P3280" s="1" t="s">
        <v>6</v>
      </c>
      <c r="Q3280" s="1" t="s">
        <v>62</v>
      </c>
      <c r="R3280" s="1" t="s">
        <v>8</v>
      </c>
      <c r="S3280" s="1" t="s">
        <v>20</v>
      </c>
      <c r="T3280" s="1" t="s">
        <v>57</v>
      </c>
      <c r="U3280" s="1" t="s">
        <v>31</v>
      </c>
    </row>
    <row r="3281" spans="1:21" x14ac:dyDescent="0.25">
      <c r="A3281">
        <v>3283</v>
      </c>
      <c r="B3281">
        <f>IF(IFERROR(VLOOKUP(Origen[[#This Row],[Customer ID]],A3282:A7180,1,FALSE),0)&gt;0,1,0)</f>
        <v>0</v>
      </c>
      <c r="C3281">
        <v>24</v>
      </c>
      <c r="D3281" s="1" t="s">
        <v>134</v>
      </c>
      <c r="E3281" s="1" t="str">
        <f>IF(Origen[[#This Row],[Genero Sin Depurar]]="","Desconocido",Origen[[#This Row],[Genero Sin Depurar]])</f>
        <v>Female</v>
      </c>
      <c r="F3281" s="1" t="s">
        <v>95</v>
      </c>
      <c r="G3281" s="1" t="s">
        <v>4</v>
      </c>
      <c r="H3281" s="2">
        <v>51856</v>
      </c>
      <c r="I3281" s="2" t="str">
        <f>TEXT(Origen[[#This Row],[Fecha Compra]],"dddd")</f>
        <v>sábado</v>
      </c>
      <c r="J3281" s="7" t="str">
        <f>TEXT(MONTH(Origen[[#This Row],[Fecha Compra]]),"MM")</f>
        <v>01</v>
      </c>
      <c r="K3281" s="7">
        <f>YEAR(Origen[[#This Row],[Fecha Compra]])</f>
        <v>2041</v>
      </c>
      <c r="L3281">
        <v>5</v>
      </c>
      <c r="M3281">
        <v>94</v>
      </c>
      <c r="N3281">
        <f>Origen[[#This Row],[Unidades]]*Origen[[#This Row],[PVP]]</f>
        <v>470</v>
      </c>
      <c r="O3281" s="1" t="s">
        <v>81</v>
      </c>
      <c r="P3281" s="1" t="s">
        <v>26</v>
      </c>
      <c r="Q3281" s="1" t="s">
        <v>90</v>
      </c>
      <c r="R3281" s="1" t="s">
        <v>39</v>
      </c>
      <c r="S3281" s="1" t="s">
        <v>27</v>
      </c>
      <c r="T3281" s="1" t="s">
        <v>21</v>
      </c>
      <c r="U3281" s="1" t="s">
        <v>70</v>
      </c>
    </row>
    <row r="3282" spans="1:21" x14ac:dyDescent="0.25">
      <c r="A3282">
        <v>3284</v>
      </c>
      <c r="B3282">
        <f>IF(IFERROR(VLOOKUP(Origen[[#This Row],[Customer ID]],A3283:A7181,1,FALSE),0)&gt;0,1,0)</f>
        <v>0</v>
      </c>
      <c r="C3282">
        <v>47</v>
      </c>
      <c r="D3282" s="1" t="s">
        <v>134</v>
      </c>
      <c r="E3282" s="1" t="str">
        <f>IF(Origen[[#This Row],[Genero Sin Depurar]]="","Desconocido",Origen[[#This Row],[Genero Sin Depurar]])</f>
        <v>Female</v>
      </c>
      <c r="F3282" s="1" t="s">
        <v>84</v>
      </c>
      <c r="G3282" s="1" t="s">
        <v>45</v>
      </c>
      <c r="H3282" s="2">
        <v>51858</v>
      </c>
      <c r="I3282" s="2" t="str">
        <f>TEXT(Origen[[#This Row],[Fecha Compra]],"dddd")</f>
        <v>lunes</v>
      </c>
      <c r="J3282" s="7" t="str">
        <f>TEXT(MONTH(Origen[[#This Row],[Fecha Compra]]),"MM")</f>
        <v>01</v>
      </c>
      <c r="K3282" s="7">
        <f>YEAR(Origen[[#This Row],[Fecha Compra]])</f>
        <v>2041</v>
      </c>
      <c r="L3282">
        <v>10</v>
      </c>
      <c r="M3282">
        <v>24</v>
      </c>
      <c r="N3282">
        <f>Origen[[#This Row],[Unidades]]*Origen[[#This Row],[PVP]]</f>
        <v>240</v>
      </c>
      <c r="O3282" s="1" t="s">
        <v>80</v>
      </c>
      <c r="P3282" s="1" t="s">
        <v>6</v>
      </c>
      <c r="Q3282" s="1" t="s">
        <v>55</v>
      </c>
      <c r="R3282" s="1" t="s">
        <v>19</v>
      </c>
      <c r="S3282" s="1" t="s">
        <v>9</v>
      </c>
      <c r="T3282" s="1" t="s">
        <v>68</v>
      </c>
      <c r="U3282" s="1" t="s">
        <v>79</v>
      </c>
    </row>
    <row r="3283" spans="1:21" x14ac:dyDescent="0.25">
      <c r="A3283">
        <v>3285</v>
      </c>
      <c r="B3283">
        <f>IF(IFERROR(VLOOKUP(Origen[[#This Row],[Customer ID]],A3284:A7182,1,FALSE),0)&gt;0,1,0)</f>
        <v>0</v>
      </c>
      <c r="C3283">
        <v>70</v>
      </c>
      <c r="D3283" s="1" t="s">
        <v>134</v>
      </c>
      <c r="E3283" s="1" t="str">
        <f>IF(Origen[[#This Row],[Genero Sin Depurar]]="","Desconocido",Origen[[#This Row],[Genero Sin Depurar]])</f>
        <v>Female</v>
      </c>
      <c r="F3283" s="1" t="s">
        <v>101</v>
      </c>
      <c r="G3283" s="1" t="s">
        <v>49</v>
      </c>
      <c r="H3283" s="2">
        <v>51860</v>
      </c>
      <c r="I3283" s="2" t="str">
        <f>TEXT(Origen[[#This Row],[Fecha Compra]],"dddd")</f>
        <v>miércoles</v>
      </c>
      <c r="J3283" s="7" t="str">
        <f>TEXT(MONTH(Origen[[#This Row],[Fecha Compra]]),"MM")</f>
        <v>01</v>
      </c>
      <c r="K3283" s="7">
        <f>YEAR(Origen[[#This Row],[Fecha Compra]])</f>
        <v>2041</v>
      </c>
      <c r="L3283">
        <v>20</v>
      </c>
      <c r="M3283">
        <v>79</v>
      </c>
      <c r="N3283">
        <f>Origen[[#This Row],[Unidades]]*Origen[[#This Row],[PVP]]</f>
        <v>1580</v>
      </c>
      <c r="O3283" s="1" t="s">
        <v>5</v>
      </c>
      <c r="P3283" s="1" t="s">
        <v>6</v>
      </c>
      <c r="Q3283" s="1" t="s">
        <v>34</v>
      </c>
      <c r="R3283" s="1" t="s">
        <v>19</v>
      </c>
      <c r="S3283" s="1" t="s">
        <v>52</v>
      </c>
      <c r="T3283" s="1" t="s">
        <v>10</v>
      </c>
      <c r="U3283" s="1" t="s">
        <v>31</v>
      </c>
    </row>
    <row r="3284" spans="1:21" x14ac:dyDescent="0.25">
      <c r="A3284">
        <v>3286</v>
      </c>
      <c r="B3284">
        <f>IF(IFERROR(VLOOKUP(Origen[[#This Row],[Customer ID]],A3285:A7183,1,FALSE),0)&gt;0,1,0)</f>
        <v>0</v>
      </c>
      <c r="C3284">
        <v>58</v>
      </c>
      <c r="D3284" s="1" t="s">
        <v>134</v>
      </c>
      <c r="E3284" s="1" t="str">
        <f>IF(Origen[[#This Row],[Genero Sin Depurar]]="","Desconocido",Origen[[#This Row],[Genero Sin Depurar]])</f>
        <v>Female</v>
      </c>
      <c r="F3284" s="1" t="s">
        <v>106</v>
      </c>
      <c r="G3284" s="1" t="s">
        <v>49</v>
      </c>
      <c r="H3284" s="2">
        <v>51862</v>
      </c>
      <c r="I3284" s="2" t="str">
        <f>TEXT(Origen[[#This Row],[Fecha Compra]],"dddd")</f>
        <v>viernes</v>
      </c>
      <c r="J3284" s="7" t="str">
        <f>TEXT(MONTH(Origen[[#This Row],[Fecha Compra]]),"MM")</f>
        <v>01</v>
      </c>
      <c r="K3284" s="7">
        <f>YEAR(Origen[[#This Row],[Fecha Compra]])</f>
        <v>2041</v>
      </c>
      <c r="L3284">
        <v>11</v>
      </c>
      <c r="M3284">
        <v>31</v>
      </c>
      <c r="N3284">
        <f>Origen[[#This Row],[Unidades]]*Origen[[#This Row],[PVP]]</f>
        <v>341</v>
      </c>
      <c r="O3284" s="1" t="s">
        <v>59</v>
      </c>
      <c r="P3284" s="1" t="s">
        <v>74</v>
      </c>
      <c r="Q3284" s="1" t="s">
        <v>118</v>
      </c>
      <c r="R3284" s="1" t="s">
        <v>39</v>
      </c>
      <c r="S3284" s="1" t="s">
        <v>20</v>
      </c>
      <c r="T3284" s="1" t="s">
        <v>15</v>
      </c>
      <c r="U3284" s="1" t="s">
        <v>22</v>
      </c>
    </row>
    <row r="3285" spans="1:21" x14ac:dyDescent="0.25">
      <c r="A3285">
        <v>3287</v>
      </c>
      <c r="B3285">
        <f>IF(IFERROR(VLOOKUP(Origen[[#This Row],[Customer ID]],A3286:A7184,1,FALSE),0)&gt;0,1,0)</f>
        <v>0</v>
      </c>
      <c r="C3285">
        <v>45</v>
      </c>
      <c r="D3285" s="1" t="s">
        <v>134</v>
      </c>
      <c r="E3285" s="1" t="str">
        <f>IF(Origen[[#This Row],[Genero Sin Depurar]]="","Desconocido",Origen[[#This Row],[Genero Sin Depurar]])</f>
        <v>Female</v>
      </c>
      <c r="F3285" s="1" t="s">
        <v>84</v>
      </c>
      <c r="G3285" s="1" t="s">
        <v>45</v>
      </c>
      <c r="H3285" s="2">
        <v>51864</v>
      </c>
      <c r="I3285" s="2" t="str">
        <f>TEXT(Origen[[#This Row],[Fecha Compra]],"dddd")</f>
        <v>domingo</v>
      </c>
      <c r="J3285" s="7" t="str">
        <f>TEXT(MONTH(Origen[[#This Row],[Fecha Compra]]),"MM")</f>
        <v>01</v>
      </c>
      <c r="K3285" s="7">
        <f>YEAR(Origen[[#This Row],[Fecha Compra]])</f>
        <v>2041</v>
      </c>
      <c r="L3285">
        <v>4</v>
      </c>
      <c r="M3285">
        <v>67</v>
      </c>
      <c r="N3285">
        <f>Origen[[#This Row],[Unidades]]*Origen[[#This Row],[PVP]]</f>
        <v>268</v>
      </c>
      <c r="O3285" s="1" t="s">
        <v>97</v>
      </c>
      <c r="P3285" s="1" t="s">
        <v>6</v>
      </c>
      <c r="Q3285" s="1" t="s">
        <v>51</v>
      </c>
      <c r="R3285" s="1" t="s">
        <v>8</v>
      </c>
      <c r="S3285" s="1" t="s">
        <v>9</v>
      </c>
      <c r="T3285" s="1" t="s">
        <v>10</v>
      </c>
      <c r="U3285" s="1" t="s">
        <v>11</v>
      </c>
    </row>
    <row r="3286" spans="1:21" x14ac:dyDescent="0.25">
      <c r="A3286">
        <v>3288</v>
      </c>
      <c r="B3286">
        <f>IF(IFERROR(VLOOKUP(Origen[[#This Row],[Customer ID]],A3287:A7185,1,FALSE),0)&gt;0,1,0)</f>
        <v>0</v>
      </c>
      <c r="C3286">
        <v>24</v>
      </c>
      <c r="D3286" s="1" t="s">
        <v>134</v>
      </c>
      <c r="E3286" s="1" t="str">
        <f>IF(Origen[[#This Row],[Genero Sin Depurar]]="","Desconocido",Origen[[#This Row],[Genero Sin Depurar]])</f>
        <v>Female</v>
      </c>
      <c r="F3286" s="1" t="s">
        <v>69</v>
      </c>
      <c r="G3286" s="1" t="s">
        <v>4</v>
      </c>
      <c r="H3286" s="2">
        <v>51866</v>
      </c>
      <c r="I3286" s="2" t="str">
        <f>TEXT(Origen[[#This Row],[Fecha Compra]],"dddd")</f>
        <v>martes</v>
      </c>
      <c r="J3286" s="7" t="str">
        <f>TEXT(MONTH(Origen[[#This Row],[Fecha Compra]]),"MM")</f>
        <v>01</v>
      </c>
      <c r="K3286" s="7">
        <f>YEAR(Origen[[#This Row],[Fecha Compra]])</f>
        <v>2041</v>
      </c>
      <c r="L3286">
        <v>38</v>
      </c>
      <c r="M3286">
        <v>63</v>
      </c>
      <c r="N3286">
        <f>Origen[[#This Row],[Unidades]]*Origen[[#This Row],[PVP]]</f>
        <v>2394</v>
      </c>
      <c r="O3286" s="1" t="s">
        <v>46</v>
      </c>
      <c r="P3286" s="1" t="s">
        <v>6</v>
      </c>
      <c r="Q3286" s="1" t="s">
        <v>76</v>
      </c>
      <c r="R3286" s="1" t="s">
        <v>19</v>
      </c>
      <c r="S3286" s="1" t="s">
        <v>52</v>
      </c>
      <c r="T3286" s="1" t="s">
        <v>21</v>
      </c>
      <c r="U3286" s="1" t="s">
        <v>22</v>
      </c>
    </row>
    <row r="3287" spans="1:21" x14ac:dyDescent="0.25">
      <c r="A3287">
        <v>3289</v>
      </c>
      <c r="B3287">
        <f>IF(IFERROR(VLOOKUP(Origen[[#This Row],[Customer ID]],A3288:A7186,1,FALSE),0)&gt;0,1,0)</f>
        <v>0</v>
      </c>
      <c r="C3287">
        <v>67</v>
      </c>
      <c r="D3287" s="1" t="s">
        <v>134</v>
      </c>
      <c r="E3287" s="1" t="str">
        <f>IF(Origen[[#This Row],[Genero Sin Depurar]]="","Desconocido",Origen[[#This Row],[Genero Sin Depurar]])</f>
        <v>Female</v>
      </c>
      <c r="F3287" s="1" t="s">
        <v>48</v>
      </c>
      <c r="G3287" s="1" t="s">
        <v>49</v>
      </c>
      <c r="H3287" s="2">
        <v>51868</v>
      </c>
      <c r="I3287" s="2" t="str">
        <f>TEXT(Origen[[#This Row],[Fecha Compra]],"dddd")</f>
        <v>jueves</v>
      </c>
      <c r="J3287" s="7" t="str">
        <f>TEXT(MONTH(Origen[[#This Row],[Fecha Compra]]),"MM")</f>
        <v>01</v>
      </c>
      <c r="K3287" s="7">
        <f>YEAR(Origen[[#This Row],[Fecha Compra]])</f>
        <v>2042</v>
      </c>
      <c r="L3287">
        <v>19</v>
      </c>
      <c r="M3287">
        <v>61</v>
      </c>
      <c r="N3287">
        <f>Origen[[#This Row],[Unidades]]*Origen[[#This Row],[PVP]]</f>
        <v>1159</v>
      </c>
      <c r="O3287" s="1" t="s">
        <v>113</v>
      </c>
      <c r="P3287" s="1" t="s">
        <v>74</v>
      </c>
      <c r="Q3287" s="1" t="s">
        <v>34</v>
      </c>
      <c r="R3287" s="1" t="s">
        <v>19</v>
      </c>
      <c r="S3287" s="1" t="s">
        <v>27</v>
      </c>
      <c r="T3287" s="1" t="s">
        <v>21</v>
      </c>
      <c r="U3287" s="1" t="s">
        <v>58</v>
      </c>
    </row>
    <row r="3288" spans="1:21" x14ac:dyDescent="0.25">
      <c r="A3288">
        <v>3290</v>
      </c>
      <c r="B3288">
        <f>IF(IFERROR(VLOOKUP(Origen[[#This Row],[Customer ID]],A3289:A7187,1,FALSE),0)&gt;0,1,0)</f>
        <v>0</v>
      </c>
      <c r="C3288">
        <v>31</v>
      </c>
      <c r="D3288" s="1" t="s">
        <v>134</v>
      </c>
      <c r="E3288" s="1" t="str">
        <f>IF(Origen[[#This Row],[Genero Sin Depurar]]="","Desconocido",Origen[[#This Row],[Genero Sin Depurar]])</f>
        <v>Female</v>
      </c>
      <c r="F3288" s="1" t="s">
        <v>114</v>
      </c>
      <c r="G3288" s="1" t="s">
        <v>49</v>
      </c>
      <c r="H3288" s="2">
        <v>51870</v>
      </c>
      <c r="I3288" s="2" t="str">
        <f>TEXT(Origen[[#This Row],[Fecha Compra]],"dddd")</f>
        <v>sábado</v>
      </c>
      <c r="J3288" s="7" t="str">
        <f>TEXT(MONTH(Origen[[#This Row],[Fecha Compra]]),"MM")</f>
        <v>01</v>
      </c>
      <c r="K3288" s="7">
        <f>YEAR(Origen[[#This Row],[Fecha Compra]])</f>
        <v>2042</v>
      </c>
      <c r="L3288">
        <v>16</v>
      </c>
      <c r="M3288">
        <v>50</v>
      </c>
      <c r="N3288">
        <f>Origen[[#This Row],[Unidades]]*Origen[[#This Row],[PVP]]</f>
        <v>800</v>
      </c>
      <c r="O3288" s="1" t="s">
        <v>38</v>
      </c>
      <c r="P3288" s="1" t="s">
        <v>26</v>
      </c>
      <c r="Q3288" s="1" t="s">
        <v>14</v>
      </c>
      <c r="R3288" s="1" t="s">
        <v>35</v>
      </c>
      <c r="S3288" s="1" t="s">
        <v>52</v>
      </c>
      <c r="T3288" s="1" t="s">
        <v>10</v>
      </c>
      <c r="U3288" s="1" t="s">
        <v>79</v>
      </c>
    </row>
    <row r="3289" spans="1:21" x14ac:dyDescent="0.25">
      <c r="A3289">
        <v>3291</v>
      </c>
      <c r="B3289">
        <f>IF(IFERROR(VLOOKUP(Origen[[#This Row],[Customer ID]],A3290:A7188,1,FALSE),0)&gt;0,1,0)</f>
        <v>0</v>
      </c>
      <c r="C3289">
        <v>52</v>
      </c>
      <c r="D3289" s="1" t="s">
        <v>134</v>
      </c>
      <c r="E3289" s="1" t="str">
        <f>IF(Origen[[#This Row],[Genero Sin Depurar]]="","Desconocido",Origen[[#This Row],[Genero Sin Depurar]])</f>
        <v>Female</v>
      </c>
      <c r="F3289" s="1" t="s">
        <v>44</v>
      </c>
      <c r="G3289" s="1" t="s">
        <v>45</v>
      </c>
      <c r="H3289" s="2">
        <v>51872</v>
      </c>
      <c r="I3289" s="2" t="str">
        <f>TEXT(Origen[[#This Row],[Fecha Compra]],"dddd")</f>
        <v>lunes</v>
      </c>
      <c r="J3289" s="7" t="str">
        <f>TEXT(MONTH(Origen[[#This Row],[Fecha Compra]]),"MM")</f>
        <v>01</v>
      </c>
      <c r="K3289" s="7">
        <f>YEAR(Origen[[#This Row],[Fecha Compra]])</f>
        <v>2042</v>
      </c>
      <c r="L3289">
        <v>2</v>
      </c>
      <c r="M3289">
        <v>82</v>
      </c>
      <c r="N3289">
        <f>Origen[[#This Row],[Unidades]]*Origen[[#This Row],[PVP]]</f>
        <v>164</v>
      </c>
      <c r="O3289" s="1" t="s">
        <v>96</v>
      </c>
      <c r="P3289" s="1" t="s">
        <v>6</v>
      </c>
      <c r="Q3289" s="1" t="s">
        <v>76</v>
      </c>
      <c r="R3289" s="1" t="s">
        <v>19</v>
      </c>
      <c r="S3289" s="1" t="s">
        <v>20</v>
      </c>
      <c r="T3289" s="1" t="s">
        <v>28</v>
      </c>
      <c r="U3289" s="1" t="s">
        <v>70</v>
      </c>
    </row>
    <row r="3290" spans="1:21" x14ac:dyDescent="0.25">
      <c r="A3290">
        <v>3292</v>
      </c>
      <c r="B3290">
        <f>IF(IFERROR(VLOOKUP(Origen[[#This Row],[Customer ID]],A3291:A7189,1,FALSE),0)&gt;0,1,0)</f>
        <v>0</v>
      </c>
      <c r="C3290">
        <v>29</v>
      </c>
      <c r="D3290" s="1" t="s">
        <v>134</v>
      </c>
      <c r="E3290" s="1" t="str">
        <f>IF(Origen[[#This Row],[Genero Sin Depurar]]="","Desconocido",Origen[[#This Row],[Genero Sin Depurar]])</f>
        <v>Female</v>
      </c>
      <c r="F3290" s="1" t="s">
        <v>115</v>
      </c>
      <c r="G3290" s="1" t="s">
        <v>49</v>
      </c>
      <c r="H3290" s="2">
        <v>51874</v>
      </c>
      <c r="I3290" s="2" t="str">
        <f>TEXT(Origen[[#This Row],[Fecha Compra]],"dddd")</f>
        <v>miércoles</v>
      </c>
      <c r="J3290" s="7" t="str">
        <f>TEXT(MONTH(Origen[[#This Row],[Fecha Compra]]),"MM")</f>
        <v>01</v>
      </c>
      <c r="K3290" s="7">
        <f>YEAR(Origen[[#This Row],[Fecha Compra]])</f>
        <v>2042</v>
      </c>
      <c r="L3290">
        <v>11</v>
      </c>
      <c r="M3290">
        <v>51</v>
      </c>
      <c r="N3290">
        <f>Origen[[#This Row],[Unidades]]*Origen[[#This Row],[PVP]]</f>
        <v>561</v>
      </c>
      <c r="O3290" s="1" t="s">
        <v>112</v>
      </c>
      <c r="P3290" s="1" t="s">
        <v>6</v>
      </c>
      <c r="Q3290" s="1" t="s">
        <v>60</v>
      </c>
      <c r="R3290" s="1" t="s">
        <v>39</v>
      </c>
      <c r="S3290" s="1" t="s">
        <v>52</v>
      </c>
      <c r="T3290" s="1" t="s">
        <v>15</v>
      </c>
      <c r="U3290" s="1" t="s">
        <v>70</v>
      </c>
    </row>
    <row r="3291" spans="1:21" x14ac:dyDescent="0.25">
      <c r="A3291">
        <v>3293</v>
      </c>
      <c r="B3291">
        <f>IF(IFERROR(VLOOKUP(Origen[[#This Row],[Customer ID]],A3292:A7190,1,FALSE),0)&gt;0,1,0)</f>
        <v>0</v>
      </c>
      <c r="C3291">
        <v>62</v>
      </c>
      <c r="D3291" s="1" t="s">
        <v>134</v>
      </c>
      <c r="E3291" s="1" t="str">
        <f>IF(Origen[[#This Row],[Genero Sin Depurar]]="","Desconocido",Origen[[#This Row],[Genero Sin Depurar]])</f>
        <v>Female</v>
      </c>
      <c r="F3291" s="1" t="s">
        <v>48</v>
      </c>
      <c r="G3291" s="1" t="s">
        <v>49</v>
      </c>
      <c r="H3291" s="2">
        <v>51876</v>
      </c>
      <c r="I3291" s="2" t="str">
        <f>TEXT(Origen[[#This Row],[Fecha Compra]],"dddd")</f>
        <v>viernes</v>
      </c>
      <c r="J3291" s="7" t="str">
        <f>TEXT(MONTH(Origen[[#This Row],[Fecha Compra]]),"MM")</f>
        <v>01</v>
      </c>
      <c r="K3291" s="7">
        <f>YEAR(Origen[[#This Row],[Fecha Compra]])</f>
        <v>2042</v>
      </c>
      <c r="L3291">
        <v>18</v>
      </c>
      <c r="M3291">
        <v>23</v>
      </c>
      <c r="N3291">
        <f>Origen[[#This Row],[Unidades]]*Origen[[#This Row],[PVP]]</f>
        <v>414</v>
      </c>
      <c r="O3291" s="1" t="s">
        <v>50</v>
      </c>
      <c r="P3291" s="1" t="s">
        <v>6</v>
      </c>
      <c r="Q3291" s="1" t="s">
        <v>7</v>
      </c>
      <c r="R3291" s="1" t="s">
        <v>19</v>
      </c>
      <c r="S3291" s="1" t="s">
        <v>36</v>
      </c>
      <c r="T3291" s="1" t="s">
        <v>57</v>
      </c>
      <c r="U3291" s="1" t="s">
        <v>11</v>
      </c>
    </row>
    <row r="3292" spans="1:21" x14ac:dyDescent="0.25">
      <c r="A3292">
        <v>3294</v>
      </c>
      <c r="B3292">
        <f>IF(IFERROR(VLOOKUP(Origen[[#This Row],[Customer ID]],A3293:A7191,1,FALSE),0)&gt;0,1,0)</f>
        <v>0</v>
      </c>
      <c r="C3292">
        <v>19</v>
      </c>
      <c r="D3292" s="1" t="s">
        <v>134</v>
      </c>
      <c r="E3292" s="1" t="str">
        <f>IF(Origen[[#This Row],[Genero Sin Depurar]]="","Desconocido",Origen[[#This Row],[Genero Sin Depurar]])</f>
        <v>Female</v>
      </c>
      <c r="F3292" s="1" t="s">
        <v>44</v>
      </c>
      <c r="G3292" s="1" t="s">
        <v>45</v>
      </c>
      <c r="H3292" s="2">
        <v>51878</v>
      </c>
      <c r="I3292" s="2" t="str">
        <f>TEXT(Origen[[#This Row],[Fecha Compra]],"dddd")</f>
        <v>domingo</v>
      </c>
      <c r="J3292" s="7" t="str">
        <f>TEXT(MONTH(Origen[[#This Row],[Fecha Compra]]),"MM")</f>
        <v>01</v>
      </c>
      <c r="K3292" s="7">
        <f>YEAR(Origen[[#This Row],[Fecha Compra]])</f>
        <v>2042</v>
      </c>
      <c r="L3292">
        <v>47</v>
      </c>
      <c r="M3292">
        <v>91</v>
      </c>
      <c r="N3292">
        <f>Origen[[#This Row],[Unidades]]*Origen[[#This Row],[PVP]]</f>
        <v>4277</v>
      </c>
      <c r="O3292" s="1" t="s">
        <v>46</v>
      </c>
      <c r="P3292" s="1" t="s">
        <v>26</v>
      </c>
      <c r="Q3292" s="1" t="s">
        <v>62</v>
      </c>
      <c r="R3292" s="1" t="s">
        <v>19</v>
      </c>
      <c r="S3292" s="1" t="s">
        <v>52</v>
      </c>
      <c r="T3292" s="1" t="s">
        <v>21</v>
      </c>
      <c r="U3292" s="1" t="s">
        <v>11</v>
      </c>
    </row>
    <row r="3293" spans="1:21" x14ac:dyDescent="0.25">
      <c r="A3293">
        <v>3295</v>
      </c>
      <c r="B3293">
        <f>IF(IFERROR(VLOOKUP(Origen[[#This Row],[Customer ID]],A3294:A7192,1,FALSE),0)&gt;0,1,0)</f>
        <v>0</v>
      </c>
      <c r="C3293">
        <v>62</v>
      </c>
      <c r="D3293" s="1" t="s">
        <v>134</v>
      </c>
      <c r="E3293" s="1" t="str">
        <f>IF(Origen[[#This Row],[Genero Sin Depurar]]="","Desconocido",Origen[[#This Row],[Genero Sin Depurar]])</f>
        <v>Female</v>
      </c>
      <c r="F3293" s="1" t="s">
        <v>12</v>
      </c>
      <c r="G3293" s="1" t="s">
        <v>4</v>
      </c>
      <c r="H3293" s="2">
        <v>51880</v>
      </c>
      <c r="I3293" s="2" t="str">
        <f>TEXT(Origen[[#This Row],[Fecha Compra]],"dddd")</f>
        <v>martes</v>
      </c>
      <c r="J3293" s="7" t="str">
        <f>TEXT(MONTH(Origen[[#This Row],[Fecha Compra]]),"MM")</f>
        <v>01</v>
      </c>
      <c r="K3293" s="7">
        <f>YEAR(Origen[[#This Row],[Fecha Compra]])</f>
        <v>2042</v>
      </c>
      <c r="L3293">
        <v>15</v>
      </c>
      <c r="M3293">
        <v>60</v>
      </c>
      <c r="N3293">
        <f>Origen[[#This Row],[Unidades]]*Origen[[#This Row],[PVP]]</f>
        <v>900</v>
      </c>
      <c r="O3293" s="1" t="s">
        <v>113</v>
      </c>
      <c r="P3293" s="1" t="s">
        <v>18</v>
      </c>
      <c r="Q3293" s="1" t="s">
        <v>118</v>
      </c>
      <c r="R3293" s="1" t="s">
        <v>19</v>
      </c>
      <c r="S3293" s="1" t="s">
        <v>56</v>
      </c>
      <c r="T3293" s="1" t="s">
        <v>57</v>
      </c>
      <c r="U3293" s="1" t="s">
        <v>58</v>
      </c>
    </row>
    <row r="3294" spans="1:21" x14ac:dyDescent="0.25">
      <c r="A3294">
        <v>3296</v>
      </c>
      <c r="B3294">
        <f>IF(IFERROR(VLOOKUP(Origen[[#This Row],[Customer ID]],A3295:A7193,1,FALSE),0)&gt;0,1,0)</f>
        <v>0</v>
      </c>
      <c r="C3294">
        <v>70</v>
      </c>
      <c r="D3294" s="1" t="s">
        <v>134</v>
      </c>
      <c r="E3294" s="1" t="str">
        <f>IF(Origen[[#This Row],[Genero Sin Depurar]]="","Desconocido",Origen[[#This Row],[Genero Sin Depurar]])</f>
        <v>Female</v>
      </c>
      <c r="F3294" s="1" t="s">
        <v>3</v>
      </c>
      <c r="G3294" s="1" t="s">
        <v>4</v>
      </c>
      <c r="H3294" s="2">
        <v>51882</v>
      </c>
      <c r="I3294" s="2" t="str">
        <f>TEXT(Origen[[#This Row],[Fecha Compra]],"dddd")</f>
        <v>jueves</v>
      </c>
      <c r="J3294" s="7" t="str">
        <f>TEXT(MONTH(Origen[[#This Row],[Fecha Compra]]),"MM")</f>
        <v>01</v>
      </c>
      <c r="K3294" s="7">
        <f>YEAR(Origen[[#This Row],[Fecha Compra]])</f>
        <v>2042</v>
      </c>
      <c r="L3294">
        <v>15</v>
      </c>
      <c r="M3294">
        <v>34</v>
      </c>
      <c r="N3294">
        <f>Origen[[#This Row],[Unidades]]*Origen[[#This Row],[PVP]]</f>
        <v>510</v>
      </c>
      <c r="O3294" s="1" t="s">
        <v>46</v>
      </c>
      <c r="P3294" s="1" t="s">
        <v>18</v>
      </c>
      <c r="Q3294" s="1" t="s">
        <v>75</v>
      </c>
      <c r="R3294" s="1" t="s">
        <v>35</v>
      </c>
      <c r="S3294" s="1" t="s">
        <v>27</v>
      </c>
      <c r="T3294" s="1" t="s">
        <v>15</v>
      </c>
      <c r="U3294" s="1" t="s">
        <v>22</v>
      </c>
    </row>
    <row r="3295" spans="1:21" x14ac:dyDescent="0.25">
      <c r="A3295">
        <v>3297</v>
      </c>
      <c r="B3295">
        <f>IF(IFERROR(VLOOKUP(Origen[[#This Row],[Customer ID]],A3296:A7194,1,FALSE),0)&gt;0,1,0)</f>
        <v>0</v>
      </c>
      <c r="C3295">
        <v>20</v>
      </c>
      <c r="D3295" s="1" t="s">
        <v>134</v>
      </c>
      <c r="E3295" s="1" t="str">
        <f>IF(Origen[[#This Row],[Genero Sin Depurar]]="","Desconocido",Origen[[#This Row],[Genero Sin Depurar]])</f>
        <v>Female</v>
      </c>
      <c r="F3295" s="1" t="s">
        <v>3</v>
      </c>
      <c r="G3295" s="1" t="s">
        <v>4</v>
      </c>
      <c r="H3295" s="2">
        <v>51884</v>
      </c>
      <c r="I3295" s="2" t="str">
        <f>TEXT(Origen[[#This Row],[Fecha Compra]],"dddd")</f>
        <v>sábado</v>
      </c>
      <c r="J3295" s="7" t="str">
        <f>TEXT(MONTH(Origen[[#This Row],[Fecha Compra]]),"MM")</f>
        <v>01</v>
      </c>
      <c r="K3295" s="7">
        <f>YEAR(Origen[[#This Row],[Fecha Compra]])</f>
        <v>2042</v>
      </c>
      <c r="L3295">
        <v>47</v>
      </c>
      <c r="M3295">
        <v>23</v>
      </c>
      <c r="N3295">
        <f>Origen[[#This Row],[Unidades]]*Origen[[#This Row],[PVP]]</f>
        <v>1081</v>
      </c>
      <c r="O3295" s="1" t="s">
        <v>102</v>
      </c>
      <c r="P3295" s="1" t="s">
        <v>26</v>
      </c>
      <c r="Q3295" s="1" t="s">
        <v>78</v>
      </c>
      <c r="R3295" s="1" t="s">
        <v>19</v>
      </c>
      <c r="S3295" s="1" t="s">
        <v>27</v>
      </c>
      <c r="T3295" s="1" t="s">
        <v>10</v>
      </c>
      <c r="U3295" s="1" t="s">
        <v>40</v>
      </c>
    </row>
    <row r="3296" spans="1:21" x14ac:dyDescent="0.25">
      <c r="A3296">
        <v>3298</v>
      </c>
      <c r="B3296">
        <f>IF(IFERROR(VLOOKUP(Origen[[#This Row],[Customer ID]],A3297:A7195,1,FALSE),0)&gt;0,1,0)</f>
        <v>0</v>
      </c>
      <c r="C3296">
        <v>67</v>
      </c>
      <c r="D3296" s="1" t="s">
        <v>134</v>
      </c>
      <c r="E3296" s="1" t="str">
        <f>IF(Origen[[#This Row],[Genero Sin Depurar]]="","Desconocido",Origen[[#This Row],[Genero Sin Depurar]])</f>
        <v>Female</v>
      </c>
      <c r="F3296" s="1" t="s">
        <v>115</v>
      </c>
      <c r="G3296" s="1" t="s">
        <v>49</v>
      </c>
      <c r="H3296" s="2">
        <v>51886</v>
      </c>
      <c r="I3296" s="2" t="str">
        <f>TEXT(Origen[[#This Row],[Fecha Compra]],"dddd")</f>
        <v>lunes</v>
      </c>
      <c r="J3296" s="7" t="str">
        <f>TEXT(MONTH(Origen[[#This Row],[Fecha Compra]]),"MM")</f>
        <v>01</v>
      </c>
      <c r="K3296" s="7">
        <f>YEAR(Origen[[#This Row],[Fecha Compra]])</f>
        <v>2042</v>
      </c>
      <c r="L3296">
        <v>47</v>
      </c>
      <c r="M3296">
        <v>82</v>
      </c>
      <c r="N3296">
        <f>Origen[[#This Row],[Unidades]]*Origen[[#This Row],[PVP]]</f>
        <v>3854</v>
      </c>
      <c r="O3296" s="1" t="s">
        <v>46</v>
      </c>
      <c r="P3296" s="1" t="s">
        <v>26</v>
      </c>
      <c r="Q3296" s="1" t="s">
        <v>65</v>
      </c>
      <c r="R3296" s="1" t="s">
        <v>39</v>
      </c>
      <c r="S3296" s="1" t="s">
        <v>20</v>
      </c>
      <c r="T3296" s="1" t="s">
        <v>28</v>
      </c>
      <c r="U3296" s="1" t="s">
        <v>70</v>
      </c>
    </row>
    <row r="3297" spans="1:21" x14ac:dyDescent="0.25">
      <c r="A3297">
        <v>3299</v>
      </c>
      <c r="B3297">
        <f>IF(IFERROR(VLOOKUP(Origen[[#This Row],[Customer ID]],A3298:A7196,1,FALSE),0)&gt;0,1,0)</f>
        <v>0</v>
      </c>
      <c r="C3297">
        <v>65</v>
      </c>
      <c r="D3297" s="1" t="s">
        <v>134</v>
      </c>
      <c r="E3297" s="1" t="str">
        <f>IF(Origen[[#This Row],[Genero Sin Depurar]]="","Desconocido",Origen[[#This Row],[Genero Sin Depurar]])</f>
        <v>Female</v>
      </c>
      <c r="F3297" s="1" t="s">
        <v>84</v>
      </c>
      <c r="G3297" s="1" t="s">
        <v>45</v>
      </c>
      <c r="H3297" s="2">
        <v>51888</v>
      </c>
      <c r="I3297" s="2" t="str">
        <f>TEXT(Origen[[#This Row],[Fecha Compra]],"dddd")</f>
        <v>miércoles</v>
      </c>
      <c r="J3297" s="7" t="str">
        <f>TEXT(MONTH(Origen[[#This Row],[Fecha Compra]]),"MM")</f>
        <v>01</v>
      </c>
      <c r="K3297" s="7">
        <f>YEAR(Origen[[#This Row],[Fecha Compra]])</f>
        <v>2042</v>
      </c>
      <c r="L3297">
        <v>6</v>
      </c>
      <c r="M3297">
        <v>73</v>
      </c>
      <c r="N3297">
        <f>Origen[[#This Row],[Unidades]]*Origen[[#This Row],[PVP]]</f>
        <v>438</v>
      </c>
      <c r="O3297" s="1" t="s">
        <v>112</v>
      </c>
      <c r="P3297" s="1" t="s">
        <v>26</v>
      </c>
      <c r="Q3297" s="1" t="s">
        <v>92</v>
      </c>
      <c r="R3297" s="1" t="s">
        <v>39</v>
      </c>
      <c r="S3297" s="1" t="s">
        <v>9</v>
      </c>
      <c r="T3297" s="1" t="s">
        <v>57</v>
      </c>
      <c r="U3297" s="1" t="s">
        <v>79</v>
      </c>
    </row>
    <row r="3298" spans="1:21" x14ac:dyDescent="0.25">
      <c r="A3298">
        <v>3300</v>
      </c>
      <c r="B3298">
        <f>IF(IFERROR(VLOOKUP(Origen[[#This Row],[Customer ID]],A3299:A7197,1,FALSE),0)&gt;0,1,0)</f>
        <v>0</v>
      </c>
      <c r="C3298">
        <v>45</v>
      </c>
      <c r="D3298" s="1" t="s">
        <v>134</v>
      </c>
      <c r="E3298" s="1" t="str">
        <f>IF(Origen[[#This Row],[Genero Sin Depurar]]="","Desconocido",Origen[[#This Row],[Genero Sin Depurar]])</f>
        <v>Female</v>
      </c>
      <c r="F3298" s="1" t="s">
        <v>41</v>
      </c>
      <c r="G3298" s="1" t="s">
        <v>4</v>
      </c>
      <c r="H3298" s="2">
        <v>51890</v>
      </c>
      <c r="I3298" s="2" t="str">
        <f>TEXT(Origen[[#This Row],[Fecha Compra]],"dddd")</f>
        <v>viernes</v>
      </c>
      <c r="J3298" s="7" t="str">
        <f>TEXT(MONTH(Origen[[#This Row],[Fecha Compra]]),"MM")</f>
        <v>01</v>
      </c>
      <c r="K3298" s="7">
        <f>YEAR(Origen[[#This Row],[Fecha Compra]])</f>
        <v>2042</v>
      </c>
      <c r="L3298">
        <v>18</v>
      </c>
      <c r="M3298">
        <v>32</v>
      </c>
      <c r="N3298">
        <f>Origen[[#This Row],[Unidades]]*Origen[[#This Row],[PVP]]</f>
        <v>576</v>
      </c>
      <c r="O3298" s="1" t="s">
        <v>129</v>
      </c>
      <c r="P3298" s="1" t="s">
        <v>6</v>
      </c>
      <c r="Q3298" s="1" t="s">
        <v>67</v>
      </c>
      <c r="R3298" s="1" t="s">
        <v>19</v>
      </c>
      <c r="S3298" s="1" t="s">
        <v>52</v>
      </c>
      <c r="T3298" s="1" t="s">
        <v>10</v>
      </c>
      <c r="U3298" s="1" t="s">
        <v>70</v>
      </c>
    </row>
    <row r="3299" spans="1:21" x14ac:dyDescent="0.25">
      <c r="A3299">
        <v>3301</v>
      </c>
      <c r="B3299">
        <f>IF(IFERROR(VLOOKUP(Origen[[#This Row],[Customer ID]],A3300:A7198,1,FALSE),0)&gt;0,1,0)</f>
        <v>0</v>
      </c>
      <c r="C3299">
        <v>26</v>
      </c>
      <c r="D3299" s="1" t="s">
        <v>134</v>
      </c>
      <c r="E3299" s="1" t="str">
        <f>IF(Origen[[#This Row],[Genero Sin Depurar]]="","Desconocido",Origen[[#This Row],[Genero Sin Depurar]])</f>
        <v>Female</v>
      </c>
      <c r="F3299" s="1" t="s">
        <v>106</v>
      </c>
      <c r="G3299" s="1" t="s">
        <v>49</v>
      </c>
      <c r="H3299" s="2">
        <v>51892</v>
      </c>
      <c r="I3299" s="2" t="str">
        <f>TEXT(Origen[[#This Row],[Fecha Compra]],"dddd")</f>
        <v>domingo</v>
      </c>
      <c r="J3299" s="7" t="str">
        <f>TEXT(MONTH(Origen[[#This Row],[Fecha Compra]]),"MM")</f>
        <v>01</v>
      </c>
      <c r="K3299" s="7">
        <f>YEAR(Origen[[#This Row],[Fecha Compra]])</f>
        <v>2042</v>
      </c>
      <c r="L3299">
        <v>40</v>
      </c>
      <c r="M3299">
        <v>80</v>
      </c>
      <c r="N3299">
        <f>Origen[[#This Row],[Unidades]]*Origen[[#This Row],[PVP]]</f>
        <v>3200</v>
      </c>
      <c r="O3299" s="1" t="s">
        <v>83</v>
      </c>
      <c r="P3299" s="1" t="s">
        <v>26</v>
      </c>
      <c r="Q3299" s="1" t="s">
        <v>43</v>
      </c>
      <c r="R3299" s="1" t="s">
        <v>19</v>
      </c>
      <c r="S3299" s="1" t="s">
        <v>9</v>
      </c>
      <c r="T3299" s="1" t="s">
        <v>57</v>
      </c>
      <c r="U3299" s="1" t="s">
        <v>58</v>
      </c>
    </row>
    <row r="3300" spans="1:21" x14ac:dyDescent="0.25">
      <c r="A3300">
        <v>3302</v>
      </c>
      <c r="B3300">
        <f>IF(IFERROR(VLOOKUP(Origen[[#This Row],[Customer ID]],A3301:A7199,1,FALSE),0)&gt;0,1,0)</f>
        <v>0</v>
      </c>
      <c r="C3300">
        <v>36</v>
      </c>
      <c r="D3300" s="1" t="s">
        <v>134</v>
      </c>
      <c r="E3300" s="1" t="str">
        <f>IF(Origen[[#This Row],[Genero Sin Depurar]]="","Desconocido",Origen[[#This Row],[Genero Sin Depurar]])</f>
        <v>Female</v>
      </c>
      <c r="F3300" s="1" t="s">
        <v>77</v>
      </c>
      <c r="G3300" s="1" t="s">
        <v>4</v>
      </c>
      <c r="H3300" s="2">
        <v>51894</v>
      </c>
      <c r="I3300" s="2" t="str">
        <f>TEXT(Origen[[#This Row],[Fecha Compra]],"dddd")</f>
        <v>martes</v>
      </c>
      <c r="J3300" s="7" t="str">
        <f>TEXT(MONTH(Origen[[#This Row],[Fecha Compra]]),"MM")</f>
        <v>01</v>
      </c>
      <c r="K3300" s="7">
        <f>YEAR(Origen[[#This Row],[Fecha Compra]])</f>
        <v>2042</v>
      </c>
      <c r="L3300">
        <v>31</v>
      </c>
      <c r="M3300">
        <v>58</v>
      </c>
      <c r="N3300">
        <f>Origen[[#This Row],[Unidades]]*Origen[[#This Row],[PVP]]</f>
        <v>1798</v>
      </c>
      <c r="O3300" s="1" t="s">
        <v>83</v>
      </c>
      <c r="P3300" s="1" t="s">
        <v>74</v>
      </c>
      <c r="Q3300" s="1" t="s">
        <v>43</v>
      </c>
      <c r="R3300" s="1" t="s">
        <v>35</v>
      </c>
      <c r="S3300" s="1" t="s">
        <v>20</v>
      </c>
      <c r="T3300" s="1" t="s">
        <v>21</v>
      </c>
      <c r="U3300" s="1" t="s">
        <v>11</v>
      </c>
    </row>
    <row r="3301" spans="1:21" x14ac:dyDescent="0.25">
      <c r="A3301">
        <v>3303</v>
      </c>
      <c r="B3301">
        <f>IF(IFERROR(VLOOKUP(Origen[[#This Row],[Customer ID]],A3302:A7200,1,FALSE),0)&gt;0,1,0)</f>
        <v>0</v>
      </c>
      <c r="C3301">
        <v>36</v>
      </c>
      <c r="D3301" s="1" t="s">
        <v>134</v>
      </c>
      <c r="E3301" s="1" t="str">
        <f>IF(Origen[[#This Row],[Genero Sin Depurar]]="","Desconocido",Origen[[#This Row],[Genero Sin Depurar]])</f>
        <v>Female</v>
      </c>
      <c r="F3301" s="1" t="s">
        <v>3</v>
      </c>
      <c r="G3301" s="1" t="s">
        <v>4</v>
      </c>
      <c r="H3301" s="2">
        <v>51896</v>
      </c>
      <c r="I3301" s="2" t="str">
        <f>TEXT(Origen[[#This Row],[Fecha Compra]],"dddd")</f>
        <v>jueves</v>
      </c>
      <c r="J3301" s="7" t="str">
        <f>TEXT(MONTH(Origen[[#This Row],[Fecha Compra]]),"MM")</f>
        <v>01</v>
      </c>
      <c r="K3301" s="7">
        <f>YEAR(Origen[[#This Row],[Fecha Compra]])</f>
        <v>2042</v>
      </c>
      <c r="L3301">
        <v>31</v>
      </c>
      <c r="M3301">
        <v>82</v>
      </c>
      <c r="N3301">
        <f>Origen[[#This Row],[Unidades]]*Origen[[#This Row],[PVP]]</f>
        <v>2542</v>
      </c>
      <c r="O3301" s="1" t="s">
        <v>72</v>
      </c>
      <c r="P3301" s="1" t="s">
        <v>74</v>
      </c>
      <c r="Q3301" s="1" t="s">
        <v>100</v>
      </c>
      <c r="R3301" s="1" t="s">
        <v>8</v>
      </c>
      <c r="S3301" s="1" t="s">
        <v>36</v>
      </c>
      <c r="T3301" s="1" t="s">
        <v>10</v>
      </c>
      <c r="U3301" s="1" t="s">
        <v>58</v>
      </c>
    </row>
    <row r="3302" spans="1:21" x14ac:dyDescent="0.25">
      <c r="A3302">
        <v>3304</v>
      </c>
      <c r="B3302">
        <f>IF(IFERROR(VLOOKUP(Origen[[#This Row],[Customer ID]],A3303:A7201,1,FALSE),0)&gt;0,1,0)</f>
        <v>0</v>
      </c>
      <c r="C3302">
        <v>20</v>
      </c>
      <c r="D3302" s="1" t="s">
        <v>134</v>
      </c>
      <c r="E3302" s="1" t="str">
        <f>IF(Origen[[#This Row],[Genero Sin Depurar]]="","Desconocido",Origen[[#This Row],[Genero Sin Depurar]])</f>
        <v>Female</v>
      </c>
      <c r="F3302" s="1" t="s">
        <v>115</v>
      </c>
      <c r="G3302" s="1" t="s">
        <v>49</v>
      </c>
      <c r="H3302" s="2">
        <v>51898</v>
      </c>
      <c r="I3302" s="2" t="str">
        <f>TEXT(Origen[[#This Row],[Fecha Compra]],"dddd")</f>
        <v>sábado</v>
      </c>
      <c r="J3302" s="7" t="str">
        <f>TEXT(MONTH(Origen[[#This Row],[Fecha Compra]]),"MM")</f>
        <v>01</v>
      </c>
      <c r="K3302" s="7">
        <f>YEAR(Origen[[#This Row],[Fecha Compra]])</f>
        <v>2042</v>
      </c>
      <c r="L3302">
        <v>4</v>
      </c>
      <c r="M3302">
        <v>60</v>
      </c>
      <c r="N3302">
        <f>Origen[[#This Row],[Unidades]]*Origen[[#This Row],[PVP]]</f>
        <v>240</v>
      </c>
      <c r="O3302" s="1" t="s">
        <v>73</v>
      </c>
      <c r="P3302" s="1" t="s">
        <v>18</v>
      </c>
      <c r="Q3302" s="1" t="s">
        <v>30</v>
      </c>
      <c r="R3302" s="1" t="s">
        <v>35</v>
      </c>
      <c r="S3302" s="1" t="s">
        <v>27</v>
      </c>
      <c r="T3302" s="1" t="s">
        <v>21</v>
      </c>
      <c r="U3302" s="1" t="s">
        <v>11</v>
      </c>
    </row>
    <row r="3303" spans="1:21" x14ac:dyDescent="0.25">
      <c r="A3303">
        <v>3305</v>
      </c>
      <c r="B3303">
        <f>IF(IFERROR(VLOOKUP(Origen[[#This Row],[Customer ID]],A3304:A7202,1,FALSE),0)&gt;0,1,0)</f>
        <v>0</v>
      </c>
      <c r="C3303">
        <v>30</v>
      </c>
      <c r="D3303" s="1" t="s">
        <v>134</v>
      </c>
      <c r="E3303" s="1" t="str">
        <f>IF(Origen[[#This Row],[Genero Sin Depurar]]="","Desconocido",Origen[[#This Row],[Genero Sin Depurar]])</f>
        <v>Female</v>
      </c>
      <c r="F3303" s="1" t="s">
        <v>48</v>
      </c>
      <c r="G3303" s="1" t="s">
        <v>49</v>
      </c>
      <c r="H3303" s="2">
        <v>51900</v>
      </c>
      <c r="I3303" s="2" t="str">
        <f>TEXT(Origen[[#This Row],[Fecha Compra]],"dddd")</f>
        <v>lunes</v>
      </c>
      <c r="J3303" s="7" t="str">
        <f>TEXT(MONTH(Origen[[#This Row],[Fecha Compra]]),"MM")</f>
        <v>01</v>
      </c>
      <c r="K3303" s="7">
        <f>YEAR(Origen[[#This Row],[Fecha Compra]])</f>
        <v>2042</v>
      </c>
      <c r="L3303">
        <v>36</v>
      </c>
      <c r="M3303">
        <v>79</v>
      </c>
      <c r="N3303">
        <f>Origen[[#This Row],[Unidades]]*Origen[[#This Row],[PVP]]</f>
        <v>2844</v>
      </c>
      <c r="O3303" s="1" t="s">
        <v>73</v>
      </c>
      <c r="P3303" s="1" t="s">
        <v>74</v>
      </c>
      <c r="Q3303" s="1" t="s">
        <v>103</v>
      </c>
      <c r="R3303" s="1" t="s">
        <v>39</v>
      </c>
      <c r="S3303" s="1" t="s">
        <v>27</v>
      </c>
      <c r="T3303" s="1" t="s">
        <v>57</v>
      </c>
      <c r="U3303" s="1" t="s">
        <v>79</v>
      </c>
    </row>
    <row r="3304" spans="1:21" x14ac:dyDescent="0.25">
      <c r="A3304">
        <v>3306</v>
      </c>
      <c r="B3304">
        <f>IF(IFERROR(VLOOKUP(Origen[[#This Row],[Customer ID]],A3305:A7203,1,FALSE),0)&gt;0,1,0)</f>
        <v>0</v>
      </c>
      <c r="C3304">
        <v>34</v>
      </c>
      <c r="D3304" s="1" t="s">
        <v>134</v>
      </c>
      <c r="E3304" s="1" t="str">
        <f>IF(Origen[[#This Row],[Genero Sin Depurar]]="","Desconocido",Origen[[#This Row],[Genero Sin Depurar]])</f>
        <v>Female</v>
      </c>
      <c r="F3304" s="1" t="s">
        <v>86</v>
      </c>
      <c r="G3304" s="1" t="s">
        <v>4</v>
      </c>
      <c r="H3304" s="2">
        <v>51902</v>
      </c>
      <c r="I3304" s="2" t="str">
        <f>TEXT(Origen[[#This Row],[Fecha Compra]],"dddd")</f>
        <v>miércoles</v>
      </c>
      <c r="J3304" s="7" t="str">
        <f>TEXT(MONTH(Origen[[#This Row],[Fecha Compra]]),"MM")</f>
        <v>01</v>
      </c>
      <c r="K3304" s="7">
        <f>YEAR(Origen[[#This Row],[Fecha Compra]])</f>
        <v>2042</v>
      </c>
      <c r="L3304">
        <v>31</v>
      </c>
      <c r="M3304">
        <v>41</v>
      </c>
      <c r="N3304">
        <f>Origen[[#This Row],[Unidades]]*Origen[[#This Row],[PVP]]</f>
        <v>1271</v>
      </c>
      <c r="O3304" s="1" t="s">
        <v>127</v>
      </c>
      <c r="P3304" s="1" t="s">
        <v>6</v>
      </c>
      <c r="Q3304" s="1" t="s">
        <v>91</v>
      </c>
      <c r="R3304" s="1" t="s">
        <v>35</v>
      </c>
      <c r="S3304" s="1" t="s">
        <v>36</v>
      </c>
      <c r="T3304" s="1" t="s">
        <v>28</v>
      </c>
      <c r="U3304" s="1" t="s">
        <v>58</v>
      </c>
    </row>
    <row r="3305" spans="1:21" x14ac:dyDescent="0.25">
      <c r="A3305">
        <v>3307</v>
      </c>
      <c r="B3305">
        <f>IF(IFERROR(VLOOKUP(Origen[[#This Row],[Customer ID]],A3306:A7204,1,FALSE),0)&gt;0,1,0)</f>
        <v>0</v>
      </c>
      <c r="C3305">
        <v>63</v>
      </c>
      <c r="D3305" s="1" t="s">
        <v>134</v>
      </c>
      <c r="E3305" s="1" t="str">
        <f>IF(Origen[[#This Row],[Genero Sin Depurar]]="","Desconocido",Origen[[#This Row],[Genero Sin Depurar]])</f>
        <v>Female</v>
      </c>
      <c r="F3305" s="1" t="s">
        <v>84</v>
      </c>
      <c r="G3305" s="1" t="s">
        <v>45</v>
      </c>
      <c r="H3305" s="2">
        <v>51904</v>
      </c>
      <c r="I3305" s="2" t="str">
        <f>TEXT(Origen[[#This Row],[Fecha Compra]],"dddd")</f>
        <v>viernes</v>
      </c>
      <c r="J3305" s="7" t="str">
        <f>TEXT(MONTH(Origen[[#This Row],[Fecha Compra]]),"MM")</f>
        <v>01</v>
      </c>
      <c r="K3305" s="7">
        <f>YEAR(Origen[[#This Row],[Fecha Compra]])</f>
        <v>2042</v>
      </c>
      <c r="L3305">
        <v>6</v>
      </c>
      <c r="M3305">
        <v>39</v>
      </c>
      <c r="N3305">
        <f>Origen[[#This Row],[Unidades]]*Origen[[#This Row],[PVP]]</f>
        <v>234</v>
      </c>
      <c r="O3305" s="1" t="s">
        <v>94</v>
      </c>
      <c r="P3305" s="1" t="s">
        <v>6</v>
      </c>
      <c r="Q3305" s="1" t="s">
        <v>103</v>
      </c>
      <c r="R3305" s="1" t="s">
        <v>35</v>
      </c>
      <c r="S3305" s="1" t="s">
        <v>56</v>
      </c>
      <c r="T3305" s="1" t="s">
        <v>10</v>
      </c>
      <c r="U3305" s="1" t="s">
        <v>11</v>
      </c>
    </row>
    <row r="3306" spans="1:21" x14ac:dyDescent="0.25">
      <c r="A3306">
        <v>3308</v>
      </c>
      <c r="B3306">
        <f>IF(IFERROR(VLOOKUP(Origen[[#This Row],[Customer ID]],A3307:A7205,1,FALSE),0)&gt;0,1,0)</f>
        <v>0</v>
      </c>
      <c r="C3306">
        <v>18</v>
      </c>
      <c r="D3306" s="1" t="s">
        <v>134</v>
      </c>
      <c r="E3306" s="1" t="str">
        <f>IF(Origen[[#This Row],[Genero Sin Depurar]]="","Desconocido",Origen[[#This Row],[Genero Sin Depurar]])</f>
        <v>Female</v>
      </c>
      <c r="F3306" s="1" t="s">
        <v>101</v>
      </c>
      <c r="G3306" s="1" t="s">
        <v>49</v>
      </c>
      <c r="H3306" s="2">
        <v>51906</v>
      </c>
      <c r="I3306" s="2" t="str">
        <f>TEXT(Origen[[#This Row],[Fecha Compra]],"dddd")</f>
        <v>domingo</v>
      </c>
      <c r="J3306" s="7" t="str">
        <f>TEXT(MONTH(Origen[[#This Row],[Fecha Compra]]),"MM")</f>
        <v>01</v>
      </c>
      <c r="K3306" s="7">
        <f>YEAR(Origen[[#This Row],[Fecha Compra]])</f>
        <v>2042</v>
      </c>
      <c r="L3306">
        <v>1</v>
      </c>
      <c r="M3306">
        <v>36</v>
      </c>
      <c r="N3306">
        <f>Origen[[#This Row],[Unidades]]*Origen[[#This Row],[PVP]]</f>
        <v>36</v>
      </c>
      <c r="O3306" s="1" t="s">
        <v>120</v>
      </c>
      <c r="P3306" s="1" t="s">
        <v>18</v>
      </c>
      <c r="Q3306" s="1" t="s">
        <v>78</v>
      </c>
      <c r="R3306" s="1" t="s">
        <v>8</v>
      </c>
      <c r="S3306" s="1" t="s">
        <v>56</v>
      </c>
      <c r="T3306" s="1" t="s">
        <v>15</v>
      </c>
      <c r="U3306" s="1" t="s">
        <v>70</v>
      </c>
    </row>
    <row r="3307" spans="1:21" x14ac:dyDescent="0.25">
      <c r="A3307">
        <v>3309</v>
      </c>
      <c r="B3307">
        <f>IF(IFERROR(VLOOKUP(Origen[[#This Row],[Customer ID]],A3308:A7206,1,FALSE),0)&gt;0,1,0)</f>
        <v>0</v>
      </c>
      <c r="C3307">
        <v>55</v>
      </c>
      <c r="D3307" s="1" t="s">
        <v>134</v>
      </c>
      <c r="E3307" s="1" t="str">
        <f>IF(Origen[[#This Row],[Genero Sin Depurar]]="","Desconocido",Origen[[#This Row],[Genero Sin Depurar]])</f>
        <v>Female</v>
      </c>
      <c r="F3307" s="1" t="s">
        <v>16</v>
      </c>
      <c r="G3307" s="1" t="s">
        <v>4</v>
      </c>
      <c r="H3307" s="2">
        <v>51908</v>
      </c>
      <c r="I3307" s="2" t="str">
        <f>TEXT(Origen[[#This Row],[Fecha Compra]],"dddd")</f>
        <v>martes</v>
      </c>
      <c r="J3307" s="7" t="str">
        <f>TEXT(MONTH(Origen[[#This Row],[Fecha Compra]]),"MM")</f>
        <v>01</v>
      </c>
      <c r="K3307" s="7">
        <f>YEAR(Origen[[#This Row],[Fecha Compra]])</f>
        <v>2042</v>
      </c>
      <c r="L3307">
        <v>29</v>
      </c>
      <c r="M3307">
        <v>70</v>
      </c>
      <c r="N3307">
        <f>Origen[[#This Row],[Unidades]]*Origen[[#This Row],[PVP]]</f>
        <v>2030</v>
      </c>
      <c r="O3307" s="1" t="s">
        <v>122</v>
      </c>
      <c r="P3307" s="1" t="s">
        <v>26</v>
      </c>
      <c r="Q3307" s="1" t="s">
        <v>51</v>
      </c>
      <c r="R3307" s="1" t="s">
        <v>39</v>
      </c>
      <c r="S3307" s="1" t="s">
        <v>9</v>
      </c>
      <c r="T3307" s="1" t="s">
        <v>15</v>
      </c>
      <c r="U3307" s="1" t="s">
        <v>70</v>
      </c>
    </row>
    <row r="3308" spans="1:21" x14ac:dyDescent="0.25">
      <c r="A3308">
        <v>3310</v>
      </c>
      <c r="B3308">
        <f>IF(IFERROR(VLOOKUP(Origen[[#This Row],[Customer ID]],A3309:A7207,1,FALSE),0)&gt;0,1,0)</f>
        <v>0</v>
      </c>
      <c r="C3308">
        <v>48</v>
      </c>
      <c r="D3308" s="1" t="s">
        <v>134</v>
      </c>
      <c r="E3308" s="1" t="str">
        <f>IF(Origen[[#This Row],[Genero Sin Depurar]]="","Desconocido",Origen[[#This Row],[Genero Sin Depurar]])</f>
        <v>Female</v>
      </c>
      <c r="F3308" s="1" t="s">
        <v>48</v>
      </c>
      <c r="G3308" s="1" t="s">
        <v>49</v>
      </c>
      <c r="H3308" s="2">
        <v>51910</v>
      </c>
      <c r="I3308" s="2" t="str">
        <f>TEXT(Origen[[#This Row],[Fecha Compra]],"dddd")</f>
        <v>jueves</v>
      </c>
      <c r="J3308" s="7" t="str">
        <f>TEXT(MONTH(Origen[[#This Row],[Fecha Compra]]),"MM")</f>
        <v>01</v>
      </c>
      <c r="K3308" s="7">
        <f>YEAR(Origen[[#This Row],[Fecha Compra]])</f>
        <v>2042</v>
      </c>
      <c r="L3308">
        <v>19</v>
      </c>
      <c r="M3308">
        <v>47</v>
      </c>
      <c r="N3308">
        <f>Origen[[#This Row],[Unidades]]*Origen[[#This Row],[PVP]]</f>
        <v>893</v>
      </c>
      <c r="O3308" s="1" t="s">
        <v>17</v>
      </c>
      <c r="P3308" s="1" t="s">
        <v>26</v>
      </c>
      <c r="Q3308" s="1" t="s">
        <v>126</v>
      </c>
      <c r="R3308" s="1" t="s">
        <v>35</v>
      </c>
      <c r="S3308" s="1" t="s">
        <v>56</v>
      </c>
      <c r="T3308" s="1" t="s">
        <v>28</v>
      </c>
      <c r="U3308" s="1" t="s">
        <v>70</v>
      </c>
    </row>
    <row r="3309" spans="1:21" x14ac:dyDescent="0.25">
      <c r="A3309">
        <v>3311</v>
      </c>
      <c r="B3309">
        <f>IF(IFERROR(VLOOKUP(Origen[[#This Row],[Customer ID]],A3310:A7208,1,FALSE),0)&gt;0,1,0)</f>
        <v>0</v>
      </c>
      <c r="C3309">
        <v>45</v>
      </c>
      <c r="D3309" s="1" t="s">
        <v>134</v>
      </c>
      <c r="E3309" s="1" t="str">
        <f>IF(Origen[[#This Row],[Genero Sin Depurar]]="","Desconocido",Origen[[#This Row],[Genero Sin Depurar]])</f>
        <v>Female</v>
      </c>
      <c r="F3309" s="1" t="s">
        <v>84</v>
      </c>
      <c r="G3309" s="1" t="s">
        <v>45</v>
      </c>
      <c r="H3309" s="2">
        <v>51912</v>
      </c>
      <c r="I3309" s="2" t="str">
        <f>TEXT(Origen[[#This Row],[Fecha Compra]],"dddd")</f>
        <v>sábado</v>
      </c>
      <c r="J3309" s="7" t="str">
        <f>TEXT(MONTH(Origen[[#This Row],[Fecha Compra]]),"MM")</f>
        <v>01</v>
      </c>
      <c r="K3309" s="7">
        <f>YEAR(Origen[[#This Row],[Fecha Compra]])</f>
        <v>2042</v>
      </c>
      <c r="L3309">
        <v>12</v>
      </c>
      <c r="M3309">
        <v>27</v>
      </c>
      <c r="N3309">
        <f>Origen[[#This Row],[Unidades]]*Origen[[#This Row],[PVP]]</f>
        <v>324</v>
      </c>
      <c r="O3309" s="1" t="s">
        <v>128</v>
      </c>
      <c r="P3309" s="1" t="s">
        <v>26</v>
      </c>
      <c r="Q3309" s="1" t="s">
        <v>51</v>
      </c>
      <c r="R3309" s="1" t="s">
        <v>8</v>
      </c>
      <c r="S3309" s="1" t="s">
        <v>20</v>
      </c>
      <c r="T3309" s="1" t="s">
        <v>28</v>
      </c>
      <c r="U3309" s="1" t="s">
        <v>11</v>
      </c>
    </row>
    <row r="3310" spans="1:21" x14ac:dyDescent="0.25">
      <c r="A3310">
        <v>3312</v>
      </c>
      <c r="B3310">
        <f>IF(IFERROR(VLOOKUP(Origen[[#This Row],[Customer ID]],A3311:A7209,1,FALSE),0)&gt;0,1,0)</f>
        <v>0</v>
      </c>
      <c r="C3310">
        <v>29</v>
      </c>
      <c r="D3310" s="1" t="s">
        <v>134</v>
      </c>
      <c r="E3310" s="1" t="str">
        <f>IF(Origen[[#This Row],[Genero Sin Depurar]]="","Desconocido",Origen[[#This Row],[Genero Sin Depurar]])</f>
        <v>Female</v>
      </c>
      <c r="F3310" s="1" t="s">
        <v>106</v>
      </c>
      <c r="G3310" s="1" t="s">
        <v>49</v>
      </c>
      <c r="H3310" s="2">
        <v>51914</v>
      </c>
      <c r="I3310" s="2" t="str">
        <f>TEXT(Origen[[#This Row],[Fecha Compra]],"dddd")</f>
        <v>lunes</v>
      </c>
      <c r="J3310" s="7" t="str">
        <f>TEXT(MONTH(Origen[[#This Row],[Fecha Compra]]),"MM")</f>
        <v>01</v>
      </c>
      <c r="K3310" s="7">
        <f>YEAR(Origen[[#This Row],[Fecha Compra]])</f>
        <v>2042</v>
      </c>
      <c r="L3310">
        <v>18</v>
      </c>
      <c r="M3310">
        <v>52</v>
      </c>
      <c r="N3310">
        <f>Origen[[#This Row],[Unidades]]*Origen[[#This Row],[PVP]]</f>
        <v>936</v>
      </c>
      <c r="O3310" s="1" t="s">
        <v>85</v>
      </c>
      <c r="P3310" s="1" t="s">
        <v>6</v>
      </c>
      <c r="Q3310" s="1" t="s">
        <v>126</v>
      </c>
      <c r="R3310" s="1" t="s">
        <v>35</v>
      </c>
      <c r="S3310" s="1" t="s">
        <v>9</v>
      </c>
      <c r="T3310" s="1" t="s">
        <v>57</v>
      </c>
      <c r="U3310" s="1" t="s">
        <v>31</v>
      </c>
    </row>
    <row r="3311" spans="1:21" x14ac:dyDescent="0.25">
      <c r="A3311">
        <v>3313</v>
      </c>
      <c r="B3311">
        <f>IF(IFERROR(VLOOKUP(Origen[[#This Row],[Customer ID]],A3312:A7210,1,FALSE),0)&gt;0,1,0)</f>
        <v>0</v>
      </c>
      <c r="C3311">
        <v>55</v>
      </c>
      <c r="D3311" s="1" t="s">
        <v>134</v>
      </c>
      <c r="E3311" s="1" t="str">
        <f>IF(Origen[[#This Row],[Genero Sin Depurar]]="","Desconocido",Origen[[#This Row],[Genero Sin Depurar]])</f>
        <v>Female</v>
      </c>
      <c r="F3311" s="1" t="s">
        <v>32</v>
      </c>
      <c r="G3311" s="1" t="s">
        <v>24</v>
      </c>
      <c r="H3311" s="2">
        <v>51916</v>
      </c>
      <c r="I3311" s="2" t="str">
        <f>TEXT(Origen[[#This Row],[Fecha Compra]],"dddd")</f>
        <v>miércoles</v>
      </c>
      <c r="J3311" s="7" t="str">
        <f>TEXT(MONTH(Origen[[#This Row],[Fecha Compra]]),"MM")</f>
        <v>01</v>
      </c>
      <c r="K3311" s="7">
        <f>YEAR(Origen[[#This Row],[Fecha Compra]])</f>
        <v>2042</v>
      </c>
      <c r="L3311">
        <v>45</v>
      </c>
      <c r="M3311">
        <v>75</v>
      </c>
      <c r="N3311">
        <f>Origen[[#This Row],[Unidades]]*Origen[[#This Row],[PVP]]</f>
        <v>3375</v>
      </c>
      <c r="O3311" s="1" t="s">
        <v>42</v>
      </c>
      <c r="P3311" s="1" t="s">
        <v>6</v>
      </c>
      <c r="Q3311" s="1" t="s">
        <v>76</v>
      </c>
      <c r="R3311" s="1" t="s">
        <v>35</v>
      </c>
      <c r="S3311" s="1" t="s">
        <v>27</v>
      </c>
      <c r="T3311" s="1" t="s">
        <v>15</v>
      </c>
      <c r="U3311" s="1" t="s">
        <v>40</v>
      </c>
    </row>
    <row r="3312" spans="1:21" x14ac:dyDescent="0.25">
      <c r="A3312">
        <v>3314</v>
      </c>
      <c r="B3312">
        <f>IF(IFERROR(VLOOKUP(Origen[[#This Row],[Customer ID]],A3313:A7211,1,FALSE),0)&gt;0,1,0)</f>
        <v>0</v>
      </c>
      <c r="C3312">
        <v>55</v>
      </c>
      <c r="D3312" s="1" t="s">
        <v>134</v>
      </c>
      <c r="E3312" s="1" t="str">
        <f>IF(Origen[[#This Row],[Genero Sin Depurar]]="","Desconocido",Origen[[#This Row],[Genero Sin Depurar]])</f>
        <v>Female</v>
      </c>
      <c r="F3312" s="1" t="s">
        <v>106</v>
      </c>
      <c r="G3312" s="1" t="s">
        <v>49</v>
      </c>
      <c r="H3312" s="2">
        <v>51918</v>
      </c>
      <c r="I3312" s="2" t="str">
        <f>TEXT(Origen[[#This Row],[Fecha Compra]],"dddd")</f>
        <v>viernes</v>
      </c>
      <c r="J3312" s="7" t="str">
        <f>TEXT(MONTH(Origen[[#This Row],[Fecha Compra]]),"MM")</f>
        <v>01</v>
      </c>
      <c r="K3312" s="7">
        <f>YEAR(Origen[[#This Row],[Fecha Compra]])</f>
        <v>2042</v>
      </c>
      <c r="L3312">
        <v>45</v>
      </c>
      <c r="M3312">
        <v>30</v>
      </c>
      <c r="N3312">
        <f>Origen[[#This Row],[Unidades]]*Origen[[#This Row],[PVP]]</f>
        <v>1350</v>
      </c>
      <c r="O3312" s="1" t="s">
        <v>93</v>
      </c>
      <c r="P3312" s="1" t="s">
        <v>74</v>
      </c>
      <c r="Q3312" s="1" t="s">
        <v>76</v>
      </c>
      <c r="R3312" s="1" t="s">
        <v>39</v>
      </c>
      <c r="S3312" s="1" t="s">
        <v>9</v>
      </c>
      <c r="T3312" s="1" t="s">
        <v>21</v>
      </c>
      <c r="U3312" s="1" t="s">
        <v>70</v>
      </c>
    </row>
    <row r="3313" spans="1:21" x14ac:dyDescent="0.25">
      <c r="A3313">
        <v>3315</v>
      </c>
      <c r="B3313">
        <f>IF(IFERROR(VLOOKUP(Origen[[#This Row],[Customer ID]],A3314:A7212,1,FALSE),0)&gt;0,1,0)</f>
        <v>0</v>
      </c>
      <c r="C3313">
        <v>55</v>
      </c>
      <c r="D3313" s="1" t="s">
        <v>134</v>
      </c>
      <c r="E3313" s="1" t="str">
        <f>IF(Origen[[#This Row],[Genero Sin Depurar]]="","Desconocido",Origen[[#This Row],[Genero Sin Depurar]])</f>
        <v>Female</v>
      </c>
      <c r="F3313" s="1" t="s">
        <v>107</v>
      </c>
      <c r="G3313" s="1" t="s">
        <v>4</v>
      </c>
      <c r="H3313" s="2">
        <v>51920</v>
      </c>
      <c r="I3313" s="2" t="str">
        <f>TEXT(Origen[[#This Row],[Fecha Compra]],"dddd")</f>
        <v>domingo</v>
      </c>
      <c r="J3313" s="7" t="str">
        <f>TEXT(MONTH(Origen[[#This Row],[Fecha Compra]]),"MM")</f>
        <v>01</v>
      </c>
      <c r="K3313" s="7">
        <f>YEAR(Origen[[#This Row],[Fecha Compra]])</f>
        <v>2042</v>
      </c>
      <c r="L3313">
        <v>8</v>
      </c>
      <c r="M3313">
        <v>94</v>
      </c>
      <c r="N3313">
        <f>Origen[[#This Row],[Unidades]]*Origen[[#This Row],[PVP]]</f>
        <v>752</v>
      </c>
      <c r="O3313" s="1" t="s">
        <v>93</v>
      </c>
      <c r="P3313" s="1" t="s">
        <v>26</v>
      </c>
      <c r="Q3313" s="1" t="s">
        <v>65</v>
      </c>
      <c r="R3313" s="1" t="s">
        <v>19</v>
      </c>
      <c r="S3313" s="1" t="s">
        <v>36</v>
      </c>
      <c r="T3313" s="1" t="s">
        <v>21</v>
      </c>
      <c r="U3313" s="1" t="s">
        <v>40</v>
      </c>
    </row>
    <row r="3314" spans="1:21" x14ac:dyDescent="0.25">
      <c r="A3314">
        <v>3316</v>
      </c>
      <c r="B3314">
        <f>IF(IFERROR(VLOOKUP(Origen[[#This Row],[Customer ID]],A3315:A7213,1,FALSE),0)&gt;0,1,0)</f>
        <v>0</v>
      </c>
      <c r="C3314">
        <v>48</v>
      </c>
      <c r="D3314" s="1" t="s">
        <v>134</v>
      </c>
      <c r="E3314" s="1" t="str">
        <f>IF(Origen[[#This Row],[Genero Sin Depurar]]="","Desconocido",Origen[[#This Row],[Genero Sin Depurar]])</f>
        <v>Female</v>
      </c>
      <c r="F3314" s="1" t="s">
        <v>101</v>
      </c>
      <c r="G3314" s="1" t="s">
        <v>49</v>
      </c>
      <c r="H3314" s="2">
        <v>51922</v>
      </c>
      <c r="I3314" s="2" t="str">
        <f>TEXT(Origen[[#This Row],[Fecha Compra]],"dddd")</f>
        <v>martes</v>
      </c>
      <c r="J3314" s="7" t="str">
        <f>TEXT(MONTH(Origen[[#This Row],[Fecha Compra]]),"MM")</f>
        <v>01</v>
      </c>
      <c r="K3314" s="7">
        <f>YEAR(Origen[[#This Row],[Fecha Compra]])</f>
        <v>2042</v>
      </c>
      <c r="L3314">
        <v>4</v>
      </c>
      <c r="M3314">
        <v>68</v>
      </c>
      <c r="N3314">
        <f>Origen[[#This Row],[Unidades]]*Origen[[#This Row],[PVP]]</f>
        <v>272</v>
      </c>
      <c r="O3314" s="1" t="s">
        <v>5</v>
      </c>
      <c r="P3314" s="1" t="s">
        <v>18</v>
      </c>
      <c r="Q3314" s="1" t="s">
        <v>62</v>
      </c>
      <c r="R3314" s="1" t="s">
        <v>35</v>
      </c>
      <c r="S3314" s="1" t="s">
        <v>36</v>
      </c>
      <c r="T3314" s="1" t="s">
        <v>28</v>
      </c>
      <c r="U3314" s="1" t="s">
        <v>79</v>
      </c>
    </row>
    <row r="3315" spans="1:21" x14ac:dyDescent="0.25">
      <c r="A3315">
        <v>3317</v>
      </c>
      <c r="B3315">
        <f>IF(IFERROR(VLOOKUP(Origen[[#This Row],[Customer ID]],A3316:A7214,1,FALSE),0)&gt;0,1,0)</f>
        <v>0</v>
      </c>
      <c r="C3315">
        <v>42</v>
      </c>
      <c r="D3315" s="1" t="s">
        <v>134</v>
      </c>
      <c r="E3315" s="1" t="str">
        <f>IF(Origen[[#This Row],[Genero Sin Depurar]]="","Desconocido",Origen[[#This Row],[Genero Sin Depurar]])</f>
        <v>Female</v>
      </c>
      <c r="F3315" s="1" t="s">
        <v>107</v>
      </c>
      <c r="G3315" s="1" t="s">
        <v>4</v>
      </c>
      <c r="H3315" s="2">
        <v>51924</v>
      </c>
      <c r="I3315" s="2" t="str">
        <f>TEXT(Origen[[#This Row],[Fecha Compra]],"dddd")</f>
        <v>jueves</v>
      </c>
      <c r="J3315" s="7" t="str">
        <f>TEXT(MONTH(Origen[[#This Row],[Fecha Compra]]),"MM")</f>
        <v>01</v>
      </c>
      <c r="K3315" s="7">
        <f>YEAR(Origen[[#This Row],[Fecha Compra]])</f>
        <v>2042</v>
      </c>
      <c r="L3315">
        <v>5</v>
      </c>
      <c r="M3315">
        <v>45</v>
      </c>
      <c r="N3315">
        <f>Origen[[#This Row],[Unidades]]*Origen[[#This Row],[PVP]]</f>
        <v>225</v>
      </c>
      <c r="O3315" s="1" t="s">
        <v>112</v>
      </c>
      <c r="P3315" s="1" t="s">
        <v>26</v>
      </c>
      <c r="Q3315" s="1" t="s">
        <v>60</v>
      </c>
      <c r="R3315" s="1" t="s">
        <v>35</v>
      </c>
      <c r="S3315" s="1" t="s">
        <v>20</v>
      </c>
      <c r="T3315" s="1" t="s">
        <v>68</v>
      </c>
      <c r="U3315" s="1" t="s">
        <v>11</v>
      </c>
    </row>
    <row r="3316" spans="1:21" x14ac:dyDescent="0.25">
      <c r="A3316">
        <v>3318</v>
      </c>
      <c r="B3316">
        <f>IF(IFERROR(VLOOKUP(Origen[[#This Row],[Customer ID]],A3317:A7215,1,FALSE),0)&gt;0,1,0)</f>
        <v>0</v>
      </c>
      <c r="C3316">
        <v>21</v>
      </c>
      <c r="D3316" s="1" t="s">
        <v>134</v>
      </c>
      <c r="E3316" s="1" t="str">
        <f>IF(Origen[[#This Row],[Genero Sin Depurar]]="","Desconocido",Origen[[#This Row],[Genero Sin Depurar]])</f>
        <v>Female</v>
      </c>
      <c r="F3316" s="1" t="s">
        <v>106</v>
      </c>
      <c r="G3316" s="1" t="s">
        <v>49</v>
      </c>
      <c r="H3316" s="2">
        <v>51926</v>
      </c>
      <c r="I3316" s="2" t="str">
        <f>TEXT(Origen[[#This Row],[Fecha Compra]],"dddd")</f>
        <v>sábado</v>
      </c>
      <c r="J3316" s="7" t="str">
        <f>TEXT(MONTH(Origen[[#This Row],[Fecha Compra]]),"MM")</f>
        <v>01</v>
      </c>
      <c r="K3316" s="7">
        <f>YEAR(Origen[[#This Row],[Fecha Compra]])</f>
        <v>2042</v>
      </c>
      <c r="L3316">
        <v>30</v>
      </c>
      <c r="M3316">
        <v>67</v>
      </c>
      <c r="N3316">
        <f>Origen[[#This Row],[Unidades]]*Origen[[#This Row],[PVP]]</f>
        <v>2010</v>
      </c>
      <c r="O3316" s="1" t="s">
        <v>80</v>
      </c>
      <c r="P3316" s="1" t="s">
        <v>74</v>
      </c>
      <c r="Q3316" s="1" t="s">
        <v>51</v>
      </c>
      <c r="R3316" s="1" t="s">
        <v>35</v>
      </c>
      <c r="S3316" s="1" t="s">
        <v>36</v>
      </c>
      <c r="T3316" s="1" t="s">
        <v>15</v>
      </c>
      <c r="U3316" s="1" t="s">
        <v>40</v>
      </c>
    </row>
    <row r="3317" spans="1:21" x14ac:dyDescent="0.25">
      <c r="A3317">
        <v>3319</v>
      </c>
      <c r="B3317">
        <f>IF(IFERROR(VLOOKUP(Origen[[#This Row],[Customer ID]],A3318:A7216,1,FALSE),0)&gt;0,1,0)</f>
        <v>0</v>
      </c>
      <c r="C3317">
        <v>45</v>
      </c>
      <c r="D3317" s="1" t="s">
        <v>134</v>
      </c>
      <c r="E3317" s="1" t="str">
        <f>IF(Origen[[#This Row],[Genero Sin Depurar]]="","Desconocido",Origen[[#This Row],[Genero Sin Depurar]])</f>
        <v>Female</v>
      </c>
      <c r="F3317" s="1" t="s">
        <v>84</v>
      </c>
      <c r="G3317" s="1" t="s">
        <v>45</v>
      </c>
      <c r="H3317" s="2">
        <v>51928</v>
      </c>
      <c r="I3317" s="2" t="str">
        <f>TEXT(Origen[[#This Row],[Fecha Compra]],"dddd")</f>
        <v>lunes</v>
      </c>
      <c r="J3317" s="7" t="str">
        <f>TEXT(MONTH(Origen[[#This Row],[Fecha Compra]]),"MM")</f>
        <v>01</v>
      </c>
      <c r="K3317" s="7">
        <f>YEAR(Origen[[#This Row],[Fecha Compra]])</f>
        <v>2042</v>
      </c>
      <c r="L3317">
        <v>15</v>
      </c>
      <c r="M3317">
        <v>46</v>
      </c>
      <c r="N3317">
        <f>Origen[[#This Row],[Unidades]]*Origen[[#This Row],[PVP]]</f>
        <v>690</v>
      </c>
      <c r="O3317" s="1" t="s">
        <v>96</v>
      </c>
      <c r="P3317" s="1" t="s">
        <v>26</v>
      </c>
      <c r="Q3317" s="1" t="s">
        <v>60</v>
      </c>
      <c r="R3317" s="1" t="s">
        <v>35</v>
      </c>
      <c r="S3317" s="1" t="s">
        <v>20</v>
      </c>
      <c r="T3317" s="1" t="s">
        <v>28</v>
      </c>
      <c r="U3317" s="1" t="s">
        <v>70</v>
      </c>
    </row>
    <row r="3318" spans="1:21" x14ac:dyDescent="0.25">
      <c r="A3318">
        <v>3320</v>
      </c>
      <c r="B3318">
        <f>IF(IFERROR(VLOOKUP(Origen[[#This Row],[Customer ID]],A3319:A7217,1,FALSE),0)&gt;0,1,0)</f>
        <v>0</v>
      </c>
      <c r="C3318">
        <v>23</v>
      </c>
      <c r="D3318" s="1" t="s">
        <v>134</v>
      </c>
      <c r="E3318" s="1" t="str">
        <f>IF(Origen[[#This Row],[Genero Sin Depurar]]="","Desconocido",Origen[[#This Row],[Genero Sin Depurar]])</f>
        <v>Female</v>
      </c>
      <c r="F3318" s="1" t="s">
        <v>41</v>
      </c>
      <c r="G3318" s="1" t="s">
        <v>4</v>
      </c>
      <c r="H3318" s="2">
        <v>51930</v>
      </c>
      <c r="I3318" s="2" t="str">
        <f>TEXT(Origen[[#This Row],[Fecha Compra]],"dddd")</f>
        <v>miércoles</v>
      </c>
      <c r="J3318" s="7" t="str">
        <f>TEXT(MONTH(Origen[[#This Row],[Fecha Compra]]),"MM")</f>
        <v>01</v>
      </c>
      <c r="K3318" s="7">
        <f>YEAR(Origen[[#This Row],[Fecha Compra]])</f>
        <v>2042</v>
      </c>
      <c r="L3318">
        <v>17</v>
      </c>
      <c r="M3318">
        <v>31</v>
      </c>
      <c r="N3318">
        <f>Origen[[#This Row],[Unidades]]*Origen[[#This Row],[PVP]]</f>
        <v>527</v>
      </c>
      <c r="O3318" s="1" t="s">
        <v>96</v>
      </c>
      <c r="P3318" s="1" t="s">
        <v>26</v>
      </c>
      <c r="Q3318" s="1" t="s">
        <v>108</v>
      </c>
      <c r="R3318" s="1" t="s">
        <v>35</v>
      </c>
      <c r="S3318" s="1" t="s">
        <v>27</v>
      </c>
      <c r="T3318" s="1" t="s">
        <v>21</v>
      </c>
      <c r="U3318" s="1" t="s">
        <v>79</v>
      </c>
    </row>
    <row r="3319" spans="1:21" x14ac:dyDescent="0.25">
      <c r="A3319">
        <v>3321</v>
      </c>
      <c r="B3319">
        <f>IF(IFERROR(VLOOKUP(Origen[[#This Row],[Customer ID]],A3320:A7218,1,FALSE),0)&gt;0,1,0)</f>
        <v>0</v>
      </c>
      <c r="C3319">
        <v>66</v>
      </c>
      <c r="D3319" s="1" t="s">
        <v>134</v>
      </c>
      <c r="E3319" s="1" t="str">
        <f>IF(Origen[[#This Row],[Genero Sin Depurar]]="","Desconocido",Origen[[#This Row],[Genero Sin Depurar]])</f>
        <v>Female</v>
      </c>
      <c r="F3319" s="1" t="s">
        <v>3</v>
      </c>
      <c r="G3319" s="1" t="s">
        <v>4</v>
      </c>
      <c r="H3319" s="2">
        <v>51932</v>
      </c>
      <c r="I3319" s="2" t="str">
        <f>TEXT(Origen[[#This Row],[Fecha Compra]],"dddd")</f>
        <v>viernes</v>
      </c>
      <c r="J3319" s="7" t="str">
        <f>TEXT(MONTH(Origen[[#This Row],[Fecha Compra]]),"MM")</f>
        <v>01</v>
      </c>
      <c r="K3319" s="7">
        <f>YEAR(Origen[[#This Row],[Fecha Compra]])</f>
        <v>2042</v>
      </c>
      <c r="L3319">
        <v>45</v>
      </c>
      <c r="M3319">
        <v>44</v>
      </c>
      <c r="N3319">
        <f>Origen[[#This Row],[Unidades]]*Origen[[#This Row],[PVP]]</f>
        <v>1980</v>
      </c>
      <c r="O3319" s="1" t="s">
        <v>97</v>
      </c>
      <c r="P3319" s="1" t="s">
        <v>74</v>
      </c>
      <c r="Q3319" s="1" t="s">
        <v>47</v>
      </c>
      <c r="R3319" s="1" t="s">
        <v>39</v>
      </c>
      <c r="S3319" s="1" t="s">
        <v>52</v>
      </c>
      <c r="T3319" s="1" t="s">
        <v>15</v>
      </c>
      <c r="U3319" s="1" t="s">
        <v>79</v>
      </c>
    </row>
    <row r="3320" spans="1:21" x14ac:dyDescent="0.25">
      <c r="A3320">
        <v>3322</v>
      </c>
      <c r="B3320">
        <f>IF(IFERROR(VLOOKUP(Origen[[#This Row],[Customer ID]],A3321:A7219,1,FALSE),0)&gt;0,1,0)</f>
        <v>0</v>
      </c>
      <c r="C3320">
        <v>32</v>
      </c>
      <c r="D3320" s="1" t="s">
        <v>134</v>
      </c>
      <c r="E3320" s="1" t="str">
        <f>IF(Origen[[#This Row],[Genero Sin Depurar]]="","Desconocido",Origen[[#This Row],[Genero Sin Depurar]])</f>
        <v>Female</v>
      </c>
      <c r="F3320" s="1" t="s">
        <v>44</v>
      </c>
      <c r="G3320" s="1" t="s">
        <v>45</v>
      </c>
      <c r="H3320" s="2">
        <v>51934</v>
      </c>
      <c r="I3320" s="2" t="str">
        <f>TEXT(Origen[[#This Row],[Fecha Compra]],"dddd")</f>
        <v>domingo</v>
      </c>
      <c r="J3320" s="7" t="str">
        <f>TEXT(MONTH(Origen[[#This Row],[Fecha Compra]]),"MM")</f>
        <v>01</v>
      </c>
      <c r="K3320" s="7">
        <f>YEAR(Origen[[#This Row],[Fecha Compra]])</f>
        <v>2042</v>
      </c>
      <c r="L3320">
        <v>3</v>
      </c>
      <c r="M3320">
        <v>100</v>
      </c>
      <c r="N3320">
        <f>Origen[[#This Row],[Unidades]]*Origen[[#This Row],[PVP]]</f>
        <v>300</v>
      </c>
      <c r="O3320" s="1" t="s">
        <v>13</v>
      </c>
      <c r="P3320" s="1" t="s">
        <v>18</v>
      </c>
      <c r="Q3320" s="1" t="s">
        <v>43</v>
      </c>
      <c r="R3320" s="1" t="s">
        <v>8</v>
      </c>
      <c r="S3320" s="1" t="s">
        <v>27</v>
      </c>
      <c r="T3320" s="1" t="s">
        <v>10</v>
      </c>
      <c r="U3320" s="1" t="s">
        <v>31</v>
      </c>
    </row>
    <row r="3321" spans="1:21" x14ac:dyDescent="0.25">
      <c r="A3321">
        <v>3323</v>
      </c>
      <c r="B3321">
        <f>IF(IFERROR(VLOOKUP(Origen[[#This Row],[Customer ID]],A3322:A7220,1,FALSE),0)&gt;0,1,0)</f>
        <v>0</v>
      </c>
      <c r="C3321">
        <v>52</v>
      </c>
      <c r="D3321" s="1" t="s">
        <v>134</v>
      </c>
      <c r="E3321" s="1" t="str">
        <f>IF(Origen[[#This Row],[Genero Sin Depurar]]="","Desconocido",Origen[[#This Row],[Genero Sin Depurar]])</f>
        <v>Female</v>
      </c>
      <c r="F3321" s="1" t="s">
        <v>12</v>
      </c>
      <c r="G3321" s="1" t="s">
        <v>4</v>
      </c>
      <c r="H3321" s="2">
        <v>51936</v>
      </c>
      <c r="I3321" s="2" t="str">
        <f>TEXT(Origen[[#This Row],[Fecha Compra]],"dddd")</f>
        <v>martes</v>
      </c>
      <c r="J3321" s="7" t="str">
        <f>TEXT(MONTH(Origen[[#This Row],[Fecha Compra]]),"MM")</f>
        <v>01</v>
      </c>
      <c r="K3321" s="7">
        <f>YEAR(Origen[[#This Row],[Fecha Compra]])</f>
        <v>2042</v>
      </c>
      <c r="L3321">
        <v>43</v>
      </c>
      <c r="M3321">
        <v>92</v>
      </c>
      <c r="N3321">
        <f>Origen[[#This Row],[Unidades]]*Origen[[#This Row],[PVP]]</f>
        <v>3956</v>
      </c>
      <c r="O3321" s="1" t="s">
        <v>98</v>
      </c>
      <c r="P3321" s="1" t="s">
        <v>74</v>
      </c>
      <c r="Q3321" s="1" t="s">
        <v>103</v>
      </c>
      <c r="R3321" s="1" t="s">
        <v>8</v>
      </c>
      <c r="S3321" s="1" t="s">
        <v>27</v>
      </c>
      <c r="T3321" s="1" t="s">
        <v>28</v>
      </c>
      <c r="U3321" s="1" t="s">
        <v>22</v>
      </c>
    </row>
    <row r="3322" spans="1:21" x14ac:dyDescent="0.25">
      <c r="A3322">
        <v>3324</v>
      </c>
      <c r="B3322">
        <f>IF(IFERROR(VLOOKUP(Origen[[#This Row],[Customer ID]],A3323:A7221,1,FALSE),0)&gt;0,1,0)</f>
        <v>0</v>
      </c>
      <c r="C3322">
        <v>54</v>
      </c>
      <c r="D3322" s="1" t="s">
        <v>134</v>
      </c>
      <c r="E3322" s="1" t="str">
        <f>IF(Origen[[#This Row],[Genero Sin Depurar]]="","Desconocido",Origen[[#This Row],[Genero Sin Depurar]])</f>
        <v>Female</v>
      </c>
      <c r="F3322" s="1" t="s">
        <v>48</v>
      </c>
      <c r="G3322" s="1" t="s">
        <v>49</v>
      </c>
      <c r="H3322" s="2">
        <v>51938</v>
      </c>
      <c r="I3322" s="2" t="str">
        <f>TEXT(Origen[[#This Row],[Fecha Compra]],"dddd")</f>
        <v>jueves</v>
      </c>
      <c r="J3322" s="7" t="str">
        <f>TEXT(MONTH(Origen[[#This Row],[Fecha Compra]]),"MM")</f>
        <v>01</v>
      </c>
      <c r="K3322" s="7">
        <f>YEAR(Origen[[#This Row],[Fecha Compra]])</f>
        <v>2042</v>
      </c>
      <c r="L3322">
        <v>4</v>
      </c>
      <c r="M3322">
        <v>78</v>
      </c>
      <c r="N3322">
        <f>Origen[[#This Row],[Unidades]]*Origen[[#This Row],[PVP]]</f>
        <v>312</v>
      </c>
      <c r="O3322" s="1" t="s">
        <v>96</v>
      </c>
      <c r="P3322" s="1" t="s">
        <v>26</v>
      </c>
      <c r="Q3322" s="1" t="s">
        <v>116</v>
      </c>
      <c r="R3322" s="1" t="s">
        <v>8</v>
      </c>
      <c r="S3322" s="1" t="s">
        <v>20</v>
      </c>
      <c r="T3322" s="1" t="s">
        <v>21</v>
      </c>
      <c r="U3322" s="1" t="s">
        <v>70</v>
      </c>
    </row>
    <row r="3323" spans="1:21" x14ac:dyDescent="0.25">
      <c r="A3323">
        <v>3325</v>
      </c>
      <c r="B3323">
        <f>IF(IFERROR(VLOOKUP(Origen[[#This Row],[Customer ID]],A3324:A7222,1,FALSE),0)&gt;0,1,0)</f>
        <v>0</v>
      </c>
      <c r="C3323">
        <v>37</v>
      </c>
      <c r="D3323" s="1" t="s">
        <v>134</v>
      </c>
      <c r="E3323" s="1" t="str">
        <f>IF(Origen[[#This Row],[Genero Sin Depurar]]="","Desconocido",Origen[[#This Row],[Genero Sin Depurar]])</f>
        <v>Female</v>
      </c>
      <c r="F3323" s="1" t="s">
        <v>95</v>
      </c>
      <c r="G3323" s="1" t="s">
        <v>4</v>
      </c>
      <c r="H3323" s="2">
        <v>51940</v>
      </c>
      <c r="I3323" s="2" t="str">
        <f>TEXT(Origen[[#This Row],[Fecha Compra]],"dddd")</f>
        <v>sábado</v>
      </c>
      <c r="J3323" s="7" t="str">
        <f>TEXT(MONTH(Origen[[#This Row],[Fecha Compra]]),"MM")</f>
        <v>01</v>
      </c>
      <c r="K3323" s="7">
        <f>YEAR(Origen[[#This Row],[Fecha Compra]])</f>
        <v>2042</v>
      </c>
      <c r="L3323">
        <v>41</v>
      </c>
      <c r="M3323">
        <v>32</v>
      </c>
      <c r="N3323">
        <f>Origen[[#This Row],[Unidades]]*Origen[[#This Row],[PVP]]</f>
        <v>1312</v>
      </c>
      <c r="O3323" s="1" t="s">
        <v>50</v>
      </c>
      <c r="P3323" s="1" t="s">
        <v>18</v>
      </c>
      <c r="Q3323" s="1" t="s">
        <v>90</v>
      </c>
      <c r="R3323" s="1" t="s">
        <v>39</v>
      </c>
      <c r="S3323" s="1" t="s">
        <v>36</v>
      </c>
      <c r="T3323" s="1" t="s">
        <v>10</v>
      </c>
      <c r="U3323" s="1" t="s">
        <v>22</v>
      </c>
    </row>
    <row r="3324" spans="1:21" x14ac:dyDescent="0.25">
      <c r="A3324">
        <v>3326</v>
      </c>
      <c r="B3324">
        <f>IF(IFERROR(VLOOKUP(Origen[[#This Row],[Customer ID]],A3325:A7223,1,FALSE),0)&gt;0,1,0)</f>
        <v>0</v>
      </c>
      <c r="C3324">
        <v>29</v>
      </c>
      <c r="D3324" s="1" t="s">
        <v>134</v>
      </c>
      <c r="E3324" s="1" t="str">
        <f>IF(Origen[[#This Row],[Genero Sin Depurar]]="","Desconocido",Origen[[#This Row],[Genero Sin Depurar]])</f>
        <v>Female</v>
      </c>
      <c r="F3324" s="1" t="s">
        <v>23</v>
      </c>
      <c r="G3324" s="1" t="s">
        <v>24</v>
      </c>
      <c r="H3324" s="2">
        <v>51942</v>
      </c>
      <c r="I3324" s="2" t="str">
        <f>TEXT(Origen[[#This Row],[Fecha Compra]],"dddd")</f>
        <v>lunes</v>
      </c>
      <c r="J3324" s="7" t="str">
        <f>TEXT(MONTH(Origen[[#This Row],[Fecha Compra]]),"MM")</f>
        <v>01</v>
      </c>
      <c r="K3324" s="7">
        <f>YEAR(Origen[[#This Row],[Fecha Compra]])</f>
        <v>2042</v>
      </c>
      <c r="L3324">
        <v>16</v>
      </c>
      <c r="M3324">
        <v>97</v>
      </c>
      <c r="N3324">
        <f>Origen[[#This Row],[Unidades]]*Origen[[#This Row],[PVP]]</f>
        <v>1552</v>
      </c>
      <c r="O3324" s="1" t="s">
        <v>102</v>
      </c>
      <c r="P3324" s="1" t="s">
        <v>26</v>
      </c>
      <c r="Q3324" s="1" t="s">
        <v>14</v>
      </c>
      <c r="R3324" s="1" t="s">
        <v>39</v>
      </c>
      <c r="S3324" s="1" t="s">
        <v>52</v>
      </c>
      <c r="T3324" s="1" t="s">
        <v>10</v>
      </c>
      <c r="U3324" s="1" t="s">
        <v>70</v>
      </c>
    </row>
    <row r="3325" spans="1:21" x14ac:dyDescent="0.25">
      <c r="A3325">
        <v>3327</v>
      </c>
      <c r="B3325">
        <f>IF(IFERROR(VLOOKUP(Origen[[#This Row],[Customer ID]],A3326:A7224,1,FALSE),0)&gt;0,1,0)</f>
        <v>0</v>
      </c>
      <c r="C3325">
        <v>47</v>
      </c>
      <c r="D3325" s="1" t="s">
        <v>134</v>
      </c>
      <c r="E3325" s="1" t="str">
        <f>IF(Origen[[#This Row],[Genero Sin Depurar]]="","Desconocido",Origen[[#This Row],[Genero Sin Depurar]])</f>
        <v>Female</v>
      </c>
      <c r="F3325" s="1" t="s">
        <v>125</v>
      </c>
      <c r="G3325" s="1" t="s">
        <v>49</v>
      </c>
      <c r="H3325" s="2">
        <v>51944</v>
      </c>
      <c r="I3325" s="2" t="str">
        <f>TEXT(Origen[[#This Row],[Fecha Compra]],"dddd")</f>
        <v>miércoles</v>
      </c>
      <c r="J3325" s="7" t="str">
        <f>TEXT(MONTH(Origen[[#This Row],[Fecha Compra]]),"MM")</f>
        <v>01</v>
      </c>
      <c r="K3325" s="7">
        <f>YEAR(Origen[[#This Row],[Fecha Compra]])</f>
        <v>2042</v>
      </c>
      <c r="L3325">
        <v>10</v>
      </c>
      <c r="M3325">
        <v>95</v>
      </c>
      <c r="N3325">
        <f>Origen[[#This Row],[Unidades]]*Origen[[#This Row],[PVP]]</f>
        <v>950</v>
      </c>
      <c r="O3325" s="1" t="s">
        <v>96</v>
      </c>
      <c r="P3325" s="1" t="s">
        <v>26</v>
      </c>
      <c r="Q3325" s="1" t="s">
        <v>118</v>
      </c>
      <c r="R3325" s="1" t="s">
        <v>35</v>
      </c>
      <c r="S3325" s="1" t="s">
        <v>36</v>
      </c>
      <c r="T3325" s="1" t="s">
        <v>68</v>
      </c>
      <c r="U3325" s="1" t="s">
        <v>31</v>
      </c>
    </row>
    <row r="3326" spans="1:21" x14ac:dyDescent="0.25">
      <c r="A3326">
        <v>3328</v>
      </c>
      <c r="B3326">
        <f>IF(IFERROR(VLOOKUP(Origen[[#This Row],[Customer ID]],A3327:A7225,1,FALSE),0)&gt;0,1,0)</f>
        <v>0</v>
      </c>
      <c r="C3326">
        <v>47</v>
      </c>
      <c r="D3326" s="1" t="s">
        <v>134</v>
      </c>
      <c r="E3326" s="1" t="str">
        <f>IF(Origen[[#This Row],[Genero Sin Depurar]]="","Desconocido",Origen[[#This Row],[Genero Sin Depurar]])</f>
        <v>Female</v>
      </c>
      <c r="F3326" s="1" t="s">
        <v>41</v>
      </c>
      <c r="G3326" s="1" t="s">
        <v>4</v>
      </c>
      <c r="H3326" s="2">
        <v>51946</v>
      </c>
      <c r="I3326" s="2" t="str">
        <f>TEXT(Origen[[#This Row],[Fecha Compra]],"dddd")</f>
        <v>viernes</v>
      </c>
      <c r="J3326" s="7" t="str">
        <f>TEXT(MONTH(Origen[[#This Row],[Fecha Compra]]),"MM")</f>
        <v>01</v>
      </c>
      <c r="K3326" s="7">
        <f>YEAR(Origen[[#This Row],[Fecha Compra]])</f>
        <v>2042</v>
      </c>
      <c r="L3326">
        <v>2</v>
      </c>
      <c r="M3326">
        <v>64</v>
      </c>
      <c r="N3326">
        <f>Origen[[#This Row],[Unidades]]*Origen[[#This Row],[PVP]]</f>
        <v>128</v>
      </c>
      <c r="O3326" s="1" t="s">
        <v>121</v>
      </c>
      <c r="P3326" s="1" t="s">
        <v>26</v>
      </c>
      <c r="Q3326" s="1" t="s">
        <v>76</v>
      </c>
      <c r="R3326" s="1" t="s">
        <v>19</v>
      </c>
      <c r="S3326" s="1" t="s">
        <v>9</v>
      </c>
      <c r="T3326" s="1" t="s">
        <v>68</v>
      </c>
      <c r="U3326" s="1" t="s">
        <v>40</v>
      </c>
    </row>
    <row r="3327" spans="1:21" x14ac:dyDescent="0.25">
      <c r="A3327">
        <v>3329</v>
      </c>
      <c r="B3327">
        <f>IF(IFERROR(VLOOKUP(Origen[[#This Row],[Customer ID]],A3328:A7226,1,FALSE),0)&gt;0,1,0)</f>
        <v>0</v>
      </c>
      <c r="C3327">
        <v>42</v>
      </c>
      <c r="D3327" s="1" t="s">
        <v>134</v>
      </c>
      <c r="E3327" s="1" t="str">
        <f>IF(Origen[[#This Row],[Genero Sin Depurar]]="","Desconocido",Origen[[#This Row],[Genero Sin Depurar]])</f>
        <v>Female</v>
      </c>
      <c r="F3327" s="1" t="s">
        <v>23</v>
      </c>
      <c r="G3327" s="1" t="s">
        <v>24</v>
      </c>
      <c r="H3327" s="2">
        <v>51948</v>
      </c>
      <c r="I3327" s="2" t="str">
        <f>TEXT(Origen[[#This Row],[Fecha Compra]],"dddd")</f>
        <v>domingo</v>
      </c>
      <c r="J3327" s="7" t="str">
        <f>TEXT(MONTH(Origen[[#This Row],[Fecha Compra]]),"MM")</f>
        <v>01</v>
      </c>
      <c r="K3327" s="7">
        <f>YEAR(Origen[[#This Row],[Fecha Compra]])</f>
        <v>2042</v>
      </c>
      <c r="L3327">
        <v>11</v>
      </c>
      <c r="M3327">
        <v>35</v>
      </c>
      <c r="N3327">
        <f>Origen[[#This Row],[Unidades]]*Origen[[#This Row],[PVP]]</f>
        <v>385</v>
      </c>
      <c r="O3327" s="1" t="s">
        <v>132</v>
      </c>
      <c r="P3327" s="1" t="s">
        <v>26</v>
      </c>
      <c r="Q3327" s="1" t="s">
        <v>65</v>
      </c>
      <c r="R3327" s="1" t="s">
        <v>19</v>
      </c>
      <c r="S3327" s="1" t="s">
        <v>20</v>
      </c>
      <c r="T3327" s="1" t="s">
        <v>15</v>
      </c>
      <c r="U3327" s="1" t="s">
        <v>58</v>
      </c>
    </row>
    <row r="3328" spans="1:21" x14ac:dyDescent="0.25">
      <c r="A3328">
        <v>3330</v>
      </c>
      <c r="B3328">
        <f>IF(IFERROR(VLOOKUP(Origen[[#This Row],[Customer ID]],A3329:A7227,1,FALSE),0)&gt;0,1,0)</f>
        <v>0</v>
      </c>
      <c r="C3328">
        <v>34</v>
      </c>
      <c r="D3328" s="1" t="s">
        <v>134</v>
      </c>
      <c r="E3328" s="1" t="str">
        <f>IF(Origen[[#This Row],[Genero Sin Depurar]]="","Desconocido",Origen[[#This Row],[Genero Sin Depurar]])</f>
        <v>Female</v>
      </c>
      <c r="F3328" s="1" t="s">
        <v>114</v>
      </c>
      <c r="G3328" s="1" t="s">
        <v>49</v>
      </c>
      <c r="H3328" s="2">
        <v>51950</v>
      </c>
      <c r="I3328" s="2" t="str">
        <f>TEXT(Origen[[#This Row],[Fecha Compra]],"dddd")</f>
        <v>martes</v>
      </c>
      <c r="J3328" s="7" t="str">
        <f>TEXT(MONTH(Origen[[#This Row],[Fecha Compra]]),"MM")</f>
        <v>01</v>
      </c>
      <c r="K3328" s="7">
        <f>YEAR(Origen[[#This Row],[Fecha Compra]])</f>
        <v>2042</v>
      </c>
      <c r="L3328">
        <v>1</v>
      </c>
      <c r="M3328">
        <v>54</v>
      </c>
      <c r="N3328">
        <f>Origen[[#This Row],[Unidades]]*Origen[[#This Row],[PVP]]</f>
        <v>54</v>
      </c>
      <c r="O3328" s="1" t="s">
        <v>109</v>
      </c>
      <c r="P3328" s="1" t="s">
        <v>26</v>
      </c>
      <c r="Q3328" s="1" t="s">
        <v>7</v>
      </c>
      <c r="R3328" s="1" t="s">
        <v>8</v>
      </c>
      <c r="S3328" s="1" t="s">
        <v>9</v>
      </c>
      <c r="T3328" s="1" t="s">
        <v>68</v>
      </c>
      <c r="U3328" s="1" t="s">
        <v>58</v>
      </c>
    </row>
    <row r="3329" spans="1:21" x14ac:dyDescent="0.25">
      <c r="A3329">
        <v>3331</v>
      </c>
      <c r="B3329">
        <f>IF(IFERROR(VLOOKUP(Origen[[#This Row],[Customer ID]],A3330:A7228,1,FALSE),0)&gt;0,1,0)</f>
        <v>0</v>
      </c>
      <c r="C3329">
        <v>38</v>
      </c>
      <c r="D3329" s="1" t="s">
        <v>134</v>
      </c>
      <c r="E3329" s="1" t="str">
        <f>IF(Origen[[#This Row],[Genero Sin Depurar]]="","Desconocido",Origen[[#This Row],[Genero Sin Depurar]])</f>
        <v>Female</v>
      </c>
      <c r="F3329" s="1" t="s">
        <v>32</v>
      </c>
      <c r="G3329" s="1" t="s">
        <v>24</v>
      </c>
      <c r="H3329" s="2">
        <v>51952</v>
      </c>
      <c r="I3329" s="2" t="str">
        <f>TEXT(Origen[[#This Row],[Fecha Compra]],"dddd")</f>
        <v>jueves</v>
      </c>
      <c r="J3329" s="7" t="str">
        <f>TEXT(MONTH(Origen[[#This Row],[Fecha Compra]]),"MM")</f>
        <v>01</v>
      </c>
      <c r="K3329" s="7">
        <f>YEAR(Origen[[#This Row],[Fecha Compra]])</f>
        <v>2042</v>
      </c>
      <c r="L3329">
        <v>41</v>
      </c>
      <c r="M3329">
        <v>96</v>
      </c>
      <c r="N3329">
        <f>Origen[[#This Row],[Unidades]]*Origen[[#This Row],[PVP]]</f>
        <v>3936</v>
      </c>
      <c r="O3329" s="1" t="s">
        <v>50</v>
      </c>
      <c r="P3329" s="1" t="s">
        <v>26</v>
      </c>
      <c r="Q3329" s="1" t="s">
        <v>76</v>
      </c>
      <c r="R3329" s="1" t="s">
        <v>19</v>
      </c>
      <c r="S3329" s="1" t="s">
        <v>52</v>
      </c>
      <c r="T3329" s="1" t="s">
        <v>57</v>
      </c>
      <c r="U3329" s="1" t="s">
        <v>40</v>
      </c>
    </row>
    <row r="3330" spans="1:21" x14ac:dyDescent="0.25">
      <c r="A3330">
        <v>3332</v>
      </c>
      <c r="B3330">
        <f>IF(IFERROR(VLOOKUP(Origen[[#This Row],[Customer ID]],A3331:A7229,1,FALSE),0)&gt;0,1,0)</f>
        <v>0</v>
      </c>
      <c r="C3330">
        <v>55</v>
      </c>
      <c r="D3330" s="1" t="s">
        <v>134</v>
      </c>
      <c r="E3330" s="1" t="str">
        <f>IF(Origen[[#This Row],[Genero Sin Depurar]]="","Desconocido",Origen[[#This Row],[Genero Sin Depurar]])</f>
        <v>Female</v>
      </c>
      <c r="F3330" s="1" t="s">
        <v>71</v>
      </c>
      <c r="G3330" s="1" t="s">
        <v>49</v>
      </c>
      <c r="H3330" s="2">
        <v>51954</v>
      </c>
      <c r="I3330" s="2" t="str">
        <f>TEXT(Origen[[#This Row],[Fecha Compra]],"dddd")</f>
        <v>sábado</v>
      </c>
      <c r="J3330" s="7" t="str">
        <f>TEXT(MONTH(Origen[[#This Row],[Fecha Compra]]),"MM")</f>
        <v>01</v>
      </c>
      <c r="K3330" s="7">
        <f>YEAR(Origen[[#This Row],[Fecha Compra]])</f>
        <v>2042</v>
      </c>
      <c r="L3330">
        <v>39</v>
      </c>
      <c r="M3330">
        <v>58</v>
      </c>
      <c r="N3330">
        <f>Origen[[#This Row],[Unidades]]*Origen[[#This Row],[PVP]]</f>
        <v>2262</v>
      </c>
      <c r="O3330" s="1" t="s">
        <v>81</v>
      </c>
      <c r="P3330" s="1" t="s">
        <v>26</v>
      </c>
      <c r="Q3330" s="1" t="s">
        <v>51</v>
      </c>
      <c r="R3330" s="1" t="s">
        <v>35</v>
      </c>
      <c r="S3330" s="1" t="s">
        <v>20</v>
      </c>
      <c r="T3330" s="1" t="s">
        <v>28</v>
      </c>
      <c r="U3330" s="1" t="s">
        <v>40</v>
      </c>
    </row>
    <row r="3331" spans="1:21" x14ac:dyDescent="0.25">
      <c r="A3331">
        <v>3333</v>
      </c>
      <c r="B3331">
        <f>IF(IFERROR(VLOOKUP(Origen[[#This Row],[Customer ID]],A3332:A7230,1,FALSE),0)&gt;0,1,0)</f>
        <v>0</v>
      </c>
      <c r="C3331">
        <v>27</v>
      </c>
      <c r="D3331" s="1" t="s">
        <v>134</v>
      </c>
      <c r="E3331" s="1" t="str">
        <f>IF(Origen[[#This Row],[Genero Sin Depurar]]="","Desconocido",Origen[[#This Row],[Genero Sin Depurar]])</f>
        <v>Female</v>
      </c>
      <c r="F3331" s="1" t="s">
        <v>95</v>
      </c>
      <c r="G3331" s="1" t="s">
        <v>4</v>
      </c>
      <c r="H3331" s="2">
        <v>51956</v>
      </c>
      <c r="I3331" s="2" t="str">
        <f>TEXT(Origen[[#This Row],[Fecha Compra]],"dddd")</f>
        <v>lunes</v>
      </c>
      <c r="J3331" s="7" t="str">
        <f>TEXT(MONTH(Origen[[#This Row],[Fecha Compra]]),"MM")</f>
        <v>01</v>
      </c>
      <c r="K3331" s="7">
        <f>YEAR(Origen[[#This Row],[Fecha Compra]])</f>
        <v>2042</v>
      </c>
      <c r="L3331">
        <v>1</v>
      </c>
      <c r="M3331">
        <v>23</v>
      </c>
      <c r="N3331">
        <f>Origen[[#This Row],[Unidades]]*Origen[[#This Row],[PVP]]</f>
        <v>23</v>
      </c>
      <c r="O3331" s="1" t="s">
        <v>131</v>
      </c>
      <c r="P3331" s="1" t="s">
        <v>26</v>
      </c>
      <c r="Q3331" s="1" t="s">
        <v>47</v>
      </c>
      <c r="R3331" s="1" t="s">
        <v>35</v>
      </c>
      <c r="S3331" s="1" t="s">
        <v>52</v>
      </c>
      <c r="T3331" s="1" t="s">
        <v>28</v>
      </c>
      <c r="U3331" s="1" t="s">
        <v>58</v>
      </c>
    </row>
    <row r="3332" spans="1:21" x14ac:dyDescent="0.25">
      <c r="A3332">
        <v>3334</v>
      </c>
      <c r="B3332">
        <f>IF(IFERROR(VLOOKUP(Origen[[#This Row],[Customer ID]],A3333:A7231,1,FALSE),0)&gt;0,1,0)</f>
        <v>0</v>
      </c>
      <c r="C3332">
        <v>55</v>
      </c>
      <c r="D3332" s="1" t="s">
        <v>134</v>
      </c>
      <c r="E3332" s="1" t="str">
        <f>IF(Origen[[#This Row],[Genero Sin Depurar]]="","Desconocido",Origen[[#This Row],[Genero Sin Depurar]])</f>
        <v>Female</v>
      </c>
      <c r="F3332" s="1" t="s">
        <v>16</v>
      </c>
      <c r="G3332" s="1" t="s">
        <v>4</v>
      </c>
      <c r="H3332" s="2">
        <v>51958</v>
      </c>
      <c r="I3332" s="2" t="str">
        <f>TEXT(Origen[[#This Row],[Fecha Compra]],"dddd")</f>
        <v>miércoles</v>
      </c>
      <c r="J3332" s="7" t="str">
        <f>TEXT(MONTH(Origen[[#This Row],[Fecha Compra]]),"MM")</f>
        <v>01</v>
      </c>
      <c r="K3332" s="7">
        <f>YEAR(Origen[[#This Row],[Fecha Compra]])</f>
        <v>2042</v>
      </c>
      <c r="L3332">
        <v>3</v>
      </c>
      <c r="M3332">
        <v>35</v>
      </c>
      <c r="N3332">
        <f>Origen[[#This Row],[Unidades]]*Origen[[#This Row],[PVP]]</f>
        <v>105</v>
      </c>
      <c r="O3332" s="1" t="s">
        <v>130</v>
      </c>
      <c r="P3332" s="1" t="s">
        <v>26</v>
      </c>
      <c r="Q3332" s="1" t="s">
        <v>65</v>
      </c>
      <c r="R3332" s="1" t="s">
        <v>19</v>
      </c>
      <c r="S3332" s="1" t="s">
        <v>9</v>
      </c>
      <c r="T3332" s="1" t="s">
        <v>28</v>
      </c>
      <c r="U3332" s="1" t="s">
        <v>70</v>
      </c>
    </row>
    <row r="3333" spans="1:21" x14ac:dyDescent="0.25">
      <c r="A3333">
        <v>3335</v>
      </c>
      <c r="B3333">
        <f>IF(IFERROR(VLOOKUP(Origen[[#This Row],[Customer ID]],A3334:A7232,1,FALSE),0)&gt;0,1,0)</f>
        <v>0</v>
      </c>
      <c r="C3333">
        <v>66</v>
      </c>
      <c r="D3333" s="1" t="s">
        <v>134</v>
      </c>
      <c r="E3333" s="1" t="str">
        <f>IF(Origen[[#This Row],[Genero Sin Depurar]]="","Desconocido",Origen[[#This Row],[Genero Sin Depurar]])</f>
        <v>Female</v>
      </c>
      <c r="F3333" s="1" t="s">
        <v>37</v>
      </c>
      <c r="G3333" s="1" t="s">
        <v>4</v>
      </c>
      <c r="H3333" s="2">
        <v>51960</v>
      </c>
      <c r="I3333" s="2" t="str">
        <f>TEXT(Origen[[#This Row],[Fecha Compra]],"dddd")</f>
        <v>viernes</v>
      </c>
      <c r="J3333" s="7" t="str">
        <f>TEXT(MONTH(Origen[[#This Row],[Fecha Compra]]),"MM")</f>
        <v>01</v>
      </c>
      <c r="K3333" s="7">
        <f>YEAR(Origen[[#This Row],[Fecha Compra]])</f>
        <v>2042</v>
      </c>
      <c r="L3333">
        <v>21</v>
      </c>
      <c r="M3333">
        <v>23</v>
      </c>
      <c r="N3333">
        <f>Origen[[#This Row],[Unidades]]*Origen[[#This Row],[PVP]]</f>
        <v>483</v>
      </c>
      <c r="O3333" s="1" t="s">
        <v>81</v>
      </c>
      <c r="P3333" s="1" t="s">
        <v>26</v>
      </c>
      <c r="Q3333" s="1" t="s">
        <v>100</v>
      </c>
      <c r="R3333" s="1" t="s">
        <v>35</v>
      </c>
      <c r="S3333" s="1" t="s">
        <v>20</v>
      </c>
      <c r="T3333" s="1" t="s">
        <v>21</v>
      </c>
      <c r="U3333" s="1" t="s">
        <v>31</v>
      </c>
    </row>
    <row r="3334" spans="1:21" x14ac:dyDescent="0.25">
      <c r="A3334">
        <v>3336</v>
      </c>
      <c r="B3334">
        <f>IF(IFERROR(VLOOKUP(Origen[[#This Row],[Customer ID]],A3335:A7233,1,FALSE),0)&gt;0,1,0)</f>
        <v>0</v>
      </c>
      <c r="C3334">
        <v>44</v>
      </c>
      <c r="D3334" s="1" t="s">
        <v>134</v>
      </c>
      <c r="E3334" s="1" t="str">
        <f>IF(Origen[[#This Row],[Genero Sin Depurar]]="","Desconocido",Origen[[#This Row],[Genero Sin Depurar]])</f>
        <v>Female</v>
      </c>
      <c r="F3334" s="1" t="s">
        <v>106</v>
      </c>
      <c r="G3334" s="1" t="s">
        <v>49</v>
      </c>
      <c r="H3334" s="2">
        <v>51962</v>
      </c>
      <c r="I3334" s="2" t="str">
        <f>TEXT(Origen[[#This Row],[Fecha Compra]],"dddd")</f>
        <v>domingo</v>
      </c>
      <c r="J3334" s="7" t="str">
        <f>TEXT(MONTH(Origen[[#This Row],[Fecha Compra]]),"MM")</f>
        <v>01</v>
      </c>
      <c r="K3334" s="7">
        <f>YEAR(Origen[[#This Row],[Fecha Compra]])</f>
        <v>2042</v>
      </c>
      <c r="L3334">
        <v>48</v>
      </c>
      <c r="M3334">
        <v>94</v>
      </c>
      <c r="N3334">
        <f>Origen[[#This Row],[Unidades]]*Origen[[#This Row],[PVP]]</f>
        <v>4512</v>
      </c>
      <c r="O3334" s="1" t="s">
        <v>87</v>
      </c>
      <c r="P3334" s="1" t="s">
        <v>74</v>
      </c>
      <c r="Q3334" s="1" t="s">
        <v>91</v>
      </c>
      <c r="R3334" s="1" t="s">
        <v>8</v>
      </c>
      <c r="S3334" s="1" t="s">
        <v>9</v>
      </c>
      <c r="T3334" s="1" t="s">
        <v>57</v>
      </c>
      <c r="U3334" s="1" t="s">
        <v>40</v>
      </c>
    </row>
    <row r="3335" spans="1:21" x14ac:dyDescent="0.25">
      <c r="A3335">
        <v>3337</v>
      </c>
      <c r="B3335">
        <f>IF(IFERROR(VLOOKUP(Origen[[#This Row],[Customer ID]],A3336:A7234,1,FALSE),0)&gt;0,1,0)</f>
        <v>0</v>
      </c>
      <c r="C3335">
        <v>39</v>
      </c>
      <c r="D3335" s="1" t="s">
        <v>134</v>
      </c>
      <c r="E3335" s="1" t="str">
        <f>IF(Origen[[#This Row],[Genero Sin Depurar]]="","Desconocido",Origen[[#This Row],[Genero Sin Depurar]])</f>
        <v>Female</v>
      </c>
      <c r="F3335" s="1" t="s">
        <v>3</v>
      </c>
      <c r="G3335" s="1" t="s">
        <v>4</v>
      </c>
      <c r="H3335" s="2">
        <v>51964</v>
      </c>
      <c r="I3335" s="2" t="str">
        <f>TEXT(Origen[[#This Row],[Fecha Compra]],"dddd")</f>
        <v>martes</v>
      </c>
      <c r="J3335" s="7" t="str">
        <f>TEXT(MONTH(Origen[[#This Row],[Fecha Compra]]),"MM")</f>
        <v>01</v>
      </c>
      <c r="K3335" s="7">
        <f>YEAR(Origen[[#This Row],[Fecha Compra]])</f>
        <v>2042</v>
      </c>
      <c r="L3335">
        <v>24</v>
      </c>
      <c r="M3335">
        <v>45</v>
      </c>
      <c r="N3335">
        <f>Origen[[#This Row],[Unidades]]*Origen[[#This Row],[PVP]]</f>
        <v>1080</v>
      </c>
      <c r="O3335" s="1" t="s">
        <v>38</v>
      </c>
      <c r="P3335" s="1" t="s">
        <v>26</v>
      </c>
      <c r="Q3335" s="1" t="s">
        <v>92</v>
      </c>
      <c r="R3335" s="1" t="s">
        <v>39</v>
      </c>
      <c r="S3335" s="1" t="s">
        <v>20</v>
      </c>
      <c r="T3335" s="1" t="s">
        <v>68</v>
      </c>
      <c r="U3335" s="1" t="s">
        <v>31</v>
      </c>
    </row>
    <row r="3336" spans="1:21" x14ac:dyDescent="0.25">
      <c r="A3336">
        <v>3338</v>
      </c>
      <c r="B3336">
        <f>IF(IFERROR(VLOOKUP(Origen[[#This Row],[Customer ID]],A3337:A7235,1,FALSE),0)&gt;0,1,0)</f>
        <v>0</v>
      </c>
      <c r="C3336">
        <v>23</v>
      </c>
      <c r="D3336" s="1" t="s">
        <v>134</v>
      </c>
      <c r="E3336" s="1" t="str">
        <f>IF(Origen[[#This Row],[Genero Sin Depurar]]="","Desconocido",Origen[[#This Row],[Genero Sin Depurar]])</f>
        <v>Female</v>
      </c>
      <c r="F3336" s="1" t="s">
        <v>84</v>
      </c>
      <c r="G3336" s="1" t="s">
        <v>45</v>
      </c>
      <c r="H3336" s="2">
        <v>51966</v>
      </c>
      <c r="I3336" s="2" t="str">
        <f>TEXT(Origen[[#This Row],[Fecha Compra]],"dddd")</f>
        <v>jueves</v>
      </c>
      <c r="J3336" s="7" t="str">
        <f>TEXT(MONTH(Origen[[#This Row],[Fecha Compra]]),"MM")</f>
        <v>01</v>
      </c>
      <c r="K3336" s="7">
        <f>YEAR(Origen[[#This Row],[Fecha Compra]])</f>
        <v>2042</v>
      </c>
      <c r="L3336">
        <v>45</v>
      </c>
      <c r="M3336">
        <v>23</v>
      </c>
      <c r="N3336">
        <f>Origen[[#This Row],[Unidades]]*Origen[[#This Row],[PVP]]</f>
        <v>1035</v>
      </c>
      <c r="O3336" s="1" t="s">
        <v>99</v>
      </c>
      <c r="P3336" s="1" t="s">
        <v>6</v>
      </c>
      <c r="Q3336" s="1" t="s">
        <v>126</v>
      </c>
      <c r="R3336" s="1" t="s">
        <v>8</v>
      </c>
      <c r="S3336" s="1" t="s">
        <v>52</v>
      </c>
      <c r="T3336" s="1" t="s">
        <v>57</v>
      </c>
      <c r="U3336" s="1" t="s">
        <v>58</v>
      </c>
    </row>
    <row r="3337" spans="1:21" x14ac:dyDescent="0.25">
      <c r="A3337">
        <v>3339</v>
      </c>
      <c r="B3337">
        <f>IF(IFERROR(VLOOKUP(Origen[[#This Row],[Customer ID]],A3338:A7236,1,FALSE),0)&gt;0,1,0)</f>
        <v>0</v>
      </c>
      <c r="C3337">
        <v>29</v>
      </c>
      <c r="D3337" s="1" t="s">
        <v>134</v>
      </c>
      <c r="E3337" s="1" t="str">
        <f>IF(Origen[[#This Row],[Genero Sin Depurar]]="","Desconocido",Origen[[#This Row],[Genero Sin Depurar]])</f>
        <v>Female</v>
      </c>
      <c r="F3337" s="1" t="s">
        <v>69</v>
      </c>
      <c r="G3337" s="1" t="s">
        <v>4</v>
      </c>
      <c r="H3337" s="2">
        <v>51968</v>
      </c>
      <c r="I3337" s="2" t="str">
        <f>TEXT(Origen[[#This Row],[Fecha Compra]],"dddd")</f>
        <v>sábado</v>
      </c>
      <c r="J3337" s="7" t="str">
        <f>TEXT(MONTH(Origen[[#This Row],[Fecha Compra]]),"MM")</f>
        <v>01</v>
      </c>
      <c r="K3337" s="7">
        <f>YEAR(Origen[[#This Row],[Fecha Compra]])</f>
        <v>2042</v>
      </c>
      <c r="L3337">
        <v>46</v>
      </c>
      <c r="M3337">
        <v>94</v>
      </c>
      <c r="N3337">
        <f>Origen[[#This Row],[Unidades]]*Origen[[#This Row],[PVP]]</f>
        <v>4324</v>
      </c>
      <c r="O3337" s="1" t="s">
        <v>130</v>
      </c>
      <c r="P3337" s="1" t="s">
        <v>6</v>
      </c>
      <c r="Q3337" s="1" t="s">
        <v>34</v>
      </c>
      <c r="R3337" s="1" t="s">
        <v>8</v>
      </c>
      <c r="S3337" s="1" t="s">
        <v>52</v>
      </c>
      <c r="T3337" s="1" t="s">
        <v>21</v>
      </c>
      <c r="U3337" s="1" t="s">
        <v>70</v>
      </c>
    </row>
    <row r="3338" spans="1:21" x14ac:dyDescent="0.25">
      <c r="A3338">
        <v>3340</v>
      </c>
      <c r="B3338">
        <f>IF(IFERROR(VLOOKUP(Origen[[#This Row],[Customer ID]],A3339:A7237,1,FALSE),0)&gt;0,1,0)</f>
        <v>0</v>
      </c>
      <c r="C3338">
        <v>20</v>
      </c>
      <c r="D3338" s="1" t="s">
        <v>134</v>
      </c>
      <c r="E3338" s="1" t="str">
        <f>IF(Origen[[#This Row],[Genero Sin Depurar]]="","Desconocido",Origen[[#This Row],[Genero Sin Depurar]])</f>
        <v>Female</v>
      </c>
      <c r="F3338" s="1" t="s">
        <v>125</v>
      </c>
      <c r="G3338" s="1" t="s">
        <v>49</v>
      </c>
      <c r="H3338" s="2">
        <v>51970</v>
      </c>
      <c r="I3338" s="2" t="str">
        <f>TEXT(Origen[[#This Row],[Fecha Compra]],"dddd")</f>
        <v>lunes</v>
      </c>
      <c r="J3338" s="7" t="str">
        <f>TEXT(MONTH(Origen[[#This Row],[Fecha Compra]]),"MM")</f>
        <v>01</v>
      </c>
      <c r="K3338" s="7">
        <f>YEAR(Origen[[#This Row],[Fecha Compra]])</f>
        <v>2042</v>
      </c>
      <c r="L3338">
        <v>35</v>
      </c>
      <c r="M3338">
        <v>99</v>
      </c>
      <c r="N3338">
        <f>Origen[[#This Row],[Unidades]]*Origen[[#This Row],[PVP]]</f>
        <v>3465</v>
      </c>
      <c r="O3338" s="1" t="s">
        <v>127</v>
      </c>
      <c r="P3338" s="1" t="s">
        <v>26</v>
      </c>
      <c r="Q3338" s="1" t="s">
        <v>91</v>
      </c>
      <c r="R3338" s="1" t="s">
        <v>39</v>
      </c>
      <c r="S3338" s="1" t="s">
        <v>56</v>
      </c>
      <c r="T3338" s="1" t="s">
        <v>15</v>
      </c>
      <c r="U3338" s="1" t="s">
        <v>11</v>
      </c>
    </row>
    <row r="3339" spans="1:21" x14ac:dyDescent="0.25">
      <c r="A3339">
        <v>3341</v>
      </c>
      <c r="B3339">
        <f>IF(IFERROR(VLOOKUP(Origen[[#This Row],[Customer ID]],A3340:A7238,1,FALSE),0)&gt;0,1,0)</f>
        <v>0</v>
      </c>
      <c r="C3339">
        <v>42</v>
      </c>
      <c r="D3339" s="1" t="s">
        <v>134</v>
      </c>
      <c r="E3339" s="1" t="str">
        <f>IF(Origen[[#This Row],[Genero Sin Depurar]]="","Desconocido",Origen[[#This Row],[Genero Sin Depurar]])</f>
        <v>Female</v>
      </c>
      <c r="F3339" s="1" t="s">
        <v>95</v>
      </c>
      <c r="G3339" s="1" t="s">
        <v>4</v>
      </c>
      <c r="H3339" s="2">
        <v>51972</v>
      </c>
      <c r="I3339" s="2" t="str">
        <f>TEXT(Origen[[#This Row],[Fecha Compra]],"dddd")</f>
        <v>miércoles</v>
      </c>
      <c r="J3339" s="7" t="str">
        <f>TEXT(MONTH(Origen[[#This Row],[Fecha Compra]]),"MM")</f>
        <v>01</v>
      </c>
      <c r="K3339" s="7">
        <f>YEAR(Origen[[#This Row],[Fecha Compra]])</f>
        <v>2042</v>
      </c>
      <c r="L3339">
        <v>47</v>
      </c>
      <c r="M3339">
        <v>36</v>
      </c>
      <c r="N3339">
        <f>Origen[[#This Row],[Unidades]]*Origen[[#This Row],[PVP]]</f>
        <v>1692</v>
      </c>
      <c r="O3339" s="1" t="s">
        <v>123</v>
      </c>
      <c r="P3339" s="1" t="s">
        <v>74</v>
      </c>
      <c r="Q3339" s="1" t="s">
        <v>14</v>
      </c>
      <c r="R3339" s="1" t="s">
        <v>39</v>
      </c>
      <c r="S3339" s="1" t="s">
        <v>20</v>
      </c>
      <c r="T3339" s="1" t="s">
        <v>21</v>
      </c>
      <c r="U3339" s="1" t="s">
        <v>11</v>
      </c>
    </row>
    <row r="3340" spans="1:21" x14ac:dyDescent="0.25">
      <c r="A3340">
        <v>3342</v>
      </c>
      <c r="B3340">
        <f>IF(IFERROR(VLOOKUP(Origen[[#This Row],[Customer ID]],A3341:A7239,1,FALSE),0)&gt;0,1,0)</f>
        <v>0</v>
      </c>
      <c r="C3340">
        <v>55</v>
      </c>
      <c r="D3340" s="1" t="s">
        <v>134</v>
      </c>
      <c r="E3340" s="1" t="str">
        <f>IF(Origen[[#This Row],[Genero Sin Depurar]]="","Desconocido",Origen[[#This Row],[Genero Sin Depurar]])</f>
        <v>Female</v>
      </c>
      <c r="F3340" s="1" t="s">
        <v>84</v>
      </c>
      <c r="G3340" s="1" t="s">
        <v>45</v>
      </c>
      <c r="H3340" s="2">
        <v>51974</v>
      </c>
      <c r="I3340" s="2" t="str">
        <f>TEXT(Origen[[#This Row],[Fecha Compra]],"dddd")</f>
        <v>viernes</v>
      </c>
      <c r="J3340" s="7" t="str">
        <f>TEXT(MONTH(Origen[[#This Row],[Fecha Compra]]),"MM")</f>
        <v>01</v>
      </c>
      <c r="K3340" s="7">
        <f>YEAR(Origen[[#This Row],[Fecha Compra]])</f>
        <v>2042</v>
      </c>
      <c r="L3340">
        <v>35</v>
      </c>
      <c r="M3340">
        <v>50</v>
      </c>
      <c r="N3340">
        <f>Origen[[#This Row],[Unidades]]*Origen[[#This Row],[PVP]]</f>
        <v>1750</v>
      </c>
      <c r="O3340" s="1" t="s">
        <v>121</v>
      </c>
      <c r="P3340" s="1" t="s">
        <v>74</v>
      </c>
      <c r="Q3340" s="1" t="s">
        <v>60</v>
      </c>
      <c r="R3340" s="1" t="s">
        <v>35</v>
      </c>
      <c r="S3340" s="1" t="s">
        <v>36</v>
      </c>
      <c r="T3340" s="1" t="s">
        <v>21</v>
      </c>
      <c r="U3340" s="1" t="s">
        <v>70</v>
      </c>
    </row>
    <row r="3341" spans="1:21" x14ac:dyDescent="0.25">
      <c r="A3341">
        <v>3343</v>
      </c>
      <c r="B3341">
        <f>IF(IFERROR(VLOOKUP(Origen[[#This Row],[Customer ID]],A3342:A7240,1,FALSE),0)&gt;0,1,0)</f>
        <v>0</v>
      </c>
      <c r="C3341">
        <v>66</v>
      </c>
      <c r="D3341" s="1" t="s">
        <v>134</v>
      </c>
      <c r="E3341" s="1" t="str">
        <f>IF(Origen[[#This Row],[Genero Sin Depurar]]="","Desconocido",Origen[[#This Row],[Genero Sin Depurar]])</f>
        <v>Female</v>
      </c>
      <c r="F3341" s="1" t="s">
        <v>84</v>
      </c>
      <c r="G3341" s="1" t="s">
        <v>45</v>
      </c>
      <c r="H3341" s="2">
        <v>51976</v>
      </c>
      <c r="I3341" s="2" t="str">
        <f>TEXT(Origen[[#This Row],[Fecha Compra]],"dddd")</f>
        <v>domingo</v>
      </c>
      <c r="J3341" s="7" t="str">
        <f>TEXT(MONTH(Origen[[#This Row],[Fecha Compra]]),"MM")</f>
        <v>01</v>
      </c>
      <c r="K3341" s="7">
        <f>YEAR(Origen[[#This Row],[Fecha Compra]])</f>
        <v>2042</v>
      </c>
      <c r="L3341">
        <v>45</v>
      </c>
      <c r="M3341">
        <v>81</v>
      </c>
      <c r="N3341">
        <f>Origen[[#This Row],[Unidades]]*Origen[[#This Row],[PVP]]</f>
        <v>3645</v>
      </c>
      <c r="O3341" s="1" t="s">
        <v>109</v>
      </c>
      <c r="P3341" s="1" t="s">
        <v>26</v>
      </c>
      <c r="Q3341" s="1" t="s">
        <v>65</v>
      </c>
      <c r="R3341" s="1" t="s">
        <v>19</v>
      </c>
      <c r="S3341" s="1" t="s">
        <v>20</v>
      </c>
      <c r="T3341" s="1" t="s">
        <v>21</v>
      </c>
      <c r="U3341" s="1" t="s">
        <v>22</v>
      </c>
    </row>
    <row r="3342" spans="1:21" x14ac:dyDescent="0.25">
      <c r="A3342">
        <v>3344</v>
      </c>
      <c r="B3342">
        <f>IF(IFERROR(VLOOKUP(Origen[[#This Row],[Customer ID]],A3343:A7241,1,FALSE),0)&gt;0,1,0)</f>
        <v>0</v>
      </c>
      <c r="C3342">
        <v>24</v>
      </c>
      <c r="D3342" s="1" t="s">
        <v>134</v>
      </c>
      <c r="E3342" s="1" t="str">
        <f>IF(Origen[[#This Row],[Genero Sin Depurar]]="","Desconocido",Origen[[#This Row],[Genero Sin Depurar]])</f>
        <v>Female</v>
      </c>
      <c r="F3342" s="1" t="s">
        <v>41</v>
      </c>
      <c r="G3342" s="1" t="s">
        <v>4</v>
      </c>
      <c r="H3342" s="2">
        <v>51978</v>
      </c>
      <c r="I3342" s="2" t="str">
        <f>TEXT(Origen[[#This Row],[Fecha Compra]],"dddd")</f>
        <v>martes</v>
      </c>
      <c r="J3342" s="7" t="str">
        <f>TEXT(MONTH(Origen[[#This Row],[Fecha Compra]]),"MM")</f>
        <v>01</v>
      </c>
      <c r="K3342" s="7">
        <f>YEAR(Origen[[#This Row],[Fecha Compra]])</f>
        <v>2042</v>
      </c>
      <c r="L3342">
        <v>6</v>
      </c>
      <c r="M3342">
        <v>31</v>
      </c>
      <c r="N3342">
        <f>Origen[[#This Row],[Unidades]]*Origen[[#This Row],[PVP]]</f>
        <v>186</v>
      </c>
      <c r="O3342" s="1" t="s">
        <v>5</v>
      </c>
      <c r="P3342" s="1" t="s">
        <v>74</v>
      </c>
      <c r="Q3342" s="1" t="s">
        <v>78</v>
      </c>
      <c r="R3342" s="1" t="s">
        <v>8</v>
      </c>
      <c r="S3342" s="1" t="s">
        <v>52</v>
      </c>
      <c r="T3342" s="1" t="s">
        <v>15</v>
      </c>
      <c r="U3342" s="1" t="s">
        <v>58</v>
      </c>
    </row>
    <row r="3343" spans="1:21" x14ac:dyDescent="0.25">
      <c r="A3343">
        <v>3345</v>
      </c>
      <c r="B3343">
        <f>IF(IFERROR(VLOOKUP(Origen[[#This Row],[Customer ID]],A3344:A7242,1,FALSE),0)&gt;0,1,0)</f>
        <v>0</v>
      </c>
      <c r="C3343">
        <v>62</v>
      </c>
      <c r="D3343" s="1" t="s">
        <v>134</v>
      </c>
      <c r="E3343" s="1" t="str">
        <f>IF(Origen[[#This Row],[Genero Sin Depurar]]="","Desconocido",Origen[[#This Row],[Genero Sin Depurar]])</f>
        <v>Female</v>
      </c>
      <c r="F3343" s="1" t="s">
        <v>106</v>
      </c>
      <c r="G3343" s="1" t="s">
        <v>49</v>
      </c>
      <c r="H3343" s="2">
        <v>51980</v>
      </c>
      <c r="I3343" s="2" t="str">
        <f>TEXT(Origen[[#This Row],[Fecha Compra]],"dddd")</f>
        <v>jueves</v>
      </c>
      <c r="J3343" s="7" t="str">
        <f>TEXT(MONTH(Origen[[#This Row],[Fecha Compra]]),"MM")</f>
        <v>01</v>
      </c>
      <c r="K3343" s="7">
        <f>YEAR(Origen[[#This Row],[Fecha Compra]])</f>
        <v>2042</v>
      </c>
      <c r="L3343">
        <v>20</v>
      </c>
      <c r="M3343">
        <v>48</v>
      </c>
      <c r="N3343">
        <f>Origen[[#This Row],[Unidades]]*Origen[[#This Row],[PVP]]</f>
        <v>960</v>
      </c>
      <c r="O3343" s="1" t="s">
        <v>131</v>
      </c>
      <c r="P3343" s="1" t="s">
        <v>74</v>
      </c>
      <c r="Q3343" s="1" t="s">
        <v>118</v>
      </c>
      <c r="R3343" s="1" t="s">
        <v>39</v>
      </c>
      <c r="S3343" s="1" t="s">
        <v>20</v>
      </c>
      <c r="T3343" s="1" t="s">
        <v>15</v>
      </c>
      <c r="U3343" s="1" t="s">
        <v>31</v>
      </c>
    </row>
    <row r="3344" spans="1:21" x14ac:dyDescent="0.25">
      <c r="A3344">
        <v>3346</v>
      </c>
      <c r="B3344">
        <f>IF(IFERROR(VLOOKUP(Origen[[#This Row],[Customer ID]],A3345:A7243,1,FALSE),0)&gt;0,1,0)</f>
        <v>0</v>
      </c>
      <c r="C3344">
        <v>28</v>
      </c>
      <c r="D3344" s="1" t="s">
        <v>134</v>
      </c>
      <c r="E3344" s="1" t="str">
        <f>IF(Origen[[#This Row],[Genero Sin Depurar]]="","Desconocido",Origen[[#This Row],[Genero Sin Depurar]])</f>
        <v>Female</v>
      </c>
      <c r="F3344" s="1" t="s">
        <v>48</v>
      </c>
      <c r="G3344" s="1" t="s">
        <v>49</v>
      </c>
      <c r="H3344" s="2">
        <v>51982</v>
      </c>
      <c r="I3344" s="2" t="str">
        <f>TEXT(Origen[[#This Row],[Fecha Compra]],"dddd")</f>
        <v>sábado</v>
      </c>
      <c r="J3344" s="7" t="str">
        <f>TEXT(MONTH(Origen[[#This Row],[Fecha Compra]]),"MM")</f>
        <v>01</v>
      </c>
      <c r="K3344" s="7">
        <f>YEAR(Origen[[#This Row],[Fecha Compra]])</f>
        <v>2042</v>
      </c>
      <c r="L3344">
        <v>3</v>
      </c>
      <c r="M3344">
        <v>91</v>
      </c>
      <c r="N3344">
        <f>Origen[[#This Row],[Unidades]]*Origen[[#This Row],[PVP]]</f>
        <v>273</v>
      </c>
      <c r="O3344" s="1" t="s">
        <v>85</v>
      </c>
      <c r="P3344" s="1" t="s">
        <v>26</v>
      </c>
      <c r="Q3344" s="1" t="s">
        <v>30</v>
      </c>
      <c r="R3344" s="1" t="s">
        <v>35</v>
      </c>
      <c r="S3344" s="1" t="s">
        <v>52</v>
      </c>
      <c r="T3344" s="1" t="s">
        <v>10</v>
      </c>
      <c r="U3344" s="1" t="s">
        <v>58</v>
      </c>
    </row>
    <row r="3345" spans="1:21" x14ac:dyDescent="0.25">
      <c r="A3345">
        <v>3347</v>
      </c>
      <c r="B3345">
        <f>IF(IFERROR(VLOOKUP(Origen[[#This Row],[Customer ID]],A3346:A7244,1,FALSE),0)&gt;0,1,0)</f>
        <v>0</v>
      </c>
      <c r="C3345">
        <v>30</v>
      </c>
      <c r="D3345" s="1" t="s">
        <v>134</v>
      </c>
      <c r="E3345" s="1" t="str">
        <f>IF(Origen[[#This Row],[Genero Sin Depurar]]="","Desconocido",Origen[[#This Row],[Genero Sin Depurar]])</f>
        <v>Female</v>
      </c>
      <c r="F3345" s="1" t="s">
        <v>16</v>
      </c>
      <c r="G3345" s="1" t="s">
        <v>4</v>
      </c>
      <c r="H3345" s="2">
        <v>51984</v>
      </c>
      <c r="I3345" s="2" t="str">
        <f>TEXT(Origen[[#This Row],[Fecha Compra]],"dddd")</f>
        <v>lunes</v>
      </c>
      <c r="J3345" s="7" t="str">
        <f>TEXT(MONTH(Origen[[#This Row],[Fecha Compra]]),"MM")</f>
        <v>01</v>
      </c>
      <c r="K3345" s="7">
        <f>YEAR(Origen[[#This Row],[Fecha Compra]])</f>
        <v>2042</v>
      </c>
      <c r="L3345">
        <v>30</v>
      </c>
      <c r="M3345">
        <v>99</v>
      </c>
      <c r="N3345">
        <f>Origen[[#This Row],[Unidades]]*Origen[[#This Row],[PVP]]</f>
        <v>2970</v>
      </c>
      <c r="O3345" s="1" t="s">
        <v>83</v>
      </c>
      <c r="P3345" s="1" t="s">
        <v>26</v>
      </c>
      <c r="Q3345" s="1" t="s">
        <v>76</v>
      </c>
      <c r="R3345" s="1" t="s">
        <v>35</v>
      </c>
      <c r="S3345" s="1" t="s">
        <v>9</v>
      </c>
      <c r="T3345" s="1" t="s">
        <v>10</v>
      </c>
      <c r="U3345" s="1" t="s">
        <v>40</v>
      </c>
    </row>
    <row r="3346" spans="1:21" x14ac:dyDescent="0.25">
      <c r="A3346">
        <v>3348</v>
      </c>
      <c r="B3346">
        <f>IF(IFERROR(VLOOKUP(Origen[[#This Row],[Customer ID]],A3347:A7245,1,FALSE),0)&gt;0,1,0)</f>
        <v>0</v>
      </c>
      <c r="C3346">
        <v>22</v>
      </c>
      <c r="D3346" s="1" t="s">
        <v>134</v>
      </c>
      <c r="E3346" s="1" t="str">
        <f>IF(Origen[[#This Row],[Genero Sin Depurar]]="","Desconocido",Origen[[#This Row],[Genero Sin Depurar]])</f>
        <v>Female</v>
      </c>
      <c r="F3346" s="1" t="s">
        <v>53</v>
      </c>
      <c r="G3346" s="1" t="s">
        <v>24</v>
      </c>
      <c r="H3346" s="2">
        <v>51986</v>
      </c>
      <c r="I3346" s="2" t="str">
        <f>TEXT(Origen[[#This Row],[Fecha Compra]],"dddd")</f>
        <v>miércoles</v>
      </c>
      <c r="J3346" s="7" t="str">
        <f>TEXT(MONTH(Origen[[#This Row],[Fecha Compra]]),"MM")</f>
        <v>01</v>
      </c>
      <c r="K3346" s="7">
        <f>YEAR(Origen[[#This Row],[Fecha Compra]])</f>
        <v>2042</v>
      </c>
      <c r="L3346">
        <v>28</v>
      </c>
      <c r="M3346">
        <v>70</v>
      </c>
      <c r="N3346">
        <f>Origen[[#This Row],[Unidades]]*Origen[[#This Row],[PVP]]</f>
        <v>1960</v>
      </c>
      <c r="O3346" s="1" t="s">
        <v>128</v>
      </c>
      <c r="P3346" s="1" t="s">
        <v>74</v>
      </c>
      <c r="Q3346" s="1" t="s">
        <v>91</v>
      </c>
      <c r="R3346" s="1" t="s">
        <v>35</v>
      </c>
      <c r="S3346" s="1" t="s">
        <v>36</v>
      </c>
      <c r="T3346" s="1" t="s">
        <v>28</v>
      </c>
      <c r="U3346" s="1" t="s">
        <v>58</v>
      </c>
    </row>
    <row r="3347" spans="1:21" x14ac:dyDescent="0.25">
      <c r="A3347">
        <v>3349</v>
      </c>
      <c r="B3347">
        <f>IF(IFERROR(VLOOKUP(Origen[[#This Row],[Customer ID]],A3348:A7246,1,FALSE),0)&gt;0,1,0)</f>
        <v>0</v>
      </c>
      <c r="C3347">
        <v>28</v>
      </c>
      <c r="D3347" s="1" t="s">
        <v>134</v>
      </c>
      <c r="E3347" s="1" t="str">
        <f>IF(Origen[[#This Row],[Genero Sin Depurar]]="","Desconocido",Origen[[#This Row],[Genero Sin Depurar]])</f>
        <v>Female</v>
      </c>
      <c r="F3347" s="1" t="s">
        <v>95</v>
      </c>
      <c r="G3347" s="1" t="s">
        <v>4</v>
      </c>
      <c r="H3347" s="2">
        <v>51988</v>
      </c>
      <c r="I3347" s="2" t="str">
        <f>TEXT(Origen[[#This Row],[Fecha Compra]],"dddd")</f>
        <v>viernes</v>
      </c>
      <c r="J3347" s="7" t="str">
        <f>TEXT(MONTH(Origen[[#This Row],[Fecha Compra]]),"MM")</f>
        <v>01</v>
      </c>
      <c r="K3347" s="7">
        <f>YEAR(Origen[[#This Row],[Fecha Compra]])</f>
        <v>2042</v>
      </c>
      <c r="L3347">
        <v>15</v>
      </c>
      <c r="M3347">
        <v>74</v>
      </c>
      <c r="N3347">
        <f>Origen[[#This Row],[Unidades]]*Origen[[#This Row],[PVP]]</f>
        <v>1110</v>
      </c>
      <c r="O3347" s="1" t="s">
        <v>64</v>
      </c>
      <c r="P3347" s="1" t="s">
        <v>6</v>
      </c>
      <c r="Q3347" s="1" t="s">
        <v>7</v>
      </c>
      <c r="R3347" s="1" t="s">
        <v>8</v>
      </c>
      <c r="S3347" s="1" t="s">
        <v>36</v>
      </c>
      <c r="T3347" s="1" t="s">
        <v>15</v>
      </c>
      <c r="U3347" s="1" t="s">
        <v>79</v>
      </c>
    </row>
    <row r="3348" spans="1:21" x14ac:dyDescent="0.25">
      <c r="A3348">
        <v>3350</v>
      </c>
      <c r="B3348">
        <f>IF(IFERROR(VLOOKUP(Origen[[#This Row],[Customer ID]],A3349:A7247,1,FALSE),0)&gt;0,1,0)</f>
        <v>0</v>
      </c>
      <c r="C3348">
        <v>35</v>
      </c>
      <c r="D3348" s="1" t="s">
        <v>134</v>
      </c>
      <c r="E3348" s="1" t="str">
        <f>IF(Origen[[#This Row],[Genero Sin Depurar]]="","Desconocido",Origen[[#This Row],[Genero Sin Depurar]])</f>
        <v>Female</v>
      </c>
      <c r="F3348" s="1" t="s">
        <v>88</v>
      </c>
      <c r="G3348" s="1" t="s">
        <v>49</v>
      </c>
      <c r="H3348" s="2">
        <v>51990</v>
      </c>
      <c r="I3348" s="2" t="str">
        <f>TEXT(Origen[[#This Row],[Fecha Compra]],"dddd")</f>
        <v>domingo</v>
      </c>
      <c r="J3348" s="7" t="str">
        <f>TEXT(MONTH(Origen[[#This Row],[Fecha Compra]]),"MM")</f>
        <v>01</v>
      </c>
      <c r="K3348" s="7">
        <f>YEAR(Origen[[#This Row],[Fecha Compra]])</f>
        <v>2042</v>
      </c>
      <c r="L3348">
        <v>29</v>
      </c>
      <c r="M3348">
        <v>79</v>
      </c>
      <c r="N3348">
        <f>Origen[[#This Row],[Unidades]]*Origen[[#This Row],[PVP]]</f>
        <v>2291</v>
      </c>
      <c r="O3348" s="1" t="s">
        <v>124</v>
      </c>
      <c r="P3348" s="1" t="s">
        <v>26</v>
      </c>
      <c r="Q3348" s="1" t="s">
        <v>90</v>
      </c>
      <c r="R3348" s="1" t="s">
        <v>39</v>
      </c>
      <c r="S3348" s="1" t="s">
        <v>56</v>
      </c>
      <c r="T3348" s="1" t="s">
        <v>28</v>
      </c>
      <c r="U3348" s="1" t="s">
        <v>40</v>
      </c>
    </row>
    <row r="3349" spans="1:21" x14ac:dyDescent="0.25">
      <c r="A3349">
        <v>3351</v>
      </c>
      <c r="B3349">
        <f>IF(IFERROR(VLOOKUP(Origen[[#This Row],[Customer ID]],A3350:A7248,1,FALSE),0)&gt;0,1,0)</f>
        <v>0</v>
      </c>
      <c r="C3349">
        <v>45</v>
      </c>
      <c r="D3349" s="1" t="s">
        <v>134</v>
      </c>
      <c r="E3349" s="1" t="str">
        <f>IF(Origen[[#This Row],[Genero Sin Depurar]]="","Desconocido",Origen[[#This Row],[Genero Sin Depurar]])</f>
        <v>Female</v>
      </c>
      <c r="F3349" s="1" t="s">
        <v>48</v>
      </c>
      <c r="G3349" s="1" t="s">
        <v>49</v>
      </c>
      <c r="H3349" s="2">
        <v>51992</v>
      </c>
      <c r="I3349" s="2" t="str">
        <f>TEXT(Origen[[#This Row],[Fecha Compra]],"dddd")</f>
        <v>martes</v>
      </c>
      <c r="J3349" s="7" t="str">
        <f>TEXT(MONTH(Origen[[#This Row],[Fecha Compra]]),"MM")</f>
        <v>01</v>
      </c>
      <c r="K3349" s="7">
        <f>YEAR(Origen[[#This Row],[Fecha Compra]])</f>
        <v>2042</v>
      </c>
      <c r="L3349">
        <v>15</v>
      </c>
      <c r="M3349">
        <v>33</v>
      </c>
      <c r="N3349">
        <f>Origen[[#This Row],[Unidades]]*Origen[[#This Row],[PVP]]</f>
        <v>495</v>
      </c>
      <c r="O3349" s="1" t="s">
        <v>73</v>
      </c>
      <c r="P3349" s="1" t="s">
        <v>18</v>
      </c>
      <c r="Q3349" s="1" t="s">
        <v>60</v>
      </c>
      <c r="R3349" s="1" t="s">
        <v>39</v>
      </c>
      <c r="S3349" s="1" t="s">
        <v>52</v>
      </c>
      <c r="T3349" s="1" t="s">
        <v>15</v>
      </c>
      <c r="U3349" s="1" t="s">
        <v>58</v>
      </c>
    </row>
    <row r="3350" spans="1:21" x14ac:dyDescent="0.25">
      <c r="A3350">
        <v>3352</v>
      </c>
      <c r="B3350">
        <f>IF(IFERROR(VLOOKUP(Origen[[#This Row],[Customer ID]],A3351:A7249,1,FALSE),0)&gt;0,1,0)</f>
        <v>0</v>
      </c>
      <c r="C3350">
        <v>43</v>
      </c>
      <c r="D3350" s="1" t="s">
        <v>134</v>
      </c>
      <c r="E3350" s="1" t="str">
        <f>IF(Origen[[#This Row],[Genero Sin Depurar]]="","Desconocido",Origen[[#This Row],[Genero Sin Depurar]])</f>
        <v>Female</v>
      </c>
      <c r="F3350" s="1" t="s">
        <v>37</v>
      </c>
      <c r="G3350" s="1" t="s">
        <v>4</v>
      </c>
      <c r="H3350" s="2">
        <v>51994</v>
      </c>
      <c r="I3350" s="2" t="str">
        <f>TEXT(Origen[[#This Row],[Fecha Compra]],"dddd")</f>
        <v>jueves</v>
      </c>
      <c r="J3350" s="7" t="str">
        <f>TEXT(MONTH(Origen[[#This Row],[Fecha Compra]]),"MM")</f>
        <v>01</v>
      </c>
      <c r="K3350" s="7">
        <f>YEAR(Origen[[#This Row],[Fecha Compra]])</f>
        <v>2042</v>
      </c>
      <c r="L3350">
        <v>18</v>
      </c>
      <c r="M3350">
        <v>49</v>
      </c>
      <c r="N3350">
        <f>Origen[[#This Row],[Unidades]]*Origen[[#This Row],[PVP]]</f>
        <v>882</v>
      </c>
      <c r="O3350" s="1" t="s">
        <v>64</v>
      </c>
      <c r="P3350" s="1" t="s">
        <v>6</v>
      </c>
      <c r="Q3350" s="1" t="s">
        <v>91</v>
      </c>
      <c r="R3350" s="1" t="s">
        <v>19</v>
      </c>
      <c r="S3350" s="1" t="s">
        <v>52</v>
      </c>
      <c r="T3350" s="1" t="s">
        <v>57</v>
      </c>
      <c r="U3350" s="1" t="s">
        <v>11</v>
      </c>
    </row>
    <row r="3351" spans="1:21" x14ac:dyDescent="0.25">
      <c r="A3351">
        <v>3353</v>
      </c>
      <c r="B3351">
        <f>IF(IFERROR(VLOOKUP(Origen[[#This Row],[Customer ID]],A3352:A7250,1,FALSE),0)&gt;0,1,0)</f>
        <v>0</v>
      </c>
      <c r="C3351">
        <v>55</v>
      </c>
      <c r="D3351" s="1" t="s">
        <v>134</v>
      </c>
      <c r="E3351" s="1" t="str">
        <f>IF(Origen[[#This Row],[Genero Sin Depurar]]="","Desconocido",Origen[[#This Row],[Genero Sin Depurar]])</f>
        <v>Female</v>
      </c>
      <c r="F3351" s="1" t="s">
        <v>115</v>
      </c>
      <c r="G3351" s="1" t="s">
        <v>49</v>
      </c>
      <c r="H3351" s="2">
        <v>51996</v>
      </c>
      <c r="I3351" s="2" t="str">
        <f>TEXT(Origen[[#This Row],[Fecha Compra]],"dddd")</f>
        <v>sábado</v>
      </c>
      <c r="J3351" s="7" t="str">
        <f>TEXT(MONTH(Origen[[#This Row],[Fecha Compra]]),"MM")</f>
        <v>01</v>
      </c>
      <c r="K3351" s="7">
        <f>YEAR(Origen[[#This Row],[Fecha Compra]])</f>
        <v>2042</v>
      </c>
      <c r="L3351">
        <v>7</v>
      </c>
      <c r="M3351">
        <v>96</v>
      </c>
      <c r="N3351">
        <f>Origen[[#This Row],[Unidades]]*Origen[[#This Row],[PVP]]</f>
        <v>672</v>
      </c>
      <c r="O3351" s="1" t="s">
        <v>131</v>
      </c>
      <c r="P3351" s="1" t="s">
        <v>26</v>
      </c>
      <c r="Q3351" s="1" t="s">
        <v>67</v>
      </c>
      <c r="R3351" s="1" t="s">
        <v>35</v>
      </c>
      <c r="S3351" s="1" t="s">
        <v>27</v>
      </c>
      <c r="T3351" s="1" t="s">
        <v>57</v>
      </c>
      <c r="U3351" s="1" t="s">
        <v>58</v>
      </c>
    </row>
    <row r="3352" spans="1:21" x14ac:dyDescent="0.25">
      <c r="A3352">
        <v>3354</v>
      </c>
      <c r="B3352">
        <f>IF(IFERROR(VLOOKUP(Origen[[#This Row],[Customer ID]],A3353:A7251,1,FALSE),0)&gt;0,1,0)</f>
        <v>0</v>
      </c>
      <c r="C3352">
        <v>31</v>
      </c>
      <c r="D3352" s="1" t="s">
        <v>134</v>
      </c>
      <c r="E3352" s="1" t="str">
        <f>IF(Origen[[#This Row],[Genero Sin Depurar]]="","Desconocido",Origen[[#This Row],[Genero Sin Depurar]])</f>
        <v>Female</v>
      </c>
      <c r="F3352" s="1" t="s">
        <v>63</v>
      </c>
      <c r="G3352" s="1" t="s">
        <v>4</v>
      </c>
      <c r="H3352" s="2">
        <v>51998</v>
      </c>
      <c r="I3352" s="2" t="str">
        <f>TEXT(Origen[[#This Row],[Fecha Compra]],"dddd")</f>
        <v>lunes</v>
      </c>
      <c r="J3352" s="7" t="str">
        <f>TEXT(MONTH(Origen[[#This Row],[Fecha Compra]]),"MM")</f>
        <v>01</v>
      </c>
      <c r="K3352" s="7">
        <f>YEAR(Origen[[#This Row],[Fecha Compra]])</f>
        <v>2042</v>
      </c>
      <c r="L3352">
        <v>19</v>
      </c>
      <c r="M3352">
        <v>66</v>
      </c>
      <c r="N3352">
        <f>Origen[[#This Row],[Unidades]]*Origen[[#This Row],[PVP]]</f>
        <v>1254</v>
      </c>
      <c r="O3352" s="1" t="s">
        <v>105</v>
      </c>
      <c r="P3352" s="1" t="s">
        <v>6</v>
      </c>
      <c r="Q3352" s="1" t="s">
        <v>67</v>
      </c>
      <c r="R3352" s="1" t="s">
        <v>39</v>
      </c>
      <c r="S3352" s="1" t="s">
        <v>20</v>
      </c>
      <c r="T3352" s="1" t="s">
        <v>21</v>
      </c>
      <c r="U3352" s="1" t="s">
        <v>79</v>
      </c>
    </row>
    <row r="3353" spans="1:21" x14ac:dyDescent="0.25">
      <c r="A3353">
        <v>3355</v>
      </c>
      <c r="B3353">
        <f>IF(IFERROR(VLOOKUP(Origen[[#This Row],[Customer ID]],A3354:A7252,1,FALSE),0)&gt;0,1,0)</f>
        <v>0</v>
      </c>
      <c r="C3353">
        <v>42</v>
      </c>
      <c r="D3353" s="1" t="s">
        <v>134</v>
      </c>
      <c r="E3353" s="1" t="str">
        <f>IF(Origen[[#This Row],[Genero Sin Depurar]]="","Desconocido",Origen[[#This Row],[Genero Sin Depurar]])</f>
        <v>Female</v>
      </c>
      <c r="F3353" s="1" t="s">
        <v>69</v>
      </c>
      <c r="G3353" s="1" t="s">
        <v>4</v>
      </c>
      <c r="H3353" s="2">
        <v>52000</v>
      </c>
      <c r="I3353" s="2" t="str">
        <f>TEXT(Origen[[#This Row],[Fecha Compra]],"dddd")</f>
        <v>miércoles</v>
      </c>
      <c r="J3353" s="7" t="str">
        <f>TEXT(MONTH(Origen[[#This Row],[Fecha Compra]]),"MM")</f>
        <v>01</v>
      </c>
      <c r="K3353" s="7">
        <f>YEAR(Origen[[#This Row],[Fecha Compra]])</f>
        <v>2042</v>
      </c>
      <c r="L3353">
        <v>15</v>
      </c>
      <c r="M3353">
        <v>45</v>
      </c>
      <c r="N3353">
        <f>Origen[[#This Row],[Unidades]]*Origen[[#This Row],[PVP]]</f>
        <v>675</v>
      </c>
      <c r="O3353" s="1" t="s">
        <v>110</v>
      </c>
      <c r="P3353" s="1" t="s">
        <v>26</v>
      </c>
      <c r="Q3353" s="1" t="s">
        <v>103</v>
      </c>
      <c r="R3353" s="1" t="s">
        <v>39</v>
      </c>
      <c r="S3353" s="1" t="s">
        <v>27</v>
      </c>
      <c r="T3353" s="1" t="s">
        <v>28</v>
      </c>
      <c r="U3353" s="1" t="s">
        <v>22</v>
      </c>
    </row>
    <row r="3354" spans="1:21" x14ac:dyDescent="0.25">
      <c r="A3354">
        <v>3356</v>
      </c>
      <c r="B3354">
        <f>IF(IFERROR(VLOOKUP(Origen[[#This Row],[Customer ID]],A3355:A7253,1,FALSE),0)&gt;0,1,0)</f>
        <v>0</v>
      </c>
      <c r="C3354">
        <v>40</v>
      </c>
      <c r="D3354" s="1" t="s">
        <v>134</v>
      </c>
      <c r="E3354" s="1" t="str">
        <f>IF(Origen[[#This Row],[Genero Sin Depurar]]="","Desconocido",Origen[[#This Row],[Genero Sin Depurar]])</f>
        <v>Female</v>
      </c>
      <c r="F3354" s="1" t="s">
        <v>3</v>
      </c>
      <c r="G3354" s="1" t="s">
        <v>4</v>
      </c>
      <c r="H3354" s="2">
        <v>52002</v>
      </c>
      <c r="I3354" s="2" t="str">
        <f>TEXT(Origen[[#This Row],[Fecha Compra]],"dddd")</f>
        <v>viernes</v>
      </c>
      <c r="J3354" s="7" t="str">
        <f>TEXT(MONTH(Origen[[#This Row],[Fecha Compra]]),"MM")</f>
        <v>01</v>
      </c>
      <c r="K3354" s="7">
        <f>YEAR(Origen[[#This Row],[Fecha Compra]])</f>
        <v>2042</v>
      </c>
      <c r="L3354">
        <v>3</v>
      </c>
      <c r="M3354">
        <v>28</v>
      </c>
      <c r="N3354">
        <f>Origen[[#This Row],[Unidades]]*Origen[[#This Row],[PVP]]</f>
        <v>84</v>
      </c>
      <c r="O3354" s="1" t="s">
        <v>61</v>
      </c>
      <c r="P3354" s="1" t="s">
        <v>26</v>
      </c>
      <c r="Q3354" s="1" t="s">
        <v>82</v>
      </c>
      <c r="R3354" s="1" t="s">
        <v>19</v>
      </c>
      <c r="S3354" s="1" t="s">
        <v>56</v>
      </c>
      <c r="T3354" s="1" t="s">
        <v>57</v>
      </c>
      <c r="U3354" s="1" t="s">
        <v>58</v>
      </c>
    </row>
    <row r="3355" spans="1:21" x14ac:dyDescent="0.25">
      <c r="A3355">
        <v>3357</v>
      </c>
      <c r="B3355">
        <f>IF(IFERROR(VLOOKUP(Origen[[#This Row],[Customer ID]],A3356:A7254,1,FALSE),0)&gt;0,1,0)</f>
        <v>0</v>
      </c>
      <c r="C3355">
        <v>39</v>
      </c>
      <c r="D3355" s="1" t="s">
        <v>134</v>
      </c>
      <c r="E3355" s="1" t="str">
        <f>IF(Origen[[#This Row],[Genero Sin Depurar]]="","Desconocido",Origen[[#This Row],[Genero Sin Depurar]])</f>
        <v>Female</v>
      </c>
      <c r="F3355" s="1" t="s">
        <v>16</v>
      </c>
      <c r="G3355" s="1" t="s">
        <v>4</v>
      </c>
      <c r="H3355" s="2">
        <v>52004</v>
      </c>
      <c r="I3355" s="2" t="str">
        <f>TEXT(Origen[[#This Row],[Fecha Compra]],"dddd")</f>
        <v>domingo</v>
      </c>
      <c r="J3355" s="7" t="str">
        <f>TEXT(MONTH(Origen[[#This Row],[Fecha Compra]]),"MM")</f>
        <v>01</v>
      </c>
      <c r="K3355" s="7">
        <f>YEAR(Origen[[#This Row],[Fecha Compra]])</f>
        <v>2042</v>
      </c>
      <c r="L3355">
        <v>13</v>
      </c>
      <c r="M3355">
        <v>48</v>
      </c>
      <c r="N3355">
        <f>Origen[[#This Row],[Unidades]]*Origen[[#This Row],[PVP]]</f>
        <v>624</v>
      </c>
      <c r="O3355" s="1" t="s">
        <v>104</v>
      </c>
      <c r="P3355" s="1" t="s">
        <v>26</v>
      </c>
      <c r="Q3355" s="1" t="s">
        <v>47</v>
      </c>
      <c r="R3355" s="1" t="s">
        <v>35</v>
      </c>
      <c r="S3355" s="1" t="s">
        <v>56</v>
      </c>
      <c r="T3355" s="1" t="s">
        <v>28</v>
      </c>
      <c r="U3355" s="1" t="s">
        <v>58</v>
      </c>
    </row>
    <row r="3356" spans="1:21" x14ac:dyDescent="0.25">
      <c r="A3356">
        <v>3358</v>
      </c>
      <c r="B3356">
        <f>IF(IFERROR(VLOOKUP(Origen[[#This Row],[Customer ID]],A3357:A7255,1,FALSE),0)&gt;0,1,0)</f>
        <v>0</v>
      </c>
      <c r="C3356">
        <v>41</v>
      </c>
      <c r="D3356" s="1" t="s">
        <v>134</v>
      </c>
      <c r="E3356" s="1" t="str">
        <f>IF(Origen[[#This Row],[Genero Sin Depurar]]="","Desconocido",Origen[[#This Row],[Genero Sin Depurar]])</f>
        <v>Female</v>
      </c>
      <c r="F3356" s="1" t="s">
        <v>86</v>
      </c>
      <c r="G3356" s="1" t="s">
        <v>4</v>
      </c>
      <c r="H3356" s="2">
        <v>52006</v>
      </c>
      <c r="I3356" s="2" t="str">
        <f>TEXT(Origen[[#This Row],[Fecha Compra]],"dddd")</f>
        <v>martes</v>
      </c>
      <c r="J3356" s="7" t="str">
        <f>TEXT(MONTH(Origen[[#This Row],[Fecha Compra]]),"MM")</f>
        <v>01</v>
      </c>
      <c r="K3356" s="7">
        <f>YEAR(Origen[[#This Row],[Fecha Compra]])</f>
        <v>2042</v>
      </c>
      <c r="L3356">
        <v>37</v>
      </c>
      <c r="M3356">
        <v>67</v>
      </c>
      <c r="N3356">
        <f>Origen[[#This Row],[Unidades]]*Origen[[#This Row],[PVP]]</f>
        <v>2479</v>
      </c>
      <c r="O3356" s="1" t="s">
        <v>54</v>
      </c>
      <c r="P3356" s="1" t="s">
        <v>26</v>
      </c>
      <c r="Q3356" s="1" t="s">
        <v>51</v>
      </c>
      <c r="R3356" s="1" t="s">
        <v>8</v>
      </c>
      <c r="S3356" s="1" t="s">
        <v>20</v>
      </c>
      <c r="T3356" s="1" t="s">
        <v>21</v>
      </c>
      <c r="U3356" s="1" t="s">
        <v>70</v>
      </c>
    </row>
    <row r="3357" spans="1:21" x14ac:dyDescent="0.25">
      <c r="A3357">
        <v>3359</v>
      </c>
      <c r="B3357">
        <f>IF(IFERROR(VLOOKUP(Origen[[#This Row],[Customer ID]],A3358:A7256,1,FALSE),0)&gt;0,1,0)</f>
        <v>0</v>
      </c>
      <c r="C3357">
        <v>56</v>
      </c>
      <c r="D3357" s="1" t="s">
        <v>134</v>
      </c>
      <c r="E3357" s="1" t="str">
        <f>IF(Origen[[#This Row],[Genero Sin Depurar]]="","Desconocido",Origen[[#This Row],[Genero Sin Depurar]])</f>
        <v>Female</v>
      </c>
      <c r="F3357" s="1" t="s">
        <v>95</v>
      </c>
      <c r="G3357" s="1" t="s">
        <v>4</v>
      </c>
      <c r="H3357" s="2">
        <v>52008</v>
      </c>
      <c r="I3357" s="2" t="str">
        <f>TEXT(Origen[[#This Row],[Fecha Compra]],"dddd")</f>
        <v>jueves</v>
      </c>
      <c r="J3357" s="7" t="str">
        <f>TEXT(MONTH(Origen[[#This Row],[Fecha Compra]]),"MM")</f>
        <v>01</v>
      </c>
      <c r="K3357" s="7">
        <f>YEAR(Origen[[#This Row],[Fecha Compra]])</f>
        <v>2042</v>
      </c>
      <c r="L3357">
        <v>26</v>
      </c>
      <c r="M3357">
        <v>59</v>
      </c>
      <c r="N3357">
        <f>Origen[[#This Row],[Unidades]]*Origen[[#This Row],[PVP]]</f>
        <v>1534</v>
      </c>
      <c r="O3357" s="1" t="s">
        <v>104</v>
      </c>
      <c r="P3357" s="1" t="s">
        <v>26</v>
      </c>
      <c r="Q3357" s="1" t="s">
        <v>118</v>
      </c>
      <c r="R3357" s="1" t="s">
        <v>39</v>
      </c>
      <c r="S3357" s="1" t="s">
        <v>52</v>
      </c>
      <c r="T3357" s="1" t="s">
        <v>15</v>
      </c>
      <c r="U3357" s="1" t="s">
        <v>31</v>
      </c>
    </row>
    <row r="3358" spans="1:21" x14ac:dyDescent="0.25">
      <c r="A3358">
        <v>3360</v>
      </c>
      <c r="B3358">
        <f>IF(IFERROR(VLOOKUP(Origen[[#This Row],[Customer ID]],A3359:A7257,1,FALSE),0)&gt;0,1,0)</f>
        <v>0</v>
      </c>
      <c r="C3358">
        <v>43</v>
      </c>
      <c r="D3358" s="1" t="s">
        <v>134</v>
      </c>
      <c r="E3358" s="1" t="str">
        <f>IF(Origen[[#This Row],[Genero Sin Depurar]]="","Desconocido",Origen[[#This Row],[Genero Sin Depurar]])</f>
        <v>Female</v>
      </c>
      <c r="F3358" s="1" t="s">
        <v>71</v>
      </c>
      <c r="G3358" s="1" t="s">
        <v>49</v>
      </c>
      <c r="H3358" s="2">
        <v>52010</v>
      </c>
      <c r="I3358" s="2" t="str">
        <f>TEXT(Origen[[#This Row],[Fecha Compra]],"dddd")</f>
        <v>sábado</v>
      </c>
      <c r="J3358" s="7" t="str">
        <f>TEXT(MONTH(Origen[[#This Row],[Fecha Compra]]),"MM")</f>
        <v>01</v>
      </c>
      <c r="K3358" s="7">
        <f>YEAR(Origen[[#This Row],[Fecha Compra]])</f>
        <v>2042</v>
      </c>
      <c r="L3358">
        <v>29</v>
      </c>
      <c r="M3358">
        <v>74</v>
      </c>
      <c r="N3358">
        <f>Origen[[#This Row],[Unidades]]*Origen[[#This Row],[PVP]]</f>
        <v>2146</v>
      </c>
      <c r="O3358" s="1" t="s">
        <v>64</v>
      </c>
      <c r="P3358" s="1" t="s">
        <v>6</v>
      </c>
      <c r="Q3358" s="1" t="s">
        <v>90</v>
      </c>
      <c r="R3358" s="1" t="s">
        <v>39</v>
      </c>
      <c r="S3358" s="1" t="s">
        <v>27</v>
      </c>
      <c r="T3358" s="1" t="s">
        <v>68</v>
      </c>
      <c r="U3358" s="1" t="s">
        <v>70</v>
      </c>
    </row>
    <row r="3359" spans="1:21" x14ac:dyDescent="0.25">
      <c r="A3359">
        <v>3361</v>
      </c>
      <c r="B3359">
        <f>IF(IFERROR(VLOOKUP(Origen[[#This Row],[Customer ID]],A3360:A7258,1,FALSE),0)&gt;0,1,0)</f>
        <v>0</v>
      </c>
      <c r="C3359">
        <v>22</v>
      </c>
      <c r="D3359" s="1" t="s">
        <v>134</v>
      </c>
      <c r="E3359" s="1" t="str">
        <f>IF(Origen[[#This Row],[Genero Sin Depurar]]="","Desconocido",Origen[[#This Row],[Genero Sin Depurar]])</f>
        <v>Female</v>
      </c>
      <c r="F3359" s="1" t="s">
        <v>84</v>
      </c>
      <c r="G3359" s="1" t="s">
        <v>45</v>
      </c>
      <c r="H3359" s="2">
        <v>52012</v>
      </c>
      <c r="I3359" s="2" t="str">
        <f>TEXT(Origen[[#This Row],[Fecha Compra]],"dddd")</f>
        <v>lunes</v>
      </c>
      <c r="J3359" s="7" t="str">
        <f>TEXT(MONTH(Origen[[#This Row],[Fecha Compra]]),"MM")</f>
        <v>01</v>
      </c>
      <c r="K3359" s="7">
        <f>YEAR(Origen[[#This Row],[Fecha Compra]])</f>
        <v>2042</v>
      </c>
      <c r="L3359">
        <v>47</v>
      </c>
      <c r="M3359">
        <v>81</v>
      </c>
      <c r="N3359">
        <f>Origen[[#This Row],[Unidades]]*Origen[[#This Row],[PVP]]</f>
        <v>3807</v>
      </c>
      <c r="O3359" s="1" t="s">
        <v>130</v>
      </c>
      <c r="P3359" s="1" t="s">
        <v>26</v>
      </c>
      <c r="Q3359" s="1" t="s">
        <v>14</v>
      </c>
      <c r="R3359" s="1" t="s">
        <v>19</v>
      </c>
      <c r="S3359" s="1" t="s">
        <v>52</v>
      </c>
      <c r="T3359" s="1" t="s">
        <v>15</v>
      </c>
      <c r="U3359" s="1" t="s">
        <v>79</v>
      </c>
    </row>
    <row r="3360" spans="1:21" x14ac:dyDescent="0.25">
      <c r="A3360">
        <v>3362</v>
      </c>
      <c r="B3360">
        <f>IF(IFERROR(VLOOKUP(Origen[[#This Row],[Customer ID]],A3361:A7259,1,FALSE),0)&gt;0,1,0)</f>
        <v>0</v>
      </c>
      <c r="C3360">
        <v>47</v>
      </c>
      <c r="D3360" s="1" t="s">
        <v>134</v>
      </c>
      <c r="E3360" s="1" t="str">
        <f>IF(Origen[[#This Row],[Genero Sin Depurar]]="","Desconocido",Origen[[#This Row],[Genero Sin Depurar]])</f>
        <v>Female</v>
      </c>
      <c r="F3360" s="1" t="s">
        <v>53</v>
      </c>
      <c r="G3360" s="1" t="s">
        <v>24</v>
      </c>
      <c r="H3360" s="2">
        <v>52014</v>
      </c>
      <c r="I3360" s="2" t="str">
        <f>TEXT(Origen[[#This Row],[Fecha Compra]],"dddd")</f>
        <v>miércoles</v>
      </c>
      <c r="J3360" s="7" t="str">
        <f>TEXT(MONTH(Origen[[#This Row],[Fecha Compra]]),"MM")</f>
        <v>01</v>
      </c>
      <c r="K3360" s="7">
        <f>YEAR(Origen[[#This Row],[Fecha Compra]])</f>
        <v>2042</v>
      </c>
      <c r="L3360">
        <v>47</v>
      </c>
      <c r="M3360">
        <v>26</v>
      </c>
      <c r="N3360">
        <f>Origen[[#This Row],[Unidades]]*Origen[[#This Row],[PVP]]</f>
        <v>1222</v>
      </c>
      <c r="O3360" s="1" t="s">
        <v>85</v>
      </c>
      <c r="P3360" s="1" t="s">
        <v>26</v>
      </c>
      <c r="Q3360" s="1" t="s">
        <v>47</v>
      </c>
      <c r="R3360" s="1" t="s">
        <v>19</v>
      </c>
      <c r="S3360" s="1" t="s">
        <v>20</v>
      </c>
      <c r="T3360" s="1" t="s">
        <v>21</v>
      </c>
      <c r="U3360" s="1" t="s">
        <v>58</v>
      </c>
    </row>
    <row r="3361" spans="1:21" x14ac:dyDescent="0.25">
      <c r="A3361">
        <v>3363</v>
      </c>
      <c r="B3361">
        <f>IF(IFERROR(VLOOKUP(Origen[[#This Row],[Customer ID]],A3362:A7260,1,FALSE),0)&gt;0,1,0)</f>
        <v>0</v>
      </c>
      <c r="C3361">
        <v>50</v>
      </c>
      <c r="D3361" s="1" t="s">
        <v>134</v>
      </c>
      <c r="E3361" s="1" t="str">
        <f>IF(Origen[[#This Row],[Genero Sin Depurar]]="","Desconocido",Origen[[#This Row],[Genero Sin Depurar]])</f>
        <v>Female</v>
      </c>
      <c r="F3361" s="1" t="s">
        <v>48</v>
      </c>
      <c r="G3361" s="1" t="s">
        <v>49</v>
      </c>
      <c r="H3361" s="2">
        <v>52016</v>
      </c>
      <c r="I3361" s="2" t="str">
        <f>TEXT(Origen[[#This Row],[Fecha Compra]],"dddd")</f>
        <v>viernes</v>
      </c>
      <c r="J3361" s="7" t="str">
        <f>TEXT(MONTH(Origen[[#This Row],[Fecha Compra]]),"MM")</f>
        <v>01</v>
      </c>
      <c r="K3361" s="7">
        <f>YEAR(Origen[[#This Row],[Fecha Compra]])</f>
        <v>2042</v>
      </c>
      <c r="L3361">
        <v>48</v>
      </c>
      <c r="M3361">
        <v>61</v>
      </c>
      <c r="N3361">
        <f>Origen[[#This Row],[Unidades]]*Origen[[#This Row],[PVP]]</f>
        <v>2928</v>
      </c>
      <c r="O3361" s="1" t="s">
        <v>104</v>
      </c>
      <c r="P3361" s="1" t="s">
        <v>26</v>
      </c>
      <c r="Q3361" s="1" t="s">
        <v>7</v>
      </c>
      <c r="R3361" s="1" t="s">
        <v>35</v>
      </c>
      <c r="S3361" s="1" t="s">
        <v>27</v>
      </c>
      <c r="T3361" s="1" t="s">
        <v>10</v>
      </c>
      <c r="U3361" s="1" t="s">
        <v>11</v>
      </c>
    </row>
    <row r="3362" spans="1:21" x14ac:dyDescent="0.25">
      <c r="A3362">
        <v>3364</v>
      </c>
      <c r="B3362">
        <f>IF(IFERROR(VLOOKUP(Origen[[#This Row],[Customer ID]],A3363:A7261,1,FALSE),0)&gt;0,1,0)</f>
        <v>0</v>
      </c>
      <c r="C3362">
        <v>58</v>
      </c>
      <c r="D3362" s="1" t="s">
        <v>134</v>
      </c>
      <c r="E3362" s="1" t="str">
        <f>IF(Origen[[#This Row],[Genero Sin Depurar]]="","Desconocido",Origen[[#This Row],[Genero Sin Depurar]])</f>
        <v>Female</v>
      </c>
      <c r="F3362" s="1" t="s">
        <v>12</v>
      </c>
      <c r="G3362" s="1" t="s">
        <v>4</v>
      </c>
      <c r="H3362" s="2">
        <v>52018</v>
      </c>
      <c r="I3362" s="2" t="str">
        <f>TEXT(Origen[[#This Row],[Fecha Compra]],"dddd")</f>
        <v>domingo</v>
      </c>
      <c r="J3362" s="7" t="str">
        <f>TEXT(MONTH(Origen[[#This Row],[Fecha Compra]]),"MM")</f>
        <v>01</v>
      </c>
      <c r="K3362" s="7">
        <f>YEAR(Origen[[#This Row],[Fecha Compra]])</f>
        <v>2042</v>
      </c>
      <c r="L3362">
        <v>46</v>
      </c>
      <c r="M3362">
        <v>23</v>
      </c>
      <c r="N3362">
        <f>Origen[[#This Row],[Unidades]]*Origen[[#This Row],[PVP]]</f>
        <v>1058</v>
      </c>
      <c r="O3362" s="1" t="s">
        <v>81</v>
      </c>
      <c r="P3362" s="1" t="s">
        <v>26</v>
      </c>
      <c r="Q3362" s="1" t="s">
        <v>30</v>
      </c>
      <c r="R3362" s="1" t="s">
        <v>8</v>
      </c>
      <c r="S3362" s="1" t="s">
        <v>27</v>
      </c>
      <c r="T3362" s="1" t="s">
        <v>57</v>
      </c>
      <c r="U3362" s="1" t="s">
        <v>58</v>
      </c>
    </row>
    <row r="3363" spans="1:21" x14ac:dyDescent="0.25">
      <c r="A3363">
        <v>3365</v>
      </c>
      <c r="B3363">
        <f>IF(IFERROR(VLOOKUP(Origen[[#This Row],[Customer ID]],A3364:A7262,1,FALSE),0)&gt;0,1,0)</f>
        <v>0</v>
      </c>
      <c r="C3363">
        <v>50</v>
      </c>
      <c r="D3363" s="1" t="s">
        <v>134</v>
      </c>
      <c r="E3363" s="1" t="str">
        <f>IF(Origen[[#This Row],[Genero Sin Depurar]]="","Desconocido",Origen[[#This Row],[Genero Sin Depurar]])</f>
        <v>Female</v>
      </c>
      <c r="F3363" s="1" t="s">
        <v>101</v>
      </c>
      <c r="G3363" s="1" t="s">
        <v>49</v>
      </c>
      <c r="H3363" s="2">
        <v>52020</v>
      </c>
      <c r="I3363" s="2" t="str">
        <f>TEXT(Origen[[#This Row],[Fecha Compra]],"dddd")</f>
        <v>martes</v>
      </c>
      <c r="J3363" s="7" t="str">
        <f>TEXT(MONTH(Origen[[#This Row],[Fecha Compra]]),"MM")</f>
        <v>01</v>
      </c>
      <c r="K3363" s="7">
        <f>YEAR(Origen[[#This Row],[Fecha Compra]])</f>
        <v>2042</v>
      </c>
      <c r="L3363">
        <v>7</v>
      </c>
      <c r="M3363">
        <v>33</v>
      </c>
      <c r="N3363">
        <f>Origen[[#This Row],[Unidades]]*Origen[[#This Row],[PVP]]</f>
        <v>231</v>
      </c>
      <c r="O3363" s="1" t="s">
        <v>29</v>
      </c>
      <c r="P3363" s="1" t="s">
        <v>26</v>
      </c>
      <c r="Q3363" s="1" t="s">
        <v>82</v>
      </c>
      <c r="R3363" s="1" t="s">
        <v>39</v>
      </c>
      <c r="S3363" s="1" t="s">
        <v>36</v>
      </c>
      <c r="T3363" s="1" t="s">
        <v>21</v>
      </c>
      <c r="U3363" s="1" t="s">
        <v>70</v>
      </c>
    </row>
    <row r="3364" spans="1:21" x14ac:dyDescent="0.25">
      <c r="A3364">
        <v>3366</v>
      </c>
      <c r="B3364">
        <f>IF(IFERROR(VLOOKUP(Origen[[#This Row],[Customer ID]],A3365:A7263,1,FALSE),0)&gt;0,1,0)</f>
        <v>0</v>
      </c>
      <c r="C3364">
        <v>43</v>
      </c>
      <c r="D3364" s="1" t="s">
        <v>134</v>
      </c>
      <c r="E3364" s="1" t="str">
        <f>IF(Origen[[#This Row],[Genero Sin Depurar]]="","Desconocido",Origen[[#This Row],[Genero Sin Depurar]])</f>
        <v>Female</v>
      </c>
      <c r="F3364" s="1" t="s">
        <v>69</v>
      </c>
      <c r="G3364" s="1" t="s">
        <v>4</v>
      </c>
      <c r="H3364" s="2">
        <v>52022</v>
      </c>
      <c r="I3364" s="2" t="str">
        <f>TEXT(Origen[[#This Row],[Fecha Compra]],"dddd")</f>
        <v>jueves</v>
      </c>
      <c r="J3364" s="7" t="str">
        <f>TEXT(MONTH(Origen[[#This Row],[Fecha Compra]]),"MM")</f>
        <v>01</v>
      </c>
      <c r="K3364" s="7">
        <f>YEAR(Origen[[#This Row],[Fecha Compra]])</f>
        <v>2042</v>
      </c>
      <c r="L3364">
        <v>45</v>
      </c>
      <c r="M3364">
        <v>58</v>
      </c>
      <c r="N3364">
        <f>Origen[[#This Row],[Unidades]]*Origen[[#This Row],[PVP]]</f>
        <v>2610</v>
      </c>
      <c r="O3364" s="1" t="s">
        <v>104</v>
      </c>
      <c r="P3364" s="1" t="s">
        <v>6</v>
      </c>
      <c r="Q3364" s="1" t="s">
        <v>67</v>
      </c>
      <c r="R3364" s="1" t="s">
        <v>39</v>
      </c>
      <c r="S3364" s="1" t="s">
        <v>9</v>
      </c>
      <c r="T3364" s="1" t="s">
        <v>21</v>
      </c>
      <c r="U3364" s="1" t="s">
        <v>79</v>
      </c>
    </row>
    <row r="3365" spans="1:21" x14ac:dyDescent="0.25">
      <c r="A3365">
        <v>3367</v>
      </c>
      <c r="B3365">
        <f>IF(IFERROR(VLOOKUP(Origen[[#This Row],[Customer ID]],A3366:A7264,1,FALSE),0)&gt;0,1,0)</f>
        <v>0</v>
      </c>
      <c r="C3365">
        <v>38</v>
      </c>
      <c r="D3365" s="1" t="s">
        <v>134</v>
      </c>
      <c r="E3365" s="1" t="str">
        <f>IF(Origen[[#This Row],[Genero Sin Depurar]]="","Desconocido",Origen[[#This Row],[Genero Sin Depurar]])</f>
        <v>Female</v>
      </c>
      <c r="F3365" s="1" t="s">
        <v>125</v>
      </c>
      <c r="G3365" s="1" t="s">
        <v>49</v>
      </c>
      <c r="H3365" s="2">
        <v>52024</v>
      </c>
      <c r="I3365" s="2" t="str">
        <f>TEXT(Origen[[#This Row],[Fecha Compra]],"dddd")</f>
        <v>sábado</v>
      </c>
      <c r="J3365" s="7" t="str">
        <f>TEXT(MONTH(Origen[[#This Row],[Fecha Compra]]),"MM")</f>
        <v>01</v>
      </c>
      <c r="K3365" s="7">
        <f>YEAR(Origen[[#This Row],[Fecha Compra]])</f>
        <v>2042</v>
      </c>
      <c r="L3365">
        <v>47</v>
      </c>
      <c r="M3365">
        <v>65</v>
      </c>
      <c r="N3365">
        <f>Origen[[#This Row],[Unidades]]*Origen[[#This Row],[PVP]]</f>
        <v>3055</v>
      </c>
      <c r="O3365" s="1" t="s">
        <v>80</v>
      </c>
      <c r="P3365" s="1" t="s">
        <v>26</v>
      </c>
      <c r="Q3365" s="1" t="s">
        <v>90</v>
      </c>
      <c r="R3365" s="1" t="s">
        <v>19</v>
      </c>
      <c r="S3365" s="1" t="s">
        <v>52</v>
      </c>
      <c r="T3365" s="1" t="s">
        <v>68</v>
      </c>
      <c r="U3365" s="1" t="s">
        <v>40</v>
      </c>
    </row>
    <row r="3366" spans="1:21" x14ac:dyDescent="0.25">
      <c r="A3366">
        <v>3368</v>
      </c>
      <c r="B3366">
        <f>IF(IFERROR(VLOOKUP(Origen[[#This Row],[Customer ID]],A3367:A7265,1,FALSE),0)&gt;0,1,0)</f>
        <v>0</v>
      </c>
      <c r="C3366">
        <v>44</v>
      </c>
      <c r="D3366" s="1" t="s">
        <v>134</v>
      </c>
      <c r="E3366" s="1" t="str">
        <f>IF(Origen[[#This Row],[Genero Sin Depurar]]="","Desconocido",Origen[[#This Row],[Genero Sin Depurar]])</f>
        <v>Female</v>
      </c>
      <c r="F3366" s="1" t="s">
        <v>95</v>
      </c>
      <c r="G3366" s="1" t="s">
        <v>4</v>
      </c>
      <c r="H3366" s="2">
        <v>52026</v>
      </c>
      <c r="I3366" s="2" t="str">
        <f>TEXT(Origen[[#This Row],[Fecha Compra]],"dddd")</f>
        <v>lunes</v>
      </c>
      <c r="J3366" s="7" t="str">
        <f>TEXT(MONTH(Origen[[#This Row],[Fecha Compra]]),"MM")</f>
        <v>01</v>
      </c>
      <c r="K3366" s="7">
        <f>YEAR(Origen[[#This Row],[Fecha Compra]])</f>
        <v>2042</v>
      </c>
      <c r="L3366">
        <v>6</v>
      </c>
      <c r="M3366">
        <v>48</v>
      </c>
      <c r="N3366">
        <f>Origen[[#This Row],[Unidades]]*Origen[[#This Row],[PVP]]</f>
        <v>288</v>
      </c>
      <c r="O3366" s="1" t="s">
        <v>104</v>
      </c>
      <c r="P3366" s="1" t="s">
        <v>26</v>
      </c>
      <c r="Q3366" s="1" t="s">
        <v>126</v>
      </c>
      <c r="R3366" s="1" t="s">
        <v>35</v>
      </c>
      <c r="S3366" s="1" t="s">
        <v>56</v>
      </c>
      <c r="T3366" s="1" t="s">
        <v>10</v>
      </c>
      <c r="U3366" s="1" t="s">
        <v>11</v>
      </c>
    </row>
    <row r="3367" spans="1:21" x14ac:dyDescent="0.25">
      <c r="A3367">
        <v>3369</v>
      </c>
      <c r="B3367">
        <f>IF(IFERROR(VLOOKUP(Origen[[#This Row],[Customer ID]],A3368:A7266,1,FALSE),0)&gt;0,1,0)</f>
        <v>0</v>
      </c>
      <c r="C3367">
        <v>30</v>
      </c>
      <c r="D3367" s="1" t="s">
        <v>134</v>
      </c>
      <c r="E3367" s="1" t="str">
        <f>IF(Origen[[#This Row],[Genero Sin Depurar]]="","Desconocido",Origen[[#This Row],[Genero Sin Depurar]])</f>
        <v>Female</v>
      </c>
      <c r="F3367" s="1" t="s">
        <v>23</v>
      </c>
      <c r="G3367" s="1" t="s">
        <v>24</v>
      </c>
      <c r="H3367" s="2">
        <v>52028</v>
      </c>
      <c r="I3367" s="2" t="str">
        <f>TEXT(Origen[[#This Row],[Fecha Compra]],"dddd")</f>
        <v>miércoles</v>
      </c>
      <c r="J3367" s="7" t="str">
        <f>TEXT(MONTH(Origen[[#This Row],[Fecha Compra]]),"MM")</f>
        <v>01</v>
      </c>
      <c r="K3367" s="7">
        <f>YEAR(Origen[[#This Row],[Fecha Compra]])</f>
        <v>2042</v>
      </c>
      <c r="L3367">
        <v>29</v>
      </c>
      <c r="M3367">
        <v>25</v>
      </c>
      <c r="N3367">
        <f>Origen[[#This Row],[Unidades]]*Origen[[#This Row],[PVP]]</f>
        <v>725</v>
      </c>
      <c r="O3367" s="1" t="s">
        <v>127</v>
      </c>
      <c r="P3367" s="1" t="s">
        <v>26</v>
      </c>
      <c r="Q3367" s="1" t="s">
        <v>126</v>
      </c>
      <c r="R3367" s="1" t="s">
        <v>19</v>
      </c>
      <c r="S3367" s="1" t="s">
        <v>9</v>
      </c>
      <c r="T3367" s="1" t="s">
        <v>57</v>
      </c>
      <c r="U3367" s="1" t="s">
        <v>79</v>
      </c>
    </row>
    <row r="3368" spans="1:21" x14ac:dyDescent="0.25">
      <c r="A3368">
        <v>3370</v>
      </c>
      <c r="B3368">
        <f>IF(IFERROR(VLOOKUP(Origen[[#This Row],[Customer ID]],A3369:A7267,1,FALSE),0)&gt;0,1,0)</f>
        <v>0</v>
      </c>
      <c r="C3368">
        <v>47</v>
      </c>
      <c r="D3368" s="1" t="s">
        <v>134</v>
      </c>
      <c r="E3368" s="1" t="str">
        <f>IF(Origen[[#This Row],[Genero Sin Depurar]]="","Desconocido",Origen[[#This Row],[Genero Sin Depurar]])</f>
        <v>Female</v>
      </c>
      <c r="F3368" s="1" t="s">
        <v>12</v>
      </c>
      <c r="G3368" s="1" t="s">
        <v>4</v>
      </c>
      <c r="H3368" s="2">
        <v>52030</v>
      </c>
      <c r="I3368" s="2" t="str">
        <f>TEXT(Origen[[#This Row],[Fecha Compra]],"dddd")</f>
        <v>viernes</v>
      </c>
      <c r="J3368" s="7" t="str">
        <f>TEXT(MONTH(Origen[[#This Row],[Fecha Compra]]),"MM")</f>
        <v>01</v>
      </c>
      <c r="K3368" s="7">
        <f>YEAR(Origen[[#This Row],[Fecha Compra]])</f>
        <v>2042</v>
      </c>
      <c r="L3368">
        <v>42</v>
      </c>
      <c r="M3368">
        <v>51</v>
      </c>
      <c r="N3368">
        <f>Origen[[#This Row],[Unidades]]*Origen[[#This Row],[PVP]]</f>
        <v>2142</v>
      </c>
      <c r="O3368" s="1" t="s">
        <v>13</v>
      </c>
      <c r="P3368" s="1" t="s">
        <v>26</v>
      </c>
      <c r="Q3368" s="1" t="s">
        <v>108</v>
      </c>
      <c r="R3368" s="1" t="s">
        <v>8</v>
      </c>
      <c r="S3368" s="1" t="s">
        <v>52</v>
      </c>
      <c r="T3368" s="1" t="s">
        <v>15</v>
      </c>
      <c r="U3368" s="1" t="s">
        <v>70</v>
      </c>
    </row>
    <row r="3369" spans="1:21" x14ac:dyDescent="0.25">
      <c r="A3369">
        <v>3371</v>
      </c>
      <c r="B3369">
        <f>IF(IFERROR(VLOOKUP(Origen[[#This Row],[Customer ID]],A3370:A7268,1,FALSE),0)&gt;0,1,0)</f>
        <v>0</v>
      </c>
      <c r="C3369">
        <v>30</v>
      </c>
      <c r="D3369" s="1" t="s">
        <v>134</v>
      </c>
      <c r="E3369" s="1" t="str">
        <f>IF(Origen[[#This Row],[Genero Sin Depurar]]="","Desconocido",Origen[[#This Row],[Genero Sin Depurar]])</f>
        <v>Female</v>
      </c>
      <c r="F3369" s="1" t="s">
        <v>115</v>
      </c>
      <c r="G3369" s="1" t="s">
        <v>49</v>
      </c>
      <c r="H3369" s="2">
        <v>52032</v>
      </c>
      <c r="I3369" s="2" t="str">
        <f>TEXT(Origen[[#This Row],[Fecha Compra]],"dddd")</f>
        <v>domingo</v>
      </c>
      <c r="J3369" s="7" t="str">
        <f>TEXT(MONTH(Origen[[#This Row],[Fecha Compra]]),"MM")</f>
        <v>01</v>
      </c>
      <c r="K3369" s="7">
        <f>YEAR(Origen[[#This Row],[Fecha Compra]])</f>
        <v>2042</v>
      </c>
      <c r="L3369">
        <v>46</v>
      </c>
      <c r="M3369">
        <v>31</v>
      </c>
      <c r="N3369">
        <f>Origen[[#This Row],[Unidades]]*Origen[[#This Row],[PVP]]</f>
        <v>1426</v>
      </c>
      <c r="O3369" s="1" t="s">
        <v>97</v>
      </c>
      <c r="P3369" s="1" t="s">
        <v>26</v>
      </c>
      <c r="Q3369" s="1" t="s">
        <v>43</v>
      </c>
      <c r="R3369" s="1" t="s">
        <v>35</v>
      </c>
      <c r="S3369" s="1" t="s">
        <v>56</v>
      </c>
      <c r="T3369" s="1" t="s">
        <v>15</v>
      </c>
      <c r="U3369" s="1" t="s">
        <v>11</v>
      </c>
    </row>
    <row r="3370" spans="1:21" x14ac:dyDescent="0.25">
      <c r="A3370">
        <v>3372</v>
      </c>
      <c r="B3370">
        <f>IF(IFERROR(VLOOKUP(Origen[[#This Row],[Customer ID]],A3371:A7269,1,FALSE),0)&gt;0,1,0)</f>
        <v>0</v>
      </c>
      <c r="C3370">
        <v>49</v>
      </c>
      <c r="D3370" s="1" t="s">
        <v>134</v>
      </c>
      <c r="E3370" s="1" t="str">
        <f>IF(Origen[[#This Row],[Genero Sin Depurar]]="","Desconocido",Origen[[#This Row],[Genero Sin Depurar]])</f>
        <v>Female</v>
      </c>
      <c r="F3370" s="1" t="s">
        <v>86</v>
      </c>
      <c r="G3370" s="1" t="s">
        <v>4</v>
      </c>
      <c r="H3370" s="2">
        <v>52034</v>
      </c>
      <c r="I3370" s="2" t="str">
        <f>TEXT(Origen[[#This Row],[Fecha Compra]],"dddd")</f>
        <v>martes</v>
      </c>
      <c r="J3370" s="7" t="str">
        <f>TEXT(MONTH(Origen[[#This Row],[Fecha Compra]]),"MM")</f>
        <v>01</v>
      </c>
      <c r="K3370" s="7">
        <f>YEAR(Origen[[#This Row],[Fecha Compra]])</f>
        <v>2042</v>
      </c>
      <c r="L3370">
        <v>28</v>
      </c>
      <c r="M3370">
        <v>99</v>
      </c>
      <c r="N3370">
        <f>Origen[[#This Row],[Unidades]]*Origen[[#This Row],[PVP]]</f>
        <v>2772</v>
      </c>
      <c r="O3370" s="1" t="s">
        <v>94</v>
      </c>
      <c r="P3370" s="1" t="s">
        <v>18</v>
      </c>
      <c r="Q3370" s="1" t="s">
        <v>30</v>
      </c>
      <c r="R3370" s="1" t="s">
        <v>8</v>
      </c>
      <c r="S3370" s="1" t="s">
        <v>27</v>
      </c>
      <c r="T3370" s="1" t="s">
        <v>28</v>
      </c>
      <c r="U3370" s="1" t="s">
        <v>31</v>
      </c>
    </row>
    <row r="3371" spans="1:21" x14ac:dyDescent="0.25">
      <c r="A3371">
        <v>3373</v>
      </c>
      <c r="B3371">
        <f>IF(IFERROR(VLOOKUP(Origen[[#This Row],[Customer ID]],A3372:A7270,1,FALSE),0)&gt;0,1,0)</f>
        <v>0</v>
      </c>
      <c r="C3371">
        <v>56</v>
      </c>
      <c r="D3371" s="1" t="s">
        <v>134</v>
      </c>
      <c r="E3371" s="1" t="str">
        <f>IF(Origen[[#This Row],[Genero Sin Depurar]]="","Desconocido",Origen[[#This Row],[Genero Sin Depurar]])</f>
        <v>Female</v>
      </c>
      <c r="F3371" s="1" t="s">
        <v>107</v>
      </c>
      <c r="G3371" s="1" t="s">
        <v>4</v>
      </c>
      <c r="H3371" s="2">
        <v>52036</v>
      </c>
      <c r="I3371" s="2" t="str">
        <f>TEXT(Origen[[#This Row],[Fecha Compra]],"dddd")</f>
        <v>jueves</v>
      </c>
      <c r="J3371" s="7" t="str">
        <f>TEXT(MONTH(Origen[[#This Row],[Fecha Compra]]),"MM")</f>
        <v>01</v>
      </c>
      <c r="K3371" s="7">
        <f>YEAR(Origen[[#This Row],[Fecha Compra]])</f>
        <v>2042</v>
      </c>
      <c r="L3371">
        <v>14</v>
      </c>
      <c r="M3371">
        <v>25</v>
      </c>
      <c r="N3371">
        <f>Origen[[#This Row],[Unidades]]*Origen[[#This Row],[PVP]]</f>
        <v>350</v>
      </c>
      <c r="O3371" s="1" t="s">
        <v>120</v>
      </c>
      <c r="P3371" s="1" t="s">
        <v>26</v>
      </c>
      <c r="Q3371" s="1" t="s">
        <v>14</v>
      </c>
      <c r="R3371" s="1" t="s">
        <v>8</v>
      </c>
      <c r="S3371" s="1" t="s">
        <v>20</v>
      </c>
      <c r="T3371" s="1" t="s">
        <v>21</v>
      </c>
      <c r="U3371" s="1" t="s">
        <v>79</v>
      </c>
    </row>
    <row r="3372" spans="1:21" x14ac:dyDescent="0.25">
      <c r="A3372">
        <v>3374</v>
      </c>
      <c r="B3372">
        <f>IF(IFERROR(VLOOKUP(Origen[[#This Row],[Customer ID]],A3373:A7271,1,FALSE),0)&gt;0,1,0)</f>
        <v>0</v>
      </c>
      <c r="C3372">
        <v>70</v>
      </c>
      <c r="D3372" s="1" t="s">
        <v>134</v>
      </c>
      <c r="E3372" s="1" t="str">
        <f>IF(Origen[[#This Row],[Genero Sin Depurar]]="","Desconocido",Origen[[#This Row],[Genero Sin Depurar]])</f>
        <v>Female</v>
      </c>
      <c r="F3372" s="1" t="s">
        <v>23</v>
      </c>
      <c r="G3372" s="1" t="s">
        <v>24</v>
      </c>
      <c r="H3372" s="2">
        <v>52038</v>
      </c>
      <c r="I3372" s="2" t="str">
        <f>TEXT(Origen[[#This Row],[Fecha Compra]],"dddd")</f>
        <v>sábado</v>
      </c>
      <c r="J3372" s="7" t="str">
        <f>TEXT(MONTH(Origen[[#This Row],[Fecha Compra]]),"MM")</f>
        <v>01</v>
      </c>
      <c r="K3372" s="7">
        <f>YEAR(Origen[[#This Row],[Fecha Compra]])</f>
        <v>2042</v>
      </c>
      <c r="L3372">
        <v>12</v>
      </c>
      <c r="M3372">
        <v>52</v>
      </c>
      <c r="N3372">
        <f>Origen[[#This Row],[Unidades]]*Origen[[#This Row],[PVP]]</f>
        <v>624</v>
      </c>
      <c r="O3372" s="1" t="s">
        <v>130</v>
      </c>
      <c r="P3372" s="1" t="s">
        <v>26</v>
      </c>
      <c r="Q3372" s="1" t="s">
        <v>55</v>
      </c>
      <c r="R3372" s="1" t="s">
        <v>19</v>
      </c>
      <c r="S3372" s="1" t="s">
        <v>56</v>
      </c>
      <c r="T3372" s="1" t="s">
        <v>68</v>
      </c>
      <c r="U3372" s="1" t="s">
        <v>79</v>
      </c>
    </row>
    <row r="3373" spans="1:21" x14ac:dyDescent="0.25">
      <c r="A3373">
        <v>3375</v>
      </c>
      <c r="B3373">
        <f>IF(IFERROR(VLOOKUP(Origen[[#This Row],[Customer ID]],A3374:A7272,1,FALSE),0)&gt;0,1,0)</f>
        <v>0</v>
      </c>
      <c r="C3373">
        <v>22</v>
      </c>
      <c r="D3373" s="1" t="s">
        <v>134</v>
      </c>
      <c r="E3373" s="1" t="str">
        <f>IF(Origen[[#This Row],[Genero Sin Depurar]]="","Desconocido",Origen[[#This Row],[Genero Sin Depurar]])</f>
        <v>Female</v>
      </c>
      <c r="F3373" s="1" t="s">
        <v>3</v>
      </c>
      <c r="G3373" s="1" t="s">
        <v>4</v>
      </c>
      <c r="H3373" s="2">
        <v>52040</v>
      </c>
      <c r="I3373" s="2" t="str">
        <f>TEXT(Origen[[#This Row],[Fecha Compra]],"dddd")</f>
        <v>lunes</v>
      </c>
      <c r="J3373" s="7" t="str">
        <f>TEXT(MONTH(Origen[[#This Row],[Fecha Compra]]),"MM")</f>
        <v>01</v>
      </c>
      <c r="K3373" s="7">
        <f>YEAR(Origen[[#This Row],[Fecha Compra]])</f>
        <v>2042</v>
      </c>
      <c r="L3373">
        <v>41</v>
      </c>
      <c r="M3373">
        <v>47</v>
      </c>
      <c r="N3373">
        <f>Origen[[#This Row],[Unidades]]*Origen[[#This Row],[PVP]]</f>
        <v>1927</v>
      </c>
      <c r="O3373" s="1" t="s">
        <v>89</v>
      </c>
      <c r="P3373" s="1" t="s">
        <v>18</v>
      </c>
      <c r="Q3373" s="1" t="s">
        <v>75</v>
      </c>
      <c r="R3373" s="1" t="s">
        <v>19</v>
      </c>
      <c r="S3373" s="1" t="s">
        <v>52</v>
      </c>
      <c r="T3373" s="1" t="s">
        <v>68</v>
      </c>
      <c r="U3373" s="1" t="s">
        <v>31</v>
      </c>
    </row>
    <row r="3374" spans="1:21" x14ac:dyDescent="0.25">
      <c r="A3374">
        <v>3376</v>
      </c>
      <c r="B3374">
        <f>IF(IFERROR(VLOOKUP(Origen[[#This Row],[Customer ID]],A3375:A7273,1,FALSE),0)&gt;0,1,0)</f>
        <v>0</v>
      </c>
      <c r="C3374">
        <v>51</v>
      </c>
      <c r="D3374" s="1" t="s">
        <v>134</v>
      </c>
      <c r="E3374" s="1" t="str">
        <f>IF(Origen[[#This Row],[Genero Sin Depurar]]="","Desconocido",Origen[[#This Row],[Genero Sin Depurar]])</f>
        <v>Female</v>
      </c>
      <c r="F3374" s="1" t="s">
        <v>119</v>
      </c>
      <c r="G3374" s="1" t="s">
        <v>24</v>
      </c>
      <c r="H3374" s="2">
        <v>52042</v>
      </c>
      <c r="I3374" s="2" t="str">
        <f>TEXT(Origen[[#This Row],[Fecha Compra]],"dddd")</f>
        <v>miércoles</v>
      </c>
      <c r="J3374" s="7" t="str">
        <f>TEXT(MONTH(Origen[[#This Row],[Fecha Compra]]),"MM")</f>
        <v>01</v>
      </c>
      <c r="K3374" s="7">
        <f>YEAR(Origen[[#This Row],[Fecha Compra]])</f>
        <v>2042</v>
      </c>
      <c r="L3374">
        <v>8</v>
      </c>
      <c r="M3374">
        <v>98</v>
      </c>
      <c r="N3374">
        <f>Origen[[#This Row],[Unidades]]*Origen[[#This Row],[PVP]]</f>
        <v>784</v>
      </c>
      <c r="O3374" s="1" t="s">
        <v>121</v>
      </c>
      <c r="P3374" s="1" t="s">
        <v>74</v>
      </c>
      <c r="Q3374" s="1" t="s">
        <v>116</v>
      </c>
      <c r="R3374" s="1" t="s">
        <v>39</v>
      </c>
      <c r="S3374" s="1" t="s">
        <v>9</v>
      </c>
      <c r="T3374" s="1" t="s">
        <v>21</v>
      </c>
      <c r="U3374" s="1" t="s">
        <v>31</v>
      </c>
    </row>
    <row r="3375" spans="1:21" x14ac:dyDescent="0.25">
      <c r="A3375">
        <v>3377</v>
      </c>
      <c r="B3375">
        <f>IF(IFERROR(VLOOKUP(Origen[[#This Row],[Customer ID]],A3376:A7274,1,FALSE),0)&gt;0,1,0)</f>
        <v>0</v>
      </c>
      <c r="C3375">
        <v>22</v>
      </c>
      <c r="D3375" s="1" t="s">
        <v>134</v>
      </c>
      <c r="E3375" s="1" t="str">
        <f>IF(Origen[[#This Row],[Genero Sin Depurar]]="","Desconocido",Origen[[#This Row],[Genero Sin Depurar]])</f>
        <v>Female</v>
      </c>
      <c r="F3375" s="1" t="s">
        <v>106</v>
      </c>
      <c r="G3375" s="1" t="s">
        <v>49</v>
      </c>
      <c r="H3375" s="2">
        <v>52044</v>
      </c>
      <c r="I3375" s="2" t="str">
        <f>TEXT(Origen[[#This Row],[Fecha Compra]],"dddd")</f>
        <v>viernes</v>
      </c>
      <c r="J3375" s="7" t="str">
        <f>TEXT(MONTH(Origen[[#This Row],[Fecha Compra]]),"MM")</f>
        <v>01</v>
      </c>
      <c r="K3375" s="7">
        <f>YEAR(Origen[[#This Row],[Fecha Compra]])</f>
        <v>2042</v>
      </c>
      <c r="L3375">
        <v>24</v>
      </c>
      <c r="M3375">
        <v>46</v>
      </c>
      <c r="N3375">
        <f>Origen[[#This Row],[Unidades]]*Origen[[#This Row],[PVP]]</f>
        <v>1104</v>
      </c>
      <c r="O3375" s="1" t="s">
        <v>105</v>
      </c>
      <c r="P3375" s="1" t="s">
        <v>26</v>
      </c>
      <c r="Q3375" s="1" t="s">
        <v>78</v>
      </c>
      <c r="R3375" s="1" t="s">
        <v>8</v>
      </c>
      <c r="S3375" s="1" t="s">
        <v>56</v>
      </c>
      <c r="T3375" s="1" t="s">
        <v>15</v>
      </c>
      <c r="U3375" s="1" t="s">
        <v>40</v>
      </c>
    </row>
    <row r="3376" spans="1:21" x14ac:dyDescent="0.25">
      <c r="A3376">
        <v>3378</v>
      </c>
      <c r="B3376">
        <f>IF(IFERROR(VLOOKUP(Origen[[#This Row],[Customer ID]],A3377:A7275,1,FALSE),0)&gt;0,1,0)</f>
        <v>0</v>
      </c>
      <c r="C3376">
        <v>37</v>
      </c>
      <c r="D3376" s="1" t="s">
        <v>134</v>
      </c>
      <c r="E3376" s="1" t="str">
        <f>IF(Origen[[#This Row],[Genero Sin Depurar]]="","Desconocido",Origen[[#This Row],[Genero Sin Depurar]])</f>
        <v>Female</v>
      </c>
      <c r="F3376" s="1" t="s">
        <v>37</v>
      </c>
      <c r="G3376" s="1" t="s">
        <v>4</v>
      </c>
      <c r="H3376" s="2">
        <v>52046</v>
      </c>
      <c r="I3376" s="2" t="str">
        <f>TEXT(Origen[[#This Row],[Fecha Compra]],"dddd")</f>
        <v>domingo</v>
      </c>
      <c r="J3376" s="7" t="str">
        <f>TEXT(MONTH(Origen[[#This Row],[Fecha Compra]]),"MM")</f>
        <v>01</v>
      </c>
      <c r="K3376" s="7">
        <f>YEAR(Origen[[#This Row],[Fecha Compra]])</f>
        <v>2042</v>
      </c>
      <c r="L3376">
        <v>18</v>
      </c>
      <c r="M3376">
        <v>32</v>
      </c>
      <c r="N3376">
        <f>Origen[[#This Row],[Unidades]]*Origen[[#This Row],[PVP]]</f>
        <v>576</v>
      </c>
      <c r="O3376" s="1" t="s">
        <v>5</v>
      </c>
      <c r="P3376" s="1" t="s">
        <v>26</v>
      </c>
      <c r="Q3376" s="1" t="s">
        <v>116</v>
      </c>
      <c r="R3376" s="1" t="s">
        <v>8</v>
      </c>
      <c r="S3376" s="1" t="s">
        <v>27</v>
      </c>
      <c r="T3376" s="1" t="s">
        <v>28</v>
      </c>
      <c r="U3376" s="1" t="s">
        <v>11</v>
      </c>
    </row>
    <row r="3377" spans="1:21" x14ac:dyDescent="0.25">
      <c r="A3377">
        <v>3379</v>
      </c>
      <c r="B3377">
        <f>IF(IFERROR(VLOOKUP(Origen[[#This Row],[Customer ID]],A3378:A7276,1,FALSE),0)&gt;0,1,0)</f>
        <v>0</v>
      </c>
      <c r="C3377">
        <v>49</v>
      </c>
      <c r="D3377" s="1" t="s">
        <v>134</v>
      </c>
      <c r="E3377" s="1" t="str">
        <f>IF(Origen[[#This Row],[Genero Sin Depurar]]="","Desconocido",Origen[[#This Row],[Genero Sin Depurar]])</f>
        <v>Female</v>
      </c>
      <c r="F3377" s="1" t="s">
        <v>41</v>
      </c>
      <c r="G3377" s="1" t="s">
        <v>4</v>
      </c>
      <c r="H3377" s="2">
        <v>52048</v>
      </c>
      <c r="I3377" s="2" t="str">
        <f>TEXT(Origen[[#This Row],[Fecha Compra]],"dddd")</f>
        <v>martes</v>
      </c>
      <c r="J3377" s="7" t="str">
        <f>TEXT(MONTH(Origen[[#This Row],[Fecha Compra]]),"MM")</f>
        <v>01</v>
      </c>
      <c r="K3377" s="7">
        <f>YEAR(Origen[[#This Row],[Fecha Compra]])</f>
        <v>2042</v>
      </c>
      <c r="L3377">
        <v>6</v>
      </c>
      <c r="M3377">
        <v>75</v>
      </c>
      <c r="N3377">
        <f>Origen[[#This Row],[Unidades]]*Origen[[#This Row],[PVP]]</f>
        <v>450</v>
      </c>
      <c r="O3377" s="1" t="s">
        <v>130</v>
      </c>
      <c r="P3377" s="1" t="s">
        <v>6</v>
      </c>
      <c r="Q3377" s="1" t="s">
        <v>62</v>
      </c>
      <c r="R3377" s="1" t="s">
        <v>39</v>
      </c>
      <c r="S3377" s="1" t="s">
        <v>27</v>
      </c>
      <c r="T3377" s="1" t="s">
        <v>15</v>
      </c>
      <c r="U3377" s="1" t="s">
        <v>40</v>
      </c>
    </row>
    <row r="3378" spans="1:21" x14ac:dyDescent="0.25">
      <c r="A3378">
        <v>3380</v>
      </c>
      <c r="B3378">
        <f>IF(IFERROR(VLOOKUP(Origen[[#This Row],[Customer ID]],A3379:A7277,1,FALSE),0)&gt;0,1,0)</f>
        <v>0</v>
      </c>
      <c r="C3378">
        <v>61</v>
      </c>
      <c r="D3378" s="1" t="s">
        <v>134</v>
      </c>
      <c r="E3378" s="1" t="str">
        <f>IF(Origen[[#This Row],[Genero Sin Depurar]]="","Desconocido",Origen[[#This Row],[Genero Sin Depurar]])</f>
        <v>Female</v>
      </c>
      <c r="F3378" s="1" t="s">
        <v>48</v>
      </c>
      <c r="G3378" s="1" t="s">
        <v>49</v>
      </c>
      <c r="H3378" s="2">
        <v>52050</v>
      </c>
      <c r="I3378" s="2" t="str">
        <f>TEXT(Origen[[#This Row],[Fecha Compra]],"dddd")</f>
        <v>jueves</v>
      </c>
      <c r="J3378" s="7" t="str">
        <f>TEXT(MONTH(Origen[[#This Row],[Fecha Compra]]),"MM")</f>
        <v>01</v>
      </c>
      <c r="K3378" s="7">
        <f>YEAR(Origen[[#This Row],[Fecha Compra]])</f>
        <v>2042</v>
      </c>
      <c r="L3378">
        <v>40</v>
      </c>
      <c r="M3378">
        <v>51</v>
      </c>
      <c r="N3378">
        <f>Origen[[#This Row],[Unidades]]*Origen[[#This Row],[PVP]]</f>
        <v>2040</v>
      </c>
      <c r="O3378" s="1" t="s">
        <v>104</v>
      </c>
      <c r="P3378" s="1" t="s">
        <v>6</v>
      </c>
      <c r="Q3378" s="1" t="s">
        <v>30</v>
      </c>
      <c r="R3378" s="1" t="s">
        <v>35</v>
      </c>
      <c r="S3378" s="1" t="s">
        <v>56</v>
      </c>
      <c r="T3378" s="1" t="s">
        <v>15</v>
      </c>
      <c r="U3378" s="1" t="s">
        <v>22</v>
      </c>
    </row>
    <row r="3379" spans="1:21" x14ac:dyDescent="0.25">
      <c r="A3379">
        <v>3381</v>
      </c>
      <c r="B3379">
        <f>IF(IFERROR(VLOOKUP(Origen[[#This Row],[Customer ID]],A3380:A7278,1,FALSE),0)&gt;0,1,0)</f>
        <v>0</v>
      </c>
      <c r="C3379">
        <v>41</v>
      </c>
      <c r="D3379" s="1" t="s">
        <v>134</v>
      </c>
      <c r="E3379" s="1" t="str">
        <f>IF(Origen[[#This Row],[Genero Sin Depurar]]="","Desconocido",Origen[[#This Row],[Genero Sin Depurar]])</f>
        <v>Female</v>
      </c>
      <c r="F3379" s="1" t="s">
        <v>63</v>
      </c>
      <c r="G3379" s="1" t="s">
        <v>4</v>
      </c>
      <c r="H3379" s="2">
        <v>52052</v>
      </c>
      <c r="I3379" s="2" t="str">
        <f>TEXT(Origen[[#This Row],[Fecha Compra]],"dddd")</f>
        <v>sábado</v>
      </c>
      <c r="J3379" s="7" t="str">
        <f>TEXT(MONTH(Origen[[#This Row],[Fecha Compra]]),"MM")</f>
        <v>01</v>
      </c>
      <c r="K3379" s="7">
        <f>YEAR(Origen[[#This Row],[Fecha Compra]])</f>
        <v>2042</v>
      </c>
      <c r="L3379">
        <v>6</v>
      </c>
      <c r="M3379">
        <v>52</v>
      </c>
      <c r="N3379">
        <f>Origen[[#This Row],[Unidades]]*Origen[[#This Row],[PVP]]</f>
        <v>312</v>
      </c>
      <c r="O3379" s="1" t="s">
        <v>96</v>
      </c>
      <c r="P3379" s="1" t="s">
        <v>6</v>
      </c>
      <c r="Q3379" s="1" t="s">
        <v>126</v>
      </c>
      <c r="R3379" s="1" t="s">
        <v>35</v>
      </c>
      <c r="S3379" s="1" t="s">
        <v>36</v>
      </c>
      <c r="T3379" s="1" t="s">
        <v>28</v>
      </c>
      <c r="U3379" s="1" t="s">
        <v>79</v>
      </c>
    </row>
    <row r="3380" spans="1:21" x14ac:dyDescent="0.25">
      <c r="A3380">
        <v>3382</v>
      </c>
      <c r="B3380">
        <f>IF(IFERROR(VLOOKUP(Origen[[#This Row],[Customer ID]],A3381:A7279,1,FALSE),0)&gt;0,1,0)</f>
        <v>0</v>
      </c>
      <c r="C3380">
        <v>57</v>
      </c>
      <c r="D3380" s="1" t="s">
        <v>134</v>
      </c>
      <c r="E3380" s="1" t="str">
        <f>IF(Origen[[#This Row],[Genero Sin Depurar]]="","Desconocido",Origen[[#This Row],[Genero Sin Depurar]])</f>
        <v>Female</v>
      </c>
      <c r="F3380" s="1" t="s">
        <v>106</v>
      </c>
      <c r="G3380" s="1" t="s">
        <v>49</v>
      </c>
      <c r="H3380" s="2">
        <v>52054</v>
      </c>
      <c r="I3380" s="2" t="str">
        <f>TEXT(Origen[[#This Row],[Fecha Compra]],"dddd")</f>
        <v>lunes</v>
      </c>
      <c r="J3380" s="7" t="str">
        <f>TEXT(MONTH(Origen[[#This Row],[Fecha Compra]]),"MM")</f>
        <v>01</v>
      </c>
      <c r="K3380" s="7">
        <f>YEAR(Origen[[#This Row],[Fecha Compra]])</f>
        <v>2042</v>
      </c>
      <c r="L3380">
        <v>27</v>
      </c>
      <c r="M3380">
        <v>66</v>
      </c>
      <c r="N3380">
        <f>Origen[[#This Row],[Unidades]]*Origen[[#This Row],[PVP]]</f>
        <v>1782</v>
      </c>
      <c r="O3380" s="1" t="s">
        <v>130</v>
      </c>
      <c r="P3380" s="1" t="s">
        <v>6</v>
      </c>
      <c r="Q3380" s="1" t="s">
        <v>30</v>
      </c>
      <c r="R3380" s="1" t="s">
        <v>8</v>
      </c>
      <c r="S3380" s="1" t="s">
        <v>36</v>
      </c>
      <c r="T3380" s="1" t="s">
        <v>21</v>
      </c>
      <c r="U3380" s="1" t="s">
        <v>40</v>
      </c>
    </row>
    <row r="3381" spans="1:21" x14ac:dyDescent="0.25">
      <c r="A3381">
        <v>3383</v>
      </c>
      <c r="B3381">
        <f>IF(IFERROR(VLOOKUP(Origen[[#This Row],[Customer ID]],A3382:A7280,1,FALSE),0)&gt;0,1,0)</f>
        <v>0</v>
      </c>
      <c r="C3381">
        <v>34</v>
      </c>
      <c r="D3381" s="1" t="s">
        <v>134</v>
      </c>
      <c r="E3381" s="1" t="str">
        <f>IF(Origen[[#This Row],[Genero Sin Depurar]]="","Desconocido",Origen[[#This Row],[Genero Sin Depurar]])</f>
        <v>Female</v>
      </c>
      <c r="F3381" s="1" t="s">
        <v>12</v>
      </c>
      <c r="G3381" s="1" t="s">
        <v>4</v>
      </c>
      <c r="H3381" s="2">
        <v>52056</v>
      </c>
      <c r="I3381" s="2" t="str">
        <f>TEXT(Origen[[#This Row],[Fecha Compra]],"dddd")</f>
        <v>miércoles</v>
      </c>
      <c r="J3381" s="7" t="str">
        <f>TEXT(MONTH(Origen[[#This Row],[Fecha Compra]]),"MM")</f>
        <v>01</v>
      </c>
      <c r="K3381" s="7">
        <f>YEAR(Origen[[#This Row],[Fecha Compra]])</f>
        <v>2042</v>
      </c>
      <c r="L3381">
        <v>2</v>
      </c>
      <c r="M3381">
        <v>35</v>
      </c>
      <c r="N3381">
        <f>Origen[[#This Row],[Unidades]]*Origen[[#This Row],[PVP]]</f>
        <v>70</v>
      </c>
      <c r="O3381" s="1" t="s">
        <v>127</v>
      </c>
      <c r="P3381" s="1" t="s">
        <v>26</v>
      </c>
      <c r="Q3381" s="1" t="s">
        <v>14</v>
      </c>
      <c r="R3381" s="1" t="s">
        <v>19</v>
      </c>
      <c r="S3381" s="1" t="s">
        <v>9</v>
      </c>
      <c r="T3381" s="1" t="s">
        <v>57</v>
      </c>
      <c r="U3381" s="1" t="s">
        <v>22</v>
      </c>
    </row>
    <row r="3382" spans="1:21" x14ac:dyDescent="0.25">
      <c r="A3382">
        <v>3384</v>
      </c>
      <c r="B3382">
        <f>IF(IFERROR(VLOOKUP(Origen[[#This Row],[Customer ID]],A3383:A7281,1,FALSE),0)&gt;0,1,0)</f>
        <v>0</v>
      </c>
      <c r="C3382">
        <v>27</v>
      </c>
      <c r="D3382" s="1" t="s">
        <v>134</v>
      </c>
      <c r="E3382" s="1" t="str">
        <f>IF(Origen[[#This Row],[Genero Sin Depurar]]="","Desconocido",Origen[[#This Row],[Genero Sin Depurar]])</f>
        <v>Female</v>
      </c>
      <c r="F3382" s="1" t="s">
        <v>44</v>
      </c>
      <c r="G3382" s="1" t="s">
        <v>45</v>
      </c>
      <c r="H3382" s="2">
        <v>52058</v>
      </c>
      <c r="I3382" s="2" t="str">
        <f>TEXT(Origen[[#This Row],[Fecha Compra]],"dddd")</f>
        <v>viernes</v>
      </c>
      <c r="J3382" s="7" t="str">
        <f>TEXT(MONTH(Origen[[#This Row],[Fecha Compra]]),"MM")</f>
        <v>01</v>
      </c>
      <c r="K3382" s="7">
        <f>YEAR(Origen[[#This Row],[Fecha Compra]])</f>
        <v>2042</v>
      </c>
      <c r="L3382">
        <v>39</v>
      </c>
      <c r="M3382">
        <v>43</v>
      </c>
      <c r="N3382">
        <f>Origen[[#This Row],[Unidades]]*Origen[[#This Row],[PVP]]</f>
        <v>1677</v>
      </c>
      <c r="O3382" s="1" t="s">
        <v>61</v>
      </c>
      <c r="P3382" s="1" t="s">
        <v>26</v>
      </c>
      <c r="Q3382" s="1" t="s">
        <v>51</v>
      </c>
      <c r="R3382" s="1" t="s">
        <v>39</v>
      </c>
      <c r="S3382" s="1" t="s">
        <v>27</v>
      </c>
      <c r="T3382" s="1" t="s">
        <v>10</v>
      </c>
      <c r="U3382" s="1" t="s">
        <v>58</v>
      </c>
    </row>
    <row r="3383" spans="1:21" x14ac:dyDescent="0.25">
      <c r="A3383">
        <v>3385</v>
      </c>
      <c r="B3383">
        <f>IF(IFERROR(VLOOKUP(Origen[[#This Row],[Customer ID]],A3384:A7282,1,FALSE),0)&gt;0,1,0)</f>
        <v>0</v>
      </c>
      <c r="C3383">
        <v>39</v>
      </c>
      <c r="D3383" s="1" t="s">
        <v>134</v>
      </c>
      <c r="E3383" s="1" t="str">
        <f>IF(Origen[[#This Row],[Genero Sin Depurar]]="","Desconocido",Origen[[#This Row],[Genero Sin Depurar]])</f>
        <v>Female</v>
      </c>
      <c r="F3383" s="1" t="s">
        <v>86</v>
      </c>
      <c r="G3383" s="1" t="s">
        <v>4</v>
      </c>
      <c r="H3383" s="2">
        <v>52060</v>
      </c>
      <c r="I3383" s="2" t="str">
        <f>TEXT(Origen[[#This Row],[Fecha Compra]],"dddd")</f>
        <v>domingo</v>
      </c>
      <c r="J3383" s="7" t="str">
        <f>TEXT(MONTH(Origen[[#This Row],[Fecha Compra]]),"MM")</f>
        <v>01</v>
      </c>
      <c r="K3383" s="7">
        <f>YEAR(Origen[[#This Row],[Fecha Compra]])</f>
        <v>2042</v>
      </c>
      <c r="L3383">
        <v>9</v>
      </c>
      <c r="M3383">
        <v>24</v>
      </c>
      <c r="N3383">
        <f>Origen[[#This Row],[Unidades]]*Origen[[#This Row],[PVP]]</f>
        <v>216</v>
      </c>
      <c r="O3383" s="1" t="s">
        <v>130</v>
      </c>
      <c r="P3383" s="1" t="s">
        <v>6</v>
      </c>
      <c r="Q3383" s="1" t="s">
        <v>14</v>
      </c>
      <c r="R3383" s="1" t="s">
        <v>35</v>
      </c>
      <c r="S3383" s="1" t="s">
        <v>20</v>
      </c>
      <c r="T3383" s="1" t="s">
        <v>10</v>
      </c>
      <c r="U3383" s="1" t="s">
        <v>40</v>
      </c>
    </row>
    <row r="3384" spans="1:21" x14ac:dyDescent="0.25">
      <c r="A3384">
        <v>3386</v>
      </c>
      <c r="B3384">
        <f>IF(IFERROR(VLOOKUP(Origen[[#This Row],[Customer ID]],A3385:A7283,1,FALSE),0)&gt;0,1,0)</f>
        <v>0</v>
      </c>
      <c r="C3384">
        <v>62</v>
      </c>
      <c r="D3384" s="1" t="s">
        <v>134</v>
      </c>
      <c r="E3384" s="1" t="str">
        <f>IF(Origen[[#This Row],[Genero Sin Depurar]]="","Desconocido",Origen[[#This Row],[Genero Sin Depurar]])</f>
        <v>Female</v>
      </c>
      <c r="F3384" s="1" t="s">
        <v>88</v>
      </c>
      <c r="G3384" s="1" t="s">
        <v>49</v>
      </c>
      <c r="H3384" s="2">
        <v>52062</v>
      </c>
      <c r="I3384" s="2" t="str">
        <f>TEXT(Origen[[#This Row],[Fecha Compra]],"dddd")</f>
        <v>martes</v>
      </c>
      <c r="J3384" s="7" t="str">
        <f>TEXT(MONTH(Origen[[#This Row],[Fecha Compra]]),"MM")</f>
        <v>01</v>
      </c>
      <c r="K3384" s="7">
        <f>YEAR(Origen[[#This Row],[Fecha Compra]])</f>
        <v>2042</v>
      </c>
      <c r="L3384">
        <v>16</v>
      </c>
      <c r="M3384">
        <v>83</v>
      </c>
      <c r="N3384">
        <f>Origen[[#This Row],[Unidades]]*Origen[[#This Row],[PVP]]</f>
        <v>1328</v>
      </c>
      <c r="O3384" s="1" t="s">
        <v>25</v>
      </c>
      <c r="P3384" s="1" t="s">
        <v>26</v>
      </c>
      <c r="Q3384" s="1" t="s">
        <v>60</v>
      </c>
      <c r="R3384" s="1" t="s">
        <v>8</v>
      </c>
      <c r="S3384" s="1" t="s">
        <v>36</v>
      </c>
      <c r="T3384" s="1" t="s">
        <v>21</v>
      </c>
      <c r="U3384" s="1" t="s">
        <v>79</v>
      </c>
    </row>
    <row r="3385" spans="1:21" x14ac:dyDescent="0.25">
      <c r="A3385">
        <v>3387</v>
      </c>
      <c r="B3385">
        <f>IF(IFERROR(VLOOKUP(Origen[[#This Row],[Customer ID]],A3386:A7284,1,FALSE),0)&gt;0,1,0)</f>
        <v>0</v>
      </c>
      <c r="C3385">
        <v>34</v>
      </c>
      <c r="D3385" s="1" t="s">
        <v>134</v>
      </c>
      <c r="E3385" s="1" t="str">
        <f>IF(Origen[[#This Row],[Genero Sin Depurar]]="","Desconocido",Origen[[#This Row],[Genero Sin Depurar]])</f>
        <v>Female</v>
      </c>
      <c r="F3385" s="1" t="s">
        <v>95</v>
      </c>
      <c r="G3385" s="1" t="s">
        <v>4</v>
      </c>
      <c r="H3385" s="2">
        <v>52064</v>
      </c>
      <c r="I3385" s="2" t="str">
        <f>TEXT(Origen[[#This Row],[Fecha Compra]],"dddd")</f>
        <v>jueves</v>
      </c>
      <c r="J3385" s="7" t="str">
        <f>TEXT(MONTH(Origen[[#This Row],[Fecha Compra]]),"MM")</f>
        <v>01</v>
      </c>
      <c r="K3385" s="7">
        <f>YEAR(Origen[[#This Row],[Fecha Compra]])</f>
        <v>2042</v>
      </c>
      <c r="L3385">
        <v>36</v>
      </c>
      <c r="M3385">
        <v>62</v>
      </c>
      <c r="N3385">
        <f>Origen[[#This Row],[Unidades]]*Origen[[#This Row],[PVP]]</f>
        <v>2232</v>
      </c>
      <c r="O3385" s="1" t="s">
        <v>133</v>
      </c>
      <c r="P3385" s="1" t="s">
        <v>26</v>
      </c>
      <c r="Q3385" s="1" t="s">
        <v>75</v>
      </c>
      <c r="R3385" s="1" t="s">
        <v>39</v>
      </c>
      <c r="S3385" s="1" t="s">
        <v>52</v>
      </c>
      <c r="T3385" s="1" t="s">
        <v>15</v>
      </c>
      <c r="U3385" s="1" t="s">
        <v>40</v>
      </c>
    </row>
    <row r="3386" spans="1:21" x14ac:dyDescent="0.25">
      <c r="A3386">
        <v>3388</v>
      </c>
      <c r="B3386">
        <f>IF(IFERROR(VLOOKUP(Origen[[#This Row],[Customer ID]],A3387:A7285,1,FALSE),0)&gt;0,1,0)</f>
        <v>0</v>
      </c>
      <c r="C3386">
        <v>53</v>
      </c>
      <c r="D3386" s="1" t="s">
        <v>134</v>
      </c>
      <c r="E3386" s="1" t="str">
        <f>IF(Origen[[#This Row],[Genero Sin Depurar]]="","Desconocido",Origen[[#This Row],[Genero Sin Depurar]])</f>
        <v>Female</v>
      </c>
      <c r="F3386" s="1" t="s">
        <v>77</v>
      </c>
      <c r="G3386" s="1" t="s">
        <v>4</v>
      </c>
      <c r="H3386" s="2">
        <v>52066</v>
      </c>
      <c r="I3386" s="2" t="str">
        <f>TEXT(Origen[[#This Row],[Fecha Compra]],"dddd")</f>
        <v>sábado</v>
      </c>
      <c r="J3386" s="7" t="str">
        <f>TEXT(MONTH(Origen[[#This Row],[Fecha Compra]]),"MM")</f>
        <v>01</v>
      </c>
      <c r="K3386" s="7">
        <f>YEAR(Origen[[#This Row],[Fecha Compra]])</f>
        <v>2042</v>
      </c>
      <c r="L3386">
        <v>2</v>
      </c>
      <c r="M3386">
        <v>78</v>
      </c>
      <c r="N3386">
        <f>Origen[[#This Row],[Unidades]]*Origen[[#This Row],[PVP]]</f>
        <v>156</v>
      </c>
      <c r="O3386" s="1" t="s">
        <v>109</v>
      </c>
      <c r="P3386" s="1" t="s">
        <v>18</v>
      </c>
      <c r="Q3386" s="1" t="s">
        <v>51</v>
      </c>
      <c r="R3386" s="1" t="s">
        <v>19</v>
      </c>
      <c r="S3386" s="1" t="s">
        <v>52</v>
      </c>
      <c r="T3386" s="1" t="s">
        <v>21</v>
      </c>
      <c r="U3386" s="1" t="s">
        <v>58</v>
      </c>
    </row>
    <row r="3387" spans="1:21" x14ac:dyDescent="0.25">
      <c r="A3387">
        <v>3389</v>
      </c>
      <c r="B3387">
        <f>IF(IFERROR(VLOOKUP(Origen[[#This Row],[Customer ID]],A3388:A7286,1,FALSE),0)&gt;0,1,0)</f>
        <v>0</v>
      </c>
      <c r="C3387">
        <v>35</v>
      </c>
      <c r="D3387" s="1" t="s">
        <v>134</v>
      </c>
      <c r="E3387" s="1" t="str">
        <f>IF(Origen[[#This Row],[Genero Sin Depurar]]="","Desconocido",Origen[[#This Row],[Genero Sin Depurar]])</f>
        <v>Female</v>
      </c>
      <c r="F3387" s="1" t="s">
        <v>12</v>
      </c>
      <c r="G3387" s="1" t="s">
        <v>4</v>
      </c>
      <c r="H3387" s="2">
        <v>52068</v>
      </c>
      <c r="I3387" s="2" t="str">
        <f>TEXT(Origen[[#This Row],[Fecha Compra]],"dddd")</f>
        <v>lunes</v>
      </c>
      <c r="J3387" s="7" t="str">
        <f>TEXT(MONTH(Origen[[#This Row],[Fecha Compra]]),"MM")</f>
        <v>01</v>
      </c>
      <c r="K3387" s="7">
        <f>YEAR(Origen[[#This Row],[Fecha Compra]])</f>
        <v>2042</v>
      </c>
      <c r="L3387">
        <v>21</v>
      </c>
      <c r="M3387">
        <v>61</v>
      </c>
      <c r="N3387">
        <f>Origen[[#This Row],[Unidades]]*Origen[[#This Row],[PVP]]</f>
        <v>1281</v>
      </c>
      <c r="O3387" s="1" t="s">
        <v>129</v>
      </c>
      <c r="P3387" s="1" t="s">
        <v>26</v>
      </c>
      <c r="Q3387" s="1" t="s">
        <v>91</v>
      </c>
      <c r="R3387" s="1" t="s">
        <v>19</v>
      </c>
      <c r="S3387" s="1" t="s">
        <v>56</v>
      </c>
      <c r="T3387" s="1" t="s">
        <v>21</v>
      </c>
      <c r="U3387" s="1" t="s">
        <v>22</v>
      </c>
    </row>
    <row r="3388" spans="1:21" x14ac:dyDescent="0.25">
      <c r="A3388">
        <v>3390</v>
      </c>
      <c r="B3388">
        <f>IF(IFERROR(VLOOKUP(Origen[[#This Row],[Customer ID]],A3389:A7287,1,FALSE),0)&gt;0,1,0)</f>
        <v>0</v>
      </c>
      <c r="C3388">
        <v>38</v>
      </c>
      <c r="D3388" s="1" t="s">
        <v>134</v>
      </c>
      <c r="E3388" s="1" t="str">
        <f>IF(Origen[[#This Row],[Genero Sin Depurar]]="","Desconocido",Origen[[#This Row],[Genero Sin Depurar]])</f>
        <v>Female</v>
      </c>
      <c r="F3388" s="1" t="s">
        <v>77</v>
      </c>
      <c r="G3388" s="1" t="s">
        <v>4</v>
      </c>
      <c r="H3388" s="2">
        <v>52070</v>
      </c>
      <c r="I3388" s="2" t="str">
        <f>TEXT(Origen[[#This Row],[Fecha Compra]],"dddd")</f>
        <v>miércoles</v>
      </c>
      <c r="J3388" s="7" t="str">
        <f>TEXT(MONTH(Origen[[#This Row],[Fecha Compra]]),"MM")</f>
        <v>01</v>
      </c>
      <c r="K3388" s="7">
        <f>YEAR(Origen[[#This Row],[Fecha Compra]])</f>
        <v>2042</v>
      </c>
      <c r="L3388">
        <v>39</v>
      </c>
      <c r="M3388">
        <v>57</v>
      </c>
      <c r="N3388">
        <f>Origen[[#This Row],[Unidades]]*Origen[[#This Row],[PVP]]</f>
        <v>2223</v>
      </c>
      <c r="O3388" s="1" t="s">
        <v>80</v>
      </c>
      <c r="P3388" s="1" t="s">
        <v>6</v>
      </c>
      <c r="Q3388" s="1" t="s">
        <v>14</v>
      </c>
      <c r="R3388" s="1" t="s">
        <v>39</v>
      </c>
      <c r="S3388" s="1" t="s">
        <v>20</v>
      </c>
      <c r="T3388" s="1" t="s">
        <v>10</v>
      </c>
      <c r="U3388" s="1" t="s">
        <v>31</v>
      </c>
    </row>
    <row r="3389" spans="1:21" x14ac:dyDescent="0.25">
      <c r="A3389">
        <v>3391</v>
      </c>
      <c r="B3389">
        <f>IF(IFERROR(VLOOKUP(Origen[[#This Row],[Customer ID]],A3390:A7288,1,FALSE),0)&gt;0,1,0)</f>
        <v>0</v>
      </c>
      <c r="C3389">
        <v>32</v>
      </c>
      <c r="D3389" s="1" t="s">
        <v>134</v>
      </c>
      <c r="E3389" s="1" t="str">
        <f>IF(Origen[[#This Row],[Genero Sin Depurar]]="","Desconocido",Origen[[#This Row],[Genero Sin Depurar]])</f>
        <v>Female</v>
      </c>
      <c r="F3389" s="1" t="s">
        <v>107</v>
      </c>
      <c r="G3389" s="1" t="s">
        <v>4</v>
      </c>
      <c r="H3389" s="2">
        <v>52072</v>
      </c>
      <c r="I3389" s="2" t="str">
        <f>TEXT(Origen[[#This Row],[Fecha Compra]],"dddd")</f>
        <v>viernes</v>
      </c>
      <c r="J3389" s="7" t="str">
        <f>TEXT(MONTH(Origen[[#This Row],[Fecha Compra]]),"MM")</f>
        <v>01</v>
      </c>
      <c r="K3389" s="7">
        <f>YEAR(Origen[[#This Row],[Fecha Compra]])</f>
        <v>2042</v>
      </c>
      <c r="L3389">
        <v>38</v>
      </c>
      <c r="M3389">
        <v>70</v>
      </c>
      <c r="N3389">
        <f>Origen[[#This Row],[Unidades]]*Origen[[#This Row],[PVP]]</f>
        <v>2660</v>
      </c>
      <c r="O3389" s="1" t="s">
        <v>29</v>
      </c>
      <c r="P3389" s="1" t="s">
        <v>18</v>
      </c>
      <c r="Q3389" s="1" t="s">
        <v>90</v>
      </c>
      <c r="R3389" s="1" t="s">
        <v>35</v>
      </c>
      <c r="S3389" s="1" t="s">
        <v>27</v>
      </c>
      <c r="T3389" s="1" t="s">
        <v>28</v>
      </c>
      <c r="U3389" s="1" t="s">
        <v>31</v>
      </c>
    </row>
    <row r="3390" spans="1:21" x14ac:dyDescent="0.25">
      <c r="A3390">
        <v>3392</v>
      </c>
      <c r="B3390">
        <f>IF(IFERROR(VLOOKUP(Origen[[#This Row],[Customer ID]],A3391:A7289,1,FALSE),0)&gt;0,1,0)</f>
        <v>0</v>
      </c>
      <c r="C3390">
        <v>47</v>
      </c>
      <c r="D3390" s="1" t="s">
        <v>134</v>
      </c>
      <c r="E3390" s="1" t="str">
        <f>IF(Origen[[#This Row],[Genero Sin Depurar]]="","Desconocido",Origen[[#This Row],[Genero Sin Depurar]])</f>
        <v>Female</v>
      </c>
      <c r="F3390" s="1" t="s">
        <v>86</v>
      </c>
      <c r="G3390" s="1" t="s">
        <v>4</v>
      </c>
      <c r="H3390" s="2">
        <v>52074</v>
      </c>
      <c r="I3390" s="2" t="str">
        <f>TEXT(Origen[[#This Row],[Fecha Compra]],"dddd")</f>
        <v>domingo</v>
      </c>
      <c r="J3390" s="7" t="str">
        <f>TEXT(MONTH(Origen[[#This Row],[Fecha Compra]]),"MM")</f>
        <v>01</v>
      </c>
      <c r="K3390" s="7">
        <f>YEAR(Origen[[#This Row],[Fecha Compra]])</f>
        <v>2042</v>
      </c>
      <c r="L3390">
        <v>6</v>
      </c>
      <c r="M3390">
        <v>57</v>
      </c>
      <c r="N3390">
        <f>Origen[[#This Row],[Unidades]]*Origen[[#This Row],[PVP]]</f>
        <v>342</v>
      </c>
      <c r="O3390" s="1" t="s">
        <v>38</v>
      </c>
      <c r="P3390" s="1" t="s">
        <v>26</v>
      </c>
      <c r="Q3390" s="1" t="s">
        <v>47</v>
      </c>
      <c r="R3390" s="1" t="s">
        <v>39</v>
      </c>
      <c r="S3390" s="1" t="s">
        <v>52</v>
      </c>
      <c r="T3390" s="1" t="s">
        <v>68</v>
      </c>
      <c r="U3390" s="1" t="s">
        <v>79</v>
      </c>
    </row>
    <row r="3391" spans="1:21" x14ac:dyDescent="0.25">
      <c r="A3391">
        <v>3393</v>
      </c>
      <c r="B3391">
        <f>IF(IFERROR(VLOOKUP(Origen[[#This Row],[Customer ID]],A3392:A7290,1,FALSE),0)&gt;0,1,0)</f>
        <v>0</v>
      </c>
      <c r="C3391">
        <v>53</v>
      </c>
      <c r="D3391" s="1" t="s">
        <v>134</v>
      </c>
      <c r="E3391" s="1" t="str">
        <f>IF(Origen[[#This Row],[Genero Sin Depurar]]="","Desconocido",Origen[[#This Row],[Genero Sin Depurar]])</f>
        <v>Female</v>
      </c>
      <c r="F3391" s="1" t="s">
        <v>101</v>
      </c>
      <c r="G3391" s="1" t="s">
        <v>49</v>
      </c>
      <c r="H3391" s="2">
        <v>52076</v>
      </c>
      <c r="I3391" s="2" t="str">
        <f>TEXT(Origen[[#This Row],[Fecha Compra]],"dddd")</f>
        <v>martes</v>
      </c>
      <c r="J3391" s="7" t="str">
        <f>TEXT(MONTH(Origen[[#This Row],[Fecha Compra]]),"MM")</f>
        <v>01</v>
      </c>
      <c r="K3391" s="7">
        <f>YEAR(Origen[[#This Row],[Fecha Compra]])</f>
        <v>2042</v>
      </c>
      <c r="L3391">
        <v>6</v>
      </c>
      <c r="M3391">
        <v>74</v>
      </c>
      <c r="N3391">
        <f>Origen[[#This Row],[Unidades]]*Origen[[#This Row],[PVP]]</f>
        <v>444</v>
      </c>
      <c r="O3391" s="1" t="s">
        <v>109</v>
      </c>
      <c r="P3391" s="1" t="s">
        <v>74</v>
      </c>
      <c r="Q3391" s="1" t="s">
        <v>126</v>
      </c>
      <c r="R3391" s="1" t="s">
        <v>8</v>
      </c>
      <c r="S3391" s="1" t="s">
        <v>20</v>
      </c>
      <c r="T3391" s="1" t="s">
        <v>10</v>
      </c>
      <c r="U3391" s="1" t="s">
        <v>58</v>
      </c>
    </row>
    <row r="3392" spans="1:21" x14ac:dyDescent="0.25">
      <c r="A3392">
        <v>3394</v>
      </c>
      <c r="B3392">
        <f>IF(IFERROR(VLOOKUP(Origen[[#This Row],[Customer ID]],A3393:A7291,1,FALSE),0)&gt;0,1,0)</f>
        <v>0</v>
      </c>
      <c r="C3392">
        <v>60</v>
      </c>
      <c r="D3392" s="1" t="s">
        <v>134</v>
      </c>
      <c r="E3392" s="1" t="str">
        <f>IF(Origen[[#This Row],[Genero Sin Depurar]]="","Desconocido",Origen[[#This Row],[Genero Sin Depurar]])</f>
        <v>Female</v>
      </c>
      <c r="F3392" s="1" t="s">
        <v>63</v>
      </c>
      <c r="G3392" s="1" t="s">
        <v>4</v>
      </c>
      <c r="H3392" s="2">
        <v>52078</v>
      </c>
      <c r="I3392" s="2" t="str">
        <f>TEXT(Origen[[#This Row],[Fecha Compra]],"dddd")</f>
        <v>jueves</v>
      </c>
      <c r="J3392" s="7" t="str">
        <f>TEXT(MONTH(Origen[[#This Row],[Fecha Compra]]),"MM")</f>
        <v>01</v>
      </c>
      <c r="K3392" s="7">
        <f>YEAR(Origen[[#This Row],[Fecha Compra]])</f>
        <v>2042</v>
      </c>
      <c r="L3392">
        <v>50</v>
      </c>
      <c r="M3392">
        <v>90</v>
      </c>
      <c r="N3392">
        <f>Origen[[#This Row],[Unidades]]*Origen[[#This Row],[PVP]]</f>
        <v>4500</v>
      </c>
      <c r="O3392" s="1" t="s">
        <v>99</v>
      </c>
      <c r="P3392" s="1" t="s">
        <v>26</v>
      </c>
      <c r="Q3392" s="1" t="s">
        <v>62</v>
      </c>
      <c r="R3392" s="1" t="s">
        <v>39</v>
      </c>
      <c r="S3392" s="1" t="s">
        <v>27</v>
      </c>
      <c r="T3392" s="1" t="s">
        <v>68</v>
      </c>
      <c r="U3392" s="1" t="s">
        <v>70</v>
      </c>
    </row>
    <row r="3393" spans="1:21" x14ac:dyDescent="0.25">
      <c r="A3393">
        <v>3395</v>
      </c>
      <c r="B3393">
        <f>IF(IFERROR(VLOOKUP(Origen[[#This Row],[Customer ID]],A3394:A7292,1,FALSE),0)&gt;0,1,0)</f>
        <v>0</v>
      </c>
      <c r="C3393">
        <v>31</v>
      </c>
      <c r="D3393" s="1" t="s">
        <v>134</v>
      </c>
      <c r="E3393" s="1" t="str">
        <f>IF(Origen[[#This Row],[Genero Sin Depurar]]="","Desconocido",Origen[[#This Row],[Genero Sin Depurar]])</f>
        <v>Female</v>
      </c>
      <c r="F3393" s="1" t="s">
        <v>23</v>
      </c>
      <c r="G3393" s="1" t="s">
        <v>24</v>
      </c>
      <c r="H3393" s="2">
        <v>52080</v>
      </c>
      <c r="I3393" s="2" t="str">
        <f>TEXT(Origen[[#This Row],[Fecha Compra]],"dddd")</f>
        <v>sábado</v>
      </c>
      <c r="J3393" s="7" t="str">
        <f>TEXT(MONTH(Origen[[#This Row],[Fecha Compra]]),"MM")</f>
        <v>01</v>
      </c>
      <c r="K3393" s="7">
        <f>YEAR(Origen[[#This Row],[Fecha Compra]])</f>
        <v>2042</v>
      </c>
      <c r="L3393">
        <v>9</v>
      </c>
      <c r="M3393">
        <v>98</v>
      </c>
      <c r="N3393">
        <f>Origen[[#This Row],[Unidades]]*Origen[[#This Row],[PVP]]</f>
        <v>882</v>
      </c>
      <c r="O3393" s="1" t="s">
        <v>111</v>
      </c>
      <c r="P3393" s="1" t="s">
        <v>18</v>
      </c>
      <c r="Q3393" s="1" t="s">
        <v>116</v>
      </c>
      <c r="R3393" s="1" t="s">
        <v>19</v>
      </c>
      <c r="S3393" s="1" t="s">
        <v>56</v>
      </c>
      <c r="T3393" s="1" t="s">
        <v>28</v>
      </c>
      <c r="U3393" s="1" t="s">
        <v>31</v>
      </c>
    </row>
    <row r="3394" spans="1:21" x14ac:dyDescent="0.25">
      <c r="A3394">
        <v>3396</v>
      </c>
      <c r="B3394">
        <f>IF(IFERROR(VLOOKUP(Origen[[#This Row],[Customer ID]],A3395:A7293,1,FALSE),0)&gt;0,1,0)</f>
        <v>0</v>
      </c>
      <c r="C3394">
        <v>44</v>
      </c>
      <c r="D3394" s="1" t="s">
        <v>134</v>
      </c>
      <c r="E3394" s="1" t="str">
        <f>IF(Origen[[#This Row],[Genero Sin Depurar]]="","Desconocido",Origen[[#This Row],[Genero Sin Depurar]])</f>
        <v>Female</v>
      </c>
      <c r="F3394" s="1" t="s">
        <v>63</v>
      </c>
      <c r="G3394" s="1" t="s">
        <v>4</v>
      </c>
      <c r="H3394" s="2">
        <v>52082</v>
      </c>
      <c r="I3394" s="2" t="str">
        <f>TEXT(Origen[[#This Row],[Fecha Compra]],"dddd")</f>
        <v>lunes</v>
      </c>
      <c r="J3394" s="7" t="str">
        <f>TEXT(MONTH(Origen[[#This Row],[Fecha Compra]]),"MM")</f>
        <v>01</v>
      </c>
      <c r="K3394" s="7">
        <f>YEAR(Origen[[#This Row],[Fecha Compra]])</f>
        <v>2042</v>
      </c>
      <c r="L3394">
        <v>15</v>
      </c>
      <c r="M3394">
        <v>43</v>
      </c>
      <c r="N3394">
        <f>Origen[[#This Row],[Unidades]]*Origen[[#This Row],[PVP]]</f>
        <v>645</v>
      </c>
      <c r="O3394" s="1" t="s">
        <v>94</v>
      </c>
      <c r="P3394" s="1" t="s">
        <v>26</v>
      </c>
      <c r="Q3394" s="1" t="s">
        <v>47</v>
      </c>
      <c r="R3394" s="1" t="s">
        <v>8</v>
      </c>
      <c r="S3394" s="1" t="s">
        <v>20</v>
      </c>
      <c r="T3394" s="1" t="s">
        <v>68</v>
      </c>
      <c r="U3394" s="1" t="s">
        <v>79</v>
      </c>
    </row>
    <row r="3395" spans="1:21" x14ac:dyDescent="0.25">
      <c r="A3395">
        <v>3397</v>
      </c>
      <c r="B3395">
        <f>IF(IFERROR(VLOOKUP(Origen[[#This Row],[Customer ID]],A3396:A7294,1,FALSE),0)&gt;0,1,0)</f>
        <v>0</v>
      </c>
      <c r="C3395">
        <v>29</v>
      </c>
      <c r="D3395" s="1" t="s">
        <v>134</v>
      </c>
      <c r="E3395" s="1" t="str">
        <f>IF(Origen[[#This Row],[Genero Sin Depurar]]="","Desconocido",Origen[[#This Row],[Genero Sin Depurar]])</f>
        <v>Female</v>
      </c>
      <c r="F3395" s="1" t="s">
        <v>77</v>
      </c>
      <c r="G3395" s="1" t="s">
        <v>4</v>
      </c>
      <c r="H3395" s="2">
        <v>52084</v>
      </c>
      <c r="I3395" s="2" t="str">
        <f>TEXT(Origen[[#This Row],[Fecha Compra]],"dddd")</f>
        <v>miércoles</v>
      </c>
      <c r="J3395" s="7" t="str">
        <f>TEXT(MONTH(Origen[[#This Row],[Fecha Compra]]),"MM")</f>
        <v>01</v>
      </c>
      <c r="K3395" s="7">
        <f>YEAR(Origen[[#This Row],[Fecha Compra]])</f>
        <v>2042</v>
      </c>
      <c r="L3395">
        <v>5</v>
      </c>
      <c r="M3395">
        <v>37</v>
      </c>
      <c r="N3395">
        <f>Origen[[#This Row],[Unidades]]*Origen[[#This Row],[PVP]]</f>
        <v>185</v>
      </c>
      <c r="O3395" s="1" t="s">
        <v>104</v>
      </c>
      <c r="P3395" s="1" t="s">
        <v>74</v>
      </c>
      <c r="Q3395" s="1" t="s">
        <v>76</v>
      </c>
      <c r="R3395" s="1" t="s">
        <v>8</v>
      </c>
      <c r="S3395" s="1" t="s">
        <v>27</v>
      </c>
      <c r="T3395" s="1" t="s">
        <v>28</v>
      </c>
      <c r="U3395" s="1" t="s">
        <v>40</v>
      </c>
    </row>
    <row r="3396" spans="1:21" x14ac:dyDescent="0.25">
      <c r="A3396">
        <v>3398</v>
      </c>
      <c r="B3396">
        <f>IF(IFERROR(VLOOKUP(Origen[[#This Row],[Customer ID]],A3397:A7295,1,FALSE),0)&gt;0,1,0)</f>
        <v>0</v>
      </c>
      <c r="C3396">
        <v>19</v>
      </c>
      <c r="D3396" s="1" t="s">
        <v>134</v>
      </c>
      <c r="E3396" s="1" t="str">
        <f>IF(Origen[[#This Row],[Genero Sin Depurar]]="","Desconocido",Origen[[#This Row],[Genero Sin Depurar]])</f>
        <v>Female</v>
      </c>
      <c r="F3396" s="1" t="s">
        <v>3</v>
      </c>
      <c r="G3396" s="1" t="s">
        <v>4</v>
      </c>
      <c r="H3396" s="2">
        <v>52086</v>
      </c>
      <c r="I3396" s="2" t="str">
        <f>TEXT(Origen[[#This Row],[Fecha Compra]],"dddd")</f>
        <v>viernes</v>
      </c>
      <c r="J3396" s="7" t="str">
        <f>TEXT(MONTH(Origen[[#This Row],[Fecha Compra]]),"MM")</f>
        <v>01</v>
      </c>
      <c r="K3396" s="7">
        <f>YEAR(Origen[[#This Row],[Fecha Compra]])</f>
        <v>2042</v>
      </c>
      <c r="L3396">
        <v>13</v>
      </c>
      <c r="M3396">
        <v>38</v>
      </c>
      <c r="N3396">
        <f>Origen[[#This Row],[Unidades]]*Origen[[#This Row],[PVP]]</f>
        <v>494</v>
      </c>
      <c r="O3396" s="1" t="s">
        <v>109</v>
      </c>
      <c r="P3396" s="1" t="s">
        <v>6</v>
      </c>
      <c r="Q3396" s="1" t="s">
        <v>116</v>
      </c>
      <c r="R3396" s="1" t="s">
        <v>35</v>
      </c>
      <c r="S3396" s="1" t="s">
        <v>36</v>
      </c>
      <c r="T3396" s="1" t="s">
        <v>57</v>
      </c>
      <c r="U3396" s="1" t="s">
        <v>58</v>
      </c>
    </row>
    <row r="3397" spans="1:21" x14ac:dyDescent="0.25">
      <c r="A3397">
        <v>3399</v>
      </c>
      <c r="B3397">
        <f>IF(IFERROR(VLOOKUP(Origen[[#This Row],[Customer ID]],A3398:A7296,1,FALSE),0)&gt;0,1,0)</f>
        <v>0</v>
      </c>
      <c r="C3397">
        <v>54</v>
      </c>
      <c r="D3397" s="1" t="s">
        <v>134</v>
      </c>
      <c r="E3397" s="1" t="str">
        <f>IF(Origen[[#This Row],[Genero Sin Depurar]]="","Desconocido",Origen[[#This Row],[Genero Sin Depurar]])</f>
        <v>Female</v>
      </c>
      <c r="F3397" s="1" t="s">
        <v>16</v>
      </c>
      <c r="G3397" s="1" t="s">
        <v>4</v>
      </c>
      <c r="H3397" s="2">
        <v>52088</v>
      </c>
      <c r="I3397" s="2" t="str">
        <f>TEXT(Origen[[#This Row],[Fecha Compra]],"dddd")</f>
        <v>domingo</v>
      </c>
      <c r="J3397" s="7" t="str">
        <f>TEXT(MONTH(Origen[[#This Row],[Fecha Compra]]),"MM")</f>
        <v>01</v>
      </c>
      <c r="K3397" s="7">
        <f>YEAR(Origen[[#This Row],[Fecha Compra]])</f>
        <v>2042</v>
      </c>
      <c r="L3397">
        <v>44</v>
      </c>
      <c r="M3397">
        <v>60</v>
      </c>
      <c r="N3397">
        <f>Origen[[#This Row],[Unidades]]*Origen[[#This Row],[PVP]]</f>
        <v>2640</v>
      </c>
      <c r="O3397" s="1" t="s">
        <v>38</v>
      </c>
      <c r="P3397" s="1" t="s">
        <v>6</v>
      </c>
      <c r="Q3397" s="1" t="s">
        <v>51</v>
      </c>
      <c r="R3397" s="1" t="s">
        <v>8</v>
      </c>
      <c r="S3397" s="1" t="s">
        <v>36</v>
      </c>
      <c r="T3397" s="1" t="s">
        <v>15</v>
      </c>
      <c r="U3397" s="1" t="s">
        <v>11</v>
      </c>
    </row>
    <row r="3398" spans="1:21" x14ac:dyDescent="0.25">
      <c r="A3398">
        <v>3400</v>
      </c>
      <c r="B3398">
        <f>IF(IFERROR(VLOOKUP(Origen[[#This Row],[Customer ID]],A3399:A7297,1,FALSE),0)&gt;0,1,0)</f>
        <v>0</v>
      </c>
      <c r="C3398">
        <v>40</v>
      </c>
      <c r="D3398" s="1" t="s">
        <v>134</v>
      </c>
      <c r="E3398" s="1" t="str">
        <f>IF(Origen[[#This Row],[Genero Sin Depurar]]="","Desconocido",Origen[[#This Row],[Genero Sin Depurar]])</f>
        <v>Female</v>
      </c>
      <c r="F3398" s="1" t="s">
        <v>77</v>
      </c>
      <c r="G3398" s="1" t="s">
        <v>4</v>
      </c>
      <c r="H3398" s="2">
        <v>52090</v>
      </c>
      <c r="I3398" s="2" t="str">
        <f>TEXT(Origen[[#This Row],[Fecha Compra]],"dddd")</f>
        <v>martes</v>
      </c>
      <c r="J3398" s="7" t="str">
        <f>TEXT(MONTH(Origen[[#This Row],[Fecha Compra]]),"MM")</f>
        <v>01</v>
      </c>
      <c r="K3398" s="7">
        <f>YEAR(Origen[[#This Row],[Fecha Compra]])</f>
        <v>2042</v>
      </c>
      <c r="L3398">
        <v>36</v>
      </c>
      <c r="M3398">
        <v>55</v>
      </c>
      <c r="N3398">
        <f>Origen[[#This Row],[Unidades]]*Origen[[#This Row],[PVP]]</f>
        <v>1980</v>
      </c>
      <c r="O3398" s="1" t="s">
        <v>38</v>
      </c>
      <c r="P3398" s="1" t="s">
        <v>74</v>
      </c>
      <c r="Q3398" s="1" t="s">
        <v>116</v>
      </c>
      <c r="R3398" s="1" t="s">
        <v>8</v>
      </c>
      <c r="S3398" s="1" t="s">
        <v>36</v>
      </c>
      <c r="T3398" s="1" t="s">
        <v>68</v>
      </c>
      <c r="U3398" s="1" t="s">
        <v>31</v>
      </c>
    </row>
    <row r="3399" spans="1:21" x14ac:dyDescent="0.25">
      <c r="A3399">
        <v>3401</v>
      </c>
      <c r="B3399">
        <f>IF(IFERROR(VLOOKUP(Origen[[#This Row],[Customer ID]],A3400:A7298,1,FALSE),0)&gt;0,1,0)</f>
        <v>0</v>
      </c>
      <c r="C3399">
        <v>39</v>
      </c>
      <c r="D3399" s="1" t="s">
        <v>134</v>
      </c>
      <c r="E3399" s="1" t="str">
        <f>IF(Origen[[#This Row],[Genero Sin Depurar]]="","Desconocido",Origen[[#This Row],[Genero Sin Depurar]])</f>
        <v>Female</v>
      </c>
      <c r="F3399" s="1" t="s">
        <v>71</v>
      </c>
      <c r="G3399" s="1" t="s">
        <v>49</v>
      </c>
      <c r="H3399" s="2">
        <v>52092</v>
      </c>
      <c r="I3399" s="2" t="str">
        <f>TEXT(Origen[[#This Row],[Fecha Compra]],"dddd")</f>
        <v>jueves</v>
      </c>
      <c r="J3399" s="7" t="str">
        <f>TEXT(MONTH(Origen[[#This Row],[Fecha Compra]]),"MM")</f>
        <v>01</v>
      </c>
      <c r="K3399" s="7">
        <f>YEAR(Origen[[#This Row],[Fecha Compra]])</f>
        <v>2042</v>
      </c>
      <c r="L3399">
        <v>18</v>
      </c>
      <c r="M3399">
        <v>51</v>
      </c>
      <c r="N3399">
        <f>Origen[[#This Row],[Unidades]]*Origen[[#This Row],[PVP]]</f>
        <v>918</v>
      </c>
      <c r="O3399" s="1" t="s">
        <v>89</v>
      </c>
      <c r="P3399" s="1" t="s">
        <v>26</v>
      </c>
      <c r="Q3399" s="1" t="s">
        <v>75</v>
      </c>
      <c r="R3399" s="1" t="s">
        <v>39</v>
      </c>
      <c r="S3399" s="1" t="s">
        <v>20</v>
      </c>
      <c r="T3399" s="1" t="s">
        <v>10</v>
      </c>
      <c r="U3399" s="1" t="s">
        <v>11</v>
      </c>
    </row>
    <row r="3400" spans="1:21" x14ac:dyDescent="0.25">
      <c r="A3400">
        <v>3402</v>
      </c>
      <c r="B3400">
        <f>IF(IFERROR(VLOOKUP(Origen[[#This Row],[Customer ID]],A3401:A7299,1,FALSE),0)&gt;0,1,0)</f>
        <v>0</v>
      </c>
      <c r="C3400">
        <v>44</v>
      </c>
      <c r="D3400" s="1" t="s">
        <v>134</v>
      </c>
      <c r="E3400" s="1" t="str">
        <f>IF(Origen[[#This Row],[Genero Sin Depurar]]="","Desconocido",Origen[[#This Row],[Genero Sin Depurar]])</f>
        <v>Female</v>
      </c>
      <c r="F3400" s="1" t="s">
        <v>114</v>
      </c>
      <c r="G3400" s="1" t="s">
        <v>49</v>
      </c>
      <c r="H3400" s="2">
        <v>52094</v>
      </c>
      <c r="I3400" s="2" t="str">
        <f>TEXT(Origen[[#This Row],[Fecha Compra]],"dddd")</f>
        <v>sábado</v>
      </c>
      <c r="J3400" s="7" t="str">
        <f>TEXT(MONTH(Origen[[#This Row],[Fecha Compra]]),"MM")</f>
        <v>01</v>
      </c>
      <c r="K3400" s="7">
        <f>YEAR(Origen[[#This Row],[Fecha Compra]])</f>
        <v>2042</v>
      </c>
      <c r="L3400">
        <v>39</v>
      </c>
      <c r="M3400">
        <v>71</v>
      </c>
      <c r="N3400">
        <f>Origen[[#This Row],[Unidades]]*Origen[[#This Row],[PVP]]</f>
        <v>2769</v>
      </c>
      <c r="O3400" s="1" t="s">
        <v>89</v>
      </c>
      <c r="P3400" s="1" t="s">
        <v>6</v>
      </c>
      <c r="Q3400" s="1" t="s">
        <v>82</v>
      </c>
      <c r="R3400" s="1" t="s">
        <v>8</v>
      </c>
      <c r="S3400" s="1" t="s">
        <v>36</v>
      </c>
      <c r="T3400" s="1" t="s">
        <v>21</v>
      </c>
      <c r="U3400" s="1" t="s">
        <v>22</v>
      </c>
    </row>
    <row r="3401" spans="1:21" x14ac:dyDescent="0.25">
      <c r="A3401">
        <v>3403</v>
      </c>
      <c r="B3401">
        <f>IF(IFERROR(VLOOKUP(Origen[[#This Row],[Customer ID]],A3402:A7300,1,FALSE),0)&gt;0,1,0)</f>
        <v>0</v>
      </c>
      <c r="C3401">
        <v>22</v>
      </c>
      <c r="D3401" s="1" t="s">
        <v>134</v>
      </c>
      <c r="E3401" s="1" t="str">
        <f>IF(Origen[[#This Row],[Genero Sin Depurar]]="","Desconocido",Origen[[#This Row],[Genero Sin Depurar]])</f>
        <v>Female</v>
      </c>
      <c r="F3401" s="1" t="s">
        <v>86</v>
      </c>
      <c r="G3401" s="1" t="s">
        <v>4</v>
      </c>
      <c r="H3401" s="2">
        <v>52096</v>
      </c>
      <c r="I3401" s="2" t="str">
        <f>TEXT(Origen[[#This Row],[Fecha Compra]],"dddd")</f>
        <v>lunes</v>
      </c>
      <c r="J3401" s="7" t="str">
        <f>TEXT(MONTH(Origen[[#This Row],[Fecha Compra]]),"MM")</f>
        <v>01</v>
      </c>
      <c r="K3401" s="7">
        <f>YEAR(Origen[[#This Row],[Fecha Compra]])</f>
        <v>2042</v>
      </c>
      <c r="L3401">
        <v>11</v>
      </c>
      <c r="M3401">
        <v>61</v>
      </c>
      <c r="N3401">
        <f>Origen[[#This Row],[Unidades]]*Origen[[#This Row],[PVP]]</f>
        <v>671</v>
      </c>
      <c r="O3401" s="1" t="s">
        <v>42</v>
      </c>
      <c r="P3401" s="1" t="s">
        <v>26</v>
      </c>
      <c r="Q3401" s="1" t="s">
        <v>76</v>
      </c>
      <c r="R3401" s="1" t="s">
        <v>19</v>
      </c>
      <c r="S3401" s="1" t="s">
        <v>52</v>
      </c>
      <c r="T3401" s="1" t="s">
        <v>28</v>
      </c>
      <c r="U3401" s="1" t="s">
        <v>79</v>
      </c>
    </row>
    <row r="3402" spans="1:21" x14ac:dyDescent="0.25">
      <c r="A3402">
        <v>3404</v>
      </c>
      <c r="B3402">
        <f>IF(IFERROR(VLOOKUP(Origen[[#This Row],[Customer ID]],A3403:A7301,1,FALSE),0)&gt;0,1,0)</f>
        <v>0</v>
      </c>
      <c r="C3402">
        <v>30</v>
      </c>
      <c r="D3402" s="1" t="s">
        <v>134</v>
      </c>
      <c r="E3402" s="1" t="str">
        <f>IF(Origen[[#This Row],[Genero Sin Depurar]]="","Desconocido",Origen[[#This Row],[Genero Sin Depurar]])</f>
        <v>Female</v>
      </c>
      <c r="F3402" s="1" t="s">
        <v>119</v>
      </c>
      <c r="G3402" s="1" t="s">
        <v>24</v>
      </c>
      <c r="H3402" s="2">
        <v>52098</v>
      </c>
      <c r="I3402" s="2" t="str">
        <f>TEXT(Origen[[#This Row],[Fecha Compra]],"dddd")</f>
        <v>miércoles</v>
      </c>
      <c r="J3402" s="7" t="str">
        <f>TEXT(MONTH(Origen[[#This Row],[Fecha Compra]]),"MM")</f>
        <v>01</v>
      </c>
      <c r="K3402" s="7">
        <f>YEAR(Origen[[#This Row],[Fecha Compra]])</f>
        <v>2042</v>
      </c>
      <c r="L3402">
        <v>1</v>
      </c>
      <c r="M3402">
        <v>65</v>
      </c>
      <c r="N3402">
        <f>Origen[[#This Row],[Unidades]]*Origen[[#This Row],[PVP]]</f>
        <v>65</v>
      </c>
      <c r="O3402" s="1" t="s">
        <v>97</v>
      </c>
      <c r="P3402" s="1" t="s">
        <v>26</v>
      </c>
      <c r="Q3402" s="1" t="s">
        <v>60</v>
      </c>
      <c r="R3402" s="1" t="s">
        <v>35</v>
      </c>
      <c r="S3402" s="1" t="s">
        <v>36</v>
      </c>
      <c r="T3402" s="1" t="s">
        <v>15</v>
      </c>
      <c r="U3402" s="1" t="s">
        <v>58</v>
      </c>
    </row>
    <row r="3403" spans="1:21" x14ac:dyDescent="0.25">
      <c r="A3403">
        <v>3405</v>
      </c>
      <c r="B3403">
        <f>IF(IFERROR(VLOOKUP(Origen[[#This Row],[Customer ID]],A3404:A7302,1,FALSE),0)&gt;0,1,0)</f>
        <v>0</v>
      </c>
      <c r="C3403">
        <v>69</v>
      </c>
      <c r="D3403" s="1" t="s">
        <v>134</v>
      </c>
      <c r="E3403" s="1" t="str">
        <f>IF(Origen[[#This Row],[Genero Sin Depurar]]="","Desconocido",Origen[[#This Row],[Genero Sin Depurar]])</f>
        <v>Female</v>
      </c>
      <c r="F3403" s="1" t="s">
        <v>125</v>
      </c>
      <c r="G3403" s="1" t="s">
        <v>49</v>
      </c>
      <c r="H3403" s="2">
        <v>52100</v>
      </c>
      <c r="I3403" s="2" t="str">
        <f>TEXT(Origen[[#This Row],[Fecha Compra]],"dddd")</f>
        <v>viernes</v>
      </c>
      <c r="J3403" s="7" t="str">
        <f>TEXT(MONTH(Origen[[#This Row],[Fecha Compra]]),"MM")</f>
        <v>01</v>
      </c>
      <c r="K3403" s="7">
        <f>YEAR(Origen[[#This Row],[Fecha Compra]])</f>
        <v>2042</v>
      </c>
      <c r="L3403">
        <v>34</v>
      </c>
      <c r="M3403">
        <v>34</v>
      </c>
      <c r="N3403">
        <f>Origen[[#This Row],[Unidades]]*Origen[[#This Row],[PVP]]</f>
        <v>1156</v>
      </c>
      <c r="O3403" s="1" t="s">
        <v>113</v>
      </c>
      <c r="P3403" s="1" t="s">
        <v>6</v>
      </c>
      <c r="Q3403" s="1" t="s">
        <v>60</v>
      </c>
      <c r="R3403" s="1" t="s">
        <v>39</v>
      </c>
      <c r="S3403" s="1" t="s">
        <v>52</v>
      </c>
      <c r="T3403" s="1" t="s">
        <v>21</v>
      </c>
      <c r="U3403" s="1" t="s">
        <v>31</v>
      </c>
    </row>
    <row r="3404" spans="1:21" x14ac:dyDescent="0.25">
      <c r="A3404">
        <v>3406</v>
      </c>
      <c r="B3404">
        <f>IF(IFERROR(VLOOKUP(Origen[[#This Row],[Customer ID]],A3405:A7303,1,FALSE),0)&gt;0,1,0)</f>
        <v>0</v>
      </c>
      <c r="C3404">
        <v>28</v>
      </c>
      <c r="D3404" s="1" t="s">
        <v>134</v>
      </c>
      <c r="E3404" s="1" t="str">
        <f>IF(Origen[[#This Row],[Genero Sin Depurar]]="","Desconocido",Origen[[#This Row],[Genero Sin Depurar]])</f>
        <v>Female</v>
      </c>
      <c r="F3404" s="1" t="s">
        <v>3</v>
      </c>
      <c r="G3404" s="1" t="s">
        <v>4</v>
      </c>
      <c r="H3404" s="2">
        <v>52102</v>
      </c>
      <c r="I3404" s="2" t="str">
        <f>TEXT(Origen[[#This Row],[Fecha Compra]],"dddd")</f>
        <v>domingo</v>
      </c>
      <c r="J3404" s="7" t="str">
        <f>TEXT(MONTH(Origen[[#This Row],[Fecha Compra]]),"MM")</f>
        <v>01</v>
      </c>
      <c r="K3404" s="7">
        <f>YEAR(Origen[[#This Row],[Fecha Compra]])</f>
        <v>2042</v>
      </c>
      <c r="L3404">
        <v>47</v>
      </c>
      <c r="M3404">
        <v>87</v>
      </c>
      <c r="N3404">
        <f>Origen[[#This Row],[Unidades]]*Origen[[#This Row],[PVP]]</f>
        <v>4089</v>
      </c>
      <c r="O3404" s="1" t="s">
        <v>131</v>
      </c>
      <c r="P3404" s="1" t="s">
        <v>26</v>
      </c>
      <c r="Q3404" s="1" t="s">
        <v>34</v>
      </c>
      <c r="R3404" s="1" t="s">
        <v>35</v>
      </c>
      <c r="S3404" s="1" t="s">
        <v>56</v>
      </c>
      <c r="T3404" s="1" t="s">
        <v>57</v>
      </c>
      <c r="U3404" s="1" t="s">
        <v>58</v>
      </c>
    </row>
    <row r="3405" spans="1:21" x14ac:dyDescent="0.25">
      <c r="A3405">
        <v>3407</v>
      </c>
      <c r="B3405">
        <f>IF(IFERROR(VLOOKUP(Origen[[#This Row],[Customer ID]],A3406:A7304,1,FALSE),0)&gt;0,1,0)</f>
        <v>0</v>
      </c>
      <c r="C3405">
        <v>57</v>
      </c>
      <c r="D3405" s="1" t="s">
        <v>134</v>
      </c>
      <c r="E3405" s="1" t="str">
        <f>IF(Origen[[#This Row],[Genero Sin Depurar]]="","Desconocido",Origen[[#This Row],[Genero Sin Depurar]])</f>
        <v>Female</v>
      </c>
      <c r="F3405" s="1" t="s">
        <v>12</v>
      </c>
      <c r="G3405" s="1" t="s">
        <v>4</v>
      </c>
      <c r="H3405" s="2">
        <v>52104</v>
      </c>
      <c r="I3405" s="2" t="str">
        <f>TEXT(Origen[[#This Row],[Fecha Compra]],"dddd")</f>
        <v>martes</v>
      </c>
      <c r="J3405" s="7" t="str">
        <f>TEXT(MONTH(Origen[[#This Row],[Fecha Compra]]),"MM")</f>
        <v>01</v>
      </c>
      <c r="K3405" s="7">
        <f>YEAR(Origen[[#This Row],[Fecha Compra]])</f>
        <v>2042</v>
      </c>
      <c r="L3405">
        <v>24</v>
      </c>
      <c r="M3405">
        <v>79</v>
      </c>
      <c r="N3405">
        <f>Origen[[#This Row],[Unidades]]*Origen[[#This Row],[PVP]]</f>
        <v>1896</v>
      </c>
      <c r="O3405" s="1" t="s">
        <v>127</v>
      </c>
      <c r="P3405" s="1" t="s">
        <v>26</v>
      </c>
      <c r="Q3405" s="1" t="s">
        <v>90</v>
      </c>
      <c r="R3405" s="1" t="s">
        <v>19</v>
      </c>
      <c r="S3405" s="1" t="s">
        <v>56</v>
      </c>
      <c r="T3405" s="1" t="s">
        <v>10</v>
      </c>
      <c r="U3405" s="1" t="s">
        <v>40</v>
      </c>
    </row>
    <row r="3406" spans="1:21" x14ac:dyDescent="0.25">
      <c r="A3406">
        <v>3408</v>
      </c>
      <c r="B3406">
        <f>IF(IFERROR(VLOOKUP(Origen[[#This Row],[Customer ID]],A3407:A7305,1,FALSE),0)&gt;0,1,0)</f>
        <v>0</v>
      </c>
      <c r="C3406">
        <v>46</v>
      </c>
      <c r="D3406" s="1" t="s">
        <v>134</v>
      </c>
      <c r="E3406" s="1" t="str">
        <f>IF(Origen[[#This Row],[Genero Sin Depurar]]="","Desconocido",Origen[[#This Row],[Genero Sin Depurar]])</f>
        <v>Female</v>
      </c>
      <c r="F3406" s="1" t="s">
        <v>63</v>
      </c>
      <c r="G3406" s="1" t="s">
        <v>4</v>
      </c>
      <c r="H3406" s="2">
        <v>52106</v>
      </c>
      <c r="I3406" s="2" t="str">
        <f>TEXT(Origen[[#This Row],[Fecha Compra]],"dddd")</f>
        <v>jueves</v>
      </c>
      <c r="J3406" s="7" t="str">
        <f>TEXT(MONTH(Origen[[#This Row],[Fecha Compra]]),"MM")</f>
        <v>01</v>
      </c>
      <c r="K3406" s="7">
        <f>YEAR(Origen[[#This Row],[Fecha Compra]])</f>
        <v>2042</v>
      </c>
      <c r="L3406">
        <v>20</v>
      </c>
      <c r="M3406">
        <v>46</v>
      </c>
      <c r="N3406">
        <f>Origen[[#This Row],[Unidades]]*Origen[[#This Row],[PVP]]</f>
        <v>920</v>
      </c>
      <c r="O3406" s="1" t="s">
        <v>72</v>
      </c>
      <c r="P3406" s="1" t="s">
        <v>18</v>
      </c>
      <c r="Q3406" s="1" t="s">
        <v>55</v>
      </c>
      <c r="R3406" s="1" t="s">
        <v>19</v>
      </c>
      <c r="S3406" s="1" t="s">
        <v>56</v>
      </c>
      <c r="T3406" s="1" t="s">
        <v>15</v>
      </c>
      <c r="U3406" s="1" t="s">
        <v>40</v>
      </c>
    </row>
    <row r="3407" spans="1:21" x14ac:dyDescent="0.25">
      <c r="A3407">
        <v>3409</v>
      </c>
      <c r="B3407">
        <f>IF(IFERROR(VLOOKUP(Origen[[#This Row],[Customer ID]],A3408:A7306,1,FALSE),0)&gt;0,1,0)</f>
        <v>0</v>
      </c>
      <c r="C3407">
        <v>48</v>
      </c>
      <c r="D3407" s="1" t="s">
        <v>134</v>
      </c>
      <c r="E3407" s="1" t="str">
        <f>IF(Origen[[#This Row],[Genero Sin Depurar]]="","Desconocido",Origen[[#This Row],[Genero Sin Depurar]])</f>
        <v>Female</v>
      </c>
      <c r="F3407" s="1" t="s">
        <v>107</v>
      </c>
      <c r="G3407" s="1" t="s">
        <v>4</v>
      </c>
      <c r="H3407" s="2">
        <v>52108</v>
      </c>
      <c r="I3407" s="2" t="str">
        <f>TEXT(Origen[[#This Row],[Fecha Compra]],"dddd")</f>
        <v>sábado</v>
      </c>
      <c r="J3407" s="7" t="str">
        <f>TEXT(MONTH(Origen[[#This Row],[Fecha Compra]]),"MM")</f>
        <v>01</v>
      </c>
      <c r="K3407" s="7">
        <f>YEAR(Origen[[#This Row],[Fecha Compra]])</f>
        <v>2042</v>
      </c>
      <c r="L3407">
        <v>11</v>
      </c>
      <c r="M3407">
        <v>72</v>
      </c>
      <c r="N3407">
        <f>Origen[[#This Row],[Unidades]]*Origen[[#This Row],[PVP]]</f>
        <v>792</v>
      </c>
      <c r="O3407" s="1" t="s">
        <v>38</v>
      </c>
      <c r="P3407" s="1" t="s">
        <v>6</v>
      </c>
      <c r="Q3407" s="1" t="s">
        <v>55</v>
      </c>
      <c r="R3407" s="1" t="s">
        <v>35</v>
      </c>
      <c r="S3407" s="1" t="s">
        <v>36</v>
      </c>
      <c r="T3407" s="1" t="s">
        <v>57</v>
      </c>
      <c r="U3407" s="1" t="s">
        <v>31</v>
      </c>
    </row>
    <row r="3408" spans="1:21" x14ac:dyDescent="0.25">
      <c r="A3408">
        <v>3410</v>
      </c>
      <c r="B3408">
        <f>IF(IFERROR(VLOOKUP(Origen[[#This Row],[Customer ID]],A3409:A7307,1,FALSE),0)&gt;0,1,0)</f>
        <v>0</v>
      </c>
      <c r="C3408">
        <v>24</v>
      </c>
      <c r="D3408" s="1" t="s">
        <v>134</v>
      </c>
      <c r="E3408" s="1" t="str">
        <f>IF(Origen[[#This Row],[Genero Sin Depurar]]="","Desconocido",Origen[[#This Row],[Genero Sin Depurar]])</f>
        <v>Female</v>
      </c>
      <c r="F3408" s="1" t="s">
        <v>37</v>
      </c>
      <c r="G3408" s="1" t="s">
        <v>4</v>
      </c>
      <c r="H3408" s="2">
        <v>52110</v>
      </c>
      <c r="I3408" s="2" t="str">
        <f>TEXT(Origen[[#This Row],[Fecha Compra]],"dddd")</f>
        <v>lunes</v>
      </c>
      <c r="J3408" s="7" t="str">
        <f>TEXT(MONTH(Origen[[#This Row],[Fecha Compra]]),"MM")</f>
        <v>01</v>
      </c>
      <c r="K3408" s="7">
        <f>YEAR(Origen[[#This Row],[Fecha Compra]])</f>
        <v>2042</v>
      </c>
      <c r="L3408">
        <v>3</v>
      </c>
      <c r="M3408">
        <v>93</v>
      </c>
      <c r="N3408">
        <f>Origen[[#This Row],[Unidades]]*Origen[[#This Row],[PVP]]</f>
        <v>279</v>
      </c>
      <c r="O3408" s="1" t="s">
        <v>130</v>
      </c>
      <c r="P3408" s="1" t="s">
        <v>26</v>
      </c>
      <c r="Q3408" s="1" t="s">
        <v>67</v>
      </c>
      <c r="R3408" s="1" t="s">
        <v>35</v>
      </c>
      <c r="S3408" s="1" t="s">
        <v>27</v>
      </c>
      <c r="T3408" s="1" t="s">
        <v>21</v>
      </c>
      <c r="U3408" s="1" t="s">
        <v>79</v>
      </c>
    </row>
    <row r="3409" spans="1:21" x14ac:dyDescent="0.25">
      <c r="A3409">
        <v>3411</v>
      </c>
      <c r="B3409">
        <f>IF(IFERROR(VLOOKUP(Origen[[#This Row],[Customer ID]],A3410:A7308,1,FALSE),0)&gt;0,1,0)</f>
        <v>0</v>
      </c>
      <c r="C3409">
        <v>50</v>
      </c>
      <c r="D3409" s="1" t="s">
        <v>134</v>
      </c>
      <c r="E3409" s="1" t="str">
        <f>IF(Origen[[#This Row],[Genero Sin Depurar]]="","Desconocido",Origen[[#This Row],[Genero Sin Depurar]])</f>
        <v>Female</v>
      </c>
      <c r="F3409" s="1" t="s">
        <v>23</v>
      </c>
      <c r="G3409" s="1" t="s">
        <v>24</v>
      </c>
      <c r="H3409" s="2">
        <v>52112</v>
      </c>
      <c r="I3409" s="2" t="str">
        <f>TEXT(Origen[[#This Row],[Fecha Compra]],"dddd")</f>
        <v>miércoles</v>
      </c>
      <c r="J3409" s="7" t="str">
        <f>TEXT(MONTH(Origen[[#This Row],[Fecha Compra]]),"MM")</f>
        <v>01</v>
      </c>
      <c r="K3409" s="7">
        <f>YEAR(Origen[[#This Row],[Fecha Compra]])</f>
        <v>2042</v>
      </c>
      <c r="L3409">
        <v>38</v>
      </c>
      <c r="M3409">
        <v>76</v>
      </c>
      <c r="N3409">
        <f>Origen[[#This Row],[Unidades]]*Origen[[#This Row],[PVP]]</f>
        <v>2888</v>
      </c>
      <c r="O3409" s="1" t="s">
        <v>105</v>
      </c>
      <c r="P3409" s="1" t="s">
        <v>6</v>
      </c>
      <c r="Q3409" s="1" t="s">
        <v>67</v>
      </c>
      <c r="R3409" s="1" t="s">
        <v>35</v>
      </c>
      <c r="S3409" s="1" t="s">
        <v>20</v>
      </c>
      <c r="T3409" s="1" t="s">
        <v>57</v>
      </c>
      <c r="U3409" s="1" t="s">
        <v>58</v>
      </c>
    </row>
    <row r="3410" spans="1:21" x14ac:dyDescent="0.25">
      <c r="A3410">
        <v>3412</v>
      </c>
      <c r="B3410">
        <f>IF(IFERROR(VLOOKUP(Origen[[#This Row],[Customer ID]],A3411:A7309,1,FALSE),0)&gt;0,1,0)</f>
        <v>0</v>
      </c>
      <c r="C3410">
        <v>29</v>
      </c>
      <c r="D3410" s="1" t="s">
        <v>134</v>
      </c>
      <c r="E3410" s="1" t="str">
        <f>IF(Origen[[#This Row],[Genero Sin Depurar]]="","Desconocido",Origen[[#This Row],[Genero Sin Depurar]])</f>
        <v>Female</v>
      </c>
      <c r="F3410" s="1" t="s">
        <v>53</v>
      </c>
      <c r="G3410" s="1" t="s">
        <v>24</v>
      </c>
      <c r="H3410" s="2">
        <v>52114</v>
      </c>
      <c r="I3410" s="2" t="str">
        <f>TEXT(Origen[[#This Row],[Fecha Compra]],"dddd")</f>
        <v>viernes</v>
      </c>
      <c r="J3410" s="7" t="str">
        <f>TEXT(MONTH(Origen[[#This Row],[Fecha Compra]]),"MM")</f>
        <v>01</v>
      </c>
      <c r="K3410" s="7">
        <f>YEAR(Origen[[#This Row],[Fecha Compra]])</f>
        <v>2042</v>
      </c>
      <c r="L3410">
        <v>45</v>
      </c>
      <c r="M3410">
        <v>56</v>
      </c>
      <c r="N3410">
        <f>Origen[[#This Row],[Unidades]]*Origen[[#This Row],[PVP]]</f>
        <v>2520</v>
      </c>
      <c r="O3410" s="1" t="s">
        <v>66</v>
      </c>
      <c r="P3410" s="1" t="s">
        <v>6</v>
      </c>
      <c r="Q3410" s="1" t="s">
        <v>7</v>
      </c>
      <c r="R3410" s="1" t="s">
        <v>8</v>
      </c>
      <c r="S3410" s="1" t="s">
        <v>52</v>
      </c>
      <c r="T3410" s="1" t="s">
        <v>15</v>
      </c>
      <c r="U3410" s="1" t="s">
        <v>22</v>
      </c>
    </row>
    <row r="3411" spans="1:21" x14ac:dyDescent="0.25">
      <c r="A3411">
        <v>3413</v>
      </c>
      <c r="B3411">
        <f>IF(IFERROR(VLOOKUP(Origen[[#This Row],[Customer ID]],A3412:A7310,1,FALSE),0)&gt;0,1,0)</f>
        <v>0</v>
      </c>
      <c r="C3411">
        <v>61</v>
      </c>
      <c r="D3411" s="1" t="s">
        <v>134</v>
      </c>
      <c r="E3411" s="1" t="str">
        <f>IF(Origen[[#This Row],[Genero Sin Depurar]]="","Desconocido",Origen[[#This Row],[Genero Sin Depurar]])</f>
        <v>Female</v>
      </c>
      <c r="F3411" s="1" t="s">
        <v>23</v>
      </c>
      <c r="G3411" s="1" t="s">
        <v>24</v>
      </c>
      <c r="H3411" s="2">
        <v>52116</v>
      </c>
      <c r="I3411" s="2" t="str">
        <f>TEXT(Origen[[#This Row],[Fecha Compra]],"dddd")</f>
        <v>domingo</v>
      </c>
      <c r="J3411" s="7" t="str">
        <f>TEXT(MONTH(Origen[[#This Row],[Fecha Compra]]),"MM")</f>
        <v>01</v>
      </c>
      <c r="K3411" s="7">
        <f>YEAR(Origen[[#This Row],[Fecha Compra]])</f>
        <v>2042</v>
      </c>
      <c r="L3411">
        <v>31</v>
      </c>
      <c r="M3411">
        <v>83</v>
      </c>
      <c r="N3411">
        <f>Origen[[#This Row],[Unidades]]*Origen[[#This Row],[PVP]]</f>
        <v>2573</v>
      </c>
      <c r="O3411" s="1" t="s">
        <v>98</v>
      </c>
      <c r="P3411" s="1" t="s">
        <v>26</v>
      </c>
      <c r="Q3411" s="1" t="s">
        <v>118</v>
      </c>
      <c r="R3411" s="1" t="s">
        <v>39</v>
      </c>
      <c r="S3411" s="1" t="s">
        <v>56</v>
      </c>
      <c r="T3411" s="1" t="s">
        <v>10</v>
      </c>
      <c r="U3411" s="1" t="s">
        <v>40</v>
      </c>
    </row>
    <row r="3412" spans="1:21" x14ac:dyDescent="0.25">
      <c r="A3412">
        <v>3414</v>
      </c>
      <c r="B3412">
        <f>IF(IFERROR(VLOOKUP(Origen[[#This Row],[Customer ID]],A3413:A7311,1,FALSE),0)&gt;0,1,0)</f>
        <v>0</v>
      </c>
      <c r="C3412">
        <v>34</v>
      </c>
      <c r="D3412" s="1" t="s">
        <v>134</v>
      </c>
      <c r="E3412" s="1" t="str">
        <f>IF(Origen[[#This Row],[Genero Sin Depurar]]="","Desconocido",Origen[[#This Row],[Genero Sin Depurar]])</f>
        <v>Female</v>
      </c>
      <c r="F3412" s="1" t="s">
        <v>125</v>
      </c>
      <c r="G3412" s="1" t="s">
        <v>49</v>
      </c>
      <c r="H3412" s="2">
        <v>52118</v>
      </c>
      <c r="I3412" s="2" t="str">
        <f>TEXT(Origen[[#This Row],[Fecha Compra]],"dddd")</f>
        <v>martes</v>
      </c>
      <c r="J3412" s="7" t="str">
        <f>TEXT(MONTH(Origen[[#This Row],[Fecha Compra]]),"MM")</f>
        <v>01</v>
      </c>
      <c r="K3412" s="7">
        <f>YEAR(Origen[[#This Row],[Fecha Compra]])</f>
        <v>2042</v>
      </c>
      <c r="L3412">
        <v>16</v>
      </c>
      <c r="M3412">
        <v>90</v>
      </c>
      <c r="N3412">
        <f>Origen[[#This Row],[Unidades]]*Origen[[#This Row],[PVP]]</f>
        <v>1440</v>
      </c>
      <c r="O3412" s="1" t="s">
        <v>61</v>
      </c>
      <c r="P3412" s="1" t="s">
        <v>74</v>
      </c>
      <c r="Q3412" s="1" t="s">
        <v>76</v>
      </c>
      <c r="R3412" s="1" t="s">
        <v>8</v>
      </c>
      <c r="S3412" s="1" t="s">
        <v>9</v>
      </c>
      <c r="T3412" s="1" t="s">
        <v>28</v>
      </c>
      <c r="U3412" s="1" t="s">
        <v>58</v>
      </c>
    </row>
    <row r="3413" spans="1:21" x14ac:dyDescent="0.25">
      <c r="A3413">
        <v>3415</v>
      </c>
      <c r="B3413">
        <f>IF(IFERROR(VLOOKUP(Origen[[#This Row],[Customer ID]],A3414:A7312,1,FALSE),0)&gt;0,1,0)</f>
        <v>0</v>
      </c>
      <c r="C3413">
        <v>27</v>
      </c>
      <c r="D3413" s="1" t="s">
        <v>134</v>
      </c>
      <c r="E3413" s="1" t="str">
        <f>IF(Origen[[#This Row],[Genero Sin Depurar]]="","Desconocido",Origen[[#This Row],[Genero Sin Depurar]])</f>
        <v>Female</v>
      </c>
      <c r="F3413" s="1" t="s">
        <v>119</v>
      </c>
      <c r="G3413" s="1" t="s">
        <v>24</v>
      </c>
      <c r="H3413" s="2">
        <v>52120</v>
      </c>
      <c r="I3413" s="2" t="str">
        <f>TEXT(Origen[[#This Row],[Fecha Compra]],"dddd")</f>
        <v>jueves</v>
      </c>
      <c r="J3413" s="7" t="str">
        <f>TEXT(MONTH(Origen[[#This Row],[Fecha Compra]]),"MM")</f>
        <v>01</v>
      </c>
      <c r="K3413" s="7">
        <f>YEAR(Origen[[#This Row],[Fecha Compra]])</f>
        <v>2042</v>
      </c>
      <c r="L3413">
        <v>3</v>
      </c>
      <c r="M3413">
        <v>94</v>
      </c>
      <c r="N3413">
        <f>Origen[[#This Row],[Unidades]]*Origen[[#This Row],[PVP]]</f>
        <v>282</v>
      </c>
      <c r="O3413" s="1" t="s">
        <v>121</v>
      </c>
      <c r="P3413" s="1" t="s">
        <v>26</v>
      </c>
      <c r="Q3413" s="1" t="s">
        <v>14</v>
      </c>
      <c r="R3413" s="1" t="s">
        <v>19</v>
      </c>
      <c r="S3413" s="1" t="s">
        <v>27</v>
      </c>
      <c r="T3413" s="1" t="s">
        <v>57</v>
      </c>
      <c r="U3413" s="1" t="s">
        <v>40</v>
      </c>
    </row>
    <row r="3414" spans="1:21" x14ac:dyDescent="0.25">
      <c r="A3414">
        <v>3416</v>
      </c>
      <c r="B3414">
        <f>IF(IFERROR(VLOOKUP(Origen[[#This Row],[Customer ID]],A3415:A7313,1,FALSE),0)&gt;0,1,0)</f>
        <v>0</v>
      </c>
      <c r="C3414">
        <v>38</v>
      </c>
      <c r="D3414" s="1" t="s">
        <v>134</v>
      </c>
      <c r="E3414" s="1" t="str">
        <f>IF(Origen[[#This Row],[Genero Sin Depurar]]="","Desconocido",Origen[[#This Row],[Genero Sin Depurar]])</f>
        <v>Female</v>
      </c>
      <c r="F3414" s="1" t="s">
        <v>3</v>
      </c>
      <c r="G3414" s="1" t="s">
        <v>4</v>
      </c>
      <c r="H3414" s="2">
        <v>52122</v>
      </c>
      <c r="I3414" s="2" t="str">
        <f>TEXT(Origen[[#This Row],[Fecha Compra]],"dddd")</f>
        <v>sábado</v>
      </c>
      <c r="J3414" s="7" t="str">
        <f>TEXT(MONTH(Origen[[#This Row],[Fecha Compra]]),"MM")</f>
        <v>01</v>
      </c>
      <c r="K3414" s="7">
        <f>YEAR(Origen[[#This Row],[Fecha Compra]])</f>
        <v>2042</v>
      </c>
      <c r="L3414">
        <v>15</v>
      </c>
      <c r="M3414">
        <v>68</v>
      </c>
      <c r="N3414">
        <f>Origen[[#This Row],[Unidades]]*Origen[[#This Row],[PVP]]</f>
        <v>1020</v>
      </c>
      <c r="O3414" s="1" t="s">
        <v>66</v>
      </c>
      <c r="P3414" s="1" t="s">
        <v>26</v>
      </c>
      <c r="Q3414" s="1" t="s">
        <v>62</v>
      </c>
      <c r="R3414" s="1" t="s">
        <v>39</v>
      </c>
      <c r="S3414" s="1" t="s">
        <v>52</v>
      </c>
      <c r="T3414" s="1" t="s">
        <v>57</v>
      </c>
      <c r="U3414" s="1" t="s">
        <v>31</v>
      </c>
    </row>
    <row r="3415" spans="1:21" x14ac:dyDescent="0.25">
      <c r="A3415">
        <v>3417</v>
      </c>
      <c r="B3415">
        <f>IF(IFERROR(VLOOKUP(Origen[[#This Row],[Customer ID]],A3416:A7314,1,FALSE),0)&gt;0,1,0)</f>
        <v>0</v>
      </c>
      <c r="C3415">
        <v>25</v>
      </c>
      <c r="D3415" s="1" t="s">
        <v>134</v>
      </c>
      <c r="E3415" s="1" t="str">
        <f>IF(Origen[[#This Row],[Genero Sin Depurar]]="","Desconocido",Origen[[#This Row],[Genero Sin Depurar]])</f>
        <v>Female</v>
      </c>
      <c r="F3415" s="1" t="s">
        <v>23</v>
      </c>
      <c r="G3415" s="1" t="s">
        <v>24</v>
      </c>
      <c r="H3415" s="2">
        <v>52124</v>
      </c>
      <c r="I3415" s="2" t="str">
        <f>TEXT(Origen[[#This Row],[Fecha Compra]],"dddd")</f>
        <v>lunes</v>
      </c>
      <c r="J3415" s="7" t="str">
        <f>TEXT(MONTH(Origen[[#This Row],[Fecha Compra]]),"MM")</f>
        <v>01</v>
      </c>
      <c r="K3415" s="7">
        <f>YEAR(Origen[[#This Row],[Fecha Compra]])</f>
        <v>2042</v>
      </c>
      <c r="L3415">
        <v>11</v>
      </c>
      <c r="M3415">
        <v>53</v>
      </c>
      <c r="N3415">
        <f>Origen[[#This Row],[Unidades]]*Origen[[#This Row],[PVP]]</f>
        <v>583</v>
      </c>
      <c r="O3415" s="1" t="s">
        <v>72</v>
      </c>
      <c r="P3415" s="1" t="s">
        <v>26</v>
      </c>
      <c r="Q3415" s="1" t="s">
        <v>55</v>
      </c>
      <c r="R3415" s="1" t="s">
        <v>19</v>
      </c>
      <c r="S3415" s="1" t="s">
        <v>56</v>
      </c>
      <c r="T3415" s="1" t="s">
        <v>57</v>
      </c>
      <c r="U3415" s="1" t="s">
        <v>79</v>
      </c>
    </row>
    <row r="3416" spans="1:21" x14ac:dyDescent="0.25">
      <c r="A3416">
        <v>3418</v>
      </c>
      <c r="B3416">
        <f>IF(IFERROR(VLOOKUP(Origen[[#This Row],[Customer ID]],A3417:A7315,1,FALSE),0)&gt;0,1,0)</f>
        <v>0</v>
      </c>
      <c r="C3416">
        <v>54</v>
      </c>
      <c r="D3416" s="1" t="s">
        <v>134</v>
      </c>
      <c r="E3416" s="1" t="str">
        <f>IF(Origen[[#This Row],[Genero Sin Depurar]]="","Desconocido",Origen[[#This Row],[Genero Sin Depurar]])</f>
        <v>Female</v>
      </c>
      <c r="F3416" s="1" t="s">
        <v>44</v>
      </c>
      <c r="G3416" s="1" t="s">
        <v>45</v>
      </c>
      <c r="H3416" s="2">
        <v>52126</v>
      </c>
      <c r="I3416" s="2" t="str">
        <f>TEXT(Origen[[#This Row],[Fecha Compra]],"dddd")</f>
        <v>miércoles</v>
      </c>
      <c r="J3416" s="7" t="str">
        <f>TEXT(MONTH(Origen[[#This Row],[Fecha Compra]]),"MM")</f>
        <v>01</v>
      </c>
      <c r="K3416" s="7">
        <f>YEAR(Origen[[#This Row],[Fecha Compra]])</f>
        <v>2042</v>
      </c>
      <c r="L3416">
        <v>22</v>
      </c>
      <c r="M3416">
        <v>35</v>
      </c>
      <c r="N3416">
        <f>Origen[[#This Row],[Unidades]]*Origen[[#This Row],[PVP]]</f>
        <v>770</v>
      </c>
      <c r="O3416" s="1" t="s">
        <v>17</v>
      </c>
      <c r="P3416" s="1" t="s">
        <v>26</v>
      </c>
      <c r="Q3416" s="1" t="s">
        <v>126</v>
      </c>
      <c r="R3416" s="1" t="s">
        <v>35</v>
      </c>
      <c r="S3416" s="1" t="s">
        <v>52</v>
      </c>
      <c r="T3416" s="1" t="s">
        <v>68</v>
      </c>
      <c r="U3416" s="1" t="s">
        <v>11</v>
      </c>
    </row>
    <row r="3417" spans="1:21" x14ac:dyDescent="0.25">
      <c r="A3417">
        <v>3419</v>
      </c>
      <c r="B3417">
        <f>IF(IFERROR(VLOOKUP(Origen[[#This Row],[Customer ID]],A3418:A7316,1,FALSE),0)&gt;0,1,0)</f>
        <v>0</v>
      </c>
      <c r="C3417">
        <v>53</v>
      </c>
      <c r="D3417" s="1" t="s">
        <v>134</v>
      </c>
      <c r="E3417" s="1" t="str">
        <f>IF(Origen[[#This Row],[Genero Sin Depurar]]="","Desconocido",Origen[[#This Row],[Genero Sin Depurar]])</f>
        <v>Female</v>
      </c>
      <c r="F3417" s="1" t="s">
        <v>84</v>
      </c>
      <c r="G3417" s="1" t="s">
        <v>45</v>
      </c>
      <c r="H3417" s="2">
        <v>52128</v>
      </c>
      <c r="I3417" s="2" t="str">
        <f>TEXT(Origen[[#This Row],[Fecha Compra]],"dddd")</f>
        <v>viernes</v>
      </c>
      <c r="J3417" s="7" t="str">
        <f>TEXT(MONTH(Origen[[#This Row],[Fecha Compra]]),"MM")</f>
        <v>01</v>
      </c>
      <c r="K3417" s="7">
        <f>YEAR(Origen[[#This Row],[Fecha Compra]])</f>
        <v>2042</v>
      </c>
      <c r="L3417">
        <v>35</v>
      </c>
      <c r="M3417">
        <v>30</v>
      </c>
      <c r="N3417">
        <f>Origen[[#This Row],[Unidades]]*Origen[[#This Row],[PVP]]</f>
        <v>1050</v>
      </c>
      <c r="O3417" s="1" t="s">
        <v>113</v>
      </c>
      <c r="P3417" s="1" t="s">
        <v>26</v>
      </c>
      <c r="Q3417" s="1" t="s">
        <v>100</v>
      </c>
      <c r="R3417" s="1" t="s">
        <v>35</v>
      </c>
      <c r="S3417" s="1" t="s">
        <v>20</v>
      </c>
      <c r="T3417" s="1" t="s">
        <v>68</v>
      </c>
      <c r="U3417" s="1" t="s">
        <v>31</v>
      </c>
    </row>
    <row r="3418" spans="1:21" x14ac:dyDescent="0.25">
      <c r="A3418">
        <v>3420</v>
      </c>
      <c r="B3418">
        <f>IF(IFERROR(VLOOKUP(Origen[[#This Row],[Customer ID]],A3419:A7317,1,FALSE),0)&gt;0,1,0)</f>
        <v>0</v>
      </c>
      <c r="C3418">
        <v>23</v>
      </c>
      <c r="D3418" s="1" t="s">
        <v>134</v>
      </c>
      <c r="E3418" s="1" t="str">
        <f>IF(Origen[[#This Row],[Genero Sin Depurar]]="","Desconocido",Origen[[#This Row],[Genero Sin Depurar]])</f>
        <v>Female</v>
      </c>
      <c r="F3418" s="1" t="s">
        <v>88</v>
      </c>
      <c r="G3418" s="1" t="s">
        <v>49</v>
      </c>
      <c r="H3418" s="2">
        <v>52130</v>
      </c>
      <c r="I3418" s="2" t="str">
        <f>TEXT(Origen[[#This Row],[Fecha Compra]],"dddd")</f>
        <v>domingo</v>
      </c>
      <c r="J3418" s="7" t="str">
        <f>TEXT(MONTH(Origen[[#This Row],[Fecha Compra]]),"MM")</f>
        <v>01</v>
      </c>
      <c r="K3418" s="7">
        <f>YEAR(Origen[[#This Row],[Fecha Compra]])</f>
        <v>2042</v>
      </c>
      <c r="L3418">
        <v>5</v>
      </c>
      <c r="M3418">
        <v>26</v>
      </c>
      <c r="N3418">
        <f>Origen[[#This Row],[Unidades]]*Origen[[#This Row],[PVP]]</f>
        <v>130</v>
      </c>
      <c r="O3418" s="1" t="s">
        <v>46</v>
      </c>
      <c r="P3418" s="1" t="s">
        <v>6</v>
      </c>
      <c r="Q3418" s="1" t="s">
        <v>108</v>
      </c>
      <c r="R3418" s="1" t="s">
        <v>8</v>
      </c>
      <c r="S3418" s="1" t="s">
        <v>56</v>
      </c>
      <c r="T3418" s="1" t="s">
        <v>10</v>
      </c>
      <c r="U3418" s="1" t="s">
        <v>58</v>
      </c>
    </row>
    <row r="3419" spans="1:21" x14ac:dyDescent="0.25">
      <c r="A3419">
        <v>3421</v>
      </c>
      <c r="B3419">
        <f>IF(IFERROR(VLOOKUP(Origen[[#This Row],[Customer ID]],A3420:A7318,1,FALSE),0)&gt;0,1,0)</f>
        <v>0</v>
      </c>
      <c r="C3419">
        <v>19</v>
      </c>
      <c r="D3419" s="1" t="s">
        <v>134</v>
      </c>
      <c r="E3419" s="1" t="str">
        <f>IF(Origen[[#This Row],[Genero Sin Depurar]]="","Desconocido",Origen[[#This Row],[Genero Sin Depurar]])</f>
        <v>Female</v>
      </c>
      <c r="F3419" s="1" t="s">
        <v>106</v>
      </c>
      <c r="G3419" s="1" t="s">
        <v>49</v>
      </c>
      <c r="H3419" s="2">
        <v>52132</v>
      </c>
      <c r="I3419" s="2" t="str">
        <f>TEXT(Origen[[#This Row],[Fecha Compra]],"dddd")</f>
        <v>martes</v>
      </c>
      <c r="J3419" s="7" t="str">
        <f>TEXT(MONTH(Origen[[#This Row],[Fecha Compra]]),"MM")</f>
        <v>01</v>
      </c>
      <c r="K3419" s="7">
        <f>YEAR(Origen[[#This Row],[Fecha Compra]])</f>
        <v>2042</v>
      </c>
      <c r="L3419">
        <v>35</v>
      </c>
      <c r="M3419">
        <v>60</v>
      </c>
      <c r="N3419">
        <f>Origen[[#This Row],[Unidades]]*Origen[[#This Row],[PVP]]</f>
        <v>2100</v>
      </c>
      <c r="O3419" s="1" t="s">
        <v>5</v>
      </c>
      <c r="P3419" s="1" t="s">
        <v>26</v>
      </c>
      <c r="Q3419" s="1" t="s">
        <v>55</v>
      </c>
      <c r="R3419" s="1" t="s">
        <v>8</v>
      </c>
      <c r="S3419" s="1" t="s">
        <v>9</v>
      </c>
      <c r="T3419" s="1" t="s">
        <v>28</v>
      </c>
      <c r="U3419" s="1" t="s">
        <v>58</v>
      </c>
    </row>
    <row r="3420" spans="1:21" x14ac:dyDescent="0.25">
      <c r="A3420">
        <v>3422</v>
      </c>
      <c r="B3420">
        <f>IF(IFERROR(VLOOKUP(Origen[[#This Row],[Customer ID]],A3421:A7319,1,FALSE),0)&gt;0,1,0)</f>
        <v>0</v>
      </c>
      <c r="C3420">
        <v>57</v>
      </c>
      <c r="D3420" s="1" t="s">
        <v>134</v>
      </c>
      <c r="E3420" s="1" t="str">
        <f>IF(Origen[[#This Row],[Genero Sin Depurar]]="","Desconocido",Origen[[#This Row],[Genero Sin Depurar]])</f>
        <v>Female</v>
      </c>
      <c r="F3420" s="1" t="s">
        <v>53</v>
      </c>
      <c r="G3420" s="1" t="s">
        <v>24</v>
      </c>
      <c r="H3420" s="2">
        <v>52134</v>
      </c>
      <c r="I3420" s="2" t="str">
        <f>TEXT(Origen[[#This Row],[Fecha Compra]],"dddd")</f>
        <v>jueves</v>
      </c>
      <c r="J3420" s="7" t="str">
        <f>TEXT(MONTH(Origen[[#This Row],[Fecha Compra]]),"MM")</f>
        <v>01</v>
      </c>
      <c r="K3420" s="7">
        <f>YEAR(Origen[[#This Row],[Fecha Compra]])</f>
        <v>2042</v>
      </c>
      <c r="L3420">
        <v>27</v>
      </c>
      <c r="M3420">
        <v>30</v>
      </c>
      <c r="N3420">
        <f>Origen[[#This Row],[Unidades]]*Origen[[#This Row],[PVP]]</f>
        <v>810</v>
      </c>
      <c r="O3420" s="1" t="s">
        <v>109</v>
      </c>
      <c r="P3420" s="1" t="s">
        <v>26</v>
      </c>
      <c r="Q3420" s="1" t="s">
        <v>14</v>
      </c>
      <c r="R3420" s="1" t="s">
        <v>35</v>
      </c>
      <c r="S3420" s="1" t="s">
        <v>20</v>
      </c>
      <c r="T3420" s="1" t="s">
        <v>28</v>
      </c>
      <c r="U3420" s="1" t="s">
        <v>22</v>
      </c>
    </row>
    <row r="3421" spans="1:21" x14ac:dyDescent="0.25">
      <c r="A3421">
        <v>3423</v>
      </c>
      <c r="B3421">
        <f>IF(IFERROR(VLOOKUP(Origen[[#This Row],[Customer ID]],A3422:A7320,1,FALSE),0)&gt;0,1,0)</f>
        <v>0</v>
      </c>
      <c r="C3421">
        <v>19</v>
      </c>
      <c r="D3421" s="1" t="s">
        <v>134</v>
      </c>
      <c r="E3421" s="1" t="str">
        <f>IF(Origen[[#This Row],[Genero Sin Depurar]]="","Desconocido",Origen[[#This Row],[Genero Sin Depurar]])</f>
        <v>Female</v>
      </c>
      <c r="F3421" s="1" t="s">
        <v>44</v>
      </c>
      <c r="G3421" s="1" t="s">
        <v>45</v>
      </c>
      <c r="H3421" s="2">
        <v>52136</v>
      </c>
      <c r="I3421" s="2" t="str">
        <f>TEXT(Origen[[#This Row],[Fecha Compra]],"dddd")</f>
        <v>sábado</v>
      </c>
      <c r="J3421" s="7" t="str">
        <f>TEXT(MONTH(Origen[[#This Row],[Fecha Compra]]),"MM")</f>
        <v>01</v>
      </c>
      <c r="K3421" s="7">
        <f>YEAR(Origen[[#This Row],[Fecha Compra]])</f>
        <v>2042</v>
      </c>
      <c r="L3421">
        <v>9</v>
      </c>
      <c r="M3421">
        <v>91</v>
      </c>
      <c r="N3421">
        <f>Origen[[#This Row],[Unidades]]*Origen[[#This Row],[PVP]]</f>
        <v>819</v>
      </c>
      <c r="O3421" s="1" t="s">
        <v>66</v>
      </c>
      <c r="P3421" s="1" t="s">
        <v>6</v>
      </c>
      <c r="Q3421" s="1" t="s">
        <v>100</v>
      </c>
      <c r="R3421" s="1" t="s">
        <v>8</v>
      </c>
      <c r="S3421" s="1" t="s">
        <v>27</v>
      </c>
      <c r="T3421" s="1" t="s">
        <v>10</v>
      </c>
      <c r="U3421" s="1" t="s">
        <v>70</v>
      </c>
    </row>
    <row r="3422" spans="1:21" x14ac:dyDescent="0.25">
      <c r="A3422">
        <v>3424</v>
      </c>
      <c r="B3422">
        <f>IF(IFERROR(VLOOKUP(Origen[[#This Row],[Customer ID]],A3423:A7321,1,FALSE),0)&gt;0,1,0)</f>
        <v>0</v>
      </c>
      <c r="C3422">
        <v>33</v>
      </c>
      <c r="D3422" s="1" t="s">
        <v>134</v>
      </c>
      <c r="E3422" s="1" t="str">
        <f>IF(Origen[[#This Row],[Genero Sin Depurar]]="","Desconocido",Origen[[#This Row],[Genero Sin Depurar]])</f>
        <v>Female</v>
      </c>
      <c r="F3422" s="1" t="s">
        <v>119</v>
      </c>
      <c r="G3422" s="1" t="s">
        <v>24</v>
      </c>
      <c r="H3422" s="2">
        <v>52138</v>
      </c>
      <c r="I3422" s="2" t="str">
        <f>TEXT(Origen[[#This Row],[Fecha Compra]],"dddd")</f>
        <v>lunes</v>
      </c>
      <c r="J3422" s="7" t="str">
        <f>TEXT(MONTH(Origen[[#This Row],[Fecha Compra]]),"MM")</f>
        <v>01</v>
      </c>
      <c r="K3422" s="7">
        <f>YEAR(Origen[[#This Row],[Fecha Compra]])</f>
        <v>2042</v>
      </c>
      <c r="L3422">
        <v>21</v>
      </c>
      <c r="M3422">
        <v>71</v>
      </c>
      <c r="N3422">
        <f>Origen[[#This Row],[Unidades]]*Origen[[#This Row],[PVP]]</f>
        <v>1491</v>
      </c>
      <c r="O3422" s="1" t="s">
        <v>17</v>
      </c>
      <c r="P3422" s="1" t="s">
        <v>26</v>
      </c>
      <c r="Q3422" s="1" t="s">
        <v>92</v>
      </c>
      <c r="R3422" s="1" t="s">
        <v>19</v>
      </c>
      <c r="S3422" s="1" t="s">
        <v>27</v>
      </c>
      <c r="T3422" s="1" t="s">
        <v>28</v>
      </c>
      <c r="U3422" s="1" t="s">
        <v>58</v>
      </c>
    </row>
    <row r="3423" spans="1:21" x14ac:dyDescent="0.25">
      <c r="A3423">
        <v>3425</v>
      </c>
      <c r="B3423">
        <f>IF(IFERROR(VLOOKUP(Origen[[#This Row],[Customer ID]],A3424:A7322,1,FALSE),0)&gt;0,1,0)</f>
        <v>0</v>
      </c>
      <c r="C3423">
        <v>33</v>
      </c>
      <c r="D3423" s="1" t="s">
        <v>134</v>
      </c>
      <c r="E3423" s="1" t="str">
        <f>IF(Origen[[#This Row],[Genero Sin Depurar]]="","Desconocido",Origen[[#This Row],[Genero Sin Depurar]])</f>
        <v>Female</v>
      </c>
      <c r="F3423" s="1" t="s">
        <v>101</v>
      </c>
      <c r="G3423" s="1" t="s">
        <v>49</v>
      </c>
      <c r="H3423" s="2">
        <v>52140</v>
      </c>
      <c r="I3423" s="2" t="str">
        <f>TEXT(Origen[[#This Row],[Fecha Compra]],"dddd")</f>
        <v>miércoles</v>
      </c>
      <c r="J3423" s="7" t="str">
        <f>TEXT(MONTH(Origen[[#This Row],[Fecha Compra]]),"MM")</f>
        <v>01</v>
      </c>
      <c r="K3423" s="7">
        <f>YEAR(Origen[[#This Row],[Fecha Compra]])</f>
        <v>2042</v>
      </c>
      <c r="L3423">
        <v>23</v>
      </c>
      <c r="M3423">
        <v>64</v>
      </c>
      <c r="N3423">
        <f>Origen[[#This Row],[Unidades]]*Origen[[#This Row],[PVP]]</f>
        <v>1472</v>
      </c>
      <c r="O3423" s="1" t="s">
        <v>85</v>
      </c>
      <c r="P3423" s="1" t="s">
        <v>6</v>
      </c>
      <c r="Q3423" s="1" t="s">
        <v>78</v>
      </c>
      <c r="R3423" s="1" t="s">
        <v>35</v>
      </c>
      <c r="S3423" s="1" t="s">
        <v>52</v>
      </c>
      <c r="T3423" s="1" t="s">
        <v>21</v>
      </c>
      <c r="U3423" s="1" t="s">
        <v>70</v>
      </c>
    </row>
    <row r="3424" spans="1:21" x14ac:dyDescent="0.25">
      <c r="A3424">
        <v>3426</v>
      </c>
      <c r="B3424">
        <f>IF(IFERROR(VLOOKUP(Origen[[#This Row],[Customer ID]],A3425:A7323,1,FALSE),0)&gt;0,1,0)</f>
        <v>0</v>
      </c>
      <c r="C3424">
        <v>38</v>
      </c>
      <c r="D3424" s="1" t="s">
        <v>134</v>
      </c>
      <c r="E3424" s="1" t="str">
        <f>IF(Origen[[#This Row],[Genero Sin Depurar]]="","Desconocido",Origen[[#This Row],[Genero Sin Depurar]])</f>
        <v>Female</v>
      </c>
      <c r="F3424" s="1" t="s">
        <v>106</v>
      </c>
      <c r="G3424" s="1" t="s">
        <v>49</v>
      </c>
      <c r="H3424" s="2">
        <v>52142</v>
      </c>
      <c r="I3424" s="2" t="str">
        <f>TEXT(Origen[[#This Row],[Fecha Compra]],"dddd")</f>
        <v>viernes</v>
      </c>
      <c r="J3424" s="7" t="str">
        <f>TEXT(MONTH(Origen[[#This Row],[Fecha Compra]]),"MM")</f>
        <v>01</v>
      </c>
      <c r="K3424" s="7">
        <f>YEAR(Origen[[#This Row],[Fecha Compra]])</f>
        <v>2042</v>
      </c>
      <c r="L3424">
        <v>3</v>
      </c>
      <c r="M3424">
        <v>54</v>
      </c>
      <c r="N3424">
        <f>Origen[[#This Row],[Unidades]]*Origen[[#This Row],[PVP]]</f>
        <v>162</v>
      </c>
      <c r="O3424" s="1" t="s">
        <v>133</v>
      </c>
      <c r="P3424" s="1" t="s">
        <v>26</v>
      </c>
      <c r="Q3424" s="1" t="s">
        <v>126</v>
      </c>
      <c r="R3424" s="1" t="s">
        <v>35</v>
      </c>
      <c r="S3424" s="1" t="s">
        <v>27</v>
      </c>
      <c r="T3424" s="1" t="s">
        <v>68</v>
      </c>
      <c r="U3424" s="1" t="s">
        <v>58</v>
      </c>
    </row>
    <row r="3425" spans="1:21" x14ac:dyDescent="0.25">
      <c r="A3425">
        <v>3427</v>
      </c>
      <c r="B3425">
        <f>IF(IFERROR(VLOOKUP(Origen[[#This Row],[Customer ID]],A3426:A7324,1,FALSE),0)&gt;0,1,0)</f>
        <v>0</v>
      </c>
      <c r="C3425">
        <v>47</v>
      </c>
      <c r="D3425" s="1" t="s">
        <v>134</v>
      </c>
      <c r="E3425" s="1" t="str">
        <f>IF(Origen[[#This Row],[Genero Sin Depurar]]="","Desconocido",Origen[[#This Row],[Genero Sin Depurar]])</f>
        <v>Female</v>
      </c>
      <c r="F3425" s="1" t="s">
        <v>107</v>
      </c>
      <c r="G3425" s="1" t="s">
        <v>4</v>
      </c>
      <c r="H3425" s="2">
        <v>52144</v>
      </c>
      <c r="I3425" s="2" t="str">
        <f>TEXT(Origen[[#This Row],[Fecha Compra]],"dddd")</f>
        <v>domingo</v>
      </c>
      <c r="J3425" s="7" t="str">
        <f>TEXT(MONTH(Origen[[#This Row],[Fecha Compra]]),"MM")</f>
        <v>01</v>
      </c>
      <c r="K3425" s="7">
        <f>YEAR(Origen[[#This Row],[Fecha Compra]])</f>
        <v>2042</v>
      </c>
      <c r="L3425">
        <v>31</v>
      </c>
      <c r="M3425">
        <v>35</v>
      </c>
      <c r="N3425">
        <f>Origen[[#This Row],[Unidades]]*Origen[[#This Row],[PVP]]</f>
        <v>1085</v>
      </c>
      <c r="O3425" s="1" t="s">
        <v>29</v>
      </c>
      <c r="P3425" s="1" t="s">
        <v>74</v>
      </c>
      <c r="Q3425" s="1" t="s">
        <v>118</v>
      </c>
      <c r="R3425" s="1" t="s">
        <v>39</v>
      </c>
      <c r="S3425" s="1" t="s">
        <v>52</v>
      </c>
      <c r="T3425" s="1" t="s">
        <v>21</v>
      </c>
      <c r="U3425" s="1" t="s">
        <v>31</v>
      </c>
    </row>
    <row r="3426" spans="1:21" x14ac:dyDescent="0.25">
      <c r="A3426">
        <v>3428</v>
      </c>
      <c r="B3426">
        <f>IF(IFERROR(VLOOKUP(Origen[[#This Row],[Customer ID]],A3427:A7325,1,FALSE),0)&gt;0,1,0)</f>
        <v>0</v>
      </c>
      <c r="C3426">
        <v>39</v>
      </c>
      <c r="D3426" s="1" t="s">
        <v>134</v>
      </c>
      <c r="E3426" s="1" t="str">
        <f>IF(Origen[[#This Row],[Genero Sin Depurar]]="","Desconocido",Origen[[#This Row],[Genero Sin Depurar]])</f>
        <v>Female</v>
      </c>
      <c r="F3426" s="1" t="s">
        <v>95</v>
      </c>
      <c r="G3426" s="1" t="s">
        <v>4</v>
      </c>
      <c r="H3426" s="2">
        <v>52146</v>
      </c>
      <c r="I3426" s="2" t="str">
        <f>TEXT(Origen[[#This Row],[Fecha Compra]],"dddd")</f>
        <v>martes</v>
      </c>
      <c r="J3426" s="7" t="str">
        <f>TEXT(MONTH(Origen[[#This Row],[Fecha Compra]]),"MM")</f>
        <v>01</v>
      </c>
      <c r="K3426" s="7">
        <f>YEAR(Origen[[#This Row],[Fecha Compra]])</f>
        <v>2042</v>
      </c>
      <c r="L3426">
        <v>44</v>
      </c>
      <c r="M3426">
        <v>38</v>
      </c>
      <c r="N3426">
        <f>Origen[[#This Row],[Unidades]]*Origen[[#This Row],[PVP]]</f>
        <v>1672</v>
      </c>
      <c r="O3426" s="1" t="s">
        <v>133</v>
      </c>
      <c r="P3426" s="1" t="s">
        <v>74</v>
      </c>
      <c r="Q3426" s="1" t="s">
        <v>30</v>
      </c>
      <c r="R3426" s="1" t="s">
        <v>8</v>
      </c>
      <c r="S3426" s="1" t="s">
        <v>56</v>
      </c>
      <c r="T3426" s="1" t="s">
        <v>15</v>
      </c>
      <c r="U3426" s="1" t="s">
        <v>31</v>
      </c>
    </row>
    <row r="3427" spans="1:21" x14ac:dyDescent="0.25">
      <c r="A3427">
        <v>3429</v>
      </c>
      <c r="B3427">
        <f>IF(IFERROR(VLOOKUP(Origen[[#This Row],[Customer ID]],A3428:A7326,1,FALSE),0)&gt;0,1,0)</f>
        <v>0</v>
      </c>
      <c r="C3427">
        <v>32</v>
      </c>
      <c r="D3427" s="1" t="s">
        <v>134</v>
      </c>
      <c r="E3427" s="1" t="str">
        <f>IF(Origen[[#This Row],[Genero Sin Depurar]]="","Desconocido",Origen[[#This Row],[Genero Sin Depurar]])</f>
        <v>Female</v>
      </c>
      <c r="F3427" s="1" t="s">
        <v>88</v>
      </c>
      <c r="G3427" s="1" t="s">
        <v>49</v>
      </c>
      <c r="H3427" s="2">
        <v>52148</v>
      </c>
      <c r="I3427" s="2" t="str">
        <f>TEXT(Origen[[#This Row],[Fecha Compra]],"dddd")</f>
        <v>jueves</v>
      </c>
      <c r="J3427" s="7" t="str">
        <f>TEXT(MONTH(Origen[[#This Row],[Fecha Compra]]),"MM")</f>
        <v>01</v>
      </c>
      <c r="K3427" s="7">
        <f>YEAR(Origen[[#This Row],[Fecha Compra]])</f>
        <v>2042</v>
      </c>
      <c r="L3427">
        <v>20</v>
      </c>
      <c r="M3427">
        <v>69</v>
      </c>
      <c r="N3427">
        <f>Origen[[#This Row],[Unidades]]*Origen[[#This Row],[PVP]]</f>
        <v>1380</v>
      </c>
      <c r="O3427" s="1" t="s">
        <v>131</v>
      </c>
      <c r="P3427" s="1" t="s">
        <v>26</v>
      </c>
      <c r="Q3427" s="1" t="s">
        <v>7</v>
      </c>
      <c r="R3427" s="1" t="s">
        <v>39</v>
      </c>
      <c r="S3427" s="1" t="s">
        <v>27</v>
      </c>
      <c r="T3427" s="1" t="s">
        <v>10</v>
      </c>
      <c r="U3427" s="1" t="s">
        <v>70</v>
      </c>
    </row>
    <row r="3428" spans="1:21" x14ac:dyDescent="0.25">
      <c r="A3428">
        <v>3430</v>
      </c>
      <c r="B3428">
        <f>IF(IFERROR(VLOOKUP(Origen[[#This Row],[Customer ID]],A3429:A7327,1,FALSE),0)&gt;0,1,0)</f>
        <v>0</v>
      </c>
      <c r="C3428">
        <v>27</v>
      </c>
      <c r="D3428" s="1" t="s">
        <v>134</v>
      </c>
      <c r="E3428" s="1" t="str">
        <f>IF(Origen[[#This Row],[Genero Sin Depurar]]="","Desconocido",Origen[[#This Row],[Genero Sin Depurar]])</f>
        <v>Female</v>
      </c>
      <c r="F3428" s="1" t="s">
        <v>69</v>
      </c>
      <c r="G3428" s="1" t="s">
        <v>4</v>
      </c>
      <c r="H3428" s="2">
        <v>52150</v>
      </c>
      <c r="I3428" s="2" t="str">
        <f>TEXT(Origen[[#This Row],[Fecha Compra]],"dddd")</f>
        <v>sábado</v>
      </c>
      <c r="J3428" s="7" t="str">
        <f>TEXT(MONTH(Origen[[#This Row],[Fecha Compra]]),"MM")</f>
        <v>01</v>
      </c>
      <c r="K3428" s="7">
        <f>YEAR(Origen[[#This Row],[Fecha Compra]])</f>
        <v>2042</v>
      </c>
      <c r="L3428">
        <v>34</v>
      </c>
      <c r="M3428">
        <v>96</v>
      </c>
      <c r="N3428">
        <f>Origen[[#This Row],[Unidades]]*Origen[[#This Row],[PVP]]</f>
        <v>3264</v>
      </c>
      <c r="O3428" s="1" t="s">
        <v>102</v>
      </c>
      <c r="P3428" s="1" t="s">
        <v>18</v>
      </c>
      <c r="Q3428" s="1" t="s">
        <v>55</v>
      </c>
      <c r="R3428" s="1" t="s">
        <v>8</v>
      </c>
      <c r="S3428" s="1" t="s">
        <v>9</v>
      </c>
      <c r="T3428" s="1" t="s">
        <v>68</v>
      </c>
      <c r="U3428" s="1" t="s">
        <v>22</v>
      </c>
    </row>
    <row r="3429" spans="1:21" x14ac:dyDescent="0.25">
      <c r="A3429">
        <v>3431</v>
      </c>
      <c r="B3429">
        <f>IF(IFERROR(VLOOKUP(Origen[[#This Row],[Customer ID]],A3430:A7328,1,FALSE),0)&gt;0,1,0)</f>
        <v>0</v>
      </c>
      <c r="C3429">
        <v>67</v>
      </c>
      <c r="D3429" s="1" t="s">
        <v>134</v>
      </c>
      <c r="E3429" s="1" t="str">
        <f>IF(Origen[[#This Row],[Genero Sin Depurar]]="","Desconocido",Origen[[#This Row],[Genero Sin Depurar]])</f>
        <v>Female</v>
      </c>
      <c r="F3429" s="1" t="s">
        <v>107</v>
      </c>
      <c r="G3429" s="1" t="s">
        <v>4</v>
      </c>
      <c r="H3429" s="2">
        <v>52152</v>
      </c>
      <c r="I3429" s="2" t="str">
        <f>TEXT(Origen[[#This Row],[Fecha Compra]],"dddd")</f>
        <v>lunes</v>
      </c>
      <c r="J3429" s="7" t="str">
        <f>TEXT(MONTH(Origen[[#This Row],[Fecha Compra]]),"MM")</f>
        <v>01</v>
      </c>
      <c r="K3429" s="7">
        <f>YEAR(Origen[[#This Row],[Fecha Compra]])</f>
        <v>2042</v>
      </c>
      <c r="L3429">
        <v>17</v>
      </c>
      <c r="M3429">
        <v>73</v>
      </c>
      <c r="N3429">
        <f>Origen[[#This Row],[Unidades]]*Origen[[#This Row],[PVP]]</f>
        <v>1241</v>
      </c>
      <c r="O3429" s="1" t="s">
        <v>38</v>
      </c>
      <c r="P3429" s="1" t="s">
        <v>26</v>
      </c>
      <c r="Q3429" s="1" t="s">
        <v>75</v>
      </c>
      <c r="R3429" s="1" t="s">
        <v>8</v>
      </c>
      <c r="S3429" s="1" t="s">
        <v>27</v>
      </c>
      <c r="T3429" s="1" t="s">
        <v>57</v>
      </c>
      <c r="U3429" s="1" t="s">
        <v>79</v>
      </c>
    </row>
    <row r="3430" spans="1:21" x14ac:dyDescent="0.25">
      <c r="A3430">
        <v>3432</v>
      </c>
      <c r="B3430">
        <f>IF(IFERROR(VLOOKUP(Origen[[#This Row],[Customer ID]],A3431:A7329,1,FALSE),0)&gt;0,1,0)</f>
        <v>0</v>
      </c>
      <c r="C3430">
        <v>46</v>
      </c>
      <c r="D3430" s="1" t="s">
        <v>134</v>
      </c>
      <c r="E3430" s="1" t="str">
        <f>IF(Origen[[#This Row],[Genero Sin Depurar]]="","Desconocido",Origen[[#This Row],[Genero Sin Depurar]])</f>
        <v>Female</v>
      </c>
      <c r="F3430" s="1" t="s">
        <v>115</v>
      </c>
      <c r="G3430" s="1" t="s">
        <v>49</v>
      </c>
      <c r="H3430" s="2">
        <v>52154</v>
      </c>
      <c r="I3430" s="2" t="str">
        <f>TEXT(Origen[[#This Row],[Fecha Compra]],"dddd")</f>
        <v>miércoles</v>
      </c>
      <c r="J3430" s="7" t="str">
        <f>TEXT(MONTH(Origen[[#This Row],[Fecha Compra]]),"MM")</f>
        <v>01</v>
      </c>
      <c r="K3430" s="7">
        <f>YEAR(Origen[[#This Row],[Fecha Compra]])</f>
        <v>2042</v>
      </c>
      <c r="L3430">
        <v>20</v>
      </c>
      <c r="M3430">
        <v>49</v>
      </c>
      <c r="N3430">
        <f>Origen[[#This Row],[Unidades]]*Origen[[#This Row],[PVP]]</f>
        <v>980</v>
      </c>
      <c r="O3430" s="1" t="s">
        <v>112</v>
      </c>
      <c r="P3430" s="1" t="s">
        <v>18</v>
      </c>
      <c r="Q3430" s="1" t="s">
        <v>78</v>
      </c>
      <c r="R3430" s="1" t="s">
        <v>35</v>
      </c>
      <c r="S3430" s="1" t="s">
        <v>9</v>
      </c>
      <c r="T3430" s="1" t="s">
        <v>10</v>
      </c>
      <c r="U3430" s="1" t="s">
        <v>31</v>
      </c>
    </row>
    <row r="3431" spans="1:21" x14ac:dyDescent="0.25">
      <c r="A3431">
        <v>3433</v>
      </c>
      <c r="B3431">
        <f>IF(IFERROR(VLOOKUP(Origen[[#This Row],[Customer ID]],A3432:A7330,1,FALSE),0)&gt;0,1,0)</f>
        <v>0</v>
      </c>
      <c r="C3431">
        <v>36</v>
      </c>
      <c r="D3431" s="1" t="s">
        <v>134</v>
      </c>
      <c r="E3431" s="1" t="str">
        <f>IF(Origen[[#This Row],[Genero Sin Depurar]]="","Desconocido",Origen[[#This Row],[Genero Sin Depurar]])</f>
        <v>Female</v>
      </c>
      <c r="F3431" s="1" t="s">
        <v>119</v>
      </c>
      <c r="G3431" s="1" t="s">
        <v>24</v>
      </c>
      <c r="H3431" s="2">
        <v>52156</v>
      </c>
      <c r="I3431" s="2" t="str">
        <f>TEXT(Origen[[#This Row],[Fecha Compra]],"dddd")</f>
        <v>viernes</v>
      </c>
      <c r="J3431" s="7" t="str">
        <f>TEXT(MONTH(Origen[[#This Row],[Fecha Compra]]),"MM")</f>
        <v>01</v>
      </c>
      <c r="K3431" s="7">
        <f>YEAR(Origen[[#This Row],[Fecha Compra]])</f>
        <v>2042</v>
      </c>
      <c r="L3431">
        <v>46</v>
      </c>
      <c r="M3431">
        <v>44</v>
      </c>
      <c r="N3431">
        <f>Origen[[#This Row],[Unidades]]*Origen[[#This Row],[PVP]]</f>
        <v>2024</v>
      </c>
      <c r="O3431" s="1" t="s">
        <v>121</v>
      </c>
      <c r="P3431" s="1" t="s">
        <v>26</v>
      </c>
      <c r="Q3431" s="1" t="s">
        <v>7</v>
      </c>
      <c r="R3431" s="1" t="s">
        <v>35</v>
      </c>
      <c r="S3431" s="1" t="s">
        <v>52</v>
      </c>
      <c r="T3431" s="1" t="s">
        <v>28</v>
      </c>
      <c r="U3431" s="1" t="s">
        <v>79</v>
      </c>
    </row>
    <row r="3432" spans="1:21" x14ac:dyDescent="0.25">
      <c r="A3432">
        <v>3434</v>
      </c>
      <c r="B3432">
        <f>IF(IFERROR(VLOOKUP(Origen[[#This Row],[Customer ID]],A3433:A7331,1,FALSE),0)&gt;0,1,0)</f>
        <v>0</v>
      </c>
      <c r="C3432">
        <v>62</v>
      </c>
      <c r="D3432" s="1" t="s">
        <v>134</v>
      </c>
      <c r="E3432" s="1" t="str">
        <f>IF(Origen[[#This Row],[Genero Sin Depurar]]="","Desconocido",Origen[[#This Row],[Genero Sin Depurar]])</f>
        <v>Female</v>
      </c>
      <c r="F3432" s="1" t="s">
        <v>107</v>
      </c>
      <c r="G3432" s="1" t="s">
        <v>4</v>
      </c>
      <c r="H3432" s="2">
        <v>52158</v>
      </c>
      <c r="I3432" s="2" t="str">
        <f>TEXT(Origen[[#This Row],[Fecha Compra]],"dddd")</f>
        <v>domingo</v>
      </c>
      <c r="J3432" s="7" t="str">
        <f>TEXT(MONTH(Origen[[#This Row],[Fecha Compra]]),"MM")</f>
        <v>01</v>
      </c>
      <c r="K3432" s="7">
        <f>YEAR(Origen[[#This Row],[Fecha Compra]])</f>
        <v>2042</v>
      </c>
      <c r="L3432">
        <v>28</v>
      </c>
      <c r="M3432">
        <v>93</v>
      </c>
      <c r="N3432">
        <f>Origen[[#This Row],[Unidades]]*Origen[[#This Row],[PVP]]</f>
        <v>2604</v>
      </c>
      <c r="O3432" s="1" t="s">
        <v>102</v>
      </c>
      <c r="P3432" s="1" t="s">
        <v>26</v>
      </c>
      <c r="Q3432" s="1" t="s">
        <v>116</v>
      </c>
      <c r="R3432" s="1" t="s">
        <v>19</v>
      </c>
      <c r="S3432" s="1" t="s">
        <v>20</v>
      </c>
      <c r="T3432" s="1" t="s">
        <v>28</v>
      </c>
      <c r="U3432" s="1" t="s">
        <v>31</v>
      </c>
    </row>
    <row r="3433" spans="1:21" x14ac:dyDescent="0.25">
      <c r="A3433">
        <v>3435</v>
      </c>
      <c r="B3433">
        <f>IF(IFERROR(VLOOKUP(Origen[[#This Row],[Customer ID]],A3434:A7332,1,FALSE),0)&gt;0,1,0)</f>
        <v>0</v>
      </c>
      <c r="C3433">
        <v>31</v>
      </c>
      <c r="D3433" s="1" t="s">
        <v>134</v>
      </c>
      <c r="E3433" s="1" t="str">
        <f>IF(Origen[[#This Row],[Genero Sin Depurar]]="","Desconocido",Origen[[#This Row],[Genero Sin Depurar]])</f>
        <v>Female</v>
      </c>
      <c r="F3433" s="1" t="s">
        <v>77</v>
      </c>
      <c r="G3433" s="1" t="s">
        <v>4</v>
      </c>
      <c r="H3433" s="2">
        <v>52160</v>
      </c>
      <c r="I3433" s="2" t="str">
        <f>TEXT(Origen[[#This Row],[Fecha Compra]],"dddd")</f>
        <v>martes</v>
      </c>
      <c r="J3433" s="7" t="str">
        <f>TEXT(MONTH(Origen[[#This Row],[Fecha Compra]]),"MM")</f>
        <v>01</v>
      </c>
      <c r="K3433" s="7">
        <f>YEAR(Origen[[#This Row],[Fecha Compra]])</f>
        <v>2042</v>
      </c>
      <c r="L3433">
        <v>6</v>
      </c>
      <c r="M3433">
        <v>72</v>
      </c>
      <c r="N3433">
        <f>Origen[[#This Row],[Unidades]]*Origen[[#This Row],[PVP]]</f>
        <v>432</v>
      </c>
      <c r="O3433" s="1" t="s">
        <v>105</v>
      </c>
      <c r="P3433" s="1" t="s">
        <v>18</v>
      </c>
      <c r="Q3433" s="1" t="s">
        <v>103</v>
      </c>
      <c r="R3433" s="1" t="s">
        <v>35</v>
      </c>
      <c r="S3433" s="1" t="s">
        <v>52</v>
      </c>
      <c r="T3433" s="1" t="s">
        <v>10</v>
      </c>
      <c r="U3433" s="1" t="s">
        <v>11</v>
      </c>
    </row>
    <row r="3434" spans="1:21" x14ac:dyDescent="0.25">
      <c r="A3434">
        <v>3436</v>
      </c>
      <c r="B3434">
        <f>IF(IFERROR(VLOOKUP(Origen[[#This Row],[Customer ID]],A3435:A7333,1,FALSE),0)&gt;0,1,0)</f>
        <v>0</v>
      </c>
      <c r="C3434">
        <v>68</v>
      </c>
      <c r="D3434" s="1" t="s">
        <v>134</v>
      </c>
      <c r="E3434" s="1" t="str">
        <f>IF(Origen[[#This Row],[Genero Sin Depurar]]="","Desconocido",Origen[[#This Row],[Genero Sin Depurar]])</f>
        <v>Female</v>
      </c>
      <c r="F3434" s="1" t="s">
        <v>107</v>
      </c>
      <c r="G3434" s="1" t="s">
        <v>4</v>
      </c>
      <c r="H3434" s="2">
        <v>52162</v>
      </c>
      <c r="I3434" s="2" t="str">
        <f>TEXT(Origen[[#This Row],[Fecha Compra]],"dddd")</f>
        <v>jueves</v>
      </c>
      <c r="J3434" s="7" t="str">
        <f>TEXT(MONTH(Origen[[#This Row],[Fecha Compra]]),"MM")</f>
        <v>01</v>
      </c>
      <c r="K3434" s="7">
        <f>YEAR(Origen[[#This Row],[Fecha Compra]])</f>
        <v>2042</v>
      </c>
      <c r="L3434">
        <v>50</v>
      </c>
      <c r="M3434">
        <v>91</v>
      </c>
      <c r="N3434">
        <f>Origen[[#This Row],[Unidades]]*Origen[[#This Row],[PVP]]</f>
        <v>4550</v>
      </c>
      <c r="O3434" s="1" t="s">
        <v>38</v>
      </c>
      <c r="P3434" s="1" t="s">
        <v>26</v>
      </c>
      <c r="Q3434" s="1" t="s">
        <v>100</v>
      </c>
      <c r="R3434" s="1" t="s">
        <v>35</v>
      </c>
      <c r="S3434" s="1" t="s">
        <v>52</v>
      </c>
      <c r="T3434" s="1" t="s">
        <v>68</v>
      </c>
      <c r="U3434" s="1" t="s">
        <v>58</v>
      </c>
    </row>
    <row r="3435" spans="1:21" x14ac:dyDescent="0.25">
      <c r="A3435">
        <v>3437</v>
      </c>
      <c r="B3435">
        <f>IF(IFERROR(VLOOKUP(Origen[[#This Row],[Customer ID]],A3436:A7334,1,FALSE),0)&gt;0,1,0)</f>
        <v>0</v>
      </c>
      <c r="C3435">
        <v>57</v>
      </c>
      <c r="D3435" s="1" t="s">
        <v>134</v>
      </c>
      <c r="E3435" s="1" t="str">
        <f>IF(Origen[[#This Row],[Genero Sin Depurar]]="","Desconocido",Origen[[#This Row],[Genero Sin Depurar]])</f>
        <v>Female</v>
      </c>
      <c r="F3435" s="1" t="s">
        <v>115</v>
      </c>
      <c r="G3435" s="1" t="s">
        <v>49</v>
      </c>
      <c r="H3435" s="2">
        <v>52164</v>
      </c>
      <c r="I3435" s="2" t="str">
        <f>TEXT(Origen[[#This Row],[Fecha Compra]],"dddd")</f>
        <v>sábado</v>
      </c>
      <c r="J3435" s="7" t="str">
        <f>TEXT(MONTH(Origen[[#This Row],[Fecha Compra]]),"MM")</f>
        <v>01</v>
      </c>
      <c r="K3435" s="7">
        <f>YEAR(Origen[[#This Row],[Fecha Compra]])</f>
        <v>2042</v>
      </c>
      <c r="L3435">
        <v>41</v>
      </c>
      <c r="M3435">
        <v>83</v>
      </c>
      <c r="N3435">
        <f>Origen[[#This Row],[Unidades]]*Origen[[#This Row],[PVP]]</f>
        <v>3403</v>
      </c>
      <c r="O3435" s="1" t="s">
        <v>127</v>
      </c>
      <c r="P3435" s="1" t="s">
        <v>6</v>
      </c>
      <c r="Q3435" s="1" t="s">
        <v>82</v>
      </c>
      <c r="R3435" s="1" t="s">
        <v>8</v>
      </c>
      <c r="S3435" s="1" t="s">
        <v>52</v>
      </c>
      <c r="T3435" s="1" t="s">
        <v>57</v>
      </c>
      <c r="U3435" s="1" t="s">
        <v>70</v>
      </c>
    </row>
    <row r="3436" spans="1:21" x14ac:dyDescent="0.25">
      <c r="A3436">
        <v>3438</v>
      </c>
      <c r="B3436">
        <f>IF(IFERROR(VLOOKUP(Origen[[#This Row],[Customer ID]],A3437:A7335,1,FALSE),0)&gt;0,1,0)</f>
        <v>0</v>
      </c>
      <c r="C3436">
        <v>22</v>
      </c>
      <c r="D3436" s="1" t="s">
        <v>134</v>
      </c>
      <c r="E3436" s="1" t="str">
        <f>IF(Origen[[#This Row],[Genero Sin Depurar]]="","Desconocido",Origen[[#This Row],[Genero Sin Depurar]])</f>
        <v>Female</v>
      </c>
      <c r="F3436" s="1" t="s">
        <v>84</v>
      </c>
      <c r="G3436" s="1" t="s">
        <v>45</v>
      </c>
      <c r="H3436" s="2">
        <v>52166</v>
      </c>
      <c r="I3436" s="2" t="str">
        <f>TEXT(Origen[[#This Row],[Fecha Compra]],"dddd")</f>
        <v>lunes</v>
      </c>
      <c r="J3436" s="7" t="str">
        <f>TEXT(MONTH(Origen[[#This Row],[Fecha Compra]]),"MM")</f>
        <v>01</v>
      </c>
      <c r="K3436" s="7">
        <f>YEAR(Origen[[#This Row],[Fecha Compra]])</f>
        <v>2042</v>
      </c>
      <c r="L3436">
        <v>50</v>
      </c>
      <c r="M3436">
        <v>62</v>
      </c>
      <c r="N3436">
        <f>Origen[[#This Row],[Unidades]]*Origen[[#This Row],[PVP]]</f>
        <v>3100</v>
      </c>
      <c r="O3436" s="1" t="s">
        <v>83</v>
      </c>
      <c r="P3436" s="1" t="s">
        <v>18</v>
      </c>
      <c r="Q3436" s="1" t="s">
        <v>78</v>
      </c>
      <c r="R3436" s="1" t="s">
        <v>8</v>
      </c>
      <c r="S3436" s="1" t="s">
        <v>52</v>
      </c>
      <c r="T3436" s="1" t="s">
        <v>28</v>
      </c>
      <c r="U3436" s="1" t="s">
        <v>31</v>
      </c>
    </row>
    <row r="3437" spans="1:21" x14ac:dyDescent="0.25">
      <c r="A3437">
        <v>3439</v>
      </c>
      <c r="B3437">
        <f>IF(IFERROR(VLOOKUP(Origen[[#This Row],[Customer ID]],A3438:A7336,1,FALSE),0)&gt;0,1,0)</f>
        <v>0</v>
      </c>
      <c r="C3437">
        <v>26</v>
      </c>
      <c r="D3437" s="1" t="s">
        <v>134</v>
      </c>
      <c r="E3437" s="1" t="str">
        <f>IF(Origen[[#This Row],[Genero Sin Depurar]]="","Desconocido",Origen[[#This Row],[Genero Sin Depurar]])</f>
        <v>Female</v>
      </c>
      <c r="F3437" s="1" t="s">
        <v>37</v>
      </c>
      <c r="G3437" s="1" t="s">
        <v>4</v>
      </c>
      <c r="H3437" s="2">
        <v>52168</v>
      </c>
      <c r="I3437" s="2" t="str">
        <f>TEXT(Origen[[#This Row],[Fecha Compra]],"dddd")</f>
        <v>miércoles</v>
      </c>
      <c r="J3437" s="7" t="str">
        <f>TEXT(MONTH(Origen[[#This Row],[Fecha Compra]]),"MM")</f>
        <v>01</v>
      </c>
      <c r="K3437" s="7">
        <f>YEAR(Origen[[#This Row],[Fecha Compra]])</f>
        <v>2042</v>
      </c>
      <c r="L3437">
        <v>33</v>
      </c>
      <c r="M3437">
        <v>71</v>
      </c>
      <c r="N3437">
        <f>Origen[[#This Row],[Unidades]]*Origen[[#This Row],[PVP]]</f>
        <v>2343</v>
      </c>
      <c r="O3437" s="1" t="s">
        <v>5</v>
      </c>
      <c r="P3437" s="1" t="s">
        <v>26</v>
      </c>
      <c r="Q3437" s="1" t="s">
        <v>65</v>
      </c>
      <c r="R3437" s="1" t="s">
        <v>39</v>
      </c>
      <c r="S3437" s="1" t="s">
        <v>56</v>
      </c>
      <c r="T3437" s="1" t="s">
        <v>21</v>
      </c>
      <c r="U3437" s="1" t="s">
        <v>70</v>
      </c>
    </row>
    <row r="3438" spans="1:21" x14ac:dyDescent="0.25">
      <c r="A3438">
        <v>3440</v>
      </c>
      <c r="B3438">
        <f>IF(IFERROR(VLOOKUP(Origen[[#This Row],[Customer ID]],A3439:A7337,1,FALSE),0)&gt;0,1,0)</f>
        <v>0</v>
      </c>
      <c r="C3438">
        <v>43</v>
      </c>
      <c r="D3438" s="1" t="s">
        <v>134</v>
      </c>
      <c r="E3438" s="1" t="str">
        <f>IF(Origen[[#This Row],[Genero Sin Depurar]]="","Desconocido",Origen[[#This Row],[Genero Sin Depurar]])</f>
        <v>Female</v>
      </c>
      <c r="F3438" s="1" t="s">
        <v>125</v>
      </c>
      <c r="G3438" s="1" t="s">
        <v>49</v>
      </c>
      <c r="H3438" s="2">
        <v>52170</v>
      </c>
      <c r="I3438" s="2" t="str">
        <f>TEXT(Origen[[#This Row],[Fecha Compra]],"dddd")</f>
        <v>viernes</v>
      </c>
      <c r="J3438" s="7" t="str">
        <f>TEXT(MONTH(Origen[[#This Row],[Fecha Compra]]),"MM")</f>
        <v>01</v>
      </c>
      <c r="K3438" s="7">
        <f>YEAR(Origen[[#This Row],[Fecha Compra]])</f>
        <v>2042</v>
      </c>
      <c r="L3438">
        <v>25</v>
      </c>
      <c r="M3438">
        <v>93</v>
      </c>
      <c r="N3438">
        <f>Origen[[#This Row],[Unidades]]*Origen[[#This Row],[PVP]]</f>
        <v>2325</v>
      </c>
      <c r="O3438" s="1" t="s">
        <v>117</v>
      </c>
      <c r="P3438" s="1" t="s">
        <v>26</v>
      </c>
      <c r="Q3438" s="1" t="s">
        <v>7</v>
      </c>
      <c r="R3438" s="1" t="s">
        <v>35</v>
      </c>
      <c r="S3438" s="1" t="s">
        <v>9</v>
      </c>
      <c r="T3438" s="1" t="s">
        <v>10</v>
      </c>
      <c r="U3438" s="1" t="s">
        <v>40</v>
      </c>
    </row>
    <row r="3439" spans="1:21" x14ac:dyDescent="0.25">
      <c r="A3439">
        <v>3441</v>
      </c>
      <c r="B3439">
        <f>IF(IFERROR(VLOOKUP(Origen[[#This Row],[Customer ID]],A3440:A7338,1,FALSE),0)&gt;0,1,0)</f>
        <v>0</v>
      </c>
      <c r="C3439">
        <v>45</v>
      </c>
      <c r="D3439" s="1" t="s">
        <v>134</v>
      </c>
      <c r="E3439" s="1" t="str">
        <f>IF(Origen[[#This Row],[Genero Sin Depurar]]="","Desconocido",Origen[[#This Row],[Genero Sin Depurar]])</f>
        <v>Female</v>
      </c>
      <c r="F3439" s="1" t="s">
        <v>48</v>
      </c>
      <c r="G3439" s="1" t="s">
        <v>49</v>
      </c>
      <c r="H3439" s="2">
        <v>52172</v>
      </c>
      <c r="I3439" s="2" t="str">
        <f>TEXT(Origen[[#This Row],[Fecha Compra]],"dddd")</f>
        <v>domingo</v>
      </c>
      <c r="J3439" s="7" t="str">
        <f>TEXT(MONTH(Origen[[#This Row],[Fecha Compra]]),"MM")</f>
        <v>01</v>
      </c>
      <c r="K3439" s="7">
        <f>YEAR(Origen[[#This Row],[Fecha Compra]])</f>
        <v>2042</v>
      </c>
      <c r="L3439">
        <v>2</v>
      </c>
      <c r="M3439">
        <v>63</v>
      </c>
      <c r="N3439">
        <f>Origen[[#This Row],[Unidades]]*Origen[[#This Row],[PVP]]</f>
        <v>126</v>
      </c>
      <c r="O3439" s="1" t="s">
        <v>110</v>
      </c>
      <c r="P3439" s="1" t="s">
        <v>6</v>
      </c>
      <c r="Q3439" s="1" t="s">
        <v>118</v>
      </c>
      <c r="R3439" s="1" t="s">
        <v>39</v>
      </c>
      <c r="S3439" s="1" t="s">
        <v>52</v>
      </c>
      <c r="T3439" s="1" t="s">
        <v>28</v>
      </c>
      <c r="U3439" s="1" t="s">
        <v>22</v>
      </c>
    </row>
    <row r="3440" spans="1:21" x14ac:dyDescent="0.25">
      <c r="A3440">
        <v>3442</v>
      </c>
      <c r="B3440">
        <f>IF(IFERROR(VLOOKUP(Origen[[#This Row],[Customer ID]],A3441:A7339,1,FALSE),0)&gt;0,1,0)</f>
        <v>0</v>
      </c>
      <c r="C3440">
        <v>64</v>
      </c>
      <c r="D3440" s="1" t="s">
        <v>134</v>
      </c>
      <c r="E3440" s="1" t="str">
        <f>IF(Origen[[#This Row],[Genero Sin Depurar]]="","Desconocido",Origen[[#This Row],[Genero Sin Depurar]])</f>
        <v>Female</v>
      </c>
      <c r="F3440" s="1" t="s">
        <v>12</v>
      </c>
      <c r="G3440" s="1" t="s">
        <v>4</v>
      </c>
      <c r="H3440" s="2">
        <v>52174</v>
      </c>
      <c r="I3440" s="2" t="str">
        <f>TEXT(Origen[[#This Row],[Fecha Compra]],"dddd")</f>
        <v>martes</v>
      </c>
      <c r="J3440" s="7" t="str">
        <f>TEXT(MONTH(Origen[[#This Row],[Fecha Compra]]),"MM")</f>
        <v>01</v>
      </c>
      <c r="K3440" s="7">
        <f>YEAR(Origen[[#This Row],[Fecha Compra]])</f>
        <v>2042</v>
      </c>
      <c r="L3440">
        <v>15</v>
      </c>
      <c r="M3440">
        <v>96</v>
      </c>
      <c r="N3440">
        <f>Origen[[#This Row],[Unidades]]*Origen[[#This Row],[PVP]]</f>
        <v>1440</v>
      </c>
      <c r="O3440" s="1" t="s">
        <v>104</v>
      </c>
      <c r="P3440" s="1" t="s">
        <v>74</v>
      </c>
      <c r="Q3440" s="1" t="s">
        <v>43</v>
      </c>
      <c r="R3440" s="1" t="s">
        <v>39</v>
      </c>
      <c r="S3440" s="1" t="s">
        <v>36</v>
      </c>
      <c r="T3440" s="1" t="s">
        <v>21</v>
      </c>
      <c r="U3440" s="1" t="s">
        <v>31</v>
      </c>
    </row>
    <row r="3441" spans="1:21" x14ac:dyDescent="0.25">
      <c r="A3441">
        <v>3443</v>
      </c>
      <c r="B3441">
        <f>IF(IFERROR(VLOOKUP(Origen[[#This Row],[Customer ID]],A3442:A7340,1,FALSE),0)&gt;0,1,0)</f>
        <v>0</v>
      </c>
      <c r="C3441">
        <v>28</v>
      </c>
      <c r="D3441" s="1" t="s">
        <v>134</v>
      </c>
      <c r="E3441" s="1" t="str">
        <f>IF(Origen[[#This Row],[Genero Sin Depurar]]="","Desconocido",Origen[[#This Row],[Genero Sin Depurar]])</f>
        <v>Female</v>
      </c>
      <c r="F3441" s="1" t="s">
        <v>69</v>
      </c>
      <c r="G3441" s="1" t="s">
        <v>4</v>
      </c>
      <c r="H3441" s="2">
        <v>52176</v>
      </c>
      <c r="I3441" s="2" t="str">
        <f>TEXT(Origen[[#This Row],[Fecha Compra]],"dddd")</f>
        <v>jueves</v>
      </c>
      <c r="J3441" s="7" t="str">
        <f>TEXT(MONTH(Origen[[#This Row],[Fecha Compra]]),"MM")</f>
        <v>01</v>
      </c>
      <c r="K3441" s="7">
        <f>YEAR(Origen[[#This Row],[Fecha Compra]])</f>
        <v>2042</v>
      </c>
      <c r="L3441">
        <v>12</v>
      </c>
      <c r="M3441">
        <v>78</v>
      </c>
      <c r="N3441">
        <f>Origen[[#This Row],[Unidades]]*Origen[[#This Row],[PVP]]</f>
        <v>936</v>
      </c>
      <c r="O3441" s="1" t="s">
        <v>133</v>
      </c>
      <c r="P3441" s="1" t="s">
        <v>26</v>
      </c>
      <c r="Q3441" s="1" t="s">
        <v>65</v>
      </c>
      <c r="R3441" s="1" t="s">
        <v>19</v>
      </c>
      <c r="S3441" s="1" t="s">
        <v>27</v>
      </c>
      <c r="T3441" s="1" t="s">
        <v>28</v>
      </c>
      <c r="U3441" s="1" t="s">
        <v>22</v>
      </c>
    </row>
    <row r="3442" spans="1:21" x14ac:dyDescent="0.25">
      <c r="A3442">
        <v>3444</v>
      </c>
      <c r="B3442">
        <f>IF(IFERROR(VLOOKUP(Origen[[#This Row],[Customer ID]],A3443:A7341,1,FALSE),0)&gt;0,1,0)</f>
        <v>0</v>
      </c>
      <c r="C3442">
        <v>47</v>
      </c>
      <c r="D3442" s="1" t="s">
        <v>134</v>
      </c>
      <c r="E3442" s="1" t="str">
        <f>IF(Origen[[#This Row],[Genero Sin Depurar]]="","Desconocido",Origen[[#This Row],[Genero Sin Depurar]])</f>
        <v>Female</v>
      </c>
      <c r="F3442" s="1" t="s">
        <v>63</v>
      </c>
      <c r="G3442" s="1" t="s">
        <v>4</v>
      </c>
      <c r="H3442" s="2">
        <v>52178</v>
      </c>
      <c r="I3442" s="2" t="str">
        <f>TEXT(Origen[[#This Row],[Fecha Compra]],"dddd")</f>
        <v>sábado</v>
      </c>
      <c r="J3442" s="7" t="str">
        <f>TEXT(MONTH(Origen[[#This Row],[Fecha Compra]]),"MM")</f>
        <v>01</v>
      </c>
      <c r="K3442" s="7">
        <f>YEAR(Origen[[#This Row],[Fecha Compra]])</f>
        <v>2042</v>
      </c>
      <c r="L3442">
        <v>28</v>
      </c>
      <c r="M3442">
        <v>24</v>
      </c>
      <c r="N3442">
        <f>Origen[[#This Row],[Unidades]]*Origen[[#This Row],[PVP]]</f>
        <v>672</v>
      </c>
      <c r="O3442" s="1" t="s">
        <v>104</v>
      </c>
      <c r="P3442" s="1" t="s">
        <v>6</v>
      </c>
      <c r="Q3442" s="1" t="s">
        <v>47</v>
      </c>
      <c r="R3442" s="1" t="s">
        <v>35</v>
      </c>
      <c r="S3442" s="1" t="s">
        <v>20</v>
      </c>
      <c r="T3442" s="1" t="s">
        <v>15</v>
      </c>
      <c r="U3442" s="1" t="s">
        <v>58</v>
      </c>
    </row>
    <row r="3443" spans="1:21" x14ac:dyDescent="0.25">
      <c r="A3443">
        <v>3445</v>
      </c>
      <c r="B3443">
        <f>IF(IFERROR(VLOOKUP(Origen[[#This Row],[Customer ID]],A3444:A7342,1,FALSE),0)&gt;0,1,0)</f>
        <v>0</v>
      </c>
      <c r="C3443">
        <v>53</v>
      </c>
      <c r="D3443" s="1" t="s">
        <v>134</v>
      </c>
      <c r="E3443" s="1" t="str">
        <f>IF(Origen[[#This Row],[Genero Sin Depurar]]="","Desconocido",Origen[[#This Row],[Genero Sin Depurar]])</f>
        <v>Female</v>
      </c>
      <c r="F3443" s="1" t="s">
        <v>77</v>
      </c>
      <c r="G3443" s="1" t="s">
        <v>4</v>
      </c>
      <c r="H3443" s="2">
        <v>52180</v>
      </c>
      <c r="I3443" s="2" t="str">
        <f>TEXT(Origen[[#This Row],[Fecha Compra]],"dddd")</f>
        <v>lunes</v>
      </c>
      <c r="J3443" s="7" t="str">
        <f>TEXT(MONTH(Origen[[#This Row],[Fecha Compra]]),"MM")</f>
        <v>01</v>
      </c>
      <c r="K3443" s="7">
        <f>YEAR(Origen[[#This Row],[Fecha Compra]])</f>
        <v>2042</v>
      </c>
      <c r="L3443">
        <v>12</v>
      </c>
      <c r="M3443">
        <v>63</v>
      </c>
      <c r="N3443">
        <f>Origen[[#This Row],[Unidades]]*Origen[[#This Row],[PVP]]</f>
        <v>756</v>
      </c>
      <c r="O3443" s="1" t="s">
        <v>25</v>
      </c>
      <c r="P3443" s="1" t="s">
        <v>18</v>
      </c>
      <c r="Q3443" s="1" t="s">
        <v>78</v>
      </c>
      <c r="R3443" s="1" t="s">
        <v>35</v>
      </c>
      <c r="S3443" s="1" t="s">
        <v>52</v>
      </c>
      <c r="T3443" s="1" t="s">
        <v>57</v>
      </c>
      <c r="U3443" s="1" t="s">
        <v>58</v>
      </c>
    </row>
    <row r="3444" spans="1:21" x14ac:dyDescent="0.25">
      <c r="A3444">
        <v>3446</v>
      </c>
      <c r="B3444">
        <f>IF(IFERROR(VLOOKUP(Origen[[#This Row],[Customer ID]],A3445:A7343,1,FALSE),0)&gt;0,1,0)</f>
        <v>0</v>
      </c>
      <c r="C3444">
        <v>42</v>
      </c>
      <c r="D3444" s="1" t="s">
        <v>134</v>
      </c>
      <c r="E3444" s="1" t="str">
        <f>IF(Origen[[#This Row],[Genero Sin Depurar]]="","Desconocido",Origen[[#This Row],[Genero Sin Depurar]])</f>
        <v>Female</v>
      </c>
      <c r="F3444" s="1" t="s">
        <v>106</v>
      </c>
      <c r="G3444" s="1" t="s">
        <v>49</v>
      </c>
      <c r="H3444" s="2">
        <v>52182</v>
      </c>
      <c r="I3444" s="2" t="str">
        <f>TEXT(Origen[[#This Row],[Fecha Compra]],"dddd")</f>
        <v>miércoles</v>
      </c>
      <c r="J3444" s="7" t="str">
        <f>TEXT(MONTH(Origen[[#This Row],[Fecha Compra]]),"MM")</f>
        <v>01</v>
      </c>
      <c r="K3444" s="7">
        <f>YEAR(Origen[[#This Row],[Fecha Compra]])</f>
        <v>2042</v>
      </c>
      <c r="L3444">
        <v>3</v>
      </c>
      <c r="M3444">
        <v>58</v>
      </c>
      <c r="N3444">
        <f>Origen[[#This Row],[Unidades]]*Origen[[#This Row],[PVP]]</f>
        <v>174</v>
      </c>
      <c r="O3444" s="1" t="s">
        <v>85</v>
      </c>
      <c r="P3444" s="1" t="s">
        <v>26</v>
      </c>
      <c r="Q3444" s="1" t="s">
        <v>118</v>
      </c>
      <c r="R3444" s="1" t="s">
        <v>39</v>
      </c>
      <c r="S3444" s="1" t="s">
        <v>36</v>
      </c>
      <c r="T3444" s="1" t="s">
        <v>68</v>
      </c>
      <c r="U3444" s="1" t="s">
        <v>31</v>
      </c>
    </row>
    <row r="3445" spans="1:21" x14ac:dyDescent="0.25">
      <c r="A3445">
        <v>3447</v>
      </c>
      <c r="B3445">
        <f>IF(IFERROR(VLOOKUP(Origen[[#This Row],[Customer ID]],A3446:A7344,1,FALSE),0)&gt;0,1,0)</f>
        <v>0</v>
      </c>
      <c r="C3445">
        <v>51</v>
      </c>
      <c r="D3445" s="1" t="s">
        <v>134</v>
      </c>
      <c r="E3445" s="1" t="str">
        <f>IF(Origen[[#This Row],[Genero Sin Depurar]]="","Desconocido",Origen[[#This Row],[Genero Sin Depurar]])</f>
        <v>Female</v>
      </c>
      <c r="F3445" s="1" t="s">
        <v>119</v>
      </c>
      <c r="G3445" s="1" t="s">
        <v>24</v>
      </c>
      <c r="H3445" s="2">
        <v>52184</v>
      </c>
      <c r="I3445" s="2" t="str">
        <f>TEXT(Origen[[#This Row],[Fecha Compra]],"dddd")</f>
        <v>viernes</v>
      </c>
      <c r="J3445" s="7" t="str">
        <f>TEXT(MONTH(Origen[[#This Row],[Fecha Compra]]),"MM")</f>
        <v>01</v>
      </c>
      <c r="K3445" s="7">
        <f>YEAR(Origen[[#This Row],[Fecha Compra]])</f>
        <v>2042</v>
      </c>
      <c r="L3445">
        <v>20</v>
      </c>
      <c r="M3445">
        <v>55</v>
      </c>
      <c r="N3445">
        <f>Origen[[#This Row],[Unidades]]*Origen[[#This Row],[PVP]]</f>
        <v>1100</v>
      </c>
      <c r="O3445" s="1" t="s">
        <v>42</v>
      </c>
      <c r="P3445" s="1" t="s">
        <v>18</v>
      </c>
      <c r="Q3445" s="1" t="s">
        <v>55</v>
      </c>
      <c r="R3445" s="1" t="s">
        <v>19</v>
      </c>
      <c r="S3445" s="1" t="s">
        <v>52</v>
      </c>
      <c r="T3445" s="1" t="s">
        <v>15</v>
      </c>
      <c r="U3445" s="1" t="s">
        <v>22</v>
      </c>
    </row>
    <row r="3446" spans="1:21" x14ac:dyDescent="0.25">
      <c r="A3446">
        <v>3448</v>
      </c>
      <c r="B3446">
        <f>IF(IFERROR(VLOOKUP(Origen[[#This Row],[Customer ID]],A3447:A7345,1,FALSE),0)&gt;0,1,0)</f>
        <v>0</v>
      </c>
      <c r="C3446">
        <v>62</v>
      </c>
      <c r="D3446" s="1" t="s">
        <v>134</v>
      </c>
      <c r="E3446" s="1" t="str">
        <f>IF(Origen[[#This Row],[Genero Sin Depurar]]="","Desconocido",Origen[[#This Row],[Genero Sin Depurar]])</f>
        <v>Female</v>
      </c>
      <c r="F3446" s="1" t="s">
        <v>23</v>
      </c>
      <c r="G3446" s="1" t="s">
        <v>24</v>
      </c>
      <c r="H3446" s="2">
        <v>52186</v>
      </c>
      <c r="I3446" s="2" t="str">
        <f>TEXT(Origen[[#This Row],[Fecha Compra]],"dddd")</f>
        <v>domingo</v>
      </c>
      <c r="J3446" s="7" t="str">
        <f>TEXT(MONTH(Origen[[#This Row],[Fecha Compra]]),"MM")</f>
        <v>01</v>
      </c>
      <c r="K3446" s="7">
        <f>YEAR(Origen[[#This Row],[Fecha Compra]])</f>
        <v>2042</v>
      </c>
      <c r="L3446">
        <v>3</v>
      </c>
      <c r="M3446">
        <v>58</v>
      </c>
      <c r="N3446">
        <f>Origen[[#This Row],[Unidades]]*Origen[[#This Row],[PVP]]</f>
        <v>174</v>
      </c>
      <c r="O3446" s="1" t="s">
        <v>54</v>
      </c>
      <c r="P3446" s="1" t="s">
        <v>26</v>
      </c>
      <c r="Q3446" s="1" t="s">
        <v>126</v>
      </c>
      <c r="R3446" s="1" t="s">
        <v>39</v>
      </c>
      <c r="S3446" s="1" t="s">
        <v>9</v>
      </c>
      <c r="T3446" s="1" t="s">
        <v>57</v>
      </c>
      <c r="U3446" s="1" t="s">
        <v>58</v>
      </c>
    </row>
    <row r="3447" spans="1:21" x14ac:dyDescent="0.25">
      <c r="A3447">
        <v>3449</v>
      </c>
      <c r="B3447">
        <f>IF(IFERROR(VLOOKUP(Origen[[#This Row],[Customer ID]],A3448:A7346,1,FALSE),0)&gt;0,1,0)</f>
        <v>0</v>
      </c>
      <c r="C3447">
        <v>18</v>
      </c>
      <c r="D3447" s="1" t="s">
        <v>134</v>
      </c>
      <c r="E3447" s="1" t="str">
        <f>IF(Origen[[#This Row],[Genero Sin Depurar]]="","Desconocido",Origen[[#This Row],[Genero Sin Depurar]])</f>
        <v>Female</v>
      </c>
      <c r="F3447" s="1" t="s">
        <v>44</v>
      </c>
      <c r="G3447" s="1" t="s">
        <v>45</v>
      </c>
      <c r="H3447" s="2">
        <v>52188</v>
      </c>
      <c r="I3447" s="2" t="str">
        <f>TEXT(Origen[[#This Row],[Fecha Compra]],"dddd")</f>
        <v>martes</v>
      </c>
      <c r="J3447" s="7" t="str">
        <f>TEXT(MONTH(Origen[[#This Row],[Fecha Compra]]),"MM")</f>
        <v>01</v>
      </c>
      <c r="K3447" s="7">
        <f>YEAR(Origen[[#This Row],[Fecha Compra]])</f>
        <v>2042</v>
      </c>
      <c r="L3447">
        <v>32</v>
      </c>
      <c r="M3447">
        <v>28</v>
      </c>
      <c r="N3447">
        <f>Origen[[#This Row],[Unidades]]*Origen[[#This Row],[PVP]]</f>
        <v>896</v>
      </c>
      <c r="O3447" s="1" t="s">
        <v>5</v>
      </c>
      <c r="P3447" s="1" t="s">
        <v>18</v>
      </c>
      <c r="Q3447" s="1" t="s">
        <v>116</v>
      </c>
      <c r="R3447" s="1" t="s">
        <v>8</v>
      </c>
      <c r="S3447" s="1" t="s">
        <v>9</v>
      </c>
      <c r="T3447" s="1" t="s">
        <v>57</v>
      </c>
      <c r="U3447" s="1" t="s">
        <v>11</v>
      </c>
    </row>
    <row r="3448" spans="1:21" x14ac:dyDescent="0.25">
      <c r="A3448">
        <v>3450</v>
      </c>
      <c r="B3448">
        <f>IF(IFERROR(VLOOKUP(Origen[[#This Row],[Customer ID]],A3449:A7347,1,FALSE),0)&gt;0,1,0)</f>
        <v>0</v>
      </c>
      <c r="C3448">
        <v>48</v>
      </c>
      <c r="D3448" s="1" t="s">
        <v>134</v>
      </c>
      <c r="E3448" s="1" t="str">
        <f>IF(Origen[[#This Row],[Genero Sin Depurar]]="","Desconocido",Origen[[#This Row],[Genero Sin Depurar]])</f>
        <v>Female</v>
      </c>
      <c r="F3448" s="1" t="s">
        <v>3</v>
      </c>
      <c r="G3448" s="1" t="s">
        <v>4</v>
      </c>
      <c r="H3448" s="2">
        <v>52190</v>
      </c>
      <c r="I3448" s="2" t="str">
        <f>TEXT(Origen[[#This Row],[Fecha Compra]],"dddd")</f>
        <v>jueves</v>
      </c>
      <c r="J3448" s="7" t="str">
        <f>TEXT(MONTH(Origen[[#This Row],[Fecha Compra]]),"MM")</f>
        <v>01</v>
      </c>
      <c r="K3448" s="7">
        <f>YEAR(Origen[[#This Row],[Fecha Compra]])</f>
        <v>2042</v>
      </c>
      <c r="L3448">
        <v>35</v>
      </c>
      <c r="M3448">
        <v>37</v>
      </c>
      <c r="N3448">
        <f>Origen[[#This Row],[Unidades]]*Origen[[#This Row],[PVP]]</f>
        <v>1295</v>
      </c>
      <c r="O3448" s="1" t="s">
        <v>93</v>
      </c>
      <c r="P3448" s="1" t="s">
        <v>26</v>
      </c>
      <c r="Q3448" s="1" t="s">
        <v>92</v>
      </c>
      <c r="R3448" s="1" t="s">
        <v>19</v>
      </c>
      <c r="S3448" s="1" t="s">
        <v>36</v>
      </c>
      <c r="T3448" s="1" t="s">
        <v>15</v>
      </c>
      <c r="U3448" s="1" t="s">
        <v>70</v>
      </c>
    </row>
    <row r="3449" spans="1:21" x14ac:dyDescent="0.25">
      <c r="A3449">
        <v>3451</v>
      </c>
      <c r="B3449">
        <f>IF(IFERROR(VLOOKUP(Origen[[#This Row],[Customer ID]],A3450:A7348,1,FALSE),0)&gt;0,1,0)</f>
        <v>0</v>
      </c>
      <c r="C3449">
        <v>20</v>
      </c>
      <c r="D3449" s="1" t="s">
        <v>134</v>
      </c>
      <c r="E3449" s="1" t="str">
        <f>IF(Origen[[#This Row],[Genero Sin Depurar]]="","Desconocido",Origen[[#This Row],[Genero Sin Depurar]])</f>
        <v>Female</v>
      </c>
      <c r="F3449" s="1" t="s">
        <v>41</v>
      </c>
      <c r="G3449" s="1" t="s">
        <v>4</v>
      </c>
      <c r="H3449" s="2">
        <v>52192</v>
      </c>
      <c r="I3449" s="2" t="str">
        <f>TEXT(Origen[[#This Row],[Fecha Compra]],"dddd")</f>
        <v>sábado</v>
      </c>
      <c r="J3449" s="7" t="str">
        <f>TEXT(MONTH(Origen[[#This Row],[Fecha Compra]]),"MM")</f>
        <v>01</v>
      </c>
      <c r="K3449" s="7">
        <f>YEAR(Origen[[#This Row],[Fecha Compra]])</f>
        <v>2042</v>
      </c>
      <c r="L3449">
        <v>31</v>
      </c>
      <c r="M3449">
        <v>78</v>
      </c>
      <c r="N3449">
        <f>Origen[[#This Row],[Unidades]]*Origen[[#This Row],[PVP]]</f>
        <v>2418</v>
      </c>
      <c r="O3449" s="1" t="s">
        <v>111</v>
      </c>
      <c r="P3449" s="1" t="s">
        <v>26</v>
      </c>
      <c r="Q3449" s="1" t="s">
        <v>51</v>
      </c>
      <c r="R3449" s="1" t="s">
        <v>19</v>
      </c>
      <c r="S3449" s="1" t="s">
        <v>56</v>
      </c>
      <c r="T3449" s="1" t="s">
        <v>28</v>
      </c>
      <c r="U3449" s="1" t="s">
        <v>70</v>
      </c>
    </row>
    <row r="3450" spans="1:21" x14ac:dyDescent="0.25">
      <c r="A3450">
        <v>3452</v>
      </c>
      <c r="B3450">
        <f>IF(IFERROR(VLOOKUP(Origen[[#This Row],[Customer ID]],A3451:A7349,1,FALSE),0)&gt;0,1,0)</f>
        <v>0</v>
      </c>
      <c r="C3450">
        <v>32</v>
      </c>
      <c r="D3450" s="1" t="s">
        <v>134</v>
      </c>
      <c r="E3450" s="1" t="str">
        <f>IF(Origen[[#This Row],[Genero Sin Depurar]]="","Desconocido",Origen[[#This Row],[Genero Sin Depurar]])</f>
        <v>Female</v>
      </c>
      <c r="F3450" s="1" t="s">
        <v>3</v>
      </c>
      <c r="G3450" s="1" t="s">
        <v>4</v>
      </c>
      <c r="H3450" s="2">
        <v>52194</v>
      </c>
      <c r="I3450" s="2" t="str">
        <f>TEXT(Origen[[#This Row],[Fecha Compra]],"dddd")</f>
        <v>lunes</v>
      </c>
      <c r="J3450" s="7" t="str">
        <f>TEXT(MONTH(Origen[[#This Row],[Fecha Compra]]),"MM")</f>
        <v>01</v>
      </c>
      <c r="K3450" s="7">
        <f>YEAR(Origen[[#This Row],[Fecha Compra]])</f>
        <v>2042</v>
      </c>
      <c r="L3450">
        <v>13</v>
      </c>
      <c r="M3450">
        <v>73</v>
      </c>
      <c r="N3450">
        <f>Origen[[#This Row],[Unidades]]*Origen[[#This Row],[PVP]]</f>
        <v>949</v>
      </c>
      <c r="O3450" s="1" t="s">
        <v>89</v>
      </c>
      <c r="P3450" s="1" t="s">
        <v>74</v>
      </c>
      <c r="Q3450" s="1" t="s">
        <v>47</v>
      </c>
      <c r="R3450" s="1" t="s">
        <v>39</v>
      </c>
      <c r="S3450" s="1" t="s">
        <v>20</v>
      </c>
      <c r="T3450" s="1" t="s">
        <v>21</v>
      </c>
      <c r="U3450" s="1" t="s">
        <v>31</v>
      </c>
    </row>
    <row r="3451" spans="1:21" x14ac:dyDescent="0.25">
      <c r="A3451">
        <v>3453</v>
      </c>
      <c r="B3451">
        <f>IF(IFERROR(VLOOKUP(Origen[[#This Row],[Customer ID]],A3452:A7350,1,FALSE),0)&gt;0,1,0)</f>
        <v>0</v>
      </c>
      <c r="C3451">
        <v>26</v>
      </c>
      <c r="D3451" s="1" t="s">
        <v>134</v>
      </c>
      <c r="E3451" s="1" t="str">
        <f>IF(Origen[[#This Row],[Genero Sin Depurar]]="","Desconocido",Origen[[#This Row],[Genero Sin Depurar]])</f>
        <v>Female</v>
      </c>
      <c r="F3451" s="1" t="s">
        <v>84</v>
      </c>
      <c r="G3451" s="1" t="s">
        <v>45</v>
      </c>
      <c r="H3451" s="2">
        <v>52196</v>
      </c>
      <c r="I3451" s="2" t="str">
        <f>TEXT(Origen[[#This Row],[Fecha Compra]],"dddd")</f>
        <v>miércoles</v>
      </c>
      <c r="J3451" s="7" t="str">
        <f>TEXT(MONTH(Origen[[#This Row],[Fecha Compra]]),"MM")</f>
        <v>01</v>
      </c>
      <c r="K3451" s="7">
        <f>YEAR(Origen[[#This Row],[Fecha Compra]])</f>
        <v>2042</v>
      </c>
      <c r="L3451">
        <v>3</v>
      </c>
      <c r="M3451">
        <v>20</v>
      </c>
      <c r="N3451">
        <f>Origen[[#This Row],[Unidades]]*Origen[[#This Row],[PVP]]</f>
        <v>60</v>
      </c>
      <c r="O3451" s="1" t="s">
        <v>83</v>
      </c>
      <c r="P3451" s="1" t="s">
        <v>26</v>
      </c>
      <c r="Q3451" s="1" t="s">
        <v>108</v>
      </c>
      <c r="R3451" s="1" t="s">
        <v>19</v>
      </c>
      <c r="S3451" s="1" t="s">
        <v>27</v>
      </c>
      <c r="T3451" s="1" t="s">
        <v>10</v>
      </c>
      <c r="U3451" s="1" t="s">
        <v>11</v>
      </c>
    </row>
    <row r="3452" spans="1:21" x14ac:dyDescent="0.25">
      <c r="A3452">
        <v>3454</v>
      </c>
      <c r="B3452">
        <f>IF(IFERROR(VLOOKUP(Origen[[#This Row],[Customer ID]],A3453:A7351,1,FALSE),0)&gt;0,1,0)</f>
        <v>0</v>
      </c>
      <c r="C3452">
        <v>31</v>
      </c>
      <c r="D3452" s="1" t="s">
        <v>134</v>
      </c>
      <c r="E3452" s="1" t="str">
        <f>IF(Origen[[#This Row],[Genero Sin Depurar]]="","Desconocido",Origen[[#This Row],[Genero Sin Depurar]])</f>
        <v>Female</v>
      </c>
      <c r="F3452" s="1" t="s">
        <v>37</v>
      </c>
      <c r="G3452" s="1" t="s">
        <v>4</v>
      </c>
      <c r="H3452" s="2">
        <v>52198</v>
      </c>
      <c r="I3452" s="2" t="str">
        <f>TEXT(Origen[[#This Row],[Fecha Compra]],"dddd")</f>
        <v>viernes</v>
      </c>
      <c r="J3452" s="7" t="str">
        <f>TEXT(MONTH(Origen[[#This Row],[Fecha Compra]]),"MM")</f>
        <v>01</v>
      </c>
      <c r="K3452" s="7">
        <f>YEAR(Origen[[#This Row],[Fecha Compra]])</f>
        <v>2042</v>
      </c>
      <c r="L3452">
        <v>48</v>
      </c>
      <c r="M3452">
        <v>60</v>
      </c>
      <c r="N3452">
        <f>Origen[[#This Row],[Unidades]]*Origen[[#This Row],[PVP]]</f>
        <v>2880</v>
      </c>
      <c r="O3452" s="1" t="s">
        <v>72</v>
      </c>
      <c r="P3452" s="1" t="s">
        <v>6</v>
      </c>
      <c r="Q3452" s="1" t="s">
        <v>51</v>
      </c>
      <c r="R3452" s="1" t="s">
        <v>8</v>
      </c>
      <c r="S3452" s="1" t="s">
        <v>36</v>
      </c>
      <c r="T3452" s="1" t="s">
        <v>10</v>
      </c>
      <c r="U3452" s="1" t="s">
        <v>58</v>
      </c>
    </row>
    <row r="3453" spans="1:21" x14ac:dyDescent="0.25">
      <c r="A3453">
        <v>3455</v>
      </c>
      <c r="B3453">
        <f>IF(IFERROR(VLOOKUP(Origen[[#This Row],[Customer ID]],A3454:A7352,1,FALSE),0)&gt;0,1,0)</f>
        <v>0</v>
      </c>
      <c r="C3453">
        <v>55</v>
      </c>
      <c r="D3453" s="1" t="s">
        <v>134</v>
      </c>
      <c r="E3453" s="1" t="str">
        <f>IF(Origen[[#This Row],[Genero Sin Depurar]]="","Desconocido",Origen[[#This Row],[Genero Sin Depurar]])</f>
        <v>Female</v>
      </c>
      <c r="F3453" s="1" t="s">
        <v>48</v>
      </c>
      <c r="G3453" s="1" t="s">
        <v>49</v>
      </c>
      <c r="H3453" s="2">
        <v>52200</v>
      </c>
      <c r="I3453" s="2" t="str">
        <f>TEXT(Origen[[#This Row],[Fecha Compra]],"dddd")</f>
        <v>domingo</v>
      </c>
      <c r="J3453" s="7" t="str">
        <f>TEXT(MONTH(Origen[[#This Row],[Fecha Compra]]),"MM")</f>
        <v>01</v>
      </c>
      <c r="K3453" s="7">
        <f>YEAR(Origen[[#This Row],[Fecha Compra]])</f>
        <v>2042</v>
      </c>
      <c r="L3453">
        <v>15</v>
      </c>
      <c r="M3453">
        <v>71</v>
      </c>
      <c r="N3453">
        <f>Origen[[#This Row],[Unidades]]*Origen[[#This Row],[PVP]]</f>
        <v>1065</v>
      </c>
      <c r="O3453" s="1" t="s">
        <v>42</v>
      </c>
      <c r="P3453" s="1" t="s">
        <v>18</v>
      </c>
      <c r="Q3453" s="1" t="s">
        <v>75</v>
      </c>
      <c r="R3453" s="1" t="s">
        <v>39</v>
      </c>
      <c r="S3453" s="1" t="s">
        <v>56</v>
      </c>
      <c r="T3453" s="1" t="s">
        <v>28</v>
      </c>
      <c r="U3453" s="1" t="s">
        <v>58</v>
      </c>
    </row>
    <row r="3454" spans="1:21" x14ac:dyDescent="0.25">
      <c r="A3454">
        <v>3456</v>
      </c>
      <c r="B3454">
        <f>IF(IFERROR(VLOOKUP(Origen[[#This Row],[Customer ID]],A3455:A7353,1,FALSE),0)&gt;0,1,0)</f>
        <v>0</v>
      </c>
      <c r="C3454">
        <v>49</v>
      </c>
      <c r="D3454" s="1" t="s">
        <v>134</v>
      </c>
      <c r="E3454" s="1" t="str">
        <f>IF(Origen[[#This Row],[Genero Sin Depurar]]="","Desconocido",Origen[[#This Row],[Genero Sin Depurar]])</f>
        <v>Female</v>
      </c>
      <c r="F3454" s="1" t="s">
        <v>95</v>
      </c>
      <c r="G3454" s="1" t="s">
        <v>4</v>
      </c>
      <c r="H3454" s="2">
        <v>52202</v>
      </c>
      <c r="I3454" s="2" t="str">
        <f>TEXT(Origen[[#This Row],[Fecha Compra]],"dddd")</f>
        <v>martes</v>
      </c>
      <c r="J3454" s="7" t="str">
        <f>TEXT(MONTH(Origen[[#This Row],[Fecha Compra]]),"MM")</f>
        <v>01</v>
      </c>
      <c r="K3454" s="7">
        <f>YEAR(Origen[[#This Row],[Fecha Compra]])</f>
        <v>2042</v>
      </c>
      <c r="L3454">
        <v>13</v>
      </c>
      <c r="M3454">
        <v>89</v>
      </c>
      <c r="N3454">
        <f>Origen[[#This Row],[Unidades]]*Origen[[#This Row],[PVP]]</f>
        <v>1157</v>
      </c>
      <c r="O3454" s="1" t="s">
        <v>105</v>
      </c>
      <c r="P3454" s="1" t="s">
        <v>26</v>
      </c>
      <c r="Q3454" s="1" t="s">
        <v>103</v>
      </c>
      <c r="R3454" s="1" t="s">
        <v>39</v>
      </c>
      <c r="S3454" s="1" t="s">
        <v>36</v>
      </c>
      <c r="T3454" s="1" t="s">
        <v>10</v>
      </c>
      <c r="U3454" s="1" t="s">
        <v>31</v>
      </c>
    </row>
    <row r="3455" spans="1:21" x14ac:dyDescent="0.25">
      <c r="A3455">
        <v>3457</v>
      </c>
      <c r="B3455">
        <f>IF(IFERROR(VLOOKUP(Origen[[#This Row],[Customer ID]],A3456:A7354,1,FALSE),0)&gt;0,1,0)</f>
        <v>0</v>
      </c>
      <c r="C3455">
        <v>42</v>
      </c>
      <c r="D3455" s="1" t="s">
        <v>134</v>
      </c>
      <c r="E3455" s="1" t="str">
        <f>IF(Origen[[#This Row],[Genero Sin Depurar]]="","Desconocido",Origen[[#This Row],[Genero Sin Depurar]])</f>
        <v>Female</v>
      </c>
      <c r="F3455" s="1" t="s">
        <v>86</v>
      </c>
      <c r="G3455" s="1" t="s">
        <v>4</v>
      </c>
      <c r="H3455" s="2">
        <v>52204</v>
      </c>
      <c r="I3455" s="2" t="str">
        <f>TEXT(Origen[[#This Row],[Fecha Compra]],"dddd")</f>
        <v>jueves</v>
      </c>
      <c r="J3455" s="7" t="str">
        <f>TEXT(MONTH(Origen[[#This Row],[Fecha Compra]]),"MM")</f>
        <v>01</v>
      </c>
      <c r="K3455" s="7">
        <f>YEAR(Origen[[#This Row],[Fecha Compra]])</f>
        <v>2042</v>
      </c>
      <c r="L3455">
        <v>21</v>
      </c>
      <c r="M3455">
        <v>53</v>
      </c>
      <c r="N3455">
        <f>Origen[[#This Row],[Unidades]]*Origen[[#This Row],[PVP]]</f>
        <v>1113</v>
      </c>
      <c r="O3455" s="1" t="s">
        <v>87</v>
      </c>
      <c r="P3455" s="1" t="s">
        <v>26</v>
      </c>
      <c r="Q3455" s="1" t="s">
        <v>90</v>
      </c>
      <c r="R3455" s="1" t="s">
        <v>39</v>
      </c>
      <c r="S3455" s="1" t="s">
        <v>9</v>
      </c>
      <c r="T3455" s="1" t="s">
        <v>10</v>
      </c>
      <c r="U3455" s="1" t="s">
        <v>70</v>
      </c>
    </row>
    <row r="3456" spans="1:21" x14ac:dyDescent="0.25">
      <c r="A3456">
        <v>3458</v>
      </c>
      <c r="B3456">
        <f>IF(IFERROR(VLOOKUP(Origen[[#This Row],[Customer ID]],A3457:A7355,1,FALSE),0)&gt;0,1,0)</f>
        <v>0</v>
      </c>
      <c r="C3456">
        <v>64</v>
      </c>
      <c r="D3456" s="1" t="s">
        <v>134</v>
      </c>
      <c r="E3456" s="1" t="str">
        <f>IF(Origen[[#This Row],[Genero Sin Depurar]]="","Desconocido",Origen[[#This Row],[Genero Sin Depurar]])</f>
        <v>Female</v>
      </c>
      <c r="F3456" s="1" t="s">
        <v>88</v>
      </c>
      <c r="G3456" s="1" t="s">
        <v>49</v>
      </c>
      <c r="H3456" s="2">
        <v>52206</v>
      </c>
      <c r="I3456" s="2" t="str">
        <f>TEXT(Origen[[#This Row],[Fecha Compra]],"dddd")</f>
        <v>sábado</v>
      </c>
      <c r="J3456" s="7" t="str">
        <f>TEXT(MONTH(Origen[[#This Row],[Fecha Compra]]),"MM")</f>
        <v>01</v>
      </c>
      <c r="K3456" s="7">
        <f>YEAR(Origen[[#This Row],[Fecha Compra]])</f>
        <v>2042</v>
      </c>
      <c r="L3456">
        <v>29</v>
      </c>
      <c r="M3456">
        <v>87</v>
      </c>
      <c r="N3456">
        <f>Origen[[#This Row],[Unidades]]*Origen[[#This Row],[PVP]]</f>
        <v>2523</v>
      </c>
      <c r="O3456" s="1" t="s">
        <v>110</v>
      </c>
      <c r="P3456" s="1" t="s">
        <v>26</v>
      </c>
      <c r="Q3456" s="1" t="s">
        <v>7</v>
      </c>
      <c r="R3456" s="1" t="s">
        <v>35</v>
      </c>
      <c r="S3456" s="1" t="s">
        <v>9</v>
      </c>
      <c r="T3456" s="1" t="s">
        <v>15</v>
      </c>
      <c r="U3456" s="1" t="s">
        <v>11</v>
      </c>
    </row>
    <row r="3457" spans="1:21" x14ac:dyDescent="0.25">
      <c r="A3457">
        <v>3459</v>
      </c>
      <c r="B3457">
        <f>IF(IFERROR(VLOOKUP(Origen[[#This Row],[Customer ID]],A3458:A7356,1,FALSE),0)&gt;0,1,0)</f>
        <v>0</v>
      </c>
      <c r="C3457">
        <v>68</v>
      </c>
      <c r="D3457" s="1" t="s">
        <v>134</v>
      </c>
      <c r="E3457" s="1" t="str">
        <f>IF(Origen[[#This Row],[Genero Sin Depurar]]="","Desconocido",Origen[[#This Row],[Genero Sin Depurar]])</f>
        <v>Female</v>
      </c>
      <c r="F3457" s="1" t="s">
        <v>88</v>
      </c>
      <c r="G3457" s="1" t="s">
        <v>49</v>
      </c>
      <c r="H3457" s="2">
        <v>52208</v>
      </c>
      <c r="I3457" s="2" t="str">
        <f>TEXT(Origen[[#This Row],[Fecha Compra]],"dddd")</f>
        <v>lunes</v>
      </c>
      <c r="J3457" s="7" t="str">
        <f>TEXT(MONTH(Origen[[#This Row],[Fecha Compra]]),"MM")</f>
        <v>01</v>
      </c>
      <c r="K3457" s="7">
        <f>YEAR(Origen[[#This Row],[Fecha Compra]])</f>
        <v>2042</v>
      </c>
      <c r="L3457">
        <v>24</v>
      </c>
      <c r="M3457">
        <v>37</v>
      </c>
      <c r="N3457">
        <f>Origen[[#This Row],[Unidades]]*Origen[[#This Row],[PVP]]</f>
        <v>888</v>
      </c>
      <c r="O3457" s="1" t="s">
        <v>46</v>
      </c>
      <c r="P3457" s="1" t="s">
        <v>6</v>
      </c>
      <c r="Q3457" s="1" t="s">
        <v>65</v>
      </c>
      <c r="R3457" s="1" t="s">
        <v>19</v>
      </c>
      <c r="S3457" s="1" t="s">
        <v>36</v>
      </c>
      <c r="T3457" s="1" t="s">
        <v>10</v>
      </c>
      <c r="U3457" s="1" t="s">
        <v>40</v>
      </c>
    </row>
    <row r="3458" spans="1:21" x14ac:dyDescent="0.25">
      <c r="A3458">
        <v>3460</v>
      </c>
      <c r="B3458">
        <f>IF(IFERROR(VLOOKUP(Origen[[#This Row],[Customer ID]],A3459:A7357,1,FALSE),0)&gt;0,1,0)</f>
        <v>0</v>
      </c>
      <c r="C3458">
        <v>68</v>
      </c>
      <c r="D3458" s="1" t="s">
        <v>134</v>
      </c>
      <c r="E3458" s="1" t="str">
        <f>IF(Origen[[#This Row],[Genero Sin Depurar]]="","Desconocido",Origen[[#This Row],[Genero Sin Depurar]])</f>
        <v>Female</v>
      </c>
      <c r="F3458" s="1" t="s">
        <v>86</v>
      </c>
      <c r="G3458" s="1" t="s">
        <v>4</v>
      </c>
      <c r="H3458" s="2">
        <v>52210</v>
      </c>
      <c r="I3458" s="2" t="str">
        <f>TEXT(Origen[[#This Row],[Fecha Compra]],"dddd")</f>
        <v>miércoles</v>
      </c>
      <c r="J3458" s="7" t="str">
        <f>TEXT(MONTH(Origen[[#This Row],[Fecha Compra]]),"MM")</f>
        <v>01</v>
      </c>
      <c r="K3458" s="7">
        <f>YEAR(Origen[[#This Row],[Fecha Compra]])</f>
        <v>2042</v>
      </c>
      <c r="L3458">
        <v>21</v>
      </c>
      <c r="M3458">
        <v>37</v>
      </c>
      <c r="N3458">
        <f>Origen[[#This Row],[Unidades]]*Origen[[#This Row],[PVP]]</f>
        <v>777</v>
      </c>
      <c r="O3458" s="1" t="s">
        <v>105</v>
      </c>
      <c r="P3458" s="1" t="s">
        <v>6</v>
      </c>
      <c r="Q3458" s="1" t="s">
        <v>78</v>
      </c>
      <c r="R3458" s="1" t="s">
        <v>39</v>
      </c>
      <c r="S3458" s="1" t="s">
        <v>9</v>
      </c>
      <c r="T3458" s="1" t="s">
        <v>28</v>
      </c>
      <c r="U3458" s="1" t="s">
        <v>31</v>
      </c>
    </row>
    <row r="3459" spans="1:21" x14ac:dyDescent="0.25">
      <c r="A3459">
        <v>3461</v>
      </c>
      <c r="B3459">
        <f>IF(IFERROR(VLOOKUP(Origen[[#This Row],[Customer ID]],A3460:A7358,1,FALSE),0)&gt;0,1,0)</f>
        <v>0</v>
      </c>
      <c r="C3459">
        <v>41</v>
      </c>
      <c r="D3459" s="1" t="s">
        <v>134</v>
      </c>
      <c r="E3459" s="1" t="str">
        <f>IF(Origen[[#This Row],[Genero Sin Depurar]]="","Desconocido",Origen[[#This Row],[Genero Sin Depurar]])</f>
        <v>Female</v>
      </c>
      <c r="F3459" s="1" t="s">
        <v>101</v>
      </c>
      <c r="G3459" s="1" t="s">
        <v>49</v>
      </c>
      <c r="H3459" s="2">
        <v>52212</v>
      </c>
      <c r="I3459" s="2" t="str">
        <f>TEXT(Origen[[#This Row],[Fecha Compra]],"dddd")</f>
        <v>viernes</v>
      </c>
      <c r="J3459" s="7" t="str">
        <f>TEXT(MONTH(Origen[[#This Row],[Fecha Compra]]),"MM")</f>
        <v>01</v>
      </c>
      <c r="K3459" s="7">
        <f>YEAR(Origen[[#This Row],[Fecha Compra]])</f>
        <v>2042</v>
      </c>
      <c r="L3459">
        <v>5</v>
      </c>
      <c r="M3459">
        <v>78</v>
      </c>
      <c r="N3459">
        <f>Origen[[#This Row],[Unidades]]*Origen[[#This Row],[PVP]]</f>
        <v>390</v>
      </c>
      <c r="O3459" s="1" t="s">
        <v>98</v>
      </c>
      <c r="P3459" s="1" t="s">
        <v>26</v>
      </c>
      <c r="Q3459" s="1" t="s">
        <v>62</v>
      </c>
      <c r="R3459" s="1" t="s">
        <v>19</v>
      </c>
      <c r="S3459" s="1" t="s">
        <v>9</v>
      </c>
      <c r="T3459" s="1" t="s">
        <v>57</v>
      </c>
      <c r="U3459" s="1" t="s">
        <v>58</v>
      </c>
    </row>
    <row r="3460" spans="1:21" x14ac:dyDescent="0.25">
      <c r="A3460">
        <v>3462</v>
      </c>
      <c r="B3460">
        <f>IF(IFERROR(VLOOKUP(Origen[[#This Row],[Customer ID]],A3461:A7359,1,FALSE),0)&gt;0,1,0)</f>
        <v>0</v>
      </c>
      <c r="C3460">
        <v>51</v>
      </c>
      <c r="D3460" s="1" t="s">
        <v>134</v>
      </c>
      <c r="E3460" s="1" t="str">
        <f>IF(Origen[[#This Row],[Genero Sin Depurar]]="","Desconocido",Origen[[#This Row],[Genero Sin Depurar]])</f>
        <v>Female</v>
      </c>
      <c r="F3460" s="1" t="s">
        <v>53</v>
      </c>
      <c r="G3460" s="1" t="s">
        <v>24</v>
      </c>
      <c r="H3460" s="2">
        <v>52214</v>
      </c>
      <c r="I3460" s="2" t="str">
        <f>TEXT(Origen[[#This Row],[Fecha Compra]],"dddd")</f>
        <v>domingo</v>
      </c>
      <c r="J3460" s="7" t="str">
        <f>TEXT(MONTH(Origen[[#This Row],[Fecha Compra]]),"MM")</f>
        <v>01</v>
      </c>
      <c r="K3460" s="7">
        <f>YEAR(Origen[[#This Row],[Fecha Compra]])</f>
        <v>2042</v>
      </c>
      <c r="L3460">
        <v>47</v>
      </c>
      <c r="M3460">
        <v>23</v>
      </c>
      <c r="N3460">
        <f>Origen[[#This Row],[Unidades]]*Origen[[#This Row],[PVP]]</f>
        <v>1081</v>
      </c>
      <c r="O3460" s="1" t="s">
        <v>33</v>
      </c>
      <c r="P3460" s="1" t="s">
        <v>18</v>
      </c>
      <c r="Q3460" s="1" t="s">
        <v>14</v>
      </c>
      <c r="R3460" s="1" t="s">
        <v>19</v>
      </c>
      <c r="S3460" s="1" t="s">
        <v>36</v>
      </c>
      <c r="T3460" s="1" t="s">
        <v>15</v>
      </c>
      <c r="U3460" s="1" t="s">
        <v>40</v>
      </c>
    </row>
    <row r="3461" spans="1:21" x14ac:dyDescent="0.25">
      <c r="A3461">
        <v>3463</v>
      </c>
      <c r="B3461">
        <f>IF(IFERROR(VLOOKUP(Origen[[#This Row],[Customer ID]],A3462:A7360,1,FALSE),0)&gt;0,1,0)</f>
        <v>0</v>
      </c>
      <c r="C3461">
        <v>44</v>
      </c>
      <c r="D3461" s="1" t="s">
        <v>134</v>
      </c>
      <c r="E3461" s="1" t="str">
        <f>IF(Origen[[#This Row],[Genero Sin Depurar]]="","Desconocido",Origen[[#This Row],[Genero Sin Depurar]])</f>
        <v>Female</v>
      </c>
      <c r="F3461" s="1" t="s">
        <v>16</v>
      </c>
      <c r="G3461" s="1" t="s">
        <v>4</v>
      </c>
      <c r="H3461" s="2">
        <v>52216</v>
      </c>
      <c r="I3461" s="2" t="str">
        <f>TEXT(Origen[[#This Row],[Fecha Compra]],"dddd")</f>
        <v>martes</v>
      </c>
      <c r="J3461" s="7" t="str">
        <f>TEXT(MONTH(Origen[[#This Row],[Fecha Compra]]),"MM")</f>
        <v>01</v>
      </c>
      <c r="K3461" s="7">
        <f>YEAR(Origen[[#This Row],[Fecha Compra]])</f>
        <v>2042</v>
      </c>
      <c r="L3461">
        <v>34</v>
      </c>
      <c r="M3461">
        <v>73</v>
      </c>
      <c r="N3461">
        <f>Origen[[#This Row],[Unidades]]*Origen[[#This Row],[PVP]]</f>
        <v>2482</v>
      </c>
      <c r="O3461" s="1" t="s">
        <v>133</v>
      </c>
      <c r="P3461" s="1" t="s">
        <v>6</v>
      </c>
      <c r="Q3461" s="1" t="s">
        <v>60</v>
      </c>
      <c r="R3461" s="1" t="s">
        <v>19</v>
      </c>
      <c r="S3461" s="1" t="s">
        <v>36</v>
      </c>
      <c r="T3461" s="1" t="s">
        <v>21</v>
      </c>
      <c r="U3461" s="1" t="s">
        <v>79</v>
      </c>
    </row>
    <row r="3462" spans="1:21" x14ac:dyDescent="0.25">
      <c r="A3462">
        <v>3464</v>
      </c>
      <c r="B3462">
        <f>IF(IFERROR(VLOOKUP(Origen[[#This Row],[Customer ID]],A3463:A7361,1,FALSE),0)&gt;0,1,0)</f>
        <v>0</v>
      </c>
      <c r="C3462">
        <v>27</v>
      </c>
      <c r="D3462" s="1" t="s">
        <v>134</v>
      </c>
      <c r="E3462" s="1" t="str">
        <f>IF(Origen[[#This Row],[Genero Sin Depurar]]="","Desconocido",Origen[[#This Row],[Genero Sin Depurar]])</f>
        <v>Female</v>
      </c>
      <c r="F3462" s="1" t="s">
        <v>88</v>
      </c>
      <c r="G3462" s="1" t="s">
        <v>49</v>
      </c>
      <c r="H3462" s="2">
        <v>52218</v>
      </c>
      <c r="I3462" s="2" t="str">
        <f>TEXT(Origen[[#This Row],[Fecha Compra]],"dddd")</f>
        <v>jueves</v>
      </c>
      <c r="J3462" s="7" t="str">
        <f>TEXT(MONTH(Origen[[#This Row],[Fecha Compra]]),"MM")</f>
        <v>01</v>
      </c>
      <c r="K3462" s="7">
        <f>YEAR(Origen[[#This Row],[Fecha Compra]])</f>
        <v>2042</v>
      </c>
      <c r="L3462">
        <v>45</v>
      </c>
      <c r="M3462">
        <v>27</v>
      </c>
      <c r="N3462">
        <f>Origen[[#This Row],[Unidades]]*Origen[[#This Row],[PVP]]</f>
        <v>1215</v>
      </c>
      <c r="O3462" s="1" t="s">
        <v>13</v>
      </c>
      <c r="P3462" s="1" t="s">
        <v>26</v>
      </c>
      <c r="Q3462" s="1" t="s">
        <v>116</v>
      </c>
      <c r="R3462" s="1" t="s">
        <v>39</v>
      </c>
      <c r="S3462" s="1" t="s">
        <v>52</v>
      </c>
      <c r="T3462" s="1" t="s">
        <v>28</v>
      </c>
      <c r="U3462" s="1" t="s">
        <v>11</v>
      </c>
    </row>
    <row r="3463" spans="1:21" x14ac:dyDescent="0.25">
      <c r="A3463">
        <v>3465</v>
      </c>
      <c r="B3463">
        <f>IF(IFERROR(VLOOKUP(Origen[[#This Row],[Customer ID]],A3464:A7362,1,FALSE),0)&gt;0,1,0)</f>
        <v>0</v>
      </c>
      <c r="C3463">
        <v>36</v>
      </c>
      <c r="D3463" s="1" t="s">
        <v>134</v>
      </c>
      <c r="E3463" s="1" t="str">
        <f>IF(Origen[[#This Row],[Genero Sin Depurar]]="","Desconocido",Origen[[#This Row],[Genero Sin Depurar]])</f>
        <v>Female</v>
      </c>
      <c r="F3463" s="1" t="s">
        <v>44</v>
      </c>
      <c r="G3463" s="1" t="s">
        <v>45</v>
      </c>
      <c r="H3463" s="2">
        <v>52220</v>
      </c>
      <c r="I3463" s="2" t="str">
        <f>TEXT(Origen[[#This Row],[Fecha Compra]],"dddd")</f>
        <v>sábado</v>
      </c>
      <c r="J3463" s="7" t="str">
        <f>TEXT(MONTH(Origen[[#This Row],[Fecha Compra]]),"MM")</f>
        <v>01</v>
      </c>
      <c r="K3463" s="7">
        <f>YEAR(Origen[[#This Row],[Fecha Compra]])</f>
        <v>2042</v>
      </c>
      <c r="L3463">
        <v>12</v>
      </c>
      <c r="M3463">
        <v>59</v>
      </c>
      <c r="N3463">
        <f>Origen[[#This Row],[Unidades]]*Origen[[#This Row],[PVP]]</f>
        <v>708</v>
      </c>
      <c r="O3463" s="1" t="s">
        <v>122</v>
      </c>
      <c r="P3463" s="1" t="s">
        <v>18</v>
      </c>
      <c r="Q3463" s="1" t="s">
        <v>82</v>
      </c>
      <c r="R3463" s="1" t="s">
        <v>8</v>
      </c>
      <c r="S3463" s="1" t="s">
        <v>27</v>
      </c>
      <c r="T3463" s="1" t="s">
        <v>28</v>
      </c>
      <c r="U3463" s="1" t="s">
        <v>31</v>
      </c>
    </row>
    <row r="3464" spans="1:21" x14ac:dyDescent="0.25">
      <c r="A3464">
        <v>3466</v>
      </c>
      <c r="B3464">
        <f>IF(IFERROR(VLOOKUP(Origen[[#This Row],[Customer ID]],A3465:A7363,1,FALSE),0)&gt;0,1,0)</f>
        <v>0</v>
      </c>
      <c r="C3464">
        <v>19</v>
      </c>
      <c r="D3464" s="1" t="s">
        <v>134</v>
      </c>
      <c r="E3464" s="1" t="str">
        <f>IF(Origen[[#This Row],[Genero Sin Depurar]]="","Desconocido",Origen[[#This Row],[Genero Sin Depurar]])</f>
        <v>Female</v>
      </c>
      <c r="F3464" s="1" t="s">
        <v>114</v>
      </c>
      <c r="G3464" s="1" t="s">
        <v>49</v>
      </c>
      <c r="H3464" s="2">
        <v>52222</v>
      </c>
      <c r="I3464" s="2" t="str">
        <f>TEXT(Origen[[#This Row],[Fecha Compra]],"dddd")</f>
        <v>lunes</v>
      </c>
      <c r="J3464" s="7" t="str">
        <f>TEXT(MONTH(Origen[[#This Row],[Fecha Compra]]),"MM")</f>
        <v>01</v>
      </c>
      <c r="K3464" s="7">
        <f>YEAR(Origen[[#This Row],[Fecha Compra]])</f>
        <v>2042</v>
      </c>
      <c r="L3464">
        <v>31</v>
      </c>
      <c r="M3464">
        <v>53</v>
      </c>
      <c r="N3464">
        <f>Origen[[#This Row],[Unidades]]*Origen[[#This Row],[PVP]]</f>
        <v>1643</v>
      </c>
      <c r="O3464" s="1" t="s">
        <v>128</v>
      </c>
      <c r="P3464" s="1" t="s">
        <v>26</v>
      </c>
      <c r="Q3464" s="1" t="s">
        <v>62</v>
      </c>
      <c r="R3464" s="1" t="s">
        <v>19</v>
      </c>
      <c r="S3464" s="1" t="s">
        <v>36</v>
      </c>
      <c r="T3464" s="1" t="s">
        <v>68</v>
      </c>
      <c r="U3464" s="1" t="s">
        <v>22</v>
      </c>
    </row>
    <row r="3465" spans="1:21" x14ac:dyDescent="0.25">
      <c r="A3465">
        <v>3467</v>
      </c>
      <c r="B3465">
        <f>IF(IFERROR(VLOOKUP(Origen[[#This Row],[Customer ID]],A3466:A7364,1,FALSE),0)&gt;0,1,0)</f>
        <v>0</v>
      </c>
      <c r="C3465">
        <v>49</v>
      </c>
      <c r="D3465" s="1" t="s">
        <v>134</v>
      </c>
      <c r="E3465" s="1" t="str">
        <f>IF(Origen[[#This Row],[Genero Sin Depurar]]="","Desconocido",Origen[[#This Row],[Genero Sin Depurar]])</f>
        <v>Female</v>
      </c>
      <c r="F3465" s="1" t="s">
        <v>107</v>
      </c>
      <c r="G3465" s="1" t="s">
        <v>4</v>
      </c>
      <c r="H3465" s="2">
        <v>52224</v>
      </c>
      <c r="I3465" s="2" t="str">
        <f>TEXT(Origen[[#This Row],[Fecha Compra]],"dddd")</f>
        <v>miércoles</v>
      </c>
      <c r="J3465" s="7" t="str">
        <f>TEXT(MONTH(Origen[[#This Row],[Fecha Compra]]),"MM")</f>
        <v>01</v>
      </c>
      <c r="K3465" s="7">
        <f>YEAR(Origen[[#This Row],[Fecha Compra]])</f>
        <v>2042</v>
      </c>
      <c r="L3465">
        <v>43</v>
      </c>
      <c r="M3465">
        <v>42</v>
      </c>
      <c r="N3465">
        <f>Origen[[#This Row],[Unidades]]*Origen[[#This Row],[PVP]]</f>
        <v>1806</v>
      </c>
      <c r="O3465" s="1" t="s">
        <v>110</v>
      </c>
      <c r="P3465" s="1" t="s">
        <v>18</v>
      </c>
      <c r="Q3465" s="1" t="s">
        <v>55</v>
      </c>
      <c r="R3465" s="1" t="s">
        <v>35</v>
      </c>
      <c r="S3465" s="1" t="s">
        <v>36</v>
      </c>
      <c r="T3465" s="1" t="s">
        <v>57</v>
      </c>
      <c r="U3465" s="1" t="s">
        <v>31</v>
      </c>
    </row>
    <row r="3466" spans="1:21" x14ac:dyDescent="0.25">
      <c r="A3466">
        <v>3468</v>
      </c>
      <c r="B3466">
        <f>IF(IFERROR(VLOOKUP(Origen[[#This Row],[Customer ID]],A3467:A7365,1,FALSE),0)&gt;0,1,0)</f>
        <v>0</v>
      </c>
      <c r="C3466">
        <v>18</v>
      </c>
      <c r="D3466" s="1" t="s">
        <v>134</v>
      </c>
      <c r="E3466" s="1" t="str">
        <f>IF(Origen[[#This Row],[Genero Sin Depurar]]="","Desconocido",Origen[[#This Row],[Genero Sin Depurar]])</f>
        <v>Female</v>
      </c>
      <c r="F3466" s="1" t="s">
        <v>101</v>
      </c>
      <c r="G3466" s="1" t="s">
        <v>49</v>
      </c>
      <c r="H3466" s="2">
        <v>52226</v>
      </c>
      <c r="I3466" s="2" t="str">
        <f>TEXT(Origen[[#This Row],[Fecha Compra]],"dddd")</f>
        <v>viernes</v>
      </c>
      <c r="J3466" s="7" t="str">
        <f>TEXT(MONTH(Origen[[#This Row],[Fecha Compra]]),"MM")</f>
        <v>01</v>
      </c>
      <c r="K3466" s="7">
        <f>YEAR(Origen[[#This Row],[Fecha Compra]])</f>
        <v>2042</v>
      </c>
      <c r="L3466">
        <v>5</v>
      </c>
      <c r="M3466">
        <v>45</v>
      </c>
      <c r="N3466">
        <f>Origen[[#This Row],[Unidades]]*Origen[[#This Row],[PVP]]</f>
        <v>225</v>
      </c>
      <c r="O3466" s="1" t="s">
        <v>87</v>
      </c>
      <c r="P3466" s="1" t="s">
        <v>26</v>
      </c>
      <c r="Q3466" s="1" t="s">
        <v>43</v>
      </c>
      <c r="R3466" s="1" t="s">
        <v>39</v>
      </c>
      <c r="S3466" s="1" t="s">
        <v>27</v>
      </c>
      <c r="T3466" s="1" t="s">
        <v>21</v>
      </c>
      <c r="U3466" s="1" t="s">
        <v>31</v>
      </c>
    </row>
    <row r="3467" spans="1:21" x14ac:dyDescent="0.25">
      <c r="A3467">
        <v>3469</v>
      </c>
      <c r="B3467">
        <f>IF(IFERROR(VLOOKUP(Origen[[#This Row],[Customer ID]],A3468:A7366,1,FALSE),0)&gt;0,1,0)</f>
        <v>0</v>
      </c>
      <c r="C3467">
        <v>36</v>
      </c>
      <c r="D3467" s="1" t="s">
        <v>134</v>
      </c>
      <c r="E3467" s="1" t="str">
        <f>IF(Origen[[#This Row],[Genero Sin Depurar]]="","Desconocido",Origen[[#This Row],[Genero Sin Depurar]])</f>
        <v>Female</v>
      </c>
      <c r="F3467" s="1" t="s">
        <v>71</v>
      </c>
      <c r="G3467" s="1" t="s">
        <v>49</v>
      </c>
      <c r="H3467" s="2">
        <v>52228</v>
      </c>
      <c r="I3467" s="2" t="str">
        <f>TEXT(Origen[[#This Row],[Fecha Compra]],"dddd")</f>
        <v>domingo</v>
      </c>
      <c r="J3467" s="7" t="str">
        <f>TEXT(MONTH(Origen[[#This Row],[Fecha Compra]]),"MM")</f>
        <v>01</v>
      </c>
      <c r="K3467" s="7">
        <f>YEAR(Origen[[#This Row],[Fecha Compra]])</f>
        <v>2042</v>
      </c>
      <c r="L3467">
        <v>36</v>
      </c>
      <c r="M3467">
        <v>89</v>
      </c>
      <c r="N3467">
        <f>Origen[[#This Row],[Unidades]]*Origen[[#This Row],[PVP]]</f>
        <v>3204</v>
      </c>
      <c r="O3467" s="1" t="s">
        <v>105</v>
      </c>
      <c r="P3467" s="1" t="s">
        <v>18</v>
      </c>
      <c r="Q3467" s="1" t="s">
        <v>108</v>
      </c>
      <c r="R3467" s="1" t="s">
        <v>8</v>
      </c>
      <c r="S3467" s="1" t="s">
        <v>36</v>
      </c>
      <c r="T3467" s="1" t="s">
        <v>68</v>
      </c>
      <c r="U3467" s="1" t="s">
        <v>40</v>
      </c>
    </row>
    <row r="3468" spans="1:21" x14ac:dyDescent="0.25">
      <c r="A3468">
        <v>3470</v>
      </c>
      <c r="B3468">
        <f>IF(IFERROR(VLOOKUP(Origen[[#This Row],[Customer ID]],A3469:A7367,1,FALSE),0)&gt;0,1,0)</f>
        <v>0</v>
      </c>
      <c r="C3468">
        <v>36</v>
      </c>
      <c r="D3468" s="1" t="s">
        <v>134</v>
      </c>
      <c r="E3468" s="1" t="str">
        <f>IF(Origen[[#This Row],[Genero Sin Depurar]]="","Desconocido",Origen[[#This Row],[Genero Sin Depurar]])</f>
        <v>Female</v>
      </c>
      <c r="F3468" s="1" t="s">
        <v>107</v>
      </c>
      <c r="G3468" s="1" t="s">
        <v>4</v>
      </c>
      <c r="H3468" s="2">
        <v>52230</v>
      </c>
      <c r="I3468" s="2" t="str">
        <f>TEXT(Origen[[#This Row],[Fecha Compra]],"dddd")</f>
        <v>martes</v>
      </c>
      <c r="J3468" s="7" t="str">
        <f>TEXT(MONTH(Origen[[#This Row],[Fecha Compra]]),"MM")</f>
        <v>01</v>
      </c>
      <c r="K3468" s="7">
        <f>YEAR(Origen[[#This Row],[Fecha Compra]])</f>
        <v>2042</v>
      </c>
      <c r="L3468">
        <v>12</v>
      </c>
      <c r="M3468">
        <v>85</v>
      </c>
      <c r="N3468">
        <f>Origen[[#This Row],[Unidades]]*Origen[[#This Row],[PVP]]</f>
        <v>1020</v>
      </c>
      <c r="O3468" s="1" t="s">
        <v>96</v>
      </c>
      <c r="P3468" s="1" t="s">
        <v>6</v>
      </c>
      <c r="Q3468" s="1" t="s">
        <v>118</v>
      </c>
      <c r="R3468" s="1" t="s">
        <v>39</v>
      </c>
      <c r="S3468" s="1" t="s">
        <v>56</v>
      </c>
      <c r="T3468" s="1" t="s">
        <v>15</v>
      </c>
      <c r="U3468" s="1" t="s">
        <v>31</v>
      </c>
    </row>
    <row r="3469" spans="1:21" x14ac:dyDescent="0.25">
      <c r="A3469">
        <v>3471</v>
      </c>
      <c r="B3469">
        <f>IF(IFERROR(VLOOKUP(Origen[[#This Row],[Customer ID]],A3470:A7368,1,FALSE),0)&gt;0,1,0)</f>
        <v>0</v>
      </c>
      <c r="C3469">
        <v>19</v>
      </c>
      <c r="D3469" s="1" t="s">
        <v>134</v>
      </c>
      <c r="E3469" s="1" t="str">
        <f>IF(Origen[[#This Row],[Genero Sin Depurar]]="","Desconocido",Origen[[#This Row],[Genero Sin Depurar]])</f>
        <v>Female</v>
      </c>
      <c r="F3469" s="1" t="s">
        <v>44</v>
      </c>
      <c r="G3469" s="1" t="s">
        <v>45</v>
      </c>
      <c r="H3469" s="2">
        <v>52232</v>
      </c>
      <c r="I3469" s="2" t="str">
        <f>TEXT(Origen[[#This Row],[Fecha Compra]],"dddd")</f>
        <v>jueves</v>
      </c>
      <c r="J3469" s="7" t="str">
        <f>TEXT(MONTH(Origen[[#This Row],[Fecha Compra]]),"MM")</f>
        <v>01</v>
      </c>
      <c r="K3469" s="7">
        <f>YEAR(Origen[[#This Row],[Fecha Compra]])</f>
        <v>2043</v>
      </c>
      <c r="L3469">
        <v>31</v>
      </c>
      <c r="M3469">
        <v>69</v>
      </c>
      <c r="N3469">
        <f>Origen[[#This Row],[Unidades]]*Origen[[#This Row],[PVP]]</f>
        <v>2139</v>
      </c>
      <c r="O3469" s="1" t="s">
        <v>46</v>
      </c>
      <c r="P3469" s="1" t="s">
        <v>18</v>
      </c>
      <c r="Q3469" s="1" t="s">
        <v>60</v>
      </c>
      <c r="R3469" s="1" t="s">
        <v>35</v>
      </c>
      <c r="S3469" s="1" t="s">
        <v>20</v>
      </c>
      <c r="T3469" s="1" t="s">
        <v>15</v>
      </c>
      <c r="U3469" s="1" t="s">
        <v>58</v>
      </c>
    </row>
    <row r="3470" spans="1:21" x14ac:dyDescent="0.25">
      <c r="A3470">
        <v>3472</v>
      </c>
      <c r="B3470">
        <f>IF(IFERROR(VLOOKUP(Origen[[#This Row],[Customer ID]],A3471:A7369,1,FALSE),0)&gt;0,1,0)</f>
        <v>0</v>
      </c>
      <c r="C3470">
        <v>43</v>
      </c>
      <c r="D3470" s="1" t="s">
        <v>134</v>
      </c>
      <c r="E3470" s="1" t="str">
        <f>IF(Origen[[#This Row],[Genero Sin Depurar]]="","Desconocido",Origen[[#This Row],[Genero Sin Depurar]])</f>
        <v>Female</v>
      </c>
      <c r="F3470" s="1" t="s">
        <v>23</v>
      </c>
      <c r="G3470" s="1" t="s">
        <v>24</v>
      </c>
      <c r="H3470" s="2">
        <v>52234</v>
      </c>
      <c r="I3470" s="2" t="str">
        <f>TEXT(Origen[[#This Row],[Fecha Compra]],"dddd")</f>
        <v>sábado</v>
      </c>
      <c r="J3470" s="7" t="str">
        <f>TEXT(MONTH(Origen[[#This Row],[Fecha Compra]]),"MM")</f>
        <v>01</v>
      </c>
      <c r="K3470" s="7">
        <f>YEAR(Origen[[#This Row],[Fecha Compra]])</f>
        <v>2043</v>
      </c>
      <c r="L3470">
        <v>31</v>
      </c>
      <c r="M3470">
        <v>66</v>
      </c>
      <c r="N3470">
        <f>Origen[[#This Row],[Unidades]]*Origen[[#This Row],[PVP]]</f>
        <v>2046</v>
      </c>
      <c r="O3470" s="1" t="s">
        <v>80</v>
      </c>
      <c r="P3470" s="1" t="s">
        <v>18</v>
      </c>
      <c r="Q3470" s="1" t="s">
        <v>126</v>
      </c>
      <c r="R3470" s="1" t="s">
        <v>19</v>
      </c>
      <c r="S3470" s="1" t="s">
        <v>56</v>
      </c>
      <c r="T3470" s="1" t="s">
        <v>15</v>
      </c>
      <c r="U3470" s="1" t="s">
        <v>58</v>
      </c>
    </row>
    <row r="3471" spans="1:21" x14ac:dyDescent="0.25">
      <c r="A3471">
        <v>3473</v>
      </c>
      <c r="B3471">
        <f>IF(IFERROR(VLOOKUP(Origen[[#This Row],[Customer ID]],A3472:A7370,1,FALSE),0)&gt;0,1,0)</f>
        <v>0</v>
      </c>
      <c r="C3471">
        <v>31</v>
      </c>
      <c r="D3471" s="1" t="s">
        <v>134</v>
      </c>
      <c r="E3471" s="1" t="str">
        <f>IF(Origen[[#This Row],[Genero Sin Depurar]]="","Desconocido",Origen[[#This Row],[Genero Sin Depurar]])</f>
        <v>Female</v>
      </c>
      <c r="F3471" s="1" t="s">
        <v>3</v>
      </c>
      <c r="G3471" s="1" t="s">
        <v>4</v>
      </c>
      <c r="H3471" s="2">
        <v>52236</v>
      </c>
      <c r="I3471" s="2" t="str">
        <f>TEXT(Origen[[#This Row],[Fecha Compra]],"dddd")</f>
        <v>lunes</v>
      </c>
      <c r="J3471" s="7" t="str">
        <f>TEXT(MONTH(Origen[[#This Row],[Fecha Compra]]),"MM")</f>
        <v>01</v>
      </c>
      <c r="K3471" s="7">
        <f>YEAR(Origen[[#This Row],[Fecha Compra]])</f>
        <v>2043</v>
      </c>
      <c r="L3471">
        <v>15</v>
      </c>
      <c r="M3471">
        <v>42</v>
      </c>
      <c r="N3471">
        <f>Origen[[#This Row],[Unidades]]*Origen[[#This Row],[PVP]]</f>
        <v>630</v>
      </c>
      <c r="O3471" s="1" t="s">
        <v>124</v>
      </c>
      <c r="P3471" s="1" t="s">
        <v>18</v>
      </c>
      <c r="Q3471" s="1" t="s">
        <v>34</v>
      </c>
      <c r="R3471" s="1" t="s">
        <v>35</v>
      </c>
      <c r="S3471" s="1" t="s">
        <v>20</v>
      </c>
      <c r="T3471" s="1" t="s">
        <v>68</v>
      </c>
      <c r="U3471" s="1" t="s">
        <v>22</v>
      </c>
    </row>
    <row r="3472" spans="1:21" x14ac:dyDescent="0.25">
      <c r="A3472">
        <v>3474</v>
      </c>
      <c r="B3472">
        <f>IF(IFERROR(VLOOKUP(Origen[[#This Row],[Customer ID]],A3473:A7371,1,FALSE),0)&gt;0,1,0)</f>
        <v>0</v>
      </c>
      <c r="C3472">
        <v>63</v>
      </c>
      <c r="D3472" s="1" t="s">
        <v>134</v>
      </c>
      <c r="E3472" s="1" t="str">
        <f>IF(Origen[[#This Row],[Genero Sin Depurar]]="","Desconocido",Origen[[#This Row],[Genero Sin Depurar]])</f>
        <v>Female</v>
      </c>
      <c r="F3472" s="1" t="s">
        <v>63</v>
      </c>
      <c r="G3472" s="1" t="s">
        <v>4</v>
      </c>
      <c r="H3472" s="2">
        <v>52238</v>
      </c>
      <c r="I3472" s="2" t="str">
        <f>TEXT(Origen[[#This Row],[Fecha Compra]],"dddd")</f>
        <v>miércoles</v>
      </c>
      <c r="J3472" s="7" t="str">
        <f>TEXT(MONTH(Origen[[#This Row],[Fecha Compra]]),"MM")</f>
        <v>01</v>
      </c>
      <c r="K3472" s="7">
        <f>YEAR(Origen[[#This Row],[Fecha Compra]])</f>
        <v>2043</v>
      </c>
      <c r="L3472">
        <v>11</v>
      </c>
      <c r="M3472">
        <v>40</v>
      </c>
      <c r="N3472">
        <f>Origen[[#This Row],[Unidades]]*Origen[[#This Row],[PVP]]</f>
        <v>440</v>
      </c>
      <c r="O3472" s="1" t="s">
        <v>93</v>
      </c>
      <c r="P3472" s="1" t="s">
        <v>26</v>
      </c>
      <c r="Q3472" s="1" t="s">
        <v>91</v>
      </c>
      <c r="R3472" s="1" t="s">
        <v>19</v>
      </c>
      <c r="S3472" s="1" t="s">
        <v>9</v>
      </c>
      <c r="T3472" s="1" t="s">
        <v>15</v>
      </c>
      <c r="U3472" s="1" t="s">
        <v>22</v>
      </c>
    </row>
    <row r="3473" spans="1:21" x14ac:dyDescent="0.25">
      <c r="A3473">
        <v>3475</v>
      </c>
      <c r="B3473">
        <f>IF(IFERROR(VLOOKUP(Origen[[#This Row],[Customer ID]],A3474:A7372,1,FALSE),0)&gt;0,1,0)</f>
        <v>0</v>
      </c>
      <c r="C3473">
        <v>41</v>
      </c>
      <c r="D3473" s="1" t="s">
        <v>134</v>
      </c>
      <c r="E3473" s="1" t="str">
        <f>IF(Origen[[#This Row],[Genero Sin Depurar]]="","Desconocido",Origen[[#This Row],[Genero Sin Depurar]])</f>
        <v>Female</v>
      </c>
      <c r="F3473" s="1" t="s">
        <v>77</v>
      </c>
      <c r="G3473" s="1" t="s">
        <v>4</v>
      </c>
      <c r="H3473" s="2">
        <v>52240</v>
      </c>
      <c r="I3473" s="2" t="str">
        <f>TEXT(Origen[[#This Row],[Fecha Compra]],"dddd")</f>
        <v>viernes</v>
      </c>
      <c r="J3473" s="7" t="str">
        <f>TEXT(MONTH(Origen[[#This Row],[Fecha Compra]]),"MM")</f>
        <v>01</v>
      </c>
      <c r="K3473" s="7">
        <f>YEAR(Origen[[#This Row],[Fecha Compra]])</f>
        <v>2043</v>
      </c>
      <c r="L3473">
        <v>18</v>
      </c>
      <c r="M3473">
        <v>82</v>
      </c>
      <c r="N3473">
        <f>Origen[[#This Row],[Unidades]]*Origen[[#This Row],[PVP]]</f>
        <v>1476</v>
      </c>
      <c r="O3473" s="1" t="s">
        <v>13</v>
      </c>
      <c r="P3473" s="1" t="s">
        <v>26</v>
      </c>
      <c r="Q3473" s="1" t="s">
        <v>91</v>
      </c>
      <c r="R3473" s="1" t="s">
        <v>8</v>
      </c>
      <c r="S3473" s="1" t="s">
        <v>56</v>
      </c>
      <c r="T3473" s="1" t="s">
        <v>10</v>
      </c>
      <c r="U3473" s="1" t="s">
        <v>70</v>
      </c>
    </row>
    <row r="3474" spans="1:21" x14ac:dyDescent="0.25">
      <c r="A3474">
        <v>3476</v>
      </c>
      <c r="B3474">
        <f>IF(IFERROR(VLOOKUP(Origen[[#This Row],[Customer ID]],A3475:A7373,1,FALSE),0)&gt;0,1,0)</f>
        <v>0</v>
      </c>
      <c r="C3474">
        <v>48</v>
      </c>
      <c r="D3474" s="1" t="s">
        <v>134</v>
      </c>
      <c r="E3474" s="1" t="str">
        <f>IF(Origen[[#This Row],[Genero Sin Depurar]]="","Desconocido",Origen[[#This Row],[Genero Sin Depurar]])</f>
        <v>Female</v>
      </c>
      <c r="F3474" s="1" t="s">
        <v>32</v>
      </c>
      <c r="G3474" s="1" t="s">
        <v>24</v>
      </c>
      <c r="H3474" s="2">
        <v>52242</v>
      </c>
      <c r="I3474" s="2" t="str">
        <f>TEXT(Origen[[#This Row],[Fecha Compra]],"dddd")</f>
        <v>domingo</v>
      </c>
      <c r="J3474" s="7" t="str">
        <f>TEXT(MONTH(Origen[[#This Row],[Fecha Compra]]),"MM")</f>
        <v>01</v>
      </c>
      <c r="K3474" s="7">
        <f>YEAR(Origen[[#This Row],[Fecha Compra]])</f>
        <v>2043</v>
      </c>
      <c r="L3474">
        <v>9</v>
      </c>
      <c r="M3474">
        <v>88</v>
      </c>
      <c r="N3474">
        <f>Origen[[#This Row],[Unidades]]*Origen[[#This Row],[PVP]]</f>
        <v>792</v>
      </c>
      <c r="O3474" s="1" t="s">
        <v>113</v>
      </c>
      <c r="P3474" s="1" t="s">
        <v>26</v>
      </c>
      <c r="Q3474" s="1" t="s">
        <v>103</v>
      </c>
      <c r="R3474" s="1" t="s">
        <v>19</v>
      </c>
      <c r="S3474" s="1" t="s">
        <v>9</v>
      </c>
      <c r="T3474" s="1" t="s">
        <v>15</v>
      </c>
      <c r="U3474" s="1" t="s">
        <v>40</v>
      </c>
    </row>
    <row r="3475" spans="1:21" x14ac:dyDescent="0.25">
      <c r="A3475">
        <v>3477</v>
      </c>
      <c r="B3475">
        <f>IF(IFERROR(VLOOKUP(Origen[[#This Row],[Customer ID]],A3476:A7374,1,FALSE),0)&gt;0,1,0)</f>
        <v>0</v>
      </c>
      <c r="C3475">
        <v>68</v>
      </c>
      <c r="D3475" s="1" t="s">
        <v>134</v>
      </c>
      <c r="E3475" s="1" t="str">
        <f>IF(Origen[[#This Row],[Genero Sin Depurar]]="","Desconocido",Origen[[#This Row],[Genero Sin Depurar]])</f>
        <v>Female</v>
      </c>
      <c r="F3475" s="1" t="s">
        <v>119</v>
      </c>
      <c r="G3475" s="1" t="s">
        <v>24</v>
      </c>
      <c r="H3475" s="2">
        <v>52244</v>
      </c>
      <c r="I3475" s="2" t="str">
        <f>TEXT(Origen[[#This Row],[Fecha Compra]],"dddd")</f>
        <v>martes</v>
      </c>
      <c r="J3475" s="7" t="str">
        <f>TEXT(MONTH(Origen[[#This Row],[Fecha Compra]]),"MM")</f>
        <v>01</v>
      </c>
      <c r="K3475" s="7">
        <f>YEAR(Origen[[#This Row],[Fecha Compra]])</f>
        <v>2043</v>
      </c>
      <c r="L3475">
        <v>11</v>
      </c>
      <c r="M3475">
        <v>99</v>
      </c>
      <c r="N3475">
        <f>Origen[[#This Row],[Unidades]]*Origen[[#This Row],[PVP]]</f>
        <v>1089</v>
      </c>
      <c r="O3475" s="1" t="s">
        <v>113</v>
      </c>
      <c r="P3475" s="1" t="s">
        <v>74</v>
      </c>
      <c r="Q3475" s="1" t="s">
        <v>103</v>
      </c>
      <c r="R3475" s="1" t="s">
        <v>35</v>
      </c>
      <c r="S3475" s="1" t="s">
        <v>20</v>
      </c>
      <c r="T3475" s="1" t="s">
        <v>15</v>
      </c>
      <c r="U3475" s="1" t="s">
        <v>22</v>
      </c>
    </row>
    <row r="3476" spans="1:21" x14ac:dyDescent="0.25">
      <c r="A3476">
        <v>3478</v>
      </c>
      <c r="B3476">
        <f>IF(IFERROR(VLOOKUP(Origen[[#This Row],[Customer ID]],A3477:A7375,1,FALSE),0)&gt;0,1,0)</f>
        <v>0</v>
      </c>
      <c r="C3476">
        <v>53</v>
      </c>
      <c r="D3476" s="1" t="s">
        <v>134</v>
      </c>
      <c r="E3476" s="1" t="str">
        <f>IF(Origen[[#This Row],[Genero Sin Depurar]]="","Desconocido",Origen[[#This Row],[Genero Sin Depurar]])</f>
        <v>Female</v>
      </c>
      <c r="F3476" s="1" t="s">
        <v>48</v>
      </c>
      <c r="G3476" s="1" t="s">
        <v>49</v>
      </c>
      <c r="H3476" s="2">
        <v>52246</v>
      </c>
      <c r="I3476" s="2" t="str">
        <f>TEXT(Origen[[#This Row],[Fecha Compra]],"dddd")</f>
        <v>jueves</v>
      </c>
      <c r="J3476" s="7" t="str">
        <f>TEXT(MONTH(Origen[[#This Row],[Fecha Compra]]),"MM")</f>
        <v>01</v>
      </c>
      <c r="K3476" s="7">
        <f>YEAR(Origen[[#This Row],[Fecha Compra]])</f>
        <v>2043</v>
      </c>
      <c r="L3476">
        <v>38</v>
      </c>
      <c r="M3476">
        <v>85</v>
      </c>
      <c r="N3476">
        <f>Origen[[#This Row],[Unidades]]*Origen[[#This Row],[PVP]]</f>
        <v>3230</v>
      </c>
      <c r="O3476" s="1" t="s">
        <v>5</v>
      </c>
      <c r="P3476" s="1" t="s">
        <v>18</v>
      </c>
      <c r="Q3476" s="1" t="s">
        <v>67</v>
      </c>
      <c r="R3476" s="1" t="s">
        <v>19</v>
      </c>
      <c r="S3476" s="1" t="s">
        <v>56</v>
      </c>
      <c r="T3476" s="1" t="s">
        <v>68</v>
      </c>
      <c r="U3476" s="1" t="s">
        <v>58</v>
      </c>
    </row>
    <row r="3477" spans="1:21" x14ac:dyDescent="0.25">
      <c r="A3477">
        <v>3479</v>
      </c>
      <c r="B3477">
        <f>IF(IFERROR(VLOOKUP(Origen[[#This Row],[Customer ID]],A3478:A7376,1,FALSE),0)&gt;0,1,0)</f>
        <v>0</v>
      </c>
      <c r="C3477">
        <v>36</v>
      </c>
      <c r="D3477" s="1" t="s">
        <v>134</v>
      </c>
      <c r="E3477" s="1" t="str">
        <f>IF(Origen[[#This Row],[Genero Sin Depurar]]="","Desconocido",Origen[[#This Row],[Genero Sin Depurar]])</f>
        <v>Female</v>
      </c>
      <c r="F3477" s="1" t="s">
        <v>48</v>
      </c>
      <c r="G3477" s="1" t="s">
        <v>49</v>
      </c>
      <c r="H3477" s="2">
        <v>52248</v>
      </c>
      <c r="I3477" s="2" t="str">
        <f>TEXT(Origen[[#This Row],[Fecha Compra]],"dddd")</f>
        <v>sábado</v>
      </c>
      <c r="J3477" s="7" t="str">
        <f>TEXT(MONTH(Origen[[#This Row],[Fecha Compra]]),"MM")</f>
        <v>01</v>
      </c>
      <c r="K3477" s="7">
        <f>YEAR(Origen[[#This Row],[Fecha Compra]])</f>
        <v>2043</v>
      </c>
      <c r="L3477">
        <v>42</v>
      </c>
      <c r="M3477">
        <v>57</v>
      </c>
      <c r="N3477">
        <f>Origen[[#This Row],[Unidades]]*Origen[[#This Row],[PVP]]</f>
        <v>2394</v>
      </c>
      <c r="O3477" s="1" t="s">
        <v>99</v>
      </c>
      <c r="P3477" s="1" t="s">
        <v>26</v>
      </c>
      <c r="Q3477" s="1" t="s">
        <v>118</v>
      </c>
      <c r="R3477" s="1" t="s">
        <v>39</v>
      </c>
      <c r="S3477" s="1" t="s">
        <v>56</v>
      </c>
      <c r="T3477" s="1" t="s">
        <v>28</v>
      </c>
      <c r="U3477" s="1" t="s">
        <v>40</v>
      </c>
    </row>
    <row r="3478" spans="1:21" x14ac:dyDescent="0.25">
      <c r="A3478">
        <v>3480</v>
      </c>
      <c r="B3478">
        <f>IF(IFERROR(VLOOKUP(Origen[[#This Row],[Customer ID]],A3479:A7377,1,FALSE),0)&gt;0,1,0)</f>
        <v>0</v>
      </c>
      <c r="C3478">
        <v>46</v>
      </c>
      <c r="D3478" s="1" t="s">
        <v>134</v>
      </c>
      <c r="E3478" s="1" t="str">
        <f>IF(Origen[[#This Row],[Genero Sin Depurar]]="","Desconocido",Origen[[#This Row],[Genero Sin Depurar]])</f>
        <v>Female</v>
      </c>
      <c r="F3478" s="1" t="s">
        <v>12</v>
      </c>
      <c r="G3478" s="1" t="s">
        <v>4</v>
      </c>
      <c r="H3478" s="2">
        <v>52250</v>
      </c>
      <c r="I3478" s="2" t="str">
        <f>TEXT(Origen[[#This Row],[Fecha Compra]],"dddd")</f>
        <v>lunes</v>
      </c>
      <c r="J3478" s="7" t="str">
        <f>TEXT(MONTH(Origen[[#This Row],[Fecha Compra]]),"MM")</f>
        <v>01</v>
      </c>
      <c r="K3478" s="7">
        <f>YEAR(Origen[[#This Row],[Fecha Compra]])</f>
        <v>2043</v>
      </c>
      <c r="L3478">
        <v>41</v>
      </c>
      <c r="M3478">
        <v>56</v>
      </c>
      <c r="N3478">
        <f>Origen[[#This Row],[Unidades]]*Origen[[#This Row],[PVP]]</f>
        <v>2296</v>
      </c>
      <c r="O3478" s="1" t="s">
        <v>66</v>
      </c>
      <c r="P3478" s="1" t="s">
        <v>18</v>
      </c>
      <c r="Q3478" s="1" t="s">
        <v>103</v>
      </c>
      <c r="R3478" s="1" t="s">
        <v>35</v>
      </c>
      <c r="S3478" s="1" t="s">
        <v>36</v>
      </c>
      <c r="T3478" s="1" t="s">
        <v>15</v>
      </c>
      <c r="U3478" s="1" t="s">
        <v>70</v>
      </c>
    </row>
    <row r="3479" spans="1:21" x14ac:dyDescent="0.25">
      <c r="A3479">
        <v>3481</v>
      </c>
      <c r="B3479">
        <f>IF(IFERROR(VLOOKUP(Origen[[#This Row],[Customer ID]],A3480:A7378,1,FALSE),0)&gt;0,1,0)</f>
        <v>0</v>
      </c>
      <c r="C3479">
        <v>21</v>
      </c>
      <c r="D3479" s="1" t="s">
        <v>134</v>
      </c>
      <c r="E3479" s="1" t="str">
        <f>IF(Origen[[#This Row],[Genero Sin Depurar]]="","Desconocido",Origen[[#This Row],[Genero Sin Depurar]])</f>
        <v>Female</v>
      </c>
      <c r="F3479" s="1" t="s">
        <v>23</v>
      </c>
      <c r="G3479" s="1" t="s">
        <v>24</v>
      </c>
      <c r="H3479" s="2">
        <v>52252</v>
      </c>
      <c r="I3479" s="2" t="str">
        <f>TEXT(Origen[[#This Row],[Fecha Compra]],"dddd")</f>
        <v>miércoles</v>
      </c>
      <c r="J3479" s="7" t="str">
        <f>TEXT(MONTH(Origen[[#This Row],[Fecha Compra]]),"MM")</f>
        <v>01</v>
      </c>
      <c r="K3479" s="7">
        <f>YEAR(Origen[[#This Row],[Fecha Compra]])</f>
        <v>2043</v>
      </c>
      <c r="L3479">
        <v>45</v>
      </c>
      <c r="M3479">
        <v>79</v>
      </c>
      <c r="N3479">
        <f>Origen[[#This Row],[Unidades]]*Origen[[#This Row],[PVP]]</f>
        <v>3555</v>
      </c>
      <c r="O3479" s="1" t="s">
        <v>64</v>
      </c>
      <c r="P3479" s="1" t="s">
        <v>6</v>
      </c>
      <c r="Q3479" s="1" t="s">
        <v>82</v>
      </c>
      <c r="R3479" s="1" t="s">
        <v>8</v>
      </c>
      <c r="S3479" s="1" t="s">
        <v>20</v>
      </c>
      <c r="T3479" s="1" t="s">
        <v>28</v>
      </c>
      <c r="U3479" s="1" t="s">
        <v>70</v>
      </c>
    </row>
    <row r="3480" spans="1:21" x14ac:dyDescent="0.25">
      <c r="A3480">
        <v>3482</v>
      </c>
      <c r="B3480">
        <f>IF(IFERROR(VLOOKUP(Origen[[#This Row],[Customer ID]],A3481:A7379,1,FALSE),0)&gt;0,1,0)</f>
        <v>0</v>
      </c>
      <c r="C3480">
        <v>52</v>
      </c>
      <c r="D3480" s="1" t="s">
        <v>134</v>
      </c>
      <c r="E3480" s="1" t="str">
        <f>IF(Origen[[#This Row],[Genero Sin Depurar]]="","Desconocido",Origen[[#This Row],[Genero Sin Depurar]])</f>
        <v>Female</v>
      </c>
      <c r="F3480" s="1" t="s">
        <v>107</v>
      </c>
      <c r="G3480" s="1" t="s">
        <v>4</v>
      </c>
      <c r="H3480" s="2">
        <v>52254</v>
      </c>
      <c r="I3480" s="2" t="str">
        <f>TEXT(Origen[[#This Row],[Fecha Compra]],"dddd")</f>
        <v>viernes</v>
      </c>
      <c r="J3480" s="7" t="str">
        <f>TEXT(MONTH(Origen[[#This Row],[Fecha Compra]]),"MM")</f>
        <v>01</v>
      </c>
      <c r="K3480" s="7">
        <f>YEAR(Origen[[#This Row],[Fecha Compra]])</f>
        <v>2043</v>
      </c>
      <c r="L3480">
        <v>41</v>
      </c>
      <c r="M3480">
        <v>67</v>
      </c>
      <c r="N3480">
        <f>Origen[[#This Row],[Unidades]]*Origen[[#This Row],[PVP]]</f>
        <v>2747</v>
      </c>
      <c r="O3480" s="1" t="s">
        <v>105</v>
      </c>
      <c r="P3480" s="1" t="s">
        <v>18</v>
      </c>
      <c r="Q3480" s="1" t="s">
        <v>14</v>
      </c>
      <c r="R3480" s="1" t="s">
        <v>35</v>
      </c>
      <c r="S3480" s="1" t="s">
        <v>56</v>
      </c>
      <c r="T3480" s="1" t="s">
        <v>68</v>
      </c>
      <c r="U3480" s="1" t="s">
        <v>58</v>
      </c>
    </row>
    <row r="3481" spans="1:21" x14ac:dyDescent="0.25">
      <c r="A3481">
        <v>3483</v>
      </c>
      <c r="B3481">
        <f>IF(IFERROR(VLOOKUP(Origen[[#This Row],[Customer ID]],A3482:A7380,1,FALSE),0)&gt;0,1,0)</f>
        <v>0</v>
      </c>
      <c r="C3481">
        <v>66</v>
      </c>
      <c r="D3481" s="1" t="s">
        <v>134</v>
      </c>
      <c r="E3481" s="1" t="str">
        <f>IF(Origen[[#This Row],[Genero Sin Depurar]]="","Desconocido",Origen[[#This Row],[Genero Sin Depurar]])</f>
        <v>Female</v>
      </c>
      <c r="F3481" s="1" t="s">
        <v>125</v>
      </c>
      <c r="G3481" s="1" t="s">
        <v>49</v>
      </c>
      <c r="H3481" s="2">
        <v>52256</v>
      </c>
      <c r="I3481" s="2" t="str">
        <f>TEXT(Origen[[#This Row],[Fecha Compra]],"dddd")</f>
        <v>domingo</v>
      </c>
      <c r="J3481" s="7" t="str">
        <f>TEXT(MONTH(Origen[[#This Row],[Fecha Compra]]),"MM")</f>
        <v>01</v>
      </c>
      <c r="K3481" s="7">
        <f>YEAR(Origen[[#This Row],[Fecha Compra]])</f>
        <v>2043</v>
      </c>
      <c r="L3481">
        <v>35</v>
      </c>
      <c r="M3481">
        <v>61</v>
      </c>
      <c r="N3481">
        <f>Origen[[#This Row],[Unidades]]*Origen[[#This Row],[PVP]]</f>
        <v>2135</v>
      </c>
      <c r="O3481" s="1" t="s">
        <v>59</v>
      </c>
      <c r="P3481" s="1" t="s">
        <v>26</v>
      </c>
      <c r="Q3481" s="1" t="s">
        <v>62</v>
      </c>
      <c r="R3481" s="1" t="s">
        <v>8</v>
      </c>
      <c r="S3481" s="1" t="s">
        <v>27</v>
      </c>
      <c r="T3481" s="1" t="s">
        <v>68</v>
      </c>
      <c r="U3481" s="1" t="s">
        <v>22</v>
      </c>
    </row>
    <row r="3482" spans="1:21" x14ac:dyDescent="0.25">
      <c r="A3482">
        <v>3484</v>
      </c>
      <c r="B3482">
        <f>IF(IFERROR(VLOOKUP(Origen[[#This Row],[Customer ID]],A3483:A7381,1,FALSE),0)&gt;0,1,0)</f>
        <v>0</v>
      </c>
      <c r="C3482">
        <v>19</v>
      </c>
      <c r="D3482" s="1" t="s">
        <v>134</v>
      </c>
      <c r="E3482" s="1" t="str">
        <f>IF(Origen[[#This Row],[Genero Sin Depurar]]="","Desconocido",Origen[[#This Row],[Genero Sin Depurar]])</f>
        <v>Female</v>
      </c>
      <c r="F3482" s="1" t="s">
        <v>86</v>
      </c>
      <c r="G3482" s="1" t="s">
        <v>4</v>
      </c>
      <c r="H3482" s="2">
        <v>52258</v>
      </c>
      <c r="I3482" s="2" t="str">
        <f>TEXT(Origen[[#This Row],[Fecha Compra]],"dddd")</f>
        <v>martes</v>
      </c>
      <c r="J3482" s="7" t="str">
        <f>TEXT(MONTH(Origen[[#This Row],[Fecha Compra]]),"MM")</f>
        <v>01</v>
      </c>
      <c r="K3482" s="7">
        <f>YEAR(Origen[[#This Row],[Fecha Compra]])</f>
        <v>2043</v>
      </c>
      <c r="L3482">
        <v>21</v>
      </c>
      <c r="M3482">
        <v>37</v>
      </c>
      <c r="N3482">
        <f>Origen[[#This Row],[Unidades]]*Origen[[#This Row],[PVP]]</f>
        <v>777</v>
      </c>
      <c r="O3482" s="1" t="s">
        <v>87</v>
      </c>
      <c r="P3482" s="1" t="s">
        <v>6</v>
      </c>
      <c r="Q3482" s="1" t="s">
        <v>34</v>
      </c>
      <c r="R3482" s="1" t="s">
        <v>8</v>
      </c>
      <c r="S3482" s="1" t="s">
        <v>9</v>
      </c>
      <c r="T3482" s="1" t="s">
        <v>21</v>
      </c>
      <c r="U3482" s="1" t="s">
        <v>79</v>
      </c>
    </row>
    <row r="3483" spans="1:21" x14ac:dyDescent="0.25">
      <c r="A3483">
        <v>3485</v>
      </c>
      <c r="B3483">
        <f>IF(IFERROR(VLOOKUP(Origen[[#This Row],[Customer ID]],A3484:A7382,1,FALSE),0)&gt;0,1,0)</f>
        <v>0</v>
      </c>
      <c r="C3483">
        <v>44</v>
      </c>
      <c r="D3483" s="1" t="s">
        <v>134</v>
      </c>
      <c r="E3483" s="1" t="str">
        <f>IF(Origen[[#This Row],[Genero Sin Depurar]]="","Desconocido",Origen[[#This Row],[Genero Sin Depurar]])</f>
        <v>Female</v>
      </c>
      <c r="F3483" s="1" t="s">
        <v>63</v>
      </c>
      <c r="G3483" s="1" t="s">
        <v>4</v>
      </c>
      <c r="H3483" s="2">
        <v>52260</v>
      </c>
      <c r="I3483" s="2" t="str">
        <f>TEXT(Origen[[#This Row],[Fecha Compra]],"dddd")</f>
        <v>jueves</v>
      </c>
      <c r="J3483" s="7" t="str">
        <f>TEXT(MONTH(Origen[[#This Row],[Fecha Compra]]),"MM")</f>
        <v>01</v>
      </c>
      <c r="K3483" s="7">
        <f>YEAR(Origen[[#This Row],[Fecha Compra]])</f>
        <v>2043</v>
      </c>
      <c r="L3483">
        <v>13</v>
      </c>
      <c r="M3483">
        <v>75</v>
      </c>
      <c r="N3483">
        <f>Origen[[#This Row],[Unidades]]*Origen[[#This Row],[PVP]]</f>
        <v>975</v>
      </c>
      <c r="O3483" s="1" t="s">
        <v>97</v>
      </c>
      <c r="P3483" s="1" t="s">
        <v>6</v>
      </c>
      <c r="Q3483" s="1" t="s">
        <v>7</v>
      </c>
      <c r="R3483" s="1" t="s">
        <v>39</v>
      </c>
      <c r="S3483" s="1" t="s">
        <v>20</v>
      </c>
      <c r="T3483" s="1" t="s">
        <v>21</v>
      </c>
      <c r="U3483" s="1" t="s">
        <v>58</v>
      </c>
    </row>
    <row r="3484" spans="1:21" x14ac:dyDescent="0.25">
      <c r="A3484">
        <v>3486</v>
      </c>
      <c r="B3484">
        <f>IF(IFERROR(VLOOKUP(Origen[[#This Row],[Customer ID]],A3485:A7383,1,FALSE),0)&gt;0,1,0)</f>
        <v>0</v>
      </c>
      <c r="C3484">
        <v>50</v>
      </c>
      <c r="D3484" s="1" t="s">
        <v>134</v>
      </c>
      <c r="E3484" s="1" t="str">
        <f>IF(Origen[[#This Row],[Genero Sin Depurar]]="","Desconocido",Origen[[#This Row],[Genero Sin Depurar]])</f>
        <v>Female</v>
      </c>
      <c r="F3484" s="1" t="s">
        <v>37</v>
      </c>
      <c r="G3484" s="1" t="s">
        <v>4</v>
      </c>
      <c r="H3484" s="2">
        <v>52262</v>
      </c>
      <c r="I3484" s="2" t="str">
        <f>TEXT(Origen[[#This Row],[Fecha Compra]],"dddd")</f>
        <v>sábado</v>
      </c>
      <c r="J3484" s="7" t="str">
        <f>TEXT(MONTH(Origen[[#This Row],[Fecha Compra]]),"MM")</f>
        <v>01</v>
      </c>
      <c r="K3484" s="7">
        <f>YEAR(Origen[[#This Row],[Fecha Compra]])</f>
        <v>2043</v>
      </c>
      <c r="L3484">
        <v>23</v>
      </c>
      <c r="M3484">
        <v>21</v>
      </c>
      <c r="N3484">
        <f>Origen[[#This Row],[Unidades]]*Origen[[#This Row],[PVP]]</f>
        <v>483</v>
      </c>
      <c r="O3484" s="1" t="s">
        <v>17</v>
      </c>
      <c r="P3484" s="1" t="s">
        <v>74</v>
      </c>
      <c r="Q3484" s="1" t="s">
        <v>92</v>
      </c>
      <c r="R3484" s="1" t="s">
        <v>8</v>
      </c>
      <c r="S3484" s="1" t="s">
        <v>36</v>
      </c>
      <c r="T3484" s="1" t="s">
        <v>68</v>
      </c>
      <c r="U3484" s="1" t="s">
        <v>11</v>
      </c>
    </row>
    <row r="3485" spans="1:21" x14ac:dyDescent="0.25">
      <c r="A3485">
        <v>3487</v>
      </c>
      <c r="B3485">
        <f>IF(IFERROR(VLOOKUP(Origen[[#This Row],[Customer ID]],A3486:A7384,1,FALSE),0)&gt;0,1,0)</f>
        <v>0</v>
      </c>
      <c r="C3485">
        <v>51</v>
      </c>
      <c r="D3485" s="1" t="s">
        <v>134</v>
      </c>
      <c r="E3485" s="1" t="str">
        <f>IF(Origen[[#This Row],[Genero Sin Depurar]]="","Desconocido",Origen[[#This Row],[Genero Sin Depurar]])</f>
        <v>Female</v>
      </c>
      <c r="F3485" s="1" t="s">
        <v>41</v>
      </c>
      <c r="G3485" s="1" t="s">
        <v>4</v>
      </c>
      <c r="H3485" s="2">
        <v>52264</v>
      </c>
      <c r="I3485" s="2" t="str">
        <f>TEXT(Origen[[#This Row],[Fecha Compra]],"dddd")</f>
        <v>lunes</v>
      </c>
      <c r="J3485" s="7" t="str">
        <f>TEXT(MONTH(Origen[[#This Row],[Fecha Compra]]),"MM")</f>
        <v>01</v>
      </c>
      <c r="K3485" s="7">
        <f>YEAR(Origen[[#This Row],[Fecha Compra]])</f>
        <v>2043</v>
      </c>
      <c r="L3485">
        <v>6</v>
      </c>
      <c r="M3485">
        <v>89</v>
      </c>
      <c r="N3485">
        <f>Origen[[#This Row],[Unidades]]*Origen[[#This Row],[PVP]]</f>
        <v>534</v>
      </c>
      <c r="O3485" s="1" t="s">
        <v>80</v>
      </c>
      <c r="P3485" s="1" t="s">
        <v>6</v>
      </c>
      <c r="Q3485" s="1" t="s">
        <v>43</v>
      </c>
      <c r="R3485" s="1" t="s">
        <v>8</v>
      </c>
      <c r="S3485" s="1" t="s">
        <v>36</v>
      </c>
      <c r="T3485" s="1" t="s">
        <v>28</v>
      </c>
      <c r="U3485" s="1" t="s">
        <v>22</v>
      </c>
    </row>
    <row r="3486" spans="1:21" x14ac:dyDescent="0.25">
      <c r="A3486">
        <v>3488</v>
      </c>
      <c r="B3486">
        <f>IF(IFERROR(VLOOKUP(Origen[[#This Row],[Customer ID]],A3487:A7385,1,FALSE),0)&gt;0,1,0)</f>
        <v>0</v>
      </c>
      <c r="C3486">
        <v>25</v>
      </c>
      <c r="D3486" s="1" t="s">
        <v>134</v>
      </c>
      <c r="E3486" s="1" t="str">
        <f>IF(Origen[[#This Row],[Genero Sin Depurar]]="","Desconocido",Origen[[#This Row],[Genero Sin Depurar]])</f>
        <v>Female</v>
      </c>
      <c r="F3486" s="1" t="s">
        <v>23</v>
      </c>
      <c r="G3486" s="1" t="s">
        <v>24</v>
      </c>
      <c r="H3486" s="2">
        <v>52266</v>
      </c>
      <c r="I3486" s="2" t="str">
        <f>TEXT(Origen[[#This Row],[Fecha Compra]],"dddd")</f>
        <v>miércoles</v>
      </c>
      <c r="J3486" s="7" t="str">
        <f>TEXT(MONTH(Origen[[#This Row],[Fecha Compra]]),"MM")</f>
        <v>01</v>
      </c>
      <c r="K3486" s="7">
        <f>YEAR(Origen[[#This Row],[Fecha Compra]])</f>
        <v>2043</v>
      </c>
      <c r="L3486">
        <v>39</v>
      </c>
      <c r="M3486">
        <v>24</v>
      </c>
      <c r="N3486">
        <f>Origen[[#This Row],[Unidades]]*Origen[[#This Row],[PVP]]</f>
        <v>936</v>
      </c>
      <c r="O3486" s="1" t="s">
        <v>46</v>
      </c>
      <c r="P3486" s="1" t="s">
        <v>6</v>
      </c>
      <c r="Q3486" s="1" t="s">
        <v>100</v>
      </c>
      <c r="R3486" s="1" t="s">
        <v>39</v>
      </c>
      <c r="S3486" s="1" t="s">
        <v>56</v>
      </c>
      <c r="T3486" s="1" t="s">
        <v>57</v>
      </c>
      <c r="U3486" s="1" t="s">
        <v>31</v>
      </c>
    </row>
    <row r="3487" spans="1:21" x14ac:dyDescent="0.25">
      <c r="A3487">
        <v>3489</v>
      </c>
      <c r="B3487">
        <f>IF(IFERROR(VLOOKUP(Origen[[#This Row],[Customer ID]],A3488:A7386,1,FALSE),0)&gt;0,1,0)</f>
        <v>0</v>
      </c>
      <c r="C3487">
        <v>62</v>
      </c>
      <c r="D3487" s="1" t="s">
        <v>134</v>
      </c>
      <c r="E3487" s="1" t="str">
        <f>IF(Origen[[#This Row],[Genero Sin Depurar]]="","Desconocido",Origen[[#This Row],[Genero Sin Depurar]])</f>
        <v>Female</v>
      </c>
      <c r="F3487" s="1" t="s">
        <v>12</v>
      </c>
      <c r="G3487" s="1" t="s">
        <v>4</v>
      </c>
      <c r="H3487" s="2">
        <v>52268</v>
      </c>
      <c r="I3487" s="2" t="str">
        <f>TEXT(Origen[[#This Row],[Fecha Compra]],"dddd")</f>
        <v>viernes</v>
      </c>
      <c r="J3487" s="7" t="str">
        <f>TEXT(MONTH(Origen[[#This Row],[Fecha Compra]]),"MM")</f>
        <v>01</v>
      </c>
      <c r="K3487" s="7">
        <f>YEAR(Origen[[#This Row],[Fecha Compra]])</f>
        <v>2043</v>
      </c>
      <c r="L3487">
        <v>7</v>
      </c>
      <c r="M3487">
        <v>27</v>
      </c>
      <c r="N3487">
        <f>Origen[[#This Row],[Unidades]]*Origen[[#This Row],[PVP]]</f>
        <v>189</v>
      </c>
      <c r="O3487" s="1" t="s">
        <v>61</v>
      </c>
      <c r="P3487" s="1" t="s">
        <v>74</v>
      </c>
      <c r="Q3487" s="1" t="s">
        <v>67</v>
      </c>
      <c r="R3487" s="1" t="s">
        <v>19</v>
      </c>
      <c r="S3487" s="1" t="s">
        <v>56</v>
      </c>
      <c r="T3487" s="1" t="s">
        <v>15</v>
      </c>
      <c r="U3487" s="1" t="s">
        <v>40</v>
      </c>
    </row>
    <row r="3488" spans="1:21" x14ac:dyDescent="0.25">
      <c r="A3488">
        <v>3490</v>
      </c>
      <c r="B3488">
        <f>IF(IFERROR(VLOOKUP(Origen[[#This Row],[Customer ID]],A3489:A7387,1,FALSE),0)&gt;0,1,0)</f>
        <v>0</v>
      </c>
      <c r="C3488">
        <v>48</v>
      </c>
      <c r="D3488" s="1" t="s">
        <v>134</v>
      </c>
      <c r="E3488" s="1" t="str">
        <f>IF(Origen[[#This Row],[Genero Sin Depurar]]="","Desconocido",Origen[[#This Row],[Genero Sin Depurar]])</f>
        <v>Female</v>
      </c>
      <c r="F3488" s="1" t="s">
        <v>63</v>
      </c>
      <c r="G3488" s="1" t="s">
        <v>4</v>
      </c>
      <c r="H3488" s="2">
        <v>52270</v>
      </c>
      <c r="I3488" s="2" t="str">
        <f>TEXT(Origen[[#This Row],[Fecha Compra]],"dddd")</f>
        <v>domingo</v>
      </c>
      <c r="J3488" s="7" t="str">
        <f>TEXT(MONTH(Origen[[#This Row],[Fecha Compra]]),"MM")</f>
        <v>01</v>
      </c>
      <c r="K3488" s="7">
        <f>YEAR(Origen[[#This Row],[Fecha Compra]])</f>
        <v>2043</v>
      </c>
      <c r="L3488">
        <v>32</v>
      </c>
      <c r="M3488">
        <v>26</v>
      </c>
      <c r="N3488">
        <f>Origen[[#This Row],[Unidades]]*Origen[[#This Row],[PVP]]</f>
        <v>832</v>
      </c>
      <c r="O3488" s="1" t="s">
        <v>117</v>
      </c>
      <c r="P3488" s="1" t="s">
        <v>6</v>
      </c>
      <c r="Q3488" s="1" t="s">
        <v>76</v>
      </c>
      <c r="R3488" s="1" t="s">
        <v>35</v>
      </c>
      <c r="S3488" s="1" t="s">
        <v>52</v>
      </c>
      <c r="T3488" s="1" t="s">
        <v>28</v>
      </c>
      <c r="U3488" s="1" t="s">
        <v>79</v>
      </c>
    </row>
    <row r="3489" spans="1:21" x14ac:dyDescent="0.25">
      <c r="A3489">
        <v>3491</v>
      </c>
      <c r="B3489">
        <f>IF(IFERROR(VLOOKUP(Origen[[#This Row],[Customer ID]],A3490:A7388,1,FALSE),0)&gt;0,1,0)</f>
        <v>0</v>
      </c>
      <c r="C3489">
        <v>62</v>
      </c>
      <c r="D3489" s="1" t="s">
        <v>134</v>
      </c>
      <c r="E3489" s="1" t="str">
        <f>IF(Origen[[#This Row],[Genero Sin Depurar]]="","Desconocido",Origen[[#This Row],[Genero Sin Depurar]])</f>
        <v>Female</v>
      </c>
      <c r="F3489" s="1" t="s">
        <v>119</v>
      </c>
      <c r="G3489" s="1" t="s">
        <v>24</v>
      </c>
      <c r="H3489" s="2">
        <v>52272</v>
      </c>
      <c r="I3489" s="2" t="str">
        <f>TEXT(Origen[[#This Row],[Fecha Compra]],"dddd")</f>
        <v>martes</v>
      </c>
      <c r="J3489" s="7" t="str">
        <f>TEXT(MONTH(Origen[[#This Row],[Fecha Compra]]),"MM")</f>
        <v>01</v>
      </c>
      <c r="K3489" s="7">
        <f>YEAR(Origen[[#This Row],[Fecha Compra]])</f>
        <v>2043</v>
      </c>
      <c r="L3489">
        <v>43</v>
      </c>
      <c r="M3489">
        <v>82</v>
      </c>
      <c r="N3489">
        <f>Origen[[#This Row],[Unidades]]*Origen[[#This Row],[PVP]]</f>
        <v>3526</v>
      </c>
      <c r="O3489" s="1" t="s">
        <v>29</v>
      </c>
      <c r="P3489" s="1" t="s">
        <v>26</v>
      </c>
      <c r="Q3489" s="1" t="s">
        <v>65</v>
      </c>
      <c r="R3489" s="1" t="s">
        <v>19</v>
      </c>
      <c r="S3489" s="1" t="s">
        <v>56</v>
      </c>
      <c r="T3489" s="1" t="s">
        <v>21</v>
      </c>
      <c r="U3489" s="1" t="s">
        <v>40</v>
      </c>
    </row>
    <row r="3490" spans="1:21" x14ac:dyDescent="0.25">
      <c r="A3490">
        <v>3492</v>
      </c>
      <c r="B3490">
        <f>IF(IFERROR(VLOOKUP(Origen[[#This Row],[Customer ID]],A3491:A7389,1,FALSE),0)&gt;0,1,0)</f>
        <v>0</v>
      </c>
      <c r="C3490">
        <v>22</v>
      </c>
      <c r="D3490" s="1" t="s">
        <v>134</v>
      </c>
      <c r="E3490" s="1" t="str">
        <f>IF(Origen[[#This Row],[Genero Sin Depurar]]="","Desconocido",Origen[[#This Row],[Genero Sin Depurar]])</f>
        <v>Female</v>
      </c>
      <c r="F3490" s="1" t="s">
        <v>77</v>
      </c>
      <c r="G3490" s="1" t="s">
        <v>4</v>
      </c>
      <c r="H3490" s="2">
        <v>52274</v>
      </c>
      <c r="I3490" s="2" t="str">
        <f>TEXT(Origen[[#This Row],[Fecha Compra]],"dddd")</f>
        <v>jueves</v>
      </c>
      <c r="J3490" s="7" t="str">
        <f>TEXT(MONTH(Origen[[#This Row],[Fecha Compra]]),"MM")</f>
        <v>01</v>
      </c>
      <c r="K3490" s="7">
        <f>YEAR(Origen[[#This Row],[Fecha Compra]])</f>
        <v>2043</v>
      </c>
      <c r="L3490">
        <v>15</v>
      </c>
      <c r="M3490">
        <v>28</v>
      </c>
      <c r="N3490">
        <f>Origen[[#This Row],[Unidades]]*Origen[[#This Row],[PVP]]</f>
        <v>420</v>
      </c>
      <c r="O3490" s="1" t="s">
        <v>13</v>
      </c>
      <c r="P3490" s="1" t="s">
        <v>26</v>
      </c>
      <c r="Q3490" s="1" t="s">
        <v>103</v>
      </c>
      <c r="R3490" s="1" t="s">
        <v>8</v>
      </c>
      <c r="S3490" s="1" t="s">
        <v>9</v>
      </c>
      <c r="T3490" s="1" t="s">
        <v>15</v>
      </c>
      <c r="U3490" s="1" t="s">
        <v>70</v>
      </c>
    </row>
    <row r="3491" spans="1:21" x14ac:dyDescent="0.25">
      <c r="A3491">
        <v>3493</v>
      </c>
      <c r="B3491">
        <f>IF(IFERROR(VLOOKUP(Origen[[#This Row],[Customer ID]],A3492:A7390,1,FALSE),0)&gt;0,1,0)</f>
        <v>0</v>
      </c>
      <c r="C3491">
        <v>48</v>
      </c>
      <c r="D3491" s="1" t="s">
        <v>134</v>
      </c>
      <c r="E3491" s="1" t="str">
        <f>IF(Origen[[#This Row],[Genero Sin Depurar]]="","Desconocido",Origen[[#This Row],[Genero Sin Depurar]])</f>
        <v>Female</v>
      </c>
      <c r="F3491" s="1" t="s">
        <v>125</v>
      </c>
      <c r="G3491" s="1" t="s">
        <v>49</v>
      </c>
      <c r="H3491" s="2">
        <v>52276</v>
      </c>
      <c r="I3491" s="2" t="str">
        <f>TEXT(Origen[[#This Row],[Fecha Compra]],"dddd")</f>
        <v>sábado</v>
      </c>
      <c r="J3491" s="7" t="str">
        <f>TEXT(MONTH(Origen[[#This Row],[Fecha Compra]]),"MM")</f>
        <v>01</v>
      </c>
      <c r="K3491" s="7">
        <f>YEAR(Origen[[#This Row],[Fecha Compra]])</f>
        <v>2043</v>
      </c>
      <c r="L3491">
        <v>48</v>
      </c>
      <c r="M3491">
        <v>65</v>
      </c>
      <c r="N3491">
        <f>Origen[[#This Row],[Unidades]]*Origen[[#This Row],[PVP]]</f>
        <v>3120</v>
      </c>
      <c r="O3491" s="1" t="s">
        <v>129</v>
      </c>
      <c r="P3491" s="1" t="s">
        <v>26</v>
      </c>
      <c r="Q3491" s="1" t="s">
        <v>30</v>
      </c>
      <c r="R3491" s="1" t="s">
        <v>39</v>
      </c>
      <c r="S3491" s="1" t="s">
        <v>36</v>
      </c>
      <c r="T3491" s="1" t="s">
        <v>57</v>
      </c>
      <c r="U3491" s="1" t="s">
        <v>31</v>
      </c>
    </row>
    <row r="3492" spans="1:21" x14ac:dyDescent="0.25">
      <c r="A3492">
        <v>3494</v>
      </c>
      <c r="B3492">
        <f>IF(IFERROR(VLOOKUP(Origen[[#This Row],[Customer ID]],A3493:A7391,1,FALSE),0)&gt;0,1,0)</f>
        <v>0</v>
      </c>
      <c r="C3492">
        <v>48</v>
      </c>
      <c r="D3492" s="1" t="s">
        <v>134</v>
      </c>
      <c r="E3492" s="1" t="str">
        <f>IF(Origen[[#This Row],[Genero Sin Depurar]]="","Desconocido",Origen[[#This Row],[Genero Sin Depurar]])</f>
        <v>Female</v>
      </c>
      <c r="F3492" s="1" t="s">
        <v>77</v>
      </c>
      <c r="G3492" s="1" t="s">
        <v>4</v>
      </c>
      <c r="H3492" s="2">
        <v>52278</v>
      </c>
      <c r="I3492" s="2" t="str">
        <f>TEXT(Origen[[#This Row],[Fecha Compra]],"dddd")</f>
        <v>lunes</v>
      </c>
      <c r="J3492" s="7" t="str">
        <f>TEXT(MONTH(Origen[[#This Row],[Fecha Compra]]),"MM")</f>
        <v>01</v>
      </c>
      <c r="K3492" s="7">
        <f>YEAR(Origen[[#This Row],[Fecha Compra]])</f>
        <v>2043</v>
      </c>
      <c r="L3492">
        <v>35</v>
      </c>
      <c r="M3492">
        <v>82</v>
      </c>
      <c r="N3492">
        <f>Origen[[#This Row],[Unidades]]*Origen[[#This Row],[PVP]]</f>
        <v>2870</v>
      </c>
      <c r="O3492" s="1" t="s">
        <v>112</v>
      </c>
      <c r="P3492" s="1" t="s">
        <v>74</v>
      </c>
      <c r="Q3492" s="1" t="s">
        <v>76</v>
      </c>
      <c r="R3492" s="1" t="s">
        <v>8</v>
      </c>
      <c r="S3492" s="1" t="s">
        <v>56</v>
      </c>
      <c r="T3492" s="1" t="s">
        <v>21</v>
      </c>
      <c r="U3492" s="1" t="s">
        <v>22</v>
      </c>
    </row>
    <row r="3493" spans="1:21" x14ac:dyDescent="0.25">
      <c r="A3493">
        <v>3495</v>
      </c>
      <c r="B3493">
        <f>IF(IFERROR(VLOOKUP(Origen[[#This Row],[Customer ID]],A3494:A7392,1,FALSE),0)&gt;0,1,0)</f>
        <v>0</v>
      </c>
      <c r="C3493">
        <v>62</v>
      </c>
      <c r="D3493" s="1" t="s">
        <v>134</v>
      </c>
      <c r="E3493" s="1" t="str">
        <f>IF(Origen[[#This Row],[Genero Sin Depurar]]="","Desconocido",Origen[[#This Row],[Genero Sin Depurar]])</f>
        <v>Female</v>
      </c>
      <c r="F3493" s="1" t="s">
        <v>101</v>
      </c>
      <c r="G3493" s="1" t="s">
        <v>49</v>
      </c>
      <c r="H3493" s="2">
        <v>52280</v>
      </c>
      <c r="I3493" s="2" t="str">
        <f>TEXT(Origen[[#This Row],[Fecha Compra]],"dddd")</f>
        <v>miércoles</v>
      </c>
      <c r="J3493" s="7" t="str">
        <f>TEXT(MONTH(Origen[[#This Row],[Fecha Compra]]),"MM")</f>
        <v>01</v>
      </c>
      <c r="K3493" s="7">
        <f>YEAR(Origen[[#This Row],[Fecha Compra]])</f>
        <v>2043</v>
      </c>
      <c r="L3493">
        <v>41</v>
      </c>
      <c r="M3493">
        <v>38</v>
      </c>
      <c r="N3493">
        <f>Origen[[#This Row],[Unidades]]*Origen[[#This Row],[PVP]]</f>
        <v>1558</v>
      </c>
      <c r="O3493" s="1" t="s">
        <v>131</v>
      </c>
      <c r="P3493" s="1" t="s">
        <v>26</v>
      </c>
      <c r="Q3493" s="1" t="s">
        <v>47</v>
      </c>
      <c r="R3493" s="1" t="s">
        <v>8</v>
      </c>
      <c r="S3493" s="1" t="s">
        <v>20</v>
      </c>
      <c r="T3493" s="1" t="s">
        <v>28</v>
      </c>
      <c r="U3493" s="1" t="s">
        <v>40</v>
      </c>
    </row>
    <row r="3494" spans="1:21" x14ac:dyDescent="0.25">
      <c r="A3494">
        <v>3496</v>
      </c>
      <c r="B3494">
        <f>IF(IFERROR(VLOOKUP(Origen[[#This Row],[Customer ID]],A3495:A7393,1,FALSE),0)&gt;0,1,0)</f>
        <v>0</v>
      </c>
      <c r="C3494">
        <v>24</v>
      </c>
      <c r="D3494" s="1" t="s">
        <v>134</v>
      </c>
      <c r="E3494" s="1" t="str">
        <f>IF(Origen[[#This Row],[Genero Sin Depurar]]="","Desconocido",Origen[[#This Row],[Genero Sin Depurar]])</f>
        <v>Female</v>
      </c>
      <c r="F3494" s="1" t="s">
        <v>41</v>
      </c>
      <c r="G3494" s="1" t="s">
        <v>4</v>
      </c>
      <c r="H3494" s="2">
        <v>52282</v>
      </c>
      <c r="I3494" s="2" t="str">
        <f>TEXT(Origen[[#This Row],[Fecha Compra]],"dddd")</f>
        <v>viernes</v>
      </c>
      <c r="J3494" s="7" t="str">
        <f>TEXT(MONTH(Origen[[#This Row],[Fecha Compra]]),"MM")</f>
        <v>01</v>
      </c>
      <c r="K3494" s="7">
        <f>YEAR(Origen[[#This Row],[Fecha Compra]])</f>
        <v>2043</v>
      </c>
      <c r="L3494">
        <v>14</v>
      </c>
      <c r="M3494">
        <v>33</v>
      </c>
      <c r="N3494">
        <f>Origen[[#This Row],[Unidades]]*Origen[[#This Row],[PVP]]</f>
        <v>462</v>
      </c>
      <c r="O3494" s="1" t="s">
        <v>124</v>
      </c>
      <c r="P3494" s="1" t="s">
        <v>74</v>
      </c>
      <c r="Q3494" s="1" t="s">
        <v>7</v>
      </c>
      <c r="R3494" s="1" t="s">
        <v>19</v>
      </c>
      <c r="S3494" s="1" t="s">
        <v>20</v>
      </c>
      <c r="T3494" s="1" t="s">
        <v>15</v>
      </c>
      <c r="U3494" s="1" t="s">
        <v>22</v>
      </c>
    </row>
    <row r="3495" spans="1:21" x14ac:dyDescent="0.25">
      <c r="A3495">
        <v>3497</v>
      </c>
      <c r="B3495">
        <f>IF(IFERROR(VLOOKUP(Origen[[#This Row],[Customer ID]],A3496:A7394,1,FALSE),0)&gt;0,1,0)</f>
        <v>0</v>
      </c>
      <c r="C3495">
        <v>39</v>
      </c>
      <c r="D3495" s="1" t="s">
        <v>134</v>
      </c>
      <c r="E3495" s="1" t="str">
        <f>IF(Origen[[#This Row],[Genero Sin Depurar]]="","Desconocido",Origen[[#This Row],[Genero Sin Depurar]])</f>
        <v>Female</v>
      </c>
      <c r="F3495" s="1" t="s">
        <v>53</v>
      </c>
      <c r="G3495" s="1" t="s">
        <v>24</v>
      </c>
      <c r="H3495" s="2">
        <v>52284</v>
      </c>
      <c r="I3495" s="2" t="str">
        <f>TEXT(Origen[[#This Row],[Fecha Compra]],"dddd")</f>
        <v>domingo</v>
      </c>
      <c r="J3495" s="7" t="str">
        <f>TEXT(MONTH(Origen[[#This Row],[Fecha Compra]]),"MM")</f>
        <v>01</v>
      </c>
      <c r="K3495" s="7">
        <f>YEAR(Origen[[#This Row],[Fecha Compra]])</f>
        <v>2043</v>
      </c>
      <c r="L3495">
        <v>22</v>
      </c>
      <c r="M3495">
        <v>38</v>
      </c>
      <c r="N3495">
        <f>Origen[[#This Row],[Unidades]]*Origen[[#This Row],[PVP]]</f>
        <v>836</v>
      </c>
      <c r="O3495" s="1" t="s">
        <v>117</v>
      </c>
      <c r="P3495" s="1" t="s">
        <v>26</v>
      </c>
      <c r="Q3495" s="1" t="s">
        <v>51</v>
      </c>
      <c r="R3495" s="1" t="s">
        <v>35</v>
      </c>
      <c r="S3495" s="1" t="s">
        <v>20</v>
      </c>
      <c r="T3495" s="1" t="s">
        <v>28</v>
      </c>
      <c r="U3495" s="1" t="s">
        <v>70</v>
      </c>
    </row>
    <row r="3496" spans="1:21" x14ac:dyDescent="0.25">
      <c r="A3496">
        <v>3498</v>
      </c>
      <c r="B3496">
        <f>IF(IFERROR(VLOOKUP(Origen[[#This Row],[Customer ID]],A3497:A7395,1,FALSE),0)&gt;0,1,0)</f>
        <v>0</v>
      </c>
      <c r="C3496">
        <v>35</v>
      </c>
      <c r="D3496" s="1" t="s">
        <v>134</v>
      </c>
      <c r="E3496" s="1" t="str">
        <f>IF(Origen[[#This Row],[Genero Sin Depurar]]="","Desconocido",Origen[[#This Row],[Genero Sin Depurar]])</f>
        <v>Female</v>
      </c>
      <c r="F3496" s="1" t="s">
        <v>48</v>
      </c>
      <c r="G3496" s="1" t="s">
        <v>49</v>
      </c>
      <c r="H3496" s="2">
        <v>52286</v>
      </c>
      <c r="I3496" s="2" t="str">
        <f>TEXT(Origen[[#This Row],[Fecha Compra]],"dddd")</f>
        <v>martes</v>
      </c>
      <c r="J3496" s="7" t="str">
        <f>TEXT(MONTH(Origen[[#This Row],[Fecha Compra]]),"MM")</f>
        <v>01</v>
      </c>
      <c r="K3496" s="7">
        <f>YEAR(Origen[[#This Row],[Fecha Compra]])</f>
        <v>2043</v>
      </c>
      <c r="L3496">
        <v>16</v>
      </c>
      <c r="M3496">
        <v>48</v>
      </c>
      <c r="N3496">
        <f>Origen[[#This Row],[Unidades]]*Origen[[#This Row],[PVP]]</f>
        <v>768</v>
      </c>
      <c r="O3496" s="1" t="s">
        <v>94</v>
      </c>
      <c r="P3496" s="1" t="s">
        <v>26</v>
      </c>
      <c r="Q3496" s="1" t="s">
        <v>90</v>
      </c>
      <c r="R3496" s="1" t="s">
        <v>19</v>
      </c>
      <c r="S3496" s="1" t="s">
        <v>56</v>
      </c>
      <c r="T3496" s="1" t="s">
        <v>10</v>
      </c>
      <c r="U3496" s="1" t="s">
        <v>79</v>
      </c>
    </row>
    <row r="3497" spans="1:21" x14ac:dyDescent="0.25">
      <c r="A3497">
        <v>3499</v>
      </c>
      <c r="B3497">
        <f>IF(IFERROR(VLOOKUP(Origen[[#This Row],[Customer ID]],A3498:A7396,1,FALSE),0)&gt;0,1,0)</f>
        <v>0</v>
      </c>
      <c r="C3497">
        <v>47</v>
      </c>
      <c r="D3497" s="1" t="s">
        <v>134</v>
      </c>
      <c r="E3497" s="1" t="str">
        <f>IF(Origen[[#This Row],[Genero Sin Depurar]]="","Desconocido",Origen[[#This Row],[Genero Sin Depurar]])</f>
        <v>Female</v>
      </c>
      <c r="F3497" s="1" t="s">
        <v>23</v>
      </c>
      <c r="G3497" s="1" t="s">
        <v>24</v>
      </c>
      <c r="H3497" s="2">
        <v>52288</v>
      </c>
      <c r="I3497" s="2" t="str">
        <f>TEXT(Origen[[#This Row],[Fecha Compra]],"dddd")</f>
        <v>jueves</v>
      </c>
      <c r="J3497" s="7" t="str">
        <f>TEXT(MONTH(Origen[[#This Row],[Fecha Compra]]),"MM")</f>
        <v>01</v>
      </c>
      <c r="K3497" s="7">
        <f>YEAR(Origen[[#This Row],[Fecha Compra]])</f>
        <v>2043</v>
      </c>
      <c r="L3497">
        <v>2</v>
      </c>
      <c r="M3497">
        <v>35</v>
      </c>
      <c r="N3497">
        <f>Origen[[#This Row],[Unidades]]*Origen[[#This Row],[PVP]]</f>
        <v>70</v>
      </c>
      <c r="O3497" s="1" t="s">
        <v>5</v>
      </c>
      <c r="P3497" s="1" t="s">
        <v>26</v>
      </c>
      <c r="Q3497" s="1" t="s">
        <v>75</v>
      </c>
      <c r="R3497" s="1" t="s">
        <v>35</v>
      </c>
      <c r="S3497" s="1" t="s">
        <v>36</v>
      </c>
      <c r="T3497" s="1" t="s">
        <v>57</v>
      </c>
      <c r="U3497" s="1" t="s">
        <v>58</v>
      </c>
    </row>
    <row r="3498" spans="1:21" x14ac:dyDescent="0.25">
      <c r="A3498">
        <v>3500</v>
      </c>
      <c r="B3498">
        <f>IF(IFERROR(VLOOKUP(Origen[[#This Row],[Customer ID]],A3499:A7397,1,FALSE),0)&gt;0,1,0)</f>
        <v>0</v>
      </c>
      <c r="C3498">
        <v>22</v>
      </c>
      <c r="D3498" s="1" t="s">
        <v>134</v>
      </c>
      <c r="E3498" s="1" t="str">
        <f>IF(Origen[[#This Row],[Genero Sin Depurar]]="","Desconocido",Origen[[#This Row],[Genero Sin Depurar]])</f>
        <v>Female</v>
      </c>
      <c r="F3498" s="1" t="s">
        <v>107</v>
      </c>
      <c r="G3498" s="1" t="s">
        <v>4</v>
      </c>
      <c r="H3498" s="2">
        <v>52290</v>
      </c>
      <c r="I3498" s="2" t="str">
        <f>TEXT(Origen[[#This Row],[Fecha Compra]],"dddd")</f>
        <v>sábado</v>
      </c>
      <c r="J3498" s="7" t="str">
        <f>TEXT(MONTH(Origen[[#This Row],[Fecha Compra]]),"MM")</f>
        <v>01</v>
      </c>
      <c r="K3498" s="7">
        <f>YEAR(Origen[[#This Row],[Fecha Compra]])</f>
        <v>2043</v>
      </c>
      <c r="L3498">
        <v>13</v>
      </c>
      <c r="M3498">
        <v>29</v>
      </c>
      <c r="N3498">
        <f>Origen[[#This Row],[Unidades]]*Origen[[#This Row],[PVP]]</f>
        <v>377</v>
      </c>
      <c r="O3498" s="1" t="s">
        <v>109</v>
      </c>
      <c r="P3498" s="1" t="s">
        <v>6</v>
      </c>
      <c r="Q3498" s="1" t="s">
        <v>108</v>
      </c>
      <c r="R3498" s="1" t="s">
        <v>39</v>
      </c>
      <c r="S3498" s="1" t="s">
        <v>27</v>
      </c>
      <c r="T3498" s="1" t="s">
        <v>28</v>
      </c>
      <c r="U3498" s="1" t="s">
        <v>79</v>
      </c>
    </row>
    <row r="3499" spans="1:21" x14ac:dyDescent="0.25">
      <c r="A3499">
        <v>3501</v>
      </c>
      <c r="B3499">
        <f>IF(IFERROR(VLOOKUP(Origen[[#This Row],[Customer ID]],A3500:A7398,1,FALSE),0)&gt;0,1,0)</f>
        <v>0</v>
      </c>
      <c r="C3499">
        <v>38</v>
      </c>
      <c r="D3499" s="1" t="s">
        <v>134</v>
      </c>
      <c r="E3499" s="1" t="str">
        <f>IF(Origen[[#This Row],[Genero Sin Depurar]]="","Desconocido",Origen[[#This Row],[Genero Sin Depurar]])</f>
        <v>Female</v>
      </c>
      <c r="F3499" s="1" t="s">
        <v>37</v>
      </c>
      <c r="G3499" s="1" t="s">
        <v>4</v>
      </c>
      <c r="H3499" s="2">
        <v>52292</v>
      </c>
      <c r="I3499" s="2" t="str">
        <f>TEXT(Origen[[#This Row],[Fecha Compra]],"dddd")</f>
        <v>lunes</v>
      </c>
      <c r="J3499" s="7" t="str">
        <f>TEXT(MONTH(Origen[[#This Row],[Fecha Compra]]),"MM")</f>
        <v>01</v>
      </c>
      <c r="K3499" s="7">
        <f>YEAR(Origen[[#This Row],[Fecha Compra]])</f>
        <v>2043</v>
      </c>
      <c r="L3499">
        <v>38</v>
      </c>
      <c r="M3499">
        <v>48</v>
      </c>
      <c r="N3499">
        <f>Origen[[#This Row],[Unidades]]*Origen[[#This Row],[PVP]]</f>
        <v>1824</v>
      </c>
      <c r="O3499" s="1" t="s">
        <v>29</v>
      </c>
      <c r="P3499" s="1" t="s">
        <v>18</v>
      </c>
      <c r="Q3499" s="1" t="s">
        <v>47</v>
      </c>
      <c r="R3499" s="1" t="s">
        <v>39</v>
      </c>
      <c r="S3499" s="1" t="s">
        <v>27</v>
      </c>
      <c r="T3499" s="1" t="s">
        <v>68</v>
      </c>
      <c r="U3499" s="1" t="s">
        <v>11</v>
      </c>
    </row>
    <row r="3500" spans="1:21" x14ac:dyDescent="0.25">
      <c r="A3500">
        <v>3502</v>
      </c>
      <c r="B3500">
        <f>IF(IFERROR(VLOOKUP(Origen[[#This Row],[Customer ID]],A3501:A7399,1,FALSE),0)&gt;0,1,0)</f>
        <v>0</v>
      </c>
      <c r="C3500">
        <v>53</v>
      </c>
      <c r="D3500" s="1" t="s">
        <v>134</v>
      </c>
      <c r="E3500" s="1" t="str">
        <f>IF(Origen[[#This Row],[Genero Sin Depurar]]="","Desconocido",Origen[[#This Row],[Genero Sin Depurar]])</f>
        <v>Female</v>
      </c>
      <c r="F3500" s="1" t="s">
        <v>53</v>
      </c>
      <c r="G3500" s="1" t="s">
        <v>24</v>
      </c>
      <c r="H3500" s="2">
        <v>52294</v>
      </c>
      <c r="I3500" s="2" t="str">
        <f>TEXT(Origen[[#This Row],[Fecha Compra]],"dddd")</f>
        <v>miércoles</v>
      </c>
      <c r="J3500" s="7" t="str">
        <f>TEXT(MONTH(Origen[[#This Row],[Fecha Compra]]),"MM")</f>
        <v>01</v>
      </c>
      <c r="K3500" s="7">
        <f>YEAR(Origen[[#This Row],[Fecha Compra]])</f>
        <v>2043</v>
      </c>
      <c r="L3500">
        <v>43</v>
      </c>
      <c r="M3500">
        <v>87</v>
      </c>
      <c r="N3500">
        <f>Origen[[#This Row],[Unidades]]*Origen[[#This Row],[PVP]]</f>
        <v>3741</v>
      </c>
      <c r="O3500" s="1" t="s">
        <v>127</v>
      </c>
      <c r="P3500" s="1" t="s">
        <v>26</v>
      </c>
      <c r="Q3500" s="1" t="s">
        <v>47</v>
      </c>
      <c r="R3500" s="1" t="s">
        <v>39</v>
      </c>
      <c r="S3500" s="1" t="s">
        <v>36</v>
      </c>
      <c r="T3500" s="1" t="s">
        <v>57</v>
      </c>
      <c r="U3500" s="1" t="s">
        <v>22</v>
      </c>
    </row>
    <row r="3501" spans="1:21" x14ac:dyDescent="0.25">
      <c r="A3501">
        <v>3503</v>
      </c>
      <c r="B3501">
        <f>IF(IFERROR(VLOOKUP(Origen[[#This Row],[Customer ID]],A3502:A7400,1,FALSE),0)&gt;0,1,0)</f>
        <v>0</v>
      </c>
      <c r="C3501">
        <v>31</v>
      </c>
      <c r="D3501" s="1" t="s">
        <v>134</v>
      </c>
      <c r="E3501" s="1" t="str">
        <f>IF(Origen[[#This Row],[Genero Sin Depurar]]="","Desconocido",Origen[[#This Row],[Genero Sin Depurar]])</f>
        <v>Female</v>
      </c>
      <c r="F3501" s="1" t="s">
        <v>114</v>
      </c>
      <c r="G3501" s="1" t="s">
        <v>49</v>
      </c>
      <c r="H3501" s="2">
        <v>52296</v>
      </c>
      <c r="I3501" s="2" t="str">
        <f>TEXT(Origen[[#This Row],[Fecha Compra]],"dddd")</f>
        <v>viernes</v>
      </c>
      <c r="J3501" s="7" t="str">
        <f>TEXT(MONTH(Origen[[#This Row],[Fecha Compra]]),"MM")</f>
        <v>01</v>
      </c>
      <c r="K3501" s="7">
        <f>YEAR(Origen[[#This Row],[Fecha Compra]])</f>
        <v>2043</v>
      </c>
      <c r="L3501">
        <v>26</v>
      </c>
      <c r="M3501">
        <v>62</v>
      </c>
      <c r="N3501">
        <f>Origen[[#This Row],[Unidades]]*Origen[[#This Row],[PVP]]</f>
        <v>1612</v>
      </c>
      <c r="O3501" s="1" t="s">
        <v>17</v>
      </c>
      <c r="P3501" s="1" t="s">
        <v>26</v>
      </c>
      <c r="Q3501" s="1" t="s">
        <v>78</v>
      </c>
      <c r="R3501" s="1" t="s">
        <v>39</v>
      </c>
      <c r="S3501" s="1" t="s">
        <v>27</v>
      </c>
      <c r="T3501" s="1" t="s">
        <v>57</v>
      </c>
      <c r="U3501" s="1" t="s">
        <v>40</v>
      </c>
    </row>
    <row r="3502" spans="1:21" x14ac:dyDescent="0.25">
      <c r="A3502">
        <v>3504</v>
      </c>
      <c r="B3502">
        <f>IF(IFERROR(VLOOKUP(Origen[[#This Row],[Customer ID]],A3503:A7401,1,FALSE),0)&gt;0,1,0)</f>
        <v>0</v>
      </c>
      <c r="C3502">
        <v>31</v>
      </c>
      <c r="D3502" s="1" t="s">
        <v>134</v>
      </c>
      <c r="E3502" s="1" t="str">
        <f>IF(Origen[[#This Row],[Genero Sin Depurar]]="","Desconocido",Origen[[#This Row],[Genero Sin Depurar]])</f>
        <v>Female</v>
      </c>
      <c r="F3502" s="1" t="s">
        <v>37</v>
      </c>
      <c r="G3502" s="1" t="s">
        <v>4</v>
      </c>
      <c r="H3502" s="2">
        <v>52298</v>
      </c>
      <c r="I3502" s="2" t="str">
        <f>TEXT(Origen[[#This Row],[Fecha Compra]],"dddd")</f>
        <v>domingo</v>
      </c>
      <c r="J3502" s="7" t="str">
        <f>TEXT(MONTH(Origen[[#This Row],[Fecha Compra]]),"MM")</f>
        <v>01</v>
      </c>
      <c r="K3502" s="7">
        <f>YEAR(Origen[[#This Row],[Fecha Compra]])</f>
        <v>2043</v>
      </c>
      <c r="L3502">
        <v>39</v>
      </c>
      <c r="M3502">
        <v>96</v>
      </c>
      <c r="N3502">
        <f>Origen[[#This Row],[Unidades]]*Origen[[#This Row],[PVP]]</f>
        <v>3744</v>
      </c>
      <c r="O3502" s="1" t="s">
        <v>127</v>
      </c>
      <c r="P3502" s="1" t="s">
        <v>26</v>
      </c>
      <c r="Q3502" s="1" t="s">
        <v>51</v>
      </c>
      <c r="R3502" s="1" t="s">
        <v>19</v>
      </c>
      <c r="S3502" s="1" t="s">
        <v>20</v>
      </c>
      <c r="T3502" s="1" t="s">
        <v>15</v>
      </c>
      <c r="U3502" s="1" t="s">
        <v>22</v>
      </c>
    </row>
    <row r="3503" spans="1:21" x14ac:dyDescent="0.25">
      <c r="A3503">
        <v>3505</v>
      </c>
      <c r="B3503">
        <f>IF(IFERROR(VLOOKUP(Origen[[#This Row],[Customer ID]],A3504:A7402,1,FALSE),0)&gt;0,1,0)</f>
        <v>0</v>
      </c>
      <c r="C3503">
        <v>65</v>
      </c>
      <c r="D3503" s="1" t="s">
        <v>134</v>
      </c>
      <c r="E3503" s="1" t="str">
        <f>IF(Origen[[#This Row],[Genero Sin Depurar]]="","Desconocido",Origen[[#This Row],[Genero Sin Depurar]])</f>
        <v>Female</v>
      </c>
      <c r="F3503" s="1" t="s">
        <v>48</v>
      </c>
      <c r="G3503" s="1" t="s">
        <v>49</v>
      </c>
      <c r="H3503" s="2">
        <v>52300</v>
      </c>
      <c r="I3503" s="2" t="str">
        <f>TEXT(Origen[[#This Row],[Fecha Compra]],"dddd")</f>
        <v>martes</v>
      </c>
      <c r="J3503" s="7" t="str">
        <f>TEXT(MONTH(Origen[[#This Row],[Fecha Compra]]),"MM")</f>
        <v>01</v>
      </c>
      <c r="K3503" s="7">
        <f>YEAR(Origen[[#This Row],[Fecha Compra]])</f>
        <v>2043</v>
      </c>
      <c r="L3503">
        <v>50</v>
      </c>
      <c r="M3503">
        <v>41</v>
      </c>
      <c r="N3503">
        <f>Origen[[#This Row],[Unidades]]*Origen[[#This Row],[PVP]]</f>
        <v>2050</v>
      </c>
      <c r="O3503" s="1" t="s">
        <v>59</v>
      </c>
      <c r="P3503" s="1" t="s">
        <v>18</v>
      </c>
      <c r="Q3503" s="1" t="s">
        <v>65</v>
      </c>
      <c r="R3503" s="1" t="s">
        <v>39</v>
      </c>
      <c r="S3503" s="1" t="s">
        <v>27</v>
      </c>
      <c r="T3503" s="1" t="s">
        <v>10</v>
      </c>
      <c r="U3503" s="1" t="s">
        <v>70</v>
      </c>
    </row>
    <row r="3504" spans="1:21" x14ac:dyDescent="0.25">
      <c r="A3504">
        <v>3506</v>
      </c>
      <c r="B3504">
        <f>IF(IFERROR(VLOOKUP(Origen[[#This Row],[Customer ID]],A3505:A7403,1,FALSE),0)&gt;0,1,0)</f>
        <v>0</v>
      </c>
      <c r="C3504">
        <v>48</v>
      </c>
      <c r="D3504" s="1" t="s">
        <v>134</v>
      </c>
      <c r="E3504" s="1" t="str">
        <f>IF(Origen[[#This Row],[Genero Sin Depurar]]="","Desconocido",Origen[[#This Row],[Genero Sin Depurar]])</f>
        <v>Female</v>
      </c>
      <c r="F3504" s="1" t="s">
        <v>88</v>
      </c>
      <c r="G3504" s="1" t="s">
        <v>49</v>
      </c>
      <c r="H3504" s="2">
        <v>52302</v>
      </c>
      <c r="I3504" s="2" t="str">
        <f>TEXT(Origen[[#This Row],[Fecha Compra]],"dddd")</f>
        <v>jueves</v>
      </c>
      <c r="J3504" s="7" t="str">
        <f>TEXT(MONTH(Origen[[#This Row],[Fecha Compra]]),"MM")</f>
        <v>01</v>
      </c>
      <c r="K3504" s="7">
        <f>YEAR(Origen[[#This Row],[Fecha Compra]])</f>
        <v>2043</v>
      </c>
      <c r="L3504">
        <v>40</v>
      </c>
      <c r="M3504">
        <v>42</v>
      </c>
      <c r="N3504">
        <f>Origen[[#This Row],[Unidades]]*Origen[[#This Row],[PVP]]</f>
        <v>1680</v>
      </c>
      <c r="O3504" s="1" t="s">
        <v>98</v>
      </c>
      <c r="P3504" s="1" t="s">
        <v>6</v>
      </c>
      <c r="Q3504" s="1" t="s">
        <v>90</v>
      </c>
      <c r="R3504" s="1" t="s">
        <v>8</v>
      </c>
      <c r="S3504" s="1" t="s">
        <v>52</v>
      </c>
      <c r="T3504" s="1" t="s">
        <v>57</v>
      </c>
      <c r="U3504" s="1" t="s">
        <v>79</v>
      </c>
    </row>
    <row r="3505" spans="1:21" x14ac:dyDescent="0.25">
      <c r="A3505">
        <v>3507</v>
      </c>
      <c r="B3505">
        <f>IF(IFERROR(VLOOKUP(Origen[[#This Row],[Customer ID]],A3506:A7404,1,FALSE),0)&gt;0,1,0)</f>
        <v>0</v>
      </c>
      <c r="C3505">
        <v>18</v>
      </c>
      <c r="D3505" s="1" t="s">
        <v>134</v>
      </c>
      <c r="E3505" s="1" t="str">
        <f>IF(Origen[[#This Row],[Genero Sin Depurar]]="","Desconocido",Origen[[#This Row],[Genero Sin Depurar]])</f>
        <v>Female</v>
      </c>
      <c r="F3505" s="1" t="s">
        <v>37</v>
      </c>
      <c r="G3505" s="1" t="s">
        <v>4</v>
      </c>
      <c r="H3505" s="2">
        <v>52304</v>
      </c>
      <c r="I3505" s="2" t="str">
        <f>TEXT(Origen[[#This Row],[Fecha Compra]],"dddd")</f>
        <v>sábado</v>
      </c>
      <c r="J3505" s="7" t="str">
        <f>TEXT(MONTH(Origen[[#This Row],[Fecha Compra]]),"MM")</f>
        <v>01</v>
      </c>
      <c r="K3505" s="7">
        <f>YEAR(Origen[[#This Row],[Fecha Compra]])</f>
        <v>2043</v>
      </c>
      <c r="L3505">
        <v>12</v>
      </c>
      <c r="M3505">
        <v>57</v>
      </c>
      <c r="N3505">
        <f>Origen[[#This Row],[Unidades]]*Origen[[#This Row],[PVP]]</f>
        <v>684</v>
      </c>
      <c r="O3505" s="1" t="s">
        <v>97</v>
      </c>
      <c r="P3505" s="1" t="s">
        <v>6</v>
      </c>
      <c r="Q3505" s="1" t="s">
        <v>60</v>
      </c>
      <c r="R3505" s="1" t="s">
        <v>8</v>
      </c>
      <c r="S3505" s="1" t="s">
        <v>52</v>
      </c>
      <c r="T3505" s="1" t="s">
        <v>15</v>
      </c>
      <c r="U3505" s="1" t="s">
        <v>11</v>
      </c>
    </row>
    <row r="3506" spans="1:21" x14ac:dyDescent="0.25">
      <c r="A3506">
        <v>3508</v>
      </c>
      <c r="B3506">
        <f>IF(IFERROR(VLOOKUP(Origen[[#This Row],[Customer ID]],A3507:A7405,1,FALSE),0)&gt;0,1,0)</f>
        <v>0</v>
      </c>
      <c r="C3506">
        <v>46</v>
      </c>
      <c r="D3506" s="1" t="s">
        <v>134</v>
      </c>
      <c r="E3506" s="1" t="str">
        <f>IF(Origen[[#This Row],[Genero Sin Depurar]]="","Desconocido",Origen[[#This Row],[Genero Sin Depurar]])</f>
        <v>Female</v>
      </c>
      <c r="F3506" s="1" t="s">
        <v>48</v>
      </c>
      <c r="G3506" s="1" t="s">
        <v>49</v>
      </c>
      <c r="H3506" s="2">
        <v>52306</v>
      </c>
      <c r="I3506" s="2" t="str">
        <f>TEXT(Origen[[#This Row],[Fecha Compra]],"dddd")</f>
        <v>lunes</v>
      </c>
      <c r="J3506" s="7" t="str">
        <f>TEXT(MONTH(Origen[[#This Row],[Fecha Compra]]),"MM")</f>
        <v>01</v>
      </c>
      <c r="K3506" s="7">
        <f>YEAR(Origen[[#This Row],[Fecha Compra]])</f>
        <v>2043</v>
      </c>
      <c r="L3506">
        <v>33</v>
      </c>
      <c r="M3506">
        <v>65</v>
      </c>
      <c r="N3506">
        <f>Origen[[#This Row],[Unidades]]*Origen[[#This Row],[PVP]]</f>
        <v>2145</v>
      </c>
      <c r="O3506" s="1" t="s">
        <v>94</v>
      </c>
      <c r="P3506" s="1" t="s">
        <v>18</v>
      </c>
      <c r="Q3506" s="1" t="s">
        <v>55</v>
      </c>
      <c r="R3506" s="1" t="s">
        <v>19</v>
      </c>
      <c r="S3506" s="1" t="s">
        <v>56</v>
      </c>
      <c r="T3506" s="1" t="s">
        <v>21</v>
      </c>
      <c r="U3506" s="1" t="s">
        <v>79</v>
      </c>
    </row>
    <row r="3507" spans="1:21" x14ac:dyDescent="0.25">
      <c r="A3507">
        <v>3509</v>
      </c>
      <c r="B3507">
        <f>IF(IFERROR(VLOOKUP(Origen[[#This Row],[Customer ID]],A3508:A7406,1,FALSE),0)&gt;0,1,0)</f>
        <v>0</v>
      </c>
      <c r="C3507">
        <v>52</v>
      </c>
      <c r="D3507" s="1" t="s">
        <v>134</v>
      </c>
      <c r="E3507" s="1" t="str">
        <f>IF(Origen[[#This Row],[Genero Sin Depurar]]="","Desconocido",Origen[[#This Row],[Genero Sin Depurar]])</f>
        <v>Female</v>
      </c>
      <c r="F3507" s="1" t="s">
        <v>77</v>
      </c>
      <c r="G3507" s="1" t="s">
        <v>4</v>
      </c>
      <c r="H3507" s="2">
        <v>52308</v>
      </c>
      <c r="I3507" s="2" t="str">
        <f>TEXT(Origen[[#This Row],[Fecha Compra]],"dddd")</f>
        <v>miércoles</v>
      </c>
      <c r="J3507" s="7" t="str">
        <f>TEXT(MONTH(Origen[[#This Row],[Fecha Compra]]),"MM")</f>
        <v>01</v>
      </c>
      <c r="K3507" s="7">
        <f>YEAR(Origen[[#This Row],[Fecha Compra]])</f>
        <v>2043</v>
      </c>
      <c r="L3507">
        <v>49</v>
      </c>
      <c r="M3507">
        <v>54</v>
      </c>
      <c r="N3507">
        <f>Origen[[#This Row],[Unidades]]*Origen[[#This Row],[PVP]]</f>
        <v>2646</v>
      </c>
      <c r="O3507" s="1" t="s">
        <v>120</v>
      </c>
      <c r="P3507" s="1" t="s">
        <v>26</v>
      </c>
      <c r="Q3507" s="1" t="s">
        <v>7</v>
      </c>
      <c r="R3507" s="1" t="s">
        <v>39</v>
      </c>
      <c r="S3507" s="1" t="s">
        <v>36</v>
      </c>
      <c r="T3507" s="1" t="s">
        <v>57</v>
      </c>
      <c r="U3507" s="1" t="s">
        <v>22</v>
      </c>
    </row>
    <row r="3508" spans="1:21" x14ac:dyDescent="0.25">
      <c r="A3508">
        <v>3510</v>
      </c>
      <c r="B3508">
        <f>IF(IFERROR(VLOOKUP(Origen[[#This Row],[Customer ID]],A3509:A7407,1,FALSE),0)&gt;0,1,0)</f>
        <v>0</v>
      </c>
      <c r="C3508">
        <v>50</v>
      </c>
      <c r="D3508" s="1" t="s">
        <v>134</v>
      </c>
      <c r="E3508" s="1" t="str">
        <f>IF(Origen[[#This Row],[Genero Sin Depurar]]="","Desconocido",Origen[[#This Row],[Genero Sin Depurar]])</f>
        <v>Female</v>
      </c>
      <c r="F3508" s="1" t="s">
        <v>95</v>
      </c>
      <c r="G3508" s="1" t="s">
        <v>4</v>
      </c>
      <c r="H3508" s="2">
        <v>52310</v>
      </c>
      <c r="I3508" s="2" t="str">
        <f>TEXT(Origen[[#This Row],[Fecha Compra]],"dddd")</f>
        <v>viernes</v>
      </c>
      <c r="J3508" s="7" t="str">
        <f>TEXT(MONTH(Origen[[#This Row],[Fecha Compra]]),"MM")</f>
        <v>01</v>
      </c>
      <c r="K3508" s="7">
        <f>YEAR(Origen[[#This Row],[Fecha Compra]])</f>
        <v>2043</v>
      </c>
      <c r="L3508">
        <v>43</v>
      </c>
      <c r="M3508">
        <v>22</v>
      </c>
      <c r="N3508">
        <f>Origen[[#This Row],[Unidades]]*Origen[[#This Row],[PVP]]</f>
        <v>946</v>
      </c>
      <c r="O3508" s="1" t="s">
        <v>105</v>
      </c>
      <c r="P3508" s="1" t="s">
        <v>6</v>
      </c>
      <c r="Q3508" s="1" t="s">
        <v>92</v>
      </c>
      <c r="R3508" s="1" t="s">
        <v>8</v>
      </c>
      <c r="S3508" s="1" t="s">
        <v>27</v>
      </c>
      <c r="T3508" s="1" t="s">
        <v>10</v>
      </c>
      <c r="U3508" s="1" t="s">
        <v>58</v>
      </c>
    </row>
    <row r="3509" spans="1:21" x14ac:dyDescent="0.25">
      <c r="A3509">
        <v>3511</v>
      </c>
      <c r="B3509">
        <f>IF(IFERROR(VLOOKUP(Origen[[#This Row],[Customer ID]],A3510:A7408,1,FALSE),0)&gt;0,1,0)</f>
        <v>0</v>
      </c>
      <c r="C3509">
        <v>49</v>
      </c>
      <c r="D3509" s="1" t="s">
        <v>134</v>
      </c>
      <c r="E3509" s="1" t="str">
        <f>IF(Origen[[#This Row],[Genero Sin Depurar]]="","Desconocido",Origen[[#This Row],[Genero Sin Depurar]])</f>
        <v>Female</v>
      </c>
      <c r="F3509" s="1" t="s">
        <v>32</v>
      </c>
      <c r="G3509" s="1" t="s">
        <v>24</v>
      </c>
      <c r="H3509" s="2">
        <v>52312</v>
      </c>
      <c r="I3509" s="2" t="str">
        <f>TEXT(Origen[[#This Row],[Fecha Compra]],"dddd")</f>
        <v>domingo</v>
      </c>
      <c r="J3509" s="7" t="str">
        <f>TEXT(MONTH(Origen[[#This Row],[Fecha Compra]]),"MM")</f>
        <v>01</v>
      </c>
      <c r="K3509" s="7">
        <f>YEAR(Origen[[#This Row],[Fecha Compra]])</f>
        <v>2043</v>
      </c>
      <c r="L3509">
        <v>14</v>
      </c>
      <c r="M3509">
        <v>96</v>
      </c>
      <c r="N3509">
        <f>Origen[[#This Row],[Unidades]]*Origen[[#This Row],[PVP]]</f>
        <v>1344</v>
      </c>
      <c r="O3509" s="1" t="s">
        <v>120</v>
      </c>
      <c r="P3509" s="1" t="s">
        <v>18</v>
      </c>
      <c r="Q3509" s="1" t="s">
        <v>103</v>
      </c>
      <c r="R3509" s="1" t="s">
        <v>39</v>
      </c>
      <c r="S3509" s="1" t="s">
        <v>52</v>
      </c>
      <c r="T3509" s="1" t="s">
        <v>10</v>
      </c>
      <c r="U3509" s="1" t="s">
        <v>70</v>
      </c>
    </row>
    <row r="3510" spans="1:21" x14ac:dyDescent="0.25">
      <c r="A3510">
        <v>3512</v>
      </c>
      <c r="B3510">
        <f>IF(IFERROR(VLOOKUP(Origen[[#This Row],[Customer ID]],A3511:A7409,1,FALSE),0)&gt;0,1,0)</f>
        <v>0</v>
      </c>
      <c r="C3510">
        <v>69</v>
      </c>
      <c r="D3510" s="1" t="s">
        <v>134</v>
      </c>
      <c r="E3510" s="1" t="str">
        <f>IF(Origen[[#This Row],[Genero Sin Depurar]]="","Desconocido",Origen[[#This Row],[Genero Sin Depurar]])</f>
        <v>Female</v>
      </c>
      <c r="F3510" s="1" t="s">
        <v>88</v>
      </c>
      <c r="G3510" s="1" t="s">
        <v>49</v>
      </c>
      <c r="H3510" s="2">
        <v>52314</v>
      </c>
      <c r="I3510" s="2" t="str">
        <f>TEXT(Origen[[#This Row],[Fecha Compra]],"dddd")</f>
        <v>martes</v>
      </c>
      <c r="J3510" s="7" t="str">
        <f>TEXT(MONTH(Origen[[#This Row],[Fecha Compra]]),"MM")</f>
        <v>01</v>
      </c>
      <c r="K3510" s="7">
        <f>YEAR(Origen[[#This Row],[Fecha Compra]])</f>
        <v>2043</v>
      </c>
      <c r="L3510">
        <v>21</v>
      </c>
      <c r="M3510">
        <v>81</v>
      </c>
      <c r="N3510">
        <f>Origen[[#This Row],[Unidades]]*Origen[[#This Row],[PVP]]</f>
        <v>1701</v>
      </c>
      <c r="O3510" s="1" t="s">
        <v>73</v>
      </c>
      <c r="P3510" s="1" t="s">
        <v>26</v>
      </c>
      <c r="Q3510" s="1" t="s">
        <v>126</v>
      </c>
      <c r="R3510" s="1" t="s">
        <v>35</v>
      </c>
      <c r="S3510" s="1" t="s">
        <v>52</v>
      </c>
      <c r="T3510" s="1" t="s">
        <v>21</v>
      </c>
      <c r="U3510" s="1" t="s">
        <v>79</v>
      </c>
    </row>
    <row r="3511" spans="1:21" x14ac:dyDescent="0.25">
      <c r="A3511">
        <v>3513</v>
      </c>
      <c r="B3511">
        <f>IF(IFERROR(VLOOKUP(Origen[[#This Row],[Customer ID]],A3512:A7410,1,FALSE),0)&gt;0,1,0)</f>
        <v>0</v>
      </c>
      <c r="C3511">
        <v>36</v>
      </c>
      <c r="D3511" s="1" t="s">
        <v>134</v>
      </c>
      <c r="E3511" s="1" t="str">
        <f>IF(Origen[[#This Row],[Genero Sin Depurar]]="","Desconocido",Origen[[#This Row],[Genero Sin Depurar]])</f>
        <v>Female</v>
      </c>
      <c r="F3511" s="1" t="s">
        <v>37</v>
      </c>
      <c r="G3511" s="1" t="s">
        <v>4</v>
      </c>
      <c r="H3511" s="2">
        <v>52316</v>
      </c>
      <c r="I3511" s="2" t="str">
        <f>TEXT(Origen[[#This Row],[Fecha Compra]],"dddd")</f>
        <v>jueves</v>
      </c>
      <c r="J3511" s="7" t="str">
        <f>TEXT(MONTH(Origen[[#This Row],[Fecha Compra]]),"MM")</f>
        <v>01</v>
      </c>
      <c r="K3511" s="7">
        <f>YEAR(Origen[[#This Row],[Fecha Compra]])</f>
        <v>2043</v>
      </c>
      <c r="L3511">
        <v>31</v>
      </c>
      <c r="M3511">
        <v>46</v>
      </c>
      <c r="N3511">
        <f>Origen[[#This Row],[Unidades]]*Origen[[#This Row],[PVP]]</f>
        <v>1426</v>
      </c>
      <c r="O3511" s="1" t="s">
        <v>5</v>
      </c>
      <c r="P3511" s="1" t="s">
        <v>26</v>
      </c>
      <c r="Q3511" s="1" t="s">
        <v>34</v>
      </c>
      <c r="R3511" s="1" t="s">
        <v>39</v>
      </c>
      <c r="S3511" s="1" t="s">
        <v>20</v>
      </c>
      <c r="T3511" s="1" t="s">
        <v>68</v>
      </c>
      <c r="U3511" s="1" t="s">
        <v>40</v>
      </c>
    </row>
    <row r="3512" spans="1:21" x14ac:dyDescent="0.25">
      <c r="A3512">
        <v>3514</v>
      </c>
      <c r="B3512">
        <f>IF(IFERROR(VLOOKUP(Origen[[#This Row],[Customer ID]],A3513:A7411,1,FALSE),0)&gt;0,1,0)</f>
        <v>0</v>
      </c>
      <c r="C3512">
        <v>30</v>
      </c>
      <c r="D3512" s="1" t="s">
        <v>134</v>
      </c>
      <c r="E3512" s="1" t="str">
        <f>IF(Origen[[#This Row],[Genero Sin Depurar]]="","Desconocido",Origen[[#This Row],[Genero Sin Depurar]])</f>
        <v>Female</v>
      </c>
      <c r="F3512" s="1" t="s">
        <v>3</v>
      </c>
      <c r="G3512" s="1" t="s">
        <v>4</v>
      </c>
      <c r="H3512" s="2">
        <v>52318</v>
      </c>
      <c r="I3512" s="2" t="str">
        <f>TEXT(Origen[[#This Row],[Fecha Compra]],"dddd")</f>
        <v>sábado</v>
      </c>
      <c r="J3512" s="7" t="str">
        <f>TEXT(MONTH(Origen[[#This Row],[Fecha Compra]]),"MM")</f>
        <v>01</v>
      </c>
      <c r="K3512" s="7">
        <f>YEAR(Origen[[#This Row],[Fecha Compra]])</f>
        <v>2043</v>
      </c>
      <c r="L3512">
        <v>29</v>
      </c>
      <c r="M3512">
        <v>74</v>
      </c>
      <c r="N3512">
        <f>Origen[[#This Row],[Unidades]]*Origen[[#This Row],[PVP]]</f>
        <v>2146</v>
      </c>
      <c r="O3512" s="1" t="s">
        <v>102</v>
      </c>
      <c r="P3512" s="1" t="s">
        <v>74</v>
      </c>
      <c r="Q3512" s="1" t="s">
        <v>43</v>
      </c>
      <c r="R3512" s="1" t="s">
        <v>19</v>
      </c>
      <c r="S3512" s="1" t="s">
        <v>56</v>
      </c>
      <c r="T3512" s="1" t="s">
        <v>21</v>
      </c>
      <c r="U3512" s="1" t="s">
        <v>11</v>
      </c>
    </row>
    <row r="3513" spans="1:21" x14ac:dyDescent="0.25">
      <c r="A3513">
        <v>3515</v>
      </c>
      <c r="B3513">
        <f>IF(IFERROR(VLOOKUP(Origen[[#This Row],[Customer ID]],A3514:A7412,1,FALSE),0)&gt;0,1,0)</f>
        <v>0</v>
      </c>
      <c r="C3513">
        <v>25</v>
      </c>
      <c r="D3513" s="1" t="s">
        <v>134</v>
      </c>
      <c r="E3513" s="1" t="str">
        <f>IF(Origen[[#This Row],[Genero Sin Depurar]]="","Desconocido",Origen[[#This Row],[Genero Sin Depurar]])</f>
        <v>Female</v>
      </c>
      <c r="F3513" s="1" t="s">
        <v>32</v>
      </c>
      <c r="G3513" s="1" t="s">
        <v>24</v>
      </c>
      <c r="H3513" s="2">
        <v>52320</v>
      </c>
      <c r="I3513" s="2" t="str">
        <f>TEXT(Origen[[#This Row],[Fecha Compra]],"dddd")</f>
        <v>lunes</v>
      </c>
      <c r="J3513" s="7" t="str">
        <f>TEXT(MONTH(Origen[[#This Row],[Fecha Compra]]),"MM")</f>
        <v>01</v>
      </c>
      <c r="K3513" s="7">
        <f>YEAR(Origen[[#This Row],[Fecha Compra]])</f>
        <v>2043</v>
      </c>
      <c r="L3513">
        <v>32</v>
      </c>
      <c r="M3513">
        <v>50</v>
      </c>
      <c r="N3513">
        <f>Origen[[#This Row],[Unidades]]*Origen[[#This Row],[PVP]]</f>
        <v>1600</v>
      </c>
      <c r="O3513" s="1" t="s">
        <v>124</v>
      </c>
      <c r="P3513" s="1" t="s">
        <v>74</v>
      </c>
      <c r="Q3513" s="1" t="s">
        <v>7</v>
      </c>
      <c r="R3513" s="1" t="s">
        <v>8</v>
      </c>
      <c r="S3513" s="1" t="s">
        <v>9</v>
      </c>
      <c r="T3513" s="1" t="s">
        <v>15</v>
      </c>
      <c r="U3513" s="1" t="s">
        <v>70</v>
      </c>
    </row>
    <row r="3514" spans="1:21" x14ac:dyDescent="0.25">
      <c r="A3514">
        <v>3516</v>
      </c>
      <c r="B3514">
        <f>IF(IFERROR(VLOOKUP(Origen[[#This Row],[Customer ID]],A3515:A7413,1,FALSE),0)&gt;0,1,0)</f>
        <v>0</v>
      </c>
      <c r="C3514">
        <v>19</v>
      </c>
      <c r="D3514" s="1" t="s">
        <v>134</v>
      </c>
      <c r="E3514" s="1" t="str">
        <f>IF(Origen[[#This Row],[Genero Sin Depurar]]="","Desconocido",Origen[[#This Row],[Genero Sin Depurar]])</f>
        <v>Female</v>
      </c>
      <c r="F3514" s="1" t="s">
        <v>63</v>
      </c>
      <c r="G3514" s="1" t="s">
        <v>4</v>
      </c>
      <c r="H3514" s="2">
        <v>52322</v>
      </c>
      <c r="I3514" s="2" t="str">
        <f>TEXT(Origen[[#This Row],[Fecha Compra]],"dddd")</f>
        <v>miércoles</v>
      </c>
      <c r="J3514" s="7" t="str">
        <f>TEXT(MONTH(Origen[[#This Row],[Fecha Compra]]),"MM")</f>
        <v>01</v>
      </c>
      <c r="K3514" s="7">
        <f>YEAR(Origen[[#This Row],[Fecha Compra]])</f>
        <v>2043</v>
      </c>
      <c r="L3514">
        <v>16</v>
      </c>
      <c r="M3514">
        <v>80</v>
      </c>
      <c r="N3514">
        <f>Origen[[#This Row],[Unidades]]*Origen[[#This Row],[PVP]]</f>
        <v>1280</v>
      </c>
      <c r="O3514" s="1" t="s">
        <v>129</v>
      </c>
      <c r="P3514" s="1" t="s">
        <v>74</v>
      </c>
      <c r="Q3514" s="1" t="s">
        <v>43</v>
      </c>
      <c r="R3514" s="1" t="s">
        <v>8</v>
      </c>
      <c r="S3514" s="1" t="s">
        <v>27</v>
      </c>
      <c r="T3514" s="1" t="s">
        <v>68</v>
      </c>
      <c r="U3514" s="1" t="s">
        <v>58</v>
      </c>
    </row>
    <row r="3515" spans="1:21" x14ac:dyDescent="0.25">
      <c r="A3515">
        <v>3517</v>
      </c>
      <c r="B3515">
        <f>IF(IFERROR(VLOOKUP(Origen[[#This Row],[Customer ID]],A3516:A7414,1,FALSE),0)&gt;0,1,0)</f>
        <v>0</v>
      </c>
      <c r="C3515">
        <v>34</v>
      </c>
      <c r="D3515" s="1" t="s">
        <v>134</v>
      </c>
      <c r="E3515" s="1" t="str">
        <f>IF(Origen[[#This Row],[Genero Sin Depurar]]="","Desconocido",Origen[[#This Row],[Genero Sin Depurar]])</f>
        <v>Female</v>
      </c>
      <c r="F3515" s="1" t="s">
        <v>119</v>
      </c>
      <c r="G3515" s="1" t="s">
        <v>24</v>
      </c>
      <c r="H3515" s="2">
        <v>52324</v>
      </c>
      <c r="I3515" s="2" t="str">
        <f>TEXT(Origen[[#This Row],[Fecha Compra]],"dddd")</f>
        <v>viernes</v>
      </c>
      <c r="J3515" s="7" t="str">
        <f>TEXT(MONTH(Origen[[#This Row],[Fecha Compra]]),"MM")</f>
        <v>01</v>
      </c>
      <c r="K3515" s="7">
        <f>YEAR(Origen[[#This Row],[Fecha Compra]])</f>
        <v>2043</v>
      </c>
      <c r="L3515">
        <v>38</v>
      </c>
      <c r="M3515">
        <v>56</v>
      </c>
      <c r="N3515">
        <f>Origen[[#This Row],[Unidades]]*Origen[[#This Row],[PVP]]</f>
        <v>2128</v>
      </c>
      <c r="O3515" s="1" t="s">
        <v>113</v>
      </c>
      <c r="P3515" s="1" t="s">
        <v>18</v>
      </c>
      <c r="Q3515" s="1" t="s">
        <v>34</v>
      </c>
      <c r="R3515" s="1" t="s">
        <v>35</v>
      </c>
      <c r="S3515" s="1" t="s">
        <v>20</v>
      </c>
      <c r="T3515" s="1" t="s">
        <v>28</v>
      </c>
      <c r="U3515" s="1" t="s">
        <v>58</v>
      </c>
    </row>
    <row r="3516" spans="1:21" x14ac:dyDescent="0.25">
      <c r="A3516">
        <v>3518</v>
      </c>
      <c r="B3516">
        <f>IF(IFERROR(VLOOKUP(Origen[[#This Row],[Customer ID]],A3517:A7415,1,FALSE),0)&gt;0,1,0)</f>
        <v>0</v>
      </c>
      <c r="C3516">
        <v>29</v>
      </c>
      <c r="D3516" s="1" t="s">
        <v>134</v>
      </c>
      <c r="E3516" s="1" t="str">
        <f>IF(Origen[[#This Row],[Genero Sin Depurar]]="","Desconocido",Origen[[#This Row],[Genero Sin Depurar]])</f>
        <v>Female</v>
      </c>
      <c r="F3516" s="1" t="s">
        <v>69</v>
      </c>
      <c r="G3516" s="1" t="s">
        <v>4</v>
      </c>
      <c r="H3516" s="2">
        <v>52326</v>
      </c>
      <c r="I3516" s="2" t="str">
        <f>TEXT(Origen[[#This Row],[Fecha Compra]],"dddd")</f>
        <v>domingo</v>
      </c>
      <c r="J3516" s="7" t="str">
        <f>TEXT(MONTH(Origen[[#This Row],[Fecha Compra]]),"MM")</f>
        <v>01</v>
      </c>
      <c r="K3516" s="7">
        <f>YEAR(Origen[[#This Row],[Fecha Compra]])</f>
        <v>2043</v>
      </c>
      <c r="L3516">
        <v>34</v>
      </c>
      <c r="M3516">
        <v>69</v>
      </c>
      <c r="N3516">
        <f>Origen[[#This Row],[Unidades]]*Origen[[#This Row],[PVP]]</f>
        <v>2346</v>
      </c>
      <c r="O3516" s="1" t="s">
        <v>104</v>
      </c>
      <c r="P3516" s="1" t="s">
        <v>26</v>
      </c>
      <c r="Q3516" s="1" t="s">
        <v>103</v>
      </c>
      <c r="R3516" s="1" t="s">
        <v>8</v>
      </c>
      <c r="S3516" s="1" t="s">
        <v>27</v>
      </c>
      <c r="T3516" s="1" t="s">
        <v>68</v>
      </c>
      <c r="U3516" s="1" t="s">
        <v>79</v>
      </c>
    </row>
    <row r="3517" spans="1:21" x14ac:dyDescent="0.25">
      <c r="A3517">
        <v>3519</v>
      </c>
      <c r="B3517">
        <f>IF(IFERROR(VLOOKUP(Origen[[#This Row],[Customer ID]],A3518:A7416,1,FALSE),0)&gt;0,1,0)</f>
        <v>0</v>
      </c>
      <c r="C3517">
        <v>50</v>
      </c>
      <c r="D3517" s="1" t="s">
        <v>134</v>
      </c>
      <c r="E3517" s="1" t="str">
        <f>IF(Origen[[#This Row],[Genero Sin Depurar]]="","Desconocido",Origen[[#This Row],[Genero Sin Depurar]])</f>
        <v>Female</v>
      </c>
      <c r="F3517" s="1" t="s">
        <v>37</v>
      </c>
      <c r="G3517" s="1" t="s">
        <v>4</v>
      </c>
      <c r="H3517" s="2">
        <v>52328</v>
      </c>
      <c r="I3517" s="2" t="str">
        <f>TEXT(Origen[[#This Row],[Fecha Compra]],"dddd")</f>
        <v>martes</v>
      </c>
      <c r="J3517" s="7" t="str">
        <f>TEXT(MONTH(Origen[[#This Row],[Fecha Compra]]),"MM")</f>
        <v>01</v>
      </c>
      <c r="K3517" s="7">
        <f>YEAR(Origen[[#This Row],[Fecha Compra]])</f>
        <v>2043</v>
      </c>
      <c r="L3517">
        <v>30</v>
      </c>
      <c r="M3517">
        <v>97</v>
      </c>
      <c r="N3517">
        <f>Origen[[#This Row],[Unidades]]*Origen[[#This Row],[PVP]]</f>
        <v>2910</v>
      </c>
      <c r="O3517" s="1" t="s">
        <v>94</v>
      </c>
      <c r="P3517" s="1" t="s">
        <v>26</v>
      </c>
      <c r="Q3517" s="1" t="s">
        <v>76</v>
      </c>
      <c r="R3517" s="1" t="s">
        <v>19</v>
      </c>
      <c r="S3517" s="1" t="s">
        <v>36</v>
      </c>
      <c r="T3517" s="1" t="s">
        <v>28</v>
      </c>
      <c r="U3517" s="1" t="s">
        <v>40</v>
      </c>
    </row>
    <row r="3518" spans="1:21" x14ac:dyDescent="0.25">
      <c r="A3518">
        <v>3520</v>
      </c>
      <c r="B3518">
        <f>IF(IFERROR(VLOOKUP(Origen[[#This Row],[Customer ID]],A3519:A7417,1,FALSE),0)&gt;0,1,0)</f>
        <v>0</v>
      </c>
      <c r="C3518">
        <v>31</v>
      </c>
      <c r="D3518" s="1" t="s">
        <v>134</v>
      </c>
      <c r="E3518" s="1" t="str">
        <f>IF(Origen[[#This Row],[Genero Sin Depurar]]="","Desconocido",Origen[[#This Row],[Genero Sin Depurar]])</f>
        <v>Female</v>
      </c>
      <c r="F3518" s="1" t="s">
        <v>41</v>
      </c>
      <c r="G3518" s="1" t="s">
        <v>4</v>
      </c>
      <c r="H3518" s="2">
        <v>52330</v>
      </c>
      <c r="I3518" s="2" t="str">
        <f>TEXT(Origen[[#This Row],[Fecha Compra]],"dddd")</f>
        <v>jueves</v>
      </c>
      <c r="J3518" s="7" t="str">
        <f>TEXT(MONTH(Origen[[#This Row],[Fecha Compra]]),"MM")</f>
        <v>01</v>
      </c>
      <c r="K3518" s="7">
        <f>YEAR(Origen[[#This Row],[Fecha Compra]])</f>
        <v>2043</v>
      </c>
      <c r="L3518">
        <v>14</v>
      </c>
      <c r="M3518">
        <v>66</v>
      </c>
      <c r="N3518">
        <f>Origen[[#This Row],[Unidades]]*Origen[[#This Row],[PVP]]</f>
        <v>924</v>
      </c>
      <c r="O3518" s="1" t="s">
        <v>132</v>
      </c>
      <c r="P3518" s="1" t="s">
        <v>26</v>
      </c>
      <c r="Q3518" s="1" t="s">
        <v>34</v>
      </c>
      <c r="R3518" s="1" t="s">
        <v>8</v>
      </c>
      <c r="S3518" s="1" t="s">
        <v>27</v>
      </c>
      <c r="T3518" s="1" t="s">
        <v>57</v>
      </c>
      <c r="U3518" s="1" t="s">
        <v>11</v>
      </c>
    </row>
    <row r="3519" spans="1:21" x14ac:dyDescent="0.25">
      <c r="A3519">
        <v>3521</v>
      </c>
      <c r="B3519">
        <f>IF(IFERROR(VLOOKUP(Origen[[#This Row],[Customer ID]],A3520:A7418,1,FALSE),0)&gt;0,1,0)</f>
        <v>0</v>
      </c>
      <c r="C3519">
        <v>41</v>
      </c>
      <c r="D3519" s="1" t="s">
        <v>134</v>
      </c>
      <c r="E3519" s="1" t="str">
        <f>IF(Origen[[#This Row],[Genero Sin Depurar]]="","Desconocido",Origen[[#This Row],[Genero Sin Depurar]])</f>
        <v>Female</v>
      </c>
      <c r="F3519" s="1" t="s">
        <v>106</v>
      </c>
      <c r="G3519" s="1" t="s">
        <v>49</v>
      </c>
      <c r="H3519" s="2">
        <v>52332</v>
      </c>
      <c r="I3519" s="2" t="str">
        <f>TEXT(Origen[[#This Row],[Fecha Compra]],"dddd")</f>
        <v>sábado</v>
      </c>
      <c r="J3519" s="7" t="str">
        <f>TEXT(MONTH(Origen[[#This Row],[Fecha Compra]]),"MM")</f>
        <v>01</v>
      </c>
      <c r="K3519" s="7">
        <f>YEAR(Origen[[#This Row],[Fecha Compra]])</f>
        <v>2043</v>
      </c>
      <c r="L3519">
        <v>33</v>
      </c>
      <c r="M3519">
        <v>70</v>
      </c>
      <c r="N3519">
        <f>Origen[[#This Row],[Unidades]]*Origen[[#This Row],[PVP]]</f>
        <v>2310</v>
      </c>
      <c r="O3519" s="1" t="s">
        <v>124</v>
      </c>
      <c r="P3519" s="1" t="s">
        <v>18</v>
      </c>
      <c r="Q3519" s="1" t="s">
        <v>92</v>
      </c>
      <c r="R3519" s="1" t="s">
        <v>19</v>
      </c>
      <c r="S3519" s="1" t="s">
        <v>9</v>
      </c>
      <c r="T3519" s="1" t="s">
        <v>57</v>
      </c>
      <c r="U3519" s="1" t="s">
        <v>70</v>
      </c>
    </row>
    <row r="3520" spans="1:21" x14ac:dyDescent="0.25">
      <c r="A3520">
        <v>3522</v>
      </c>
      <c r="B3520">
        <f>IF(IFERROR(VLOOKUP(Origen[[#This Row],[Customer ID]],A3521:A7419,1,FALSE),0)&gt;0,1,0)</f>
        <v>0</v>
      </c>
      <c r="C3520">
        <v>52</v>
      </c>
      <c r="D3520" s="1" t="s">
        <v>134</v>
      </c>
      <c r="E3520" s="1" t="str">
        <f>IF(Origen[[#This Row],[Genero Sin Depurar]]="","Desconocido",Origen[[#This Row],[Genero Sin Depurar]])</f>
        <v>Female</v>
      </c>
      <c r="F3520" s="1" t="s">
        <v>53</v>
      </c>
      <c r="G3520" s="1" t="s">
        <v>24</v>
      </c>
      <c r="H3520" s="2">
        <v>52334</v>
      </c>
      <c r="I3520" s="2" t="str">
        <f>TEXT(Origen[[#This Row],[Fecha Compra]],"dddd")</f>
        <v>lunes</v>
      </c>
      <c r="J3520" s="7" t="str">
        <f>TEXT(MONTH(Origen[[#This Row],[Fecha Compra]]),"MM")</f>
        <v>01</v>
      </c>
      <c r="K3520" s="7">
        <f>YEAR(Origen[[#This Row],[Fecha Compra]])</f>
        <v>2043</v>
      </c>
      <c r="L3520">
        <v>35</v>
      </c>
      <c r="M3520">
        <v>50</v>
      </c>
      <c r="N3520">
        <f>Origen[[#This Row],[Unidades]]*Origen[[#This Row],[PVP]]</f>
        <v>1750</v>
      </c>
      <c r="O3520" s="1" t="s">
        <v>110</v>
      </c>
      <c r="P3520" s="1" t="s">
        <v>26</v>
      </c>
      <c r="Q3520" s="1" t="s">
        <v>51</v>
      </c>
      <c r="R3520" s="1" t="s">
        <v>8</v>
      </c>
      <c r="S3520" s="1" t="s">
        <v>56</v>
      </c>
      <c r="T3520" s="1" t="s">
        <v>10</v>
      </c>
      <c r="U3520" s="1" t="s">
        <v>22</v>
      </c>
    </row>
    <row r="3521" spans="1:21" x14ac:dyDescent="0.25">
      <c r="A3521">
        <v>3523</v>
      </c>
      <c r="B3521">
        <f>IF(IFERROR(VLOOKUP(Origen[[#This Row],[Customer ID]],A3522:A7420,1,FALSE),0)&gt;0,1,0)</f>
        <v>0</v>
      </c>
      <c r="C3521">
        <v>27</v>
      </c>
      <c r="D3521" s="1" t="s">
        <v>134</v>
      </c>
      <c r="E3521" s="1" t="str">
        <f>IF(Origen[[#This Row],[Genero Sin Depurar]]="","Desconocido",Origen[[#This Row],[Genero Sin Depurar]])</f>
        <v>Female</v>
      </c>
      <c r="F3521" s="1" t="s">
        <v>77</v>
      </c>
      <c r="G3521" s="1" t="s">
        <v>4</v>
      </c>
      <c r="H3521" s="2">
        <v>52336</v>
      </c>
      <c r="I3521" s="2" t="str">
        <f>TEXT(Origen[[#This Row],[Fecha Compra]],"dddd")</f>
        <v>miércoles</v>
      </c>
      <c r="J3521" s="7" t="str">
        <f>TEXT(MONTH(Origen[[#This Row],[Fecha Compra]]),"MM")</f>
        <v>01</v>
      </c>
      <c r="K3521" s="7">
        <f>YEAR(Origen[[#This Row],[Fecha Compra]])</f>
        <v>2043</v>
      </c>
      <c r="L3521">
        <v>13</v>
      </c>
      <c r="M3521">
        <v>85</v>
      </c>
      <c r="N3521">
        <f>Origen[[#This Row],[Unidades]]*Origen[[#This Row],[PVP]]</f>
        <v>1105</v>
      </c>
      <c r="O3521" s="1" t="s">
        <v>109</v>
      </c>
      <c r="P3521" s="1" t="s">
        <v>26</v>
      </c>
      <c r="Q3521" s="1" t="s">
        <v>116</v>
      </c>
      <c r="R3521" s="1" t="s">
        <v>19</v>
      </c>
      <c r="S3521" s="1" t="s">
        <v>56</v>
      </c>
      <c r="T3521" s="1" t="s">
        <v>15</v>
      </c>
      <c r="U3521" s="1" t="s">
        <v>40</v>
      </c>
    </row>
    <row r="3522" spans="1:21" x14ac:dyDescent="0.25">
      <c r="A3522">
        <v>3524</v>
      </c>
      <c r="B3522">
        <f>IF(IFERROR(VLOOKUP(Origen[[#This Row],[Customer ID]],A3523:A7421,1,FALSE),0)&gt;0,1,0)</f>
        <v>0</v>
      </c>
      <c r="C3522">
        <v>49</v>
      </c>
      <c r="D3522" s="1" t="s">
        <v>134</v>
      </c>
      <c r="E3522" s="1" t="str">
        <f>IF(Origen[[#This Row],[Genero Sin Depurar]]="","Desconocido",Origen[[#This Row],[Genero Sin Depurar]])</f>
        <v>Female</v>
      </c>
      <c r="F3522" s="1" t="s">
        <v>114</v>
      </c>
      <c r="G3522" s="1" t="s">
        <v>49</v>
      </c>
      <c r="H3522" s="2">
        <v>52338</v>
      </c>
      <c r="I3522" s="2" t="str">
        <f>TEXT(Origen[[#This Row],[Fecha Compra]],"dddd")</f>
        <v>viernes</v>
      </c>
      <c r="J3522" s="7" t="str">
        <f>TEXT(MONTH(Origen[[#This Row],[Fecha Compra]]),"MM")</f>
        <v>01</v>
      </c>
      <c r="K3522" s="7">
        <f>YEAR(Origen[[#This Row],[Fecha Compra]])</f>
        <v>2043</v>
      </c>
      <c r="L3522">
        <v>30</v>
      </c>
      <c r="M3522">
        <v>59</v>
      </c>
      <c r="N3522">
        <f>Origen[[#This Row],[Unidades]]*Origen[[#This Row],[PVP]]</f>
        <v>1770</v>
      </c>
      <c r="O3522" s="1" t="s">
        <v>89</v>
      </c>
      <c r="P3522" s="1" t="s">
        <v>26</v>
      </c>
      <c r="Q3522" s="1" t="s">
        <v>91</v>
      </c>
      <c r="R3522" s="1" t="s">
        <v>35</v>
      </c>
      <c r="S3522" s="1" t="s">
        <v>36</v>
      </c>
      <c r="T3522" s="1" t="s">
        <v>15</v>
      </c>
      <c r="U3522" s="1" t="s">
        <v>11</v>
      </c>
    </row>
    <row r="3523" spans="1:21" x14ac:dyDescent="0.25">
      <c r="A3523">
        <v>3525</v>
      </c>
      <c r="B3523">
        <f>IF(IFERROR(VLOOKUP(Origen[[#This Row],[Customer ID]],A3524:A7422,1,FALSE),0)&gt;0,1,0)</f>
        <v>0</v>
      </c>
      <c r="C3523">
        <v>69</v>
      </c>
      <c r="D3523" s="1" t="s">
        <v>134</v>
      </c>
      <c r="E3523" s="1" t="str">
        <f>IF(Origen[[#This Row],[Genero Sin Depurar]]="","Desconocido",Origen[[#This Row],[Genero Sin Depurar]])</f>
        <v>Female</v>
      </c>
      <c r="F3523" s="1" t="s">
        <v>77</v>
      </c>
      <c r="G3523" s="1" t="s">
        <v>4</v>
      </c>
      <c r="H3523" s="2">
        <v>52340</v>
      </c>
      <c r="I3523" s="2" t="str">
        <f>TEXT(Origen[[#This Row],[Fecha Compra]],"dddd")</f>
        <v>domingo</v>
      </c>
      <c r="J3523" s="7" t="str">
        <f>TEXT(MONTH(Origen[[#This Row],[Fecha Compra]]),"MM")</f>
        <v>01</v>
      </c>
      <c r="K3523" s="7">
        <f>YEAR(Origen[[#This Row],[Fecha Compra]])</f>
        <v>2043</v>
      </c>
      <c r="L3523">
        <v>30</v>
      </c>
      <c r="M3523">
        <v>74</v>
      </c>
      <c r="N3523">
        <f>Origen[[#This Row],[Unidades]]*Origen[[#This Row],[PVP]]</f>
        <v>2220</v>
      </c>
      <c r="O3523" s="1" t="s">
        <v>133</v>
      </c>
      <c r="P3523" s="1" t="s">
        <v>6</v>
      </c>
      <c r="Q3523" s="1" t="s">
        <v>47</v>
      </c>
      <c r="R3523" s="1" t="s">
        <v>35</v>
      </c>
      <c r="S3523" s="1" t="s">
        <v>20</v>
      </c>
      <c r="T3523" s="1" t="s">
        <v>21</v>
      </c>
      <c r="U3523" s="1" t="s">
        <v>70</v>
      </c>
    </row>
    <row r="3524" spans="1:21" x14ac:dyDescent="0.25">
      <c r="A3524">
        <v>3526</v>
      </c>
      <c r="B3524">
        <f>IF(IFERROR(VLOOKUP(Origen[[#This Row],[Customer ID]],A3525:A7423,1,FALSE),0)&gt;0,1,0)</f>
        <v>0</v>
      </c>
      <c r="C3524">
        <v>45</v>
      </c>
      <c r="D3524" s="1" t="s">
        <v>134</v>
      </c>
      <c r="E3524" s="1" t="str">
        <f>IF(Origen[[#This Row],[Genero Sin Depurar]]="","Desconocido",Origen[[#This Row],[Genero Sin Depurar]])</f>
        <v>Female</v>
      </c>
      <c r="F3524" s="1" t="s">
        <v>71</v>
      </c>
      <c r="G3524" s="1" t="s">
        <v>49</v>
      </c>
      <c r="H3524" s="2">
        <v>52342</v>
      </c>
      <c r="I3524" s="2" t="str">
        <f>TEXT(Origen[[#This Row],[Fecha Compra]],"dddd")</f>
        <v>martes</v>
      </c>
      <c r="J3524" s="7" t="str">
        <f>TEXT(MONTH(Origen[[#This Row],[Fecha Compra]]),"MM")</f>
        <v>01</v>
      </c>
      <c r="K3524" s="7">
        <f>YEAR(Origen[[#This Row],[Fecha Compra]])</f>
        <v>2043</v>
      </c>
      <c r="L3524">
        <v>47</v>
      </c>
      <c r="M3524">
        <v>38</v>
      </c>
      <c r="N3524">
        <f>Origen[[#This Row],[Unidades]]*Origen[[#This Row],[PVP]]</f>
        <v>1786</v>
      </c>
      <c r="O3524" s="1" t="s">
        <v>33</v>
      </c>
      <c r="P3524" s="1" t="s">
        <v>6</v>
      </c>
      <c r="Q3524" s="1" t="s">
        <v>60</v>
      </c>
      <c r="R3524" s="1" t="s">
        <v>8</v>
      </c>
      <c r="S3524" s="1" t="s">
        <v>36</v>
      </c>
      <c r="T3524" s="1" t="s">
        <v>57</v>
      </c>
      <c r="U3524" s="1" t="s">
        <v>31</v>
      </c>
    </row>
    <row r="3525" spans="1:21" x14ac:dyDescent="0.25">
      <c r="A3525">
        <v>3527</v>
      </c>
      <c r="B3525">
        <f>IF(IFERROR(VLOOKUP(Origen[[#This Row],[Customer ID]],A3526:A7424,1,FALSE),0)&gt;0,1,0)</f>
        <v>0</v>
      </c>
      <c r="C3525">
        <v>20</v>
      </c>
      <c r="D3525" s="1" t="s">
        <v>134</v>
      </c>
      <c r="E3525" s="1" t="str">
        <f>IF(Origen[[#This Row],[Genero Sin Depurar]]="","Desconocido",Origen[[#This Row],[Genero Sin Depurar]])</f>
        <v>Female</v>
      </c>
      <c r="F3525" s="1" t="s">
        <v>12</v>
      </c>
      <c r="G3525" s="1" t="s">
        <v>4</v>
      </c>
      <c r="H3525" s="2">
        <v>52344</v>
      </c>
      <c r="I3525" s="2" t="str">
        <f>TEXT(Origen[[#This Row],[Fecha Compra]],"dddd")</f>
        <v>jueves</v>
      </c>
      <c r="J3525" s="7" t="str">
        <f>TEXT(MONTH(Origen[[#This Row],[Fecha Compra]]),"MM")</f>
        <v>01</v>
      </c>
      <c r="K3525" s="7">
        <f>YEAR(Origen[[#This Row],[Fecha Compra]])</f>
        <v>2043</v>
      </c>
      <c r="L3525">
        <v>1</v>
      </c>
      <c r="M3525">
        <v>99</v>
      </c>
      <c r="N3525">
        <f>Origen[[#This Row],[Unidades]]*Origen[[#This Row],[PVP]]</f>
        <v>99</v>
      </c>
      <c r="O3525" s="1" t="s">
        <v>17</v>
      </c>
      <c r="P3525" s="1" t="s">
        <v>26</v>
      </c>
      <c r="Q3525" s="1" t="s">
        <v>60</v>
      </c>
      <c r="R3525" s="1" t="s">
        <v>19</v>
      </c>
      <c r="S3525" s="1" t="s">
        <v>9</v>
      </c>
      <c r="T3525" s="1" t="s">
        <v>28</v>
      </c>
      <c r="U3525" s="1" t="s">
        <v>79</v>
      </c>
    </row>
    <row r="3526" spans="1:21" x14ac:dyDescent="0.25">
      <c r="A3526">
        <v>3528</v>
      </c>
      <c r="B3526">
        <f>IF(IFERROR(VLOOKUP(Origen[[#This Row],[Customer ID]],A3527:A7425,1,FALSE),0)&gt;0,1,0)</f>
        <v>0</v>
      </c>
      <c r="C3526">
        <v>25</v>
      </c>
      <c r="D3526" s="1" t="s">
        <v>134</v>
      </c>
      <c r="E3526" s="1" t="str">
        <f>IF(Origen[[#This Row],[Genero Sin Depurar]]="","Desconocido",Origen[[#This Row],[Genero Sin Depurar]])</f>
        <v>Female</v>
      </c>
      <c r="F3526" s="1" t="s">
        <v>3</v>
      </c>
      <c r="G3526" s="1" t="s">
        <v>4</v>
      </c>
      <c r="H3526" s="2">
        <v>52346</v>
      </c>
      <c r="I3526" s="2" t="str">
        <f>TEXT(Origen[[#This Row],[Fecha Compra]],"dddd")</f>
        <v>sábado</v>
      </c>
      <c r="J3526" s="7" t="str">
        <f>TEXT(MONTH(Origen[[#This Row],[Fecha Compra]]),"MM")</f>
        <v>01</v>
      </c>
      <c r="K3526" s="7">
        <f>YEAR(Origen[[#This Row],[Fecha Compra]])</f>
        <v>2043</v>
      </c>
      <c r="L3526">
        <v>1</v>
      </c>
      <c r="M3526">
        <v>97</v>
      </c>
      <c r="N3526">
        <f>Origen[[#This Row],[Unidades]]*Origen[[#This Row],[PVP]]</f>
        <v>97</v>
      </c>
      <c r="O3526" s="1" t="s">
        <v>131</v>
      </c>
      <c r="P3526" s="1" t="s">
        <v>18</v>
      </c>
      <c r="Q3526" s="1" t="s">
        <v>43</v>
      </c>
      <c r="R3526" s="1" t="s">
        <v>19</v>
      </c>
      <c r="S3526" s="1" t="s">
        <v>20</v>
      </c>
      <c r="T3526" s="1" t="s">
        <v>15</v>
      </c>
      <c r="U3526" s="1" t="s">
        <v>22</v>
      </c>
    </row>
    <row r="3527" spans="1:21" x14ac:dyDescent="0.25">
      <c r="A3527">
        <v>3529</v>
      </c>
      <c r="B3527">
        <f>IF(IFERROR(VLOOKUP(Origen[[#This Row],[Customer ID]],A3528:A7426,1,FALSE),0)&gt;0,1,0)</f>
        <v>0</v>
      </c>
      <c r="C3527">
        <v>38</v>
      </c>
      <c r="D3527" s="1" t="s">
        <v>134</v>
      </c>
      <c r="E3527" s="1" t="str">
        <f>IF(Origen[[#This Row],[Genero Sin Depurar]]="","Desconocido",Origen[[#This Row],[Genero Sin Depurar]])</f>
        <v>Female</v>
      </c>
      <c r="F3527" s="1" t="s">
        <v>101</v>
      </c>
      <c r="G3527" s="1" t="s">
        <v>49</v>
      </c>
      <c r="H3527" s="2">
        <v>52348</v>
      </c>
      <c r="I3527" s="2" t="str">
        <f>TEXT(Origen[[#This Row],[Fecha Compra]],"dddd")</f>
        <v>lunes</v>
      </c>
      <c r="J3527" s="7" t="str">
        <f>TEXT(MONTH(Origen[[#This Row],[Fecha Compra]]),"MM")</f>
        <v>01</v>
      </c>
      <c r="K3527" s="7">
        <f>YEAR(Origen[[#This Row],[Fecha Compra]])</f>
        <v>2043</v>
      </c>
      <c r="L3527">
        <v>33</v>
      </c>
      <c r="M3527">
        <v>67</v>
      </c>
      <c r="N3527">
        <f>Origen[[#This Row],[Unidades]]*Origen[[#This Row],[PVP]]</f>
        <v>2211</v>
      </c>
      <c r="O3527" s="1" t="s">
        <v>13</v>
      </c>
      <c r="P3527" s="1" t="s">
        <v>6</v>
      </c>
      <c r="Q3527" s="1" t="s">
        <v>7</v>
      </c>
      <c r="R3527" s="1" t="s">
        <v>35</v>
      </c>
      <c r="S3527" s="1" t="s">
        <v>20</v>
      </c>
      <c r="T3527" s="1" t="s">
        <v>28</v>
      </c>
      <c r="U3527" s="1" t="s">
        <v>31</v>
      </c>
    </row>
    <row r="3528" spans="1:21" x14ac:dyDescent="0.25">
      <c r="A3528">
        <v>3530</v>
      </c>
      <c r="B3528">
        <f>IF(IFERROR(VLOOKUP(Origen[[#This Row],[Customer ID]],A3529:A7427,1,FALSE),0)&gt;0,1,0)</f>
        <v>0</v>
      </c>
      <c r="C3528">
        <v>55</v>
      </c>
      <c r="D3528" s="1" t="s">
        <v>134</v>
      </c>
      <c r="E3528" s="1" t="str">
        <f>IF(Origen[[#This Row],[Genero Sin Depurar]]="","Desconocido",Origen[[#This Row],[Genero Sin Depurar]])</f>
        <v>Female</v>
      </c>
      <c r="F3528" s="1" t="s">
        <v>95</v>
      </c>
      <c r="G3528" s="1" t="s">
        <v>4</v>
      </c>
      <c r="H3528" s="2">
        <v>52350</v>
      </c>
      <c r="I3528" s="2" t="str">
        <f>TEXT(Origen[[#This Row],[Fecha Compra]],"dddd")</f>
        <v>miércoles</v>
      </c>
      <c r="J3528" s="7" t="str">
        <f>TEXT(MONTH(Origen[[#This Row],[Fecha Compra]]),"MM")</f>
        <v>01</v>
      </c>
      <c r="K3528" s="7">
        <f>YEAR(Origen[[#This Row],[Fecha Compra]])</f>
        <v>2043</v>
      </c>
      <c r="L3528">
        <v>43</v>
      </c>
      <c r="M3528">
        <v>20</v>
      </c>
      <c r="N3528">
        <f>Origen[[#This Row],[Unidades]]*Origen[[#This Row],[PVP]]</f>
        <v>860</v>
      </c>
      <c r="O3528" s="1" t="s">
        <v>38</v>
      </c>
      <c r="P3528" s="1" t="s">
        <v>18</v>
      </c>
      <c r="Q3528" s="1" t="s">
        <v>14</v>
      </c>
      <c r="R3528" s="1" t="s">
        <v>8</v>
      </c>
      <c r="S3528" s="1" t="s">
        <v>27</v>
      </c>
      <c r="T3528" s="1" t="s">
        <v>57</v>
      </c>
      <c r="U3528" s="1" t="s">
        <v>22</v>
      </c>
    </row>
    <row r="3529" spans="1:21" x14ac:dyDescent="0.25">
      <c r="A3529">
        <v>3531</v>
      </c>
      <c r="B3529">
        <f>IF(IFERROR(VLOOKUP(Origen[[#This Row],[Customer ID]],A3530:A7428,1,FALSE),0)&gt;0,1,0)</f>
        <v>0</v>
      </c>
      <c r="C3529">
        <v>62</v>
      </c>
      <c r="D3529" s="1" t="s">
        <v>134</v>
      </c>
      <c r="E3529" s="1" t="str">
        <f>IF(Origen[[#This Row],[Genero Sin Depurar]]="","Desconocido",Origen[[#This Row],[Genero Sin Depurar]])</f>
        <v>Female</v>
      </c>
      <c r="F3529" s="1" t="s">
        <v>71</v>
      </c>
      <c r="G3529" s="1" t="s">
        <v>49</v>
      </c>
      <c r="H3529" s="2">
        <v>52352</v>
      </c>
      <c r="I3529" s="2" t="str">
        <f>TEXT(Origen[[#This Row],[Fecha Compra]],"dddd")</f>
        <v>viernes</v>
      </c>
      <c r="J3529" s="7" t="str">
        <f>TEXT(MONTH(Origen[[#This Row],[Fecha Compra]]),"MM")</f>
        <v>01</v>
      </c>
      <c r="K3529" s="7">
        <f>YEAR(Origen[[#This Row],[Fecha Compra]])</f>
        <v>2043</v>
      </c>
      <c r="L3529">
        <v>37</v>
      </c>
      <c r="M3529">
        <v>45</v>
      </c>
      <c r="N3529">
        <f>Origen[[#This Row],[Unidades]]*Origen[[#This Row],[PVP]]</f>
        <v>1665</v>
      </c>
      <c r="O3529" s="1" t="s">
        <v>83</v>
      </c>
      <c r="P3529" s="1" t="s">
        <v>6</v>
      </c>
      <c r="Q3529" s="1" t="s">
        <v>76</v>
      </c>
      <c r="R3529" s="1" t="s">
        <v>19</v>
      </c>
      <c r="S3529" s="1" t="s">
        <v>9</v>
      </c>
      <c r="T3529" s="1" t="s">
        <v>28</v>
      </c>
      <c r="U3529" s="1" t="s">
        <v>22</v>
      </c>
    </row>
    <row r="3530" spans="1:21" x14ac:dyDescent="0.25">
      <c r="A3530">
        <v>3532</v>
      </c>
      <c r="B3530">
        <f>IF(IFERROR(VLOOKUP(Origen[[#This Row],[Customer ID]],A3531:A7429,1,FALSE),0)&gt;0,1,0)</f>
        <v>0</v>
      </c>
      <c r="C3530">
        <v>54</v>
      </c>
      <c r="D3530" s="1" t="s">
        <v>134</v>
      </c>
      <c r="E3530" s="1" t="str">
        <f>IF(Origen[[#This Row],[Genero Sin Depurar]]="","Desconocido",Origen[[#This Row],[Genero Sin Depurar]])</f>
        <v>Female</v>
      </c>
      <c r="F3530" s="1" t="s">
        <v>53</v>
      </c>
      <c r="G3530" s="1" t="s">
        <v>24</v>
      </c>
      <c r="H3530" s="2">
        <v>52354</v>
      </c>
      <c r="I3530" s="2" t="str">
        <f>TEXT(Origen[[#This Row],[Fecha Compra]],"dddd")</f>
        <v>domingo</v>
      </c>
      <c r="J3530" s="7" t="str">
        <f>TEXT(MONTH(Origen[[#This Row],[Fecha Compra]]),"MM")</f>
        <v>01</v>
      </c>
      <c r="K3530" s="7">
        <f>YEAR(Origen[[#This Row],[Fecha Compra]])</f>
        <v>2043</v>
      </c>
      <c r="L3530">
        <v>23</v>
      </c>
      <c r="M3530">
        <v>52</v>
      </c>
      <c r="N3530">
        <f>Origen[[#This Row],[Unidades]]*Origen[[#This Row],[PVP]]</f>
        <v>1196</v>
      </c>
      <c r="O3530" s="1" t="s">
        <v>96</v>
      </c>
      <c r="P3530" s="1" t="s">
        <v>74</v>
      </c>
      <c r="Q3530" s="1" t="s">
        <v>65</v>
      </c>
      <c r="R3530" s="1" t="s">
        <v>8</v>
      </c>
      <c r="S3530" s="1" t="s">
        <v>52</v>
      </c>
      <c r="T3530" s="1" t="s">
        <v>15</v>
      </c>
      <c r="U3530" s="1" t="s">
        <v>40</v>
      </c>
    </row>
    <row r="3531" spans="1:21" x14ac:dyDescent="0.25">
      <c r="A3531">
        <v>3533</v>
      </c>
      <c r="B3531">
        <f>IF(IFERROR(VLOOKUP(Origen[[#This Row],[Customer ID]],A3532:A7430,1,FALSE),0)&gt;0,1,0)</f>
        <v>0</v>
      </c>
      <c r="C3531">
        <v>61</v>
      </c>
      <c r="D3531" s="1" t="s">
        <v>134</v>
      </c>
      <c r="E3531" s="1" t="str">
        <f>IF(Origen[[#This Row],[Genero Sin Depurar]]="","Desconocido",Origen[[#This Row],[Genero Sin Depurar]])</f>
        <v>Female</v>
      </c>
      <c r="F3531" s="1" t="s">
        <v>77</v>
      </c>
      <c r="G3531" s="1" t="s">
        <v>4</v>
      </c>
      <c r="H3531" s="2">
        <v>52356</v>
      </c>
      <c r="I3531" s="2" t="str">
        <f>TEXT(Origen[[#This Row],[Fecha Compra]],"dddd")</f>
        <v>martes</v>
      </c>
      <c r="J3531" s="7" t="str">
        <f>TEXT(MONTH(Origen[[#This Row],[Fecha Compra]]),"MM")</f>
        <v>01</v>
      </c>
      <c r="K3531" s="7">
        <f>YEAR(Origen[[#This Row],[Fecha Compra]])</f>
        <v>2043</v>
      </c>
      <c r="L3531">
        <v>12</v>
      </c>
      <c r="M3531">
        <v>68</v>
      </c>
      <c r="N3531">
        <f>Origen[[#This Row],[Unidades]]*Origen[[#This Row],[PVP]]</f>
        <v>816</v>
      </c>
      <c r="O3531" s="1" t="s">
        <v>121</v>
      </c>
      <c r="P3531" s="1" t="s">
        <v>6</v>
      </c>
      <c r="Q3531" s="1" t="s">
        <v>108</v>
      </c>
      <c r="R3531" s="1" t="s">
        <v>39</v>
      </c>
      <c r="S3531" s="1" t="s">
        <v>36</v>
      </c>
      <c r="T3531" s="1" t="s">
        <v>21</v>
      </c>
      <c r="U3531" s="1" t="s">
        <v>31</v>
      </c>
    </row>
    <row r="3532" spans="1:21" x14ac:dyDescent="0.25">
      <c r="A3532">
        <v>3534</v>
      </c>
      <c r="B3532">
        <f>IF(IFERROR(VLOOKUP(Origen[[#This Row],[Customer ID]],A3533:A7431,1,FALSE),0)&gt;0,1,0)</f>
        <v>0</v>
      </c>
      <c r="C3532">
        <v>50</v>
      </c>
      <c r="D3532" s="1" t="s">
        <v>134</v>
      </c>
      <c r="E3532" s="1" t="str">
        <f>IF(Origen[[#This Row],[Genero Sin Depurar]]="","Desconocido",Origen[[#This Row],[Genero Sin Depurar]])</f>
        <v>Female</v>
      </c>
      <c r="F3532" s="1" t="s">
        <v>32</v>
      </c>
      <c r="G3532" s="1" t="s">
        <v>24</v>
      </c>
      <c r="H3532" s="2">
        <v>52358</v>
      </c>
      <c r="I3532" s="2" t="str">
        <f>TEXT(Origen[[#This Row],[Fecha Compra]],"dddd")</f>
        <v>jueves</v>
      </c>
      <c r="J3532" s="7" t="str">
        <f>TEXT(MONTH(Origen[[#This Row],[Fecha Compra]]),"MM")</f>
        <v>01</v>
      </c>
      <c r="K3532" s="7">
        <f>YEAR(Origen[[#This Row],[Fecha Compra]])</f>
        <v>2043</v>
      </c>
      <c r="L3532">
        <v>30</v>
      </c>
      <c r="M3532">
        <v>98</v>
      </c>
      <c r="N3532">
        <f>Origen[[#This Row],[Unidades]]*Origen[[#This Row],[PVP]]</f>
        <v>2940</v>
      </c>
      <c r="O3532" s="1" t="s">
        <v>87</v>
      </c>
      <c r="P3532" s="1" t="s">
        <v>6</v>
      </c>
      <c r="Q3532" s="1" t="s">
        <v>116</v>
      </c>
      <c r="R3532" s="1" t="s">
        <v>39</v>
      </c>
      <c r="S3532" s="1" t="s">
        <v>36</v>
      </c>
      <c r="T3532" s="1" t="s">
        <v>10</v>
      </c>
      <c r="U3532" s="1" t="s">
        <v>11</v>
      </c>
    </row>
    <row r="3533" spans="1:21" x14ac:dyDescent="0.25">
      <c r="A3533">
        <v>3535</v>
      </c>
      <c r="B3533">
        <f>IF(IFERROR(VLOOKUP(Origen[[#This Row],[Customer ID]],A3534:A7432,1,FALSE),0)&gt;0,1,0)</f>
        <v>0</v>
      </c>
      <c r="C3533">
        <v>65</v>
      </c>
      <c r="D3533" s="1" t="s">
        <v>134</v>
      </c>
      <c r="E3533" s="1" t="str">
        <f>IF(Origen[[#This Row],[Genero Sin Depurar]]="","Desconocido",Origen[[#This Row],[Genero Sin Depurar]])</f>
        <v>Female</v>
      </c>
      <c r="F3533" s="1" t="s">
        <v>53</v>
      </c>
      <c r="G3533" s="1" t="s">
        <v>24</v>
      </c>
      <c r="H3533" s="2">
        <v>52360</v>
      </c>
      <c r="I3533" s="2" t="str">
        <f>TEXT(Origen[[#This Row],[Fecha Compra]],"dddd")</f>
        <v>sábado</v>
      </c>
      <c r="J3533" s="7" t="str">
        <f>TEXT(MONTH(Origen[[#This Row],[Fecha Compra]]),"MM")</f>
        <v>01</v>
      </c>
      <c r="K3533" s="7">
        <f>YEAR(Origen[[#This Row],[Fecha Compra]])</f>
        <v>2043</v>
      </c>
      <c r="L3533">
        <v>7</v>
      </c>
      <c r="M3533">
        <v>83</v>
      </c>
      <c r="N3533">
        <f>Origen[[#This Row],[Unidades]]*Origen[[#This Row],[PVP]]</f>
        <v>581</v>
      </c>
      <c r="O3533" s="1" t="s">
        <v>61</v>
      </c>
      <c r="P3533" s="1" t="s">
        <v>26</v>
      </c>
      <c r="Q3533" s="1" t="s">
        <v>7</v>
      </c>
      <c r="R3533" s="1" t="s">
        <v>39</v>
      </c>
      <c r="S3533" s="1" t="s">
        <v>9</v>
      </c>
      <c r="T3533" s="1" t="s">
        <v>15</v>
      </c>
      <c r="U3533" s="1" t="s">
        <v>22</v>
      </c>
    </row>
    <row r="3534" spans="1:21" x14ac:dyDescent="0.25">
      <c r="A3534">
        <v>3536</v>
      </c>
      <c r="B3534">
        <f>IF(IFERROR(VLOOKUP(Origen[[#This Row],[Customer ID]],A3535:A7433,1,FALSE),0)&gt;0,1,0)</f>
        <v>0</v>
      </c>
      <c r="C3534">
        <v>68</v>
      </c>
      <c r="D3534" s="1" t="s">
        <v>134</v>
      </c>
      <c r="E3534" s="1" t="str">
        <f>IF(Origen[[#This Row],[Genero Sin Depurar]]="","Desconocido",Origen[[#This Row],[Genero Sin Depurar]])</f>
        <v>Female</v>
      </c>
      <c r="F3534" s="1" t="s">
        <v>41</v>
      </c>
      <c r="G3534" s="1" t="s">
        <v>4</v>
      </c>
      <c r="H3534" s="2">
        <v>52362</v>
      </c>
      <c r="I3534" s="2" t="str">
        <f>TEXT(Origen[[#This Row],[Fecha Compra]],"dddd")</f>
        <v>lunes</v>
      </c>
      <c r="J3534" s="7" t="str">
        <f>TEXT(MONTH(Origen[[#This Row],[Fecha Compra]]),"MM")</f>
        <v>01</v>
      </c>
      <c r="K3534" s="7">
        <f>YEAR(Origen[[#This Row],[Fecha Compra]])</f>
        <v>2043</v>
      </c>
      <c r="L3534">
        <v>20</v>
      </c>
      <c r="M3534">
        <v>51</v>
      </c>
      <c r="N3534">
        <f>Origen[[#This Row],[Unidades]]*Origen[[#This Row],[PVP]]</f>
        <v>1020</v>
      </c>
      <c r="O3534" s="1" t="s">
        <v>73</v>
      </c>
      <c r="P3534" s="1" t="s">
        <v>26</v>
      </c>
      <c r="Q3534" s="1" t="s">
        <v>90</v>
      </c>
      <c r="R3534" s="1" t="s">
        <v>35</v>
      </c>
      <c r="S3534" s="1" t="s">
        <v>9</v>
      </c>
      <c r="T3534" s="1" t="s">
        <v>68</v>
      </c>
      <c r="U3534" s="1" t="s">
        <v>70</v>
      </c>
    </row>
    <row r="3535" spans="1:21" x14ac:dyDescent="0.25">
      <c r="A3535">
        <v>3537</v>
      </c>
      <c r="B3535">
        <f>IF(IFERROR(VLOOKUP(Origen[[#This Row],[Customer ID]],A3536:A7434,1,FALSE),0)&gt;0,1,0)</f>
        <v>0</v>
      </c>
      <c r="C3535">
        <v>55</v>
      </c>
      <c r="D3535" s="1" t="s">
        <v>134</v>
      </c>
      <c r="E3535" s="1" t="str">
        <f>IF(Origen[[#This Row],[Genero Sin Depurar]]="","Desconocido",Origen[[#This Row],[Genero Sin Depurar]])</f>
        <v>Female</v>
      </c>
      <c r="F3535" s="1" t="s">
        <v>48</v>
      </c>
      <c r="G3535" s="1" t="s">
        <v>49</v>
      </c>
      <c r="H3535" s="2">
        <v>52364</v>
      </c>
      <c r="I3535" s="2" t="str">
        <f>TEXT(Origen[[#This Row],[Fecha Compra]],"dddd")</f>
        <v>miércoles</v>
      </c>
      <c r="J3535" s="7" t="str">
        <f>TEXT(MONTH(Origen[[#This Row],[Fecha Compra]]),"MM")</f>
        <v>01</v>
      </c>
      <c r="K3535" s="7">
        <f>YEAR(Origen[[#This Row],[Fecha Compra]])</f>
        <v>2043</v>
      </c>
      <c r="L3535">
        <v>10</v>
      </c>
      <c r="M3535">
        <v>21</v>
      </c>
      <c r="N3535">
        <f>Origen[[#This Row],[Unidades]]*Origen[[#This Row],[PVP]]</f>
        <v>210</v>
      </c>
      <c r="O3535" s="1" t="s">
        <v>130</v>
      </c>
      <c r="P3535" s="1" t="s">
        <v>6</v>
      </c>
      <c r="Q3535" s="1" t="s">
        <v>82</v>
      </c>
      <c r="R3535" s="1" t="s">
        <v>19</v>
      </c>
      <c r="S3535" s="1" t="s">
        <v>9</v>
      </c>
      <c r="T3535" s="1" t="s">
        <v>10</v>
      </c>
      <c r="U3535" s="1" t="s">
        <v>70</v>
      </c>
    </row>
    <row r="3536" spans="1:21" x14ac:dyDescent="0.25">
      <c r="A3536">
        <v>3538</v>
      </c>
      <c r="B3536">
        <f>IF(IFERROR(VLOOKUP(Origen[[#This Row],[Customer ID]],A3537:A7435,1,FALSE),0)&gt;0,1,0)</f>
        <v>0</v>
      </c>
      <c r="C3536">
        <v>57</v>
      </c>
      <c r="D3536" s="1" t="s">
        <v>134</v>
      </c>
      <c r="E3536" s="1" t="str">
        <f>IF(Origen[[#This Row],[Genero Sin Depurar]]="","Desconocido",Origen[[#This Row],[Genero Sin Depurar]])</f>
        <v>Female</v>
      </c>
      <c r="F3536" s="1" t="s">
        <v>48</v>
      </c>
      <c r="G3536" s="1" t="s">
        <v>49</v>
      </c>
      <c r="H3536" s="2">
        <v>52366</v>
      </c>
      <c r="I3536" s="2" t="str">
        <f>TEXT(Origen[[#This Row],[Fecha Compra]],"dddd")</f>
        <v>viernes</v>
      </c>
      <c r="J3536" s="7" t="str">
        <f>TEXT(MONTH(Origen[[#This Row],[Fecha Compra]]),"MM")</f>
        <v>01</v>
      </c>
      <c r="K3536" s="7">
        <f>YEAR(Origen[[#This Row],[Fecha Compra]])</f>
        <v>2043</v>
      </c>
      <c r="L3536">
        <v>40</v>
      </c>
      <c r="M3536">
        <v>92</v>
      </c>
      <c r="N3536">
        <f>Origen[[#This Row],[Unidades]]*Origen[[#This Row],[PVP]]</f>
        <v>3680</v>
      </c>
      <c r="O3536" s="1" t="s">
        <v>124</v>
      </c>
      <c r="P3536" s="1" t="s">
        <v>26</v>
      </c>
      <c r="Q3536" s="1" t="s">
        <v>7</v>
      </c>
      <c r="R3536" s="1" t="s">
        <v>19</v>
      </c>
      <c r="S3536" s="1" t="s">
        <v>36</v>
      </c>
      <c r="T3536" s="1" t="s">
        <v>21</v>
      </c>
      <c r="U3536" s="1" t="s">
        <v>79</v>
      </c>
    </row>
    <row r="3537" spans="1:21" x14ac:dyDescent="0.25">
      <c r="A3537">
        <v>3539</v>
      </c>
      <c r="B3537">
        <f>IF(IFERROR(VLOOKUP(Origen[[#This Row],[Customer ID]],A3538:A7436,1,FALSE),0)&gt;0,1,0)</f>
        <v>0</v>
      </c>
      <c r="C3537">
        <v>56</v>
      </c>
      <c r="D3537" s="1" t="s">
        <v>134</v>
      </c>
      <c r="E3537" s="1" t="str">
        <f>IF(Origen[[#This Row],[Genero Sin Depurar]]="","Desconocido",Origen[[#This Row],[Genero Sin Depurar]])</f>
        <v>Female</v>
      </c>
      <c r="F3537" s="1" t="s">
        <v>53</v>
      </c>
      <c r="G3537" s="1" t="s">
        <v>24</v>
      </c>
      <c r="H3537" s="2">
        <v>52368</v>
      </c>
      <c r="I3537" s="2" t="str">
        <f>TEXT(Origen[[#This Row],[Fecha Compra]],"dddd")</f>
        <v>domingo</v>
      </c>
      <c r="J3537" s="7" t="str">
        <f>TEXT(MONTH(Origen[[#This Row],[Fecha Compra]]),"MM")</f>
        <v>01</v>
      </c>
      <c r="K3537" s="7">
        <f>YEAR(Origen[[#This Row],[Fecha Compra]])</f>
        <v>2043</v>
      </c>
      <c r="L3537">
        <v>21</v>
      </c>
      <c r="M3537">
        <v>63</v>
      </c>
      <c r="N3537">
        <f>Origen[[#This Row],[Unidades]]*Origen[[#This Row],[PVP]]</f>
        <v>1323</v>
      </c>
      <c r="O3537" s="1" t="s">
        <v>128</v>
      </c>
      <c r="P3537" s="1" t="s">
        <v>18</v>
      </c>
      <c r="Q3537" s="1" t="s">
        <v>34</v>
      </c>
      <c r="R3537" s="1" t="s">
        <v>19</v>
      </c>
      <c r="S3537" s="1" t="s">
        <v>56</v>
      </c>
      <c r="T3537" s="1" t="s">
        <v>10</v>
      </c>
      <c r="U3537" s="1" t="s">
        <v>70</v>
      </c>
    </row>
    <row r="3538" spans="1:21" x14ac:dyDescent="0.25">
      <c r="A3538">
        <v>3540</v>
      </c>
      <c r="B3538">
        <f>IF(IFERROR(VLOOKUP(Origen[[#This Row],[Customer ID]],A3539:A7437,1,FALSE),0)&gt;0,1,0)</f>
        <v>0</v>
      </c>
      <c r="C3538">
        <v>29</v>
      </c>
      <c r="D3538" s="1" t="s">
        <v>134</v>
      </c>
      <c r="E3538" s="1" t="str">
        <f>IF(Origen[[#This Row],[Genero Sin Depurar]]="","Desconocido",Origen[[#This Row],[Genero Sin Depurar]])</f>
        <v>Female</v>
      </c>
      <c r="F3538" s="1" t="s">
        <v>88</v>
      </c>
      <c r="G3538" s="1" t="s">
        <v>49</v>
      </c>
      <c r="H3538" s="2">
        <v>52370</v>
      </c>
      <c r="I3538" s="2" t="str">
        <f>TEXT(Origen[[#This Row],[Fecha Compra]],"dddd")</f>
        <v>martes</v>
      </c>
      <c r="J3538" s="7" t="str">
        <f>TEXT(MONTH(Origen[[#This Row],[Fecha Compra]]),"MM")</f>
        <v>01</v>
      </c>
      <c r="K3538" s="7">
        <f>YEAR(Origen[[#This Row],[Fecha Compra]])</f>
        <v>2043</v>
      </c>
      <c r="L3538">
        <v>17</v>
      </c>
      <c r="M3538">
        <v>56</v>
      </c>
      <c r="N3538">
        <f>Origen[[#This Row],[Unidades]]*Origen[[#This Row],[PVP]]</f>
        <v>952</v>
      </c>
      <c r="O3538" s="1" t="s">
        <v>66</v>
      </c>
      <c r="P3538" s="1" t="s">
        <v>18</v>
      </c>
      <c r="Q3538" s="1" t="s">
        <v>78</v>
      </c>
      <c r="R3538" s="1" t="s">
        <v>19</v>
      </c>
      <c r="S3538" s="1" t="s">
        <v>9</v>
      </c>
      <c r="T3538" s="1" t="s">
        <v>21</v>
      </c>
      <c r="U3538" s="1" t="s">
        <v>58</v>
      </c>
    </row>
    <row r="3539" spans="1:21" x14ac:dyDescent="0.25">
      <c r="A3539">
        <v>3541</v>
      </c>
      <c r="B3539">
        <f>IF(IFERROR(VLOOKUP(Origen[[#This Row],[Customer ID]],A3540:A7438,1,FALSE),0)&gt;0,1,0)</f>
        <v>0</v>
      </c>
      <c r="C3539">
        <v>24</v>
      </c>
      <c r="D3539" s="1" t="s">
        <v>134</v>
      </c>
      <c r="E3539" s="1" t="str">
        <f>IF(Origen[[#This Row],[Genero Sin Depurar]]="","Desconocido",Origen[[#This Row],[Genero Sin Depurar]])</f>
        <v>Female</v>
      </c>
      <c r="F3539" s="1" t="s">
        <v>41</v>
      </c>
      <c r="G3539" s="1" t="s">
        <v>4</v>
      </c>
      <c r="H3539" s="2">
        <v>52372</v>
      </c>
      <c r="I3539" s="2" t="str">
        <f>TEXT(Origen[[#This Row],[Fecha Compra]],"dddd")</f>
        <v>jueves</v>
      </c>
      <c r="J3539" s="7" t="str">
        <f>TEXT(MONTH(Origen[[#This Row],[Fecha Compra]]),"MM")</f>
        <v>01</v>
      </c>
      <c r="K3539" s="7">
        <f>YEAR(Origen[[#This Row],[Fecha Compra]])</f>
        <v>2043</v>
      </c>
      <c r="L3539">
        <v>5</v>
      </c>
      <c r="M3539">
        <v>95</v>
      </c>
      <c r="N3539">
        <f>Origen[[#This Row],[Unidades]]*Origen[[#This Row],[PVP]]</f>
        <v>475</v>
      </c>
      <c r="O3539" s="1" t="s">
        <v>89</v>
      </c>
      <c r="P3539" s="1" t="s">
        <v>26</v>
      </c>
      <c r="Q3539" s="1" t="s">
        <v>118</v>
      </c>
      <c r="R3539" s="1" t="s">
        <v>19</v>
      </c>
      <c r="S3539" s="1" t="s">
        <v>20</v>
      </c>
      <c r="T3539" s="1" t="s">
        <v>57</v>
      </c>
      <c r="U3539" s="1" t="s">
        <v>22</v>
      </c>
    </row>
    <row r="3540" spans="1:21" x14ac:dyDescent="0.25">
      <c r="A3540">
        <v>3542</v>
      </c>
      <c r="B3540">
        <f>IF(IFERROR(VLOOKUP(Origen[[#This Row],[Customer ID]],A3541:A7439,1,FALSE),0)&gt;0,1,0)</f>
        <v>0</v>
      </c>
      <c r="C3540">
        <v>59</v>
      </c>
      <c r="D3540" s="1" t="s">
        <v>134</v>
      </c>
      <c r="E3540" s="1" t="str">
        <f>IF(Origen[[#This Row],[Genero Sin Depurar]]="","Desconocido",Origen[[#This Row],[Genero Sin Depurar]])</f>
        <v>Female</v>
      </c>
      <c r="F3540" s="1" t="s">
        <v>3</v>
      </c>
      <c r="G3540" s="1" t="s">
        <v>4</v>
      </c>
      <c r="H3540" s="2">
        <v>52374</v>
      </c>
      <c r="I3540" s="2" t="str">
        <f>TEXT(Origen[[#This Row],[Fecha Compra]],"dddd")</f>
        <v>sábado</v>
      </c>
      <c r="J3540" s="7" t="str">
        <f>TEXT(MONTH(Origen[[#This Row],[Fecha Compra]]),"MM")</f>
        <v>01</v>
      </c>
      <c r="K3540" s="7">
        <f>YEAR(Origen[[#This Row],[Fecha Compra]])</f>
        <v>2043</v>
      </c>
      <c r="L3540">
        <v>22</v>
      </c>
      <c r="M3540">
        <v>66</v>
      </c>
      <c r="N3540">
        <f>Origen[[#This Row],[Unidades]]*Origen[[#This Row],[PVP]]</f>
        <v>1452</v>
      </c>
      <c r="O3540" s="1" t="s">
        <v>123</v>
      </c>
      <c r="P3540" s="1" t="s">
        <v>26</v>
      </c>
      <c r="Q3540" s="1" t="s">
        <v>60</v>
      </c>
      <c r="R3540" s="1" t="s">
        <v>8</v>
      </c>
      <c r="S3540" s="1" t="s">
        <v>27</v>
      </c>
      <c r="T3540" s="1" t="s">
        <v>28</v>
      </c>
      <c r="U3540" s="1" t="s">
        <v>31</v>
      </c>
    </row>
    <row r="3541" spans="1:21" x14ac:dyDescent="0.25">
      <c r="A3541">
        <v>3543</v>
      </c>
      <c r="B3541">
        <f>IF(IFERROR(VLOOKUP(Origen[[#This Row],[Customer ID]],A3542:A7440,1,FALSE),0)&gt;0,1,0)</f>
        <v>0</v>
      </c>
      <c r="C3541">
        <v>62</v>
      </c>
      <c r="D3541" s="1" t="s">
        <v>134</v>
      </c>
      <c r="E3541" s="1" t="str">
        <f>IF(Origen[[#This Row],[Genero Sin Depurar]]="","Desconocido",Origen[[#This Row],[Genero Sin Depurar]])</f>
        <v>Female</v>
      </c>
      <c r="F3541" s="1" t="s">
        <v>44</v>
      </c>
      <c r="G3541" s="1" t="s">
        <v>45</v>
      </c>
      <c r="H3541" s="2">
        <v>52376</v>
      </c>
      <c r="I3541" s="2" t="str">
        <f>TEXT(Origen[[#This Row],[Fecha Compra]],"dddd")</f>
        <v>lunes</v>
      </c>
      <c r="J3541" s="7" t="str">
        <f>TEXT(MONTH(Origen[[#This Row],[Fecha Compra]]),"MM")</f>
        <v>01</v>
      </c>
      <c r="K3541" s="7">
        <f>YEAR(Origen[[#This Row],[Fecha Compra]])</f>
        <v>2043</v>
      </c>
      <c r="L3541">
        <v>5</v>
      </c>
      <c r="M3541">
        <v>28</v>
      </c>
      <c r="N3541">
        <f>Origen[[#This Row],[Unidades]]*Origen[[#This Row],[PVP]]</f>
        <v>140</v>
      </c>
      <c r="O3541" s="1" t="s">
        <v>117</v>
      </c>
      <c r="P3541" s="1" t="s">
        <v>18</v>
      </c>
      <c r="Q3541" s="1" t="s">
        <v>60</v>
      </c>
      <c r="R3541" s="1" t="s">
        <v>19</v>
      </c>
      <c r="S3541" s="1" t="s">
        <v>9</v>
      </c>
      <c r="T3541" s="1" t="s">
        <v>10</v>
      </c>
      <c r="U3541" s="1" t="s">
        <v>22</v>
      </c>
    </row>
    <row r="3542" spans="1:21" x14ac:dyDescent="0.25">
      <c r="A3542">
        <v>3544</v>
      </c>
      <c r="B3542">
        <f>IF(IFERROR(VLOOKUP(Origen[[#This Row],[Customer ID]],A3543:A7441,1,FALSE),0)&gt;0,1,0)</f>
        <v>0</v>
      </c>
      <c r="C3542">
        <v>58</v>
      </c>
      <c r="D3542" s="1" t="s">
        <v>134</v>
      </c>
      <c r="E3542" s="1" t="str">
        <f>IF(Origen[[#This Row],[Genero Sin Depurar]]="","Desconocido",Origen[[#This Row],[Genero Sin Depurar]])</f>
        <v>Female</v>
      </c>
      <c r="F3542" s="1" t="s">
        <v>106</v>
      </c>
      <c r="G3542" s="1" t="s">
        <v>49</v>
      </c>
      <c r="H3542" s="2">
        <v>52378</v>
      </c>
      <c r="I3542" s="2" t="str">
        <f>TEXT(Origen[[#This Row],[Fecha Compra]],"dddd")</f>
        <v>miércoles</v>
      </c>
      <c r="J3542" s="7" t="str">
        <f>TEXT(MONTH(Origen[[#This Row],[Fecha Compra]]),"MM")</f>
        <v>01</v>
      </c>
      <c r="K3542" s="7">
        <f>YEAR(Origen[[#This Row],[Fecha Compra]])</f>
        <v>2043</v>
      </c>
      <c r="L3542">
        <v>18</v>
      </c>
      <c r="M3542">
        <v>83</v>
      </c>
      <c r="N3542">
        <f>Origen[[#This Row],[Unidades]]*Origen[[#This Row],[PVP]]</f>
        <v>1494</v>
      </c>
      <c r="O3542" s="1" t="s">
        <v>94</v>
      </c>
      <c r="P3542" s="1" t="s">
        <v>26</v>
      </c>
      <c r="Q3542" s="1" t="s">
        <v>126</v>
      </c>
      <c r="R3542" s="1" t="s">
        <v>8</v>
      </c>
      <c r="S3542" s="1" t="s">
        <v>36</v>
      </c>
      <c r="T3542" s="1" t="s">
        <v>28</v>
      </c>
      <c r="U3542" s="1" t="s">
        <v>79</v>
      </c>
    </row>
    <row r="3543" spans="1:21" x14ac:dyDescent="0.25">
      <c r="A3543">
        <v>3545</v>
      </c>
      <c r="B3543">
        <f>IF(IFERROR(VLOOKUP(Origen[[#This Row],[Customer ID]],A3544:A7442,1,FALSE),0)&gt;0,1,0)</f>
        <v>0</v>
      </c>
      <c r="C3543">
        <v>64</v>
      </c>
      <c r="D3543" s="1" t="s">
        <v>134</v>
      </c>
      <c r="E3543" s="1" t="str">
        <f>IF(Origen[[#This Row],[Genero Sin Depurar]]="","Desconocido",Origen[[#This Row],[Genero Sin Depurar]])</f>
        <v>Female</v>
      </c>
      <c r="F3543" s="1" t="s">
        <v>107</v>
      </c>
      <c r="G3543" s="1" t="s">
        <v>4</v>
      </c>
      <c r="H3543" s="2">
        <v>52380</v>
      </c>
      <c r="I3543" s="2" t="str">
        <f>TEXT(Origen[[#This Row],[Fecha Compra]],"dddd")</f>
        <v>viernes</v>
      </c>
      <c r="J3543" s="7" t="str">
        <f>TEXT(MONTH(Origen[[#This Row],[Fecha Compra]]),"MM")</f>
        <v>01</v>
      </c>
      <c r="K3543" s="7">
        <f>YEAR(Origen[[#This Row],[Fecha Compra]])</f>
        <v>2043</v>
      </c>
      <c r="L3543">
        <v>42</v>
      </c>
      <c r="M3543">
        <v>55</v>
      </c>
      <c r="N3543">
        <f>Origen[[#This Row],[Unidades]]*Origen[[#This Row],[PVP]]</f>
        <v>2310</v>
      </c>
      <c r="O3543" s="1" t="s">
        <v>132</v>
      </c>
      <c r="P3543" s="1" t="s">
        <v>74</v>
      </c>
      <c r="Q3543" s="1" t="s">
        <v>43</v>
      </c>
      <c r="R3543" s="1" t="s">
        <v>39</v>
      </c>
      <c r="S3543" s="1" t="s">
        <v>52</v>
      </c>
      <c r="T3543" s="1" t="s">
        <v>15</v>
      </c>
      <c r="U3543" s="1" t="s">
        <v>79</v>
      </c>
    </row>
    <row r="3544" spans="1:21" x14ac:dyDescent="0.25">
      <c r="A3544">
        <v>3546</v>
      </c>
      <c r="B3544">
        <f>IF(IFERROR(VLOOKUP(Origen[[#This Row],[Customer ID]],A3545:A7443,1,FALSE),0)&gt;0,1,0)</f>
        <v>0</v>
      </c>
      <c r="C3544">
        <v>48</v>
      </c>
      <c r="D3544" s="1" t="s">
        <v>134</v>
      </c>
      <c r="E3544" s="1" t="str">
        <f>IF(Origen[[#This Row],[Genero Sin Depurar]]="","Desconocido",Origen[[#This Row],[Genero Sin Depurar]])</f>
        <v>Female</v>
      </c>
      <c r="F3544" s="1" t="s">
        <v>23</v>
      </c>
      <c r="G3544" s="1" t="s">
        <v>24</v>
      </c>
      <c r="H3544" s="2">
        <v>52382</v>
      </c>
      <c r="I3544" s="2" t="str">
        <f>TEXT(Origen[[#This Row],[Fecha Compra]],"dddd")</f>
        <v>domingo</v>
      </c>
      <c r="J3544" s="7" t="str">
        <f>TEXT(MONTH(Origen[[#This Row],[Fecha Compra]]),"MM")</f>
        <v>01</v>
      </c>
      <c r="K3544" s="7">
        <f>YEAR(Origen[[#This Row],[Fecha Compra]])</f>
        <v>2043</v>
      </c>
      <c r="L3544">
        <v>22</v>
      </c>
      <c r="M3544">
        <v>28</v>
      </c>
      <c r="N3544">
        <f>Origen[[#This Row],[Unidades]]*Origen[[#This Row],[PVP]]</f>
        <v>616</v>
      </c>
      <c r="O3544" s="1" t="s">
        <v>121</v>
      </c>
      <c r="P3544" s="1" t="s">
        <v>26</v>
      </c>
      <c r="Q3544" s="1" t="s">
        <v>116</v>
      </c>
      <c r="R3544" s="1" t="s">
        <v>19</v>
      </c>
      <c r="S3544" s="1" t="s">
        <v>52</v>
      </c>
      <c r="T3544" s="1" t="s">
        <v>68</v>
      </c>
      <c r="U3544" s="1" t="s">
        <v>31</v>
      </c>
    </row>
    <row r="3545" spans="1:21" x14ac:dyDescent="0.25">
      <c r="A3545">
        <v>3547</v>
      </c>
      <c r="B3545">
        <f>IF(IFERROR(VLOOKUP(Origen[[#This Row],[Customer ID]],A3546:A7444,1,FALSE),0)&gt;0,1,0)</f>
        <v>0</v>
      </c>
      <c r="C3545">
        <v>60</v>
      </c>
      <c r="D3545" s="1" t="s">
        <v>134</v>
      </c>
      <c r="E3545" s="1" t="str">
        <f>IF(Origen[[#This Row],[Genero Sin Depurar]]="","Desconocido",Origen[[#This Row],[Genero Sin Depurar]])</f>
        <v>Female</v>
      </c>
      <c r="F3545" s="1" t="s">
        <v>101</v>
      </c>
      <c r="G3545" s="1" t="s">
        <v>49</v>
      </c>
      <c r="H3545" s="2">
        <v>52384</v>
      </c>
      <c r="I3545" s="2" t="str">
        <f>TEXT(Origen[[#This Row],[Fecha Compra]],"dddd")</f>
        <v>martes</v>
      </c>
      <c r="J3545" s="7" t="str">
        <f>TEXT(MONTH(Origen[[#This Row],[Fecha Compra]]),"MM")</f>
        <v>01</v>
      </c>
      <c r="K3545" s="7">
        <f>YEAR(Origen[[#This Row],[Fecha Compra]])</f>
        <v>2043</v>
      </c>
      <c r="L3545">
        <v>37</v>
      </c>
      <c r="M3545">
        <v>79</v>
      </c>
      <c r="N3545">
        <f>Origen[[#This Row],[Unidades]]*Origen[[#This Row],[PVP]]</f>
        <v>2923</v>
      </c>
      <c r="O3545" s="1" t="s">
        <v>93</v>
      </c>
      <c r="P3545" s="1" t="s">
        <v>26</v>
      </c>
      <c r="Q3545" s="1" t="s">
        <v>65</v>
      </c>
      <c r="R3545" s="1" t="s">
        <v>35</v>
      </c>
      <c r="S3545" s="1" t="s">
        <v>20</v>
      </c>
      <c r="T3545" s="1" t="s">
        <v>57</v>
      </c>
      <c r="U3545" s="1" t="s">
        <v>58</v>
      </c>
    </row>
    <row r="3546" spans="1:21" x14ac:dyDescent="0.25">
      <c r="A3546">
        <v>3548</v>
      </c>
      <c r="B3546">
        <f>IF(IFERROR(VLOOKUP(Origen[[#This Row],[Customer ID]],A3547:A7445,1,FALSE),0)&gt;0,1,0)</f>
        <v>0</v>
      </c>
      <c r="C3546">
        <v>52</v>
      </c>
      <c r="D3546" s="1" t="s">
        <v>134</v>
      </c>
      <c r="E3546" s="1" t="str">
        <f>IF(Origen[[#This Row],[Genero Sin Depurar]]="","Desconocido",Origen[[#This Row],[Genero Sin Depurar]])</f>
        <v>Female</v>
      </c>
      <c r="F3546" s="1" t="s">
        <v>101</v>
      </c>
      <c r="G3546" s="1" t="s">
        <v>49</v>
      </c>
      <c r="H3546" s="2">
        <v>52386</v>
      </c>
      <c r="I3546" s="2" t="str">
        <f>TEXT(Origen[[#This Row],[Fecha Compra]],"dddd")</f>
        <v>jueves</v>
      </c>
      <c r="J3546" s="7" t="str">
        <f>TEXT(MONTH(Origen[[#This Row],[Fecha Compra]]),"MM")</f>
        <v>01</v>
      </c>
      <c r="K3546" s="7">
        <f>YEAR(Origen[[#This Row],[Fecha Compra]])</f>
        <v>2043</v>
      </c>
      <c r="L3546">
        <v>23</v>
      </c>
      <c r="M3546">
        <v>31</v>
      </c>
      <c r="N3546">
        <f>Origen[[#This Row],[Unidades]]*Origen[[#This Row],[PVP]]</f>
        <v>713</v>
      </c>
      <c r="O3546" s="1" t="s">
        <v>120</v>
      </c>
      <c r="P3546" s="1" t="s">
        <v>6</v>
      </c>
      <c r="Q3546" s="1" t="s">
        <v>118</v>
      </c>
      <c r="R3546" s="1" t="s">
        <v>35</v>
      </c>
      <c r="S3546" s="1" t="s">
        <v>36</v>
      </c>
      <c r="T3546" s="1" t="s">
        <v>21</v>
      </c>
      <c r="U3546" s="1" t="s">
        <v>31</v>
      </c>
    </row>
    <row r="3547" spans="1:21" x14ac:dyDescent="0.25">
      <c r="A3547">
        <v>3549</v>
      </c>
      <c r="B3547">
        <f>IF(IFERROR(VLOOKUP(Origen[[#This Row],[Customer ID]],A3548:A7446,1,FALSE),0)&gt;0,1,0)</f>
        <v>0</v>
      </c>
      <c r="C3547">
        <v>63</v>
      </c>
      <c r="D3547" s="1" t="s">
        <v>134</v>
      </c>
      <c r="E3547" s="1" t="str">
        <f>IF(Origen[[#This Row],[Genero Sin Depurar]]="","Desconocido",Origen[[#This Row],[Genero Sin Depurar]])</f>
        <v>Female</v>
      </c>
      <c r="F3547" s="1" t="s">
        <v>3</v>
      </c>
      <c r="G3547" s="1" t="s">
        <v>4</v>
      </c>
      <c r="H3547" s="2">
        <v>52388</v>
      </c>
      <c r="I3547" s="2" t="str">
        <f>TEXT(Origen[[#This Row],[Fecha Compra]],"dddd")</f>
        <v>sábado</v>
      </c>
      <c r="J3547" s="7" t="str">
        <f>TEXT(MONTH(Origen[[#This Row],[Fecha Compra]]),"MM")</f>
        <v>01</v>
      </c>
      <c r="K3547" s="7">
        <f>YEAR(Origen[[#This Row],[Fecha Compra]])</f>
        <v>2043</v>
      </c>
      <c r="L3547">
        <v>47</v>
      </c>
      <c r="M3547">
        <v>37</v>
      </c>
      <c r="N3547">
        <f>Origen[[#This Row],[Unidades]]*Origen[[#This Row],[PVP]]</f>
        <v>1739</v>
      </c>
      <c r="O3547" s="1" t="s">
        <v>122</v>
      </c>
      <c r="P3547" s="1" t="s">
        <v>26</v>
      </c>
      <c r="Q3547" s="1" t="s">
        <v>90</v>
      </c>
      <c r="R3547" s="1" t="s">
        <v>39</v>
      </c>
      <c r="S3547" s="1" t="s">
        <v>36</v>
      </c>
      <c r="T3547" s="1" t="s">
        <v>68</v>
      </c>
      <c r="U3547" s="1" t="s">
        <v>11</v>
      </c>
    </row>
    <row r="3548" spans="1:21" x14ac:dyDescent="0.25">
      <c r="A3548">
        <v>3550</v>
      </c>
      <c r="B3548">
        <f>IF(IFERROR(VLOOKUP(Origen[[#This Row],[Customer ID]],A3549:A7447,1,FALSE),0)&gt;0,1,0)</f>
        <v>0</v>
      </c>
      <c r="C3548">
        <v>44</v>
      </c>
      <c r="D3548" s="1" t="s">
        <v>134</v>
      </c>
      <c r="E3548" s="1" t="str">
        <f>IF(Origen[[#This Row],[Genero Sin Depurar]]="","Desconocido",Origen[[#This Row],[Genero Sin Depurar]])</f>
        <v>Female</v>
      </c>
      <c r="F3548" s="1" t="s">
        <v>95</v>
      </c>
      <c r="G3548" s="1" t="s">
        <v>4</v>
      </c>
      <c r="H3548" s="2">
        <v>52390</v>
      </c>
      <c r="I3548" s="2" t="str">
        <f>TEXT(Origen[[#This Row],[Fecha Compra]],"dddd")</f>
        <v>lunes</v>
      </c>
      <c r="J3548" s="7" t="str">
        <f>TEXT(MONTH(Origen[[#This Row],[Fecha Compra]]),"MM")</f>
        <v>01</v>
      </c>
      <c r="K3548" s="7">
        <f>YEAR(Origen[[#This Row],[Fecha Compra]])</f>
        <v>2043</v>
      </c>
      <c r="L3548">
        <v>11</v>
      </c>
      <c r="M3548">
        <v>34</v>
      </c>
      <c r="N3548">
        <f>Origen[[#This Row],[Unidades]]*Origen[[#This Row],[PVP]]</f>
        <v>374</v>
      </c>
      <c r="O3548" s="1" t="s">
        <v>29</v>
      </c>
      <c r="P3548" s="1" t="s">
        <v>26</v>
      </c>
      <c r="Q3548" s="1" t="s">
        <v>91</v>
      </c>
      <c r="R3548" s="1" t="s">
        <v>35</v>
      </c>
      <c r="S3548" s="1" t="s">
        <v>52</v>
      </c>
      <c r="T3548" s="1" t="s">
        <v>57</v>
      </c>
      <c r="U3548" s="1" t="s">
        <v>11</v>
      </c>
    </row>
    <row r="3549" spans="1:21" x14ac:dyDescent="0.25">
      <c r="A3549">
        <v>3551</v>
      </c>
      <c r="B3549">
        <f>IF(IFERROR(VLOOKUP(Origen[[#This Row],[Customer ID]],A3550:A7448,1,FALSE),0)&gt;0,1,0)</f>
        <v>0</v>
      </c>
      <c r="C3549">
        <v>63</v>
      </c>
      <c r="D3549" s="1" t="s">
        <v>134</v>
      </c>
      <c r="E3549" s="1" t="str">
        <f>IF(Origen[[#This Row],[Genero Sin Depurar]]="","Desconocido",Origen[[#This Row],[Genero Sin Depurar]])</f>
        <v>Female</v>
      </c>
      <c r="F3549" s="1" t="s">
        <v>53</v>
      </c>
      <c r="G3549" s="1" t="s">
        <v>24</v>
      </c>
      <c r="H3549" s="2">
        <v>52392</v>
      </c>
      <c r="I3549" s="2" t="str">
        <f>TEXT(Origen[[#This Row],[Fecha Compra]],"dddd")</f>
        <v>miércoles</v>
      </c>
      <c r="J3549" s="7" t="str">
        <f>TEXT(MONTH(Origen[[#This Row],[Fecha Compra]]),"MM")</f>
        <v>01</v>
      </c>
      <c r="K3549" s="7">
        <f>YEAR(Origen[[#This Row],[Fecha Compra]])</f>
        <v>2043</v>
      </c>
      <c r="L3549">
        <v>32</v>
      </c>
      <c r="M3549">
        <v>74</v>
      </c>
      <c r="N3549">
        <f>Origen[[#This Row],[Unidades]]*Origen[[#This Row],[PVP]]</f>
        <v>2368</v>
      </c>
      <c r="O3549" s="1" t="s">
        <v>46</v>
      </c>
      <c r="P3549" s="1" t="s">
        <v>18</v>
      </c>
      <c r="Q3549" s="1" t="s">
        <v>103</v>
      </c>
      <c r="R3549" s="1" t="s">
        <v>8</v>
      </c>
      <c r="S3549" s="1" t="s">
        <v>36</v>
      </c>
      <c r="T3549" s="1" t="s">
        <v>15</v>
      </c>
      <c r="U3549" s="1" t="s">
        <v>22</v>
      </c>
    </row>
    <row r="3550" spans="1:21" x14ac:dyDescent="0.25">
      <c r="A3550">
        <v>3552</v>
      </c>
      <c r="B3550">
        <f>IF(IFERROR(VLOOKUP(Origen[[#This Row],[Customer ID]],A3551:A7449,1,FALSE),0)&gt;0,1,0)</f>
        <v>0</v>
      </c>
      <c r="C3550">
        <v>66</v>
      </c>
      <c r="D3550" s="1" t="s">
        <v>134</v>
      </c>
      <c r="E3550" s="1" t="str">
        <f>IF(Origen[[#This Row],[Genero Sin Depurar]]="","Desconocido",Origen[[#This Row],[Genero Sin Depurar]])</f>
        <v>Female</v>
      </c>
      <c r="F3550" s="1" t="s">
        <v>125</v>
      </c>
      <c r="G3550" s="1" t="s">
        <v>49</v>
      </c>
      <c r="H3550" s="2">
        <v>52394</v>
      </c>
      <c r="I3550" s="2" t="str">
        <f>TEXT(Origen[[#This Row],[Fecha Compra]],"dddd")</f>
        <v>viernes</v>
      </c>
      <c r="J3550" s="7" t="str">
        <f>TEXT(MONTH(Origen[[#This Row],[Fecha Compra]]),"MM")</f>
        <v>01</v>
      </c>
      <c r="K3550" s="7">
        <f>YEAR(Origen[[#This Row],[Fecha Compra]])</f>
        <v>2043</v>
      </c>
      <c r="L3550">
        <v>20</v>
      </c>
      <c r="M3550">
        <v>31</v>
      </c>
      <c r="N3550">
        <f>Origen[[#This Row],[Unidades]]*Origen[[#This Row],[PVP]]</f>
        <v>620</v>
      </c>
      <c r="O3550" s="1" t="s">
        <v>38</v>
      </c>
      <c r="P3550" s="1" t="s">
        <v>6</v>
      </c>
      <c r="Q3550" s="1" t="s">
        <v>76</v>
      </c>
      <c r="R3550" s="1" t="s">
        <v>19</v>
      </c>
      <c r="S3550" s="1" t="s">
        <v>56</v>
      </c>
      <c r="T3550" s="1" t="s">
        <v>10</v>
      </c>
      <c r="U3550" s="1" t="s">
        <v>22</v>
      </c>
    </row>
    <row r="3551" spans="1:21" x14ac:dyDescent="0.25">
      <c r="A3551">
        <v>3553</v>
      </c>
      <c r="B3551">
        <f>IF(IFERROR(VLOOKUP(Origen[[#This Row],[Customer ID]],A3552:A7450,1,FALSE),0)&gt;0,1,0)</f>
        <v>0</v>
      </c>
      <c r="C3551">
        <v>22</v>
      </c>
      <c r="D3551" s="1" t="s">
        <v>134</v>
      </c>
      <c r="E3551" s="1" t="str">
        <f>IF(Origen[[#This Row],[Genero Sin Depurar]]="","Desconocido",Origen[[#This Row],[Genero Sin Depurar]])</f>
        <v>Female</v>
      </c>
      <c r="F3551" s="1" t="s">
        <v>71</v>
      </c>
      <c r="G3551" s="1" t="s">
        <v>49</v>
      </c>
      <c r="H3551" s="2">
        <v>52396</v>
      </c>
      <c r="I3551" s="2" t="str">
        <f>TEXT(Origen[[#This Row],[Fecha Compra]],"dddd")</f>
        <v>domingo</v>
      </c>
      <c r="J3551" s="7" t="str">
        <f>TEXT(MONTH(Origen[[#This Row],[Fecha Compra]]),"MM")</f>
        <v>01</v>
      </c>
      <c r="K3551" s="7">
        <f>YEAR(Origen[[#This Row],[Fecha Compra]])</f>
        <v>2043</v>
      </c>
      <c r="L3551">
        <v>3</v>
      </c>
      <c r="M3551">
        <v>66</v>
      </c>
      <c r="N3551">
        <f>Origen[[#This Row],[Unidades]]*Origen[[#This Row],[PVP]]</f>
        <v>198</v>
      </c>
      <c r="O3551" s="1" t="s">
        <v>5</v>
      </c>
      <c r="P3551" s="1" t="s">
        <v>26</v>
      </c>
      <c r="Q3551" s="1" t="s">
        <v>126</v>
      </c>
      <c r="R3551" s="1" t="s">
        <v>8</v>
      </c>
      <c r="S3551" s="1" t="s">
        <v>27</v>
      </c>
      <c r="T3551" s="1" t="s">
        <v>28</v>
      </c>
      <c r="U3551" s="1" t="s">
        <v>40</v>
      </c>
    </row>
    <row r="3552" spans="1:21" x14ac:dyDescent="0.25">
      <c r="A3552">
        <v>3554</v>
      </c>
      <c r="B3552">
        <f>IF(IFERROR(VLOOKUP(Origen[[#This Row],[Customer ID]],A3553:A7451,1,FALSE),0)&gt;0,1,0)</f>
        <v>0</v>
      </c>
      <c r="C3552">
        <v>62</v>
      </c>
      <c r="D3552" s="1" t="s">
        <v>134</v>
      </c>
      <c r="E3552" s="1" t="str">
        <f>IF(Origen[[#This Row],[Genero Sin Depurar]]="","Desconocido",Origen[[#This Row],[Genero Sin Depurar]])</f>
        <v>Female</v>
      </c>
      <c r="F3552" s="1" t="s">
        <v>53</v>
      </c>
      <c r="G3552" s="1" t="s">
        <v>24</v>
      </c>
      <c r="H3552" s="2">
        <v>52398</v>
      </c>
      <c r="I3552" s="2" t="str">
        <f>TEXT(Origen[[#This Row],[Fecha Compra]],"dddd")</f>
        <v>martes</v>
      </c>
      <c r="J3552" s="7" t="str">
        <f>TEXT(MONTH(Origen[[#This Row],[Fecha Compra]]),"MM")</f>
        <v>01</v>
      </c>
      <c r="K3552" s="7">
        <f>YEAR(Origen[[#This Row],[Fecha Compra]])</f>
        <v>2043</v>
      </c>
      <c r="L3552">
        <v>32</v>
      </c>
      <c r="M3552">
        <v>99</v>
      </c>
      <c r="N3552">
        <f>Origen[[#This Row],[Unidades]]*Origen[[#This Row],[PVP]]</f>
        <v>3168</v>
      </c>
      <c r="O3552" s="1" t="s">
        <v>130</v>
      </c>
      <c r="P3552" s="1" t="s">
        <v>26</v>
      </c>
      <c r="Q3552" s="1" t="s">
        <v>43</v>
      </c>
      <c r="R3552" s="1" t="s">
        <v>19</v>
      </c>
      <c r="S3552" s="1" t="s">
        <v>20</v>
      </c>
      <c r="T3552" s="1" t="s">
        <v>57</v>
      </c>
      <c r="U3552" s="1" t="s">
        <v>22</v>
      </c>
    </row>
    <row r="3553" spans="1:21" x14ac:dyDescent="0.25">
      <c r="A3553">
        <v>3555</v>
      </c>
      <c r="B3553">
        <f>IF(IFERROR(VLOOKUP(Origen[[#This Row],[Customer ID]],A3554:A7452,1,FALSE),0)&gt;0,1,0)</f>
        <v>0</v>
      </c>
      <c r="C3553">
        <v>39</v>
      </c>
      <c r="D3553" s="1" t="s">
        <v>134</v>
      </c>
      <c r="E3553" s="1" t="str">
        <f>IF(Origen[[#This Row],[Genero Sin Depurar]]="","Desconocido",Origen[[#This Row],[Genero Sin Depurar]])</f>
        <v>Female</v>
      </c>
      <c r="F3553" s="1" t="s">
        <v>63</v>
      </c>
      <c r="G3553" s="1" t="s">
        <v>4</v>
      </c>
      <c r="H3553" s="2">
        <v>52400</v>
      </c>
      <c r="I3553" s="2" t="str">
        <f>TEXT(Origen[[#This Row],[Fecha Compra]],"dddd")</f>
        <v>jueves</v>
      </c>
      <c r="J3553" s="7" t="str">
        <f>TEXT(MONTH(Origen[[#This Row],[Fecha Compra]]),"MM")</f>
        <v>01</v>
      </c>
      <c r="K3553" s="7">
        <f>YEAR(Origen[[#This Row],[Fecha Compra]])</f>
        <v>2043</v>
      </c>
      <c r="L3553">
        <v>5</v>
      </c>
      <c r="M3553">
        <v>55</v>
      </c>
      <c r="N3553">
        <f>Origen[[#This Row],[Unidades]]*Origen[[#This Row],[PVP]]</f>
        <v>275</v>
      </c>
      <c r="O3553" s="1" t="s">
        <v>42</v>
      </c>
      <c r="P3553" s="1" t="s">
        <v>26</v>
      </c>
      <c r="Q3553" s="1" t="s">
        <v>108</v>
      </c>
      <c r="R3553" s="1" t="s">
        <v>19</v>
      </c>
      <c r="S3553" s="1" t="s">
        <v>20</v>
      </c>
      <c r="T3553" s="1" t="s">
        <v>21</v>
      </c>
      <c r="U3553" s="1" t="s">
        <v>11</v>
      </c>
    </row>
    <row r="3554" spans="1:21" x14ac:dyDescent="0.25">
      <c r="A3554">
        <v>3556</v>
      </c>
      <c r="B3554">
        <f>IF(IFERROR(VLOOKUP(Origen[[#This Row],[Customer ID]],A3555:A7453,1,FALSE),0)&gt;0,1,0)</f>
        <v>0</v>
      </c>
      <c r="C3554">
        <v>25</v>
      </c>
      <c r="D3554" s="1" t="s">
        <v>134</v>
      </c>
      <c r="E3554" s="1" t="str">
        <f>IF(Origen[[#This Row],[Genero Sin Depurar]]="","Desconocido",Origen[[#This Row],[Genero Sin Depurar]])</f>
        <v>Female</v>
      </c>
      <c r="F3554" s="1" t="s">
        <v>3</v>
      </c>
      <c r="G3554" s="1" t="s">
        <v>4</v>
      </c>
      <c r="H3554" s="2">
        <v>52402</v>
      </c>
      <c r="I3554" s="2" t="str">
        <f>TEXT(Origen[[#This Row],[Fecha Compra]],"dddd")</f>
        <v>sábado</v>
      </c>
      <c r="J3554" s="7" t="str">
        <f>TEXT(MONTH(Origen[[#This Row],[Fecha Compra]]),"MM")</f>
        <v>01</v>
      </c>
      <c r="K3554" s="7">
        <f>YEAR(Origen[[#This Row],[Fecha Compra]])</f>
        <v>2043</v>
      </c>
      <c r="L3554">
        <v>45</v>
      </c>
      <c r="M3554">
        <v>23</v>
      </c>
      <c r="N3554">
        <f>Origen[[#This Row],[Unidades]]*Origen[[#This Row],[PVP]]</f>
        <v>1035</v>
      </c>
      <c r="O3554" s="1" t="s">
        <v>61</v>
      </c>
      <c r="P3554" s="1" t="s">
        <v>6</v>
      </c>
      <c r="Q3554" s="1" t="s">
        <v>47</v>
      </c>
      <c r="R3554" s="1" t="s">
        <v>19</v>
      </c>
      <c r="S3554" s="1" t="s">
        <v>27</v>
      </c>
      <c r="T3554" s="1" t="s">
        <v>15</v>
      </c>
      <c r="U3554" s="1" t="s">
        <v>40</v>
      </c>
    </row>
    <row r="3555" spans="1:21" x14ac:dyDescent="0.25">
      <c r="A3555">
        <v>3557</v>
      </c>
      <c r="B3555">
        <f>IF(IFERROR(VLOOKUP(Origen[[#This Row],[Customer ID]],A3556:A7454,1,FALSE),0)&gt;0,1,0)</f>
        <v>0</v>
      </c>
      <c r="C3555">
        <v>70</v>
      </c>
      <c r="D3555" s="1" t="s">
        <v>134</v>
      </c>
      <c r="E3555" s="1" t="str">
        <f>IF(Origen[[#This Row],[Genero Sin Depurar]]="","Desconocido",Origen[[#This Row],[Genero Sin Depurar]])</f>
        <v>Female</v>
      </c>
      <c r="F3555" s="1" t="s">
        <v>12</v>
      </c>
      <c r="G3555" s="1" t="s">
        <v>4</v>
      </c>
      <c r="H3555" s="2">
        <v>52404</v>
      </c>
      <c r="I3555" s="2" t="str">
        <f>TEXT(Origen[[#This Row],[Fecha Compra]],"dddd")</f>
        <v>lunes</v>
      </c>
      <c r="J3555" s="7" t="str">
        <f>TEXT(MONTH(Origen[[#This Row],[Fecha Compra]]),"MM")</f>
        <v>01</v>
      </c>
      <c r="K3555" s="7">
        <f>YEAR(Origen[[#This Row],[Fecha Compra]])</f>
        <v>2043</v>
      </c>
      <c r="L3555">
        <v>43</v>
      </c>
      <c r="M3555">
        <v>88</v>
      </c>
      <c r="N3555">
        <f>Origen[[#This Row],[Unidades]]*Origen[[#This Row],[PVP]]</f>
        <v>3784</v>
      </c>
      <c r="O3555" s="1" t="s">
        <v>99</v>
      </c>
      <c r="P3555" s="1" t="s">
        <v>26</v>
      </c>
      <c r="Q3555" s="1" t="s">
        <v>92</v>
      </c>
      <c r="R3555" s="1" t="s">
        <v>39</v>
      </c>
      <c r="S3555" s="1" t="s">
        <v>9</v>
      </c>
      <c r="T3555" s="1" t="s">
        <v>15</v>
      </c>
      <c r="U3555" s="1" t="s">
        <v>58</v>
      </c>
    </row>
    <row r="3556" spans="1:21" x14ac:dyDescent="0.25">
      <c r="A3556">
        <v>3558</v>
      </c>
      <c r="B3556">
        <f>IF(IFERROR(VLOOKUP(Origen[[#This Row],[Customer ID]],A3557:A7455,1,FALSE),0)&gt;0,1,0)</f>
        <v>0</v>
      </c>
      <c r="C3556">
        <v>52</v>
      </c>
      <c r="D3556" s="1" t="s">
        <v>134</v>
      </c>
      <c r="E3556" s="1" t="str">
        <f>IF(Origen[[#This Row],[Genero Sin Depurar]]="","Desconocido",Origen[[#This Row],[Genero Sin Depurar]])</f>
        <v>Female</v>
      </c>
      <c r="F3556" s="1" t="s">
        <v>84</v>
      </c>
      <c r="G3556" s="1" t="s">
        <v>45</v>
      </c>
      <c r="H3556" s="2">
        <v>52406</v>
      </c>
      <c r="I3556" s="2" t="str">
        <f>TEXT(Origen[[#This Row],[Fecha Compra]],"dddd")</f>
        <v>miércoles</v>
      </c>
      <c r="J3556" s="7" t="str">
        <f>TEXT(MONTH(Origen[[#This Row],[Fecha Compra]]),"MM")</f>
        <v>01</v>
      </c>
      <c r="K3556" s="7">
        <f>YEAR(Origen[[#This Row],[Fecha Compra]])</f>
        <v>2043</v>
      </c>
      <c r="L3556">
        <v>1</v>
      </c>
      <c r="M3556">
        <v>26</v>
      </c>
      <c r="N3556">
        <f>Origen[[#This Row],[Unidades]]*Origen[[#This Row],[PVP]]</f>
        <v>26</v>
      </c>
      <c r="O3556" s="1" t="s">
        <v>89</v>
      </c>
      <c r="P3556" s="1" t="s">
        <v>26</v>
      </c>
      <c r="Q3556" s="1" t="s">
        <v>82</v>
      </c>
      <c r="R3556" s="1" t="s">
        <v>35</v>
      </c>
      <c r="S3556" s="1" t="s">
        <v>27</v>
      </c>
      <c r="T3556" s="1" t="s">
        <v>28</v>
      </c>
      <c r="U3556" s="1" t="s">
        <v>79</v>
      </c>
    </row>
    <row r="3557" spans="1:21" x14ac:dyDescent="0.25">
      <c r="A3557">
        <v>3559</v>
      </c>
      <c r="B3557">
        <f>IF(IFERROR(VLOOKUP(Origen[[#This Row],[Customer ID]],A3558:A7456,1,FALSE),0)&gt;0,1,0)</f>
        <v>0</v>
      </c>
      <c r="C3557">
        <v>68</v>
      </c>
      <c r="D3557" s="1" t="s">
        <v>134</v>
      </c>
      <c r="E3557" s="1" t="str">
        <f>IF(Origen[[#This Row],[Genero Sin Depurar]]="","Desconocido",Origen[[#This Row],[Genero Sin Depurar]])</f>
        <v>Female</v>
      </c>
      <c r="F3557" s="1" t="s">
        <v>114</v>
      </c>
      <c r="G3557" s="1" t="s">
        <v>49</v>
      </c>
      <c r="H3557" s="2">
        <v>52408</v>
      </c>
      <c r="I3557" s="2" t="str">
        <f>TEXT(Origen[[#This Row],[Fecha Compra]],"dddd")</f>
        <v>viernes</v>
      </c>
      <c r="J3557" s="7" t="str">
        <f>TEXT(MONTH(Origen[[#This Row],[Fecha Compra]]),"MM")</f>
        <v>01</v>
      </c>
      <c r="K3557" s="7">
        <f>YEAR(Origen[[#This Row],[Fecha Compra]])</f>
        <v>2043</v>
      </c>
      <c r="L3557">
        <v>9</v>
      </c>
      <c r="M3557">
        <v>94</v>
      </c>
      <c r="N3557">
        <f>Origen[[#This Row],[Unidades]]*Origen[[#This Row],[PVP]]</f>
        <v>846</v>
      </c>
      <c r="O3557" s="1" t="s">
        <v>102</v>
      </c>
      <c r="P3557" s="1" t="s">
        <v>6</v>
      </c>
      <c r="Q3557" s="1" t="s">
        <v>118</v>
      </c>
      <c r="R3557" s="1" t="s">
        <v>35</v>
      </c>
      <c r="S3557" s="1" t="s">
        <v>36</v>
      </c>
      <c r="T3557" s="1" t="s">
        <v>10</v>
      </c>
      <c r="U3557" s="1" t="s">
        <v>40</v>
      </c>
    </row>
    <row r="3558" spans="1:21" x14ac:dyDescent="0.25">
      <c r="A3558">
        <v>3560</v>
      </c>
      <c r="B3558">
        <f>IF(IFERROR(VLOOKUP(Origen[[#This Row],[Customer ID]],A3559:A7457,1,FALSE),0)&gt;0,1,0)</f>
        <v>0</v>
      </c>
      <c r="C3558">
        <v>18</v>
      </c>
      <c r="D3558" s="1" t="s">
        <v>134</v>
      </c>
      <c r="E3558" s="1" t="str">
        <f>IF(Origen[[#This Row],[Genero Sin Depurar]]="","Desconocido",Origen[[#This Row],[Genero Sin Depurar]])</f>
        <v>Female</v>
      </c>
      <c r="F3558" s="1" t="s">
        <v>41</v>
      </c>
      <c r="G3558" s="1" t="s">
        <v>4</v>
      </c>
      <c r="H3558" s="2">
        <v>52410</v>
      </c>
      <c r="I3558" s="2" t="str">
        <f>TEXT(Origen[[#This Row],[Fecha Compra]],"dddd")</f>
        <v>domingo</v>
      </c>
      <c r="J3558" s="7" t="str">
        <f>TEXT(MONTH(Origen[[#This Row],[Fecha Compra]]),"MM")</f>
        <v>01</v>
      </c>
      <c r="K3558" s="7">
        <f>YEAR(Origen[[#This Row],[Fecha Compra]])</f>
        <v>2043</v>
      </c>
      <c r="L3558">
        <v>13</v>
      </c>
      <c r="M3558">
        <v>25</v>
      </c>
      <c r="N3558">
        <f>Origen[[#This Row],[Unidades]]*Origen[[#This Row],[PVP]]</f>
        <v>325</v>
      </c>
      <c r="O3558" s="1" t="s">
        <v>122</v>
      </c>
      <c r="P3558" s="1" t="s">
        <v>26</v>
      </c>
      <c r="Q3558" s="1" t="s">
        <v>100</v>
      </c>
      <c r="R3558" s="1" t="s">
        <v>39</v>
      </c>
      <c r="S3558" s="1" t="s">
        <v>27</v>
      </c>
      <c r="T3558" s="1" t="s">
        <v>10</v>
      </c>
      <c r="U3558" s="1" t="s">
        <v>79</v>
      </c>
    </row>
    <row r="3559" spans="1:21" x14ac:dyDescent="0.25">
      <c r="A3559">
        <v>3561</v>
      </c>
      <c r="B3559">
        <f>IF(IFERROR(VLOOKUP(Origen[[#This Row],[Customer ID]],A3560:A7458,1,FALSE),0)&gt;0,1,0)</f>
        <v>0</v>
      </c>
      <c r="C3559">
        <v>18</v>
      </c>
      <c r="D3559" s="1" t="s">
        <v>134</v>
      </c>
      <c r="E3559" s="1" t="str">
        <f>IF(Origen[[#This Row],[Genero Sin Depurar]]="","Desconocido",Origen[[#This Row],[Genero Sin Depurar]])</f>
        <v>Female</v>
      </c>
      <c r="F3559" s="1" t="s">
        <v>107</v>
      </c>
      <c r="G3559" s="1" t="s">
        <v>4</v>
      </c>
      <c r="H3559" s="2">
        <v>52412</v>
      </c>
      <c r="I3559" s="2" t="str">
        <f>TEXT(Origen[[#This Row],[Fecha Compra]],"dddd")</f>
        <v>martes</v>
      </c>
      <c r="J3559" s="7" t="str">
        <f>TEXT(MONTH(Origen[[#This Row],[Fecha Compra]]),"MM")</f>
        <v>01</v>
      </c>
      <c r="K3559" s="7">
        <f>YEAR(Origen[[#This Row],[Fecha Compra]])</f>
        <v>2043</v>
      </c>
      <c r="L3559">
        <v>5</v>
      </c>
      <c r="M3559">
        <v>96</v>
      </c>
      <c r="N3559">
        <f>Origen[[#This Row],[Unidades]]*Origen[[#This Row],[PVP]]</f>
        <v>480</v>
      </c>
      <c r="O3559" s="1" t="s">
        <v>93</v>
      </c>
      <c r="P3559" s="1" t="s">
        <v>74</v>
      </c>
      <c r="Q3559" s="1" t="s">
        <v>65</v>
      </c>
      <c r="R3559" s="1" t="s">
        <v>39</v>
      </c>
      <c r="S3559" s="1" t="s">
        <v>9</v>
      </c>
      <c r="T3559" s="1" t="s">
        <v>21</v>
      </c>
      <c r="U3559" s="1" t="s">
        <v>31</v>
      </c>
    </row>
    <row r="3560" spans="1:21" x14ac:dyDescent="0.25">
      <c r="A3560">
        <v>3562</v>
      </c>
      <c r="B3560">
        <f>IF(IFERROR(VLOOKUP(Origen[[#This Row],[Customer ID]],A3561:A7459,1,FALSE),0)&gt;0,1,0)</f>
        <v>0</v>
      </c>
      <c r="C3560">
        <v>63</v>
      </c>
      <c r="D3560" s="1" t="s">
        <v>134</v>
      </c>
      <c r="E3560" s="1" t="str">
        <f>IF(Origen[[#This Row],[Genero Sin Depurar]]="","Desconocido",Origen[[#This Row],[Genero Sin Depurar]])</f>
        <v>Female</v>
      </c>
      <c r="F3560" s="1" t="s">
        <v>32</v>
      </c>
      <c r="G3560" s="1" t="s">
        <v>24</v>
      </c>
      <c r="H3560" s="2">
        <v>52414</v>
      </c>
      <c r="I3560" s="2" t="str">
        <f>TEXT(Origen[[#This Row],[Fecha Compra]],"dddd")</f>
        <v>jueves</v>
      </c>
      <c r="J3560" s="7" t="str">
        <f>TEXT(MONTH(Origen[[#This Row],[Fecha Compra]]),"MM")</f>
        <v>01</v>
      </c>
      <c r="K3560" s="7">
        <f>YEAR(Origen[[#This Row],[Fecha Compra]])</f>
        <v>2043</v>
      </c>
      <c r="L3560">
        <v>39</v>
      </c>
      <c r="M3560">
        <v>29</v>
      </c>
      <c r="N3560">
        <f>Origen[[#This Row],[Unidades]]*Origen[[#This Row],[PVP]]</f>
        <v>1131</v>
      </c>
      <c r="O3560" s="1" t="s">
        <v>80</v>
      </c>
      <c r="P3560" s="1" t="s">
        <v>6</v>
      </c>
      <c r="Q3560" s="1" t="s">
        <v>76</v>
      </c>
      <c r="R3560" s="1" t="s">
        <v>19</v>
      </c>
      <c r="S3560" s="1" t="s">
        <v>36</v>
      </c>
      <c r="T3560" s="1" t="s">
        <v>21</v>
      </c>
      <c r="U3560" s="1" t="s">
        <v>11</v>
      </c>
    </row>
    <row r="3561" spans="1:21" x14ac:dyDescent="0.25">
      <c r="A3561">
        <v>3563</v>
      </c>
      <c r="B3561">
        <f>IF(IFERROR(VLOOKUP(Origen[[#This Row],[Customer ID]],A3562:A7460,1,FALSE),0)&gt;0,1,0)</f>
        <v>0</v>
      </c>
      <c r="C3561">
        <v>47</v>
      </c>
      <c r="D3561" s="1" t="s">
        <v>134</v>
      </c>
      <c r="E3561" s="1" t="str">
        <f>IF(Origen[[#This Row],[Genero Sin Depurar]]="","Desconocido",Origen[[#This Row],[Genero Sin Depurar]])</f>
        <v>Female</v>
      </c>
      <c r="F3561" s="1" t="s">
        <v>32</v>
      </c>
      <c r="G3561" s="1" t="s">
        <v>24</v>
      </c>
      <c r="H3561" s="2">
        <v>52416</v>
      </c>
      <c r="I3561" s="2" t="str">
        <f>TEXT(Origen[[#This Row],[Fecha Compra]],"dddd")</f>
        <v>sábado</v>
      </c>
      <c r="J3561" s="7" t="str">
        <f>TEXT(MONTH(Origen[[#This Row],[Fecha Compra]]),"MM")</f>
        <v>01</v>
      </c>
      <c r="K3561" s="7">
        <f>YEAR(Origen[[#This Row],[Fecha Compra]])</f>
        <v>2043</v>
      </c>
      <c r="L3561">
        <v>7</v>
      </c>
      <c r="M3561">
        <v>36</v>
      </c>
      <c r="N3561">
        <f>Origen[[#This Row],[Unidades]]*Origen[[#This Row],[PVP]]</f>
        <v>252</v>
      </c>
      <c r="O3561" s="1" t="s">
        <v>110</v>
      </c>
      <c r="P3561" s="1" t="s">
        <v>26</v>
      </c>
      <c r="Q3561" s="1" t="s">
        <v>91</v>
      </c>
      <c r="R3561" s="1" t="s">
        <v>8</v>
      </c>
      <c r="S3561" s="1" t="s">
        <v>20</v>
      </c>
      <c r="T3561" s="1" t="s">
        <v>57</v>
      </c>
      <c r="U3561" s="1" t="s">
        <v>22</v>
      </c>
    </row>
    <row r="3562" spans="1:21" x14ac:dyDescent="0.25">
      <c r="A3562">
        <v>3564</v>
      </c>
      <c r="B3562">
        <f>IF(IFERROR(VLOOKUP(Origen[[#This Row],[Customer ID]],A3563:A7461,1,FALSE),0)&gt;0,1,0)</f>
        <v>0</v>
      </c>
      <c r="C3562">
        <v>43</v>
      </c>
      <c r="D3562" s="1" t="s">
        <v>134</v>
      </c>
      <c r="E3562" s="1" t="str">
        <f>IF(Origen[[#This Row],[Genero Sin Depurar]]="","Desconocido",Origen[[#This Row],[Genero Sin Depurar]])</f>
        <v>Female</v>
      </c>
      <c r="F3562" s="1" t="s">
        <v>3</v>
      </c>
      <c r="G3562" s="1" t="s">
        <v>4</v>
      </c>
      <c r="H3562" s="2">
        <v>52418</v>
      </c>
      <c r="I3562" s="2" t="str">
        <f>TEXT(Origen[[#This Row],[Fecha Compra]],"dddd")</f>
        <v>lunes</v>
      </c>
      <c r="J3562" s="7" t="str">
        <f>TEXT(MONTH(Origen[[#This Row],[Fecha Compra]]),"MM")</f>
        <v>01</v>
      </c>
      <c r="K3562" s="7">
        <f>YEAR(Origen[[#This Row],[Fecha Compra]])</f>
        <v>2043</v>
      </c>
      <c r="L3562">
        <v>8</v>
      </c>
      <c r="M3562">
        <v>90</v>
      </c>
      <c r="N3562">
        <f>Origen[[#This Row],[Unidades]]*Origen[[#This Row],[PVP]]</f>
        <v>720</v>
      </c>
      <c r="O3562" s="1" t="s">
        <v>13</v>
      </c>
      <c r="P3562" s="1" t="s">
        <v>26</v>
      </c>
      <c r="Q3562" s="1" t="s">
        <v>78</v>
      </c>
      <c r="R3562" s="1" t="s">
        <v>35</v>
      </c>
      <c r="S3562" s="1" t="s">
        <v>36</v>
      </c>
      <c r="T3562" s="1" t="s">
        <v>21</v>
      </c>
      <c r="U3562" s="1" t="s">
        <v>79</v>
      </c>
    </row>
    <row r="3563" spans="1:21" x14ac:dyDescent="0.25">
      <c r="A3563">
        <v>3565</v>
      </c>
      <c r="B3563">
        <f>IF(IFERROR(VLOOKUP(Origen[[#This Row],[Customer ID]],A3564:A7462,1,FALSE),0)&gt;0,1,0)</f>
        <v>0</v>
      </c>
      <c r="C3563">
        <v>60</v>
      </c>
      <c r="D3563" s="1" t="s">
        <v>134</v>
      </c>
      <c r="E3563" s="1" t="str">
        <f>IF(Origen[[#This Row],[Genero Sin Depurar]]="","Desconocido",Origen[[#This Row],[Genero Sin Depurar]])</f>
        <v>Female</v>
      </c>
      <c r="F3563" s="1" t="s">
        <v>125</v>
      </c>
      <c r="G3563" s="1" t="s">
        <v>49</v>
      </c>
      <c r="H3563" s="2">
        <v>52420</v>
      </c>
      <c r="I3563" s="2" t="str">
        <f>TEXT(Origen[[#This Row],[Fecha Compra]],"dddd")</f>
        <v>miércoles</v>
      </c>
      <c r="J3563" s="7" t="str">
        <f>TEXT(MONTH(Origen[[#This Row],[Fecha Compra]]),"MM")</f>
        <v>01</v>
      </c>
      <c r="K3563" s="7">
        <f>YEAR(Origen[[#This Row],[Fecha Compra]])</f>
        <v>2043</v>
      </c>
      <c r="L3563">
        <v>40</v>
      </c>
      <c r="M3563">
        <v>38</v>
      </c>
      <c r="N3563">
        <f>Origen[[#This Row],[Unidades]]*Origen[[#This Row],[PVP]]</f>
        <v>1520</v>
      </c>
      <c r="O3563" s="1" t="s">
        <v>97</v>
      </c>
      <c r="P3563" s="1" t="s">
        <v>18</v>
      </c>
      <c r="Q3563" s="1" t="s">
        <v>92</v>
      </c>
      <c r="R3563" s="1" t="s">
        <v>35</v>
      </c>
      <c r="S3563" s="1" t="s">
        <v>20</v>
      </c>
      <c r="T3563" s="1" t="s">
        <v>10</v>
      </c>
      <c r="U3563" s="1" t="s">
        <v>31</v>
      </c>
    </row>
    <row r="3564" spans="1:21" x14ac:dyDescent="0.25">
      <c r="A3564">
        <v>3566</v>
      </c>
      <c r="B3564">
        <f>IF(IFERROR(VLOOKUP(Origen[[#This Row],[Customer ID]],A3565:A7463,1,FALSE),0)&gt;0,1,0)</f>
        <v>0</v>
      </c>
      <c r="C3564">
        <v>49</v>
      </c>
      <c r="D3564" s="1" t="s">
        <v>134</v>
      </c>
      <c r="E3564" s="1" t="str">
        <f>IF(Origen[[#This Row],[Genero Sin Depurar]]="","Desconocido",Origen[[#This Row],[Genero Sin Depurar]])</f>
        <v>Female</v>
      </c>
      <c r="F3564" s="1" t="s">
        <v>48</v>
      </c>
      <c r="G3564" s="1" t="s">
        <v>49</v>
      </c>
      <c r="H3564" s="2">
        <v>52422</v>
      </c>
      <c r="I3564" s="2" t="str">
        <f>TEXT(Origen[[#This Row],[Fecha Compra]],"dddd")</f>
        <v>viernes</v>
      </c>
      <c r="J3564" s="7" t="str">
        <f>TEXT(MONTH(Origen[[#This Row],[Fecha Compra]]),"MM")</f>
        <v>01</v>
      </c>
      <c r="K3564" s="7">
        <f>YEAR(Origen[[#This Row],[Fecha Compra]])</f>
        <v>2043</v>
      </c>
      <c r="L3564">
        <v>35</v>
      </c>
      <c r="M3564">
        <v>52</v>
      </c>
      <c r="N3564">
        <f>Origen[[#This Row],[Unidades]]*Origen[[#This Row],[PVP]]</f>
        <v>1820</v>
      </c>
      <c r="O3564" s="1" t="s">
        <v>120</v>
      </c>
      <c r="P3564" s="1" t="s">
        <v>18</v>
      </c>
      <c r="Q3564" s="1" t="s">
        <v>7</v>
      </c>
      <c r="R3564" s="1" t="s">
        <v>19</v>
      </c>
      <c r="S3564" s="1" t="s">
        <v>56</v>
      </c>
      <c r="T3564" s="1" t="s">
        <v>28</v>
      </c>
      <c r="U3564" s="1" t="s">
        <v>70</v>
      </c>
    </row>
    <row r="3565" spans="1:21" x14ac:dyDescent="0.25">
      <c r="A3565">
        <v>3567</v>
      </c>
      <c r="B3565">
        <f>IF(IFERROR(VLOOKUP(Origen[[#This Row],[Customer ID]],A3566:A7464,1,FALSE),0)&gt;0,1,0)</f>
        <v>0</v>
      </c>
      <c r="C3565">
        <v>28</v>
      </c>
      <c r="D3565" s="1" t="s">
        <v>134</v>
      </c>
      <c r="E3565" s="1" t="str">
        <f>IF(Origen[[#This Row],[Genero Sin Depurar]]="","Desconocido",Origen[[#This Row],[Genero Sin Depurar]])</f>
        <v>Female</v>
      </c>
      <c r="F3565" s="1" t="s">
        <v>16</v>
      </c>
      <c r="G3565" s="1" t="s">
        <v>4</v>
      </c>
      <c r="H3565" s="2">
        <v>52424</v>
      </c>
      <c r="I3565" s="2" t="str">
        <f>TEXT(Origen[[#This Row],[Fecha Compra]],"dddd")</f>
        <v>domingo</v>
      </c>
      <c r="J3565" s="7" t="str">
        <f>TEXT(MONTH(Origen[[#This Row],[Fecha Compra]]),"MM")</f>
        <v>01</v>
      </c>
      <c r="K3565" s="7">
        <f>YEAR(Origen[[#This Row],[Fecha Compra]])</f>
        <v>2043</v>
      </c>
      <c r="L3565">
        <v>14</v>
      </c>
      <c r="M3565">
        <v>88</v>
      </c>
      <c r="N3565">
        <f>Origen[[#This Row],[Unidades]]*Origen[[#This Row],[PVP]]</f>
        <v>1232</v>
      </c>
      <c r="O3565" s="1" t="s">
        <v>102</v>
      </c>
      <c r="P3565" s="1" t="s">
        <v>18</v>
      </c>
      <c r="Q3565" s="1" t="s">
        <v>103</v>
      </c>
      <c r="R3565" s="1" t="s">
        <v>19</v>
      </c>
      <c r="S3565" s="1" t="s">
        <v>27</v>
      </c>
      <c r="T3565" s="1" t="s">
        <v>10</v>
      </c>
      <c r="U3565" s="1" t="s">
        <v>70</v>
      </c>
    </row>
    <row r="3566" spans="1:21" x14ac:dyDescent="0.25">
      <c r="A3566">
        <v>3568</v>
      </c>
      <c r="B3566">
        <f>IF(IFERROR(VLOOKUP(Origen[[#This Row],[Customer ID]],A3567:A7465,1,FALSE),0)&gt;0,1,0)</f>
        <v>0</v>
      </c>
      <c r="C3566">
        <v>32</v>
      </c>
      <c r="D3566" s="1" t="s">
        <v>134</v>
      </c>
      <c r="E3566" s="1" t="str">
        <f>IF(Origen[[#This Row],[Genero Sin Depurar]]="","Desconocido",Origen[[#This Row],[Genero Sin Depurar]])</f>
        <v>Female</v>
      </c>
      <c r="F3566" s="1" t="s">
        <v>101</v>
      </c>
      <c r="G3566" s="1" t="s">
        <v>49</v>
      </c>
      <c r="H3566" s="2">
        <v>52426</v>
      </c>
      <c r="I3566" s="2" t="str">
        <f>TEXT(Origen[[#This Row],[Fecha Compra]],"dddd")</f>
        <v>martes</v>
      </c>
      <c r="J3566" s="7" t="str">
        <f>TEXT(MONTH(Origen[[#This Row],[Fecha Compra]]),"MM")</f>
        <v>01</v>
      </c>
      <c r="K3566" s="7">
        <f>YEAR(Origen[[#This Row],[Fecha Compra]])</f>
        <v>2043</v>
      </c>
      <c r="L3566">
        <v>26</v>
      </c>
      <c r="M3566">
        <v>56</v>
      </c>
      <c r="N3566">
        <f>Origen[[#This Row],[Unidades]]*Origen[[#This Row],[PVP]]</f>
        <v>1456</v>
      </c>
      <c r="O3566" s="1" t="s">
        <v>112</v>
      </c>
      <c r="P3566" s="1" t="s">
        <v>18</v>
      </c>
      <c r="Q3566" s="1" t="s">
        <v>47</v>
      </c>
      <c r="R3566" s="1" t="s">
        <v>35</v>
      </c>
      <c r="S3566" s="1" t="s">
        <v>27</v>
      </c>
      <c r="T3566" s="1" t="s">
        <v>21</v>
      </c>
      <c r="U3566" s="1" t="s">
        <v>70</v>
      </c>
    </row>
    <row r="3567" spans="1:21" x14ac:dyDescent="0.25">
      <c r="A3567">
        <v>3569</v>
      </c>
      <c r="B3567">
        <f>IF(IFERROR(VLOOKUP(Origen[[#This Row],[Customer ID]],A3568:A7466,1,FALSE),0)&gt;0,1,0)</f>
        <v>0</v>
      </c>
      <c r="C3567">
        <v>29</v>
      </c>
      <c r="D3567" s="1" t="s">
        <v>134</v>
      </c>
      <c r="E3567" s="1" t="str">
        <f>IF(Origen[[#This Row],[Genero Sin Depurar]]="","Desconocido",Origen[[#This Row],[Genero Sin Depurar]])</f>
        <v>Female</v>
      </c>
      <c r="F3567" s="1" t="s">
        <v>23</v>
      </c>
      <c r="G3567" s="1" t="s">
        <v>24</v>
      </c>
      <c r="H3567" s="2">
        <v>52428</v>
      </c>
      <c r="I3567" s="2" t="str">
        <f>TEXT(Origen[[#This Row],[Fecha Compra]],"dddd")</f>
        <v>jueves</v>
      </c>
      <c r="J3567" s="7" t="str">
        <f>TEXT(MONTH(Origen[[#This Row],[Fecha Compra]]),"MM")</f>
        <v>01</v>
      </c>
      <c r="K3567" s="7">
        <f>YEAR(Origen[[#This Row],[Fecha Compra]])</f>
        <v>2043</v>
      </c>
      <c r="L3567">
        <v>14</v>
      </c>
      <c r="M3567">
        <v>71</v>
      </c>
      <c r="N3567">
        <f>Origen[[#This Row],[Unidades]]*Origen[[#This Row],[PVP]]</f>
        <v>994</v>
      </c>
      <c r="O3567" s="1" t="s">
        <v>54</v>
      </c>
      <c r="P3567" s="1" t="s">
        <v>26</v>
      </c>
      <c r="Q3567" s="1" t="s">
        <v>55</v>
      </c>
      <c r="R3567" s="1" t="s">
        <v>19</v>
      </c>
      <c r="S3567" s="1" t="s">
        <v>27</v>
      </c>
      <c r="T3567" s="1" t="s">
        <v>28</v>
      </c>
      <c r="U3567" s="1" t="s">
        <v>40</v>
      </c>
    </row>
    <row r="3568" spans="1:21" x14ac:dyDescent="0.25">
      <c r="A3568">
        <v>3570</v>
      </c>
      <c r="B3568">
        <f>IF(IFERROR(VLOOKUP(Origen[[#This Row],[Customer ID]],A3569:A7467,1,FALSE),0)&gt;0,1,0)</f>
        <v>0</v>
      </c>
      <c r="C3568">
        <v>35</v>
      </c>
      <c r="D3568" s="1" t="s">
        <v>134</v>
      </c>
      <c r="E3568" s="1" t="str">
        <f>IF(Origen[[#This Row],[Genero Sin Depurar]]="","Desconocido",Origen[[#This Row],[Genero Sin Depurar]])</f>
        <v>Female</v>
      </c>
      <c r="F3568" s="1" t="s">
        <v>23</v>
      </c>
      <c r="G3568" s="1" t="s">
        <v>24</v>
      </c>
      <c r="H3568" s="2">
        <v>52430</v>
      </c>
      <c r="I3568" s="2" t="str">
        <f>TEXT(Origen[[#This Row],[Fecha Compra]],"dddd")</f>
        <v>sábado</v>
      </c>
      <c r="J3568" s="7" t="str">
        <f>TEXT(MONTH(Origen[[#This Row],[Fecha Compra]]),"MM")</f>
        <v>01</v>
      </c>
      <c r="K3568" s="7">
        <f>YEAR(Origen[[#This Row],[Fecha Compra]])</f>
        <v>2043</v>
      </c>
      <c r="L3568">
        <v>9</v>
      </c>
      <c r="M3568">
        <v>94</v>
      </c>
      <c r="N3568">
        <f>Origen[[#This Row],[Unidades]]*Origen[[#This Row],[PVP]]</f>
        <v>846</v>
      </c>
      <c r="O3568" s="1" t="s">
        <v>102</v>
      </c>
      <c r="P3568" s="1" t="s">
        <v>26</v>
      </c>
      <c r="Q3568" s="1" t="s">
        <v>60</v>
      </c>
      <c r="R3568" s="1" t="s">
        <v>39</v>
      </c>
      <c r="S3568" s="1" t="s">
        <v>9</v>
      </c>
      <c r="T3568" s="1" t="s">
        <v>57</v>
      </c>
      <c r="U3568" s="1" t="s">
        <v>11</v>
      </c>
    </row>
    <row r="3569" spans="1:21" x14ac:dyDescent="0.25">
      <c r="A3569">
        <v>3571</v>
      </c>
      <c r="B3569">
        <f>IF(IFERROR(VLOOKUP(Origen[[#This Row],[Customer ID]],A3570:A7468,1,FALSE),0)&gt;0,1,0)</f>
        <v>0</v>
      </c>
      <c r="C3569">
        <v>23</v>
      </c>
      <c r="D3569" s="1" t="s">
        <v>134</v>
      </c>
      <c r="E3569" s="1" t="str">
        <f>IF(Origen[[#This Row],[Genero Sin Depurar]]="","Desconocido",Origen[[#This Row],[Genero Sin Depurar]])</f>
        <v>Female</v>
      </c>
      <c r="F3569" s="1" t="s">
        <v>63</v>
      </c>
      <c r="G3569" s="1" t="s">
        <v>4</v>
      </c>
      <c r="H3569" s="2">
        <v>52432</v>
      </c>
      <c r="I3569" s="2" t="str">
        <f>TEXT(Origen[[#This Row],[Fecha Compra]],"dddd")</f>
        <v>lunes</v>
      </c>
      <c r="J3569" s="7" t="str">
        <f>TEXT(MONTH(Origen[[#This Row],[Fecha Compra]]),"MM")</f>
        <v>01</v>
      </c>
      <c r="K3569" s="7">
        <f>YEAR(Origen[[#This Row],[Fecha Compra]])</f>
        <v>2043</v>
      </c>
      <c r="L3569">
        <v>32</v>
      </c>
      <c r="M3569">
        <v>97</v>
      </c>
      <c r="N3569">
        <f>Origen[[#This Row],[Unidades]]*Origen[[#This Row],[PVP]]</f>
        <v>3104</v>
      </c>
      <c r="O3569" s="1" t="s">
        <v>42</v>
      </c>
      <c r="P3569" s="1" t="s">
        <v>74</v>
      </c>
      <c r="Q3569" s="1" t="s">
        <v>67</v>
      </c>
      <c r="R3569" s="1" t="s">
        <v>8</v>
      </c>
      <c r="S3569" s="1" t="s">
        <v>36</v>
      </c>
      <c r="T3569" s="1" t="s">
        <v>68</v>
      </c>
      <c r="U3569" s="1" t="s">
        <v>31</v>
      </c>
    </row>
    <row r="3570" spans="1:21" x14ac:dyDescent="0.25">
      <c r="A3570">
        <v>3572</v>
      </c>
      <c r="B3570">
        <f>IF(IFERROR(VLOOKUP(Origen[[#This Row],[Customer ID]],A3571:A7469,1,FALSE),0)&gt;0,1,0)</f>
        <v>0</v>
      </c>
      <c r="C3570">
        <v>70</v>
      </c>
      <c r="D3570" s="1" t="s">
        <v>134</v>
      </c>
      <c r="E3570" s="1" t="str">
        <f>IF(Origen[[#This Row],[Genero Sin Depurar]]="","Desconocido",Origen[[#This Row],[Genero Sin Depurar]])</f>
        <v>Female</v>
      </c>
      <c r="F3570" s="1" t="s">
        <v>69</v>
      </c>
      <c r="G3570" s="1" t="s">
        <v>4</v>
      </c>
      <c r="H3570" s="2">
        <v>52434</v>
      </c>
      <c r="I3570" s="2" t="str">
        <f>TEXT(Origen[[#This Row],[Fecha Compra]],"dddd")</f>
        <v>miércoles</v>
      </c>
      <c r="J3570" s="7" t="str">
        <f>TEXT(MONTH(Origen[[#This Row],[Fecha Compra]]),"MM")</f>
        <v>01</v>
      </c>
      <c r="K3570" s="7">
        <f>YEAR(Origen[[#This Row],[Fecha Compra]])</f>
        <v>2043</v>
      </c>
      <c r="L3570">
        <v>15</v>
      </c>
      <c r="M3570">
        <v>27</v>
      </c>
      <c r="N3570">
        <f>Origen[[#This Row],[Unidades]]*Origen[[#This Row],[PVP]]</f>
        <v>405</v>
      </c>
      <c r="O3570" s="1" t="s">
        <v>96</v>
      </c>
      <c r="P3570" s="1" t="s">
        <v>26</v>
      </c>
      <c r="Q3570" s="1" t="s">
        <v>34</v>
      </c>
      <c r="R3570" s="1" t="s">
        <v>35</v>
      </c>
      <c r="S3570" s="1" t="s">
        <v>36</v>
      </c>
      <c r="T3570" s="1" t="s">
        <v>57</v>
      </c>
      <c r="U3570" s="1" t="s">
        <v>79</v>
      </c>
    </row>
    <row r="3571" spans="1:21" x14ac:dyDescent="0.25">
      <c r="A3571">
        <v>3573</v>
      </c>
      <c r="B3571">
        <f>IF(IFERROR(VLOOKUP(Origen[[#This Row],[Customer ID]],A3572:A7470,1,FALSE),0)&gt;0,1,0)</f>
        <v>0</v>
      </c>
      <c r="C3571">
        <v>23</v>
      </c>
      <c r="D3571" s="1" t="s">
        <v>134</v>
      </c>
      <c r="E3571" s="1" t="str">
        <f>IF(Origen[[#This Row],[Genero Sin Depurar]]="","Desconocido",Origen[[#This Row],[Genero Sin Depurar]])</f>
        <v>Female</v>
      </c>
      <c r="F3571" s="1" t="s">
        <v>41</v>
      </c>
      <c r="G3571" s="1" t="s">
        <v>4</v>
      </c>
      <c r="H3571" s="2">
        <v>52436</v>
      </c>
      <c r="I3571" s="2" t="str">
        <f>TEXT(Origen[[#This Row],[Fecha Compra]],"dddd")</f>
        <v>viernes</v>
      </c>
      <c r="J3571" s="7" t="str">
        <f>TEXT(MONTH(Origen[[#This Row],[Fecha Compra]]),"MM")</f>
        <v>01</v>
      </c>
      <c r="K3571" s="7">
        <f>YEAR(Origen[[#This Row],[Fecha Compra]])</f>
        <v>2043</v>
      </c>
      <c r="L3571">
        <v>25</v>
      </c>
      <c r="M3571">
        <v>28</v>
      </c>
      <c r="N3571">
        <f>Origen[[#This Row],[Unidades]]*Origen[[#This Row],[PVP]]</f>
        <v>700</v>
      </c>
      <c r="O3571" s="1" t="s">
        <v>25</v>
      </c>
      <c r="P3571" s="1" t="s">
        <v>26</v>
      </c>
      <c r="Q3571" s="1" t="s">
        <v>76</v>
      </c>
      <c r="R3571" s="1" t="s">
        <v>19</v>
      </c>
      <c r="S3571" s="1" t="s">
        <v>36</v>
      </c>
      <c r="T3571" s="1" t="s">
        <v>21</v>
      </c>
      <c r="U3571" s="1" t="s">
        <v>70</v>
      </c>
    </row>
    <row r="3572" spans="1:21" x14ac:dyDescent="0.25">
      <c r="A3572">
        <v>3574</v>
      </c>
      <c r="B3572">
        <f>IF(IFERROR(VLOOKUP(Origen[[#This Row],[Customer ID]],A3573:A7471,1,FALSE),0)&gt;0,1,0)</f>
        <v>0</v>
      </c>
      <c r="C3572">
        <v>43</v>
      </c>
      <c r="D3572" s="1" t="s">
        <v>134</v>
      </c>
      <c r="E3572" s="1" t="str">
        <f>IF(Origen[[#This Row],[Genero Sin Depurar]]="","Desconocido",Origen[[#This Row],[Genero Sin Depurar]])</f>
        <v>Female</v>
      </c>
      <c r="F3572" s="1" t="s">
        <v>16</v>
      </c>
      <c r="G3572" s="1" t="s">
        <v>4</v>
      </c>
      <c r="H3572" s="2">
        <v>52438</v>
      </c>
      <c r="I3572" s="2" t="str">
        <f>TEXT(Origen[[#This Row],[Fecha Compra]],"dddd")</f>
        <v>domingo</v>
      </c>
      <c r="J3572" s="7" t="str">
        <f>TEXT(MONTH(Origen[[#This Row],[Fecha Compra]]),"MM")</f>
        <v>01</v>
      </c>
      <c r="K3572" s="7">
        <f>YEAR(Origen[[#This Row],[Fecha Compra]])</f>
        <v>2043</v>
      </c>
      <c r="L3572">
        <v>27</v>
      </c>
      <c r="M3572">
        <v>67</v>
      </c>
      <c r="N3572">
        <f>Origen[[#This Row],[Unidades]]*Origen[[#This Row],[PVP]]</f>
        <v>1809</v>
      </c>
      <c r="O3572" s="1" t="s">
        <v>121</v>
      </c>
      <c r="P3572" s="1" t="s">
        <v>6</v>
      </c>
      <c r="Q3572" s="1" t="s">
        <v>14</v>
      </c>
      <c r="R3572" s="1" t="s">
        <v>39</v>
      </c>
      <c r="S3572" s="1" t="s">
        <v>20</v>
      </c>
      <c r="T3572" s="1" t="s">
        <v>28</v>
      </c>
      <c r="U3572" s="1" t="s">
        <v>70</v>
      </c>
    </row>
    <row r="3573" spans="1:21" x14ac:dyDescent="0.25">
      <c r="A3573">
        <v>3575</v>
      </c>
      <c r="B3573">
        <f>IF(IFERROR(VLOOKUP(Origen[[#This Row],[Customer ID]],A3574:A7472,1,FALSE),0)&gt;0,1,0)</f>
        <v>0</v>
      </c>
      <c r="C3573">
        <v>29</v>
      </c>
      <c r="D3573" s="1" t="s">
        <v>134</v>
      </c>
      <c r="E3573" s="1" t="str">
        <f>IF(Origen[[#This Row],[Genero Sin Depurar]]="","Desconocido",Origen[[#This Row],[Genero Sin Depurar]])</f>
        <v>Female</v>
      </c>
      <c r="F3573" s="1" t="s">
        <v>107</v>
      </c>
      <c r="G3573" s="1" t="s">
        <v>4</v>
      </c>
      <c r="H3573" s="2">
        <v>52440</v>
      </c>
      <c r="I3573" s="2" t="str">
        <f>TEXT(Origen[[#This Row],[Fecha Compra]],"dddd")</f>
        <v>martes</v>
      </c>
      <c r="J3573" s="7" t="str">
        <f>TEXT(MONTH(Origen[[#This Row],[Fecha Compra]]),"MM")</f>
        <v>01</v>
      </c>
      <c r="K3573" s="7">
        <f>YEAR(Origen[[#This Row],[Fecha Compra]])</f>
        <v>2043</v>
      </c>
      <c r="L3573">
        <v>39</v>
      </c>
      <c r="M3573">
        <v>70</v>
      </c>
      <c r="N3573">
        <f>Origen[[#This Row],[Unidades]]*Origen[[#This Row],[PVP]]</f>
        <v>2730</v>
      </c>
      <c r="O3573" s="1" t="s">
        <v>66</v>
      </c>
      <c r="P3573" s="1" t="s">
        <v>26</v>
      </c>
      <c r="Q3573" s="1" t="s">
        <v>91</v>
      </c>
      <c r="R3573" s="1" t="s">
        <v>39</v>
      </c>
      <c r="S3573" s="1" t="s">
        <v>9</v>
      </c>
      <c r="T3573" s="1" t="s">
        <v>57</v>
      </c>
      <c r="U3573" s="1" t="s">
        <v>40</v>
      </c>
    </row>
    <row r="3574" spans="1:21" x14ac:dyDescent="0.25">
      <c r="A3574">
        <v>3576</v>
      </c>
      <c r="B3574">
        <f>IF(IFERROR(VLOOKUP(Origen[[#This Row],[Customer ID]],A3575:A7473,1,FALSE),0)&gt;0,1,0)</f>
        <v>0</v>
      </c>
      <c r="C3574">
        <v>61</v>
      </c>
      <c r="D3574" s="1" t="s">
        <v>134</v>
      </c>
      <c r="E3574" s="1" t="str">
        <f>IF(Origen[[#This Row],[Genero Sin Depurar]]="","Desconocido",Origen[[#This Row],[Genero Sin Depurar]])</f>
        <v>Female</v>
      </c>
      <c r="F3574" s="1" t="s">
        <v>44</v>
      </c>
      <c r="G3574" s="1" t="s">
        <v>45</v>
      </c>
      <c r="H3574" s="2">
        <v>52442</v>
      </c>
      <c r="I3574" s="2" t="str">
        <f>TEXT(Origen[[#This Row],[Fecha Compra]],"dddd")</f>
        <v>jueves</v>
      </c>
      <c r="J3574" s="7" t="str">
        <f>TEXT(MONTH(Origen[[#This Row],[Fecha Compra]]),"MM")</f>
        <v>01</v>
      </c>
      <c r="K3574" s="7">
        <f>YEAR(Origen[[#This Row],[Fecha Compra]])</f>
        <v>2043</v>
      </c>
      <c r="L3574">
        <v>49</v>
      </c>
      <c r="M3574">
        <v>95</v>
      </c>
      <c r="N3574">
        <f>Origen[[#This Row],[Unidades]]*Origen[[#This Row],[PVP]]</f>
        <v>4655</v>
      </c>
      <c r="O3574" s="1" t="s">
        <v>5</v>
      </c>
      <c r="P3574" s="1" t="s">
        <v>26</v>
      </c>
      <c r="Q3574" s="1" t="s">
        <v>65</v>
      </c>
      <c r="R3574" s="1" t="s">
        <v>39</v>
      </c>
      <c r="S3574" s="1" t="s">
        <v>9</v>
      </c>
      <c r="T3574" s="1" t="s">
        <v>10</v>
      </c>
      <c r="U3574" s="1" t="s">
        <v>58</v>
      </c>
    </row>
    <row r="3575" spans="1:21" x14ac:dyDescent="0.25">
      <c r="A3575">
        <v>3577</v>
      </c>
      <c r="B3575">
        <f>IF(IFERROR(VLOOKUP(Origen[[#This Row],[Customer ID]],A3576:A7474,1,FALSE),0)&gt;0,1,0)</f>
        <v>0</v>
      </c>
      <c r="C3575">
        <v>29</v>
      </c>
      <c r="D3575" s="1" t="s">
        <v>134</v>
      </c>
      <c r="E3575" s="1" t="str">
        <f>IF(Origen[[#This Row],[Genero Sin Depurar]]="","Desconocido",Origen[[#This Row],[Genero Sin Depurar]])</f>
        <v>Female</v>
      </c>
      <c r="F3575" s="1" t="s">
        <v>119</v>
      </c>
      <c r="G3575" s="1" t="s">
        <v>24</v>
      </c>
      <c r="H3575" s="2">
        <v>52444</v>
      </c>
      <c r="I3575" s="2" t="str">
        <f>TEXT(Origen[[#This Row],[Fecha Compra]],"dddd")</f>
        <v>sábado</v>
      </c>
      <c r="J3575" s="7" t="str">
        <f>TEXT(MONTH(Origen[[#This Row],[Fecha Compra]]),"MM")</f>
        <v>01</v>
      </c>
      <c r="K3575" s="7">
        <f>YEAR(Origen[[#This Row],[Fecha Compra]])</f>
        <v>2043</v>
      </c>
      <c r="L3575">
        <v>12</v>
      </c>
      <c r="M3575">
        <v>24</v>
      </c>
      <c r="N3575">
        <f>Origen[[#This Row],[Unidades]]*Origen[[#This Row],[PVP]]</f>
        <v>288</v>
      </c>
      <c r="O3575" s="1" t="s">
        <v>13</v>
      </c>
      <c r="P3575" s="1" t="s">
        <v>6</v>
      </c>
      <c r="Q3575" s="1" t="s">
        <v>116</v>
      </c>
      <c r="R3575" s="1" t="s">
        <v>19</v>
      </c>
      <c r="S3575" s="1" t="s">
        <v>9</v>
      </c>
      <c r="T3575" s="1" t="s">
        <v>10</v>
      </c>
      <c r="U3575" s="1" t="s">
        <v>58</v>
      </c>
    </row>
    <row r="3576" spans="1:21" x14ac:dyDescent="0.25">
      <c r="A3576">
        <v>3578</v>
      </c>
      <c r="B3576">
        <f>IF(IFERROR(VLOOKUP(Origen[[#This Row],[Customer ID]],A3577:A7475,1,FALSE),0)&gt;0,1,0)</f>
        <v>0</v>
      </c>
      <c r="C3576">
        <v>66</v>
      </c>
      <c r="D3576" s="1" t="s">
        <v>134</v>
      </c>
      <c r="E3576" s="1" t="str">
        <f>IF(Origen[[#This Row],[Genero Sin Depurar]]="","Desconocido",Origen[[#This Row],[Genero Sin Depurar]])</f>
        <v>Female</v>
      </c>
      <c r="F3576" s="1" t="s">
        <v>115</v>
      </c>
      <c r="G3576" s="1" t="s">
        <v>49</v>
      </c>
      <c r="H3576" s="2">
        <v>52446</v>
      </c>
      <c r="I3576" s="2" t="str">
        <f>TEXT(Origen[[#This Row],[Fecha Compra]],"dddd")</f>
        <v>lunes</v>
      </c>
      <c r="J3576" s="7" t="str">
        <f>TEXT(MONTH(Origen[[#This Row],[Fecha Compra]]),"MM")</f>
        <v>01</v>
      </c>
      <c r="K3576" s="7">
        <f>YEAR(Origen[[#This Row],[Fecha Compra]])</f>
        <v>2043</v>
      </c>
      <c r="L3576">
        <v>13</v>
      </c>
      <c r="M3576">
        <v>35</v>
      </c>
      <c r="N3576">
        <f>Origen[[#This Row],[Unidades]]*Origen[[#This Row],[PVP]]</f>
        <v>455</v>
      </c>
      <c r="O3576" s="1" t="s">
        <v>50</v>
      </c>
      <c r="P3576" s="1" t="s">
        <v>18</v>
      </c>
      <c r="Q3576" s="1" t="s">
        <v>116</v>
      </c>
      <c r="R3576" s="1" t="s">
        <v>8</v>
      </c>
      <c r="S3576" s="1" t="s">
        <v>36</v>
      </c>
      <c r="T3576" s="1" t="s">
        <v>57</v>
      </c>
      <c r="U3576" s="1" t="s">
        <v>22</v>
      </c>
    </row>
    <row r="3577" spans="1:21" x14ac:dyDescent="0.25">
      <c r="A3577">
        <v>3579</v>
      </c>
      <c r="B3577">
        <f>IF(IFERROR(VLOOKUP(Origen[[#This Row],[Customer ID]],A3578:A7476,1,FALSE),0)&gt;0,1,0)</f>
        <v>0</v>
      </c>
      <c r="C3577">
        <v>46</v>
      </c>
      <c r="D3577" s="1" t="s">
        <v>134</v>
      </c>
      <c r="E3577" s="1" t="str">
        <f>IF(Origen[[#This Row],[Genero Sin Depurar]]="","Desconocido",Origen[[#This Row],[Genero Sin Depurar]])</f>
        <v>Female</v>
      </c>
      <c r="F3577" s="1" t="s">
        <v>53</v>
      </c>
      <c r="G3577" s="1" t="s">
        <v>24</v>
      </c>
      <c r="H3577" s="2">
        <v>52448</v>
      </c>
      <c r="I3577" s="2" t="str">
        <f>TEXT(Origen[[#This Row],[Fecha Compra]],"dddd")</f>
        <v>miércoles</v>
      </c>
      <c r="J3577" s="7" t="str">
        <f>TEXT(MONTH(Origen[[#This Row],[Fecha Compra]]),"MM")</f>
        <v>01</v>
      </c>
      <c r="K3577" s="7">
        <f>YEAR(Origen[[#This Row],[Fecha Compra]])</f>
        <v>2043</v>
      </c>
      <c r="L3577">
        <v>22</v>
      </c>
      <c r="M3577">
        <v>22</v>
      </c>
      <c r="N3577">
        <f>Origen[[#This Row],[Unidades]]*Origen[[#This Row],[PVP]]</f>
        <v>484</v>
      </c>
      <c r="O3577" s="1" t="s">
        <v>124</v>
      </c>
      <c r="P3577" s="1" t="s">
        <v>6</v>
      </c>
      <c r="Q3577" s="1" t="s">
        <v>60</v>
      </c>
      <c r="R3577" s="1" t="s">
        <v>8</v>
      </c>
      <c r="S3577" s="1" t="s">
        <v>36</v>
      </c>
      <c r="T3577" s="1" t="s">
        <v>57</v>
      </c>
      <c r="U3577" s="1" t="s">
        <v>40</v>
      </c>
    </row>
    <row r="3578" spans="1:21" x14ac:dyDescent="0.25">
      <c r="A3578">
        <v>3580</v>
      </c>
      <c r="B3578">
        <f>IF(IFERROR(VLOOKUP(Origen[[#This Row],[Customer ID]],A3579:A7477,1,FALSE),0)&gt;0,1,0)</f>
        <v>0</v>
      </c>
      <c r="C3578">
        <v>34</v>
      </c>
      <c r="D3578" s="1" t="s">
        <v>134</v>
      </c>
      <c r="E3578" s="1" t="str">
        <f>IF(Origen[[#This Row],[Genero Sin Depurar]]="","Desconocido",Origen[[#This Row],[Genero Sin Depurar]])</f>
        <v>Female</v>
      </c>
      <c r="F3578" s="1" t="s">
        <v>101</v>
      </c>
      <c r="G3578" s="1" t="s">
        <v>49</v>
      </c>
      <c r="H3578" s="2">
        <v>52450</v>
      </c>
      <c r="I3578" s="2" t="str">
        <f>TEXT(Origen[[#This Row],[Fecha Compra]],"dddd")</f>
        <v>viernes</v>
      </c>
      <c r="J3578" s="7" t="str">
        <f>TEXT(MONTH(Origen[[#This Row],[Fecha Compra]]),"MM")</f>
        <v>01</v>
      </c>
      <c r="K3578" s="7">
        <f>YEAR(Origen[[#This Row],[Fecha Compra]])</f>
        <v>2043</v>
      </c>
      <c r="L3578">
        <v>19</v>
      </c>
      <c r="M3578">
        <v>66</v>
      </c>
      <c r="N3578">
        <f>Origen[[#This Row],[Unidades]]*Origen[[#This Row],[PVP]]</f>
        <v>1254</v>
      </c>
      <c r="O3578" s="1" t="s">
        <v>99</v>
      </c>
      <c r="P3578" s="1" t="s">
        <v>6</v>
      </c>
      <c r="Q3578" s="1" t="s">
        <v>60</v>
      </c>
      <c r="R3578" s="1" t="s">
        <v>39</v>
      </c>
      <c r="S3578" s="1" t="s">
        <v>36</v>
      </c>
      <c r="T3578" s="1" t="s">
        <v>21</v>
      </c>
      <c r="U3578" s="1" t="s">
        <v>79</v>
      </c>
    </row>
    <row r="3579" spans="1:21" x14ac:dyDescent="0.25">
      <c r="A3579">
        <v>3581</v>
      </c>
      <c r="B3579">
        <f>IF(IFERROR(VLOOKUP(Origen[[#This Row],[Customer ID]],A3580:A7478,1,FALSE),0)&gt;0,1,0)</f>
        <v>0</v>
      </c>
      <c r="C3579">
        <v>51</v>
      </c>
      <c r="D3579" s="1" t="s">
        <v>134</v>
      </c>
      <c r="E3579" s="1" t="str">
        <f>IF(Origen[[#This Row],[Genero Sin Depurar]]="","Desconocido",Origen[[#This Row],[Genero Sin Depurar]])</f>
        <v>Female</v>
      </c>
      <c r="F3579" s="1" t="s">
        <v>3</v>
      </c>
      <c r="G3579" s="1" t="s">
        <v>4</v>
      </c>
      <c r="H3579" s="2">
        <v>52452</v>
      </c>
      <c r="I3579" s="2" t="str">
        <f>TEXT(Origen[[#This Row],[Fecha Compra]],"dddd")</f>
        <v>domingo</v>
      </c>
      <c r="J3579" s="7" t="str">
        <f>TEXT(MONTH(Origen[[#This Row],[Fecha Compra]]),"MM")</f>
        <v>01</v>
      </c>
      <c r="K3579" s="7">
        <f>YEAR(Origen[[#This Row],[Fecha Compra]])</f>
        <v>2043</v>
      </c>
      <c r="L3579">
        <v>3</v>
      </c>
      <c r="M3579">
        <v>83</v>
      </c>
      <c r="N3579">
        <f>Origen[[#This Row],[Unidades]]*Origen[[#This Row],[PVP]]</f>
        <v>249</v>
      </c>
      <c r="O3579" s="1" t="s">
        <v>64</v>
      </c>
      <c r="P3579" s="1" t="s">
        <v>26</v>
      </c>
      <c r="Q3579" s="1" t="s">
        <v>118</v>
      </c>
      <c r="R3579" s="1" t="s">
        <v>35</v>
      </c>
      <c r="S3579" s="1" t="s">
        <v>52</v>
      </c>
      <c r="T3579" s="1" t="s">
        <v>15</v>
      </c>
      <c r="U3579" s="1" t="s">
        <v>58</v>
      </c>
    </row>
    <row r="3580" spans="1:21" x14ac:dyDescent="0.25">
      <c r="A3580">
        <v>3582</v>
      </c>
      <c r="B3580">
        <f>IF(IFERROR(VLOOKUP(Origen[[#This Row],[Customer ID]],A3581:A7479,1,FALSE),0)&gt;0,1,0)</f>
        <v>0</v>
      </c>
      <c r="C3580">
        <v>26</v>
      </c>
      <c r="D3580" s="1" t="s">
        <v>134</v>
      </c>
      <c r="E3580" s="1" t="str">
        <f>IF(Origen[[#This Row],[Genero Sin Depurar]]="","Desconocido",Origen[[#This Row],[Genero Sin Depurar]])</f>
        <v>Female</v>
      </c>
      <c r="F3580" s="1" t="s">
        <v>63</v>
      </c>
      <c r="G3580" s="1" t="s">
        <v>4</v>
      </c>
      <c r="H3580" s="2">
        <v>52454</v>
      </c>
      <c r="I3580" s="2" t="str">
        <f>TEXT(Origen[[#This Row],[Fecha Compra]],"dddd")</f>
        <v>martes</v>
      </c>
      <c r="J3580" s="7" t="str">
        <f>TEXT(MONTH(Origen[[#This Row],[Fecha Compra]]),"MM")</f>
        <v>01</v>
      </c>
      <c r="K3580" s="7">
        <f>YEAR(Origen[[#This Row],[Fecha Compra]])</f>
        <v>2043</v>
      </c>
      <c r="L3580">
        <v>50</v>
      </c>
      <c r="M3580">
        <v>95</v>
      </c>
      <c r="N3580">
        <f>Origen[[#This Row],[Unidades]]*Origen[[#This Row],[PVP]]</f>
        <v>4750</v>
      </c>
      <c r="O3580" s="1" t="s">
        <v>124</v>
      </c>
      <c r="P3580" s="1" t="s">
        <v>26</v>
      </c>
      <c r="Q3580" s="1" t="s">
        <v>103</v>
      </c>
      <c r="R3580" s="1" t="s">
        <v>39</v>
      </c>
      <c r="S3580" s="1" t="s">
        <v>27</v>
      </c>
      <c r="T3580" s="1" t="s">
        <v>21</v>
      </c>
      <c r="U3580" s="1" t="s">
        <v>22</v>
      </c>
    </row>
    <row r="3581" spans="1:21" x14ac:dyDescent="0.25">
      <c r="A3581">
        <v>3583</v>
      </c>
      <c r="B3581">
        <f>IF(IFERROR(VLOOKUP(Origen[[#This Row],[Customer ID]],A3582:A7480,1,FALSE),0)&gt;0,1,0)</f>
        <v>0</v>
      </c>
      <c r="C3581">
        <v>23</v>
      </c>
      <c r="D3581" s="1" t="s">
        <v>134</v>
      </c>
      <c r="E3581" s="1" t="str">
        <f>IF(Origen[[#This Row],[Genero Sin Depurar]]="","Desconocido",Origen[[#This Row],[Genero Sin Depurar]])</f>
        <v>Female</v>
      </c>
      <c r="F3581" s="1" t="s">
        <v>41</v>
      </c>
      <c r="G3581" s="1" t="s">
        <v>4</v>
      </c>
      <c r="H3581" s="2">
        <v>52456</v>
      </c>
      <c r="I3581" s="2" t="str">
        <f>TEXT(Origen[[#This Row],[Fecha Compra]],"dddd")</f>
        <v>jueves</v>
      </c>
      <c r="J3581" s="7" t="str">
        <f>TEXT(MONTH(Origen[[#This Row],[Fecha Compra]]),"MM")</f>
        <v>01</v>
      </c>
      <c r="K3581" s="7">
        <f>YEAR(Origen[[#This Row],[Fecha Compra]])</f>
        <v>2043</v>
      </c>
      <c r="L3581">
        <v>15</v>
      </c>
      <c r="M3581">
        <v>41</v>
      </c>
      <c r="N3581">
        <f>Origen[[#This Row],[Unidades]]*Origen[[#This Row],[PVP]]</f>
        <v>615</v>
      </c>
      <c r="O3581" s="1" t="s">
        <v>81</v>
      </c>
      <c r="P3581" s="1" t="s">
        <v>18</v>
      </c>
      <c r="Q3581" s="1" t="s">
        <v>100</v>
      </c>
      <c r="R3581" s="1" t="s">
        <v>35</v>
      </c>
      <c r="S3581" s="1" t="s">
        <v>52</v>
      </c>
      <c r="T3581" s="1" t="s">
        <v>28</v>
      </c>
      <c r="U3581" s="1" t="s">
        <v>31</v>
      </c>
    </row>
    <row r="3582" spans="1:21" x14ac:dyDescent="0.25">
      <c r="A3582">
        <v>3584</v>
      </c>
      <c r="B3582">
        <f>IF(IFERROR(VLOOKUP(Origen[[#This Row],[Customer ID]],A3583:A7481,1,FALSE),0)&gt;0,1,0)</f>
        <v>0</v>
      </c>
      <c r="C3582">
        <v>52</v>
      </c>
      <c r="D3582" s="1" t="s">
        <v>134</v>
      </c>
      <c r="E3582" s="1" t="str">
        <f>IF(Origen[[#This Row],[Genero Sin Depurar]]="","Desconocido",Origen[[#This Row],[Genero Sin Depurar]])</f>
        <v>Female</v>
      </c>
      <c r="F3582" s="1" t="s">
        <v>3</v>
      </c>
      <c r="G3582" s="1" t="s">
        <v>4</v>
      </c>
      <c r="H3582" s="2">
        <v>52458</v>
      </c>
      <c r="I3582" s="2" t="str">
        <f>TEXT(Origen[[#This Row],[Fecha Compra]],"dddd")</f>
        <v>sábado</v>
      </c>
      <c r="J3582" s="7" t="str">
        <f>TEXT(MONTH(Origen[[#This Row],[Fecha Compra]]),"MM")</f>
        <v>01</v>
      </c>
      <c r="K3582" s="7">
        <f>YEAR(Origen[[#This Row],[Fecha Compra]])</f>
        <v>2043</v>
      </c>
      <c r="L3582">
        <v>44</v>
      </c>
      <c r="M3582">
        <v>77</v>
      </c>
      <c r="N3582">
        <f>Origen[[#This Row],[Unidades]]*Origen[[#This Row],[PVP]]</f>
        <v>3388</v>
      </c>
      <c r="O3582" s="1" t="s">
        <v>99</v>
      </c>
      <c r="P3582" s="1" t="s">
        <v>6</v>
      </c>
      <c r="Q3582" s="1" t="s">
        <v>92</v>
      </c>
      <c r="R3582" s="1" t="s">
        <v>35</v>
      </c>
      <c r="S3582" s="1" t="s">
        <v>56</v>
      </c>
      <c r="T3582" s="1" t="s">
        <v>21</v>
      </c>
      <c r="U3582" s="1" t="s">
        <v>79</v>
      </c>
    </row>
    <row r="3583" spans="1:21" x14ac:dyDescent="0.25">
      <c r="A3583">
        <v>3585</v>
      </c>
      <c r="B3583">
        <f>IF(IFERROR(VLOOKUP(Origen[[#This Row],[Customer ID]],A3584:A7482,1,FALSE),0)&gt;0,1,0)</f>
        <v>0</v>
      </c>
      <c r="C3583">
        <v>39</v>
      </c>
      <c r="D3583" s="1" t="s">
        <v>134</v>
      </c>
      <c r="E3583" s="1" t="str">
        <f>IF(Origen[[#This Row],[Genero Sin Depurar]]="","Desconocido",Origen[[#This Row],[Genero Sin Depurar]])</f>
        <v>Female</v>
      </c>
      <c r="F3583" s="1" t="s">
        <v>32</v>
      </c>
      <c r="G3583" s="1" t="s">
        <v>24</v>
      </c>
      <c r="H3583" s="2">
        <v>52460</v>
      </c>
      <c r="I3583" s="2" t="str">
        <f>TEXT(Origen[[#This Row],[Fecha Compra]],"dddd")</f>
        <v>lunes</v>
      </c>
      <c r="J3583" s="7" t="str">
        <f>TEXT(MONTH(Origen[[#This Row],[Fecha Compra]]),"MM")</f>
        <v>01</v>
      </c>
      <c r="K3583" s="7">
        <f>YEAR(Origen[[#This Row],[Fecha Compra]])</f>
        <v>2043</v>
      </c>
      <c r="L3583">
        <v>48</v>
      </c>
      <c r="M3583">
        <v>52</v>
      </c>
      <c r="N3583">
        <f>Origen[[#This Row],[Unidades]]*Origen[[#This Row],[PVP]]</f>
        <v>2496</v>
      </c>
      <c r="O3583" s="1" t="s">
        <v>85</v>
      </c>
      <c r="P3583" s="1" t="s">
        <v>6</v>
      </c>
      <c r="Q3583" s="1" t="s">
        <v>108</v>
      </c>
      <c r="R3583" s="1" t="s">
        <v>39</v>
      </c>
      <c r="S3583" s="1" t="s">
        <v>9</v>
      </c>
      <c r="T3583" s="1" t="s">
        <v>68</v>
      </c>
      <c r="U3583" s="1" t="s">
        <v>70</v>
      </c>
    </row>
    <row r="3584" spans="1:21" x14ac:dyDescent="0.25">
      <c r="A3584">
        <v>3586</v>
      </c>
      <c r="B3584">
        <f>IF(IFERROR(VLOOKUP(Origen[[#This Row],[Customer ID]],A3585:A7483,1,FALSE),0)&gt;0,1,0)</f>
        <v>0</v>
      </c>
      <c r="C3584">
        <v>39</v>
      </c>
      <c r="D3584" s="1" t="s">
        <v>134</v>
      </c>
      <c r="E3584" s="1" t="str">
        <f>IF(Origen[[#This Row],[Genero Sin Depurar]]="","Desconocido",Origen[[#This Row],[Genero Sin Depurar]])</f>
        <v>Female</v>
      </c>
      <c r="F3584" s="1" t="s">
        <v>125</v>
      </c>
      <c r="G3584" s="1" t="s">
        <v>49</v>
      </c>
      <c r="H3584" s="2">
        <v>52462</v>
      </c>
      <c r="I3584" s="2" t="str">
        <f>TEXT(Origen[[#This Row],[Fecha Compra]],"dddd")</f>
        <v>miércoles</v>
      </c>
      <c r="J3584" s="7" t="str">
        <f>TEXT(MONTH(Origen[[#This Row],[Fecha Compra]]),"MM")</f>
        <v>01</v>
      </c>
      <c r="K3584" s="7">
        <f>YEAR(Origen[[#This Row],[Fecha Compra]])</f>
        <v>2043</v>
      </c>
      <c r="L3584">
        <v>4</v>
      </c>
      <c r="M3584">
        <v>41</v>
      </c>
      <c r="N3584">
        <f>Origen[[#This Row],[Unidades]]*Origen[[#This Row],[PVP]]</f>
        <v>164</v>
      </c>
      <c r="O3584" s="1" t="s">
        <v>66</v>
      </c>
      <c r="P3584" s="1" t="s">
        <v>74</v>
      </c>
      <c r="Q3584" s="1" t="s">
        <v>7</v>
      </c>
      <c r="R3584" s="1" t="s">
        <v>8</v>
      </c>
      <c r="S3584" s="1" t="s">
        <v>36</v>
      </c>
      <c r="T3584" s="1" t="s">
        <v>10</v>
      </c>
      <c r="U3584" s="1" t="s">
        <v>58</v>
      </c>
    </row>
    <row r="3585" spans="1:21" x14ac:dyDescent="0.25">
      <c r="A3585">
        <v>3587</v>
      </c>
      <c r="B3585">
        <f>IF(IFERROR(VLOOKUP(Origen[[#This Row],[Customer ID]],A3586:A7484,1,FALSE),0)&gt;0,1,0)</f>
        <v>0</v>
      </c>
      <c r="C3585">
        <v>33</v>
      </c>
      <c r="D3585" s="1" t="s">
        <v>134</v>
      </c>
      <c r="E3585" s="1" t="str">
        <f>IF(Origen[[#This Row],[Genero Sin Depurar]]="","Desconocido",Origen[[#This Row],[Genero Sin Depurar]])</f>
        <v>Female</v>
      </c>
      <c r="F3585" s="1" t="s">
        <v>86</v>
      </c>
      <c r="G3585" s="1" t="s">
        <v>4</v>
      </c>
      <c r="H3585" s="2">
        <v>52464</v>
      </c>
      <c r="I3585" s="2" t="str">
        <f>TEXT(Origen[[#This Row],[Fecha Compra]],"dddd")</f>
        <v>viernes</v>
      </c>
      <c r="J3585" s="7" t="str">
        <f>TEXT(MONTH(Origen[[#This Row],[Fecha Compra]]),"MM")</f>
        <v>01</v>
      </c>
      <c r="K3585" s="7">
        <f>YEAR(Origen[[#This Row],[Fecha Compra]])</f>
        <v>2043</v>
      </c>
      <c r="L3585">
        <v>12</v>
      </c>
      <c r="M3585">
        <v>28</v>
      </c>
      <c r="N3585">
        <f>Origen[[#This Row],[Unidades]]*Origen[[#This Row],[PVP]]</f>
        <v>336</v>
      </c>
      <c r="O3585" s="1" t="s">
        <v>117</v>
      </c>
      <c r="P3585" s="1" t="s">
        <v>26</v>
      </c>
      <c r="Q3585" s="1" t="s">
        <v>116</v>
      </c>
      <c r="R3585" s="1" t="s">
        <v>8</v>
      </c>
      <c r="S3585" s="1" t="s">
        <v>56</v>
      </c>
      <c r="T3585" s="1" t="s">
        <v>28</v>
      </c>
      <c r="U3585" s="1" t="s">
        <v>58</v>
      </c>
    </row>
    <row r="3586" spans="1:21" x14ac:dyDescent="0.25">
      <c r="A3586">
        <v>3588</v>
      </c>
      <c r="B3586">
        <f>IF(IFERROR(VLOOKUP(Origen[[#This Row],[Customer ID]],A3587:A7485,1,FALSE),0)&gt;0,1,0)</f>
        <v>0</v>
      </c>
      <c r="C3586">
        <v>33</v>
      </c>
      <c r="D3586" s="1" t="s">
        <v>134</v>
      </c>
      <c r="E3586" s="1" t="str">
        <f>IF(Origen[[#This Row],[Genero Sin Depurar]]="","Desconocido",Origen[[#This Row],[Genero Sin Depurar]])</f>
        <v>Female</v>
      </c>
      <c r="F3586" s="1" t="s">
        <v>12</v>
      </c>
      <c r="G3586" s="1" t="s">
        <v>4</v>
      </c>
      <c r="H3586" s="2">
        <v>52466</v>
      </c>
      <c r="I3586" s="2" t="str">
        <f>TEXT(Origen[[#This Row],[Fecha Compra]],"dddd")</f>
        <v>domingo</v>
      </c>
      <c r="J3586" s="7" t="str">
        <f>TEXT(MONTH(Origen[[#This Row],[Fecha Compra]]),"MM")</f>
        <v>01</v>
      </c>
      <c r="K3586" s="7">
        <f>YEAR(Origen[[#This Row],[Fecha Compra]])</f>
        <v>2043</v>
      </c>
      <c r="L3586">
        <v>33</v>
      </c>
      <c r="M3586">
        <v>90</v>
      </c>
      <c r="N3586">
        <f>Origen[[#This Row],[Unidades]]*Origen[[#This Row],[PVP]]</f>
        <v>2970</v>
      </c>
      <c r="O3586" s="1" t="s">
        <v>123</v>
      </c>
      <c r="P3586" s="1" t="s">
        <v>18</v>
      </c>
      <c r="Q3586" s="1" t="s">
        <v>65</v>
      </c>
      <c r="R3586" s="1" t="s">
        <v>35</v>
      </c>
      <c r="S3586" s="1" t="s">
        <v>36</v>
      </c>
      <c r="T3586" s="1" t="s">
        <v>68</v>
      </c>
      <c r="U3586" s="1" t="s">
        <v>31</v>
      </c>
    </row>
    <row r="3587" spans="1:21" x14ac:dyDescent="0.25">
      <c r="A3587">
        <v>3589</v>
      </c>
      <c r="B3587">
        <f>IF(IFERROR(VLOOKUP(Origen[[#This Row],[Customer ID]],A3588:A7486,1,FALSE),0)&gt;0,1,0)</f>
        <v>0</v>
      </c>
      <c r="C3587">
        <v>23</v>
      </c>
      <c r="D3587" s="1" t="s">
        <v>134</v>
      </c>
      <c r="E3587" s="1" t="str">
        <f>IF(Origen[[#This Row],[Genero Sin Depurar]]="","Desconocido",Origen[[#This Row],[Genero Sin Depurar]])</f>
        <v>Female</v>
      </c>
      <c r="F3587" s="1" t="s">
        <v>71</v>
      </c>
      <c r="G3587" s="1" t="s">
        <v>49</v>
      </c>
      <c r="H3587" s="2">
        <v>52468</v>
      </c>
      <c r="I3587" s="2" t="str">
        <f>TEXT(Origen[[#This Row],[Fecha Compra]],"dddd")</f>
        <v>martes</v>
      </c>
      <c r="J3587" s="7" t="str">
        <f>TEXT(MONTH(Origen[[#This Row],[Fecha Compra]]),"MM")</f>
        <v>01</v>
      </c>
      <c r="K3587" s="7">
        <f>YEAR(Origen[[#This Row],[Fecha Compra]])</f>
        <v>2043</v>
      </c>
      <c r="L3587">
        <v>40</v>
      </c>
      <c r="M3587">
        <v>55</v>
      </c>
      <c r="N3587">
        <f>Origen[[#This Row],[Unidades]]*Origen[[#This Row],[PVP]]</f>
        <v>2200</v>
      </c>
      <c r="O3587" s="1" t="s">
        <v>133</v>
      </c>
      <c r="P3587" s="1" t="s">
        <v>26</v>
      </c>
      <c r="Q3587" s="1" t="s">
        <v>118</v>
      </c>
      <c r="R3587" s="1" t="s">
        <v>19</v>
      </c>
      <c r="S3587" s="1" t="s">
        <v>52</v>
      </c>
      <c r="T3587" s="1" t="s">
        <v>15</v>
      </c>
      <c r="U3587" s="1" t="s">
        <v>31</v>
      </c>
    </row>
    <row r="3588" spans="1:21" x14ac:dyDescent="0.25">
      <c r="A3588">
        <v>3590</v>
      </c>
      <c r="B3588">
        <f>IF(IFERROR(VLOOKUP(Origen[[#This Row],[Customer ID]],A3589:A7487,1,FALSE),0)&gt;0,1,0)</f>
        <v>0</v>
      </c>
      <c r="C3588">
        <v>31</v>
      </c>
      <c r="D3588" s="1" t="s">
        <v>134</v>
      </c>
      <c r="E3588" s="1" t="str">
        <f>IF(Origen[[#This Row],[Genero Sin Depurar]]="","Desconocido",Origen[[#This Row],[Genero Sin Depurar]])</f>
        <v>Female</v>
      </c>
      <c r="F3588" s="1" t="s">
        <v>115</v>
      </c>
      <c r="G3588" s="1" t="s">
        <v>49</v>
      </c>
      <c r="H3588" s="2">
        <v>52470</v>
      </c>
      <c r="I3588" s="2" t="str">
        <f>TEXT(Origen[[#This Row],[Fecha Compra]],"dddd")</f>
        <v>jueves</v>
      </c>
      <c r="J3588" s="7" t="str">
        <f>TEXT(MONTH(Origen[[#This Row],[Fecha Compra]]),"MM")</f>
        <v>01</v>
      </c>
      <c r="K3588" s="7">
        <f>YEAR(Origen[[#This Row],[Fecha Compra]])</f>
        <v>2043</v>
      </c>
      <c r="L3588">
        <v>38</v>
      </c>
      <c r="M3588">
        <v>73</v>
      </c>
      <c r="N3588">
        <f>Origen[[#This Row],[Unidades]]*Origen[[#This Row],[PVP]]</f>
        <v>2774</v>
      </c>
      <c r="O3588" s="1" t="s">
        <v>64</v>
      </c>
      <c r="P3588" s="1" t="s">
        <v>26</v>
      </c>
      <c r="Q3588" s="1" t="s">
        <v>126</v>
      </c>
      <c r="R3588" s="1" t="s">
        <v>19</v>
      </c>
      <c r="S3588" s="1" t="s">
        <v>27</v>
      </c>
      <c r="T3588" s="1" t="s">
        <v>15</v>
      </c>
      <c r="U3588" s="1" t="s">
        <v>79</v>
      </c>
    </row>
    <row r="3589" spans="1:21" x14ac:dyDescent="0.25">
      <c r="A3589">
        <v>3591</v>
      </c>
      <c r="B3589">
        <f>IF(IFERROR(VLOOKUP(Origen[[#This Row],[Customer ID]],A3590:A7488,1,FALSE),0)&gt;0,1,0)</f>
        <v>0</v>
      </c>
      <c r="C3589">
        <v>27</v>
      </c>
      <c r="D3589" s="1" t="s">
        <v>134</v>
      </c>
      <c r="E3589" s="1" t="str">
        <f>IF(Origen[[#This Row],[Genero Sin Depurar]]="","Desconocido",Origen[[#This Row],[Genero Sin Depurar]])</f>
        <v>Female</v>
      </c>
      <c r="F3589" s="1" t="s">
        <v>63</v>
      </c>
      <c r="G3589" s="1" t="s">
        <v>4</v>
      </c>
      <c r="H3589" s="2">
        <v>52472</v>
      </c>
      <c r="I3589" s="2" t="str">
        <f>TEXT(Origen[[#This Row],[Fecha Compra]],"dddd")</f>
        <v>sábado</v>
      </c>
      <c r="J3589" s="7" t="str">
        <f>TEXT(MONTH(Origen[[#This Row],[Fecha Compra]]),"MM")</f>
        <v>01</v>
      </c>
      <c r="K3589" s="7">
        <f>YEAR(Origen[[#This Row],[Fecha Compra]])</f>
        <v>2043</v>
      </c>
      <c r="L3589">
        <v>19</v>
      </c>
      <c r="M3589">
        <v>87</v>
      </c>
      <c r="N3589">
        <f>Origen[[#This Row],[Unidades]]*Origen[[#This Row],[PVP]]</f>
        <v>1653</v>
      </c>
      <c r="O3589" s="1" t="s">
        <v>129</v>
      </c>
      <c r="P3589" s="1" t="s">
        <v>26</v>
      </c>
      <c r="Q3589" s="1" t="s">
        <v>7</v>
      </c>
      <c r="R3589" s="1" t="s">
        <v>39</v>
      </c>
      <c r="S3589" s="1" t="s">
        <v>52</v>
      </c>
      <c r="T3589" s="1" t="s">
        <v>10</v>
      </c>
      <c r="U3589" s="1" t="s">
        <v>79</v>
      </c>
    </row>
    <row r="3590" spans="1:21" x14ac:dyDescent="0.25">
      <c r="A3590">
        <v>3592</v>
      </c>
      <c r="B3590">
        <f>IF(IFERROR(VLOOKUP(Origen[[#This Row],[Customer ID]],A3591:A7489,1,FALSE),0)&gt;0,1,0)</f>
        <v>0</v>
      </c>
      <c r="C3590">
        <v>48</v>
      </c>
      <c r="D3590" s="1" t="s">
        <v>134</v>
      </c>
      <c r="E3590" s="1" t="str">
        <f>IF(Origen[[#This Row],[Genero Sin Depurar]]="","Desconocido",Origen[[#This Row],[Genero Sin Depurar]])</f>
        <v>Female</v>
      </c>
      <c r="F3590" s="1" t="s">
        <v>84</v>
      </c>
      <c r="G3590" s="1" t="s">
        <v>45</v>
      </c>
      <c r="H3590" s="2">
        <v>52474</v>
      </c>
      <c r="I3590" s="2" t="str">
        <f>TEXT(Origen[[#This Row],[Fecha Compra]],"dddd")</f>
        <v>lunes</v>
      </c>
      <c r="J3590" s="7" t="str">
        <f>TEXT(MONTH(Origen[[#This Row],[Fecha Compra]]),"MM")</f>
        <v>01</v>
      </c>
      <c r="K3590" s="7">
        <f>YEAR(Origen[[#This Row],[Fecha Compra]])</f>
        <v>2043</v>
      </c>
      <c r="L3590">
        <v>38</v>
      </c>
      <c r="M3590">
        <v>89</v>
      </c>
      <c r="N3590">
        <f>Origen[[#This Row],[Unidades]]*Origen[[#This Row],[PVP]]</f>
        <v>3382</v>
      </c>
      <c r="O3590" s="1" t="s">
        <v>129</v>
      </c>
      <c r="P3590" s="1" t="s">
        <v>26</v>
      </c>
      <c r="Q3590" s="1" t="s">
        <v>62</v>
      </c>
      <c r="R3590" s="1" t="s">
        <v>8</v>
      </c>
      <c r="S3590" s="1" t="s">
        <v>52</v>
      </c>
      <c r="T3590" s="1" t="s">
        <v>57</v>
      </c>
      <c r="U3590" s="1" t="s">
        <v>40</v>
      </c>
    </row>
    <row r="3591" spans="1:21" x14ac:dyDescent="0.25">
      <c r="A3591">
        <v>3593</v>
      </c>
      <c r="B3591">
        <f>IF(IFERROR(VLOOKUP(Origen[[#This Row],[Customer ID]],A3592:A7490,1,FALSE),0)&gt;0,1,0)</f>
        <v>0</v>
      </c>
      <c r="C3591">
        <v>61</v>
      </c>
      <c r="D3591" s="1" t="s">
        <v>134</v>
      </c>
      <c r="E3591" s="1" t="str">
        <f>IF(Origen[[#This Row],[Genero Sin Depurar]]="","Desconocido",Origen[[#This Row],[Genero Sin Depurar]])</f>
        <v>Female</v>
      </c>
      <c r="F3591" s="1" t="s">
        <v>119</v>
      </c>
      <c r="G3591" s="1" t="s">
        <v>24</v>
      </c>
      <c r="H3591" s="2">
        <v>52476</v>
      </c>
      <c r="I3591" s="2" t="str">
        <f>TEXT(Origen[[#This Row],[Fecha Compra]],"dddd")</f>
        <v>miércoles</v>
      </c>
      <c r="J3591" s="7" t="str">
        <f>TEXT(MONTH(Origen[[#This Row],[Fecha Compra]]),"MM")</f>
        <v>01</v>
      </c>
      <c r="K3591" s="7">
        <f>YEAR(Origen[[#This Row],[Fecha Compra]])</f>
        <v>2043</v>
      </c>
      <c r="L3591">
        <v>18</v>
      </c>
      <c r="M3591">
        <v>82</v>
      </c>
      <c r="N3591">
        <f>Origen[[#This Row],[Unidades]]*Origen[[#This Row],[PVP]]</f>
        <v>1476</v>
      </c>
      <c r="O3591" s="1" t="s">
        <v>109</v>
      </c>
      <c r="P3591" s="1" t="s">
        <v>6</v>
      </c>
      <c r="Q3591" s="1" t="s">
        <v>75</v>
      </c>
      <c r="R3591" s="1" t="s">
        <v>19</v>
      </c>
      <c r="S3591" s="1" t="s">
        <v>52</v>
      </c>
      <c r="T3591" s="1" t="s">
        <v>10</v>
      </c>
      <c r="U3591" s="1" t="s">
        <v>11</v>
      </c>
    </row>
    <row r="3592" spans="1:21" x14ac:dyDescent="0.25">
      <c r="A3592">
        <v>3594</v>
      </c>
      <c r="B3592">
        <f>IF(IFERROR(VLOOKUP(Origen[[#This Row],[Customer ID]],A3593:A7491,1,FALSE),0)&gt;0,1,0)</f>
        <v>0</v>
      </c>
      <c r="C3592">
        <v>63</v>
      </c>
      <c r="D3592" s="1" t="s">
        <v>134</v>
      </c>
      <c r="E3592" s="1" t="str">
        <f>IF(Origen[[#This Row],[Genero Sin Depurar]]="","Desconocido",Origen[[#This Row],[Genero Sin Depurar]])</f>
        <v>Female</v>
      </c>
      <c r="F3592" s="1" t="s">
        <v>23</v>
      </c>
      <c r="G3592" s="1" t="s">
        <v>24</v>
      </c>
      <c r="H3592" s="2">
        <v>52478</v>
      </c>
      <c r="I3592" s="2" t="str">
        <f>TEXT(Origen[[#This Row],[Fecha Compra]],"dddd")</f>
        <v>viernes</v>
      </c>
      <c r="J3592" s="7" t="str">
        <f>TEXT(MONTH(Origen[[#This Row],[Fecha Compra]]),"MM")</f>
        <v>01</v>
      </c>
      <c r="K3592" s="7">
        <f>YEAR(Origen[[#This Row],[Fecha Compra]])</f>
        <v>2043</v>
      </c>
      <c r="L3592">
        <v>24</v>
      </c>
      <c r="M3592">
        <v>80</v>
      </c>
      <c r="N3592">
        <f>Origen[[#This Row],[Unidades]]*Origen[[#This Row],[PVP]]</f>
        <v>1920</v>
      </c>
      <c r="O3592" s="1" t="s">
        <v>33</v>
      </c>
      <c r="P3592" s="1" t="s">
        <v>26</v>
      </c>
      <c r="Q3592" s="1" t="s">
        <v>76</v>
      </c>
      <c r="R3592" s="1" t="s">
        <v>19</v>
      </c>
      <c r="S3592" s="1" t="s">
        <v>27</v>
      </c>
      <c r="T3592" s="1" t="s">
        <v>28</v>
      </c>
      <c r="U3592" s="1" t="s">
        <v>70</v>
      </c>
    </row>
    <row r="3593" spans="1:21" x14ac:dyDescent="0.25">
      <c r="A3593">
        <v>3595</v>
      </c>
      <c r="B3593">
        <f>IF(IFERROR(VLOOKUP(Origen[[#This Row],[Customer ID]],A3594:A7492,1,FALSE),0)&gt;0,1,0)</f>
        <v>0</v>
      </c>
      <c r="C3593">
        <v>19</v>
      </c>
      <c r="D3593" s="1" t="s">
        <v>134</v>
      </c>
      <c r="E3593" s="1" t="str">
        <f>IF(Origen[[#This Row],[Genero Sin Depurar]]="","Desconocido",Origen[[#This Row],[Genero Sin Depurar]])</f>
        <v>Female</v>
      </c>
      <c r="F3593" s="1" t="s">
        <v>101</v>
      </c>
      <c r="G3593" s="1" t="s">
        <v>49</v>
      </c>
      <c r="H3593" s="2">
        <v>52480</v>
      </c>
      <c r="I3593" s="2" t="str">
        <f>TEXT(Origen[[#This Row],[Fecha Compra]],"dddd")</f>
        <v>domingo</v>
      </c>
      <c r="J3593" s="7" t="str">
        <f>TEXT(MONTH(Origen[[#This Row],[Fecha Compra]]),"MM")</f>
        <v>01</v>
      </c>
      <c r="K3593" s="7">
        <f>YEAR(Origen[[#This Row],[Fecha Compra]])</f>
        <v>2043</v>
      </c>
      <c r="L3593">
        <v>29</v>
      </c>
      <c r="M3593">
        <v>87</v>
      </c>
      <c r="N3593">
        <f>Origen[[#This Row],[Unidades]]*Origen[[#This Row],[PVP]]</f>
        <v>2523</v>
      </c>
      <c r="O3593" s="1" t="s">
        <v>72</v>
      </c>
      <c r="P3593" s="1" t="s">
        <v>6</v>
      </c>
      <c r="Q3593" s="1" t="s">
        <v>43</v>
      </c>
      <c r="R3593" s="1" t="s">
        <v>35</v>
      </c>
      <c r="S3593" s="1" t="s">
        <v>52</v>
      </c>
      <c r="T3593" s="1" t="s">
        <v>10</v>
      </c>
      <c r="U3593" s="1" t="s">
        <v>40</v>
      </c>
    </row>
    <row r="3594" spans="1:21" x14ac:dyDescent="0.25">
      <c r="A3594">
        <v>3596</v>
      </c>
      <c r="B3594">
        <f>IF(IFERROR(VLOOKUP(Origen[[#This Row],[Customer ID]],A3595:A7493,1,FALSE),0)&gt;0,1,0)</f>
        <v>0</v>
      </c>
      <c r="C3594">
        <v>21</v>
      </c>
      <c r="D3594" s="1" t="s">
        <v>134</v>
      </c>
      <c r="E3594" s="1" t="str">
        <f>IF(Origen[[#This Row],[Genero Sin Depurar]]="","Desconocido",Origen[[#This Row],[Genero Sin Depurar]])</f>
        <v>Female</v>
      </c>
      <c r="F3594" s="1" t="s">
        <v>3</v>
      </c>
      <c r="G3594" s="1" t="s">
        <v>4</v>
      </c>
      <c r="H3594" s="2">
        <v>52482</v>
      </c>
      <c r="I3594" s="2" t="str">
        <f>TEXT(Origen[[#This Row],[Fecha Compra]],"dddd")</f>
        <v>martes</v>
      </c>
      <c r="J3594" s="7" t="str">
        <f>TEXT(MONTH(Origen[[#This Row],[Fecha Compra]]),"MM")</f>
        <v>01</v>
      </c>
      <c r="K3594" s="7">
        <f>YEAR(Origen[[#This Row],[Fecha Compra]])</f>
        <v>2043</v>
      </c>
      <c r="L3594">
        <v>14</v>
      </c>
      <c r="M3594">
        <v>41</v>
      </c>
      <c r="N3594">
        <f>Origen[[#This Row],[Unidades]]*Origen[[#This Row],[PVP]]</f>
        <v>574</v>
      </c>
      <c r="O3594" s="1" t="s">
        <v>129</v>
      </c>
      <c r="P3594" s="1" t="s">
        <v>26</v>
      </c>
      <c r="Q3594" s="1" t="s">
        <v>65</v>
      </c>
      <c r="R3594" s="1" t="s">
        <v>19</v>
      </c>
      <c r="S3594" s="1" t="s">
        <v>56</v>
      </c>
      <c r="T3594" s="1" t="s">
        <v>28</v>
      </c>
      <c r="U3594" s="1" t="s">
        <v>31</v>
      </c>
    </row>
    <row r="3595" spans="1:21" x14ac:dyDescent="0.25">
      <c r="A3595">
        <v>3597</v>
      </c>
      <c r="B3595">
        <f>IF(IFERROR(VLOOKUP(Origen[[#This Row],[Customer ID]],A3596:A7494,1,FALSE),0)&gt;0,1,0)</f>
        <v>0</v>
      </c>
      <c r="C3595">
        <v>28</v>
      </c>
      <c r="D3595" s="1" t="s">
        <v>134</v>
      </c>
      <c r="E3595" s="1" t="str">
        <f>IF(Origen[[#This Row],[Genero Sin Depurar]]="","Desconocido",Origen[[#This Row],[Genero Sin Depurar]])</f>
        <v>Female</v>
      </c>
      <c r="F3595" s="1" t="s">
        <v>86</v>
      </c>
      <c r="G3595" s="1" t="s">
        <v>4</v>
      </c>
      <c r="H3595" s="2">
        <v>52484</v>
      </c>
      <c r="I3595" s="2" t="str">
        <f>TEXT(Origen[[#This Row],[Fecha Compra]],"dddd")</f>
        <v>jueves</v>
      </c>
      <c r="J3595" s="7" t="str">
        <f>TEXT(MONTH(Origen[[#This Row],[Fecha Compra]]),"MM")</f>
        <v>01</v>
      </c>
      <c r="K3595" s="7">
        <f>YEAR(Origen[[#This Row],[Fecha Compra]])</f>
        <v>2043</v>
      </c>
      <c r="L3595">
        <v>44</v>
      </c>
      <c r="M3595">
        <v>83</v>
      </c>
      <c r="N3595">
        <f>Origen[[#This Row],[Unidades]]*Origen[[#This Row],[PVP]]</f>
        <v>3652</v>
      </c>
      <c r="O3595" s="1" t="s">
        <v>113</v>
      </c>
      <c r="P3595" s="1" t="s">
        <v>26</v>
      </c>
      <c r="Q3595" s="1" t="s">
        <v>43</v>
      </c>
      <c r="R3595" s="1" t="s">
        <v>19</v>
      </c>
      <c r="S3595" s="1" t="s">
        <v>36</v>
      </c>
      <c r="T3595" s="1" t="s">
        <v>15</v>
      </c>
      <c r="U3595" s="1" t="s">
        <v>11</v>
      </c>
    </row>
    <row r="3596" spans="1:21" x14ac:dyDescent="0.25">
      <c r="A3596">
        <v>3598</v>
      </c>
      <c r="B3596">
        <f>IF(IFERROR(VLOOKUP(Origen[[#This Row],[Customer ID]],A3597:A7495,1,FALSE),0)&gt;0,1,0)</f>
        <v>0</v>
      </c>
      <c r="C3596">
        <v>29</v>
      </c>
      <c r="D3596" s="1" t="s">
        <v>134</v>
      </c>
      <c r="E3596" s="1" t="str">
        <f>IF(Origen[[#This Row],[Genero Sin Depurar]]="","Desconocido",Origen[[#This Row],[Genero Sin Depurar]])</f>
        <v>Female</v>
      </c>
      <c r="F3596" s="1" t="s">
        <v>71</v>
      </c>
      <c r="G3596" s="1" t="s">
        <v>49</v>
      </c>
      <c r="H3596" s="2">
        <v>52486</v>
      </c>
      <c r="I3596" s="2" t="str">
        <f>TEXT(Origen[[#This Row],[Fecha Compra]],"dddd")</f>
        <v>sábado</v>
      </c>
      <c r="J3596" s="7" t="str">
        <f>TEXT(MONTH(Origen[[#This Row],[Fecha Compra]]),"MM")</f>
        <v>01</v>
      </c>
      <c r="K3596" s="7">
        <f>YEAR(Origen[[#This Row],[Fecha Compra]])</f>
        <v>2043</v>
      </c>
      <c r="L3596">
        <v>18</v>
      </c>
      <c r="M3596">
        <v>71</v>
      </c>
      <c r="N3596">
        <f>Origen[[#This Row],[Unidades]]*Origen[[#This Row],[PVP]]</f>
        <v>1278</v>
      </c>
      <c r="O3596" s="1" t="s">
        <v>112</v>
      </c>
      <c r="P3596" s="1" t="s">
        <v>26</v>
      </c>
      <c r="Q3596" s="1" t="s">
        <v>14</v>
      </c>
      <c r="R3596" s="1" t="s">
        <v>35</v>
      </c>
      <c r="S3596" s="1" t="s">
        <v>36</v>
      </c>
      <c r="T3596" s="1" t="s">
        <v>57</v>
      </c>
      <c r="U3596" s="1" t="s">
        <v>40</v>
      </c>
    </row>
    <row r="3597" spans="1:21" x14ac:dyDescent="0.25">
      <c r="A3597">
        <v>3599</v>
      </c>
      <c r="B3597">
        <f>IF(IFERROR(VLOOKUP(Origen[[#This Row],[Customer ID]],A3598:A7496,1,FALSE),0)&gt;0,1,0)</f>
        <v>0</v>
      </c>
      <c r="C3597">
        <v>23</v>
      </c>
      <c r="D3597" s="1" t="s">
        <v>134</v>
      </c>
      <c r="E3597" s="1" t="str">
        <f>IF(Origen[[#This Row],[Genero Sin Depurar]]="","Desconocido",Origen[[#This Row],[Genero Sin Depurar]])</f>
        <v>Female</v>
      </c>
      <c r="F3597" s="1" t="s">
        <v>86</v>
      </c>
      <c r="G3597" s="1" t="s">
        <v>4</v>
      </c>
      <c r="H3597" s="2">
        <v>52488</v>
      </c>
      <c r="I3597" s="2" t="str">
        <f>TEXT(Origen[[#This Row],[Fecha Compra]],"dddd")</f>
        <v>lunes</v>
      </c>
      <c r="J3597" s="7" t="str">
        <f>TEXT(MONTH(Origen[[#This Row],[Fecha Compra]]),"MM")</f>
        <v>01</v>
      </c>
      <c r="K3597" s="7">
        <f>YEAR(Origen[[#This Row],[Fecha Compra]])</f>
        <v>2043</v>
      </c>
      <c r="L3597">
        <v>19</v>
      </c>
      <c r="M3597">
        <v>76</v>
      </c>
      <c r="N3597">
        <f>Origen[[#This Row],[Unidades]]*Origen[[#This Row],[PVP]]</f>
        <v>1444</v>
      </c>
      <c r="O3597" s="1" t="s">
        <v>121</v>
      </c>
      <c r="P3597" s="1" t="s">
        <v>74</v>
      </c>
      <c r="Q3597" s="1" t="s">
        <v>55</v>
      </c>
      <c r="R3597" s="1" t="s">
        <v>19</v>
      </c>
      <c r="S3597" s="1" t="s">
        <v>56</v>
      </c>
      <c r="T3597" s="1" t="s">
        <v>57</v>
      </c>
      <c r="U3597" s="1" t="s">
        <v>58</v>
      </c>
    </row>
    <row r="3598" spans="1:21" x14ac:dyDescent="0.25">
      <c r="A3598">
        <v>3600</v>
      </c>
      <c r="B3598">
        <f>IF(IFERROR(VLOOKUP(Origen[[#This Row],[Customer ID]],A3599:A7497,1,FALSE),0)&gt;0,1,0)</f>
        <v>0</v>
      </c>
      <c r="C3598">
        <v>37</v>
      </c>
      <c r="D3598" s="1" t="s">
        <v>134</v>
      </c>
      <c r="E3598" s="1" t="str">
        <f>IF(Origen[[#This Row],[Genero Sin Depurar]]="","Desconocido",Origen[[#This Row],[Genero Sin Depurar]])</f>
        <v>Female</v>
      </c>
      <c r="F3598" s="1" t="s">
        <v>101</v>
      </c>
      <c r="G3598" s="1" t="s">
        <v>49</v>
      </c>
      <c r="H3598" s="2">
        <v>52490</v>
      </c>
      <c r="I3598" s="2" t="str">
        <f>TEXT(Origen[[#This Row],[Fecha Compra]],"dddd")</f>
        <v>miércoles</v>
      </c>
      <c r="J3598" s="7" t="str">
        <f>TEXT(MONTH(Origen[[#This Row],[Fecha Compra]]),"MM")</f>
        <v>01</v>
      </c>
      <c r="K3598" s="7">
        <f>YEAR(Origen[[#This Row],[Fecha Compra]])</f>
        <v>2043</v>
      </c>
      <c r="L3598">
        <v>4</v>
      </c>
      <c r="M3598">
        <v>34</v>
      </c>
      <c r="N3598">
        <f>Origen[[#This Row],[Unidades]]*Origen[[#This Row],[PVP]]</f>
        <v>136</v>
      </c>
      <c r="O3598" s="1" t="s">
        <v>93</v>
      </c>
      <c r="P3598" s="1" t="s">
        <v>18</v>
      </c>
      <c r="Q3598" s="1" t="s">
        <v>82</v>
      </c>
      <c r="R3598" s="1" t="s">
        <v>19</v>
      </c>
      <c r="S3598" s="1" t="s">
        <v>9</v>
      </c>
      <c r="T3598" s="1" t="s">
        <v>15</v>
      </c>
      <c r="U3598" s="1" t="s">
        <v>22</v>
      </c>
    </row>
    <row r="3599" spans="1:21" x14ac:dyDescent="0.25">
      <c r="A3599">
        <v>3601</v>
      </c>
      <c r="B3599">
        <f>IF(IFERROR(VLOOKUP(Origen[[#This Row],[Customer ID]],A3600:A7498,1,FALSE),0)&gt;0,1,0)</f>
        <v>0</v>
      </c>
      <c r="C3599">
        <v>67</v>
      </c>
      <c r="D3599" s="1" t="s">
        <v>134</v>
      </c>
      <c r="E3599" s="1" t="str">
        <f>IF(Origen[[#This Row],[Genero Sin Depurar]]="","Desconocido",Origen[[#This Row],[Genero Sin Depurar]])</f>
        <v>Female</v>
      </c>
      <c r="F3599" s="1" t="s">
        <v>63</v>
      </c>
      <c r="G3599" s="1" t="s">
        <v>4</v>
      </c>
      <c r="H3599" s="2">
        <v>52492</v>
      </c>
      <c r="I3599" s="2" t="str">
        <f>TEXT(Origen[[#This Row],[Fecha Compra]],"dddd")</f>
        <v>viernes</v>
      </c>
      <c r="J3599" s="7" t="str">
        <f>TEXT(MONTH(Origen[[#This Row],[Fecha Compra]]),"MM")</f>
        <v>01</v>
      </c>
      <c r="K3599" s="7">
        <f>YEAR(Origen[[#This Row],[Fecha Compra]])</f>
        <v>2043</v>
      </c>
      <c r="L3599">
        <v>25</v>
      </c>
      <c r="M3599">
        <v>81</v>
      </c>
      <c r="N3599">
        <f>Origen[[#This Row],[Unidades]]*Origen[[#This Row],[PVP]]</f>
        <v>2025</v>
      </c>
      <c r="O3599" s="1" t="s">
        <v>113</v>
      </c>
      <c r="P3599" s="1" t="s">
        <v>74</v>
      </c>
      <c r="Q3599" s="1" t="s">
        <v>60</v>
      </c>
      <c r="R3599" s="1" t="s">
        <v>19</v>
      </c>
      <c r="S3599" s="1" t="s">
        <v>20</v>
      </c>
      <c r="T3599" s="1" t="s">
        <v>15</v>
      </c>
      <c r="U3599" s="1" t="s">
        <v>58</v>
      </c>
    </row>
    <row r="3600" spans="1:21" x14ac:dyDescent="0.25">
      <c r="A3600">
        <v>3602</v>
      </c>
      <c r="B3600">
        <f>IF(IFERROR(VLOOKUP(Origen[[#This Row],[Customer ID]],A3601:A7499,1,FALSE),0)&gt;0,1,0)</f>
        <v>0</v>
      </c>
      <c r="C3600">
        <v>34</v>
      </c>
      <c r="D3600" s="1" t="s">
        <v>134</v>
      </c>
      <c r="E3600" s="1" t="str">
        <f>IF(Origen[[#This Row],[Genero Sin Depurar]]="","Desconocido",Origen[[#This Row],[Genero Sin Depurar]])</f>
        <v>Female</v>
      </c>
      <c r="F3600" s="1" t="s">
        <v>95</v>
      </c>
      <c r="G3600" s="1" t="s">
        <v>4</v>
      </c>
      <c r="H3600" s="2">
        <v>52494</v>
      </c>
      <c r="I3600" s="2" t="str">
        <f>TEXT(Origen[[#This Row],[Fecha Compra]],"dddd")</f>
        <v>domingo</v>
      </c>
      <c r="J3600" s="7" t="str">
        <f>TEXT(MONTH(Origen[[#This Row],[Fecha Compra]]),"MM")</f>
        <v>01</v>
      </c>
      <c r="K3600" s="7">
        <f>YEAR(Origen[[#This Row],[Fecha Compra]])</f>
        <v>2043</v>
      </c>
      <c r="L3600">
        <v>3</v>
      </c>
      <c r="M3600">
        <v>47</v>
      </c>
      <c r="N3600">
        <f>Origen[[#This Row],[Unidades]]*Origen[[#This Row],[PVP]]</f>
        <v>141</v>
      </c>
      <c r="O3600" s="1" t="s">
        <v>80</v>
      </c>
      <c r="P3600" s="1" t="s">
        <v>26</v>
      </c>
      <c r="Q3600" s="1" t="s">
        <v>108</v>
      </c>
      <c r="R3600" s="1" t="s">
        <v>35</v>
      </c>
      <c r="S3600" s="1" t="s">
        <v>27</v>
      </c>
      <c r="T3600" s="1" t="s">
        <v>28</v>
      </c>
      <c r="U3600" s="1" t="s">
        <v>70</v>
      </c>
    </row>
    <row r="3601" spans="1:21" x14ac:dyDescent="0.25">
      <c r="A3601">
        <v>3603</v>
      </c>
      <c r="B3601">
        <f>IF(IFERROR(VLOOKUP(Origen[[#This Row],[Customer ID]],A3602:A7500,1,FALSE),0)&gt;0,1,0)</f>
        <v>0</v>
      </c>
      <c r="C3601">
        <v>58</v>
      </c>
      <c r="D3601" s="1" t="s">
        <v>134</v>
      </c>
      <c r="E3601" s="1" t="str">
        <f>IF(Origen[[#This Row],[Genero Sin Depurar]]="","Desconocido",Origen[[#This Row],[Genero Sin Depurar]])</f>
        <v>Female</v>
      </c>
      <c r="F3601" s="1" t="s">
        <v>69</v>
      </c>
      <c r="G3601" s="1" t="s">
        <v>4</v>
      </c>
      <c r="H3601" s="2">
        <v>52496</v>
      </c>
      <c r="I3601" s="2" t="str">
        <f>TEXT(Origen[[#This Row],[Fecha Compra]],"dddd")</f>
        <v>martes</v>
      </c>
      <c r="J3601" s="7" t="str">
        <f>TEXT(MONTH(Origen[[#This Row],[Fecha Compra]]),"MM")</f>
        <v>01</v>
      </c>
      <c r="K3601" s="7">
        <f>YEAR(Origen[[#This Row],[Fecha Compra]])</f>
        <v>2043</v>
      </c>
      <c r="L3601">
        <v>40</v>
      </c>
      <c r="M3601">
        <v>36</v>
      </c>
      <c r="N3601">
        <f>Origen[[#This Row],[Unidades]]*Origen[[#This Row],[PVP]]</f>
        <v>1440</v>
      </c>
      <c r="O3601" s="1" t="s">
        <v>33</v>
      </c>
      <c r="P3601" s="1" t="s">
        <v>18</v>
      </c>
      <c r="Q3601" s="1" t="s">
        <v>118</v>
      </c>
      <c r="R3601" s="1" t="s">
        <v>35</v>
      </c>
      <c r="S3601" s="1" t="s">
        <v>56</v>
      </c>
      <c r="T3601" s="1" t="s">
        <v>68</v>
      </c>
      <c r="U3601" s="1" t="s">
        <v>40</v>
      </c>
    </row>
    <row r="3602" spans="1:21" x14ac:dyDescent="0.25">
      <c r="A3602">
        <v>3604</v>
      </c>
      <c r="B3602">
        <f>IF(IFERROR(VLOOKUP(Origen[[#This Row],[Customer ID]],A3603:A7501,1,FALSE),0)&gt;0,1,0)</f>
        <v>0</v>
      </c>
      <c r="C3602">
        <v>45</v>
      </c>
      <c r="D3602" s="1" t="s">
        <v>134</v>
      </c>
      <c r="E3602" s="1" t="str">
        <f>IF(Origen[[#This Row],[Genero Sin Depurar]]="","Desconocido",Origen[[#This Row],[Genero Sin Depurar]])</f>
        <v>Female</v>
      </c>
      <c r="F3602" s="1" t="s">
        <v>16</v>
      </c>
      <c r="G3602" s="1" t="s">
        <v>4</v>
      </c>
      <c r="H3602" s="2">
        <v>52498</v>
      </c>
      <c r="I3602" s="2" t="str">
        <f>TEXT(Origen[[#This Row],[Fecha Compra]],"dddd")</f>
        <v>jueves</v>
      </c>
      <c r="J3602" s="7" t="str">
        <f>TEXT(MONTH(Origen[[#This Row],[Fecha Compra]]),"MM")</f>
        <v>01</v>
      </c>
      <c r="K3602" s="7">
        <f>YEAR(Origen[[#This Row],[Fecha Compra]])</f>
        <v>2043</v>
      </c>
      <c r="L3602">
        <v>5</v>
      </c>
      <c r="M3602">
        <v>51</v>
      </c>
      <c r="N3602">
        <f>Origen[[#This Row],[Unidades]]*Origen[[#This Row],[PVP]]</f>
        <v>255</v>
      </c>
      <c r="O3602" s="1" t="s">
        <v>42</v>
      </c>
      <c r="P3602" s="1" t="s">
        <v>26</v>
      </c>
      <c r="Q3602" s="1" t="s">
        <v>62</v>
      </c>
      <c r="R3602" s="1" t="s">
        <v>19</v>
      </c>
      <c r="S3602" s="1" t="s">
        <v>20</v>
      </c>
      <c r="T3602" s="1" t="s">
        <v>15</v>
      </c>
      <c r="U3602" s="1" t="s">
        <v>22</v>
      </c>
    </row>
    <row r="3603" spans="1:21" x14ac:dyDescent="0.25">
      <c r="A3603">
        <v>3605</v>
      </c>
      <c r="B3603">
        <f>IF(IFERROR(VLOOKUP(Origen[[#This Row],[Customer ID]],A3604:A7502,1,FALSE),0)&gt;0,1,0)</f>
        <v>0</v>
      </c>
      <c r="C3603">
        <v>63</v>
      </c>
      <c r="D3603" s="1" t="s">
        <v>134</v>
      </c>
      <c r="E3603" s="1" t="str">
        <f>IF(Origen[[#This Row],[Genero Sin Depurar]]="","Desconocido",Origen[[#This Row],[Genero Sin Depurar]])</f>
        <v>Female</v>
      </c>
      <c r="F3603" s="1" t="s">
        <v>86</v>
      </c>
      <c r="G3603" s="1" t="s">
        <v>4</v>
      </c>
      <c r="H3603" s="2">
        <v>52500</v>
      </c>
      <c r="I3603" s="2" t="str">
        <f>TEXT(Origen[[#This Row],[Fecha Compra]],"dddd")</f>
        <v>sábado</v>
      </c>
      <c r="J3603" s="7" t="str">
        <f>TEXT(MONTH(Origen[[#This Row],[Fecha Compra]]),"MM")</f>
        <v>01</v>
      </c>
      <c r="K3603" s="7">
        <f>YEAR(Origen[[#This Row],[Fecha Compra]])</f>
        <v>2043</v>
      </c>
      <c r="L3603">
        <v>17</v>
      </c>
      <c r="M3603">
        <v>86</v>
      </c>
      <c r="N3603">
        <f>Origen[[#This Row],[Unidades]]*Origen[[#This Row],[PVP]]</f>
        <v>1462</v>
      </c>
      <c r="O3603" s="1" t="s">
        <v>42</v>
      </c>
      <c r="P3603" s="1" t="s">
        <v>26</v>
      </c>
      <c r="Q3603" s="1" t="s">
        <v>103</v>
      </c>
      <c r="R3603" s="1" t="s">
        <v>39</v>
      </c>
      <c r="S3603" s="1" t="s">
        <v>36</v>
      </c>
      <c r="T3603" s="1" t="s">
        <v>68</v>
      </c>
      <c r="U3603" s="1" t="s">
        <v>31</v>
      </c>
    </row>
    <row r="3604" spans="1:21" x14ac:dyDescent="0.25">
      <c r="A3604">
        <v>3606</v>
      </c>
      <c r="B3604">
        <f>IF(IFERROR(VLOOKUP(Origen[[#This Row],[Customer ID]],A3605:A7503,1,FALSE),0)&gt;0,1,0)</f>
        <v>0</v>
      </c>
      <c r="C3604">
        <v>68</v>
      </c>
      <c r="D3604" s="1" t="s">
        <v>134</v>
      </c>
      <c r="E3604" s="1" t="str">
        <f>IF(Origen[[#This Row],[Genero Sin Depurar]]="","Desconocido",Origen[[#This Row],[Genero Sin Depurar]])</f>
        <v>Female</v>
      </c>
      <c r="F3604" s="1" t="s">
        <v>16</v>
      </c>
      <c r="G3604" s="1" t="s">
        <v>4</v>
      </c>
      <c r="H3604" s="2">
        <v>52502</v>
      </c>
      <c r="I3604" s="2" t="str">
        <f>TEXT(Origen[[#This Row],[Fecha Compra]],"dddd")</f>
        <v>lunes</v>
      </c>
      <c r="J3604" s="7" t="str">
        <f>TEXT(MONTH(Origen[[#This Row],[Fecha Compra]]),"MM")</f>
        <v>01</v>
      </c>
      <c r="K3604" s="7">
        <f>YEAR(Origen[[#This Row],[Fecha Compra]])</f>
        <v>2043</v>
      </c>
      <c r="L3604">
        <v>36</v>
      </c>
      <c r="M3604">
        <v>41</v>
      </c>
      <c r="N3604">
        <f>Origen[[#This Row],[Unidades]]*Origen[[#This Row],[PVP]]</f>
        <v>1476</v>
      </c>
      <c r="O3604" s="1" t="s">
        <v>72</v>
      </c>
      <c r="P3604" s="1" t="s">
        <v>26</v>
      </c>
      <c r="Q3604" s="1" t="s">
        <v>62</v>
      </c>
      <c r="R3604" s="1" t="s">
        <v>39</v>
      </c>
      <c r="S3604" s="1" t="s">
        <v>56</v>
      </c>
      <c r="T3604" s="1" t="s">
        <v>57</v>
      </c>
      <c r="U3604" s="1" t="s">
        <v>79</v>
      </c>
    </row>
    <row r="3605" spans="1:21" x14ac:dyDescent="0.25">
      <c r="A3605">
        <v>3607</v>
      </c>
      <c r="B3605">
        <f>IF(IFERROR(VLOOKUP(Origen[[#This Row],[Customer ID]],A3606:A7504,1,FALSE),0)&gt;0,1,0)</f>
        <v>0</v>
      </c>
      <c r="C3605">
        <v>41</v>
      </c>
      <c r="D3605" s="1" t="s">
        <v>134</v>
      </c>
      <c r="E3605" s="1" t="str">
        <f>IF(Origen[[#This Row],[Genero Sin Depurar]]="","Desconocido",Origen[[#This Row],[Genero Sin Depurar]])</f>
        <v>Female</v>
      </c>
      <c r="F3605" s="1" t="s">
        <v>23</v>
      </c>
      <c r="G3605" s="1" t="s">
        <v>24</v>
      </c>
      <c r="H3605" s="2">
        <v>52504</v>
      </c>
      <c r="I3605" s="2" t="str">
        <f>TEXT(Origen[[#This Row],[Fecha Compra]],"dddd")</f>
        <v>miércoles</v>
      </c>
      <c r="J3605" s="7" t="str">
        <f>TEXT(MONTH(Origen[[#This Row],[Fecha Compra]]),"MM")</f>
        <v>01</v>
      </c>
      <c r="K3605" s="7">
        <f>YEAR(Origen[[#This Row],[Fecha Compra]])</f>
        <v>2043</v>
      </c>
      <c r="L3605">
        <v>41</v>
      </c>
      <c r="M3605">
        <v>90</v>
      </c>
      <c r="N3605">
        <f>Origen[[#This Row],[Unidades]]*Origen[[#This Row],[PVP]]</f>
        <v>3690</v>
      </c>
      <c r="O3605" s="1" t="s">
        <v>130</v>
      </c>
      <c r="P3605" s="1" t="s">
        <v>74</v>
      </c>
      <c r="Q3605" s="1" t="s">
        <v>55</v>
      </c>
      <c r="R3605" s="1" t="s">
        <v>39</v>
      </c>
      <c r="S3605" s="1" t="s">
        <v>9</v>
      </c>
      <c r="T3605" s="1" t="s">
        <v>10</v>
      </c>
      <c r="U3605" s="1" t="s">
        <v>31</v>
      </c>
    </row>
    <row r="3606" spans="1:21" x14ac:dyDescent="0.25">
      <c r="A3606">
        <v>3608</v>
      </c>
      <c r="B3606">
        <f>IF(IFERROR(VLOOKUP(Origen[[#This Row],[Customer ID]],A3607:A7505,1,FALSE),0)&gt;0,1,0)</f>
        <v>0</v>
      </c>
      <c r="C3606">
        <v>50</v>
      </c>
      <c r="D3606" s="1" t="s">
        <v>134</v>
      </c>
      <c r="E3606" s="1" t="str">
        <f>IF(Origen[[#This Row],[Genero Sin Depurar]]="","Desconocido",Origen[[#This Row],[Genero Sin Depurar]])</f>
        <v>Female</v>
      </c>
      <c r="F3606" s="1" t="s">
        <v>106</v>
      </c>
      <c r="G3606" s="1" t="s">
        <v>49</v>
      </c>
      <c r="H3606" s="2">
        <v>52506</v>
      </c>
      <c r="I3606" s="2" t="str">
        <f>TEXT(Origen[[#This Row],[Fecha Compra]],"dddd")</f>
        <v>viernes</v>
      </c>
      <c r="J3606" s="7" t="str">
        <f>TEXT(MONTH(Origen[[#This Row],[Fecha Compra]]),"MM")</f>
        <v>01</v>
      </c>
      <c r="K3606" s="7">
        <f>YEAR(Origen[[#This Row],[Fecha Compra]])</f>
        <v>2043</v>
      </c>
      <c r="L3606">
        <v>20</v>
      </c>
      <c r="M3606">
        <v>93</v>
      </c>
      <c r="N3606">
        <f>Origen[[#This Row],[Unidades]]*Origen[[#This Row],[PVP]]</f>
        <v>1860</v>
      </c>
      <c r="O3606" s="1" t="s">
        <v>112</v>
      </c>
      <c r="P3606" s="1" t="s">
        <v>6</v>
      </c>
      <c r="Q3606" s="1" t="s">
        <v>43</v>
      </c>
      <c r="R3606" s="1" t="s">
        <v>39</v>
      </c>
      <c r="S3606" s="1" t="s">
        <v>36</v>
      </c>
      <c r="T3606" s="1" t="s">
        <v>10</v>
      </c>
      <c r="U3606" s="1" t="s">
        <v>58</v>
      </c>
    </row>
    <row r="3607" spans="1:21" x14ac:dyDescent="0.25">
      <c r="A3607">
        <v>3609</v>
      </c>
      <c r="B3607">
        <f>IF(IFERROR(VLOOKUP(Origen[[#This Row],[Customer ID]],A3608:A7506,1,FALSE),0)&gt;0,1,0)</f>
        <v>0</v>
      </c>
      <c r="C3607">
        <v>24</v>
      </c>
      <c r="D3607" s="1" t="s">
        <v>134</v>
      </c>
      <c r="E3607" s="1" t="str">
        <f>IF(Origen[[#This Row],[Genero Sin Depurar]]="","Desconocido",Origen[[#This Row],[Genero Sin Depurar]])</f>
        <v>Female</v>
      </c>
      <c r="F3607" s="1" t="s">
        <v>125</v>
      </c>
      <c r="G3607" s="1" t="s">
        <v>49</v>
      </c>
      <c r="H3607" s="2">
        <v>52508</v>
      </c>
      <c r="I3607" s="2" t="str">
        <f>TEXT(Origen[[#This Row],[Fecha Compra]],"dddd")</f>
        <v>domingo</v>
      </c>
      <c r="J3607" s="7" t="str">
        <f>TEXT(MONTH(Origen[[#This Row],[Fecha Compra]]),"MM")</f>
        <v>01</v>
      </c>
      <c r="K3607" s="7">
        <f>YEAR(Origen[[#This Row],[Fecha Compra]])</f>
        <v>2043</v>
      </c>
      <c r="L3607">
        <v>2</v>
      </c>
      <c r="M3607">
        <v>56</v>
      </c>
      <c r="N3607">
        <f>Origen[[#This Row],[Unidades]]*Origen[[#This Row],[PVP]]</f>
        <v>112</v>
      </c>
      <c r="O3607" s="1" t="s">
        <v>104</v>
      </c>
      <c r="P3607" s="1" t="s">
        <v>26</v>
      </c>
      <c r="Q3607" s="1" t="s">
        <v>91</v>
      </c>
      <c r="R3607" s="1" t="s">
        <v>39</v>
      </c>
      <c r="S3607" s="1" t="s">
        <v>27</v>
      </c>
      <c r="T3607" s="1" t="s">
        <v>15</v>
      </c>
      <c r="U3607" s="1" t="s">
        <v>79</v>
      </c>
    </row>
    <row r="3608" spans="1:21" x14ac:dyDescent="0.25">
      <c r="A3608">
        <v>3610</v>
      </c>
      <c r="B3608">
        <f>IF(IFERROR(VLOOKUP(Origen[[#This Row],[Customer ID]],A3609:A7507,1,FALSE),0)&gt;0,1,0)</f>
        <v>0</v>
      </c>
      <c r="C3608">
        <v>21</v>
      </c>
      <c r="D3608" s="1" t="s">
        <v>134</v>
      </c>
      <c r="E3608" s="1" t="str">
        <f>IF(Origen[[#This Row],[Genero Sin Depurar]]="","Desconocido",Origen[[#This Row],[Genero Sin Depurar]])</f>
        <v>Female</v>
      </c>
      <c r="F3608" s="1" t="s">
        <v>107</v>
      </c>
      <c r="G3608" s="1" t="s">
        <v>4</v>
      </c>
      <c r="H3608" s="2">
        <v>52510</v>
      </c>
      <c r="I3608" s="2" t="str">
        <f>TEXT(Origen[[#This Row],[Fecha Compra]],"dddd")</f>
        <v>martes</v>
      </c>
      <c r="J3608" s="7" t="str">
        <f>TEXT(MONTH(Origen[[#This Row],[Fecha Compra]]),"MM")</f>
        <v>01</v>
      </c>
      <c r="K3608" s="7">
        <f>YEAR(Origen[[#This Row],[Fecha Compra]])</f>
        <v>2043</v>
      </c>
      <c r="L3608">
        <v>31</v>
      </c>
      <c r="M3608">
        <v>39</v>
      </c>
      <c r="N3608">
        <f>Origen[[#This Row],[Unidades]]*Origen[[#This Row],[PVP]]</f>
        <v>1209</v>
      </c>
      <c r="O3608" s="1" t="s">
        <v>112</v>
      </c>
      <c r="P3608" s="1" t="s">
        <v>26</v>
      </c>
      <c r="Q3608" s="1" t="s">
        <v>91</v>
      </c>
      <c r="R3608" s="1" t="s">
        <v>35</v>
      </c>
      <c r="S3608" s="1" t="s">
        <v>52</v>
      </c>
      <c r="T3608" s="1" t="s">
        <v>68</v>
      </c>
      <c r="U3608" s="1" t="s">
        <v>70</v>
      </c>
    </row>
    <row r="3609" spans="1:21" x14ac:dyDescent="0.25">
      <c r="A3609">
        <v>3611</v>
      </c>
      <c r="B3609">
        <f>IF(IFERROR(VLOOKUP(Origen[[#This Row],[Customer ID]],A3610:A7508,1,FALSE),0)&gt;0,1,0)</f>
        <v>0</v>
      </c>
      <c r="C3609">
        <v>18</v>
      </c>
      <c r="D3609" s="1" t="s">
        <v>134</v>
      </c>
      <c r="E3609" s="1" t="str">
        <f>IF(Origen[[#This Row],[Genero Sin Depurar]]="","Desconocido",Origen[[#This Row],[Genero Sin Depurar]])</f>
        <v>Female</v>
      </c>
      <c r="F3609" s="1" t="s">
        <v>84</v>
      </c>
      <c r="G3609" s="1" t="s">
        <v>45</v>
      </c>
      <c r="H3609" s="2">
        <v>52512</v>
      </c>
      <c r="I3609" s="2" t="str">
        <f>TEXT(Origen[[#This Row],[Fecha Compra]],"dddd")</f>
        <v>jueves</v>
      </c>
      <c r="J3609" s="7" t="str">
        <f>TEXT(MONTH(Origen[[#This Row],[Fecha Compra]]),"MM")</f>
        <v>01</v>
      </c>
      <c r="K3609" s="7">
        <f>YEAR(Origen[[#This Row],[Fecha Compra]])</f>
        <v>2043</v>
      </c>
      <c r="L3609">
        <v>23</v>
      </c>
      <c r="M3609">
        <v>86</v>
      </c>
      <c r="N3609">
        <f>Origen[[#This Row],[Unidades]]*Origen[[#This Row],[PVP]]</f>
        <v>1978</v>
      </c>
      <c r="O3609" s="1" t="s">
        <v>87</v>
      </c>
      <c r="P3609" s="1" t="s">
        <v>74</v>
      </c>
      <c r="Q3609" s="1" t="s">
        <v>78</v>
      </c>
      <c r="R3609" s="1" t="s">
        <v>39</v>
      </c>
      <c r="S3609" s="1" t="s">
        <v>52</v>
      </c>
      <c r="T3609" s="1" t="s">
        <v>57</v>
      </c>
      <c r="U3609" s="1" t="s">
        <v>11</v>
      </c>
    </row>
    <row r="3610" spans="1:21" x14ac:dyDescent="0.25">
      <c r="A3610">
        <v>3612</v>
      </c>
      <c r="B3610">
        <f>IF(IFERROR(VLOOKUP(Origen[[#This Row],[Customer ID]],A3611:A7509,1,FALSE),0)&gt;0,1,0)</f>
        <v>0</v>
      </c>
      <c r="C3610">
        <v>63</v>
      </c>
      <c r="D3610" s="1" t="s">
        <v>134</v>
      </c>
      <c r="E3610" s="1" t="str">
        <f>IF(Origen[[#This Row],[Genero Sin Depurar]]="","Desconocido",Origen[[#This Row],[Genero Sin Depurar]])</f>
        <v>Female</v>
      </c>
      <c r="F3610" s="1" t="s">
        <v>95</v>
      </c>
      <c r="G3610" s="1" t="s">
        <v>4</v>
      </c>
      <c r="H3610" s="2">
        <v>52514</v>
      </c>
      <c r="I3610" s="2" t="str">
        <f>TEXT(Origen[[#This Row],[Fecha Compra]],"dddd")</f>
        <v>sábado</v>
      </c>
      <c r="J3610" s="7" t="str">
        <f>TEXT(MONTH(Origen[[#This Row],[Fecha Compra]]),"MM")</f>
        <v>01</v>
      </c>
      <c r="K3610" s="7">
        <f>YEAR(Origen[[#This Row],[Fecha Compra]])</f>
        <v>2043</v>
      </c>
      <c r="L3610">
        <v>30</v>
      </c>
      <c r="M3610">
        <v>82</v>
      </c>
      <c r="N3610">
        <f>Origen[[#This Row],[Unidades]]*Origen[[#This Row],[PVP]]</f>
        <v>2460</v>
      </c>
      <c r="O3610" s="1" t="s">
        <v>131</v>
      </c>
      <c r="P3610" s="1" t="s">
        <v>26</v>
      </c>
      <c r="Q3610" s="1" t="s">
        <v>47</v>
      </c>
      <c r="R3610" s="1" t="s">
        <v>19</v>
      </c>
      <c r="S3610" s="1" t="s">
        <v>36</v>
      </c>
      <c r="T3610" s="1" t="s">
        <v>21</v>
      </c>
      <c r="U3610" s="1" t="s">
        <v>31</v>
      </c>
    </row>
    <row r="3611" spans="1:21" x14ac:dyDescent="0.25">
      <c r="A3611">
        <v>3613</v>
      </c>
      <c r="B3611">
        <f>IF(IFERROR(VLOOKUP(Origen[[#This Row],[Customer ID]],A3612:A7510,1,FALSE),0)&gt;0,1,0)</f>
        <v>0</v>
      </c>
      <c r="C3611">
        <v>47</v>
      </c>
      <c r="D3611" s="1" t="s">
        <v>134</v>
      </c>
      <c r="E3611" s="1" t="str">
        <f>IF(Origen[[#This Row],[Genero Sin Depurar]]="","Desconocido",Origen[[#This Row],[Genero Sin Depurar]])</f>
        <v>Female</v>
      </c>
      <c r="F3611" s="1" t="s">
        <v>23</v>
      </c>
      <c r="G3611" s="1" t="s">
        <v>24</v>
      </c>
      <c r="H3611" s="2">
        <v>52516</v>
      </c>
      <c r="I3611" s="2" t="str">
        <f>TEXT(Origen[[#This Row],[Fecha Compra]],"dddd")</f>
        <v>lunes</v>
      </c>
      <c r="J3611" s="7" t="str">
        <f>TEXT(MONTH(Origen[[#This Row],[Fecha Compra]]),"MM")</f>
        <v>01</v>
      </c>
      <c r="K3611" s="7">
        <f>YEAR(Origen[[#This Row],[Fecha Compra]])</f>
        <v>2043</v>
      </c>
      <c r="L3611">
        <v>26</v>
      </c>
      <c r="M3611">
        <v>29</v>
      </c>
      <c r="N3611">
        <f>Origen[[#This Row],[Unidades]]*Origen[[#This Row],[PVP]]</f>
        <v>754</v>
      </c>
      <c r="O3611" s="1" t="s">
        <v>133</v>
      </c>
      <c r="P3611" s="1" t="s">
        <v>26</v>
      </c>
      <c r="Q3611" s="1" t="s">
        <v>67</v>
      </c>
      <c r="R3611" s="1" t="s">
        <v>35</v>
      </c>
      <c r="S3611" s="1" t="s">
        <v>36</v>
      </c>
      <c r="T3611" s="1" t="s">
        <v>15</v>
      </c>
      <c r="U3611" s="1" t="s">
        <v>79</v>
      </c>
    </row>
    <row r="3612" spans="1:21" x14ac:dyDescent="0.25">
      <c r="A3612">
        <v>3614</v>
      </c>
      <c r="B3612">
        <f>IF(IFERROR(VLOOKUP(Origen[[#This Row],[Customer ID]],A3613:A7511,1,FALSE),0)&gt;0,1,0)</f>
        <v>0</v>
      </c>
      <c r="C3612">
        <v>58</v>
      </c>
      <c r="D3612" s="1" t="s">
        <v>134</v>
      </c>
      <c r="E3612" s="1" t="str">
        <f>IF(Origen[[#This Row],[Genero Sin Depurar]]="","Desconocido",Origen[[#This Row],[Genero Sin Depurar]])</f>
        <v>Female</v>
      </c>
      <c r="F3612" s="1" t="s">
        <v>106</v>
      </c>
      <c r="G3612" s="1" t="s">
        <v>49</v>
      </c>
      <c r="H3612" s="2">
        <v>52518</v>
      </c>
      <c r="I3612" s="2" t="str">
        <f>TEXT(Origen[[#This Row],[Fecha Compra]],"dddd")</f>
        <v>miércoles</v>
      </c>
      <c r="J3612" s="7" t="str">
        <f>TEXT(MONTH(Origen[[#This Row],[Fecha Compra]]),"MM")</f>
        <v>01</v>
      </c>
      <c r="K3612" s="7">
        <f>YEAR(Origen[[#This Row],[Fecha Compra]])</f>
        <v>2043</v>
      </c>
      <c r="L3612">
        <v>40</v>
      </c>
      <c r="M3612">
        <v>27</v>
      </c>
      <c r="N3612">
        <f>Origen[[#This Row],[Unidades]]*Origen[[#This Row],[PVP]]</f>
        <v>1080</v>
      </c>
      <c r="O3612" s="1" t="s">
        <v>130</v>
      </c>
      <c r="P3612" s="1" t="s">
        <v>26</v>
      </c>
      <c r="Q3612" s="1" t="s">
        <v>118</v>
      </c>
      <c r="R3612" s="1" t="s">
        <v>39</v>
      </c>
      <c r="S3612" s="1" t="s">
        <v>56</v>
      </c>
      <c r="T3612" s="1" t="s">
        <v>10</v>
      </c>
      <c r="U3612" s="1" t="s">
        <v>31</v>
      </c>
    </row>
    <row r="3613" spans="1:21" x14ac:dyDescent="0.25">
      <c r="A3613">
        <v>3615</v>
      </c>
      <c r="B3613">
        <f>IF(IFERROR(VLOOKUP(Origen[[#This Row],[Customer ID]],A3614:A7512,1,FALSE),0)&gt;0,1,0)</f>
        <v>0</v>
      </c>
      <c r="C3613">
        <v>46</v>
      </c>
      <c r="D3613" s="1" t="s">
        <v>134</v>
      </c>
      <c r="E3613" s="1" t="str">
        <f>IF(Origen[[#This Row],[Genero Sin Depurar]]="","Desconocido",Origen[[#This Row],[Genero Sin Depurar]])</f>
        <v>Female</v>
      </c>
      <c r="F3613" s="1" t="s">
        <v>125</v>
      </c>
      <c r="G3613" s="1" t="s">
        <v>49</v>
      </c>
      <c r="H3613" s="2">
        <v>52520</v>
      </c>
      <c r="I3613" s="2" t="str">
        <f>TEXT(Origen[[#This Row],[Fecha Compra]],"dddd")</f>
        <v>viernes</v>
      </c>
      <c r="J3613" s="7" t="str">
        <f>TEXT(MONTH(Origen[[#This Row],[Fecha Compra]]),"MM")</f>
        <v>01</v>
      </c>
      <c r="K3613" s="7">
        <f>YEAR(Origen[[#This Row],[Fecha Compra]])</f>
        <v>2043</v>
      </c>
      <c r="L3613">
        <v>19</v>
      </c>
      <c r="M3613">
        <v>25</v>
      </c>
      <c r="N3613">
        <f>Origen[[#This Row],[Unidades]]*Origen[[#This Row],[PVP]]</f>
        <v>475</v>
      </c>
      <c r="O3613" s="1" t="s">
        <v>61</v>
      </c>
      <c r="P3613" s="1" t="s">
        <v>6</v>
      </c>
      <c r="Q3613" s="1" t="s">
        <v>14</v>
      </c>
      <c r="R3613" s="1" t="s">
        <v>19</v>
      </c>
      <c r="S3613" s="1" t="s">
        <v>52</v>
      </c>
      <c r="T3613" s="1" t="s">
        <v>57</v>
      </c>
      <c r="U3613" s="1" t="s">
        <v>31</v>
      </c>
    </row>
    <row r="3614" spans="1:21" x14ac:dyDescent="0.25">
      <c r="A3614">
        <v>3616</v>
      </c>
      <c r="B3614">
        <f>IF(IFERROR(VLOOKUP(Origen[[#This Row],[Customer ID]],A3615:A7513,1,FALSE),0)&gt;0,1,0)</f>
        <v>0</v>
      </c>
      <c r="C3614">
        <v>35</v>
      </c>
      <c r="D3614" s="1" t="s">
        <v>134</v>
      </c>
      <c r="E3614" s="1" t="str">
        <f>IF(Origen[[#This Row],[Genero Sin Depurar]]="","Desconocido",Origen[[#This Row],[Genero Sin Depurar]])</f>
        <v>Female</v>
      </c>
      <c r="F3614" s="1" t="s">
        <v>63</v>
      </c>
      <c r="G3614" s="1" t="s">
        <v>4</v>
      </c>
      <c r="H3614" s="2">
        <v>52522</v>
      </c>
      <c r="I3614" s="2" t="str">
        <f>TEXT(Origen[[#This Row],[Fecha Compra]],"dddd")</f>
        <v>domingo</v>
      </c>
      <c r="J3614" s="7" t="str">
        <f>TEXT(MONTH(Origen[[#This Row],[Fecha Compra]]),"MM")</f>
        <v>01</v>
      </c>
      <c r="K3614" s="7">
        <f>YEAR(Origen[[#This Row],[Fecha Compra]])</f>
        <v>2043</v>
      </c>
      <c r="L3614">
        <v>4</v>
      </c>
      <c r="M3614">
        <v>31</v>
      </c>
      <c r="N3614">
        <f>Origen[[#This Row],[Unidades]]*Origen[[#This Row],[PVP]]</f>
        <v>124</v>
      </c>
      <c r="O3614" s="1" t="s">
        <v>81</v>
      </c>
      <c r="P3614" s="1" t="s">
        <v>26</v>
      </c>
      <c r="Q3614" s="1" t="s">
        <v>62</v>
      </c>
      <c r="R3614" s="1" t="s">
        <v>8</v>
      </c>
      <c r="S3614" s="1" t="s">
        <v>20</v>
      </c>
      <c r="T3614" s="1" t="s">
        <v>21</v>
      </c>
      <c r="U3614" s="1" t="s">
        <v>70</v>
      </c>
    </row>
    <row r="3615" spans="1:21" x14ac:dyDescent="0.25">
      <c r="A3615">
        <v>3617</v>
      </c>
      <c r="B3615">
        <f>IF(IFERROR(VLOOKUP(Origen[[#This Row],[Customer ID]],A3616:A7514,1,FALSE),0)&gt;0,1,0)</f>
        <v>0</v>
      </c>
      <c r="C3615">
        <v>42</v>
      </c>
      <c r="D3615" s="1" t="s">
        <v>134</v>
      </c>
      <c r="E3615" s="1" t="str">
        <f>IF(Origen[[#This Row],[Genero Sin Depurar]]="","Desconocido",Origen[[#This Row],[Genero Sin Depurar]])</f>
        <v>Female</v>
      </c>
      <c r="F3615" s="1" t="s">
        <v>86</v>
      </c>
      <c r="G3615" s="1" t="s">
        <v>4</v>
      </c>
      <c r="H3615" s="2">
        <v>52524</v>
      </c>
      <c r="I3615" s="2" t="str">
        <f>TEXT(Origen[[#This Row],[Fecha Compra]],"dddd")</f>
        <v>martes</v>
      </c>
      <c r="J3615" s="7" t="str">
        <f>TEXT(MONTH(Origen[[#This Row],[Fecha Compra]]),"MM")</f>
        <v>01</v>
      </c>
      <c r="K3615" s="7">
        <f>YEAR(Origen[[#This Row],[Fecha Compra]])</f>
        <v>2043</v>
      </c>
      <c r="L3615">
        <v>33</v>
      </c>
      <c r="M3615">
        <v>23</v>
      </c>
      <c r="N3615">
        <f>Origen[[#This Row],[Unidades]]*Origen[[#This Row],[PVP]]</f>
        <v>759</v>
      </c>
      <c r="O3615" s="1" t="s">
        <v>132</v>
      </c>
      <c r="P3615" s="1" t="s">
        <v>6</v>
      </c>
      <c r="Q3615" s="1" t="s">
        <v>55</v>
      </c>
      <c r="R3615" s="1" t="s">
        <v>8</v>
      </c>
      <c r="S3615" s="1" t="s">
        <v>56</v>
      </c>
      <c r="T3615" s="1" t="s">
        <v>68</v>
      </c>
      <c r="U3615" s="1" t="s">
        <v>11</v>
      </c>
    </row>
    <row r="3616" spans="1:21" x14ac:dyDescent="0.25">
      <c r="A3616">
        <v>3618</v>
      </c>
      <c r="B3616">
        <f>IF(IFERROR(VLOOKUP(Origen[[#This Row],[Customer ID]],A3617:A7515,1,FALSE),0)&gt;0,1,0)</f>
        <v>0</v>
      </c>
      <c r="C3616">
        <v>48</v>
      </c>
      <c r="D3616" s="1" t="s">
        <v>134</v>
      </c>
      <c r="E3616" s="1" t="str">
        <f>IF(Origen[[#This Row],[Genero Sin Depurar]]="","Desconocido",Origen[[#This Row],[Genero Sin Depurar]])</f>
        <v>Female</v>
      </c>
      <c r="F3616" s="1" t="s">
        <v>115</v>
      </c>
      <c r="G3616" s="1" t="s">
        <v>49</v>
      </c>
      <c r="H3616" s="2">
        <v>52526</v>
      </c>
      <c r="I3616" s="2" t="str">
        <f>TEXT(Origen[[#This Row],[Fecha Compra]],"dddd")</f>
        <v>jueves</v>
      </c>
      <c r="J3616" s="7" t="str">
        <f>TEXT(MONTH(Origen[[#This Row],[Fecha Compra]]),"MM")</f>
        <v>01</v>
      </c>
      <c r="K3616" s="7">
        <f>YEAR(Origen[[#This Row],[Fecha Compra]])</f>
        <v>2043</v>
      </c>
      <c r="L3616">
        <v>29</v>
      </c>
      <c r="M3616">
        <v>47</v>
      </c>
      <c r="N3616">
        <f>Origen[[#This Row],[Unidades]]*Origen[[#This Row],[PVP]]</f>
        <v>1363</v>
      </c>
      <c r="O3616" s="1" t="s">
        <v>5</v>
      </c>
      <c r="P3616" s="1" t="s">
        <v>26</v>
      </c>
      <c r="Q3616" s="1" t="s">
        <v>75</v>
      </c>
      <c r="R3616" s="1" t="s">
        <v>39</v>
      </c>
      <c r="S3616" s="1" t="s">
        <v>9</v>
      </c>
      <c r="T3616" s="1" t="s">
        <v>68</v>
      </c>
      <c r="U3616" s="1" t="s">
        <v>70</v>
      </c>
    </row>
    <row r="3617" spans="1:21" x14ac:dyDescent="0.25">
      <c r="A3617">
        <v>3619</v>
      </c>
      <c r="B3617">
        <f>IF(IFERROR(VLOOKUP(Origen[[#This Row],[Customer ID]],A3618:A7516,1,FALSE),0)&gt;0,1,0)</f>
        <v>0</v>
      </c>
      <c r="C3617">
        <v>28</v>
      </c>
      <c r="D3617" s="1" t="s">
        <v>134</v>
      </c>
      <c r="E3617" s="1" t="str">
        <f>IF(Origen[[#This Row],[Genero Sin Depurar]]="","Desconocido",Origen[[#This Row],[Genero Sin Depurar]])</f>
        <v>Female</v>
      </c>
      <c r="F3617" s="1" t="s">
        <v>125</v>
      </c>
      <c r="G3617" s="1" t="s">
        <v>49</v>
      </c>
      <c r="H3617" s="2">
        <v>52528</v>
      </c>
      <c r="I3617" s="2" t="str">
        <f>TEXT(Origen[[#This Row],[Fecha Compra]],"dddd")</f>
        <v>sábado</v>
      </c>
      <c r="J3617" s="7" t="str">
        <f>TEXT(MONTH(Origen[[#This Row],[Fecha Compra]]),"MM")</f>
        <v>01</v>
      </c>
      <c r="K3617" s="7">
        <f>YEAR(Origen[[#This Row],[Fecha Compra]])</f>
        <v>2043</v>
      </c>
      <c r="L3617">
        <v>47</v>
      </c>
      <c r="M3617">
        <v>67</v>
      </c>
      <c r="N3617">
        <f>Origen[[#This Row],[Unidades]]*Origen[[#This Row],[PVP]]</f>
        <v>3149</v>
      </c>
      <c r="O3617" s="1" t="s">
        <v>89</v>
      </c>
      <c r="P3617" s="1" t="s">
        <v>26</v>
      </c>
      <c r="Q3617" s="1" t="s">
        <v>14</v>
      </c>
      <c r="R3617" s="1" t="s">
        <v>39</v>
      </c>
      <c r="S3617" s="1" t="s">
        <v>52</v>
      </c>
      <c r="T3617" s="1" t="s">
        <v>28</v>
      </c>
      <c r="U3617" s="1" t="s">
        <v>58</v>
      </c>
    </row>
    <row r="3618" spans="1:21" x14ac:dyDescent="0.25">
      <c r="A3618">
        <v>3620</v>
      </c>
      <c r="B3618">
        <f>IF(IFERROR(VLOOKUP(Origen[[#This Row],[Customer ID]],A3619:A7517,1,FALSE),0)&gt;0,1,0)</f>
        <v>0</v>
      </c>
      <c r="C3618">
        <v>44</v>
      </c>
      <c r="D3618" s="1" t="s">
        <v>134</v>
      </c>
      <c r="E3618" s="1" t="str">
        <f>IF(Origen[[#This Row],[Genero Sin Depurar]]="","Desconocido",Origen[[#This Row],[Genero Sin Depurar]])</f>
        <v>Female</v>
      </c>
      <c r="F3618" s="1" t="s">
        <v>101</v>
      </c>
      <c r="G3618" s="1" t="s">
        <v>49</v>
      </c>
      <c r="H3618" s="2">
        <v>52530</v>
      </c>
      <c r="I3618" s="2" t="str">
        <f>TEXT(Origen[[#This Row],[Fecha Compra]],"dddd")</f>
        <v>lunes</v>
      </c>
      <c r="J3618" s="7" t="str">
        <f>TEXT(MONTH(Origen[[#This Row],[Fecha Compra]]),"MM")</f>
        <v>01</v>
      </c>
      <c r="K3618" s="7">
        <f>YEAR(Origen[[#This Row],[Fecha Compra]])</f>
        <v>2043</v>
      </c>
      <c r="L3618">
        <v>50</v>
      </c>
      <c r="M3618">
        <v>75</v>
      </c>
      <c r="N3618">
        <f>Origen[[#This Row],[Unidades]]*Origen[[#This Row],[PVP]]</f>
        <v>3750</v>
      </c>
      <c r="O3618" s="1" t="s">
        <v>80</v>
      </c>
      <c r="P3618" s="1" t="s">
        <v>18</v>
      </c>
      <c r="Q3618" s="1" t="s">
        <v>118</v>
      </c>
      <c r="R3618" s="1" t="s">
        <v>8</v>
      </c>
      <c r="S3618" s="1" t="s">
        <v>52</v>
      </c>
      <c r="T3618" s="1" t="s">
        <v>10</v>
      </c>
      <c r="U3618" s="1" t="s">
        <v>22</v>
      </c>
    </row>
    <row r="3619" spans="1:21" x14ac:dyDescent="0.25">
      <c r="A3619">
        <v>3621</v>
      </c>
      <c r="B3619">
        <f>IF(IFERROR(VLOOKUP(Origen[[#This Row],[Customer ID]],A3620:A7518,1,FALSE),0)&gt;0,1,0)</f>
        <v>0</v>
      </c>
      <c r="C3619">
        <v>60</v>
      </c>
      <c r="D3619" s="1" t="s">
        <v>134</v>
      </c>
      <c r="E3619" s="1" t="str">
        <f>IF(Origen[[#This Row],[Genero Sin Depurar]]="","Desconocido",Origen[[#This Row],[Genero Sin Depurar]])</f>
        <v>Female</v>
      </c>
      <c r="F3619" s="1" t="s">
        <v>23</v>
      </c>
      <c r="G3619" s="1" t="s">
        <v>24</v>
      </c>
      <c r="H3619" s="2">
        <v>52532</v>
      </c>
      <c r="I3619" s="2" t="str">
        <f>TEXT(Origen[[#This Row],[Fecha Compra]],"dddd")</f>
        <v>miércoles</v>
      </c>
      <c r="J3619" s="7" t="str">
        <f>TEXT(MONTH(Origen[[#This Row],[Fecha Compra]]),"MM")</f>
        <v>01</v>
      </c>
      <c r="K3619" s="7">
        <f>YEAR(Origen[[#This Row],[Fecha Compra]])</f>
        <v>2043</v>
      </c>
      <c r="L3619">
        <v>28</v>
      </c>
      <c r="M3619">
        <v>82</v>
      </c>
      <c r="N3619">
        <f>Origen[[#This Row],[Unidades]]*Origen[[#This Row],[PVP]]</f>
        <v>2296</v>
      </c>
      <c r="O3619" s="1" t="s">
        <v>42</v>
      </c>
      <c r="P3619" s="1" t="s">
        <v>26</v>
      </c>
      <c r="Q3619" s="1" t="s">
        <v>30</v>
      </c>
      <c r="R3619" s="1" t="s">
        <v>35</v>
      </c>
      <c r="S3619" s="1" t="s">
        <v>9</v>
      </c>
      <c r="T3619" s="1" t="s">
        <v>21</v>
      </c>
      <c r="U3619" s="1" t="s">
        <v>11</v>
      </c>
    </row>
    <row r="3620" spans="1:21" x14ac:dyDescent="0.25">
      <c r="A3620">
        <v>3622</v>
      </c>
      <c r="B3620">
        <f>IF(IFERROR(VLOOKUP(Origen[[#This Row],[Customer ID]],A3621:A7519,1,FALSE),0)&gt;0,1,0)</f>
        <v>0</v>
      </c>
      <c r="C3620">
        <v>38</v>
      </c>
      <c r="D3620" s="1" t="s">
        <v>134</v>
      </c>
      <c r="E3620" s="1" t="str">
        <f>IF(Origen[[#This Row],[Genero Sin Depurar]]="","Desconocido",Origen[[#This Row],[Genero Sin Depurar]])</f>
        <v>Female</v>
      </c>
      <c r="F3620" s="1" t="s">
        <v>32</v>
      </c>
      <c r="G3620" s="1" t="s">
        <v>24</v>
      </c>
      <c r="H3620" s="2">
        <v>52534</v>
      </c>
      <c r="I3620" s="2" t="str">
        <f>TEXT(Origen[[#This Row],[Fecha Compra]],"dddd")</f>
        <v>viernes</v>
      </c>
      <c r="J3620" s="7" t="str">
        <f>TEXT(MONTH(Origen[[#This Row],[Fecha Compra]]),"MM")</f>
        <v>01</v>
      </c>
      <c r="K3620" s="7">
        <f>YEAR(Origen[[#This Row],[Fecha Compra]])</f>
        <v>2043</v>
      </c>
      <c r="L3620">
        <v>5</v>
      </c>
      <c r="M3620">
        <v>32</v>
      </c>
      <c r="N3620">
        <f>Origen[[#This Row],[Unidades]]*Origen[[#This Row],[PVP]]</f>
        <v>160</v>
      </c>
      <c r="O3620" s="1" t="s">
        <v>109</v>
      </c>
      <c r="P3620" s="1" t="s">
        <v>74</v>
      </c>
      <c r="Q3620" s="1" t="s">
        <v>47</v>
      </c>
      <c r="R3620" s="1" t="s">
        <v>35</v>
      </c>
      <c r="S3620" s="1" t="s">
        <v>52</v>
      </c>
      <c r="T3620" s="1" t="s">
        <v>15</v>
      </c>
      <c r="U3620" s="1" t="s">
        <v>11</v>
      </c>
    </row>
    <row r="3621" spans="1:21" x14ac:dyDescent="0.25">
      <c r="A3621">
        <v>3623</v>
      </c>
      <c r="B3621">
        <f>IF(IFERROR(VLOOKUP(Origen[[#This Row],[Customer ID]],A3622:A7520,1,FALSE),0)&gt;0,1,0)</f>
        <v>0</v>
      </c>
      <c r="C3621">
        <v>46</v>
      </c>
      <c r="D3621" s="1" t="s">
        <v>134</v>
      </c>
      <c r="E3621" s="1" t="str">
        <f>IF(Origen[[#This Row],[Genero Sin Depurar]]="","Desconocido",Origen[[#This Row],[Genero Sin Depurar]])</f>
        <v>Female</v>
      </c>
      <c r="F3621" s="1" t="s">
        <v>63</v>
      </c>
      <c r="G3621" s="1" t="s">
        <v>4</v>
      </c>
      <c r="H3621" s="2">
        <v>52536</v>
      </c>
      <c r="I3621" s="2" t="str">
        <f>TEXT(Origen[[#This Row],[Fecha Compra]],"dddd")</f>
        <v>domingo</v>
      </c>
      <c r="J3621" s="7" t="str">
        <f>TEXT(MONTH(Origen[[#This Row],[Fecha Compra]]),"MM")</f>
        <v>01</v>
      </c>
      <c r="K3621" s="7">
        <f>YEAR(Origen[[#This Row],[Fecha Compra]])</f>
        <v>2043</v>
      </c>
      <c r="L3621">
        <v>12</v>
      </c>
      <c r="M3621">
        <v>41</v>
      </c>
      <c r="N3621">
        <f>Origen[[#This Row],[Unidades]]*Origen[[#This Row],[PVP]]</f>
        <v>492</v>
      </c>
      <c r="O3621" s="1" t="s">
        <v>132</v>
      </c>
      <c r="P3621" s="1" t="s">
        <v>26</v>
      </c>
      <c r="Q3621" s="1" t="s">
        <v>55</v>
      </c>
      <c r="R3621" s="1" t="s">
        <v>39</v>
      </c>
      <c r="S3621" s="1" t="s">
        <v>56</v>
      </c>
      <c r="T3621" s="1" t="s">
        <v>21</v>
      </c>
      <c r="U3621" s="1" t="s">
        <v>31</v>
      </c>
    </row>
    <row r="3622" spans="1:21" x14ac:dyDescent="0.25">
      <c r="A3622">
        <v>3624</v>
      </c>
      <c r="B3622">
        <f>IF(IFERROR(VLOOKUP(Origen[[#This Row],[Customer ID]],A3623:A7521,1,FALSE),0)&gt;0,1,0)</f>
        <v>0</v>
      </c>
      <c r="C3622">
        <v>39</v>
      </c>
      <c r="D3622" s="1" t="s">
        <v>134</v>
      </c>
      <c r="E3622" s="1" t="str">
        <f>IF(Origen[[#This Row],[Genero Sin Depurar]]="","Desconocido",Origen[[#This Row],[Genero Sin Depurar]])</f>
        <v>Female</v>
      </c>
      <c r="F3622" s="1" t="s">
        <v>88</v>
      </c>
      <c r="G3622" s="1" t="s">
        <v>49</v>
      </c>
      <c r="H3622" s="2">
        <v>52538</v>
      </c>
      <c r="I3622" s="2" t="str">
        <f>TEXT(Origen[[#This Row],[Fecha Compra]],"dddd")</f>
        <v>martes</v>
      </c>
      <c r="J3622" s="7" t="str">
        <f>TEXT(MONTH(Origen[[#This Row],[Fecha Compra]]),"MM")</f>
        <v>01</v>
      </c>
      <c r="K3622" s="7">
        <f>YEAR(Origen[[#This Row],[Fecha Compra]])</f>
        <v>2043</v>
      </c>
      <c r="L3622">
        <v>4</v>
      </c>
      <c r="M3622">
        <v>89</v>
      </c>
      <c r="N3622">
        <f>Origen[[#This Row],[Unidades]]*Origen[[#This Row],[PVP]]</f>
        <v>356</v>
      </c>
      <c r="O3622" s="1" t="s">
        <v>54</v>
      </c>
      <c r="P3622" s="1" t="s">
        <v>26</v>
      </c>
      <c r="Q3622" s="1" t="s">
        <v>65</v>
      </c>
      <c r="R3622" s="1" t="s">
        <v>8</v>
      </c>
      <c r="S3622" s="1" t="s">
        <v>52</v>
      </c>
      <c r="T3622" s="1" t="s">
        <v>28</v>
      </c>
      <c r="U3622" s="1" t="s">
        <v>22</v>
      </c>
    </row>
    <row r="3623" spans="1:21" x14ac:dyDescent="0.25">
      <c r="A3623">
        <v>3625</v>
      </c>
      <c r="B3623">
        <f>IF(IFERROR(VLOOKUP(Origen[[#This Row],[Customer ID]],A3624:A7522,1,FALSE),0)&gt;0,1,0)</f>
        <v>0</v>
      </c>
      <c r="C3623">
        <v>22</v>
      </c>
      <c r="D3623" s="1" t="s">
        <v>134</v>
      </c>
      <c r="E3623" s="1" t="str">
        <f>IF(Origen[[#This Row],[Genero Sin Depurar]]="","Desconocido",Origen[[#This Row],[Genero Sin Depurar]])</f>
        <v>Female</v>
      </c>
      <c r="F3623" s="1" t="s">
        <v>106</v>
      </c>
      <c r="G3623" s="1" t="s">
        <v>49</v>
      </c>
      <c r="H3623" s="2">
        <v>52540</v>
      </c>
      <c r="I3623" s="2" t="str">
        <f>TEXT(Origen[[#This Row],[Fecha Compra]],"dddd")</f>
        <v>jueves</v>
      </c>
      <c r="J3623" s="7" t="str">
        <f>TEXT(MONTH(Origen[[#This Row],[Fecha Compra]]),"MM")</f>
        <v>01</v>
      </c>
      <c r="K3623" s="7">
        <f>YEAR(Origen[[#This Row],[Fecha Compra]])</f>
        <v>2043</v>
      </c>
      <c r="L3623">
        <v>22</v>
      </c>
      <c r="M3623">
        <v>82</v>
      </c>
      <c r="N3623">
        <f>Origen[[#This Row],[Unidades]]*Origen[[#This Row],[PVP]]</f>
        <v>1804</v>
      </c>
      <c r="O3623" s="1" t="s">
        <v>87</v>
      </c>
      <c r="P3623" s="1" t="s">
        <v>74</v>
      </c>
      <c r="Q3623" s="1" t="s">
        <v>82</v>
      </c>
      <c r="R3623" s="1" t="s">
        <v>39</v>
      </c>
      <c r="S3623" s="1" t="s">
        <v>56</v>
      </c>
      <c r="T3623" s="1" t="s">
        <v>57</v>
      </c>
      <c r="U3623" s="1" t="s">
        <v>58</v>
      </c>
    </row>
    <row r="3624" spans="1:21" x14ac:dyDescent="0.25">
      <c r="A3624">
        <v>3626</v>
      </c>
      <c r="B3624">
        <f>IF(IFERROR(VLOOKUP(Origen[[#This Row],[Customer ID]],A3625:A7523,1,FALSE),0)&gt;0,1,0)</f>
        <v>0</v>
      </c>
      <c r="C3624">
        <v>44</v>
      </c>
      <c r="D3624" s="1" t="s">
        <v>134</v>
      </c>
      <c r="E3624" s="1" t="str">
        <f>IF(Origen[[#This Row],[Genero Sin Depurar]]="","Desconocido",Origen[[#This Row],[Genero Sin Depurar]])</f>
        <v>Female</v>
      </c>
      <c r="F3624" s="1" t="s">
        <v>101</v>
      </c>
      <c r="G3624" s="1" t="s">
        <v>49</v>
      </c>
      <c r="H3624" s="2">
        <v>52542</v>
      </c>
      <c r="I3624" s="2" t="str">
        <f>TEXT(Origen[[#This Row],[Fecha Compra]],"dddd")</f>
        <v>sábado</v>
      </c>
      <c r="J3624" s="7" t="str">
        <f>TEXT(MONTH(Origen[[#This Row],[Fecha Compra]]),"MM")</f>
        <v>01</v>
      </c>
      <c r="K3624" s="7">
        <f>YEAR(Origen[[#This Row],[Fecha Compra]])</f>
        <v>2043</v>
      </c>
      <c r="L3624">
        <v>32</v>
      </c>
      <c r="M3624">
        <v>99</v>
      </c>
      <c r="N3624">
        <f>Origen[[#This Row],[Unidades]]*Origen[[#This Row],[PVP]]</f>
        <v>3168</v>
      </c>
      <c r="O3624" s="1" t="s">
        <v>97</v>
      </c>
      <c r="P3624" s="1" t="s">
        <v>6</v>
      </c>
      <c r="Q3624" s="1" t="s">
        <v>78</v>
      </c>
      <c r="R3624" s="1" t="s">
        <v>8</v>
      </c>
      <c r="S3624" s="1" t="s">
        <v>9</v>
      </c>
      <c r="T3624" s="1" t="s">
        <v>28</v>
      </c>
      <c r="U3624" s="1" t="s">
        <v>22</v>
      </c>
    </row>
    <row r="3625" spans="1:21" x14ac:dyDescent="0.25">
      <c r="A3625">
        <v>3627</v>
      </c>
      <c r="B3625">
        <f>IF(IFERROR(VLOOKUP(Origen[[#This Row],[Customer ID]],A3626:A7524,1,FALSE),0)&gt;0,1,0)</f>
        <v>0</v>
      </c>
      <c r="C3625">
        <v>69</v>
      </c>
      <c r="D3625" s="1" t="s">
        <v>134</v>
      </c>
      <c r="E3625" s="1" t="str">
        <f>IF(Origen[[#This Row],[Genero Sin Depurar]]="","Desconocido",Origen[[#This Row],[Genero Sin Depurar]])</f>
        <v>Female</v>
      </c>
      <c r="F3625" s="1" t="s">
        <v>3</v>
      </c>
      <c r="G3625" s="1" t="s">
        <v>4</v>
      </c>
      <c r="H3625" s="2">
        <v>52544</v>
      </c>
      <c r="I3625" s="2" t="str">
        <f>TEXT(Origen[[#This Row],[Fecha Compra]],"dddd")</f>
        <v>lunes</v>
      </c>
      <c r="J3625" s="7" t="str">
        <f>TEXT(MONTH(Origen[[#This Row],[Fecha Compra]]),"MM")</f>
        <v>01</v>
      </c>
      <c r="K3625" s="7">
        <f>YEAR(Origen[[#This Row],[Fecha Compra]])</f>
        <v>2043</v>
      </c>
      <c r="L3625">
        <v>32</v>
      </c>
      <c r="M3625">
        <v>98</v>
      </c>
      <c r="N3625">
        <f>Origen[[#This Row],[Unidades]]*Origen[[#This Row],[PVP]]</f>
        <v>3136</v>
      </c>
      <c r="O3625" s="1" t="s">
        <v>73</v>
      </c>
      <c r="P3625" s="1" t="s">
        <v>6</v>
      </c>
      <c r="Q3625" s="1" t="s">
        <v>67</v>
      </c>
      <c r="R3625" s="1" t="s">
        <v>39</v>
      </c>
      <c r="S3625" s="1" t="s">
        <v>9</v>
      </c>
      <c r="T3625" s="1" t="s">
        <v>10</v>
      </c>
      <c r="U3625" s="1" t="s">
        <v>40</v>
      </c>
    </row>
    <row r="3626" spans="1:21" x14ac:dyDescent="0.25">
      <c r="A3626">
        <v>3628</v>
      </c>
      <c r="B3626">
        <f>IF(IFERROR(VLOOKUP(Origen[[#This Row],[Customer ID]],A3627:A7525,1,FALSE),0)&gt;0,1,0)</f>
        <v>0</v>
      </c>
      <c r="C3626">
        <v>39</v>
      </c>
      <c r="D3626" s="1" t="s">
        <v>134</v>
      </c>
      <c r="E3626" s="1" t="str">
        <f>IF(Origen[[#This Row],[Genero Sin Depurar]]="","Desconocido",Origen[[#This Row],[Genero Sin Depurar]])</f>
        <v>Female</v>
      </c>
      <c r="F3626" s="1" t="s">
        <v>115</v>
      </c>
      <c r="G3626" s="1" t="s">
        <v>49</v>
      </c>
      <c r="H3626" s="2">
        <v>52546</v>
      </c>
      <c r="I3626" s="2" t="str">
        <f>TEXT(Origen[[#This Row],[Fecha Compra]],"dddd")</f>
        <v>miércoles</v>
      </c>
      <c r="J3626" s="7" t="str">
        <f>TEXT(MONTH(Origen[[#This Row],[Fecha Compra]]),"MM")</f>
        <v>01</v>
      </c>
      <c r="K3626" s="7">
        <f>YEAR(Origen[[#This Row],[Fecha Compra]])</f>
        <v>2043</v>
      </c>
      <c r="L3626">
        <v>48</v>
      </c>
      <c r="M3626">
        <v>54</v>
      </c>
      <c r="N3626">
        <f>Origen[[#This Row],[Unidades]]*Origen[[#This Row],[PVP]]</f>
        <v>2592</v>
      </c>
      <c r="O3626" s="1" t="s">
        <v>61</v>
      </c>
      <c r="P3626" s="1" t="s">
        <v>26</v>
      </c>
      <c r="Q3626" s="1" t="s">
        <v>47</v>
      </c>
      <c r="R3626" s="1" t="s">
        <v>8</v>
      </c>
      <c r="S3626" s="1" t="s">
        <v>27</v>
      </c>
      <c r="T3626" s="1" t="s">
        <v>15</v>
      </c>
      <c r="U3626" s="1" t="s">
        <v>79</v>
      </c>
    </row>
    <row r="3627" spans="1:21" x14ac:dyDescent="0.25">
      <c r="A3627">
        <v>3629</v>
      </c>
      <c r="B3627">
        <f>IF(IFERROR(VLOOKUP(Origen[[#This Row],[Customer ID]],A3628:A7526,1,FALSE),0)&gt;0,1,0)</f>
        <v>0</v>
      </c>
      <c r="C3627">
        <v>53</v>
      </c>
      <c r="D3627" s="1" t="s">
        <v>134</v>
      </c>
      <c r="E3627" s="1" t="str">
        <f>IF(Origen[[#This Row],[Genero Sin Depurar]]="","Desconocido",Origen[[#This Row],[Genero Sin Depurar]])</f>
        <v>Female</v>
      </c>
      <c r="F3627" s="1" t="s">
        <v>3</v>
      </c>
      <c r="G3627" s="1" t="s">
        <v>4</v>
      </c>
      <c r="H3627" s="2">
        <v>52548</v>
      </c>
      <c r="I3627" s="2" t="str">
        <f>TEXT(Origen[[#This Row],[Fecha Compra]],"dddd")</f>
        <v>viernes</v>
      </c>
      <c r="J3627" s="7" t="str">
        <f>TEXT(MONTH(Origen[[#This Row],[Fecha Compra]]),"MM")</f>
        <v>01</v>
      </c>
      <c r="K3627" s="7">
        <f>YEAR(Origen[[#This Row],[Fecha Compra]])</f>
        <v>2043</v>
      </c>
      <c r="L3627">
        <v>35</v>
      </c>
      <c r="M3627">
        <v>88</v>
      </c>
      <c r="N3627">
        <f>Origen[[#This Row],[Unidades]]*Origen[[#This Row],[PVP]]</f>
        <v>3080</v>
      </c>
      <c r="O3627" s="1" t="s">
        <v>124</v>
      </c>
      <c r="P3627" s="1" t="s">
        <v>6</v>
      </c>
      <c r="Q3627" s="1" t="s">
        <v>55</v>
      </c>
      <c r="R3627" s="1" t="s">
        <v>35</v>
      </c>
      <c r="S3627" s="1" t="s">
        <v>20</v>
      </c>
      <c r="T3627" s="1" t="s">
        <v>21</v>
      </c>
      <c r="U3627" s="1" t="s">
        <v>70</v>
      </c>
    </row>
    <row r="3628" spans="1:21" x14ac:dyDescent="0.25">
      <c r="A3628">
        <v>3630</v>
      </c>
      <c r="B3628">
        <f>IF(IFERROR(VLOOKUP(Origen[[#This Row],[Customer ID]],A3629:A7527,1,FALSE),0)&gt;0,1,0)</f>
        <v>0</v>
      </c>
      <c r="C3628">
        <v>52</v>
      </c>
      <c r="D3628" s="1" t="s">
        <v>134</v>
      </c>
      <c r="E3628" s="1" t="str">
        <f>IF(Origen[[#This Row],[Genero Sin Depurar]]="","Desconocido",Origen[[#This Row],[Genero Sin Depurar]])</f>
        <v>Female</v>
      </c>
      <c r="F3628" s="1" t="s">
        <v>95</v>
      </c>
      <c r="G3628" s="1" t="s">
        <v>4</v>
      </c>
      <c r="H3628" s="2">
        <v>52550</v>
      </c>
      <c r="I3628" s="2" t="str">
        <f>TEXT(Origen[[#This Row],[Fecha Compra]],"dddd")</f>
        <v>domingo</v>
      </c>
      <c r="J3628" s="7" t="str">
        <f>TEXT(MONTH(Origen[[#This Row],[Fecha Compra]]),"MM")</f>
        <v>01</v>
      </c>
      <c r="K3628" s="7">
        <f>YEAR(Origen[[#This Row],[Fecha Compra]])</f>
        <v>2043</v>
      </c>
      <c r="L3628">
        <v>44</v>
      </c>
      <c r="M3628">
        <v>43</v>
      </c>
      <c r="N3628">
        <f>Origen[[#This Row],[Unidades]]*Origen[[#This Row],[PVP]]</f>
        <v>1892</v>
      </c>
      <c r="O3628" s="1" t="s">
        <v>93</v>
      </c>
      <c r="P3628" s="1" t="s">
        <v>6</v>
      </c>
      <c r="Q3628" s="1" t="s">
        <v>75</v>
      </c>
      <c r="R3628" s="1" t="s">
        <v>35</v>
      </c>
      <c r="S3628" s="1" t="s">
        <v>36</v>
      </c>
      <c r="T3628" s="1" t="s">
        <v>68</v>
      </c>
      <c r="U3628" s="1" t="s">
        <v>11</v>
      </c>
    </row>
    <row r="3629" spans="1:21" x14ac:dyDescent="0.25">
      <c r="A3629">
        <v>3631</v>
      </c>
      <c r="B3629">
        <f>IF(IFERROR(VLOOKUP(Origen[[#This Row],[Customer ID]],A3630:A7528,1,FALSE),0)&gt;0,1,0)</f>
        <v>0</v>
      </c>
      <c r="C3629">
        <v>65</v>
      </c>
      <c r="D3629" s="1" t="s">
        <v>134</v>
      </c>
      <c r="E3629" s="1" t="str">
        <f>IF(Origen[[#This Row],[Genero Sin Depurar]]="","Desconocido",Origen[[#This Row],[Genero Sin Depurar]])</f>
        <v>Female</v>
      </c>
      <c r="F3629" s="1" t="s">
        <v>106</v>
      </c>
      <c r="G3629" s="1" t="s">
        <v>49</v>
      </c>
      <c r="H3629" s="2">
        <v>52552</v>
      </c>
      <c r="I3629" s="2" t="str">
        <f>TEXT(Origen[[#This Row],[Fecha Compra]],"dddd")</f>
        <v>martes</v>
      </c>
      <c r="J3629" s="7" t="str">
        <f>TEXT(MONTH(Origen[[#This Row],[Fecha Compra]]),"MM")</f>
        <v>01</v>
      </c>
      <c r="K3629" s="7">
        <f>YEAR(Origen[[#This Row],[Fecha Compra]])</f>
        <v>2043</v>
      </c>
      <c r="L3629">
        <v>29</v>
      </c>
      <c r="M3629">
        <v>73</v>
      </c>
      <c r="N3629">
        <f>Origen[[#This Row],[Unidades]]*Origen[[#This Row],[PVP]]</f>
        <v>2117</v>
      </c>
      <c r="O3629" s="1" t="s">
        <v>83</v>
      </c>
      <c r="P3629" s="1" t="s">
        <v>26</v>
      </c>
      <c r="Q3629" s="1" t="s">
        <v>75</v>
      </c>
      <c r="R3629" s="1" t="s">
        <v>8</v>
      </c>
      <c r="S3629" s="1" t="s">
        <v>56</v>
      </c>
      <c r="T3629" s="1" t="s">
        <v>15</v>
      </c>
      <c r="U3629" s="1" t="s">
        <v>22</v>
      </c>
    </row>
    <row r="3630" spans="1:21" x14ac:dyDescent="0.25">
      <c r="A3630">
        <v>3632</v>
      </c>
      <c r="B3630">
        <f>IF(IFERROR(VLOOKUP(Origen[[#This Row],[Customer ID]],A3631:A7529,1,FALSE),0)&gt;0,1,0)</f>
        <v>0</v>
      </c>
      <c r="C3630">
        <v>48</v>
      </c>
      <c r="D3630" s="1" t="s">
        <v>134</v>
      </c>
      <c r="E3630" s="1" t="str">
        <f>IF(Origen[[#This Row],[Genero Sin Depurar]]="","Desconocido",Origen[[#This Row],[Genero Sin Depurar]])</f>
        <v>Female</v>
      </c>
      <c r="F3630" s="1" t="s">
        <v>106</v>
      </c>
      <c r="G3630" s="1" t="s">
        <v>49</v>
      </c>
      <c r="H3630" s="2">
        <v>52554</v>
      </c>
      <c r="I3630" s="2" t="str">
        <f>TEXT(Origen[[#This Row],[Fecha Compra]],"dddd")</f>
        <v>jueves</v>
      </c>
      <c r="J3630" s="7" t="str">
        <f>TEXT(MONTH(Origen[[#This Row],[Fecha Compra]]),"MM")</f>
        <v>01</v>
      </c>
      <c r="K3630" s="7">
        <f>YEAR(Origen[[#This Row],[Fecha Compra]])</f>
        <v>2043</v>
      </c>
      <c r="L3630">
        <v>26</v>
      </c>
      <c r="M3630">
        <v>50</v>
      </c>
      <c r="N3630">
        <f>Origen[[#This Row],[Unidades]]*Origen[[#This Row],[PVP]]</f>
        <v>1300</v>
      </c>
      <c r="O3630" s="1" t="s">
        <v>109</v>
      </c>
      <c r="P3630" s="1" t="s">
        <v>26</v>
      </c>
      <c r="Q3630" s="1" t="s">
        <v>82</v>
      </c>
      <c r="R3630" s="1" t="s">
        <v>39</v>
      </c>
      <c r="S3630" s="1" t="s">
        <v>56</v>
      </c>
      <c r="T3630" s="1" t="s">
        <v>21</v>
      </c>
      <c r="U3630" s="1" t="s">
        <v>70</v>
      </c>
    </row>
    <row r="3631" spans="1:21" x14ac:dyDescent="0.25">
      <c r="A3631">
        <v>3633</v>
      </c>
      <c r="B3631">
        <f>IF(IFERROR(VLOOKUP(Origen[[#This Row],[Customer ID]],A3632:A7530,1,FALSE),0)&gt;0,1,0)</f>
        <v>0</v>
      </c>
      <c r="C3631">
        <v>27</v>
      </c>
      <c r="D3631" s="1" t="s">
        <v>134</v>
      </c>
      <c r="E3631" s="1" t="str">
        <f>IF(Origen[[#This Row],[Genero Sin Depurar]]="","Desconocido",Origen[[#This Row],[Genero Sin Depurar]])</f>
        <v>Female</v>
      </c>
      <c r="F3631" s="1" t="s">
        <v>32</v>
      </c>
      <c r="G3631" s="1" t="s">
        <v>24</v>
      </c>
      <c r="H3631" s="2">
        <v>52556</v>
      </c>
      <c r="I3631" s="2" t="str">
        <f>TEXT(Origen[[#This Row],[Fecha Compra]],"dddd")</f>
        <v>sábado</v>
      </c>
      <c r="J3631" s="7" t="str">
        <f>TEXT(MONTH(Origen[[#This Row],[Fecha Compra]]),"MM")</f>
        <v>01</v>
      </c>
      <c r="K3631" s="7">
        <f>YEAR(Origen[[#This Row],[Fecha Compra]])</f>
        <v>2043</v>
      </c>
      <c r="L3631">
        <v>3</v>
      </c>
      <c r="M3631">
        <v>73</v>
      </c>
      <c r="N3631">
        <f>Origen[[#This Row],[Unidades]]*Origen[[#This Row],[PVP]]</f>
        <v>219</v>
      </c>
      <c r="O3631" s="1" t="s">
        <v>122</v>
      </c>
      <c r="P3631" s="1" t="s">
        <v>6</v>
      </c>
      <c r="Q3631" s="1" t="s">
        <v>78</v>
      </c>
      <c r="R3631" s="1" t="s">
        <v>19</v>
      </c>
      <c r="S3631" s="1" t="s">
        <v>9</v>
      </c>
      <c r="T3631" s="1" t="s">
        <v>68</v>
      </c>
      <c r="U3631" s="1" t="s">
        <v>40</v>
      </c>
    </row>
    <row r="3632" spans="1:21" x14ac:dyDescent="0.25">
      <c r="A3632">
        <v>3634</v>
      </c>
      <c r="B3632">
        <f>IF(IFERROR(VLOOKUP(Origen[[#This Row],[Customer ID]],A3633:A7531,1,FALSE),0)&gt;0,1,0)</f>
        <v>0</v>
      </c>
      <c r="C3632">
        <v>39</v>
      </c>
      <c r="D3632" s="1" t="s">
        <v>134</v>
      </c>
      <c r="E3632" s="1" t="str">
        <f>IF(Origen[[#This Row],[Genero Sin Depurar]]="","Desconocido",Origen[[#This Row],[Genero Sin Depurar]])</f>
        <v>Female</v>
      </c>
      <c r="F3632" s="1" t="s">
        <v>125</v>
      </c>
      <c r="G3632" s="1" t="s">
        <v>49</v>
      </c>
      <c r="H3632" s="2">
        <v>52558</v>
      </c>
      <c r="I3632" s="2" t="str">
        <f>TEXT(Origen[[#This Row],[Fecha Compra]],"dddd")</f>
        <v>lunes</v>
      </c>
      <c r="J3632" s="7" t="str">
        <f>TEXT(MONTH(Origen[[#This Row],[Fecha Compra]]),"MM")</f>
        <v>01</v>
      </c>
      <c r="K3632" s="7">
        <f>YEAR(Origen[[#This Row],[Fecha Compra]])</f>
        <v>2043</v>
      </c>
      <c r="L3632">
        <v>1</v>
      </c>
      <c r="M3632">
        <v>51</v>
      </c>
      <c r="N3632">
        <f>Origen[[#This Row],[Unidades]]*Origen[[#This Row],[PVP]]</f>
        <v>51</v>
      </c>
      <c r="O3632" s="1" t="s">
        <v>38</v>
      </c>
      <c r="P3632" s="1" t="s">
        <v>26</v>
      </c>
      <c r="Q3632" s="1" t="s">
        <v>103</v>
      </c>
      <c r="R3632" s="1" t="s">
        <v>19</v>
      </c>
      <c r="S3632" s="1" t="s">
        <v>20</v>
      </c>
      <c r="T3632" s="1" t="s">
        <v>57</v>
      </c>
      <c r="U3632" s="1" t="s">
        <v>58</v>
      </c>
    </row>
    <row r="3633" spans="1:21" x14ac:dyDescent="0.25">
      <c r="A3633">
        <v>3635</v>
      </c>
      <c r="B3633">
        <f>IF(IFERROR(VLOOKUP(Origen[[#This Row],[Customer ID]],A3634:A7532,1,FALSE),0)&gt;0,1,0)</f>
        <v>0</v>
      </c>
      <c r="C3633">
        <v>59</v>
      </c>
      <c r="D3633" s="1" t="s">
        <v>134</v>
      </c>
      <c r="E3633" s="1" t="str">
        <f>IF(Origen[[#This Row],[Genero Sin Depurar]]="","Desconocido",Origen[[#This Row],[Genero Sin Depurar]])</f>
        <v>Female</v>
      </c>
      <c r="F3633" s="1" t="s">
        <v>107</v>
      </c>
      <c r="G3633" s="1" t="s">
        <v>4</v>
      </c>
      <c r="H3633" s="2">
        <v>52560</v>
      </c>
      <c r="I3633" s="2" t="str">
        <f>TEXT(Origen[[#This Row],[Fecha Compra]],"dddd")</f>
        <v>miércoles</v>
      </c>
      <c r="J3633" s="7" t="str">
        <f>TEXT(MONTH(Origen[[#This Row],[Fecha Compra]]),"MM")</f>
        <v>01</v>
      </c>
      <c r="K3633" s="7">
        <f>YEAR(Origen[[#This Row],[Fecha Compra]])</f>
        <v>2043</v>
      </c>
      <c r="L3633">
        <v>17</v>
      </c>
      <c r="M3633">
        <v>22</v>
      </c>
      <c r="N3633">
        <f>Origen[[#This Row],[Unidades]]*Origen[[#This Row],[PVP]]</f>
        <v>374</v>
      </c>
      <c r="O3633" s="1" t="s">
        <v>105</v>
      </c>
      <c r="P3633" s="1" t="s">
        <v>26</v>
      </c>
      <c r="Q3633" s="1" t="s">
        <v>51</v>
      </c>
      <c r="R3633" s="1" t="s">
        <v>8</v>
      </c>
      <c r="S3633" s="1" t="s">
        <v>36</v>
      </c>
      <c r="T3633" s="1" t="s">
        <v>28</v>
      </c>
      <c r="U3633" s="1" t="s">
        <v>31</v>
      </c>
    </row>
    <row r="3634" spans="1:21" x14ac:dyDescent="0.25">
      <c r="A3634">
        <v>3636</v>
      </c>
      <c r="B3634">
        <f>IF(IFERROR(VLOOKUP(Origen[[#This Row],[Customer ID]],A3635:A7533,1,FALSE),0)&gt;0,1,0)</f>
        <v>0</v>
      </c>
      <c r="C3634">
        <v>52</v>
      </c>
      <c r="D3634" s="1" t="s">
        <v>134</v>
      </c>
      <c r="E3634" s="1" t="str">
        <f>IF(Origen[[#This Row],[Genero Sin Depurar]]="","Desconocido",Origen[[#This Row],[Genero Sin Depurar]])</f>
        <v>Female</v>
      </c>
      <c r="F3634" s="1" t="s">
        <v>23</v>
      </c>
      <c r="G3634" s="1" t="s">
        <v>24</v>
      </c>
      <c r="H3634" s="2">
        <v>52562</v>
      </c>
      <c r="I3634" s="2" t="str">
        <f>TEXT(Origen[[#This Row],[Fecha Compra]],"dddd")</f>
        <v>viernes</v>
      </c>
      <c r="J3634" s="7" t="str">
        <f>TEXT(MONTH(Origen[[#This Row],[Fecha Compra]]),"MM")</f>
        <v>01</v>
      </c>
      <c r="K3634" s="7">
        <f>YEAR(Origen[[#This Row],[Fecha Compra]])</f>
        <v>2043</v>
      </c>
      <c r="L3634">
        <v>17</v>
      </c>
      <c r="M3634">
        <v>32</v>
      </c>
      <c r="N3634">
        <f>Origen[[#This Row],[Unidades]]*Origen[[#This Row],[PVP]]</f>
        <v>544</v>
      </c>
      <c r="O3634" s="1" t="s">
        <v>94</v>
      </c>
      <c r="P3634" s="1" t="s">
        <v>6</v>
      </c>
      <c r="Q3634" s="1" t="s">
        <v>91</v>
      </c>
      <c r="R3634" s="1" t="s">
        <v>39</v>
      </c>
      <c r="S3634" s="1" t="s">
        <v>20</v>
      </c>
      <c r="T3634" s="1" t="s">
        <v>21</v>
      </c>
      <c r="U3634" s="1" t="s">
        <v>11</v>
      </c>
    </row>
    <row r="3635" spans="1:21" x14ac:dyDescent="0.25">
      <c r="A3635">
        <v>3637</v>
      </c>
      <c r="B3635">
        <f>IF(IFERROR(VLOOKUP(Origen[[#This Row],[Customer ID]],A3636:A7534,1,FALSE),0)&gt;0,1,0)</f>
        <v>0</v>
      </c>
      <c r="C3635">
        <v>50</v>
      </c>
      <c r="D3635" s="1" t="s">
        <v>134</v>
      </c>
      <c r="E3635" s="1" t="str">
        <f>IF(Origen[[#This Row],[Genero Sin Depurar]]="","Desconocido",Origen[[#This Row],[Genero Sin Depurar]])</f>
        <v>Female</v>
      </c>
      <c r="F3635" s="1" t="s">
        <v>23</v>
      </c>
      <c r="G3635" s="1" t="s">
        <v>24</v>
      </c>
      <c r="H3635" s="2">
        <v>52564</v>
      </c>
      <c r="I3635" s="2" t="str">
        <f>TEXT(Origen[[#This Row],[Fecha Compra]],"dddd")</f>
        <v>domingo</v>
      </c>
      <c r="J3635" s="7" t="str">
        <f>TEXT(MONTH(Origen[[#This Row],[Fecha Compra]]),"MM")</f>
        <v>01</v>
      </c>
      <c r="K3635" s="7">
        <f>YEAR(Origen[[#This Row],[Fecha Compra]])</f>
        <v>2043</v>
      </c>
      <c r="L3635">
        <v>36</v>
      </c>
      <c r="M3635">
        <v>38</v>
      </c>
      <c r="N3635">
        <f>Origen[[#This Row],[Unidades]]*Origen[[#This Row],[PVP]]</f>
        <v>1368</v>
      </c>
      <c r="O3635" s="1" t="s">
        <v>81</v>
      </c>
      <c r="P3635" s="1" t="s">
        <v>6</v>
      </c>
      <c r="Q3635" s="1" t="s">
        <v>75</v>
      </c>
      <c r="R3635" s="1" t="s">
        <v>35</v>
      </c>
      <c r="S3635" s="1" t="s">
        <v>52</v>
      </c>
      <c r="T3635" s="1" t="s">
        <v>15</v>
      </c>
      <c r="U3635" s="1" t="s">
        <v>22</v>
      </c>
    </row>
    <row r="3636" spans="1:21" x14ac:dyDescent="0.25">
      <c r="A3636">
        <v>3638</v>
      </c>
      <c r="B3636">
        <f>IF(IFERROR(VLOOKUP(Origen[[#This Row],[Customer ID]],A3637:A7535,1,FALSE),0)&gt;0,1,0)</f>
        <v>0</v>
      </c>
      <c r="C3636">
        <v>32</v>
      </c>
      <c r="D3636" s="1" t="s">
        <v>134</v>
      </c>
      <c r="E3636" s="1" t="str">
        <f>IF(Origen[[#This Row],[Genero Sin Depurar]]="","Desconocido",Origen[[#This Row],[Genero Sin Depurar]])</f>
        <v>Female</v>
      </c>
      <c r="F3636" s="1" t="s">
        <v>119</v>
      </c>
      <c r="G3636" s="1" t="s">
        <v>24</v>
      </c>
      <c r="H3636" s="2">
        <v>52566</v>
      </c>
      <c r="I3636" s="2" t="str">
        <f>TEXT(Origen[[#This Row],[Fecha Compra]],"dddd")</f>
        <v>martes</v>
      </c>
      <c r="J3636" s="7" t="str">
        <f>TEXT(MONTH(Origen[[#This Row],[Fecha Compra]]),"MM")</f>
        <v>01</v>
      </c>
      <c r="K3636" s="7">
        <f>YEAR(Origen[[#This Row],[Fecha Compra]])</f>
        <v>2043</v>
      </c>
      <c r="L3636">
        <v>32</v>
      </c>
      <c r="M3636">
        <v>66</v>
      </c>
      <c r="N3636">
        <f>Origen[[#This Row],[Unidades]]*Origen[[#This Row],[PVP]]</f>
        <v>2112</v>
      </c>
      <c r="O3636" s="1" t="s">
        <v>122</v>
      </c>
      <c r="P3636" s="1" t="s">
        <v>6</v>
      </c>
      <c r="Q3636" s="1" t="s">
        <v>116</v>
      </c>
      <c r="R3636" s="1" t="s">
        <v>8</v>
      </c>
      <c r="S3636" s="1" t="s">
        <v>9</v>
      </c>
      <c r="T3636" s="1" t="s">
        <v>21</v>
      </c>
      <c r="U3636" s="1" t="s">
        <v>11</v>
      </c>
    </row>
    <row r="3637" spans="1:21" x14ac:dyDescent="0.25">
      <c r="A3637">
        <v>3639</v>
      </c>
      <c r="B3637">
        <f>IF(IFERROR(VLOOKUP(Origen[[#This Row],[Customer ID]],A3638:A7536,1,FALSE),0)&gt;0,1,0)</f>
        <v>0</v>
      </c>
      <c r="C3637">
        <v>40</v>
      </c>
      <c r="D3637" s="1" t="s">
        <v>134</v>
      </c>
      <c r="E3637" s="1" t="str">
        <f>IF(Origen[[#This Row],[Genero Sin Depurar]]="","Desconocido",Origen[[#This Row],[Genero Sin Depurar]])</f>
        <v>Female</v>
      </c>
      <c r="F3637" s="1" t="s">
        <v>114</v>
      </c>
      <c r="G3637" s="1" t="s">
        <v>49</v>
      </c>
      <c r="H3637" s="2">
        <v>52568</v>
      </c>
      <c r="I3637" s="2" t="str">
        <f>TEXT(Origen[[#This Row],[Fecha Compra]],"dddd")</f>
        <v>jueves</v>
      </c>
      <c r="J3637" s="7" t="str">
        <f>TEXT(MONTH(Origen[[#This Row],[Fecha Compra]]),"MM")</f>
        <v>01</v>
      </c>
      <c r="K3637" s="7">
        <f>YEAR(Origen[[#This Row],[Fecha Compra]])</f>
        <v>2043</v>
      </c>
      <c r="L3637">
        <v>50</v>
      </c>
      <c r="M3637">
        <v>20</v>
      </c>
      <c r="N3637">
        <f>Origen[[#This Row],[Unidades]]*Origen[[#This Row],[PVP]]</f>
        <v>1000</v>
      </c>
      <c r="O3637" s="1" t="s">
        <v>93</v>
      </c>
      <c r="P3637" s="1" t="s">
        <v>26</v>
      </c>
      <c r="Q3637" s="1" t="s">
        <v>60</v>
      </c>
      <c r="R3637" s="1" t="s">
        <v>19</v>
      </c>
      <c r="S3637" s="1" t="s">
        <v>9</v>
      </c>
      <c r="T3637" s="1" t="s">
        <v>28</v>
      </c>
      <c r="U3637" s="1" t="s">
        <v>58</v>
      </c>
    </row>
    <row r="3638" spans="1:21" x14ac:dyDescent="0.25">
      <c r="A3638">
        <v>3640</v>
      </c>
      <c r="B3638">
        <f>IF(IFERROR(VLOOKUP(Origen[[#This Row],[Customer ID]],A3639:A7537,1,FALSE),0)&gt;0,1,0)</f>
        <v>0</v>
      </c>
      <c r="C3638">
        <v>26</v>
      </c>
      <c r="D3638" s="1" t="s">
        <v>134</v>
      </c>
      <c r="E3638" s="1" t="str">
        <f>IF(Origen[[#This Row],[Genero Sin Depurar]]="","Desconocido",Origen[[#This Row],[Genero Sin Depurar]])</f>
        <v>Female</v>
      </c>
      <c r="F3638" s="1" t="s">
        <v>44</v>
      </c>
      <c r="G3638" s="1" t="s">
        <v>45</v>
      </c>
      <c r="H3638" s="2">
        <v>52570</v>
      </c>
      <c r="I3638" s="2" t="str">
        <f>TEXT(Origen[[#This Row],[Fecha Compra]],"dddd")</f>
        <v>sábado</v>
      </c>
      <c r="J3638" s="7" t="str">
        <f>TEXT(MONTH(Origen[[#This Row],[Fecha Compra]]),"MM")</f>
        <v>01</v>
      </c>
      <c r="K3638" s="7">
        <f>YEAR(Origen[[#This Row],[Fecha Compra]])</f>
        <v>2043</v>
      </c>
      <c r="L3638">
        <v>39</v>
      </c>
      <c r="M3638">
        <v>44</v>
      </c>
      <c r="N3638">
        <f>Origen[[#This Row],[Unidades]]*Origen[[#This Row],[PVP]]</f>
        <v>1716</v>
      </c>
      <c r="O3638" s="1" t="s">
        <v>97</v>
      </c>
      <c r="P3638" s="1" t="s">
        <v>26</v>
      </c>
      <c r="Q3638" s="1" t="s">
        <v>92</v>
      </c>
      <c r="R3638" s="1" t="s">
        <v>35</v>
      </c>
      <c r="S3638" s="1" t="s">
        <v>52</v>
      </c>
      <c r="T3638" s="1" t="s">
        <v>10</v>
      </c>
      <c r="U3638" s="1" t="s">
        <v>31</v>
      </c>
    </row>
    <row r="3639" spans="1:21" x14ac:dyDescent="0.25">
      <c r="A3639">
        <v>3641</v>
      </c>
      <c r="B3639">
        <f>IF(IFERROR(VLOOKUP(Origen[[#This Row],[Customer ID]],A3640:A7538,1,FALSE),0)&gt;0,1,0)</f>
        <v>0</v>
      </c>
      <c r="C3639">
        <v>47</v>
      </c>
      <c r="D3639" s="1" t="s">
        <v>134</v>
      </c>
      <c r="E3639" s="1" t="str">
        <f>IF(Origen[[#This Row],[Genero Sin Depurar]]="","Desconocido",Origen[[#This Row],[Genero Sin Depurar]])</f>
        <v>Female</v>
      </c>
      <c r="F3639" s="1" t="s">
        <v>71</v>
      </c>
      <c r="G3639" s="1" t="s">
        <v>49</v>
      </c>
      <c r="H3639" s="2">
        <v>52572</v>
      </c>
      <c r="I3639" s="2" t="str">
        <f>TEXT(Origen[[#This Row],[Fecha Compra]],"dddd")</f>
        <v>lunes</v>
      </c>
      <c r="J3639" s="7" t="str">
        <f>TEXT(MONTH(Origen[[#This Row],[Fecha Compra]]),"MM")</f>
        <v>01</v>
      </c>
      <c r="K3639" s="7">
        <f>YEAR(Origen[[#This Row],[Fecha Compra]])</f>
        <v>2043</v>
      </c>
      <c r="L3639">
        <v>17</v>
      </c>
      <c r="M3639">
        <v>31</v>
      </c>
      <c r="N3639">
        <f>Origen[[#This Row],[Unidades]]*Origen[[#This Row],[PVP]]</f>
        <v>527</v>
      </c>
      <c r="O3639" s="1" t="s">
        <v>130</v>
      </c>
      <c r="P3639" s="1" t="s">
        <v>6</v>
      </c>
      <c r="Q3639" s="1" t="s">
        <v>51</v>
      </c>
      <c r="R3639" s="1" t="s">
        <v>19</v>
      </c>
      <c r="S3639" s="1" t="s">
        <v>27</v>
      </c>
      <c r="T3639" s="1" t="s">
        <v>28</v>
      </c>
      <c r="U3639" s="1" t="s">
        <v>70</v>
      </c>
    </row>
    <row r="3640" spans="1:21" x14ac:dyDescent="0.25">
      <c r="A3640">
        <v>3642</v>
      </c>
      <c r="B3640">
        <f>IF(IFERROR(VLOOKUP(Origen[[#This Row],[Customer ID]],A3641:A7539,1,FALSE),0)&gt;0,1,0)</f>
        <v>0</v>
      </c>
      <c r="C3640">
        <v>51</v>
      </c>
      <c r="D3640" s="1" t="s">
        <v>134</v>
      </c>
      <c r="E3640" s="1" t="str">
        <f>IF(Origen[[#This Row],[Genero Sin Depurar]]="","Desconocido",Origen[[#This Row],[Genero Sin Depurar]])</f>
        <v>Female</v>
      </c>
      <c r="F3640" s="1" t="s">
        <v>84</v>
      </c>
      <c r="G3640" s="1" t="s">
        <v>45</v>
      </c>
      <c r="H3640" s="2">
        <v>52574</v>
      </c>
      <c r="I3640" s="2" t="str">
        <f>TEXT(Origen[[#This Row],[Fecha Compra]],"dddd")</f>
        <v>miércoles</v>
      </c>
      <c r="J3640" s="7" t="str">
        <f>TEXT(MONTH(Origen[[#This Row],[Fecha Compra]]),"MM")</f>
        <v>01</v>
      </c>
      <c r="K3640" s="7">
        <f>YEAR(Origen[[#This Row],[Fecha Compra]])</f>
        <v>2043</v>
      </c>
      <c r="L3640">
        <v>39</v>
      </c>
      <c r="M3640">
        <v>45</v>
      </c>
      <c r="N3640">
        <f>Origen[[#This Row],[Unidades]]*Origen[[#This Row],[PVP]]</f>
        <v>1755</v>
      </c>
      <c r="O3640" s="1" t="s">
        <v>66</v>
      </c>
      <c r="P3640" s="1" t="s">
        <v>26</v>
      </c>
      <c r="Q3640" s="1" t="s">
        <v>91</v>
      </c>
      <c r="R3640" s="1" t="s">
        <v>39</v>
      </c>
      <c r="S3640" s="1" t="s">
        <v>20</v>
      </c>
      <c r="T3640" s="1" t="s">
        <v>57</v>
      </c>
      <c r="U3640" s="1" t="s">
        <v>79</v>
      </c>
    </row>
    <row r="3641" spans="1:21" x14ac:dyDescent="0.25">
      <c r="A3641">
        <v>3643</v>
      </c>
      <c r="B3641">
        <f>IF(IFERROR(VLOOKUP(Origen[[#This Row],[Customer ID]],A3642:A7540,1,FALSE),0)&gt;0,1,0)</f>
        <v>0</v>
      </c>
      <c r="C3641">
        <v>47</v>
      </c>
      <c r="D3641" s="1" t="s">
        <v>134</v>
      </c>
      <c r="E3641" s="1" t="str">
        <f>IF(Origen[[#This Row],[Genero Sin Depurar]]="","Desconocido",Origen[[#This Row],[Genero Sin Depurar]])</f>
        <v>Female</v>
      </c>
      <c r="F3641" s="1" t="s">
        <v>63</v>
      </c>
      <c r="G3641" s="1" t="s">
        <v>4</v>
      </c>
      <c r="H3641" s="2">
        <v>52576</v>
      </c>
      <c r="I3641" s="2" t="str">
        <f>TEXT(Origen[[#This Row],[Fecha Compra]],"dddd")</f>
        <v>viernes</v>
      </c>
      <c r="J3641" s="7" t="str">
        <f>TEXT(MONTH(Origen[[#This Row],[Fecha Compra]]),"MM")</f>
        <v>01</v>
      </c>
      <c r="K3641" s="7">
        <f>YEAR(Origen[[#This Row],[Fecha Compra]])</f>
        <v>2043</v>
      </c>
      <c r="L3641">
        <v>5</v>
      </c>
      <c r="M3641">
        <v>71</v>
      </c>
      <c r="N3641">
        <f>Origen[[#This Row],[Unidades]]*Origen[[#This Row],[PVP]]</f>
        <v>355</v>
      </c>
      <c r="O3641" s="1" t="s">
        <v>99</v>
      </c>
      <c r="P3641" s="1" t="s">
        <v>6</v>
      </c>
      <c r="Q3641" s="1" t="s">
        <v>14</v>
      </c>
      <c r="R3641" s="1" t="s">
        <v>35</v>
      </c>
      <c r="S3641" s="1" t="s">
        <v>56</v>
      </c>
      <c r="T3641" s="1" t="s">
        <v>28</v>
      </c>
      <c r="U3641" s="1" t="s">
        <v>31</v>
      </c>
    </row>
    <row r="3642" spans="1:21" x14ac:dyDescent="0.25">
      <c r="A3642">
        <v>3644</v>
      </c>
      <c r="B3642">
        <f>IF(IFERROR(VLOOKUP(Origen[[#This Row],[Customer ID]],A3643:A7541,1,FALSE),0)&gt;0,1,0)</f>
        <v>0</v>
      </c>
      <c r="C3642">
        <v>53</v>
      </c>
      <c r="D3642" s="1" t="s">
        <v>134</v>
      </c>
      <c r="E3642" s="1" t="str">
        <f>IF(Origen[[#This Row],[Genero Sin Depurar]]="","Desconocido",Origen[[#This Row],[Genero Sin Depurar]])</f>
        <v>Female</v>
      </c>
      <c r="F3642" s="1" t="s">
        <v>101</v>
      </c>
      <c r="G3642" s="1" t="s">
        <v>49</v>
      </c>
      <c r="H3642" s="2">
        <v>52578</v>
      </c>
      <c r="I3642" s="2" t="str">
        <f>TEXT(Origen[[#This Row],[Fecha Compra]],"dddd")</f>
        <v>domingo</v>
      </c>
      <c r="J3642" s="7" t="str">
        <f>TEXT(MONTH(Origen[[#This Row],[Fecha Compra]]),"MM")</f>
        <v>01</v>
      </c>
      <c r="K3642" s="7">
        <f>YEAR(Origen[[#This Row],[Fecha Compra]])</f>
        <v>2043</v>
      </c>
      <c r="L3642">
        <v>47</v>
      </c>
      <c r="M3642">
        <v>96</v>
      </c>
      <c r="N3642">
        <f>Origen[[#This Row],[Unidades]]*Origen[[#This Row],[PVP]]</f>
        <v>4512</v>
      </c>
      <c r="O3642" s="1" t="s">
        <v>104</v>
      </c>
      <c r="P3642" s="1" t="s">
        <v>74</v>
      </c>
      <c r="Q3642" s="1" t="s">
        <v>118</v>
      </c>
      <c r="R3642" s="1" t="s">
        <v>39</v>
      </c>
      <c r="S3642" s="1" t="s">
        <v>36</v>
      </c>
      <c r="T3642" s="1" t="s">
        <v>68</v>
      </c>
      <c r="U3642" s="1" t="s">
        <v>31</v>
      </c>
    </row>
    <row r="3643" spans="1:21" x14ac:dyDescent="0.25">
      <c r="A3643">
        <v>3645</v>
      </c>
      <c r="B3643">
        <f>IF(IFERROR(VLOOKUP(Origen[[#This Row],[Customer ID]],A3644:A7542,1,FALSE),0)&gt;0,1,0)</f>
        <v>0</v>
      </c>
      <c r="C3643">
        <v>35</v>
      </c>
      <c r="D3643" s="1" t="s">
        <v>134</v>
      </c>
      <c r="E3643" s="1" t="str">
        <f>IF(Origen[[#This Row],[Genero Sin Depurar]]="","Desconocido",Origen[[#This Row],[Genero Sin Depurar]])</f>
        <v>Female</v>
      </c>
      <c r="F3643" s="1" t="s">
        <v>3</v>
      </c>
      <c r="G3643" s="1" t="s">
        <v>4</v>
      </c>
      <c r="H3643" s="2">
        <v>52580</v>
      </c>
      <c r="I3643" s="2" t="str">
        <f>TEXT(Origen[[#This Row],[Fecha Compra]],"dddd")</f>
        <v>martes</v>
      </c>
      <c r="J3643" s="7" t="str">
        <f>TEXT(MONTH(Origen[[#This Row],[Fecha Compra]]),"MM")</f>
        <v>01</v>
      </c>
      <c r="K3643" s="7">
        <f>YEAR(Origen[[#This Row],[Fecha Compra]])</f>
        <v>2043</v>
      </c>
      <c r="L3643">
        <v>18</v>
      </c>
      <c r="M3643">
        <v>32</v>
      </c>
      <c r="N3643">
        <f>Origen[[#This Row],[Unidades]]*Origen[[#This Row],[PVP]]</f>
        <v>576</v>
      </c>
      <c r="O3643" s="1" t="s">
        <v>54</v>
      </c>
      <c r="P3643" s="1" t="s">
        <v>26</v>
      </c>
      <c r="Q3643" s="1" t="s">
        <v>65</v>
      </c>
      <c r="R3643" s="1" t="s">
        <v>8</v>
      </c>
      <c r="S3643" s="1" t="s">
        <v>27</v>
      </c>
      <c r="T3643" s="1" t="s">
        <v>10</v>
      </c>
      <c r="U3643" s="1" t="s">
        <v>22</v>
      </c>
    </row>
    <row r="3644" spans="1:21" x14ac:dyDescent="0.25">
      <c r="A3644">
        <v>3646</v>
      </c>
      <c r="B3644">
        <f>IF(IFERROR(VLOOKUP(Origen[[#This Row],[Customer ID]],A3645:A7543,1,FALSE),0)&gt;0,1,0)</f>
        <v>0</v>
      </c>
      <c r="C3644">
        <v>38</v>
      </c>
      <c r="D3644" s="1" t="s">
        <v>134</v>
      </c>
      <c r="E3644" s="1" t="str">
        <f>IF(Origen[[#This Row],[Genero Sin Depurar]]="","Desconocido",Origen[[#This Row],[Genero Sin Depurar]])</f>
        <v>Female</v>
      </c>
      <c r="F3644" s="1" t="s">
        <v>114</v>
      </c>
      <c r="G3644" s="1" t="s">
        <v>49</v>
      </c>
      <c r="H3644" s="2">
        <v>52582</v>
      </c>
      <c r="I3644" s="2" t="str">
        <f>TEXT(Origen[[#This Row],[Fecha Compra]],"dddd")</f>
        <v>jueves</v>
      </c>
      <c r="J3644" s="7" t="str">
        <f>TEXT(MONTH(Origen[[#This Row],[Fecha Compra]]),"MM")</f>
        <v>01</v>
      </c>
      <c r="K3644" s="7">
        <f>YEAR(Origen[[#This Row],[Fecha Compra]])</f>
        <v>2043</v>
      </c>
      <c r="L3644">
        <v>31</v>
      </c>
      <c r="M3644">
        <v>90</v>
      </c>
      <c r="N3644">
        <f>Origen[[#This Row],[Unidades]]*Origen[[#This Row],[PVP]]</f>
        <v>2790</v>
      </c>
      <c r="O3644" s="1" t="s">
        <v>94</v>
      </c>
      <c r="P3644" s="1" t="s">
        <v>6</v>
      </c>
      <c r="Q3644" s="1" t="s">
        <v>47</v>
      </c>
      <c r="R3644" s="1" t="s">
        <v>35</v>
      </c>
      <c r="S3644" s="1" t="s">
        <v>20</v>
      </c>
      <c r="T3644" s="1" t="s">
        <v>21</v>
      </c>
      <c r="U3644" s="1" t="s">
        <v>79</v>
      </c>
    </row>
    <row r="3645" spans="1:21" x14ac:dyDescent="0.25">
      <c r="A3645">
        <v>3647</v>
      </c>
      <c r="B3645">
        <f>IF(IFERROR(VLOOKUP(Origen[[#This Row],[Customer ID]],A3646:A7544,1,FALSE),0)&gt;0,1,0)</f>
        <v>0</v>
      </c>
      <c r="C3645">
        <v>69</v>
      </c>
      <c r="D3645" s="1" t="s">
        <v>134</v>
      </c>
      <c r="E3645" s="1" t="str">
        <f>IF(Origen[[#This Row],[Genero Sin Depurar]]="","Desconocido",Origen[[#This Row],[Genero Sin Depurar]])</f>
        <v>Female</v>
      </c>
      <c r="F3645" s="1" t="s">
        <v>88</v>
      </c>
      <c r="G3645" s="1" t="s">
        <v>49</v>
      </c>
      <c r="H3645" s="2">
        <v>52584</v>
      </c>
      <c r="I3645" s="2" t="str">
        <f>TEXT(Origen[[#This Row],[Fecha Compra]],"dddd")</f>
        <v>sábado</v>
      </c>
      <c r="J3645" s="7" t="str">
        <f>TEXT(MONTH(Origen[[#This Row],[Fecha Compra]]),"MM")</f>
        <v>01</v>
      </c>
      <c r="K3645" s="7">
        <f>YEAR(Origen[[#This Row],[Fecha Compra]])</f>
        <v>2043</v>
      </c>
      <c r="L3645">
        <v>39</v>
      </c>
      <c r="M3645">
        <v>68</v>
      </c>
      <c r="N3645">
        <f>Origen[[#This Row],[Unidades]]*Origen[[#This Row],[PVP]]</f>
        <v>2652</v>
      </c>
      <c r="O3645" s="1" t="s">
        <v>89</v>
      </c>
      <c r="P3645" s="1" t="s">
        <v>26</v>
      </c>
      <c r="Q3645" s="1" t="s">
        <v>14</v>
      </c>
      <c r="R3645" s="1" t="s">
        <v>19</v>
      </c>
      <c r="S3645" s="1" t="s">
        <v>52</v>
      </c>
      <c r="T3645" s="1" t="s">
        <v>68</v>
      </c>
      <c r="U3645" s="1" t="s">
        <v>11</v>
      </c>
    </row>
    <row r="3646" spans="1:21" x14ac:dyDescent="0.25">
      <c r="A3646">
        <v>3648</v>
      </c>
      <c r="B3646">
        <f>IF(IFERROR(VLOOKUP(Origen[[#This Row],[Customer ID]],A3647:A7545,1,FALSE),0)&gt;0,1,0)</f>
        <v>0</v>
      </c>
      <c r="C3646">
        <v>47</v>
      </c>
      <c r="D3646" s="1" t="s">
        <v>134</v>
      </c>
      <c r="E3646" s="1" t="str">
        <f>IF(Origen[[#This Row],[Genero Sin Depurar]]="","Desconocido",Origen[[#This Row],[Genero Sin Depurar]])</f>
        <v>Female</v>
      </c>
      <c r="F3646" s="1" t="s">
        <v>41</v>
      </c>
      <c r="G3646" s="1" t="s">
        <v>4</v>
      </c>
      <c r="H3646" s="2">
        <v>52586</v>
      </c>
      <c r="I3646" s="2" t="str">
        <f>TEXT(Origen[[#This Row],[Fecha Compra]],"dddd")</f>
        <v>lunes</v>
      </c>
      <c r="J3646" s="7" t="str">
        <f>TEXT(MONTH(Origen[[#This Row],[Fecha Compra]]),"MM")</f>
        <v>01</v>
      </c>
      <c r="K3646" s="7">
        <f>YEAR(Origen[[#This Row],[Fecha Compra]])</f>
        <v>2043</v>
      </c>
      <c r="L3646">
        <v>12</v>
      </c>
      <c r="M3646">
        <v>45</v>
      </c>
      <c r="N3646">
        <f>Origen[[#This Row],[Unidades]]*Origen[[#This Row],[PVP]]</f>
        <v>540</v>
      </c>
      <c r="O3646" s="1" t="s">
        <v>93</v>
      </c>
      <c r="P3646" s="1" t="s">
        <v>26</v>
      </c>
      <c r="Q3646" s="1" t="s">
        <v>7</v>
      </c>
      <c r="R3646" s="1" t="s">
        <v>8</v>
      </c>
      <c r="S3646" s="1" t="s">
        <v>56</v>
      </c>
      <c r="T3646" s="1" t="s">
        <v>57</v>
      </c>
      <c r="U3646" s="1" t="s">
        <v>22</v>
      </c>
    </row>
    <row r="3647" spans="1:21" x14ac:dyDescent="0.25">
      <c r="A3647">
        <v>3649</v>
      </c>
      <c r="B3647">
        <f>IF(IFERROR(VLOOKUP(Origen[[#This Row],[Customer ID]],A3648:A7546,1,FALSE),0)&gt;0,1,0)</f>
        <v>0</v>
      </c>
      <c r="C3647">
        <v>31</v>
      </c>
      <c r="D3647" s="1" t="s">
        <v>134</v>
      </c>
      <c r="E3647" s="1" t="str">
        <f>IF(Origen[[#This Row],[Genero Sin Depurar]]="","Desconocido",Origen[[#This Row],[Genero Sin Depurar]])</f>
        <v>Female</v>
      </c>
      <c r="F3647" s="1" t="s">
        <v>69</v>
      </c>
      <c r="G3647" s="1" t="s">
        <v>4</v>
      </c>
      <c r="H3647" s="2">
        <v>52588</v>
      </c>
      <c r="I3647" s="2" t="str">
        <f>TEXT(Origen[[#This Row],[Fecha Compra]],"dddd")</f>
        <v>miércoles</v>
      </c>
      <c r="J3647" s="7" t="str">
        <f>TEXT(MONTH(Origen[[#This Row],[Fecha Compra]]),"MM")</f>
        <v>01</v>
      </c>
      <c r="K3647" s="7">
        <f>YEAR(Origen[[#This Row],[Fecha Compra]])</f>
        <v>2043</v>
      </c>
      <c r="L3647">
        <v>45</v>
      </c>
      <c r="M3647">
        <v>67</v>
      </c>
      <c r="N3647">
        <f>Origen[[#This Row],[Unidades]]*Origen[[#This Row],[PVP]]</f>
        <v>3015</v>
      </c>
      <c r="O3647" s="1" t="s">
        <v>66</v>
      </c>
      <c r="P3647" s="1" t="s">
        <v>26</v>
      </c>
      <c r="Q3647" s="1" t="s">
        <v>34</v>
      </c>
      <c r="R3647" s="1" t="s">
        <v>8</v>
      </c>
      <c r="S3647" s="1" t="s">
        <v>20</v>
      </c>
      <c r="T3647" s="1" t="s">
        <v>15</v>
      </c>
      <c r="U3647" s="1" t="s">
        <v>58</v>
      </c>
    </row>
    <row r="3648" spans="1:21" x14ac:dyDescent="0.25">
      <c r="A3648">
        <v>3650</v>
      </c>
      <c r="B3648">
        <f>IF(IFERROR(VLOOKUP(Origen[[#This Row],[Customer ID]],A3649:A7547,1,FALSE),0)&gt;0,1,0)</f>
        <v>0</v>
      </c>
      <c r="C3648">
        <v>68</v>
      </c>
      <c r="D3648" s="1" t="s">
        <v>134</v>
      </c>
      <c r="E3648" s="1" t="str">
        <f>IF(Origen[[#This Row],[Genero Sin Depurar]]="","Desconocido",Origen[[#This Row],[Genero Sin Depurar]])</f>
        <v>Female</v>
      </c>
      <c r="F3648" s="1" t="s">
        <v>69</v>
      </c>
      <c r="G3648" s="1" t="s">
        <v>4</v>
      </c>
      <c r="H3648" s="2">
        <v>52590</v>
      </c>
      <c r="I3648" s="2" t="str">
        <f>TEXT(Origen[[#This Row],[Fecha Compra]],"dddd")</f>
        <v>viernes</v>
      </c>
      <c r="J3648" s="7" t="str">
        <f>TEXT(MONTH(Origen[[#This Row],[Fecha Compra]]),"MM")</f>
        <v>01</v>
      </c>
      <c r="K3648" s="7">
        <f>YEAR(Origen[[#This Row],[Fecha Compra]])</f>
        <v>2043</v>
      </c>
      <c r="L3648">
        <v>33</v>
      </c>
      <c r="M3648">
        <v>57</v>
      </c>
      <c r="N3648">
        <f>Origen[[#This Row],[Unidades]]*Origen[[#This Row],[PVP]]</f>
        <v>1881</v>
      </c>
      <c r="O3648" s="1" t="s">
        <v>130</v>
      </c>
      <c r="P3648" s="1" t="s">
        <v>26</v>
      </c>
      <c r="Q3648" s="1" t="s">
        <v>92</v>
      </c>
      <c r="R3648" s="1" t="s">
        <v>39</v>
      </c>
      <c r="S3648" s="1" t="s">
        <v>36</v>
      </c>
      <c r="T3648" s="1" t="s">
        <v>21</v>
      </c>
      <c r="U3648" s="1" t="s">
        <v>11</v>
      </c>
    </row>
    <row r="3649" spans="1:21" x14ac:dyDescent="0.25">
      <c r="A3649">
        <v>3651</v>
      </c>
      <c r="B3649">
        <f>IF(IFERROR(VLOOKUP(Origen[[#This Row],[Customer ID]],A3650:A7548,1,FALSE),0)&gt;0,1,0)</f>
        <v>0</v>
      </c>
      <c r="C3649">
        <v>51</v>
      </c>
      <c r="D3649" s="1" t="s">
        <v>134</v>
      </c>
      <c r="E3649" s="1" t="str">
        <f>IF(Origen[[#This Row],[Genero Sin Depurar]]="","Desconocido",Origen[[#This Row],[Genero Sin Depurar]])</f>
        <v>Female</v>
      </c>
      <c r="F3649" s="1" t="s">
        <v>16</v>
      </c>
      <c r="G3649" s="1" t="s">
        <v>4</v>
      </c>
      <c r="H3649" s="2">
        <v>52592</v>
      </c>
      <c r="I3649" s="2" t="str">
        <f>TEXT(Origen[[#This Row],[Fecha Compra]],"dddd")</f>
        <v>domingo</v>
      </c>
      <c r="J3649" s="7" t="str">
        <f>TEXT(MONTH(Origen[[#This Row],[Fecha Compra]]),"MM")</f>
        <v>01</v>
      </c>
      <c r="K3649" s="7">
        <f>YEAR(Origen[[#This Row],[Fecha Compra]])</f>
        <v>2043</v>
      </c>
      <c r="L3649">
        <v>3</v>
      </c>
      <c r="M3649">
        <v>60</v>
      </c>
      <c r="N3649">
        <f>Origen[[#This Row],[Unidades]]*Origen[[#This Row],[PVP]]</f>
        <v>180</v>
      </c>
      <c r="O3649" s="1" t="s">
        <v>105</v>
      </c>
      <c r="P3649" s="1" t="s">
        <v>26</v>
      </c>
      <c r="Q3649" s="1" t="s">
        <v>47</v>
      </c>
      <c r="R3649" s="1" t="s">
        <v>35</v>
      </c>
      <c r="S3649" s="1" t="s">
        <v>52</v>
      </c>
      <c r="T3649" s="1" t="s">
        <v>28</v>
      </c>
      <c r="U3649" s="1" t="s">
        <v>31</v>
      </c>
    </row>
    <row r="3650" spans="1:21" x14ac:dyDescent="0.25">
      <c r="A3650">
        <v>3652</v>
      </c>
      <c r="B3650">
        <f>IF(IFERROR(VLOOKUP(Origen[[#This Row],[Customer ID]],A3651:A7549,1,FALSE),0)&gt;0,1,0)</f>
        <v>0</v>
      </c>
      <c r="C3650">
        <v>20</v>
      </c>
      <c r="D3650" s="1" t="s">
        <v>134</v>
      </c>
      <c r="E3650" s="1" t="str">
        <f>IF(Origen[[#This Row],[Genero Sin Depurar]]="","Desconocido",Origen[[#This Row],[Genero Sin Depurar]])</f>
        <v>Female</v>
      </c>
      <c r="F3650" s="1" t="s">
        <v>48</v>
      </c>
      <c r="G3650" s="1" t="s">
        <v>49</v>
      </c>
      <c r="H3650" s="2">
        <v>52594</v>
      </c>
      <c r="I3650" s="2" t="str">
        <f>TEXT(Origen[[#This Row],[Fecha Compra]],"dddd")</f>
        <v>martes</v>
      </c>
      <c r="J3650" s="7" t="str">
        <f>TEXT(MONTH(Origen[[#This Row],[Fecha Compra]]),"MM")</f>
        <v>01</v>
      </c>
      <c r="K3650" s="7">
        <f>YEAR(Origen[[#This Row],[Fecha Compra]])</f>
        <v>2043</v>
      </c>
      <c r="L3650">
        <v>5</v>
      </c>
      <c r="M3650">
        <v>32</v>
      </c>
      <c r="N3650">
        <f>Origen[[#This Row],[Unidades]]*Origen[[#This Row],[PVP]]</f>
        <v>160</v>
      </c>
      <c r="O3650" s="1" t="s">
        <v>99</v>
      </c>
      <c r="P3650" s="1" t="s">
        <v>26</v>
      </c>
      <c r="Q3650" s="1" t="s">
        <v>116</v>
      </c>
      <c r="R3650" s="1" t="s">
        <v>19</v>
      </c>
      <c r="S3650" s="1" t="s">
        <v>9</v>
      </c>
      <c r="T3650" s="1" t="s">
        <v>10</v>
      </c>
      <c r="U3650" s="1" t="s">
        <v>79</v>
      </c>
    </row>
    <row r="3651" spans="1:21" x14ac:dyDescent="0.25">
      <c r="A3651">
        <v>3653</v>
      </c>
      <c r="B3651">
        <f>IF(IFERROR(VLOOKUP(Origen[[#This Row],[Customer ID]],A3652:A7550,1,FALSE),0)&gt;0,1,0)</f>
        <v>0</v>
      </c>
      <c r="C3651">
        <v>27</v>
      </c>
      <c r="D3651" s="1" t="s">
        <v>134</v>
      </c>
      <c r="E3651" s="1" t="str">
        <f>IF(Origen[[#This Row],[Genero Sin Depurar]]="","Desconocido",Origen[[#This Row],[Genero Sin Depurar]])</f>
        <v>Female</v>
      </c>
      <c r="F3651" s="1" t="s">
        <v>48</v>
      </c>
      <c r="G3651" s="1" t="s">
        <v>49</v>
      </c>
      <c r="H3651" s="2">
        <v>52596</v>
      </c>
      <c r="I3651" s="2" t="str">
        <f>TEXT(Origen[[#This Row],[Fecha Compra]],"dddd")</f>
        <v>jueves</v>
      </c>
      <c r="J3651" s="7" t="str">
        <f>TEXT(MONTH(Origen[[#This Row],[Fecha Compra]]),"MM")</f>
        <v>01</v>
      </c>
      <c r="K3651" s="7">
        <f>YEAR(Origen[[#This Row],[Fecha Compra]])</f>
        <v>2043</v>
      </c>
      <c r="L3651">
        <v>23</v>
      </c>
      <c r="M3651">
        <v>29</v>
      </c>
      <c r="N3651">
        <f>Origen[[#This Row],[Unidades]]*Origen[[#This Row],[PVP]]</f>
        <v>667</v>
      </c>
      <c r="O3651" s="1" t="s">
        <v>5</v>
      </c>
      <c r="P3651" s="1" t="s">
        <v>18</v>
      </c>
      <c r="Q3651" s="1" t="s">
        <v>118</v>
      </c>
      <c r="R3651" s="1" t="s">
        <v>39</v>
      </c>
      <c r="S3651" s="1" t="s">
        <v>56</v>
      </c>
      <c r="T3651" s="1" t="s">
        <v>68</v>
      </c>
      <c r="U3651" s="1" t="s">
        <v>70</v>
      </c>
    </row>
    <row r="3652" spans="1:21" x14ac:dyDescent="0.25">
      <c r="A3652">
        <v>3654</v>
      </c>
      <c r="B3652">
        <f>IF(IFERROR(VLOOKUP(Origen[[#This Row],[Customer ID]],A3653:A7551,1,FALSE),0)&gt;0,1,0)</f>
        <v>0</v>
      </c>
      <c r="C3652">
        <v>67</v>
      </c>
      <c r="D3652" s="1" t="s">
        <v>134</v>
      </c>
      <c r="E3652" s="1" t="str">
        <f>IF(Origen[[#This Row],[Genero Sin Depurar]]="","Desconocido",Origen[[#This Row],[Genero Sin Depurar]])</f>
        <v>Female</v>
      </c>
      <c r="F3652" s="1" t="s">
        <v>44</v>
      </c>
      <c r="G3652" s="1" t="s">
        <v>45</v>
      </c>
      <c r="H3652" s="2">
        <v>52598</v>
      </c>
      <c r="I3652" s="2" t="str">
        <f>TEXT(Origen[[#This Row],[Fecha Compra]],"dddd")</f>
        <v>sábado</v>
      </c>
      <c r="J3652" s="7" t="str">
        <f>TEXT(MONTH(Origen[[#This Row],[Fecha Compra]]),"MM")</f>
        <v>01</v>
      </c>
      <c r="K3652" s="7">
        <f>YEAR(Origen[[#This Row],[Fecha Compra]])</f>
        <v>2044</v>
      </c>
      <c r="L3652">
        <v>39</v>
      </c>
      <c r="M3652">
        <v>20</v>
      </c>
      <c r="N3652">
        <f>Origen[[#This Row],[Unidades]]*Origen[[#This Row],[PVP]]</f>
        <v>780</v>
      </c>
      <c r="O3652" s="1" t="s">
        <v>130</v>
      </c>
      <c r="P3652" s="1" t="s">
        <v>26</v>
      </c>
      <c r="Q3652" s="1" t="s">
        <v>126</v>
      </c>
      <c r="R3652" s="1" t="s">
        <v>19</v>
      </c>
      <c r="S3652" s="1" t="s">
        <v>27</v>
      </c>
      <c r="T3652" s="1" t="s">
        <v>21</v>
      </c>
      <c r="U3652" s="1" t="s">
        <v>11</v>
      </c>
    </row>
    <row r="3653" spans="1:21" x14ac:dyDescent="0.25">
      <c r="A3653">
        <v>3655</v>
      </c>
      <c r="B3653">
        <f>IF(IFERROR(VLOOKUP(Origen[[#This Row],[Customer ID]],A3654:A7552,1,FALSE),0)&gt;0,1,0)</f>
        <v>0</v>
      </c>
      <c r="C3653">
        <v>21</v>
      </c>
      <c r="D3653" s="1" t="s">
        <v>134</v>
      </c>
      <c r="E3653" s="1" t="str">
        <f>IF(Origen[[#This Row],[Genero Sin Depurar]]="","Desconocido",Origen[[#This Row],[Genero Sin Depurar]])</f>
        <v>Female</v>
      </c>
      <c r="F3653" s="1" t="s">
        <v>88</v>
      </c>
      <c r="G3653" s="1" t="s">
        <v>49</v>
      </c>
      <c r="H3653" s="2">
        <v>52600</v>
      </c>
      <c r="I3653" s="2" t="str">
        <f>TEXT(Origen[[#This Row],[Fecha Compra]],"dddd")</f>
        <v>lunes</v>
      </c>
      <c r="J3653" s="7" t="str">
        <f>TEXT(MONTH(Origen[[#This Row],[Fecha Compra]]),"MM")</f>
        <v>01</v>
      </c>
      <c r="K3653" s="7">
        <f>YEAR(Origen[[#This Row],[Fecha Compra]])</f>
        <v>2044</v>
      </c>
      <c r="L3653">
        <v>10</v>
      </c>
      <c r="M3653">
        <v>98</v>
      </c>
      <c r="N3653">
        <f>Origen[[#This Row],[Unidades]]*Origen[[#This Row],[PVP]]</f>
        <v>980</v>
      </c>
      <c r="O3653" s="1" t="s">
        <v>54</v>
      </c>
      <c r="P3653" s="1" t="s">
        <v>26</v>
      </c>
      <c r="Q3653" s="1" t="s">
        <v>78</v>
      </c>
      <c r="R3653" s="1" t="s">
        <v>8</v>
      </c>
      <c r="S3653" s="1" t="s">
        <v>27</v>
      </c>
      <c r="T3653" s="1" t="s">
        <v>21</v>
      </c>
      <c r="U3653" s="1" t="s">
        <v>31</v>
      </c>
    </row>
    <row r="3654" spans="1:21" x14ac:dyDescent="0.25">
      <c r="A3654">
        <v>3656</v>
      </c>
      <c r="B3654">
        <f>IF(IFERROR(VLOOKUP(Origen[[#This Row],[Customer ID]],A3655:A7553,1,FALSE),0)&gt;0,1,0)</f>
        <v>0</v>
      </c>
      <c r="C3654">
        <v>20</v>
      </c>
      <c r="D3654" s="1" t="s">
        <v>134</v>
      </c>
      <c r="E3654" s="1" t="str">
        <f>IF(Origen[[#This Row],[Genero Sin Depurar]]="","Desconocido",Origen[[#This Row],[Genero Sin Depurar]])</f>
        <v>Female</v>
      </c>
      <c r="F3654" s="1" t="s">
        <v>12</v>
      </c>
      <c r="G3654" s="1" t="s">
        <v>4</v>
      </c>
      <c r="H3654" s="2">
        <v>52602</v>
      </c>
      <c r="I3654" s="2" t="str">
        <f>TEXT(Origen[[#This Row],[Fecha Compra]],"dddd")</f>
        <v>miércoles</v>
      </c>
      <c r="J3654" s="7" t="str">
        <f>TEXT(MONTH(Origen[[#This Row],[Fecha Compra]]),"MM")</f>
        <v>01</v>
      </c>
      <c r="K3654" s="7">
        <f>YEAR(Origen[[#This Row],[Fecha Compra]])</f>
        <v>2044</v>
      </c>
      <c r="L3654">
        <v>4</v>
      </c>
      <c r="M3654">
        <v>27</v>
      </c>
      <c r="N3654">
        <f>Origen[[#This Row],[Unidades]]*Origen[[#This Row],[PVP]]</f>
        <v>108</v>
      </c>
      <c r="O3654" s="1" t="s">
        <v>33</v>
      </c>
      <c r="P3654" s="1" t="s">
        <v>26</v>
      </c>
      <c r="Q3654" s="1" t="s">
        <v>116</v>
      </c>
      <c r="R3654" s="1" t="s">
        <v>39</v>
      </c>
      <c r="S3654" s="1" t="s">
        <v>27</v>
      </c>
      <c r="T3654" s="1" t="s">
        <v>21</v>
      </c>
      <c r="U3654" s="1" t="s">
        <v>58</v>
      </c>
    </row>
    <row r="3655" spans="1:21" x14ac:dyDescent="0.25">
      <c r="A3655">
        <v>3657</v>
      </c>
      <c r="B3655">
        <f>IF(IFERROR(VLOOKUP(Origen[[#This Row],[Customer ID]],A3656:A7554,1,FALSE),0)&gt;0,1,0)</f>
        <v>0</v>
      </c>
      <c r="C3655">
        <v>35</v>
      </c>
      <c r="D3655" s="1" t="s">
        <v>134</v>
      </c>
      <c r="E3655" s="1" t="str">
        <f>IF(Origen[[#This Row],[Genero Sin Depurar]]="","Desconocido",Origen[[#This Row],[Genero Sin Depurar]])</f>
        <v>Female</v>
      </c>
      <c r="F3655" s="1" t="s">
        <v>84</v>
      </c>
      <c r="G3655" s="1" t="s">
        <v>45</v>
      </c>
      <c r="H3655" s="2">
        <v>52604</v>
      </c>
      <c r="I3655" s="2" t="str">
        <f>TEXT(Origen[[#This Row],[Fecha Compra]],"dddd")</f>
        <v>viernes</v>
      </c>
      <c r="J3655" s="7" t="str">
        <f>TEXT(MONTH(Origen[[#This Row],[Fecha Compra]]),"MM")</f>
        <v>01</v>
      </c>
      <c r="K3655" s="7">
        <f>YEAR(Origen[[#This Row],[Fecha Compra]])</f>
        <v>2044</v>
      </c>
      <c r="L3655">
        <v>18</v>
      </c>
      <c r="M3655">
        <v>67</v>
      </c>
      <c r="N3655">
        <f>Origen[[#This Row],[Unidades]]*Origen[[#This Row],[PVP]]</f>
        <v>1206</v>
      </c>
      <c r="O3655" s="1" t="s">
        <v>96</v>
      </c>
      <c r="P3655" s="1" t="s">
        <v>74</v>
      </c>
      <c r="Q3655" s="1" t="s">
        <v>91</v>
      </c>
      <c r="R3655" s="1" t="s">
        <v>19</v>
      </c>
      <c r="S3655" s="1" t="s">
        <v>52</v>
      </c>
      <c r="T3655" s="1" t="s">
        <v>21</v>
      </c>
      <c r="U3655" s="1" t="s">
        <v>70</v>
      </c>
    </row>
    <row r="3656" spans="1:21" x14ac:dyDescent="0.25">
      <c r="A3656">
        <v>3658</v>
      </c>
      <c r="B3656">
        <f>IF(IFERROR(VLOOKUP(Origen[[#This Row],[Customer ID]],A3657:A7555,1,FALSE),0)&gt;0,1,0)</f>
        <v>0</v>
      </c>
      <c r="C3656">
        <v>58</v>
      </c>
      <c r="D3656" s="1" t="s">
        <v>134</v>
      </c>
      <c r="E3656" s="1" t="str">
        <f>IF(Origen[[#This Row],[Genero Sin Depurar]]="","Desconocido",Origen[[#This Row],[Genero Sin Depurar]])</f>
        <v>Female</v>
      </c>
      <c r="F3656" s="1" t="s">
        <v>53</v>
      </c>
      <c r="G3656" s="1" t="s">
        <v>24</v>
      </c>
      <c r="H3656" s="2">
        <v>52606</v>
      </c>
      <c r="I3656" s="2" t="str">
        <f>TEXT(Origen[[#This Row],[Fecha Compra]],"dddd")</f>
        <v>domingo</v>
      </c>
      <c r="J3656" s="7" t="str">
        <f>TEXT(MONTH(Origen[[#This Row],[Fecha Compra]]),"MM")</f>
        <v>01</v>
      </c>
      <c r="K3656" s="7">
        <f>YEAR(Origen[[#This Row],[Fecha Compra]])</f>
        <v>2044</v>
      </c>
      <c r="L3656">
        <v>1</v>
      </c>
      <c r="M3656">
        <v>82</v>
      </c>
      <c r="N3656">
        <f>Origen[[#This Row],[Unidades]]*Origen[[#This Row],[PVP]]</f>
        <v>82</v>
      </c>
      <c r="O3656" s="1" t="s">
        <v>72</v>
      </c>
      <c r="P3656" s="1" t="s">
        <v>6</v>
      </c>
      <c r="Q3656" s="1" t="s">
        <v>62</v>
      </c>
      <c r="R3656" s="1" t="s">
        <v>8</v>
      </c>
      <c r="S3656" s="1" t="s">
        <v>9</v>
      </c>
      <c r="T3656" s="1" t="s">
        <v>68</v>
      </c>
      <c r="U3656" s="1" t="s">
        <v>79</v>
      </c>
    </row>
    <row r="3657" spans="1:21" x14ac:dyDescent="0.25">
      <c r="A3657">
        <v>3659</v>
      </c>
      <c r="B3657">
        <f>IF(IFERROR(VLOOKUP(Origen[[#This Row],[Customer ID]],A3658:A7556,1,FALSE),0)&gt;0,1,0)</f>
        <v>0</v>
      </c>
      <c r="C3657">
        <v>28</v>
      </c>
      <c r="D3657" s="1" t="s">
        <v>134</v>
      </c>
      <c r="E3657" s="1" t="str">
        <f>IF(Origen[[#This Row],[Genero Sin Depurar]]="","Desconocido",Origen[[#This Row],[Genero Sin Depurar]])</f>
        <v>Female</v>
      </c>
      <c r="F3657" s="1" t="s">
        <v>95</v>
      </c>
      <c r="G3657" s="1" t="s">
        <v>4</v>
      </c>
      <c r="H3657" s="2">
        <v>52608</v>
      </c>
      <c r="I3657" s="2" t="str">
        <f>TEXT(Origen[[#This Row],[Fecha Compra]],"dddd")</f>
        <v>martes</v>
      </c>
      <c r="J3657" s="7" t="str">
        <f>TEXT(MONTH(Origen[[#This Row],[Fecha Compra]]),"MM")</f>
        <v>01</v>
      </c>
      <c r="K3657" s="7">
        <f>YEAR(Origen[[#This Row],[Fecha Compra]])</f>
        <v>2044</v>
      </c>
      <c r="L3657">
        <v>18</v>
      </c>
      <c r="M3657">
        <v>72</v>
      </c>
      <c r="N3657">
        <f>Origen[[#This Row],[Unidades]]*Origen[[#This Row],[PVP]]</f>
        <v>1296</v>
      </c>
      <c r="O3657" s="1" t="s">
        <v>73</v>
      </c>
      <c r="P3657" s="1" t="s">
        <v>26</v>
      </c>
      <c r="Q3657" s="1" t="s">
        <v>118</v>
      </c>
      <c r="R3657" s="1" t="s">
        <v>39</v>
      </c>
      <c r="S3657" s="1" t="s">
        <v>36</v>
      </c>
      <c r="T3657" s="1" t="s">
        <v>28</v>
      </c>
      <c r="U3657" s="1" t="s">
        <v>11</v>
      </c>
    </row>
    <row r="3658" spans="1:21" x14ac:dyDescent="0.25">
      <c r="A3658">
        <v>3660</v>
      </c>
      <c r="B3658">
        <f>IF(IFERROR(VLOOKUP(Origen[[#This Row],[Customer ID]],A3659:A7557,1,FALSE),0)&gt;0,1,0)</f>
        <v>0</v>
      </c>
      <c r="C3658">
        <v>27</v>
      </c>
      <c r="D3658" s="1" t="s">
        <v>134</v>
      </c>
      <c r="E3658" s="1" t="str">
        <f>IF(Origen[[#This Row],[Genero Sin Depurar]]="","Desconocido",Origen[[#This Row],[Genero Sin Depurar]])</f>
        <v>Female</v>
      </c>
      <c r="F3658" s="1" t="s">
        <v>23</v>
      </c>
      <c r="G3658" s="1" t="s">
        <v>24</v>
      </c>
      <c r="H3658" s="2">
        <v>52610</v>
      </c>
      <c r="I3658" s="2" t="str">
        <f>TEXT(Origen[[#This Row],[Fecha Compra]],"dddd")</f>
        <v>jueves</v>
      </c>
      <c r="J3658" s="7" t="str">
        <f>TEXT(MONTH(Origen[[#This Row],[Fecha Compra]]),"MM")</f>
        <v>01</v>
      </c>
      <c r="K3658" s="7">
        <f>YEAR(Origen[[#This Row],[Fecha Compra]])</f>
        <v>2044</v>
      </c>
      <c r="L3658">
        <v>46</v>
      </c>
      <c r="M3658">
        <v>77</v>
      </c>
      <c r="N3658">
        <f>Origen[[#This Row],[Unidades]]*Origen[[#This Row],[PVP]]</f>
        <v>3542</v>
      </c>
      <c r="O3658" s="1" t="s">
        <v>97</v>
      </c>
      <c r="P3658" s="1" t="s">
        <v>18</v>
      </c>
      <c r="Q3658" s="1" t="s">
        <v>7</v>
      </c>
      <c r="R3658" s="1" t="s">
        <v>39</v>
      </c>
      <c r="S3658" s="1" t="s">
        <v>56</v>
      </c>
      <c r="T3658" s="1" t="s">
        <v>57</v>
      </c>
      <c r="U3658" s="1" t="s">
        <v>31</v>
      </c>
    </row>
    <row r="3659" spans="1:21" x14ac:dyDescent="0.25">
      <c r="A3659">
        <v>3661</v>
      </c>
      <c r="B3659">
        <f>IF(IFERROR(VLOOKUP(Origen[[#This Row],[Customer ID]],A3660:A7558,1,FALSE),0)&gt;0,1,0)</f>
        <v>0</v>
      </c>
      <c r="C3659">
        <v>19</v>
      </c>
      <c r="D3659" s="1" t="s">
        <v>134</v>
      </c>
      <c r="E3659" s="1" t="str">
        <f>IF(Origen[[#This Row],[Genero Sin Depurar]]="","Desconocido",Origen[[#This Row],[Genero Sin Depurar]])</f>
        <v>Female</v>
      </c>
      <c r="F3659" s="1" t="s">
        <v>53</v>
      </c>
      <c r="G3659" s="1" t="s">
        <v>24</v>
      </c>
      <c r="H3659" s="2">
        <v>52612</v>
      </c>
      <c r="I3659" s="2" t="str">
        <f>TEXT(Origen[[#This Row],[Fecha Compra]],"dddd")</f>
        <v>sábado</v>
      </c>
      <c r="J3659" s="7" t="str">
        <f>TEXT(MONTH(Origen[[#This Row],[Fecha Compra]]),"MM")</f>
        <v>01</v>
      </c>
      <c r="K3659" s="7">
        <f>YEAR(Origen[[#This Row],[Fecha Compra]])</f>
        <v>2044</v>
      </c>
      <c r="L3659">
        <v>13</v>
      </c>
      <c r="M3659">
        <v>74</v>
      </c>
      <c r="N3659">
        <f>Origen[[#This Row],[Unidades]]*Origen[[#This Row],[PVP]]</f>
        <v>962</v>
      </c>
      <c r="O3659" s="1" t="s">
        <v>54</v>
      </c>
      <c r="P3659" s="1" t="s">
        <v>6</v>
      </c>
      <c r="Q3659" s="1" t="s">
        <v>108</v>
      </c>
      <c r="R3659" s="1" t="s">
        <v>8</v>
      </c>
      <c r="S3659" s="1" t="s">
        <v>52</v>
      </c>
      <c r="T3659" s="1" t="s">
        <v>57</v>
      </c>
      <c r="U3659" s="1" t="s">
        <v>11</v>
      </c>
    </row>
    <row r="3660" spans="1:21" x14ac:dyDescent="0.25">
      <c r="A3660">
        <v>3662</v>
      </c>
      <c r="B3660">
        <f>IF(IFERROR(VLOOKUP(Origen[[#This Row],[Customer ID]],A3661:A7559,1,FALSE),0)&gt;0,1,0)</f>
        <v>0</v>
      </c>
      <c r="C3660">
        <v>63</v>
      </c>
      <c r="D3660" s="1" t="s">
        <v>134</v>
      </c>
      <c r="E3660" s="1" t="str">
        <f>IF(Origen[[#This Row],[Genero Sin Depurar]]="","Desconocido",Origen[[#This Row],[Genero Sin Depurar]])</f>
        <v>Female</v>
      </c>
      <c r="F3660" s="1" t="s">
        <v>23</v>
      </c>
      <c r="G3660" s="1" t="s">
        <v>24</v>
      </c>
      <c r="H3660" s="2">
        <v>52614</v>
      </c>
      <c r="I3660" s="2" t="str">
        <f>TEXT(Origen[[#This Row],[Fecha Compra]],"dddd")</f>
        <v>lunes</v>
      </c>
      <c r="J3660" s="7" t="str">
        <f>TEXT(MONTH(Origen[[#This Row],[Fecha Compra]]),"MM")</f>
        <v>01</v>
      </c>
      <c r="K3660" s="7">
        <f>YEAR(Origen[[#This Row],[Fecha Compra]])</f>
        <v>2044</v>
      </c>
      <c r="L3660">
        <v>5</v>
      </c>
      <c r="M3660">
        <v>39</v>
      </c>
      <c r="N3660">
        <f>Origen[[#This Row],[Unidades]]*Origen[[#This Row],[PVP]]</f>
        <v>195</v>
      </c>
      <c r="O3660" s="1" t="s">
        <v>93</v>
      </c>
      <c r="P3660" s="1" t="s">
        <v>18</v>
      </c>
      <c r="Q3660" s="1" t="s">
        <v>34</v>
      </c>
      <c r="R3660" s="1" t="s">
        <v>8</v>
      </c>
      <c r="S3660" s="1" t="s">
        <v>27</v>
      </c>
      <c r="T3660" s="1" t="s">
        <v>21</v>
      </c>
      <c r="U3660" s="1" t="s">
        <v>11</v>
      </c>
    </row>
    <row r="3661" spans="1:21" x14ac:dyDescent="0.25">
      <c r="A3661">
        <v>3663</v>
      </c>
      <c r="B3661">
        <f>IF(IFERROR(VLOOKUP(Origen[[#This Row],[Customer ID]],A3662:A7560,1,FALSE),0)&gt;0,1,0)</f>
        <v>0</v>
      </c>
      <c r="C3661">
        <v>69</v>
      </c>
      <c r="D3661" s="1" t="s">
        <v>134</v>
      </c>
      <c r="E3661" s="1" t="str">
        <f>IF(Origen[[#This Row],[Genero Sin Depurar]]="","Desconocido",Origen[[#This Row],[Genero Sin Depurar]])</f>
        <v>Female</v>
      </c>
      <c r="F3661" s="1" t="s">
        <v>41</v>
      </c>
      <c r="G3661" s="1" t="s">
        <v>4</v>
      </c>
      <c r="H3661" s="2">
        <v>52616</v>
      </c>
      <c r="I3661" s="2" t="str">
        <f>TEXT(Origen[[#This Row],[Fecha Compra]],"dddd")</f>
        <v>miércoles</v>
      </c>
      <c r="J3661" s="7" t="str">
        <f>TEXT(MONTH(Origen[[#This Row],[Fecha Compra]]),"MM")</f>
        <v>01</v>
      </c>
      <c r="K3661" s="7">
        <f>YEAR(Origen[[#This Row],[Fecha Compra]])</f>
        <v>2044</v>
      </c>
      <c r="L3661">
        <v>11</v>
      </c>
      <c r="M3661">
        <v>80</v>
      </c>
      <c r="N3661">
        <f>Origen[[#This Row],[Unidades]]*Origen[[#This Row],[PVP]]</f>
        <v>880</v>
      </c>
      <c r="O3661" s="1" t="s">
        <v>25</v>
      </c>
      <c r="P3661" s="1" t="s">
        <v>26</v>
      </c>
      <c r="Q3661" s="1" t="s">
        <v>108</v>
      </c>
      <c r="R3661" s="1" t="s">
        <v>19</v>
      </c>
      <c r="S3661" s="1" t="s">
        <v>27</v>
      </c>
      <c r="T3661" s="1" t="s">
        <v>68</v>
      </c>
      <c r="U3661" s="1" t="s">
        <v>22</v>
      </c>
    </row>
    <row r="3662" spans="1:21" x14ac:dyDescent="0.25">
      <c r="A3662">
        <v>3664</v>
      </c>
      <c r="B3662">
        <f>IF(IFERROR(VLOOKUP(Origen[[#This Row],[Customer ID]],A3663:A7561,1,FALSE),0)&gt;0,1,0)</f>
        <v>0</v>
      </c>
      <c r="C3662">
        <v>65</v>
      </c>
      <c r="D3662" s="1" t="s">
        <v>134</v>
      </c>
      <c r="E3662" s="1" t="str">
        <f>IF(Origen[[#This Row],[Genero Sin Depurar]]="","Desconocido",Origen[[#This Row],[Genero Sin Depurar]])</f>
        <v>Female</v>
      </c>
      <c r="F3662" s="1" t="s">
        <v>114</v>
      </c>
      <c r="G3662" s="1" t="s">
        <v>49</v>
      </c>
      <c r="H3662" s="2">
        <v>52618</v>
      </c>
      <c r="I3662" s="2" t="str">
        <f>TEXT(Origen[[#This Row],[Fecha Compra]],"dddd")</f>
        <v>viernes</v>
      </c>
      <c r="J3662" s="7" t="str">
        <f>TEXT(MONTH(Origen[[#This Row],[Fecha Compra]]),"MM")</f>
        <v>01</v>
      </c>
      <c r="K3662" s="7">
        <f>YEAR(Origen[[#This Row],[Fecha Compra]])</f>
        <v>2044</v>
      </c>
      <c r="L3662">
        <v>49</v>
      </c>
      <c r="M3662">
        <v>59</v>
      </c>
      <c r="N3662">
        <f>Origen[[#This Row],[Unidades]]*Origen[[#This Row],[PVP]]</f>
        <v>2891</v>
      </c>
      <c r="O3662" s="1" t="s">
        <v>85</v>
      </c>
      <c r="P3662" s="1" t="s">
        <v>26</v>
      </c>
      <c r="Q3662" s="1" t="s">
        <v>78</v>
      </c>
      <c r="R3662" s="1" t="s">
        <v>35</v>
      </c>
      <c r="S3662" s="1" t="s">
        <v>9</v>
      </c>
      <c r="T3662" s="1" t="s">
        <v>21</v>
      </c>
      <c r="U3662" s="1" t="s">
        <v>22</v>
      </c>
    </row>
    <row r="3663" spans="1:21" x14ac:dyDescent="0.25">
      <c r="A3663">
        <v>3665</v>
      </c>
      <c r="B3663">
        <f>IF(IFERROR(VLOOKUP(Origen[[#This Row],[Customer ID]],A3664:A7562,1,FALSE),0)&gt;0,1,0)</f>
        <v>0</v>
      </c>
      <c r="C3663">
        <v>63</v>
      </c>
      <c r="D3663" s="1" t="s">
        <v>134</v>
      </c>
      <c r="E3663" s="1" t="str">
        <f>IF(Origen[[#This Row],[Genero Sin Depurar]]="","Desconocido",Origen[[#This Row],[Genero Sin Depurar]])</f>
        <v>Female</v>
      </c>
      <c r="F3663" s="1" t="s">
        <v>84</v>
      </c>
      <c r="G3663" s="1" t="s">
        <v>45</v>
      </c>
      <c r="H3663" s="2">
        <v>52620</v>
      </c>
      <c r="I3663" s="2" t="str">
        <f>TEXT(Origen[[#This Row],[Fecha Compra]],"dddd")</f>
        <v>domingo</v>
      </c>
      <c r="J3663" s="7" t="str">
        <f>TEXT(MONTH(Origen[[#This Row],[Fecha Compra]]),"MM")</f>
        <v>01</v>
      </c>
      <c r="K3663" s="7">
        <f>YEAR(Origen[[#This Row],[Fecha Compra]])</f>
        <v>2044</v>
      </c>
      <c r="L3663">
        <v>1</v>
      </c>
      <c r="M3663">
        <v>68</v>
      </c>
      <c r="N3663">
        <f>Origen[[#This Row],[Unidades]]*Origen[[#This Row],[PVP]]</f>
        <v>68</v>
      </c>
      <c r="O3663" s="1" t="s">
        <v>50</v>
      </c>
      <c r="P3663" s="1" t="s">
        <v>26</v>
      </c>
      <c r="Q3663" s="1" t="s">
        <v>30</v>
      </c>
      <c r="R3663" s="1" t="s">
        <v>39</v>
      </c>
      <c r="S3663" s="1" t="s">
        <v>56</v>
      </c>
      <c r="T3663" s="1" t="s">
        <v>68</v>
      </c>
      <c r="U3663" s="1" t="s">
        <v>11</v>
      </c>
    </row>
    <row r="3664" spans="1:21" x14ac:dyDescent="0.25">
      <c r="A3664">
        <v>3666</v>
      </c>
      <c r="B3664">
        <f>IF(IFERROR(VLOOKUP(Origen[[#This Row],[Customer ID]],A3665:A7563,1,FALSE),0)&gt;0,1,0)</f>
        <v>0</v>
      </c>
      <c r="C3664">
        <v>28</v>
      </c>
      <c r="D3664" s="1" t="s">
        <v>134</v>
      </c>
      <c r="E3664" s="1" t="str">
        <f>IF(Origen[[#This Row],[Genero Sin Depurar]]="","Desconocido",Origen[[#This Row],[Genero Sin Depurar]])</f>
        <v>Female</v>
      </c>
      <c r="F3664" s="1" t="s">
        <v>107</v>
      </c>
      <c r="G3664" s="1" t="s">
        <v>4</v>
      </c>
      <c r="H3664" s="2">
        <v>52622</v>
      </c>
      <c r="I3664" s="2" t="str">
        <f>TEXT(Origen[[#This Row],[Fecha Compra]],"dddd")</f>
        <v>martes</v>
      </c>
      <c r="J3664" s="7" t="str">
        <f>TEXT(MONTH(Origen[[#This Row],[Fecha Compra]]),"MM")</f>
        <v>01</v>
      </c>
      <c r="K3664" s="7">
        <f>YEAR(Origen[[#This Row],[Fecha Compra]])</f>
        <v>2044</v>
      </c>
      <c r="L3664">
        <v>11</v>
      </c>
      <c r="M3664">
        <v>77</v>
      </c>
      <c r="N3664">
        <f>Origen[[#This Row],[Unidades]]*Origen[[#This Row],[PVP]]</f>
        <v>847</v>
      </c>
      <c r="O3664" s="1" t="s">
        <v>80</v>
      </c>
      <c r="P3664" s="1" t="s">
        <v>26</v>
      </c>
      <c r="Q3664" s="1" t="s">
        <v>82</v>
      </c>
      <c r="R3664" s="1" t="s">
        <v>39</v>
      </c>
      <c r="S3664" s="1" t="s">
        <v>27</v>
      </c>
      <c r="T3664" s="1" t="s">
        <v>21</v>
      </c>
      <c r="U3664" s="1" t="s">
        <v>40</v>
      </c>
    </row>
    <row r="3665" spans="1:21" x14ac:dyDescent="0.25">
      <c r="A3665">
        <v>3667</v>
      </c>
      <c r="B3665">
        <f>IF(IFERROR(VLOOKUP(Origen[[#This Row],[Customer ID]],A3666:A7564,1,FALSE),0)&gt;0,1,0)</f>
        <v>0</v>
      </c>
      <c r="C3665">
        <v>67</v>
      </c>
      <c r="D3665" s="1" t="s">
        <v>134</v>
      </c>
      <c r="E3665" s="1" t="str">
        <f>IF(Origen[[#This Row],[Genero Sin Depurar]]="","Desconocido",Origen[[#This Row],[Genero Sin Depurar]])</f>
        <v>Female</v>
      </c>
      <c r="F3665" s="1" t="s">
        <v>88</v>
      </c>
      <c r="G3665" s="1" t="s">
        <v>49</v>
      </c>
      <c r="H3665" s="2">
        <v>52624</v>
      </c>
      <c r="I3665" s="2" t="str">
        <f>TEXT(Origen[[#This Row],[Fecha Compra]],"dddd")</f>
        <v>jueves</v>
      </c>
      <c r="J3665" s="7" t="str">
        <f>TEXT(MONTH(Origen[[#This Row],[Fecha Compra]]),"MM")</f>
        <v>01</v>
      </c>
      <c r="K3665" s="7">
        <f>YEAR(Origen[[#This Row],[Fecha Compra]])</f>
        <v>2044</v>
      </c>
      <c r="L3665">
        <v>47</v>
      </c>
      <c r="M3665">
        <v>50</v>
      </c>
      <c r="N3665">
        <f>Origen[[#This Row],[Unidades]]*Origen[[#This Row],[PVP]]</f>
        <v>2350</v>
      </c>
      <c r="O3665" s="1" t="s">
        <v>72</v>
      </c>
      <c r="P3665" s="1" t="s">
        <v>26</v>
      </c>
      <c r="Q3665" s="1" t="s">
        <v>60</v>
      </c>
      <c r="R3665" s="1" t="s">
        <v>8</v>
      </c>
      <c r="S3665" s="1" t="s">
        <v>52</v>
      </c>
      <c r="T3665" s="1" t="s">
        <v>15</v>
      </c>
      <c r="U3665" s="1" t="s">
        <v>79</v>
      </c>
    </row>
    <row r="3666" spans="1:21" x14ac:dyDescent="0.25">
      <c r="A3666">
        <v>3668</v>
      </c>
      <c r="B3666">
        <f>IF(IFERROR(VLOOKUP(Origen[[#This Row],[Customer ID]],A3667:A7565,1,FALSE),0)&gt;0,1,0)</f>
        <v>0</v>
      </c>
      <c r="C3666">
        <v>51</v>
      </c>
      <c r="D3666" s="1" t="s">
        <v>134</v>
      </c>
      <c r="E3666" s="1" t="str">
        <f>IF(Origen[[#This Row],[Genero Sin Depurar]]="","Desconocido",Origen[[#This Row],[Genero Sin Depurar]])</f>
        <v>Female</v>
      </c>
      <c r="F3666" s="1" t="s">
        <v>77</v>
      </c>
      <c r="G3666" s="1" t="s">
        <v>4</v>
      </c>
      <c r="H3666" s="2">
        <v>52626</v>
      </c>
      <c r="I3666" s="2" t="str">
        <f>TEXT(Origen[[#This Row],[Fecha Compra]],"dddd")</f>
        <v>sábado</v>
      </c>
      <c r="J3666" s="7" t="str">
        <f>TEXT(MONTH(Origen[[#This Row],[Fecha Compra]]),"MM")</f>
        <v>01</v>
      </c>
      <c r="K3666" s="7">
        <f>YEAR(Origen[[#This Row],[Fecha Compra]])</f>
        <v>2044</v>
      </c>
      <c r="L3666">
        <v>20</v>
      </c>
      <c r="M3666">
        <v>45</v>
      </c>
      <c r="N3666">
        <f>Origen[[#This Row],[Unidades]]*Origen[[#This Row],[PVP]]</f>
        <v>900</v>
      </c>
      <c r="O3666" s="1" t="s">
        <v>131</v>
      </c>
      <c r="P3666" s="1" t="s">
        <v>6</v>
      </c>
      <c r="Q3666" s="1" t="s">
        <v>91</v>
      </c>
      <c r="R3666" s="1" t="s">
        <v>39</v>
      </c>
      <c r="S3666" s="1" t="s">
        <v>27</v>
      </c>
      <c r="T3666" s="1" t="s">
        <v>10</v>
      </c>
      <c r="U3666" s="1" t="s">
        <v>70</v>
      </c>
    </row>
    <row r="3667" spans="1:21" x14ac:dyDescent="0.25">
      <c r="A3667">
        <v>3669</v>
      </c>
      <c r="B3667">
        <f>IF(IFERROR(VLOOKUP(Origen[[#This Row],[Customer ID]],A3668:A7566,1,FALSE),0)&gt;0,1,0)</f>
        <v>0</v>
      </c>
      <c r="C3667">
        <v>59</v>
      </c>
      <c r="D3667" s="1" t="s">
        <v>134</v>
      </c>
      <c r="E3667" s="1" t="str">
        <f>IF(Origen[[#This Row],[Genero Sin Depurar]]="","Desconocido",Origen[[#This Row],[Genero Sin Depurar]])</f>
        <v>Female</v>
      </c>
      <c r="F3667" s="1" t="s">
        <v>3</v>
      </c>
      <c r="G3667" s="1" t="s">
        <v>4</v>
      </c>
      <c r="H3667" s="2">
        <v>52628</v>
      </c>
      <c r="I3667" s="2" t="str">
        <f>TEXT(Origen[[#This Row],[Fecha Compra]],"dddd")</f>
        <v>lunes</v>
      </c>
      <c r="J3667" s="7" t="str">
        <f>TEXT(MONTH(Origen[[#This Row],[Fecha Compra]]),"MM")</f>
        <v>01</v>
      </c>
      <c r="K3667" s="7">
        <f>YEAR(Origen[[#This Row],[Fecha Compra]])</f>
        <v>2044</v>
      </c>
      <c r="L3667">
        <v>18</v>
      </c>
      <c r="M3667">
        <v>71</v>
      </c>
      <c r="N3667">
        <f>Origen[[#This Row],[Unidades]]*Origen[[#This Row],[PVP]]</f>
        <v>1278</v>
      </c>
      <c r="O3667" s="1" t="s">
        <v>133</v>
      </c>
      <c r="P3667" s="1" t="s">
        <v>74</v>
      </c>
      <c r="Q3667" s="1" t="s">
        <v>118</v>
      </c>
      <c r="R3667" s="1" t="s">
        <v>35</v>
      </c>
      <c r="S3667" s="1" t="s">
        <v>56</v>
      </c>
      <c r="T3667" s="1" t="s">
        <v>10</v>
      </c>
      <c r="U3667" s="1" t="s">
        <v>31</v>
      </c>
    </row>
    <row r="3668" spans="1:21" x14ac:dyDescent="0.25">
      <c r="A3668">
        <v>3670</v>
      </c>
      <c r="B3668">
        <f>IF(IFERROR(VLOOKUP(Origen[[#This Row],[Customer ID]],A3669:A7567,1,FALSE),0)&gt;0,1,0)</f>
        <v>0</v>
      </c>
      <c r="C3668">
        <v>25</v>
      </c>
      <c r="D3668" s="1" t="s">
        <v>134</v>
      </c>
      <c r="E3668" s="1" t="str">
        <f>IF(Origen[[#This Row],[Genero Sin Depurar]]="","Desconocido",Origen[[#This Row],[Genero Sin Depurar]])</f>
        <v>Female</v>
      </c>
      <c r="F3668" s="1" t="s">
        <v>107</v>
      </c>
      <c r="G3668" s="1" t="s">
        <v>4</v>
      </c>
      <c r="H3668" s="2">
        <v>52630</v>
      </c>
      <c r="I3668" s="2" t="str">
        <f>TEXT(Origen[[#This Row],[Fecha Compra]],"dddd")</f>
        <v>miércoles</v>
      </c>
      <c r="J3668" s="7" t="str">
        <f>TEXT(MONTH(Origen[[#This Row],[Fecha Compra]]),"MM")</f>
        <v>01</v>
      </c>
      <c r="K3668" s="7">
        <f>YEAR(Origen[[#This Row],[Fecha Compra]])</f>
        <v>2044</v>
      </c>
      <c r="L3668">
        <v>43</v>
      </c>
      <c r="M3668">
        <v>52</v>
      </c>
      <c r="N3668">
        <f>Origen[[#This Row],[Unidades]]*Origen[[#This Row],[PVP]]</f>
        <v>2236</v>
      </c>
      <c r="O3668" s="1" t="s">
        <v>131</v>
      </c>
      <c r="P3668" s="1" t="s">
        <v>18</v>
      </c>
      <c r="Q3668" s="1" t="s">
        <v>47</v>
      </c>
      <c r="R3668" s="1" t="s">
        <v>39</v>
      </c>
      <c r="S3668" s="1" t="s">
        <v>56</v>
      </c>
      <c r="T3668" s="1" t="s">
        <v>28</v>
      </c>
      <c r="U3668" s="1" t="s">
        <v>40</v>
      </c>
    </row>
    <row r="3669" spans="1:21" x14ac:dyDescent="0.25">
      <c r="A3669">
        <v>3671</v>
      </c>
      <c r="B3669">
        <f>IF(IFERROR(VLOOKUP(Origen[[#This Row],[Customer ID]],A3670:A7568,1,FALSE),0)&gt;0,1,0)</f>
        <v>0</v>
      </c>
      <c r="C3669">
        <v>31</v>
      </c>
      <c r="D3669" s="1" t="s">
        <v>134</v>
      </c>
      <c r="E3669" s="1" t="str">
        <f>IF(Origen[[#This Row],[Genero Sin Depurar]]="","Desconocido",Origen[[#This Row],[Genero Sin Depurar]])</f>
        <v>Female</v>
      </c>
      <c r="F3669" s="1" t="s">
        <v>53</v>
      </c>
      <c r="G3669" s="1" t="s">
        <v>24</v>
      </c>
      <c r="H3669" s="2">
        <v>52632</v>
      </c>
      <c r="I3669" s="2" t="str">
        <f>TEXT(Origen[[#This Row],[Fecha Compra]],"dddd")</f>
        <v>viernes</v>
      </c>
      <c r="J3669" s="7" t="str">
        <f>TEXT(MONTH(Origen[[#This Row],[Fecha Compra]]),"MM")</f>
        <v>01</v>
      </c>
      <c r="K3669" s="7">
        <f>YEAR(Origen[[#This Row],[Fecha Compra]])</f>
        <v>2044</v>
      </c>
      <c r="L3669">
        <v>4</v>
      </c>
      <c r="M3669">
        <v>50</v>
      </c>
      <c r="N3669">
        <f>Origen[[#This Row],[Unidades]]*Origen[[#This Row],[PVP]]</f>
        <v>200</v>
      </c>
      <c r="O3669" s="1" t="s">
        <v>111</v>
      </c>
      <c r="P3669" s="1" t="s">
        <v>18</v>
      </c>
      <c r="Q3669" s="1" t="s">
        <v>34</v>
      </c>
      <c r="R3669" s="1" t="s">
        <v>8</v>
      </c>
      <c r="S3669" s="1" t="s">
        <v>20</v>
      </c>
      <c r="T3669" s="1" t="s">
        <v>28</v>
      </c>
      <c r="U3669" s="1" t="s">
        <v>79</v>
      </c>
    </row>
    <row r="3670" spans="1:21" x14ac:dyDescent="0.25">
      <c r="A3670">
        <v>3672</v>
      </c>
      <c r="B3670">
        <f>IF(IFERROR(VLOOKUP(Origen[[#This Row],[Customer ID]],A3671:A7569,1,FALSE),0)&gt;0,1,0)</f>
        <v>0</v>
      </c>
      <c r="C3670">
        <v>62</v>
      </c>
      <c r="D3670" s="1" t="s">
        <v>134</v>
      </c>
      <c r="E3670" s="1" t="str">
        <f>IF(Origen[[#This Row],[Genero Sin Depurar]]="","Desconocido",Origen[[#This Row],[Genero Sin Depurar]])</f>
        <v>Female</v>
      </c>
      <c r="F3670" s="1" t="s">
        <v>48</v>
      </c>
      <c r="G3670" s="1" t="s">
        <v>49</v>
      </c>
      <c r="H3670" s="2">
        <v>52634</v>
      </c>
      <c r="I3670" s="2" t="str">
        <f>TEXT(Origen[[#This Row],[Fecha Compra]],"dddd")</f>
        <v>domingo</v>
      </c>
      <c r="J3670" s="7" t="str">
        <f>TEXT(MONTH(Origen[[#This Row],[Fecha Compra]]),"MM")</f>
        <v>01</v>
      </c>
      <c r="K3670" s="7">
        <f>YEAR(Origen[[#This Row],[Fecha Compra]])</f>
        <v>2044</v>
      </c>
      <c r="L3670">
        <v>20</v>
      </c>
      <c r="M3670">
        <v>66</v>
      </c>
      <c r="N3670">
        <f>Origen[[#This Row],[Unidades]]*Origen[[#This Row],[PVP]]</f>
        <v>1320</v>
      </c>
      <c r="O3670" s="1" t="s">
        <v>97</v>
      </c>
      <c r="P3670" s="1" t="s">
        <v>6</v>
      </c>
      <c r="Q3670" s="1" t="s">
        <v>51</v>
      </c>
      <c r="R3670" s="1" t="s">
        <v>35</v>
      </c>
      <c r="S3670" s="1" t="s">
        <v>52</v>
      </c>
      <c r="T3670" s="1" t="s">
        <v>10</v>
      </c>
      <c r="U3670" s="1" t="s">
        <v>40</v>
      </c>
    </row>
    <row r="3671" spans="1:21" x14ac:dyDescent="0.25">
      <c r="A3671">
        <v>3673</v>
      </c>
      <c r="B3671">
        <f>IF(IFERROR(VLOOKUP(Origen[[#This Row],[Customer ID]],A3672:A7570,1,FALSE),0)&gt;0,1,0)</f>
        <v>0</v>
      </c>
      <c r="C3671">
        <v>51</v>
      </c>
      <c r="D3671" s="1" t="s">
        <v>134</v>
      </c>
      <c r="E3671" s="1" t="str">
        <f>IF(Origen[[#This Row],[Genero Sin Depurar]]="","Desconocido",Origen[[#This Row],[Genero Sin Depurar]])</f>
        <v>Female</v>
      </c>
      <c r="F3671" s="1" t="s">
        <v>23</v>
      </c>
      <c r="G3671" s="1" t="s">
        <v>24</v>
      </c>
      <c r="H3671" s="2">
        <v>52636</v>
      </c>
      <c r="I3671" s="2" t="str">
        <f>TEXT(Origen[[#This Row],[Fecha Compra]],"dddd")</f>
        <v>martes</v>
      </c>
      <c r="J3671" s="7" t="str">
        <f>TEXT(MONTH(Origen[[#This Row],[Fecha Compra]]),"MM")</f>
        <v>01</v>
      </c>
      <c r="K3671" s="7">
        <f>YEAR(Origen[[#This Row],[Fecha Compra]])</f>
        <v>2044</v>
      </c>
      <c r="L3671">
        <v>7</v>
      </c>
      <c r="M3671">
        <v>81</v>
      </c>
      <c r="N3671">
        <f>Origen[[#This Row],[Unidades]]*Origen[[#This Row],[PVP]]</f>
        <v>567</v>
      </c>
      <c r="O3671" s="1" t="s">
        <v>66</v>
      </c>
      <c r="P3671" s="1" t="s">
        <v>18</v>
      </c>
      <c r="Q3671" s="1" t="s">
        <v>51</v>
      </c>
      <c r="R3671" s="1" t="s">
        <v>39</v>
      </c>
      <c r="S3671" s="1" t="s">
        <v>20</v>
      </c>
      <c r="T3671" s="1" t="s">
        <v>28</v>
      </c>
      <c r="U3671" s="1" t="s">
        <v>70</v>
      </c>
    </row>
    <row r="3672" spans="1:21" x14ac:dyDescent="0.25">
      <c r="A3672">
        <v>3674</v>
      </c>
      <c r="B3672">
        <f>IF(IFERROR(VLOOKUP(Origen[[#This Row],[Customer ID]],A3673:A7571,1,FALSE),0)&gt;0,1,0)</f>
        <v>0</v>
      </c>
      <c r="C3672">
        <v>32</v>
      </c>
      <c r="D3672" s="1" t="s">
        <v>134</v>
      </c>
      <c r="E3672" s="1" t="str">
        <f>IF(Origen[[#This Row],[Genero Sin Depurar]]="","Desconocido",Origen[[#This Row],[Genero Sin Depurar]])</f>
        <v>Female</v>
      </c>
      <c r="F3672" s="1" t="s">
        <v>107</v>
      </c>
      <c r="G3672" s="1" t="s">
        <v>4</v>
      </c>
      <c r="H3672" s="2">
        <v>52638</v>
      </c>
      <c r="I3672" s="2" t="str">
        <f>TEXT(Origen[[#This Row],[Fecha Compra]],"dddd")</f>
        <v>jueves</v>
      </c>
      <c r="J3672" s="7" t="str">
        <f>TEXT(MONTH(Origen[[#This Row],[Fecha Compra]]),"MM")</f>
        <v>01</v>
      </c>
      <c r="K3672" s="7">
        <f>YEAR(Origen[[#This Row],[Fecha Compra]])</f>
        <v>2044</v>
      </c>
      <c r="L3672">
        <v>31</v>
      </c>
      <c r="M3672">
        <v>28</v>
      </c>
      <c r="N3672">
        <f>Origen[[#This Row],[Unidades]]*Origen[[#This Row],[PVP]]</f>
        <v>868</v>
      </c>
      <c r="O3672" s="1" t="s">
        <v>25</v>
      </c>
      <c r="P3672" s="1" t="s">
        <v>26</v>
      </c>
      <c r="Q3672" s="1" t="s">
        <v>51</v>
      </c>
      <c r="R3672" s="1" t="s">
        <v>35</v>
      </c>
      <c r="S3672" s="1" t="s">
        <v>52</v>
      </c>
      <c r="T3672" s="1" t="s">
        <v>57</v>
      </c>
      <c r="U3672" s="1" t="s">
        <v>11</v>
      </c>
    </row>
    <row r="3673" spans="1:21" x14ac:dyDescent="0.25">
      <c r="A3673">
        <v>3675</v>
      </c>
      <c r="B3673">
        <f>IF(IFERROR(VLOOKUP(Origen[[#This Row],[Customer ID]],A3674:A7572,1,FALSE),0)&gt;0,1,0)</f>
        <v>0</v>
      </c>
      <c r="C3673">
        <v>35</v>
      </c>
      <c r="D3673" s="1" t="s">
        <v>134</v>
      </c>
      <c r="E3673" s="1" t="str">
        <f>IF(Origen[[#This Row],[Genero Sin Depurar]]="","Desconocido",Origen[[#This Row],[Genero Sin Depurar]])</f>
        <v>Female</v>
      </c>
      <c r="F3673" s="1" t="s">
        <v>48</v>
      </c>
      <c r="G3673" s="1" t="s">
        <v>49</v>
      </c>
      <c r="H3673" s="2">
        <v>52640</v>
      </c>
      <c r="I3673" s="2" t="str">
        <f>TEXT(Origen[[#This Row],[Fecha Compra]],"dddd")</f>
        <v>sábado</v>
      </c>
      <c r="J3673" s="7" t="str">
        <f>TEXT(MONTH(Origen[[#This Row],[Fecha Compra]]),"MM")</f>
        <v>01</v>
      </c>
      <c r="K3673" s="7">
        <f>YEAR(Origen[[#This Row],[Fecha Compra]])</f>
        <v>2044</v>
      </c>
      <c r="L3673">
        <v>41</v>
      </c>
      <c r="M3673">
        <v>65</v>
      </c>
      <c r="N3673">
        <f>Origen[[#This Row],[Unidades]]*Origen[[#This Row],[PVP]]</f>
        <v>2665</v>
      </c>
      <c r="O3673" s="1" t="s">
        <v>131</v>
      </c>
      <c r="P3673" s="1" t="s">
        <v>26</v>
      </c>
      <c r="Q3673" s="1" t="s">
        <v>126</v>
      </c>
      <c r="R3673" s="1" t="s">
        <v>8</v>
      </c>
      <c r="S3673" s="1" t="s">
        <v>52</v>
      </c>
      <c r="T3673" s="1" t="s">
        <v>10</v>
      </c>
      <c r="U3673" s="1" t="s">
        <v>11</v>
      </c>
    </row>
    <row r="3674" spans="1:21" x14ac:dyDescent="0.25">
      <c r="A3674">
        <v>3676</v>
      </c>
      <c r="B3674">
        <f>IF(IFERROR(VLOOKUP(Origen[[#This Row],[Customer ID]],A3675:A7573,1,FALSE),0)&gt;0,1,0)</f>
        <v>0</v>
      </c>
      <c r="C3674">
        <v>70</v>
      </c>
      <c r="D3674" s="1" t="s">
        <v>134</v>
      </c>
      <c r="E3674" s="1" t="str">
        <f>IF(Origen[[#This Row],[Genero Sin Depurar]]="","Desconocido",Origen[[#This Row],[Genero Sin Depurar]])</f>
        <v>Female</v>
      </c>
      <c r="F3674" s="1" t="s">
        <v>106</v>
      </c>
      <c r="G3674" s="1" t="s">
        <v>49</v>
      </c>
      <c r="H3674" s="2">
        <v>52642</v>
      </c>
      <c r="I3674" s="2" t="str">
        <f>TEXT(Origen[[#This Row],[Fecha Compra]],"dddd")</f>
        <v>lunes</v>
      </c>
      <c r="J3674" s="7" t="str">
        <f>TEXT(MONTH(Origen[[#This Row],[Fecha Compra]]),"MM")</f>
        <v>01</v>
      </c>
      <c r="K3674" s="7">
        <f>YEAR(Origen[[#This Row],[Fecha Compra]])</f>
        <v>2044</v>
      </c>
      <c r="L3674">
        <v>3</v>
      </c>
      <c r="M3674">
        <v>80</v>
      </c>
      <c r="N3674">
        <f>Origen[[#This Row],[Unidades]]*Origen[[#This Row],[PVP]]</f>
        <v>240</v>
      </c>
      <c r="O3674" s="1" t="s">
        <v>123</v>
      </c>
      <c r="P3674" s="1" t="s">
        <v>26</v>
      </c>
      <c r="Q3674" s="1" t="s">
        <v>34</v>
      </c>
      <c r="R3674" s="1" t="s">
        <v>8</v>
      </c>
      <c r="S3674" s="1" t="s">
        <v>9</v>
      </c>
      <c r="T3674" s="1" t="s">
        <v>57</v>
      </c>
      <c r="U3674" s="1" t="s">
        <v>70</v>
      </c>
    </row>
    <row r="3675" spans="1:21" x14ac:dyDescent="0.25">
      <c r="A3675">
        <v>3677</v>
      </c>
      <c r="B3675">
        <f>IF(IFERROR(VLOOKUP(Origen[[#This Row],[Customer ID]],A3676:A7574,1,FALSE),0)&gt;0,1,0)</f>
        <v>0</v>
      </c>
      <c r="C3675">
        <v>19</v>
      </c>
      <c r="D3675" s="1" t="s">
        <v>134</v>
      </c>
      <c r="E3675" s="1" t="str">
        <f>IF(Origen[[#This Row],[Genero Sin Depurar]]="","Desconocido",Origen[[#This Row],[Genero Sin Depurar]])</f>
        <v>Female</v>
      </c>
      <c r="F3675" s="1" t="s">
        <v>88</v>
      </c>
      <c r="G3675" s="1" t="s">
        <v>49</v>
      </c>
      <c r="H3675" s="2">
        <v>52644</v>
      </c>
      <c r="I3675" s="2" t="str">
        <f>TEXT(Origen[[#This Row],[Fecha Compra]],"dddd")</f>
        <v>miércoles</v>
      </c>
      <c r="J3675" s="7" t="str">
        <f>TEXT(MONTH(Origen[[#This Row],[Fecha Compra]]),"MM")</f>
        <v>01</v>
      </c>
      <c r="K3675" s="7">
        <f>YEAR(Origen[[#This Row],[Fecha Compra]])</f>
        <v>2044</v>
      </c>
      <c r="L3675">
        <v>16</v>
      </c>
      <c r="M3675">
        <v>94</v>
      </c>
      <c r="N3675">
        <f>Origen[[#This Row],[Unidades]]*Origen[[#This Row],[PVP]]</f>
        <v>1504</v>
      </c>
      <c r="O3675" s="1" t="s">
        <v>132</v>
      </c>
      <c r="P3675" s="1" t="s">
        <v>18</v>
      </c>
      <c r="Q3675" s="1" t="s">
        <v>67</v>
      </c>
      <c r="R3675" s="1" t="s">
        <v>19</v>
      </c>
      <c r="S3675" s="1" t="s">
        <v>20</v>
      </c>
      <c r="T3675" s="1" t="s">
        <v>28</v>
      </c>
      <c r="U3675" s="1" t="s">
        <v>70</v>
      </c>
    </row>
    <row r="3676" spans="1:21" x14ac:dyDescent="0.25">
      <c r="A3676">
        <v>3678</v>
      </c>
      <c r="B3676">
        <f>IF(IFERROR(VLOOKUP(Origen[[#This Row],[Customer ID]],A3677:A7575,1,FALSE),0)&gt;0,1,0)</f>
        <v>0</v>
      </c>
      <c r="C3676">
        <v>32</v>
      </c>
      <c r="D3676" s="1" t="s">
        <v>134</v>
      </c>
      <c r="E3676" s="1" t="str">
        <f>IF(Origen[[#This Row],[Genero Sin Depurar]]="","Desconocido",Origen[[#This Row],[Genero Sin Depurar]])</f>
        <v>Female</v>
      </c>
      <c r="F3676" s="1" t="s">
        <v>114</v>
      </c>
      <c r="G3676" s="1" t="s">
        <v>49</v>
      </c>
      <c r="H3676" s="2">
        <v>52646</v>
      </c>
      <c r="I3676" s="2" t="str">
        <f>TEXT(Origen[[#This Row],[Fecha Compra]],"dddd")</f>
        <v>viernes</v>
      </c>
      <c r="J3676" s="7" t="str">
        <f>TEXT(MONTH(Origen[[#This Row],[Fecha Compra]]),"MM")</f>
        <v>01</v>
      </c>
      <c r="K3676" s="7">
        <f>YEAR(Origen[[#This Row],[Fecha Compra]])</f>
        <v>2044</v>
      </c>
      <c r="L3676">
        <v>43</v>
      </c>
      <c r="M3676">
        <v>30</v>
      </c>
      <c r="N3676">
        <f>Origen[[#This Row],[Unidades]]*Origen[[#This Row],[PVP]]</f>
        <v>1290</v>
      </c>
      <c r="O3676" s="1" t="s">
        <v>133</v>
      </c>
      <c r="P3676" s="1" t="s">
        <v>26</v>
      </c>
      <c r="Q3676" s="1" t="s">
        <v>7</v>
      </c>
      <c r="R3676" s="1" t="s">
        <v>39</v>
      </c>
      <c r="S3676" s="1" t="s">
        <v>36</v>
      </c>
      <c r="T3676" s="1" t="s">
        <v>15</v>
      </c>
      <c r="U3676" s="1" t="s">
        <v>31</v>
      </c>
    </row>
    <row r="3677" spans="1:21" x14ac:dyDescent="0.25">
      <c r="A3677">
        <v>3679</v>
      </c>
      <c r="B3677">
        <f>IF(IFERROR(VLOOKUP(Origen[[#This Row],[Customer ID]],A3678:A7576,1,FALSE),0)&gt;0,1,0)</f>
        <v>0</v>
      </c>
      <c r="C3677">
        <v>56</v>
      </c>
      <c r="D3677" s="1" t="s">
        <v>134</v>
      </c>
      <c r="E3677" s="1" t="str">
        <f>IF(Origen[[#This Row],[Genero Sin Depurar]]="","Desconocido",Origen[[#This Row],[Genero Sin Depurar]])</f>
        <v>Female</v>
      </c>
      <c r="F3677" s="1" t="s">
        <v>37</v>
      </c>
      <c r="G3677" s="1" t="s">
        <v>4</v>
      </c>
      <c r="H3677" s="2">
        <v>52648</v>
      </c>
      <c r="I3677" s="2" t="str">
        <f>TEXT(Origen[[#This Row],[Fecha Compra]],"dddd")</f>
        <v>domingo</v>
      </c>
      <c r="J3677" s="7" t="str">
        <f>TEXT(MONTH(Origen[[#This Row],[Fecha Compra]]),"MM")</f>
        <v>01</v>
      </c>
      <c r="K3677" s="7">
        <f>YEAR(Origen[[#This Row],[Fecha Compra]])</f>
        <v>2044</v>
      </c>
      <c r="L3677">
        <v>29</v>
      </c>
      <c r="M3677">
        <v>45</v>
      </c>
      <c r="N3677">
        <f>Origen[[#This Row],[Unidades]]*Origen[[#This Row],[PVP]]</f>
        <v>1305</v>
      </c>
      <c r="O3677" s="1" t="s">
        <v>87</v>
      </c>
      <c r="P3677" s="1" t="s">
        <v>18</v>
      </c>
      <c r="Q3677" s="1" t="s">
        <v>100</v>
      </c>
      <c r="R3677" s="1" t="s">
        <v>39</v>
      </c>
      <c r="S3677" s="1" t="s">
        <v>36</v>
      </c>
      <c r="T3677" s="1" t="s">
        <v>57</v>
      </c>
      <c r="U3677" s="1" t="s">
        <v>11</v>
      </c>
    </row>
    <row r="3678" spans="1:21" x14ac:dyDescent="0.25">
      <c r="A3678">
        <v>3680</v>
      </c>
      <c r="B3678">
        <f>IF(IFERROR(VLOOKUP(Origen[[#This Row],[Customer ID]],A3679:A7577,1,FALSE),0)&gt;0,1,0)</f>
        <v>0</v>
      </c>
      <c r="C3678">
        <v>53</v>
      </c>
      <c r="D3678" s="1" t="s">
        <v>134</v>
      </c>
      <c r="E3678" s="1" t="str">
        <f>IF(Origen[[#This Row],[Genero Sin Depurar]]="","Desconocido",Origen[[#This Row],[Genero Sin Depurar]])</f>
        <v>Female</v>
      </c>
      <c r="F3678" s="1" t="s">
        <v>44</v>
      </c>
      <c r="G3678" s="1" t="s">
        <v>45</v>
      </c>
      <c r="H3678" s="2">
        <v>52650</v>
      </c>
      <c r="I3678" s="2" t="str">
        <f>TEXT(Origen[[#This Row],[Fecha Compra]],"dddd")</f>
        <v>martes</v>
      </c>
      <c r="J3678" s="7" t="str">
        <f>TEXT(MONTH(Origen[[#This Row],[Fecha Compra]]),"MM")</f>
        <v>01</v>
      </c>
      <c r="K3678" s="7">
        <f>YEAR(Origen[[#This Row],[Fecha Compra]])</f>
        <v>2044</v>
      </c>
      <c r="L3678">
        <v>5</v>
      </c>
      <c r="M3678">
        <v>91</v>
      </c>
      <c r="N3678">
        <f>Origen[[#This Row],[Unidades]]*Origen[[#This Row],[PVP]]</f>
        <v>455</v>
      </c>
      <c r="O3678" s="1" t="s">
        <v>117</v>
      </c>
      <c r="P3678" s="1" t="s">
        <v>26</v>
      </c>
      <c r="Q3678" s="1" t="s">
        <v>65</v>
      </c>
      <c r="R3678" s="1" t="s">
        <v>35</v>
      </c>
      <c r="S3678" s="1" t="s">
        <v>56</v>
      </c>
      <c r="T3678" s="1" t="s">
        <v>15</v>
      </c>
      <c r="U3678" s="1" t="s">
        <v>58</v>
      </c>
    </row>
    <row r="3679" spans="1:21" x14ac:dyDescent="0.25">
      <c r="A3679">
        <v>3681</v>
      </c>
      <c r="B3679">
        <f>IF(IFERROR(VLOOKUP(Origen[[#This Row],[Customer ID]],A3680:A7578,1,FALSE),0)&gt;0,1,0)</f>
        <v>0</v>
      </c>
      <c r="C3679">
        <v>22</v>
      </c>
      <c r="D3679" s="1" t="s">
        <v>134</v>
      </c>
      <c r="E3679" s="1" t="str">
        <f>IF(Origen[[#This Row],[Genero Sin Depurar]]="","Desconocido",Origen[[#This Row],[Genero Sin Depurar]])</f>
        <v>Female</v>
      </c>
      <c r="F3679" s="1" t="s">
        <v>71</v>
      </c>
      <c r="G3679" s="1" t="s">
        <v>49</v>
      </c>
      <c r="H3679" s="2">
        <v>52652</v>
      </c>
      <c r="I3679" s="2" t="str">
        <f>TEXT(Origen[[#This Row],[Fecha Compra]],"dddd")</f>
        <v>jueves</v>
      </c>
      <c r="J3679" s="7" t="str">
        <f>TEXT(MONTH(Origen[[#This Row],[Fecha Compra]]),"MM")</f>
        <v>01</v>
      </c>
      <c r="K3679" s="7">
        <f>YEAR(Origen[[#This Row],[Fecha Compra]])</f>
        <v>2044</v>
      </c>
      <c r="L3679">
        <v>30</v>
      </c>
      <c r="M3679">
        <v>36</v>
      </c>
      <c r="N3679">
        <f>Origen[[#This Row],[Unidades]]*Origen[[#This Row],[PVP]]</f>
        <v>1080</v>
      </c>
      <c r="O3679" s="1" t="s">
        <v>128</v>
      </c>
      <c r="P3679" s="1" t="s">
        <v>18</v>
      </c>
      <c r="Q3679" s="1" t="s">
        <v>126</v>
      </c>
      <c r="R3679" s="1" t="s">
        <v>8</v>
      </c>
      <c r="S3679" s="1" t="s">
        <v>36</v>
      </c>
      <c r="T3679" s="1" t="s">
        <v>68</v>
      </c>
      <c r="U3679" s="1" t="s">
        <v>40</v>
      </c>
    </row>
    <row r="3680" spans="1:21" x14ac:dyDescent="0.25">
      <c r="A3680">
        <v>3682</v>
      </c>
      <c r="B3680">
        <f>IF(IFERROR(VLOOKUP(Origen[[#This Row],[Customer ID]],A3681:A7579,1,FALSE),0)&gt;0,1,0)</f>
        <v>0</v>
      </c>
      <c r="C3680">
        <v>26</v>
      </c>
      <c r="D3680" s="1" t="s">
        <v>134</v>
      </c>
      <c r="E3680" s="1" t="str">
        <f>IF(Origen[[#This Row],[Genero Sin Depurar]]="","Desconocido",Origen[[#This Row],[Genero Sin Depurar]])</f>
        <v>Female</v>
      </c>
      <c r="F3680" s="1" t="s">
        <v>125</v>
      </c>
      <c r="G3680" s="1" t="s">
        <v>49</v>
      </c>
      <c r="H3680" s="2">
        <v>52654</v>
      </c>
      <c r="I3680" s="2" t="str">
        <f>TEXT(Origen[[#This Row],[Fecha Compra]],"dddd")</f>
        <v>sábado</v>
      </c>
      <c r="J3680" s="7" t="str">
        <f>TEXT(MONTH(Origen[[#This Row],[Fecha Compra]]),"MM")</f>
        <v>01</v>
      </c>
      <c r="K3680" s="7">
        <f>YEAR(Origen[[#This Row],[Fecha Compra]])</f>
        <v>2044</v>
      </c>
      <c r="L3680">
        <v>33</v>
      </c>
      <c r="M3680">
        <v>73</v>
      </c>
      <c r="N3680">
        <f>Origen[[#This Row],[Unidades]]*Origen[[#This Row],[PVP]]</f>
        <v>2409</v>
      </c>
      <c r="O3680" s="1" t="s">
        <v>121</v>
      </c>
      <c r="P3680" s="1" t="s">
        <v>74</v>
      </c>
      <c r="Q3680" s="1" t="s">
        <v>118</v>
      </c>
      <c r="R3680" s="1" t="s">
        <v>39</v>
      </c>
      <c r="S3680" s="1" t="s">
        <v>27</v>
      </c>
      <c r="T3680" s="1" t="s">
        <v>68</v>
      </c>
      <c r="U3680" s="1" t="s">
        <v>70</v>
      </c>
    </row>
    <row r="3681" spans="1:21" x14ac:dyDescent="0.25">
      <c r="A3681">
        <v>3683</v>
      </c>
      <c r="B3681">
        <f>IF(IFERROR(VLOOKUP(Origen[[#This Row],[Customer ID]],A3682:A7580,1,FALSE),0)&gt;0,1,0)</f>
        <v>0</v>
      </c>
      <c r="C3681">
        <v>42</v>
      </c>
      <c r="D3681" s="1" t="s">
        <v>134</v>
      </c>
      <c r="E3681" s="1" t="str">
        <f>IF(Origen[[#This Row],[Genero Sin Depurar]]="","Desconocido",Origen[[#This Row],[Genero Sin Depurar]])</f>
        <v>Female</v>
      </c>
      <c r="F3681" s="1" t="s">
        <v>37</v>
      </c>
      <c r="G3681" s="1" t="s">
        <v>4</v>
      </c>
      <c r="H3681" s="2">
        <v>52656</v>
      </c>
      <c r="I3681" s="2" t="str">
        <f>TEXT(Origen[[#This Row],[Fecha Compra]],"dddd")</f>
        <v>lunes</v>
      </c>
      <c r="J3681" s="7" t="str">
        <f>TEXT(MONTH(Origen[[#This Row],[Fecha Compra]]),"MM")</f>
        <v>01</v>
      </c>
      <c r="K3681" s="7">
        <f>YEAR(Origen[[#This Row],[Fecha Compra]])</f>
        <v>2044</v>
      </c>
      <c r="L3681">
        <v>46</v>
      </c>
      <c r="M3681">
        <v>60</v>
      </c>
      <c r="N3681">
        <f>Origen[[#This Row],[Unidades]]*Origen[[#This Row],[PVP]]</f>
        <v>2760</v>
      </c>
      <c r="O3681" s="1" t="s">
        <v>33</v>
      </c>
      <c r="P3681" s="1" t="s">
        <v>26</v>
      </c>
      <c r="Q3681" s="1" t="s">
        <v>14</v>
      </c>
      <c r="R3681" s="1" t="s">
        <v>39</v>
      </c>
      <c r="S3681" s="1" t="s">
        <v>56</v>
      </c>
      <c r="T3681" s="1" t="s">
        <v>10</v>
      </c>
      <c r="U3681" s="1" t="s">
        <v>58</v>
      </c>
    </row>
    <row r="3682" spans="1:21" x14ac:dyDescent="0.25">
      <c r="A3682">
        <v>3684</v>
      </c>
      <c r="B3682">
        <f>IF(IFERROR(VLOOKUP(Origen[[#This Row],[Customer ID]],A3683:A7581,1,FALSE),0)&gt;0,1,0)</f>
        <v>0</v>
      </c>
      <c r="C3682">
        <v>30</v>
      </c>
      <c r="D3682" s="1" t="s">
        <v>134</v>
      </c>
      <c r="E3682" s="1" t="str">
        <f>IF(Origen[[#This Row],[Genero Sin Depurar]]="","Desconocido",Origen[[#This Row],[Genero Sin Depurar]])</f>
        <v>Female</v>
      </c>
      <c r="F3682" s="1" t="s">
        <v>107</v>
      </c>
      <c r="G3682" s="1" t="s">
        <v>4</v>
      </c>
      <c r="H3682" s="2">
        <v>52658</v>
      </c>
      <c r="I3682" s="2" t="str">
        <f>TEXT(Origen[[#This Row],[Fecha Compra]],"dddd")</f>
        <v>miércoles</v>
      </c>
      <c r="J3682" s="7" t="str">
        <f>TEXT(MONTH(Origen[[#This Row],[Fecha Compra]]),"MM")</f>
        <v>01</v>
      </c>
      <c r="K3682" s="7">
        <f>YEAR(Origen[[#This Row],[Fecha Compra]])</f>
        <v>2044</v>
      </c>
      <c r="L3682">
        <v>17</v>
      </c>
      <c r="M3682">
        <v>77</v>
      </c>
      <c r="N3682">
        <f>Origen[[#This Row],[Unidades]]*Origen[[#This Row],[PVP]]</f>
        <v>1309</v>
      </c>
      <c r="O3682" s="1" t="s">
        <v>73</v>
      </c>
      <c r="P3682" s="1" t="s">
        <v>26</v>
      </c>
      <c r="Q3682" s="1" t="s">
        <v>55</v>
      </c>
      <c r="R3682" s="1" t="s">
        <v>8</v>
      </c>
      <c r="S3682" s="1" t="s">
        <v>20</v>
      </c>
      <c r="T3682" s="1" t="s">
        <v>10</v>
      </c>
      <c r="U3682" s="1" t="s">
        <v>11</v>
      </c>
    </row>
    <row r="3683" spans="1:21" x14ac:dyDescent="0.25">
      <c r="A3683">
        <v>3685</v>
      </c>
      <c r="B3683">
        <f>IF(IFERROR(VLOOKUP(Origen[[#This Row],[Customer ID]],A3684:A7582,1,FALSE),0)&gt;0,1,0)</f>
        <v>0</v>
      </c>
      <c r="C3683">
        <v>29</v>
      </c>
      <c r="D3683" s="1" t="s">
        <v>134</v>
      </c>
      <c r="E3683" s="1" t="str">
        <f>IF(Origen[[#This Row],[Genero Sin Depurar]]="","Desconocido",Origen[[#This Row],[Genero Sin Depurar]])</f>
        <v>Female</v>
      </c>
      <c r="F3683" s="1" t="s">
        <v>69</v>
      </c>
      <c r="G3683" s="1" t="s">
        <v>4</v>
      </c>
      <c r="H3683" s="2">
        <v>52660</v>
      </c>
      <c r="I3683" s="2" t="str">
        <f>TEXT(Origen[[#This Row],[Fecha Compra]],"dddd")</f>
        <v>viernes</v>
      </c>
      <c r="J3683" s="7" t="str">
        <f>TEXT(MONTH(Origen[[#This Row],[Fecha Compra]]),"MM")</f>
        <v>01</v>
      </c>
      <c r="K3683" s="7">
        <f>YEAR(Origen[[#This Row],[Fecha Compra]])</f>
        <v>2044</v>
      </c>
      <c r="L3683">
        <v>47</v>
      </c>
      <c r="M3683">
        <v>86</v>
      </c>
      <c r="N3683">
        <f>Origen[[#This Row],[Unidades]]*Origen[[#This Row],[PVP]]</f>
        <v>4042</v>
      </c>
      <c r="O3683" s="1" t="s">
        <v>120</v>
      </c>
      <c r="P3683" s="1" t="s">
        <v>6</v>
      </c>
      <c r="Q3683" s="1" t="s">
        <v>43</v>
      </c>
      <c r="R3683" s="1" t="s">
        <v>19</v>
      </c>
      <c r="S3683" s="1" t="s">
        <v>20</v>
      </c>
      <c r="T3683" s="1" t="s">
        <v>21</v>
      </c>
      <c r="U3683" s="1" t="s">
        <v>58</v>
      </c>
    </row>
    <row r="3684" spans="1:21" x14ac:dyDescent="0.25">
      <c r="A3684">
        <v>3686</v>
      </c>
      <c r="B3684">
        <f>IF(IFERROR(VLOOKUP(Origen[[#This Row],[Customer ID]],A3685:A7583,1,FALSE),0)&gt;0,1,0)</f>
        <v>0</v>
      </c>
      <c r="C3684">
        <v>47</v>
      </c>
      <c r="D3684" s="1" t="s">
        <v>134</v>
      </c>
      <c r="E3684" s="1" t="str">
        <f>IF(Origen[[#This Row],[Genero Sin Depurar]]="","Desconocido",Origen[[#This Row],[Genero Sin Depurar]])</f>
        <v>Female</v>
      </c>
      <c r="F3684" s="1" t="s">
        <v>41</v>
      </c>
      <c r="G3684" s="1" t="s">
        <v>4</v>
      </c>
      <c r="H3684" s="2">
        <v>52662</v>
      </c>
      <c r="I3684" s="2" t="str">
        <f>TEXT(Origen[[#This Row],[Fecha Compra]],"dddd")</f>
        <v>domingo</v>
      </c>
      <c r="J3684" s="7" t="str">
        <f>TEXT(MONTH(Origen[[#This Row],[Fecha Compra]]),"MM")</f>
        <v>01</v>
      </c>
      <c r="K3684" s="7">
        <f>YEAR(Origen[[#This Row],[Fecha Compra]])</f>
        <v>2044</v>
      </c>
      <c r="L3684">
        <v>17</v>
      </c>
      <c r="M3684">
        <v>42</v>
      </c>
      <c r="N3684">
        <f>Origen[[#This Row],[Unidades]]*Origen[[#This Row],[PVP]]</f>
        <v>714</v>
      </c>
      <c r="O3684" s="1" t="s">
        <v>104</v>
      </c>
      <c r="P3684" s="1" t="s">
        <v>6</v>
      </c>
      <c r="Q3684" s="1" t="s">
        <v>90</v>
      </c>
      <c r="R3684" s="1" t="s">
        <v>35</v>
      </c>
      <c r="S3684" s="1" t="s">
        <v>36</v>
      </c>
      <c r="T3684" s="1" t="s">
        <v>15</v>
      </c>
      <c r="U3684" s="1" t="s">
        <v>58</v>
      </c>
    </row>
    <row r="3685" spans="1:21" x14ac:dyDescent="0.25">
      <c r="A3685">
        <v>3687</v>
      </c>
      <c r="B3685">
        <f>IF(IFERROR(VLOOKUP(Origen[[#This Row],[Customer ID]],A3686:A7584,1,FALSE),0)&gt;0,1,0)</f>
        <v>0</v>
      </c>
      <c r="C3685">
        <v>59</v>
      </c>
      <c r="D3685" s="1" t="s">
        <v>134</v>
      </c>
      <c r="E3685" s="1" t="str">
        <f>IF(Origen[[#This Row],[Genero Sin Depurar]]="","Desconocido",Origen[[#This Row],[Genero Sin Depurar]])</f>
        <v>Female</v>
      </c>
      <c r="F3685" s="1" t="s">
        <v>23</v>
      </c>
      <c r="G3685" s="1" t="s">
        <v>24</v>
      </c>
      <c r="H3685" s="2">
        <v>52664</v>
      </c>
      <c r="I3685" s="2" t="str">
        <f>TEXT(Origen[[#This Row],[Fecha Compra]],"dddd")</f>
        <v>martes</v>
      </c>
      <c r="J3685" s="7" t="str">
        <f>TEXT(MONTH(Origen[[#This Row],[Fecha Compra]]),"MM")</f>
        <v>01</v>
      </c>
      <c r="K3685" s="7">
        <f>YEAR(Origen[[#This Row],[Fecha Compra]])</f>
        <v>2044</v>
      </c>
      <c r="L3685">
        <v>17</v>
      </c>
      <c r="M3685">
        <v>70</v>
      </c>
      <c r="N3685">
        <f>Origen[[#This Row],[Unidades]]*Origen[[#This Row],[PVP]]</f>
        <v>1190</v>
      </c>
      <c r="O3685" s="1" t="s">
        <v>42</v>
      </c>
      <c r="P3685" s="1" t="s">
        <v>26</v>
      </c>
      <c r="Q3685" s="1" t="s">
        <v>43</v>
      </c>
      <c r="R3685" s="1" t="s">
        <v>19</v>
      </c>
      <c r="S3685" s="1" t="s">
        <v>20</v>
      </c>
      <c r="T3685" s="1" t="s">
        <v>15</v>
      </c>
      <c r="U3685" s="1" t="s">
        <v>58</v>
      </c>
    </row>
    <row r="3686" spans="1:21" x14ac:dyDescent="0.25">
      <c r="A3686">
        <v>3688</v>
      </c>
      <c r="B3686">
        <f>IF(IFERROR(VLOOKUP(Origen[[#This Row],[Customer ID]],A3687:A7585,1,FALSE),0)&gt;0,1,0)</f>
        <v>0</v>
      </c>
      <c r="C3686">
        <v>34</v>
      </c>
      <c r="D3686" s="1" t="s">
        <v>134</v>
      </c>
      <c r="E3686" s="1" t="str">
        <f>IF(Origen[[#This Row],[Genero Sin Depurar]]="","Desconocido",Origen[[#This Row],[Genero Sin Depurar]])</f>
        <v>Female</v>
      </c>
      <c r="F3686" s="1" t="s">
        <v>37</v>
      </c>
      <c r="G3686" s="1" t="s">
        <v>4</v>
      </c>
      <c r="H3686" s="2">
        <v>52666</v>
      </c>
      <c r="I3686" s="2" t="str">
        <f>TEXT(Origen[[#This Row],[Fecha Compra]],"dddd")</f>
        <v>jueves</v>
      </c>
      <c r="J3686" s="7" t="str">
        <f>TEXT(MONTH(Origen[[#This Row],[Fecha Compra]]),"MM")</f>
        <v>01</v>
      </c>
      <c r="K3686" s="7">
        <f>YEAR(Origen[[#This Row],[Fecha Compra]])</f>
        <v>2044</v>
      </c>
      <c r="L3686">
        <v>28</v>
      </c>
      <c r="M3686">
        <v>44</v>
      </c>
      <c r="N3686">
        <f>Origen[[#This Row],[Unidades]]*Origen[[#This Row],[PVP]]</f>
        <v>1232</v>
      </c>
      <c r="O3686" s="1" t="s">
        <v>54</v>
      </c>
      <c r="P3686" s="1" t="s">
        <v>6</v>
      </c>
      <c r="Q3686" s="1" t="s">
        <v>75</v>
      </c>
      <c r="R3686" s="1" t="s">
        <v>35</v>
      </c>
      <c r="S3686" s="1" t="s">
        <v>27</v>
      </c>
      <c r="T3686" s="1" t="s">
        <v>57</v>
      </c>
      <c r="U3686" s="1" t="s">
        <v>79</v>
      </c>
    </row>
    <row r="3687" spans="1:21" x14ac:dyDescent="0.25">
      <c r="A3687">
        <v>3689</v>
      </c>
      <c r="B3687">
        <f>IF(IFERROR(VLOOKUP(Origen[[#This Row],[Customer ID]],A3688:A7586,1,FALSE),0)&gt;0,1,0)</f>
        <v>0</v>
      </c>
      <c r="C3687">
        <v>52</v>
      </c>
      <c r="D3687" s="1" t="s">
        <v>134</v>
      </c>
      <c r="E3687" s="1" t="str">
        <f>IF(Origen[[#This Row],[Genero Sin Depurar]]="","Desconocido",Origen[[#This Row],[Genero Sin Depurar]])</f>
        <v>Female</v>
      </c>
      <c r="F3687" s="1" t="s">
        <v>71</v>
      </c>
      <c r="G3687" s="1" t="s">
        <v>49</v>
      </c>
      <c r="H3687" s="2">
        <v>52668</v>
      </c>
      <c r="I3687" s="2" t="str">
        <f>TEXT(Origen[[#This Row],[Fecha Compra]],"dddd")</f>
        <v>sábado</v>
      </c>
      <c r="J3687" s="7" t="str">
        <f>TEXT(MONTH(Origen[[#This Row],[Fecha Compra]]),"MM")</f>
        <v>01</v>
      </c>
      <c r="K3687" s="7">
        <f>YEAR(Origen[[#This Row],[Fecha Compra]])</f>
        <v>2044</v>
      </c>
      <c r="L3687">
        <v>8</v>
      </c>
      <c r="M3687">
        <v>91</v>
      </c>
      <c r="N3687">
        <f>Origen[[#This Row],[Unidades]]*Origen[[#This Row],[PVP]]</f>
        <v>728</v>
      </c>
      <c r="O3687" s="1" t="s">
        <v>46</v>
      </c>
      <c r="P3687" s="1" t="s">
        <v>6</v>
      </c>
      <c r="Q3687" s="1" t="s">
        <v>34</v>
      </c>
      <c r="R3687" s="1" t="s">
        <v>19</v>
      </c>
      <c r="S3687" s="1" t="s">
        <v>27</v>
      </c>
      <c r="T3687" s="1" t="s">
        <v>15</v>
      </c>
      <c r="U3687" s="1" t="s">
        <v>70</v>
      </c>
    </row>
    <row r="3688" spans="1:21" x14ac:dyDescent="0.25">
      <c r="A3688">
        <v>3690</v>
      </c>
      <c r="B3688">
        <f>IF(IFERROR(VLOOKUP(Origen[[#This Row],[Customer ID]],A3689:A7587,1,FALSE),0)&gt;0,1,0)</f>
        <v>0</v>
      </c>
      <c r="C3688">
        <v>47</v>
      </c>
      <c r="D3688" s="1" t="s">
        <v>134</v>
      </c>
      <c r="E3688" s="1" t="str">
        <f>IF(Origen[[#This Row],[Genero Sin Depurar]]="","Desconocido",Origen[[#This Row],[Genero Sin Depurar]])</f>
        <v>Female</v>
      </c>
      <c r="F3688" s="1" t="s">
        <v>88</v>
      </c>
      <c r="G3688" s="1" t="s">
        <v>49</v>
      </c>
      <c r="H3688" s="2">
        <v>52670</v>
      </c>
      <c r="I3688" s="2" t="str">
        <f>TEXT(Origen[[#This Row],[Fecha Compra]],"dddd")</f>
        <v>lunes</v>
      </c>
      <c r="J3688" s="7" t="str">
        <f>TEXT(MONTH(Origen[[#This Row],[Fecha Compra]]),"MM")</f>
        <v>01</v>
      </c>
      <c r="K3688" s="7">
        <f>YEAR(Origen[[#This Row],[Fecha Compra]])</f>
        <v>2044</v>
      </c>
      <c r="L3688">
        <v>8</v>
      </c>
      <c r="M3688">
        <v>30</v>
      </c>
      <c r="N3688">
        <f>Origen[[#This Row],[Unidades]]*Origen[[#This Row],[PVP]]</f>
        <v>240</v>
      </c>
      <c r="O3688" s="1" t="s">
        <v>113</v>
      </c>
      <c r="P3688" s="1" t="s">
        <v>6</v>
      </c>
      <c r="Q3688" s="1" t="s">
        <v>90</v>
      </c>
      <c r="R3688" s="1" t="s">
        <v>39</v>
      </c>
      <c r="S3688" s="1" t="s">
        <v>36</v>
      </c>
      <c r="T3688" s="1" t="s">
        <v>57</v>
      </c>
      <c r="U3688" s="1" t="s">
        <v>40</v>
      </c>
    </row>
    <row r="3689" spans="1:21" x14ac:dyDescent="0.25">
      <c r="A3689">
        <v>3691</v>
      </c>
      <c r="B3689">
        <f>IF(IFERROR(VLOOKUP(Origen[[#This Row],[Customer ID]],A3690:A7588,1,FALSE),0)&gt;0,1,0)</f>
        <v>0</v>
      </c>
      <c r="C3689">
        <v>24</v>
      </c>
      <c r="D3689" s="1" t="s">
        <v>134</v>
      </c>
      <c r="E3689" s="1" t="str">
        <f>IF(Origen[[#This Row],[Genero Sin Depurar]]="","Desconocido",Origen[[#This Row],[Genero Sin Depurar]])</f>
        <v>Female</v>
      </c>
      <c r="F3689" s="1" t="s">
        <v>3</v>
      </c>
      <c r="G3689" s="1" t="s">
        <v>4</v>
      </c>
      <c r="H3689" s="2">
        <v>52672</v>
      </c>
      <c r="I3689" s="2" t="str">
        <f>TEXT(Origen[[#This Row],[Fecha Compra]],"dddd")</f>
        <v>miércoles</v>
      </c>
      <c r="J3689" s="7" t="str">
        <f>TEXT(MONTH(Origen[[#This Row],[Fecha Compra]]),"MM")</f>
        <v>01</v>
      </c>
      <c r="K3689" s="7">
        <f>YEAR(Origen[[#This Row],[Fecha Compra]])</f>
        <v>2044</v>
      </c>
      <c r="L3689">
        <v>4</v>
      </c>
      <c r="M3689">
        <v>23</v>
      </c>
      <c r="N3689">
        <f>Origen[[#This Row],[Unidades]]*Origen[[#This Row],[PVP]]</f>
        <v>92</v>
      </c>
      <c r="O3689" s="1" t="s">
        <v>93</v>
      </c>
      <c r="P3689" s="1" t="s">
        <v>18</v>
      </c>
      <c r="Q3689" s="1" t="s">
        <v>65</v>
      </c>
      <c r="R3689" s="1" t="s">
        <v>39</v>
      </c>
      <c r="S3689" s="1" t="s">
        <v>56</v>
      </c>
      <c r="T3689" s="1" t="s">
        <v>57</v>
      </c>
      <c r="U3689" s="1" t="s">
        <v>58</v>
      </c>
    </row>
    <row r="3690" spans="1:21" x14ac:dyDescent="0.25">
      <c r="A3690">
        <v>3692</v>
      </c>
      <c r="B3690">
        <f>IF(IFERROR(VLOOKUP(Origen[[#This Row],[Customer ID]],A3691:A7589,1,FALSE),0)&gt;0,1,0)</f>
        <v>0</v>
      </c>
      <c r="C3690">
        <v>63</v>
      </c>
      <c r="D3690" s="1" t="s">
        <v>134</v>
      </c>
      <c r="E3690" s="1" t="str">
        <f>IF(Origen[[#This Row],[Genero Sin Depurar]]="","Desconocido",Origen[[#This Row],[Genero Sin Depurar]])</f>
        <v>Female</v>
      </c>
      <c r="F3690" s="1" t="s">
        <v>23</v>
      </c>
      <c r="G3690" s="1" t="s">
        <v>24</v>
      </c>
      <c r="H3690" s="2">
        <v>52674</v>
      </c>
      <c r="I3690" s="2" t="str">
        <f>TEXT(Origen[[#This Row],[Fecha Compra]],"dddd")</f>
        <v>viernes</v>
      </c>
      <c r="J3690" s="7" t="str">
        <f>TEXT(MONTH(Origen[[#This Row],[Fecha Compra]]),"MM")</f>
        <v>01</v>
      </c>
      <c r="K3690" s="7">
        <f>YEAR(Origen[[#This Row],[Fecha Compra]])</f>
        <v>2044</v>
      </c>
      <c r="L3690">
        <v>24</v>
      </c>
      <c r="M3690">
        <v>21</v>
      </c>
      <c r="N3690">
        <f>Origen[[#This Row],[Unidades]]*Origen[[#This Row],[PVP]]</f>
        <v>504</v>
      </c>
      <c r="O3690" s="1" t="s">
        <v>133</v>
      </c>
      <c r="P3690" s="1" t="s">
        <v>74</v>
      </c>
      <c r="Q3690" s="1" t="s">
        <v>103</v>
      </c>
      <c r="R3690" s="1" t="s">
        <v>35</v>
      </c>
      <c r="S3690" s="1" t="s">
        <v>27</v>
      </c>
      <c r="T3690" s="1" t="s">
        <v>28</v>
      </c>
      <c r="U3690" s="1" t="s">
        <v>22</v>
      </c>
    </row>
    <row r="3691" spans="1:21" x14ac:dyDescent="0.25">
      <c r="A3691">
        <v>3693</v>
      </c>
      <c r="B3691">
        <f>IF(IFERROR(VLOOKUP(Origen[[#This Row],[Customer ID]],A3692:A7590,1,FALSE),0)&gt;0,1,0)</f>
        <v>0</v>
      </c>
      <c r="C3691">
        <v>59</v>
      </c>
      <c r="D3691" s="1" t="s">
        <v>134</v>
      </c>
      <c r="E3691" s="1" t="str">
        <f>IF(Origen[[#This Row],[Genero Sin Depurar]]="","Desconocido",Origen[[#This Row],[Genero Sin Depurar]])</f>
        <v>Female</v>
      </c>
      <c r="F3691" s="1" t="s">
        <v>44</v>
      </c>
      <c r="G3691" s="1" t="s">
        <v>45</v>
      </c>
      <c r="H3691" s="2">
        <v>52676</v>
      </c>
      <c r="I3691" s="2" t="str">
        <f>TEXT(Origen[[#This Row],[Fecha Compra]],"dddd")</f>
        <v>domingo</v>
      </c>
      <c r="J3691" s="7" t="str">
        <f>TEXT(MONTH(Origen[[#This Row],[Fecha Compra]]),"MM")</f>
        <v>01</v>
      </c>
      <c r="K3691" s="7">
        <f>YEAR(Origen[[#This Row],[Fecha Compra]])</f>
        <v>2044</v>
      </c>
      <c r="L3691">
        <v>29</v>
      </c>
      <c r="M3691">
        <v>34</v>
      </c>
      <c r="N3691">
        <f>Origen[[#This Row],[Unidades]]*Origen[[#This Row],[PVP]]</f>
        <v>986</v>
      </c>
      <c r="O3691" s="1" t="s">
        <v>72</v>
      </c>
      <c r="P3691" s="1" t="s">
        <v>6</v>
      </c>
      <c r="Q3691" s="1" t="s">
        <v>30</v>
      </c>
      <c r="R3691" s="1" t="s">
        <v>19</v>
      </c>
      <c r="S3691" s="1" t="s">
        <v>20</v>
      </c>
      <c r="T3691" s="1" t="s">
        <v>15</v>
      </c>
      <c r="U3691" s="1" t="s">
        <v>11</v>
      </c>
    </row>
    <row r="3692" spans="1:21" x14ac:dyDescent="0.25">
      <c r="A3692">
        <v>3694</v>
      </c>
      <c r="B3692">
        <f>IF(IFERROR(VLOOKUP(Origen[[#This Row],[Customer ID]],A3693:A7591,1,FALSE),0)&gt;0,1,0)</f>
        <v>0</v>
      </c>
      <c r="C3692">
        <v>66</v>
      </c>
      <c r="D3692" s="1" t="s">
        <v>134</v>
      </c>
      <c r="E3692" s="1" t="str">
        <f>IF(Origen[[#This Row],[Genero Sin Depurar]]="","Desconocido",Origen[[#This Row],[Genero Sin Depurar]])</f>
        <v>Female</v>
      </c>
      <c r="F3692" s="1" t="s">
        <v>3</v>
      </c>
      <c r="G3692" s="1" t="s">
        <v>4</v>
      </c>
      <c r="H3692" s="2">
        <v>52678</v>
      </c>
      <c r="I3692" s="2" t="str">
        <f>TEXT(Origen[[#This Row],[Fecha Compra]],"dddd")</f>
        <v>martes</v>
      </c>
      <c r="J3692" s="7" t="str">
        <f>TEXT(MONTH(Origen[[#This Row],[Fecha Compra]]),"MM")</f>
        <v>01</v>
      </c>
      <c r="K3692" s="7">
        <f>YEAR(Origen[[#This Row],[Fecha Compra]])</f>
        <v>2044</v>
      </c>
      <c r="L3692">
        <v>10</v>
      </c>
      <c r="M3692">
        <v>46</v>
      </c>
      <c r="N3692">
        <f>Origen[[#This Row],[Unidades]]*Origen[[#This Row],[PVP]]</f>
        <v>460</v>
      </c>
      <c r="O3692" s="1" t="s">
        <v>129</v>
      </c>
      <c r="P3692" s="1" t="s">
        <v>26</v>
      </c>
      <c r="Q3692" s="1" t="s">
        <v>65</v>
      </c>
      <c r="R3692" s="1" t="s">
        <v>35</v>
      </c>
      <c r="S3692" s="1" t="s">
        <v>52</v>
      </c>
      <c r="T3692" s="1" t="s">
        <v>10</v>
      </c>
      <c r="U3692" s="1" t="s">
        <v>22</v>
      </c>
    </row>
    <row r="3693" spans="1:21" x14ac:dyDescent="0.25">
      <c r="A3693">
        <v>3695</v>
      </c>
      <c r="B3693">
        <f>IF(IFERROR(VLOOKUP(Origen[[#This Row],[Customer ID]],A3694:A7592,1,FALSE),0)&gt;0,1,0)</f>
        <v>0</v>
      </c>
      <c r="C3693">
        <v>45</v>
      </c>
      <c r="D3693" s="1" t="s">
        <v>134</v>
      </c>
      <c r="E3693" s="1" t="str">
        <f>IF(Origen[[#This Row],[Genero Sin Depurar]]="","Desconocido",Origen[[#This Row],[Genero Sin Depurar]])</f>
        <v>Female</v>
      </c>
      <c r="F3693" s="1" t="s">
        <v>12</v>
      </c>
      <c r="G3693" s="1" t="s">
        <v>4</v>
      </c>
      <c r="H3693" s="2">
        <v>52680</v>
      </c>
      <c r="I3693" s="2" t="str">
        <f>TEXT(Origen[[#This Row],[Fecha Compra]],"dddd")</f>
        <v>jueves</v>
      </c>
      <c r="J3693" s="7" t="str">
        <f>TEXT(MONTH(Origen[[#This Row],[Fecha Compra]]),"MM")</f>
        <v>01</v>
      </c>
      <c r="K3693" s="7">
        <f>YEAR(Origen[[#This Row],[Fecha Compra]])</f>
        <v>2044</v>
      </c>
      <c r="L3693">
        <v>11</v>
      </c>
      <c r="M3693">
        <v>41</v>
      </c>
      <c r="N3693">
        <f>Origen[[#This Row],[Unidades]]*Origen[[#This Row],[PVP]]</f>
        <v>451</v>
      </c>
      <c r="O3693" s="1" t="s">
        <v>25</v>
      </c>
      <c r="P3693" s="1" t="s">
        <v>26</v>
      </c>
      <c r="Q3693" s="1" t="s">
        <v>126</v>
      </c>
      <c r="R3693" s="1" t="s">
        <v>8</v>
      </c>
      <c r="S3693" s="1" t="s">
        <v>9</v>
      </c>
      <c r="T3693" s="1" t="s">
        <v>28</v>
      </c>
      <c r="U3693" s="1" t="s">
        <v>58</v>
      </c>
    </row>
    <row r="3694" spans="1:21" x14ac:dyDescent="0.25">
      <c r="A3694">
        <v>3696</v>
      </c>
      <c r="B3694">
        <f>IF(IFERROR(VLOOKUP(Origen[[#This Row],[Customer ID]],A3695:A7593,1,FALSE),0)&gt;0,1,0)</f>
        <v>0</v>
      </c>
      <c r="C3694">
        <v>38</v>
      </c>
      <c r="D3694" s="1" t="s">
        <v>134</v>
      </c>
      <c r="E3694" s="1" t="str">
        <f>IF(Origen[[#This Row],[Genero Sin Depurar]]="","Desconocido",Origen[[#This Row],[Genero Sin Depurar]])</f>
        <v>Female</v>
      </c>
      <c r="F3694" s="1" t="s">
        <v>69</v>
      </c>
      <c r="G3694" s="1" t="s">
        <v>4</v>
      </c>
      <c r="H3694" s="2">
        <v>52682</v>
      </c>
      <c r="I3694" s="2" t="str">
        <f>TEXT(Origen[[#This Row],[Fecha Compra]],"dddd")</f>
        <v>sábado</v>
      </c>
      <c r="J3694" s="7" t="str">
        <f>TEXT(MONTH(Origen[[#This Row],[Fecha Compra]]),"MM")</f>
        <v>01</v>
      </c>
      <c r="K3694" s="7">
        <f>YEAR(Origen[[#This Row],[Fecha Compra]])</f>
        <v>2044</v>
      </c>
      <c r="L3694">
        <v>18</v>
      </c>
      <c r="M3694">
        <v>33</v>
      </c>
      <c r="N3694">
        <f>Origen[[#This Row],[Unidades]]*Origen[[#This Row],[PVP]]</f>
        <v>594</v>
      </c>
      <c r="O3694" s="1" t="s">
        <v>85</v>
      </c>
      <c r="P3694" s="1" t="s">
        <v>26</v>
      </c>
      <c r="Q3694" s="1" t="s">
        <v>34</v>
      </c>
      <c r="R3694" s="1" t="s">
        <v>39</v>
      </c>
      <c r="S3694" s="1" t="s">
        <v>36</v>
      </c>
      <c r="T3694" s="1" t="s">
        <v>57</v>
      </c>
      <c r="U3694" s="1" t="s">
        <v>11</v>
      </c>
    </row>
    <row r="3695" spans="1:21" x14ac:dyDescent="0.25">
      <c r="A3695">
        <v>3697</v>
      </c>
      <c r="B3695">
        <f>IF(IFERROR(VLOOKUP(Origen[[#This Row],[Customer ID]],A3696:A7594,1,FALSE),0)&gt;0,1,0)</f>
        <v>0</v>
      </c>
      <c r="C3695">
        <v>63</v>
      </c>
      <c r="D3695" s="1" t="s">
        <v>134</v>
      </c>
      <c r="E3695" s="1" t="str">
        <f>IF(Origen[[#This Row],[Genero Sin Depurar]]="","Desconocido",Origen[[#This Row],[Genero Sin Depurar]])</f>
        <v>Female</v>
      </c>
      <c r="F3695" s="1" t="s">
        <v>3</v>
      </c>
      <c r="G3695" s="1" t="s">
        <v>4</v>
      </c>
      <c r="H3695" s="2">
        <v>52684</v>
      </c>
      <c r="I3695" s="2" t="str">
        <f>TEXT(Origen[[#This Row],[Fecha Compra]],"dddd")</f>
        <v>lunes</v>
      </c>
      <c r="J3695" s="7" t="str">
        <f>TEXT(MONTH(Origen[[#This Row],[Fecha Compra]]),"MM")</f>
        <v>01</v>
      </c>
      <c r="K3695" s="7">
        <f>YEAR(Origen[[#This Row],[Fecha Compra]])</f>
        <v>2044</v>
      </c>
      <c r="L3695">
        <v>26</v>
      </c>
      <c r="M3695">
        <v>48</v>
      </c>
      <c r="N3695">
        <f>Origen[[#This Row],[Unidades]]*Origen[[#This Row],[PVP]]</f>
        <v>1248</v>
      </c>
      <c r="O3695" s="1" t="s">
        <v>121</v>
      </c>
      <c r="P3695" s="1" t="s">
        <v>6</v>
      </c>
      <c r="Q3695" s="1" t="s">
        <v>30</v>
      </c>
      <c r="R3695" s="1" t="s">
        <v>39</v>
      </c>
      <c r="S3695" s="1" t="s">
        <v>27</v>
      </c>
      <c r="T3695" s="1" t="s">
        <v>57</v>
      </c>
      <c r="U3695" s="1" t="s">
        <v>31</v>
      </c>
    </row>
    <row r="3696" spans="1:21" x14ac:dyDescent="0.25">
      <c r="A3696">
        <v>3698</v>
      </c>
      <c r="B3696">
        <f>IF(IFERROR(VLOOKUP(Origen[[#This Row],[Customer ID]],A3697:A7595,1,FALSE),0)&gt;0,1,0)</f>
        <v>0</v>
      </c>
      <c r="C3696">
        <v>55</v>
      </c>
      <c r="D3696" s="1" t="s">
        <v>134</v>
      </c>
      <c r="E3696" s="1" t="str">
        <f>IF(Origen[[#This Row],[Genero Sin Depurar]]="","Desconocido",Origen[[#This Row],[Genero Sin Depurar]])</f>
        <v>Female</v>
      </c>
      <c r="F3696" s="1" t="s">
        <v>86</v>
      </c>
      <c r="G3696" s="1" t="s">
        <v>4</v>
      </c>
      <c r="H3696" s="2">
        <v>52686</v>
      </c>
      <c r="I3696" s="2" t="str">
        <f>TEXT(Origen[[#This Row],[Fecha Compra]],"dddd")</f>
        <v>miércoles</v>
      </c>
      <c r="J3696" s="7" t="str">
        <f>TEXT(MONTH(Origen[[#This Row],[Fecha Compra]]),"MM")</f>
        <v>01</v>
      </c>
      <c r="K3696" s="7">
        <f>YEAR(Origen[[#This Row],[Fecha Compra]])</f>
        <v>2044</v>
      </c>
      <c r="L3696">
        <v>39</v>
      </c>
      <c r="M3696">
        <v>66</v>
      </c>
      <c r="N3696">
        <f>Origen[[#This Row],[Unidades]]*Origen[[#This Row],[PVP]]</f>
        <v>2574</v>
      </c>
      <c r="O3696" s="1" t="s">
        <v>120</v>
      </c>
      <c r="P3696" s="1" t="s">
        <v>6</v>
      </c>
      <c r="Q3696" s="1" t="s">
        <v>51</v>
      </c>
      <c r="R3696" s="1" t="s">
        <v>8</v>
      </c>
      <c r="S3696" s="1" t="s">
        <v>36</v>
      </c>
      <c r="T3696" s="1" t="s">
        <v>15</v>
      </c>
      <c r="U3696" s="1" t="s">
        <v>22</v>
      </c>
    </row>
    <row r="3697" spans="1:21" x14ac:dyDescent="0.25">
      <c r="A3697">
        <v>3699</v>
      </c>
      <c r="B3697">
        <f>IF(IFERROR(VLOOKUP(Origen[[#This Row],[Customer ID]],A3698:A7596,1,FALSE),0)&gt;0,1,0)</f>
        <v>0</v>
      </c>
      <c r="C3697">
        <v>25</v>
      </c>
      <c r="D3697" s="1" t="s">
        <v>134</v>
      </c>
      <c r="E3697" s="1" t="str">
        <f>IF(Origen[[#This Row],[Genero Sin Depurar]]="","Desconocido",Origen[[#This Row],[Genero Sin Depurar]])</f>
        <v>Female</v>
      </c>
      <c r="F3697" s="1" t="s">
        <v>69</v>
      </c>
      <c r="G3697" s="1" t="s">
        <v>4</v>
      </c>
      <c r="H3697" s="2">
        <v>52688</v>
      </c>
      <c r="I3697" s="2" t="str">
        <f>TEXT(Origen[[#This Row],[Fecha Compra]],"dddd")</f>
        <v>viernes</v>
      </c>
      <c r="J3697" s="7" t="str">
        <f>TEXT(MONTH(Origen[[#This Row],[Fecha Compra]]),"MM")</f>
        <v>01</v>
      </c>
      <c r="K3697" s="7">
        <f>YEAR(Origen[[#This Row],[Fecha Compra]])</f>
        <v>2044</v>
      </c>
      <c r="L3697">
        <v>4</v>
      </c>
      <c r="M3697">
        <v>54</v>
      </c>
      <c r="N3697">
        <f>Origen[[#This Row],[Unidades]]*Origen[[#This Row],[PVP]]</f>
        <v>216</v>
      </c>
      <c r="O3697" s="1" t="s">
        <v>81</v>
      </c>
      <c r="P3697" s="1" t="s">
        <v>74</v>
      </c>
      <c r="Q3697" s="1" t="s">
        <v>14</v>
      </c>
      <c r="R3697" s="1" t="s">
        <v>19</v>
      </c>
      <c r="S3697" s="1" t="s">
        <v>52</v>
      </c>
      <c r="T3697" s="1" t="s">
        <v>10</v>
      </c>
      <c r="U3697" s="1" t="s">
        <v>31</v>
      </c>
    </row>
    <row r="3698" spans="1:21" x14ac:dyDescent="0.25">
      <c r="A3698">
        <v>3700</v>
      </c>
      <c r="B3698">
        <f>IF(IFERROR(VLOOKUP(Origen[[#This Row],[Customer ID]],A3699:A7597,1,FALSE),0)&gt;0,1,0)</f>
        <v>0</v>
      </c>
      <c r="C3698">
        <v>51</v>
      </c>
      <c r="D3698" s="1" t="s">
        <v>134</v>
      </c>
      <c r="E3698" s="1" t="str">
        <f>IF(Origen[[#This Row],[Genero Sin Depurar]]="","Desconocido",Origen[[#This Row],[Genero Sin Depurar]])</f>
        <v>Female</v>
      </c>
      <c r="F3698" s="1" t="s">
        <v>114</v>
      </c>
      <c r="G3698" s="1" t="s">
        <v>49</v>
      </c>
      <c r="H3698" s="2">
        <v>52690</v>
      </c>
      <c r="I3698" s="2" t="str">
        <f>TEXT(Origen[[#This Row],[Fecha Compra]],"dddd")</f>
        <v>domingo</v>
      </c>
      <c r="J3698" s="7" t="str">
        <f>TEXT(MONTH(Origen[[#This Row],[Fecha Compra]]),"MM")</f>
        <v>01</v>
      </c>
      <c r="K3698" s="7">
        <f>YEAR(Origen[[#This Row],[Fecha Compra]])</f>
        <v>2044</v>
      </c>
      <c r="L3698">
        <v>24</v>
      </c>
      <c r="M3698">
        <v>55</v>
      </c>
      <c r="N3698">
        <f>Origen[[#This Row],[Unidades]]*Origen[[#This Row],[PVP]]</f>
        <v>1320</v>
      </c>
      <c r="O3698" s="1" t="s">
        <v>83</v>
      </c>
      <c r="P3698" s="1" t="s">
        <v>26</v>
      </c>
      <c r="Q3698" s="1" t="s">
        <v>60</v>
      </c>
      <c r="R3698" s="1" t="s">
        <v>39</v>
      </c>
      <c r="S3698" s="1" t="s">
        <v>56</v>
      </c>
      <c r="T3698" s="1" t="s">
        <v>57</v>
      </c>
      <c r="U3698" s="1" t="s">
        <v>22</v>
      </c>
    </row>
    <row r="3699" spans="1:21" x14ac:dyDescent="0.25">
      <c r="A3699">
        <v>3701</v>
      </c>
      <c r="B3699">
        <f>IF(IFERROR(VLOOKUP(Origen[[#This Row],[Customer ID]],A3700:A7598,1,FALSE),0)&gt;0,1,0)</f>
        <v>0</v>
      </c>
      <c r="C3699">
        <v>28</v>
      </c>
      <c r="D3699" s="1" t="s">
        <v>134</v>
      </c>
      <c r="E3699" s="1" t="str">
        <f>IF(Origen[[#This Row],[Genero Sin Depurar]]="","Desconocido",Origen[[#This Row],[Genero Sin Depurar]])</f>
        <v>Female</v>
      </c>
      <c r="F3699" s="1" t="s">
        <v>48</v>
      </c>
      <c r="G3699" s="1" t="s">
        <v>49</v>
      </c>
      <c r="H3699" s="2">
        <v>52692</v>
      </c>
      <c r="I3699" s="2" t="str">
        <f>TEXT(Origen[[#This Row],[Fecha Compra]],"dddd")</f>
        <v>martes</v>
      </c>
      <c r="J3699" s="7" t="str">
        <f>TEXT(MONTH(Origen[[#This Row],[Fecha Compra]]),"MM")</f>
        <v>01</v>
      </c>
      <c r="K3699" s="7">
        <f>YEAR(Origen[[#This Row],[Fecha Compra]])</f>
        <v>2044</v>
      </c>
      <c r="L3699">
        <v>2</v>
      </c>
      <c r="M3699">
        <v>84</v>
      </c>
      <c r="N3699">
        <f>Origen[[#This Row],[Unidades]]*Origen[[#This Row],[PVP]]</f>
        <v>168</v>
      </c>
      <c r="O3699" s="1" t="s">
        <v>96</v>
      </c>
      <c r="P3699" s="1" t="s">
        <v>74</v>
      </c>
      <c r="Q3699" s="1" t="s">
        <v>43</v>
      </c>
      <c r="R3699" s="1" t="s">
        <v>35</v>
      </c>
      <c r="S3699" s="1" t="s">
        <v>56</v>
      </c>
      <c r="T3699" s="1" t="s">
        <v>57</v>
      </c>
      <c r="U3699" s="1" t="s">
        <v>79</v>
      </c>
    </row>
    <row r="3700" spans="1:21" x14ac:dyDescent="0.25">
      <c r="A3700">
        <v>3702</v>
      </c>
      <c r="B3700">
        <f>IF(IFERROR(VLOOKUP(Origen[[#This Row],[Customer ID]],A3701:A7599,1,FALSE),0)&gt;0,1,0)</f>
        <v>0</v>
      </c>
      <c r="C3700">
        <v>46</v>
      </c>
      <c r="D3700" s="1" t="s">
        <v>134</v>
      </c>
      <c r="E3700" s="1" t="str">
        <f>IF(Origen[[#This Row],[Genero Sin Depurar]]="","Desconocido",Origen[[#This Row],[Genero Sin Depurar]])</f>
        <v>Female</v>
      </c>
      <c r="F3700" s="1" t="s">
        <v>23</v>
      </c>
      <c r="G3700" s="1" t="s">
        <v>24</v>
      </c>
      <c r="H3700" s="2">
        <v>52694</v>
      </c>
      <c r="I3700" s="2" t="str">
        <f>TEXT(Origen[[#This Row],[Fecha Compra]],"dddd")</f>
        <v>jueves</v>
      </c>
      <c r="J3700" s="7" t="str">
        <f>TEXT(MONTH(Origen[[#This Row],[Fecha Compra]]),"MM")</f>
        <v>01</v>
      </c>
      <c r="K3700" s="7">
        <f>YEAR(Origen[[#This Row],[Fecha Compra]])</f>
        <v>2044</v>
      </c>
      <c r="L3700">
        <v>36</v>
      </c>
      <c r="M3700">
        <v>66</v>
      </c>
      <c r="N3700">
        <f>Origen[[#This Row],[Unidades]]*Origen[[#This Row],[PVP]]</f>
        <v>2376</v>
      </c>
      <c r="O3700" s="1" t="s">
        <v>112</v>
      </c>
      <c r="P3700" s="1" t="s">
        <v>26</v>
      </c>
      <c r="Q3700" s="1" t="s">
        <v>43</v>
      </c>
      <c r="R3700" s="1" t="s">
        <v>19</v>
      </c>
      <c r="S3700" s="1" t="s">
        <v>56</v>
      </c>
      <c r="T3700" s="1" t="s">
        <v>15</v>
      </c>
      <c r="U3700" s="1" t="s">
        <v>31</v>
      </c>
    </row>
    <row r="3701" spans="1:21" x14ac:dyDescent="0.25">
      <c r="A3701">
        <v>3703</v>
      </c>
      <c r="B3701">
        <f>IF(IFERROR(VLOOKUP(Origen[[#This Row],[Customer ID]],A3702:A7600,1,FALSE),0)&gt;0,1,0)</f>
        <v>0</v>
      </c>
      <c r="C3701">
        <v>58</v>
      </c>
      <c r="D3701" s="1" t="s">
        <v>134</v>
      </c>
      <c r="E3701" s="1" t="str">
        <f>IF(Origen[[#This Row],[Genero Sin Depurar]]="","Desconocido",Origen[[#This Row],[Genero Sin Depurar]])</f>
        <v>Female</v>
      </c>
      <c r="F3701" s="1" t="s">
        <v>53</v>
      </c>
      <c r="G3701" s="1" t="s">
        <v>24</v>
      </c>
      <c r="H3701" s="2">
        <v>52696</v>
      </c>
      <c r="I3701" s="2" t="str">
        <f>TEXT(Origen[[#This Row],[Fecha Compra]],"dddd")</f>
        <v>sábado</v>
      </c>
      <c r="J3701" s="7" t="str">
        <f>TEXT(MONTH(Origen[[#This Row],[Fecha Compra]]),"MM")</f>
        <v>01</v>
      </c>
      <c r="K3701" s="7">
        <f>YEAR(Origen[[#This Row],[Fecha Compra]])</f>
        <v>2044</v>
      </c>
      <c r="L3701">
        <v>36</v>
      </c>
      <c r="M3701">
        <v>65</v>
      </c>
      <c r="N3701">
        <f>Origen[[#This Row],[Unidades]]*Origen[[#This Row],[PVP]]</f>
        <v>2340</v>
      </c>
      <c r="O3701" s="1" t="s">
        <v>113</v>
      </c>
      <c r="P3701" s="1" t="s">
        <v>26</v>
      </c>
      <c r="Q3701" s="1" t="s">
        <v>108</v>
      </c>
      <c r="R3701" s="1" t="s">
        <v>19</v>
      </c>
      <c r="S3701" s="1" t="s">
        <v>56</v>
      </c>
      <c r="T3701" s="1" t="s">
        <v>10</v>
      </c>
      <c r="U3701" s="1" t="s">
        <v>22</v>
      </c>
    </row>
    <row r="3702" spans="1:21" x14ac:dyDescent="0.25">
      <c r="A3702">
        <v>3704</v>
      </c>
      <c r="B3702">
        <f>IF(IFERROR(VLOOKUP(Origen[[#This Row],[Customer ID]],A3703:A7601,1,FALSE),0)&gt;0,1,0)</f>
        <v>0</v>
      </c>
      <c r="C3702">
        <v>30</v>
      </c>
      <c r="D3702" s="1" t="s">
        <v>134</v>
      </c>
      <c r="E3702" s="1" t="str">
        <f>IF(Origen[[#This Row],[Genero Sin Depurar]]="","Desconocido",Origen[[#This Row],[Genero Sin Depurar]])</f>
        <v>Female</v>
      </c>
      <c r="F3702" s="1" t="s">
        <v>23</v>
      </c>
      <c r="G3702" s="1" t="s">
        <v>24</v>
      </c>
      <c r="H3702" s="2">
        <v>52698</v>
      </c>
      <c r="I3702" s="2" t="str">
        <f>TEXT(Origen[[#This Row],[Fecha Compra]],"dddd")</f>
        <v>lunes</v>
      </c>
      <c r="J3702" s="7" t="str">
        <f>TEXT(MONTH(Origen[[#This Row],[Fecha Compra]]),"MM")</f>
        <v>01</v>
      </c>
      <c r="K3702" s="7">
        <f>YEAR(Origen[[#This Row],[Fecha Compra]])</f>
        <v>2044</v>
      </c>
      <c r="L3702">
        <v>23</v>
      </c>
      <c r="M3702">
        <v>83</v>
      </c>
      <c r="N3702">
        <f>Origen[[#This Row],[Unidades]]*Origen[[#This Row],[PVP]]</f>
        <v>1909</v>
      </c>
      <c r="O3702" s="1" t="s">
        <v>133</v>
      </c>
      <c r="P3702" s="1" t="s">
        <v>18</v>
      </c>
      <c r="Q3702" s="1" t="s">
        <v>67</v>
      </c>
      <c r="R3702" s="1" t="s">
        <v>39</v>
      </c>
      <c r="S3702" s="1" t="s">
        <v>36</v>
      </c>
      <c r="T3702" s="1" t="s">
        <v>28</v>
      </c>
      <c r="U3702" s="1" t="s">
        <v>79</v>
      </c>
    </row>
    <row r="3703" spans="1:21" x14ac:dyDescent="0.25">
      <c r="A3703">
        <v>3705</v>
      </c>
      <c r="B3703">
        <f>IF(IFERROR(VLOOKUP(Origen[[#This Row],[Customer ID]],A3704:A7602,1,FALSE),0)&gt;0,1,0)</f>
        <v>0</v>
      </c>
      <c r="C3703">
        <v>68</v>
      </c>
      <c r="D3703" s="1" t="s">
        <v>134</v>
      </c>
      <c r="E3703" s="1" t="str">
        <f>IF(Origen[[#This Row],[Genero Sin Depurar]]="","Desconocido",Origen[[#This Row],[Genero Sin Depurar]])</f>
        <v>Female</v>
      </c>
      <c r="F3703" s="1" t="s">
        <v>71</v>
      </c>
      <c r="G3703" s="1" t="s">
        <v>49</v>
      </c>
      <c r="H3703" s="2">
        <v>52700</v>
      </c>
      <c r="I3703" s="2" t="str">
        <f>TEXT(Origen[[#This Row],[Fecha Compra]],"dddd")</f>
        <v>miércoles</v>
      </c>
      <c r="J3703" s="7" t="str">
        <f>TEXT(MONTH(Origen[[#This Row],[Fecha Compra]]),"MM")</f>
        <v>01</v>
      </c>
      <c r="K3703" s="7">
        <f>YEAR(Origen[[#This Row],[Fecha Compra]])</f>
        <v>2044</v>
      </c>
      <c r="L3703">
        <v>36</v>
      </c>
      <c r="M3703">
        <v>61</v>
      </c>
      <c r="N3703">
        <f>Origen[[#This Row],[Unidades]]*Origen[[#This Row],[PVP]]</f>
        <v>2196</v>
      </c>
      <c r="O3703" s="1" t="s">
        <v>50</v>
      </c>
      <c r="P3703" s="1" t="s">
        <v>6</v>
      </c>
      <c r="Q3703" s="1" t="s">
        <v>76</v>
      </c>
      <c r="R3703" s="1" t="s">
        <v>8</v>
      </c>
      <c r="S3703" s="1" t="s">
        <v>56</v>
      </c>
      <c r="T3703" s="1" t="s">
        <v>21</v>
      </c>
      <c r="U3703" s="1" t="s">
        <v>40</v>
      </c>
    </row>
    <row r="3704" spans="1:21" x14ac:dyDescent="0.25">
      <c r="A3704">
        <v>3706</v>
      </c>
      <c r="B3704">
        <f>IF(IFERROR(VLOOKUP(Origen[[#This Row],[Customer ID]],A3705:A7603,1,FALSE),0)&gt;0,1,0)</f>
        <v>0</v>
      </c>
      <c r="C3704">
        <v>28</v>
      </c>
      <c r="D3704" s="1" t="s">
        <v>134</v>
      </c>
      <c r="E3704" s="1" t="str">
        <f>IF(Origen[[#This Row],[Genero Sin Depurar]]="","Desconocido",Origen[[#This Row],[Genero Sin Depurar]])</f>
        <v>Female</v>
      </c>
      <c r="F3704" s="1" t="s">
        <v>69</v>
      </c>
      <c r="G3704" s="1" t="s">
        <v>4</v>
      </c>
      <c r="H3704" s="2">
        <v>52702</v>
      </c>
      <c r="I3704" s="2" t="str">
        <f>TEXT(Origen[[#This Row],[Fecha Compra]],"dddd")</f>
        <v>viernes</v>
      </c>
      <c r="J3704" s="7" t="str">
        <f>TEXT(MONTH(Origen[[#This Row],[Fecha Compra]]),"MM")</f>
        <v>01</v>
      </c>
      <c r="K3704" s="7">
        <f>YEAR(Origen[[#This Row],[Fecha Compra]])</f>
        <v>2044</v>
      </c>
      <c r="L3704">
        <v>2</v>
      </c>
      <c r="M3704">
        <v>65</v>
      </c>
      <c r="N3704">
        <f>Origen[[#This Row],[Unidades]]*Origen[[#This Row],[PVP]]</f>
        <v>130</v>
      </c>
      <c r="O3704" s="1" t="s">
        <v>94</v>
      </c>
      <c r="P3704" s="1" t="s">
        <v>6</v>
      </c>
      <c r="Q3704" s="1" t="s">
        <v>67</v>
      </c>
      <c r="R3704" s="1" t="s">
        <v>35</v>
      </c>
      <c r="S3704" s="1" t="s">
        <v>20</v>
      </c>
      <c r="T3704" s="1" t="s">
        <v>68</v>
      </c>
      <c r="U3704" s="1" t="s">
        <v>31</v>
      </c>
    </row>
    <row r="3705" spans="1:21" x14ac:dyDescent="0.25">
      <c r="A3705">
        <v>3707</v>
      </c>
      <c r="B3705">
        <f>IF(IFERROR(VLOOKUP(Origen[[#This Row],[Customer ID]],A3706:A7604,1,FALSE),0)&gt;0,1,0)</f>
        <v>0</v>
      </c>
      <c r="C3705">
        <v>26</v>
      </c>
      <c r="D3705" s="1" t="s">
        <v>134</v>
      </c>
      <c r="E3705" s="1" t="str">
        <f>IF(Origen[[#This Row],[Genero Sin Depurar]]="","Desconocido",Origen[[#This Row],[Genero Sin Depurar]])</f>
        <v>Female</v>
      </c>
      <c r="F3705" s="1" t="s">
        <v>23</v>
      </c>
      <c r="G3705" s="1" t="s">
        <v>24</v>
      </c>
      <c r="H3705" s="2">
        <v>52704</v>
      </c>
      <c r="I3705" s="2" t="str">
        <f>TEXT(Origen[[#This Row],[Fecha Compra]],"dddd")</f>
        <v>domingo</v>
      </c>
      <c r="J3705" s="7" t="str">
        <f>TEXT(MONTH(Origen[[#This Row],[Fecha Compra]]),"MM")</f>
        <v>01</v>
      </c>
      <c r="K3705" s="7">
        <f>YEAR(Origen[[#This Row],[Fecha Compra]])</f>
        <v>2044</v>
      </c>
      <c r="L3705">
        <v>17</v>
      </c>
      <c r="M3705">
        <v>55</v>
      </c>
      <c r="N3705">
        <f>Origen[[#This Row],[Unidades]]*Origen[[#This Row],[PVP]]</f>
        <v>935</v>
      </c>
      <c r="O3705" s="1" t="s">
        <v>93</v>
      </c>
      <c r="P3705" s="1" t="s">
        <v>26</v>
      </c>
      <c r="Q3705" s="1" t="s">
        <v>78</v>
      </c>
      <c r="R3705" s="1" t="s">
        <v>19</v>
      </c>
      <c r="S3705" s="1" t="s">
        <v>56</v>
      </c>
      <c r="T3705" s="1" t="s">
        <v>15</v>
      </c>
      <c r="U3705" s="1" t="s">
        <v>58</v>
      </c>
    </row>
    <row r="3706" spans="1:21" x14ac:dyDescent="0.25">
      <c r="A3706">
        <v>3708</v>
      </c>
      <c r="B3706">
        <f>IF(IFERROR(VLOOKUP(Origen[[#This Row],[Customer ID]],A3707:A7605,1,FALSE),0)&gt;0,1,0)</f>
        <v>0</v>
      </c>
      <c r="C3706">
        <v>35</v>
      </c>
      <c r="D3706" s="1" t="s">
        <v>134</v>
      </c>
      <c r="E3706" s="1" t="str">
        <f>IF(Origen[[#This Row],[Genero Sin Depurar]]="","Desconocido",Origen[[#This Row],[Genero Sin Depurar]])</f>
        <v>Female</v>
      </c>
      <c r="F3706" s="1" t="s">
        <v>125</v>
      </c>
      <c r="G3706" s="1" t="s">
        <v>49</v>
      </c>
      <c r="H3706" s="2">
        <v>52706</v>
      </c>
      <c r="I3706" s="2" t="str">
        <f>TEXT(Origen[[#This Row],[Fecha Compra]],"dddd")</f>
        <v>martes</v>
      </c>
      <c r="J3706" s="7" t="str">
        <f>TEXT(MONTH(Origen[[#This Row],[Fecha Compra]]),"MM")</f>
        <v>01</v>
      </c>
      <c r="K3706" s="7">
        <f>YEAR(Origen[[#This Row],[Fecha Compra]])</f>
        <v>2044</v>
      </c>
      <c r="L3706">
        <v>19</v>
      </c>
      <c r="M3706">
        <v>79</v>
      </c>
      <c r="N3706">
        <f>Origen[[#This Row],[Unidades]]*Origen[[#This Row],[PVP]]</f>
        <v>1501</v>
      </c>
      <c r="O3706" s="1" t="s">
        <v>97</v>
      </c>
      <c r="P3706" s="1" t="s">
        <v>26</v>
      </c>
      <c r="Q3706" s="1" t="s">
        <v>62</v>
      </c>
      <c r="R3706" s="1" t="s">
        <v>39</v>
      </c>
      <c r="S3706" s="1" t="s">
        <v>52</v>
      </c>
      <c r="T3706" s="1" t="s">
        <v>10</v>
      </c>
      <c r="U3706" s="1" t="s">
        <v>22</v>
      </c>
    </row>
    <row r="3707" spans="1:21" x14ac:dyDescent="0.25">
      <c r="A3707">
        <v>3709</v>
      </c>
      <c r="B3707">
        <f>IF(IFERROR(VLOOKUP(Origen[[#This Row],[Customer ID]],A3708:A7606,1,FALSE),0)&gt;0,1,0)</f>
        <v>0</v>
      </c>
      <c r="C3707">
        <v>40</v>
      </c>
      <c r="D3707" s="1" t="s">
        <v>134</v>
      </c>
      <c r="E3707" s="1" t="str">
        <f>IF(Origen[[#This Row],[Genero Sin Depurar]]="","Desconocido",Origen[[#This Row],[Genero Sin Depurar]])</f>
        <v>Female</v>
      </c>
      <c r="F3707" s="1" t="s">
        <v>86</v>
      </c>
      <c r="G3707" s="1" t="s">
        <v>4</v>
      </c>
      <c r="H3707" s="2">
        <v>52708</v>
      </c>
      <c r="I3707" s="2" t="str">
        <f>TEXT(Origen[[#This Row],[Fecha Compra]],"dddd")</f>
        <v>jueves</v>
      </c>
      <c r="J3707" s="7" t="str">
        <f>TEXT(MONTH(Origen[[#This Row],[Fecha Compra]]),"MM")</f>
        <v>01</v>
      </c>
      <c r="K3707" s="7">
        <f>YEAR(Origen[[#This Row],[Fecha Compra]])</f>
        <v>2044</v>
      </c>
      <c r="L3707">
        <v>41</v>
      </c>
      <c r="M3707">
        <v>96</v>
      </c>
      <c r="N3707">
        <f>Origen[[#This Row],[Unidades]]*Origen[[#This Row],[PVP]]</f>
        <v>3936</v>
      </c>
      <c r="O3707" s="1" t="s">
        <v>113</v>
      </c>
      <c r="P3707" s="1" t="s">
        <v>26</v>
      </c>
      <c r="Q3707" s="1" t="s">
        <v>90</v>
      </c>
      <c r="R3707" s="1" t="s">
        <v>39</v>
      </c>
      <c r="S3707" s="1" t="s">
        <v>9</v>
      </c>
      <c r="T3707" s="1" t="s">
        <v>28</v>
      </c>
      <c r="U3707" s="1" t="s">
        <v>70</v>
      </c>
    </row>
    <row r="3708" spans="1:21" x14ac:dyDescent="0.25">
      <c r="A3708">
        <v>3710</v>
      </c>
      <c r="B3708">
        <f>IF(IFERROR(VLOOKUP(Origen[[#This Row],[Customer ID]],A3709:A7607,1,FALSE),0)&gt;0,1,0)</f>
        <v>0</v>
      </c>
      <c r="C3708">
        <v>31</v>
      </c>
      <c r="D3708" s="1" t="s">
        <v>134</v>
      </c>
      <c r="E3708" s="1" t="str">
        <f>IF(Origen[[#This Row],[Genero Sin Depurar]]="","Desconocido",Origen[[#This Row],[Genero Sin Depurar]])</f>
        <v>Female</v>
      </c>
      <c r="F3708" s="1" t="s">
        <v>107</v>
      </c>
      <c r="G3708" s="1" t="s">
        <v>4</v>
      </c>
      <c r="H3708" s="2">
        <v>52710</v>
      </c>
      <c r="I3708" s="2" t="str">
        <f>TEXT(Origen[[#This Row],[Fecha Compra]],"dddd")</f>
        <v>sábado</v>
      </c>
      <c r="J3708" s="7" t="str">
        <f>TEXT(MONTH(Origen[[#This Row],[Fecha Compra]]),"MM")</f>
        <v>01</v>
      </c>
      <c r="K3708" s="7">
        <f>YEAR(Origen[[#This Row],[Fecha Compra]])</f>
        <v>2044</v>
      </c>
      <c r="L3708">
        <v>27</v>
      </c>
      <c r="M3708">
        <v>43</v>
      </c>
      <c r="N3708">
        <f>Origen[[#This Row],[Unidades]]*Origen[[#This Row],[PVP]]</f>
        <v>1161</v>
      </c>
      <c r="O3708" s="1" t="s">
        <v>122</v>
      </c>
      <c r="P3708" s="1" t="s">
        <v>26</v>
      </c>
      <c r="Q3708" s="1" t="s">
        <v>47</v>
      </c>
      <c r="R3708" s="1" t="s">
        <v>39</v>
      </c>
      <c r="S3708" s="1" t="s">
        <v>20</v>
      </c>
      <c r="T3708" s="1" t="s">
        <v>28</v>
      </c>
      <c r="U3708" s="1" t="s">
        <v>40</v>
      </c>
    </row>
    <row r="3709" spans="1:21" x14ac:dyDescent="0.25">
      <c r="A3709">
        <v>3711</v>
      </c>
      <c r="B3709">
        <f>IF(IFERROR(VLOOKUP(Origen[[#This Row],[Customer ID]],A3710:A7608,1,FALSE),0)&gt;0,1,0)</f>
        <v>0</v>
      </c>
      <c r="C3709">
        <v>60</v>
      </c>
      <c r="D3709" s="1" t="s">
        <v>134</v>
      </c>
      <c r="E3709" s="1" t="str">
        <f>IF(Origen[[#This Row],[Genero Sin Depurar]]="","Desconocido",Origen[[#This Row],[Genero Sin Depurar]])</f>
        <v>Female</v>
      </c>
      <c r="F3709" s="1" t="s">
        <v>88</v>
      </c>
      <c r="G3709" s="1" t="s">
        <v>49</v>
      </c>
      <c r="H3709" s="2">
        <v>52712</v>
      </c>
      <c r="I3709" s="2" t="str">
        <f>TEXT(Origen[[#This Row],[Fecha Compra]],"dddd")</f>
        <v>lunes</v>
      </c>
      <c r="J3709" s="7" t="str">
        <f>TEXT(MONTH(Origen[[#This Row],[Fecha Compra]]),"MM")</f>
        <v>01</v>
      </c>
      <c r="K3709" s="7">
        <f>YEAR(Origen[[#This Row],[Fecha Compra]])</f>
        <v>2044</v>
      </c>
      <c r="L3709">
        <v>32</v>
      </c>
      <c r="M3709">
        <v>40</v>
      </c>
      <c r="N3709">
        <f>Origen[[#This Row],[Unidades]]*Origen[[#This Row],[PVP]]</f>
        <v>1280</v>
      </c>
      <c r="O3709" s="1" t="s">
        <v>59</v>
      </c>
      <c r="P3709" s="1" t="s">
        <v>26</v>
      </c>
      <c r="Q3709" s="1" t="s">
        <v>116</v>
      </c>
      <c r="R3709" s="1" t="s">
        <v>35</v>
      </c>
      <c r="S3709" s="1" t="s">
        <v>52</v>
      </c>
      <c r="T3709" s="1" t="s">
        <v>57</v>
      </c>
      <c r="U3709" s="1" t="s">
        <v>11</v>
      </c>
    </row>
    <row r="3710" spans="1:21" x14ac:dyDescent="0.25">
      <c r="A3710">
        <v>3712</v>
      </c>
      <c r="B3710">
        <f>IF(IFERROR(VLOOKUP(Origen[[#This Row],[Customer ID]],A3711:A7609,1,FALSE),0)&gt;0,1,0)</f>
        <v>0</v>
      </c>
      <c r="C3710">
        <v>69</v>
      </c>
      <c r="D3710" s="1" t="s">
        <v>134</v>
      </c>
      <c r="E3710" s="1" t="str">
        <f>IF(Origen[[#This Row],[Genero Sin Depurar]]="","Desconocido",Origen[[#This Row],[Genero Sin Depurar]])</f>
        <v>Female</v>
      </c>
      <c r="F3710" s="1" t="s">
        <v>106</v>
      </c>
      <c r="G3710" s="1" t="s">
        <v>49</v>
      </c>
      <c r="H3710" s="2">
        <v>52714</v>
      </c>
      <c r="I3710" s="2" t="str">
        <f>TEXT(Origen[[#This Row],[Fecha Compra]],"dddd")</f>
        <v>miércoles</v>
      </c>
      <c r="J3710" s="7" t="str">
        <f>TEXT(MONTH(Origen[[#This Row],[Fecha Compra]]),"MM")</f>
        <v>01</v>
      </c>
      <c r="K3710" s="7">
        <f>YEAR(Origen[[#This Row],[Fecha Compra]])</f>
        <v>2044</v>
      </c>
      <c r="L3710">
        <v>33</v>
      </c>
      <c r="M3710">
        <v>62</v>
      </c>
      <c r="N3710">
        <f>Origen[[#This Row],[Unidades]]*Origen[[#This Row],[PVP]]</f>
        <v>2046</v>
      </c>
      <c r="O3710" s="1" t="s">
        <v>87</v>
      </c>
      <c r="P3710" s="1" t="s">
        <v>74</v>
      </c>
      <c r="Q3710" s="1" t="s">
        <v>82</v>
      </c>
      <c r="R3710" s="1" t="s">
        <v>39</v>
      </c>
      <c r="S3710" s="1" t="s">
        <v>20</v>
      </c>
      <c r="T3710" s="1" t="s">
        <v>15</v>
      </c>
      <c r="U3710" s="1" t="s">
        <v>31</v>
      </c>
    </row>
    <row r="3711" spans="1:21" x14ac:dyDescent="0.25">
      <c r="A3711">
        <v>3713</v>
      </c>
      <c r="B3711">
        <f>IF(IFERROR(VLOOKUP(Origen[[#This Row],[Customer ID]],A3712:A7610,1,FALSE),0)&gt;0,1,0)</f>
        <v>0</v>
      </c>
      <c r="C3711">
        <v>51</v>
      </c>
      <c r="D3711" s="1" t="s">
        <v>134</v>
      </c>
      <c r="E3711" s="1" t="str">
        <f>IF(Origen[[#This Row],[Genero Sin Depurar]]="","Desconocido",Origen[[#This Row],[Genero Sin Depurar]])</f>
        <v>Female</v>
      </c>
      <c r="F3711" s="1" t="s">
        <v>3</v>
      </c>
      <c r="G3711" s="1" t="s">
        <v>4</v>
      </c>
      <c r="H3711" s="2">
        <v>52716</v>
      </c>
      <c r="I3711" s="2" t="str">
        <f>TEXT(Origen[[#This Row],[Fecha Compra]],"dddd")</f>
        <v>viernes</v>
      </c>
      <c r="J3711" s="7" t="str">
        <f>TEXT(MONTH(Origen[[#This Row],[Fecha Compra]]),"MM")</f>
        <v>01</v>
      </c>
      <c r="K3711" s="7">
        <f>YEAR(Origen[[#This Row],[Fecha Compra]])</f>
        <v>2044</v>
      </c>
      <c r="L3711">
        <v>24</v>
      </c>
      <c r="M3711">
        <v>72</v>
      </c>
      <c r="N3711">
        <f>Origen[[#This Row],[Unidades]]*Origen[[#This Row],[PVP]]</f>
        <v>1728</v>
      </c>
      <c r="O3711" s="1" t="s">
        <v>29</v>
      </c>
      <c r="P3711" s="1" t="s">
        <v>26</v>
      </c>
      <c r="Q3711" s="1" t="s">
        <v>30</v>
      </c>
      <c r="R3711" s="1" t="s">
        <v>19</v>
      </c>
      <c r="S3711" s="1" t="s">
        <v>52</v>
      </c>
      <c r="T3711" s="1" t="s">
        <v>28</v>
      </c>
      <c r="U3711" s="1" t="s">
        <v>40</v>
      </c>
    </row>
    <row r="3712" spans="1:21" x14ac:dyDescent="0.25">
      <c r="A3712">
        <v>3714</v>
      </c>
      <c r="B3712">
        <f>IF(IFERROR(VLOOKUP(Origen[[#This Row],[Customer ID]],A3713:A7611,1,FALSE),0)&gt;0,1,0)</f>
        <v>0</v>
      </c>
      <c r="C3712">
        <v>49</v>
      </c>
      <c r="D3712" s="1" t="s">
        <v>134</v>
      </c>
      <c r="E3712" s="1" t="str">
        <f>IF(Origen[[#This Row],[Genero Sin Depurar]]="","Desconocido",Origen[[#This Row],[Genero Sin Depurar]])</f>
        <v>Female</v>
      </c>
      <c r="F3712" s="1" t="s">
        <v>53</v>
      </c>
      <c r="G3712" s="1" t="s">
        <v>24</v>
      </c>
      <c r="H3712" s="2">
        <v>52718</v>
      </c>
      <c r="I3712" s="2" t="str">
        <f>TEXT(Origen[[#This Row],[Fecha Compra]],"dddd")</f>
        <v>domingo</v>
      </c>
      <c r="J3712" s="7" t="str">
        <f>TEXT(MONTH(Origen[[#This Row],[Fecha Compra]]),"MM")</f>
        <v>01</v>
      </c>
      <c r="K3712" s="7">
        <f>YEAR(Origen[[#This Row],[Fecha Compra]])</f>
        <v>2044</v>
      </c>
      <c r="L3712">
        <v>31</v>
      </c>
      <c r="M3712">
        <v>87</v>
      </c>
      <c r="N3712">
        <f>Origen[[#This Row],[Unidades]]*Origen[[#This Row],[PVP]]</f>
        <v>2697</v>
      </c>
      <c r="O3712" s="1" t="s">
        <v>99</v>
      </c>
      <c r="P3712" s="1" t="s">
        <v>26</v>
      </c>
      <c r="Q3712" s="1" t="s">
        <v>82</v>
      </c>
      <c r="R3712" s="1" t="s">
        <v>19</v>
      </c>
      <c r="S3712" s="1" t="s">
        <v>9</v>
      </c>
      <c r="T3712" s="1" t="s">
        <v>68</v>
      </c>
      <c r="U3712" s="1" t="s">
        <v>79</v>
      </c>
    </row>
    <row r="3713" spans="1:21" x14ac:dyDescent="0.25">
      <c r="A3713">
        <v>3715</v>
      </c>
      <c r="B3713">
        <f>IF(IFERROR(VLOOKUP(Origen[[#This Row],[Customer ID]],A3714:A7612,1,FALSE),0)&gt;0,1,0)</f>
        <v>0</v>
      </c>
      <c r="C3713">
        <v>18</v>
      </c>
      <c r="D3713" s="1" t="s">
        <v>134</v>
      </c>
      <c r="E3713" s="1" t="str">
        <f>IF(Origen[[#This Row],[Genero Sin Depurar]]="","Desconocido",Origen[[#This Row],[Genero Sin Depurar]])</f>
        <v>Female</v>
      </c>
      <c r="F3713" s="1" t="s">
        <v>106</v>
      </c>
      <c r="G3713" s="1" t="s">
        <v>49</v>
      </c>
      <c r="H3713" s="2">
        <v>52720</v>
      </c>
      <c r="I3713" s="2" t="str">
        <f>TEXT(Origen[[#This Row],[Fecha Compra]],"dddd")</f>
        <v>martes</v>
      </c>
      <c r="J3713" s="7" t="str">
        <f>TEXT(MONTH(Origen[[#This Row],[Fecha Compra]]),"MM")</f>
        <v>01</v>
      </c>
      <c r="K3713" s="7">
        <f>YEAR(Origen[[#This Row],[Fecha Compra]])</f>
        <v>2044</v>
      </c>
      <c r="L3713">
        <v>35</v>
      </c>
      <c r="M3713">
        <v>31</v>
      </c>
      <c r="N3713">
        <f>Origen[[#This Row],[Unidades]]*Origen[[#This Row],[PVP]]</f>
        <v>1085</v>
      </c>
      <c r="O3713" s="1" t="s">
        <v>66</v>
      </c>
      <c r="P3713" s="1" t="s">
        <v>18</v>
      </c>
      <c r="Q3713" s="1" t="s">
        <v>82</v>
      </c>
      <c r="R3713" s="1" t="s">
        <v>8</v>
      </c>
      <c r="S3713" s="1" t="s">
        <v>9</v>
      </c>
      <c r="T3713" s="1" t="s">
        <v>21</v>
      </c>
      <c r="U3713" s="1" t="s">
        <v>22</v>
      </c>
    </row>
    <row r="3714" spans="1:21" x14ac:dyDescent="0.25">
      <c r="A3714">
        <v>3716</v>
      </c>
      <c r="B3714">
        <f>IF(IFERROR(VLOOKUP(Origen[[#This Row],[Customer ID]],A3715:A7613,1,FALSE),0)&gt;0,1,0)</f>
        <v>0</v>
      </c>
      <c r="C3714">
        <v>63</v>
      </c>
      <c r="D3714" s="1" t="s">
        <v>134</v>
      </c>
      <c r="E3714" s="1" t="str">
        <f>IF(Origen[[#This Row],[Genero Sin Depurar]]="","Desconocido",Origen[[#This Row],[Genero Sin Depurar]])</f>
        <v>Female</v>
      </c>
      <c r="F3714" s="1" t="s">
        <v>71</v>
      </c>
      <c r="G3714" s="1" t="s">
        <v>49</v>
      </c>
      <c r="H3714" s="2">
        <v>52722</v>
      </c>
      <c r="I3714" s="2" t="str">
        <f>TEXT(Origen[[#This Row],[Fecha Compra]],"dddd")</f>
        <v>jueves</v>
      </c>
      <c r="J3714" s="7" t="str">
        <f>TEXT(MONTH(Origen[[#This Row],[Fecha Compra]]),"MM")</f>
        <v>01</v>
      </c>
      <c r="K3714" s="7">
        <f>YEAR(Origen[[#This Row],[Fecha Compra]])</f>
        <v>2044</v>
      </c>
      <c r="L3714">
        <v>2</v>
      </c>
      <c r="M3714">
        <v>34</v>
      </c>
      <c r="N3714">
        <f>Origen[[#This Row],[Unidades]]*Origen[[#This Row],[PVP]]</f>
        <v>68</v>
      </c>
      <c r="O3714" s="1" t="s">
        <v>127</v>
      </c>
      <c r="P3714" s="1" t="s">
        <v>18</v>
      </c>
      <c r="Q3714" s="1" t="s">
        <v>103</v>
      </c>
      <c r="R3714" s="1" t="s">
        <v>39</v>
      </c>
      <c r="S3714" s="1" t="s">
        <v>20</v>
      </c>
      <c r="T3714" s="1" t="s">
        <v>57</v>
      </c>
      <c r="U3714" s="1" t="s">
        <v>70</v>
      </c>
    </row>
    <row r="3715" spans="1:21" x14ac:dyDescent="0.25">
      <c r="A3715">
        <v>3717</v>
      </c>
      <c r="B3715">
        <f>IF(IFERROR(VLOOKUP(Origen[[#This Row],[Customer ID]],A3716:A7614,1,FALSE),0)&gt;0,1,0)</f>
        <v>0</v>
      </c>
      <c r="C3715">
        <v>57</v>
      </c>
      <c r="D3715" s="1" t="s">
        <v>134</v>
      </c>
      <c r="E3715" s="1" t="str">
        <f>IF(Origen[[#This Row],[Genero Sin Depurar]]="","Desconocido",Origen[[#This Row],[Genero Sin Depurar]])</f>
        <v>Female</v>
      </c>
      <c r="F3715" s="1" t="s">
        <v>37</v>
      </c>
      <c r="G3715" s="1" t="s">
        <v>4</v>
      </c>
      <c r="H3715" s="2">
        <v>52724</v>
      </c>
      <c r="I3715" s="2" t="str">
        <f>TEXT(Origen[[#This Row],[Fecha Compra]],"dddd")</f>
        <v>sábado</v>
      </c>
      <c r="J3715" s="7" t="str">
        <f>TEXT(MONTH(Origen[[#This Row],[Fecha Compra]]),"MM")</f>
        <v>01</v>
      </c>
      <c r="K3715" s="7">
        <f>YEAR(Origen[[#This Row],[Fecha Compra]])</f>
        <v>2044</v>
      </c>
      <c r="L3715">
        <v>42</v>
      </c>
      <c r="M3715">
        <v>53</v>
      </c>
      <c r="N3715">
        <f>Origen[[#This Row],[Unidades]]*Origen[[#This Row],[PVP]]</f>
        <v>2226</v>
      </c>
      <c r="O3715" s="1" t="s">
        <v>111</v>
      </c>
      <c r="P3715" s="1" t="s">
        <v>26</v>
      </c>
      <c r="Q3715" s="1" t="s">
        <v>43</v>
      </c>
      <c r="R3715" s="1" t="s">
        <v>39</v>
      </c>
      <c r="S3715" s="1" t="s">
        <v>27</v>
      </c>
      <c r="T3715" s="1" t="s">
        <v>68</v>
      </c>
      <c r="U3715" s="1" t="s">
        <v>79</v>
      </c>
    </row>
    <row r="3716" spans="1:21" x14ac:dyDescent="0.25">
      <c r="A3716">
        <v>3718</v>
      </c>
      <c r="B3716">
        <f>IF(IFERROR(VLOOKUP(Origen[[#This Row],[Customer ID]],A3717:A7615,1,FALSE),0)&gt;0,1,0)</f>
        <v>0</v>
      </c>
      <c r="C3716">
        <v>45</v>
      </c>
      <c r="D3716" s="1" t="s">
        <v>134</v>
      </c>
      <c r="E3716" s="1" t="str">
        <f>IF(Origen[[#This Row],[Genero Sin Depurar]]="","Desconocido",Origen[[#This Row],[Genero Sin Depurar]])</f>
        <v>Female</v>
      </c>
      <c r="F3716" s="1" t="s">
        <v>95</v>
      </c>
      <c r="G3716" s="1" t="s">
        <v>4</v>
      </c>
      <c r="H3716" s="2">
        <v>52726</v>
      </c>
      <c r="I3716" s="2" t="str">
        <f>TEXT(Origen[[#This Row],[Fecha Compra]],"dddd")</f>
        <v>lunes</v>
      </c>
      <c r="J3716" s="7" t="str">
        <f>TEXT(MONTH(Origen[[#This Row],[Fecha Compra]]),"MM")</f>
        <v>01</v>
      </c>
      <c r="K3716" s="7">
        <f>YEAR(Origen[[#This Row],[Fecha Compra]])</f>
        <v>2044</v>
      </c>
      <c r="L3716">
        <v>47</v>
      </c>
      <c r="M3716">
        <v>85</v>
      </c>
      <c r="N3716">
        <f>Origen[[#This Row],[Unidades]]*Origen[[#This Row],[PVP]]</f>
        <v>3995</v>
      </c>
      <c r="O3716" s="1" t="s">
        <v>110</v>
      </c>
      <c r="P3716" s="1" t="s">
        <v>74</v>
      </c>
      <c r="Q3716" s="1" t="s">
        <v>34</v>
      </c>
      <c r="R3716" s="1" t="s">
        <v>35</v>
      </c>
      <c r="S3716" s="1" t="s">
        <v>9</v>
      </c>
      <c r="T3716" s="1" t="s">
        <v>57</v>
      </c>
      <c r="U3716" s="1" t="s">
        <v>79</v>
      </c>
    </row>
    <row r="3717" spans="1:21" x14ac:dyDescent="0.25">
      <c r="A3717">
        <v>3719</v>
      </c>
      <c r="B3717">
        <f>IF(IFERROR(VLOOKUP(Origen[[#This Row],[Customer ID]],A3718:A7616,1,FALSE),0)&gt;0,1,0)</f>
        <v>0</v>
      </c>
      <c r="C3717">
        <v>36</v>
      </c>
      <c r="D3717" s="1" t="s">
        <v>134</v>
      </c>
      <c r="E3717" s="1" t="str">
        <f>IF(Origen[[#This Row],[Genero Sin Depurar]]="","Desconocido",Origen[[#This Row],[Genero Sin Depurar]])</f>
        <v>Female</v>
      </c>
      <c r="F3717" s="1" t="s">
        <v>77</v>
      </c>
      <c r="G3717" s="1" t="s">
        <v>4</v>
      </c>
      <c r="H3717" s="2">
        <v>52728</v>
      </c>
      <c r="I3717" s="2" t="str">
        <f>TEXT(Origen[[#This Row],[Fecha Compra]],"dddd")</f>
        <v>miércoles</v>
      </c>
      <c r="J3717" s="7" t="str">
        <f>TEXT(MONTH(Origen[[#This Row],[Fecha Compra]]),"MM")</f>
        <v>01</v>
      </c>
      <c r="K3717" s="7">
        <f>YEAR(Origen[[#This Row],[Fecha Compra]])</f>
        <v>2044</v>
      </c>
      <c r="L3717">
        <v>44</v>
      </c>
      <c r="M3717">
        <v>50</v>
      </c>
      <c r="N3717">
        <f>Origen[[#This Row],[Unidades]]*Origen[[#This Row],[PVP]]</f>
        <v>2200</v>
      </c>
      <c r="O3717" s="1" t="s">
        <v>104</v>
      </c>
      <c r="P3717" s="1" t="s">
        <v>6</v>
      </c>
      <c r="Q3717" s="1" t="s">
        <v>30</v>
      </c>
      <c r="R3717" s="1" t="s">
        <v>39</v>
      </c>
      <c r="S3717" s="1" t="s">
        <v>36</v>
      </c>
      <c r="T3717" s="1" t="s">
        <v>57</v>
      </c>
      <c r="U3717" s="1" t="s">
        <v>58</v>
      </c>
    </row>
    <row r="3718" spans="1:21" x14ac:dyDescent="0.25">
      <c r="A3718">
        <v>3720</v>
      </c>
      <c r="B3718">
        <f>IF(IFERROR(VLOOKUP(Origen[[#This Row],[Customer ID]],A3719:A7617,1,FALSE),0)&gt;0,1,0)</f>
        <v>0</v>
      </c>
      <c r="C3718">
        <v>20</v>
      </c>
      <c r="D3718" s="1" t="s">
        <v>134</v>
      </c>
      <c r="E3718" s="1" t="str">
        <f>IF(Origen[[#This Row],[Genero Sin Depurar]]="","Desconocido",Origen[[#This Row],[Genero Sin Depurar]])</f>
        <v>Female</v>
      </c>
      <c r="F3718" s="1" t="s">
        <v>77</v>
      </c>
      <c r="G3718" s="1" t="s">
        <v>4</v>
      </c>
      <c r="H3718" s="2">
        <v>52730</v>
      </c>
      <c r="I3718" s="2" t="str">
        <f>TEXT(Origen[[#This Row],[Fecha Compra]],"dddd")</f>
        <v>viernes</v>
      </c>
      <c r="J3718" s="7" t="str">
        <f>TEXT(MONTH(Origen[[#This Row],[Fecha Compra]]),"MM")</f>
        <v>01</v>
      </c>
      <c r="K3718" s="7">
        <f>YEAR(Origen[[#This Row],[Fecha Compra]])</f>
        <v>2044</v>
      </c>
      <c r="L3718">
        <v>8</v>
      </c>
      <c r="M3718">
        <v>91</v>
      </c>
      <c r="N3718">
        <f>Origen[[#This Row],[Unidades]]*Origen[[#This Row],[PVP]]</f>
        <v>728</v>
      </c>
      <c r="O3718" s="1" t="s">
        <v>120</v>
      </c>
      <c r="P3718" s="1" t="s">
        <v>26</v>
      </c>
      <c r="Q3718" s="1" t="s">
        <v>90</v>
      </c>
      <c r="R3718" s="1" t="s">
        <v>35</v>
      </c>
      <c r="S3718" s="1" t="s">
        <v>20</v>
      </c>
      <c r="T3718" s="1" t="s">
        <v>57</v>
      </c>
      <c r="U3718" s="1" t="s">
        <v>79</v>
      </c>
    </row>
    <row r="3719" spans="1:21" x14ac:dyDescent="0.25">
      <c r="A3719">
        <v>3721</v>
      </c>
      <c r="B3719">
        <f>IF(IFERROR(VLOOKUP(Origen[[#This Row],[Customer ID]],A3720:A7618,1,FALSE),0)&gt;0,1,0)</f>
        <v>0</v>
      </c>
      <c r="C3719">
        <v>21</v>
      </c>
      <c r="D3719" s="1" t="s">
        <v>134</v>
      </c>
      <c r="E3719" s="1" t="str">
        <f>IF(Origen[[#This Row],[Genero Sin Depurar]]="","Desconocido",Origen[[#This Row],[Genero Sin Depurar]])</f>
        <v>Female</v>
      </c>
      <c r="F3719" s="1" t="s">
        <v>106</v>
      </c>
      <c r="G3719" s="1" t="s">
        <v>49</v>
      </c>
      <c r="H3719" s="2">
        <v>52732</v>
      </c>
      <c r="I3719" s="2" t="str">
        <f>TEXT(Origen[[#This Row],[Fecha Compra]],"dddd")</f>
        <v>domingo</v>
      </c>
      <c r="J3719" s="7" t="str">
        <f>TEXT(MONTH(Origen[[#This Row],[Fecha Compra]]),"MM")</f>
        <v>01</v>
      </c>
      <c r="K3719" s="7">
        <f>YEAR(Origen[[#This Row],[Fecha Compra]])</f>
        <v>2044</v>
      </c>
      <c r="L3719">
        <v>13</v>
      </c>
      <c r="M3719">
        <v>56</v>
      </c>
      <c r="N3719">
        <f>Origen[[#This Row],[Unidades]]*Origen[[#This Row],[PVP]]</f>
        <v>728</v>
      </c>
      <c r="O3719" s="1" t="s">
        <v>113</v>
      </c>
      <c r="P3719" s="1" t="s">
        <v>26</v>
      </c>
      <c r="Q3719" s="1" t="s">
        <v>82</v>
      </c>
      <c r="R3719" s="1" t="s">
        <v>39</v>
      </c>
      <c r="S3719" s="1" t="s">
        <v>20</v>
      </c>
      <c r="T3719" s="1" t="s">
        <v>21</v>
      </c>
      <c r="U3719" s="1" t="s">
        <v>40</v>
      </c>
    </row>
    <row r="3720" spans="1:21" x14ac:dyDescent="0.25">
      <c r="A3720">
        <v>3722</v>
      </c>
      <c r="B3720">
        <f>IF(IFERROR(VLOOKUP(Origen[[#This Row],[Customer ID]],A3721:A7619,1,FALSE),0)&gt;0,1,0)</f>
        <v>0</v>
      </c>
      <c r="C3720">
        <v>62</v>
      </c>
      <c r="D3720" s="1" t="s">
        <v>134</v>
      </c>
      <c r="E3720" s="1" t="str">
        <f>IF(Origen[[#This Row],[Genero Sin Depurar]]="","Desconocido",Origen[[#This Row],[Genero Sin Depurar]])</f>
        <v>Female</v>
      </c>
      <c r="F3720" s="1" t="s">
        <v>44</v>
      </c>
      <c r="G3720" s="1" t="s">
        <v>45</v>
      </c>
      <c r="H3720" s="2">
        <v>52734</v>
      </c>
      <c r="I3720" s="2" t="str">
        <f>TEXT(Origen[[#This Row],[Fecha Compra]],"dddd")</f>
        <v>martes</v>
      </c>
      <c r="J3720" s="7" t="str">
        <f>TEXT(MONTH(Origen[[#This Row],[Fecha Compra]]),"MM")</f>
        <v>01</v>
      </c>
      <c r="K3720" s="7">
        <f>YEAR(Origen[[#This Row],[Fecha Compra]])</f>
        <v>2044</v>
      </c>
      <c r="L3720">
        <v>10</v>
      </c>
      <c r="M3720">
        <v>60</v>
      </c>
      <c r="N3720">
        <f>Origen[[#This Row],[Unidades]]*Origen[[#This Row],[PVP]]</f>
        <v>600</v>
      </c>
      <c r="O3720" s="1" t="s">
        <v>121</v>
      </c>
      <c r="P3720" s="1" t="s">
        <v>6</v>
      </c>
      <c r="Q3720" s="1" t="s">
        <v>51</v>
      </c>
      <c r="R3720" s="1" t="s">
        <v>39</v>
      </c>
      <c r="S3720" s="1" t="s">
        <v>27</v>
      </c>
      <c r="T3720" s="1" t="s">
        <v>15</v>
      </c>
      <c r="U3720" s="1" t="s">
        <v>31</v>
      </c>
    </row>
    <row r="3721" spans="1:21" x14ac:dyDescent="0.25">
      <c r="A3721">
        <v>3723</v>
      </c>
      <c r="B3721">
        <f>IF(IFERROR(VLOOKUP(Origen[[#This Row],[Customer ID]],A3722:A7620,1,FALSE),0)&gt;0,1,0)</f>
        <v>0</v>
      </c>
      <c r="C3721">
        <v>23</v>
      </c>
      <c r="D3721" s="1" t="s">
        <v>134</v>
      </c>
      <c r="E3721" s="1" t="str">
        <f>IF(Origen[[#This Row],[Genero Sin Depurar]]="","Desconocido",Origen[[#This Row],[Genero Sin Depurar]])</f>
        <v>Female</v>
      </c>
      <c r="F3721" s="1" t="s">
        <v>84</v>
      </c>
      <c r="G3721" s="1" t="s">
        <v>45</v>
      </c>
      <c r="H3721" s="2">
        <v>52736</v>
      </c>
      <c r="I3721" s="2" t="str">
        <f>TEXT(Origen[[#This Row],[Fecha Compra]],"dddd")</f>
        <v>jueves</v>
      </c>
      <c r="J3721" s="7" t="str">
        <f>TEXT(MONTH(Origen[[#This Row],[Fecha Compra]]),"MM")</f>
        <v>01</v>
      </c>
      <c r="K3721" s="7">
        <f>YEAR(Origen[[#This Row],[Fecha Compra]])</f>
        <v>2044</v>
      </c>
      <c r="L3721">
        <v>1</v>
      </c>
      <c r="M3721">
        <v>34</v>
      </c>
      <c r="N3721">
        <f>Origen[[#This Row],[Unidades]]*Origen[[#This Row],[PVP]]</f>
        <v>34</v>
      </c>
      <c r="O3721" s="1" t="s">
        <v>5</v>
      </c>
      <c r="P3721" s="1" t="s">
        <v>74</v>
      </c>
      <c r="Q3721" s="1" t="s">
        <v>116</v>
      </c>
      <c r="R3721" s="1" t="s">
        <v>39</v>
      </c>
      <c r="S3721" s="1" t="s">
        <v>36</v>
      </c>
      <c r="T3721" s="1" t="s">
        <v>21</v>
      </c>
      <c r="U3721" s="1" t="s">
        <v>11</v>
      </c>
    </row>
    <row r="3722" spans="1:21" x14ac:dyDescent="0.25">
      <c r="A3722">
        <v>3724</v>
      </c>
      <c r="B3722">
        <f>IF(IFERROR(VLOOKUP(Origen[[#This Row],[Customer ID]],A3723:A7621,1,FALSE),0)&gt;0,1,0)</f>
        <v>0</v>
      </c>
      <c r="C3722">
        <v>26</v>
      </c>
      <c r="D3722" s="1" t="s">
        <v>134</v>
      </c>
      <c r="E3722" s="1" t="str">
        <f>IF(Origen[[#This Row],[Genero Sin Depurar]]="","Desconocido",Origen[[#This Row],[Genero Sin Depurar]])</f>
        <v>Female</v>
      </c>
      <c r="F3722" s="1" t="s">
        <v>23</v>
      </c>
      <c r="G3722" s="1" t="s">
        <v>24</v>
      </c>
      <c r="H3722" s="2">
        <v>52738</v>
      </c>
      <c r="I3722" s="2" t="str">
        <f>TEXT(Origen[[#This Row],[Fecha Compra]],"dddd")</f>
        <v>sábado</v>
      </c>
      <c r="J3722" s="7" t="str">
        <f>TEXT(MONTH(Origen[[#This Row],[Fecha Compra]]),"MM")</f>
        <v>01</v>
      </c>
      <c r="K3722" s="7">
        <f>YEAR(Origen[[#This Row],[Fecha Compra]])</f>
        <v>2044</v>
      </c>
      <c r="L3722">
        <v>1</v>
      </c>
      <c r="M3722">
        <v>30</v>
      </c>
      <c r="N3722">
        <f>Origen[[#This Row],[Unidades]]*Origen[[#This Row],[PVP]]</f>
        <v>30</v>
      </c>
      <c r="O3722" s="1" t="s">
        <v>25</v>
      </c>
      <c r="P3722" s="1" t="s">
        <v>26</v>
      </c>
      <c r="Q3722" s="1" t="s">
        <v>100</v>
      </c>
      <c r="R3722" s="1" t="s">
        <v>19</v>
      </c>
      <c r="S3722" s="1" t="s">
        <v>20</v>
      </c>
      <c r="T3722" s="1" t="s">
        <v>68</v>
      </c>
      <c r="U3722" s="1" t="s">
        <v>70</v>
      </c>
    </row>
    <row r="3723" spans="1:21" x14ac:dyDescent="0.25">
      <c r="A3723">
        <v>3725</v>
      </c>
      <c r="B3723">
        <f>IF(IFERROR(VLOOKUP(Origen[[#This Row],[Customer ID]],A3724:A7622,1,FALSE),0)&gt;0,1,0)</f>
        <v>0</v>
      </c>
      <c r="C3723">
        <v>30</v>
      </c>
      <c r="D3723" s="1" t="s">
        <v>134</v>
      </c>
      <c r="E3723" s="1" t="str">
        <f>IF(Origen[[#This Row],[Genero Sin Depurar]]="","Desconocido",Origen[[#This Row],[Genero Sin Depurar]])</f>
        <v>Female</v>
      </c>
      <c r="F3723" s="1" t="s">
        <v>125</v>
      </c>
      <c r="G3723" s="1" t="s">
        <v>49</v>
      </c>
      <c r="H3723" s="2">
        <v>52740</v>
      </c>
      <c r="I3723" s="2" t="str">
        <f>TEXT(Origen[[#This Row],[Fecha Compra]],"dddd")</f>
        <v>lunes</v>
      </c>
      <c r="J3723" s="7" t="str">
        <f>TEXT(MONTH(Origen[[#This Row],[Fecha Compra]]),"MM")</f>
        <v>01</v>
      </c>
      <c r="K3723" s="7">
        <f>YEAR(Origen[[#This Row],[Fecha Compra]])</f>
        <v>2044</v>
      </c>
      <c r="L3723">
        <v>18</v>
      </c>
      <c r="M3723">
        <v>71</v>
      </c>
      <c r="N3723">
        <f>Origen[[#This Row],[Unidades]]*Origen[[#This Row],[PVP]]</f>
        <v>1278</v>
      </c>
      <c r="O3723" s="1" t="s">
        <v>94</v>
      </c>
      <c r="P3723" s="1" t="s">
        <v>6</v>
      </c>
      <c r="Q3723" s="1" t="s">
        <v>78</v>
      </c>
      <c r="R3723" s="1" t="s">
        <v>8</v>
      </c>
      <c r="S3723" s="1" t="s">
        <v>9</v>
      </c>
      <c r="T3723" s="1" t="s">
        <v>57</v>
      </c>
      <c r="U3723" s="1" t="s">
        <v>31</v>
      </c>
    </row>
    <row r="3724" spans="1:21" x14ac:dyDescent="0.25">
      <c r="A3724">
        <v>3726</v>
      </c>
      <c r="B3724">
        <f>IF(IFERROR(VLOOKUP(Origen[[#This Row],[Customer ID]],A3725:A7623,1,FALSE),0)&gt;0,1,0)</f>
        <v>0</v>
      </c>
      <c r="C3724">
        <v>18</v>
      </c>
      <c r="D3724" s="1" t="s">
        <v>134</v>
      </c>
      <c r="E3724" s="1" t="str">
        <f>IF(Origen[[#This Row],[Genero Sin Depurar]]="","Desconocido",Origen[[#This Row],[Genero Sin Depurar]])</f>
        <v>Female</v>
      </c>
      <c r="F3724" s="1" t="s">
        <v>63</v>
      </c>
      <c r="G3724" s="1" t="s">
        <v>4</v>
      </c>
      <c r="H3724" s="2">
        <v>52742</v>
      </c>
      <c r="I3724" s="2" t="str">
        <f>TEXT(Origen[[#This Row],[Fecha Compra]],"dddd")</f>
        <v>miércoles</v>
      </c>
      <c r="J3724" s="7" t="str">
        <f>TEXT(MONTH(Origen[[#This Row],[Fecha Compra]]),"MM")</f>
        <v>01</v>
      </c>
      <c r="K3724" s="7">
        <f>YEAR(Origen[[#This Row],[Fecha Compra]])</f>
        <v>2044</v>
      </c>
      <c r="L3724">
        <v>2</v>
      </c>
      <c r="M3724">
        <v>100</v>
      </c>
      <c r="N3724">
        <f>Origen[[#This Row],[Unidades]]*Origen[[#This Row],[PVP]]</f>
        <v>200</v>
      </c>
      <c r="O3724" s="1" t="s">
        <v>83</v>
      </c>
      <c r="P3724" s="1" t="s">
        <v>18</v>
      </c>
      <c r="Q3724" s="1" t="s">
        <v>30</v>
      </c>
      <c r="R3724" s="1" t="s">
        <v>8</v>
      </c>
      <c r="S3724" s="1" t="s">
        <v>27</v>
      </c>
      <c r="T3724" s="1" t="s">
        <v>28</v>
      </c>
      <c r="U3724" s="1" t="s">
        <v>31</v>
      </c>
    </row>
    <row r="3725" spans="1:21" x14ac:dyDescent="0.25">
      <c r="A3725">
        <v>3727</v>
      </c>
      <c r="B3725">
        <f>IF(IFERROR(VLOOKUP(Origen[[#This Row],[Customer ID]],A3726:A7624,1,FALSE),0)&gt;0,1,0)</f>
        <v>0</v>
      </c>
      <c r="C3725">
        <v>47</v>
      </c>
      <c r="D3725" s="1" t="s">
        <v>134</v>
      </c>
      <c r="E3725" s="1" t="str">
        <f>IF(Origen[[#This Row],[Genero Sin Depurar]]="","Desconocido",Origen[[#This Row],[Genero Sin Depurar]])</f>
        <v>Female</v>
      </c>
      <c r="F3725" s="1" t="s">
        <v>115</v>
      </c>
      <c r="G3725" s="1" t="s">
        <v>49</v>
      </c>
      <c r="H3725" s="2">
        <v>52744</v>
      </c>
      <c r="I3725" s="2" t="str">
        <f>TEXT(Origen[[#This Row],[Fecha Compra]],"dddd")</f>
        <v>viernes</v>
      </c>
      <c r="J3725" s="7" t="str">
        <f>TEXT(MONTH(Origen[[#This Row],[Fecha Compra]]),"MM")</f>
        <v>01</v>
      </c>
      <c r="K3725" s="7">
        <f>YEAR(Origen[[#This Row],[Fecha Compra]])</f>
        <v>2044</v>
      </c>
      <c r="L3725">
        <v>36</v>
      </c>
      <c r="M3725">
        <v>85</v>
      </c>
      <c r="N3725">
        <f>Origen[[#This Row],[Unidades]]*Origen[[#This Row],[PVP]]</f>
        <v>3060</v>
      </c>
      <c r="O3725" s="1" t="s">
        <v>117</v>
      </c>
      <c r="P3725" s="1" t="s">
        <v>74</v>
      </c>
      <c r="Q3725" s="1" t="s">
        <v>103</v>
      </c>
      <c r="R3725" s="1" t="s">
        <v>39</v>
      </c>
      <c r="S3725" s="1" t="s">
        <v>27</v>
      </c>
      <c r="T3725" s="1" t="s">
        <v>68</v>
      </c>
      <c r="U3725" s="1" t="s">
        <v>79</v>
      </c>
    </row>
    <row r="3726" spans="1:21" x14ac:dyDescent="0.25">
      <c r="A3726">
        <v>3728</v>
      </c>
      <c r="B3726">
        <f>IF(IFERROR(VLOOKUP(Origen[[#This Row],[Customer ID]],A3727:A7625,1,FALSE),0)&gt;0,1,0)</f>
        <v>0</v>
      </c>
      <c r="C3726">
        <v>41</v>
      </c>
      <c r="D3726" s="1" t="s">
        <v>134</v>
      </c>
      <c r="E3726" s="1" t="str">
        <f>IF(Origen[[#This Row],[Genero Sin Depurar]]="","Desconocido",Origen[[#This Row],[Genero Sin Depurar]])</f>
        <v>Female</v>
      </c>
      <c r="F3726" s="1" t="s">
        <v>107</v>
      </c>
      <c r="G3726" s="1" t="s">
        <v>4</v>
      </c>
      <c r="H3726" s="2">
        <v>52746</v>
      </c>
      <c r="I3726" s="2" t="str">
        <f>TEXT(Origen[[#This Row],[Fecha Compra]],"dddd")</f>
        <v>domingo</v>
      </c>
      <c r="J3726" s="7" t="str">
        <f>TEXT(MONTH(Origen[[#This Row],[Fecha Compra]]),"MM")</f>
        <v>01</v>
      </c>
      <c r="K3726" s="7">
        <f>YEAR(Origen[[#This Row],[Fecha Compra]])</f>
        <v>2044</v>
      </c>
      <c r="L3726">
        <v>17</v>
      </c>
      <c r="M3726">
        <v>83</v>
      </c>
      <c r="N3726">
        <f>Origen[[#This Row],[Unidades]]*Origen[[#This Row],[PVP]]</f>
        <v>1411</v>
      </c>
      <c r="O3726" s="1" t="s">
        <v>13</v>
      </c>
      <c r="P3726" s="1" t="s">
        <v>26</v>
      </c>
      <c r="Q3726" s="1" t="s">
        <v>62</v>
      </c>
      <c r="R3726" s="1" t="s">
        <v>35</v>
      </c>
      <c r="S3726" s="1" t="s">
        <v>27</v>
      </c>
      <c r="T3726" s="1" t="s">
        <v>68</v>
      </c>
      <c r="U3726" s="1" t="s">
        <v>58</v>
      </c>
    </row>
    <row r="3727" spans="1:21" x14ac:dyDescent="0.25">
      <c r="A3727">
        <v>3729</v>
      </c>
      <c r="B3727">
        <f>IF(IFERROR(VLOOKUP(Origen[[#This Row],[Customer ID]],A3728:A7626,1,FALSE),0)&gt;0,1,0)</f>
        <v>0</v>
      </c>
      <c r="C3727">
        <v>62</v>
      </c>
      <c r="D3727" s="1" t="s">
        <v>134</v>
      </c>
      <c r="E3727" s="1" t="str">
        <f>IF(Origen[[#This Row],[Genero Sin Depurar]]="","Desconocido",Origen[[#This Row],[Genero Sin Depurar]])</f>
        <v>Female</v>
      </c>
      <c r="F3727" s="1" t="s">
        <v>84</v>
      </c>
      <c r="G3727" s="1" t="s">
        <v>45</v>
      </c>
      <c r="H3727" s="2">
        <v>52748</v>
      </c>
      <c r="I3727" s="2" t="str">
        <f>TEXT(Origen[[#This Row],[Fecha Compra]],"dddd")</f>
        <v>martes</v>
      </c>
      <c r="J3727" s="7" t="str">
        <f>TEXT(MONTH(Origen[[#This Row],[Fecha Compra]]),"MM")</f>
        <v>01</v>
      </c>
      <c r="K3727" s="7">
        <f>YEAR(Origen[[#This Row],[Fecha Compra]])</f>
        <v>2044</v>
      </c>
      <c r="L3727">
        <v>1</v>
      </c>
      <c r="M3727">
        <v>31</v>
      </c>
      <c r="N3727">
        <f>Origen[[#This Row],[Unidades]]*Origen[[#This Row],[PVP]]</f>
        <v>31</v>
      </c>
      <c r="O3727" s="1" t="s">
        <v>111</v>
      </c>
      <c r="P3727" s="1" t="s">
        <v>6</v>
      </c>
      <c r="Q3727" s="1" t="s">
        <v>90</v>
      </c>
      <c r="R3727" s="1" t="s">
        <v>8</v>
      </c>
      <c r="S3727" s="1" t="s">
        <v>36</v>
      </c>
      <c r="T3727" s="1" t="s">
        <v>68</v>
      </c>
      <c r="U3727" s="1" t="s">
        <v>31</v>
      </c>
    </row>
    <row r="3728" spans="1:21" x14ac:dyDescent="0.25">
      <c r="A3728">
        <v>3730</v>
      </c>
      <c r="B3728">
        <f>IF(IFERROR(VLOOKUP(Origen[[#This Row],[Customer ID]],A3729:A7627,1,FALSE),0)&gt;0,1,0)</f>
        <v>0</v>
      </c>
      <c r="C3728">
        <v>28</v>
      </c>
      <c r="D3728" s="1" t="s">
        <v>134</v>
      </c>
      <c r="E3728" s="1" t="str">
        <f>IF(Origen[[#This Row],[Genero Sin Depurar]]="","Desconocido",Origen[[#This Row],[Genero Sin Depurar]])</f>
        <v>Female</v>
      </c>
      <c r="F3728" s="1" t="s">
        <v>119</v>
      </c>
      <c r="G3728" s="1" t="s">
        <v>24</v>
      </c>
      <c r="H3728" s="2">
        <v>52750</v>
      </c>
      <c r="I3728" s="2" t="str">
        <f>TEXT(Origen[[#This Row],[Fecha Compra]],"dddd")</f>
        <v>jueves</v>
      </c>
      <c r="J3728" s="7" t="str">
        <f>TEXT(MONTH(Origen[[#This Row],[Fecha Compra]]),"MM")</f>
        <v>01</v>
      </c>
      <c r="K3728" s="7">
        <f>YEAR(Origen[[#This Row],[Fecha Compra]])</f>
        <v>2044</v>
      </c>
      <c r="L3728">
        <v>50</v>
      </c>
      <c r="M3728">
        <v>82</v>
      </c>
      <c r="N3728">
        <f>Origen[[#This Row],[Unidades]]*Origen[[#This Row],[PVP]]</f>
        <v>4100</v>
      </c>
      <c r="O3728" s="1" t="s">
        <v>25</v>
      </c>
      <c r="P3728" s="1" t="s">
        <v>26</v>
      </c>
      <c r="Q3728" s="1" t="s">
        <v>67</v>
      </c>
      <c r="R3728" s="1" t="s">
        <v>19</v>
      </c>
      <c r="S3728" s="1" t="s">
        <v>52</v>
      </c>
      <c r="T3728" s="1" t="s">
        <v>15</v>
      </c>
      <c r="U3728" s="1" t="s">
        <v>40</v>
      </c>
    </row>
    <row r="3729" spans="1:21" x14ac:dyDescent="0.25">
      <c r="A3729">
        <v>3731</v>
      </c>
      <c r="B3729">
        <f>IF(IFERROR(VLOOKUP(Origen[[#This Row],[Customer ID]],A3730:A7628,1,FALSE),0)&gt;0,1,0)</f>
        <v>0</v>
      </c>
      <c r="C3729">
        <v>46</v>
      </c>
      <c r="D3729" s="1" t="s">
        <v>134</v>
      </c>
      <c r="E3729" s="1" t="str">
        <f>IF(Origen[[#This Row],[Genero Sin Depurar]]="","Desconocido",Origen[[#This Row],[Genero Sin Depurar]])</f>
        <v>Female</v>
      </c>
      <c r="F3729" s="1" t="s">
        <v>37</v>
      </c>
      <c r="G3729" s="1" t="s">
        <v>4</v>
      </c>
      <c r="H3729" s="2">
        <v>52752</v>
      </c>
      <c r="I3729" s="2" t="str">
        <f>TEXT(Origen[[#This Row],[Fecha Compra]],"dddd")</f>
        <v>sábado</v>
      </c>
      <c r="J3729" s="7" t="str">
        <f>TEXT(MONTH(Origen[[#This Row],[Fecha Compra]]),"MM")</f>
        <v>01</v>
      </c>
      <c r="K3729" s="7">
        <f>YEAR(Origen[[#This Row],[Fecha Compra]])</f>
        <v>2044</v>
      </c>
      <c r="L3729">
        <v>3</v>
      </c>
      <c r="M3729">
        <v>79</v>
      </c>
      <c r="N3729">
        <f>Origen[[#This Row],[Unidades]]*Origen[[#This Row],[PVP]]</f>
        <v>237</v>
      </c>
      <c r="O3729" s="1" t="s">
        <v>85</v>
      </c>
      <c r="P3729" s="1" t="s">
        <v>26</v>
      </c>
      <c r="Q3729" s="1" t="s">
        <v>67</v>
      </c>
      <c r="R3729" s="1" t="s">
        <v>35</v>
      </c>
      <c r="S3729" s="1" t="s">
        <v>52</v>
      </c>
      <c r="T3729" s="1" t="s">
        <v>21</v>
      </c>
      <c r="U3729" s="1" t="s">
        <v>58</v>
      </c>
    </row>
    <row r="3730" spans="1:21" x14ac:dyDescent="0.25">
      <c r="A3730">
        <v>3732</v>
      </c>
      <c r="B3730">
        <f>IF(IFERROR(VLOOKUP(Origen[[#This Row],[Customer ID]],A3731:A7629,1,FALSE),0)&gt;0,1,0)</f>
        <v>0</v>
      </c>
      <c r="C3730">
        <v>54</v>
      </c>
      <c r="D3730" s="1" t="s">
        <v>134</v>
      </c>
      <c r="E3730" s="1" t="str">
        <f>IF(Origen[[#This Row],[Genero Sin Depurar]]="","Desconocido",Origen[[#This Row],[Genero Sin Depurar]])</f>
        <v>Female</v>
      </c>
      <c r="F3730" s="1" t="s">
        <v>106</v>
      </c>
      <c r="G3730" s="1" t="s">
        <v>49</v>
      </c>
      <c r="H3730" s="2">
        <v>52754</v>
      </c>
      <c r="I3730" s="2" t="str">
        <f>TEXT(Origen[[#This Row],[Fecha Compra]],"dddd")</f>
        <v>lunes</v>
      </c>
      <c r="J3730" s="7" t="str">
        <f>TEXT(MONTH(Origen[[#This Row],[Fecha Compra]]),"MM")</f>
        <v>01</v>
      </c>
      <c r="K3730" s="7">
        <f>YEAR(Origen[[#This Row],[Fecha Compra]])</f>
        <v>2044</v>
      </c>
      <c r="L3730">
        <v>45</v>
      </c>
      <c r="M3730">
        <v>62</v>
      </c>
      <c r="N3730">
        <f>Origen[[#This Row],[Unidades]]*Origen[[#This Row],[PVP]]</f>
        <v>2790</v>
      </c>
      <c r="O3730" s="1" t="s">
        <v>46</v>
      </c>
      <c r="P3730" s="1" t="s">
        <v>26</v>
      </c>
      <c r="Q3730" s="1" t="s">
        <v>75</v>
      </c>
      <c r="R3730" s="1" t="s">
        <v>19</v>
      </c>
      <c r="S3730" s="1" t="s">
        <v>52</v>
      </c>
      <c r="T3730" s="1" t="s">
        <v>28</v>
      </c>
      <c r="U3730" s="1" t="s">
        <v>40</v>
      </c>
    </row>
    <row r="3731" spans="1:21" x14ac:dyDescent="0.25">
      <c r="A3731">
        <v>3733</v>
      </c>
      <c r="B3731">
        <f>IF(IFERROR(VLOOKUP(Origen[[#This Row],[Customer ID]],A3732:A7630,1,FALSE),0)&gt;0,1,0)</f>
        <v>0</v>
      </c>
      <c r="C3731">
        <v>36</v>
      </c>
      <c r="D3731" s="1" t="s">
        <v>134</v>
      </c>
      <c r="E3731" s="1" t="str">
        <f>IF(Origen[[#This Row],[Genero Sin Depurar]]="","Desconocido",Origen[[#This Row],[Genero Sin Depurar]])</f>
        <v>Female</v>
      </c>
      <c r="F3731" s="1" t="s">
        <v>53</v>
      </c>
      <c r="G3731" s="1" t="s">
        <v>24</v>
      </c>
      <c r="H3731" s="2">
        <v>52756</v>
      </c>
      <c r="I3731" s="2" t="str">
        <f>TEXT(Origen[[#This Row],[Fecha Compra]],"dddd")</f>
        <v>miércoles</v>
      </c>
      <c r="J3731" s="7" t="str">
        <f>TEXT(MONTH(Origen[[#This Row],[Fecha Compra]]),"MM")</f>
        <v>01</v>
      </c>
      <c r="K3731" s="7">
        <f>YEAR(Origen[[#This Row],[Fecha Compra]])</f>
        <v>2044</v>
      </c>
      <c r="L3731">
        <v>28</v>
      </c>
      <c r="M3731">
        <v>92</v>
      </c>
      <c r="N3731">
        <f>Origen[[#This Row],[Unidades]]*Origen[[#This Row],[PVP]]</f>
        <v>2576</v>
      </c>
      <c r="O3731" s="1" t="s">
        <v>98</v>
      </c>
      <c r="P3731" s="1" t="s">
        <v>6</v>
      </c>
      <c r="Q3731" s="1" t="s">
        <v>51</v>
      </c>
      <c r="R3731" s="1" t="s">
        <v>19</v>
      </c>
      <c r="S3731" s="1" t="s">
        <v>20</v>
      </c>
      <c r="T3731" s="1" t="s">
        <v>28</v>
      </c>
      <c r="U3731" s="1" t="s">
        <v>31</v>
      </c>
    </row>
    <row r="3732" spans="1:21" x14ac:dyDescent="0.25">
      <c r="A3732">
        <v>3734</v>
      </c>
      <c r="B3732">
        <f>IF(IFERROR(VLOOKUP(Origen[[#This Row],[Customer ID]],A3733:A7631,1,FALSE),0)&gt;0,1,0)</f>
        <v>0</v>
      </c>
      <c r="C3732">
        <v>25</v>
      </c>
      <c r="D3732" s="1" t="s">
        <v>134</v>
      </c>
      <c r="E3732" s="1" t="str">
        <f>IF(Origen[[#This Row],[Genero Sin Depurar]]="","Desconocido",Origen[[#This Row],[Genero Sin Depurar]])</f>
        <v>Female</v>
      </c>
      <c r="F3732" s="1" t="s">
        <v>107</v>
      </c>
      <c r="G3732" s="1" t="s">
        <v>4</v>
      </c>
      <c r="H3732" s="2">
        <v>52758</v>
      </c>
      <c r="I3732" s="2" t="str">
        <f>TEXT(Origen[[#This Row],[Fecha Compra]],"dddd")</f>
        <v>viernes</v>
      </c>
      <c r="J3732" s="7" t="str">
        <f>TEXT(MONTH(Origen[[#This Row],[Fecha Compra]]),"MM")</f>
        <v>01</v>
      </c>
      <c r="K3732" s="7">
        <f>YEAR(Origen[[#This Row],[Fecha Compra]])</f>
        <v>2044</v>
      </c>
      <c r="L3732">
        <v>6</v>
      </c>
      <c r="M3732">
        <v>58</v>
      </c>
      <c r="N3732">
        <f>Origen[[#This Row],[Unidades]]*Origen[[#This Row],[PVP]]</f>
        <v>348</v>
      </c>
      <c r="O3732" s="1" t="s">
        <v>97</v>
      </c>
      <c r="P3732" s="1" t="s">
        <v>26</v>
      </c>
      <c r="Q3732" s="1" t="s">
        <v>14</v>
      </c>
      <c r="R3732" s="1" t="s">
        <v>39</v>
      </c>
      <c r="S3732" s="1" t="s">
        <v>27</v>
      </c>
      <c r="T3732" s="1" t="s">
        <v>68</v>
      </c>
      <c r="U3732" s="1" t="s">
        <v>79</v>
      </c>
    </row>
    <row r="3733" spans="1:21" x14ac:dyDescent="0.25">
      <c r="A3733">
        <v>3735</v>
      </c>
      <c r="B3733">
        <f>IF(IFERROR(VLOOKUP(Origen[[#This Row],[Customer ID]],A3734:A7632,1,FALSE),0)&gt;0,1,0)</f>
        <v>0</v>
      </c>
      <c r="C3733">
        <v>38</v>
      </c>
      <c r="D3733" s="1" t="s">
        <v>134</v>
      </c>
      <c r="E3733" s="1" t="str">
        <f>IF(Origen[[#This Row],[Genero Sin Depurar]]="","Desconocido",Origen[[#This Row],[Genero Sin Depurar]])</f>
        <v>Female</v>
      </c>
      <c r="F3733" s="1" t="s">
        <v>86</v>
      </c>
      <c r="G3733" s="1" t="s">
        <v>4</v>
      </c>
      <c r="H3733" s="2">
        <v>52760</v>
      </c>
      <c r="I3733" s="2" t="str">
        <f>TEXT(Origen[[#This Row],[Fecha Compra]],"dddd")</f>
        <v>domingo</v>
      </c>
      <c r="J3733" s="7" t="str">
        <f>TEXT(MONTH(Origen[[#This Row],[Fecha Compra]]),"MM")</f>
        <v>01</v>
      </c>
      <c r="K3733" s="7">
        <f>YEAR(Origen[[#This Row],[Fecha Compra]])</f>
        <v>2044</v>
      </c>
      <c r="L3733">
        <v>33</v>
      </c>
      <c r="M3733">
        <v>88</v>
      </c>
      <c r="N3733">
        <f>Origen[[#This Row],[Unidades]]*Origen[[#This Row],[PVP]]</f>
        <v>2904</v>
      </c>
      <c r="O3733" s="1" t="s">
        <v>81</v>
      </c>
      <c r="P3733" s="1" t="s">
        <v>26</v>
      </c>
      <c r="Q3733" s="1" t="s">
        <v>100</v>
      </c>
      <c r="R3733" s="1" t="s">
        <v>19</v>
      </c>
      <c r="S3733" s="1" t="s">
        <v>27</v>
      </c>
      <c r="T3733" s="1" t="s">
        <v>68</v>
      </c>
      <c r="U3733" s="1" t="s">
        <v>79</v>
      </c>
    </row>
    <row r="3734" spans="1:21" x14ac:dyDescent="0.25">
      <c r="A3734">
        <v>3736</v>
      </c>
      <c r="B3734">
        <f>IF(IFERROR(VLOOKUP(Origen[[#This Row],[Customer ID]],A3735:A7633,1,FALSE),0)&gt;0,1,0)</f>
        <v>0</v>
      </c>
      <c r="C3734">
        <v>38</v>
      </c>
      <c r="D3734" s="1" t="s">
        <v>134</v>
      </c>
      <c r="E3734" s="1" t="str">
        <f>IF(Origen[[#This Row],[Genero Sin Depurar]]="","Desconocido",Origen[[#This Row],[Genero Sin Depurar]])</f>
        <v>Female</v>
      </c>
      <c r="F3734" s="1" t="s">
        <v>23</v>
      </c>
      <c r="G3734" s="1" t="s">
        <v>24</v>
      </c>
      <c r="H3734" s="2">
        <v>52762</v>
      </c>
      <c r="I3734" s="2" t="str">
        <f>TEXT(Origen[[#This Row],[Fecha Compra]],"dddd")</f>
        <v>martes</v>
      </c>
      <c r="J3734" s="7" t="str">
        <f>TEXT(MONTH(Origen[[#This Row],[Fecha Compra]]),"MM")</f>
        <v>01</v>
      </c>
      <c r="K3734" s="7">
        <f>YEAR(Origen[[#This Row],[Fecha Compra]])</f>
        <v>2044</v>
      </c>
      <c r="L3734">
        <v>29</v>
      </c>
      <c r="M3734">
        <v>44</v>
      </c>
      <c r="N3734">
        <f>Origen[[#This Row],[Unidades]]*Origen[[#This Row],[PVP]]</f>
        <v>1276</v>
      </c>
      <c r="O3734" s="1" t="s">
        <v>17</v>
      </c>
      <c r="P3734" s="1" t="s">
        <v>6</v>
      </c>
      <c r="Q3734" s="1" t="s">
        <v>103</v>
      </c>
      <c r="R3734" s="1" t="s">
        <v>19</v>
      </c>
      <c r="S3734" s="1" t="s">
        <v>52</v>
      </c>
      <c r="T3734" s="1" t="s">
        <v>28</v>
      </c>
      <c r="U3734" s="1" t="s">
        <v>31</v>
      </c>
    </row>
    <row r="3735" spans="1:21" x14ac:dyDescent="0.25">
      <c r="A3735">
        <v>3737</v>
      </c>
      <c r="B3735">
        <f>IF(IFERROR(VLOOKUP(Origen[[#This Row],[Customer ID]],A3736:A7634,1,FALSE),0)&gt;0,1,0)</f>
        <v>0</v>
      </c>
      <c r="C3735">
        <v>42</v>
      </c>
      <c r="D3735" s="1" t="s">
        <v>134</v>
      </c>
      <c r="E3735" s="1" t="str">
        <f>IF(Origen[[#This Row],[Genero Sin Depurar]]="","Desconocido",Origen[[#This Row],[Genero Sin Depurar]])</f>
        <v>Female</v>
      </c>
      <c r="F3735" s="1" t="s">
        <v>16</v>
      </c>
      <c r="G3735" s="1" t="s">
        <v>4</v>
      </c>
      <c r="H3735" s="2">
        <v>52764</v>
      </c>
      <c r="I3735" s="2" t="str">
        <f>TEXT(Origen[[#This Row],[Fecha Compra]],"dddd")</f>
        <v>jueves</v>
      </c>
      <c r="J3735" s="7" t="str">
        <f>TEXT(MONTH(Origen[[#This Row],[Fecha Compra]]),"MM")</f>
        <v>01</v>
      </c>
      <c r="K3735" s="7">
        <f>YEAR(Origen[[#This Row],[Fecha Compra]])</f>
        <v>2044</v>
      </c>
      <c r="L3735">
        <v>2</v>
      </c>
      <c r="M3735">
        <v>56</v>
      </c>
      <c r="N3735">
        <f>Origen[[#This Row],[Unidades]]*Origen[[#This Row],[PVP]]</f>
        <v>112</v>
      </c>
      <c r="O3735" s="1" t="s">
        <v>117</v>
      </c>
      <c r="P3735" s="1" t="s">
        <v>26</v>
      </c>
      <c r="Q3735" s="1" t="s">
        <v>90</v>
      </c>
      <c r="R3735" s="1" t="s">
        <v>19</v>
      </c>
      <c r="S3735" s="1" t="s">
        <v>56</v>
      </c>
      <c r="T3735" s="1" t="s">
        <v>28</v>
      </c>
      <c r="U3735" s="1" t="s">
        <v>79</v>
      </c>
    </row>
    <row r="3736" spans="1:21" x14ac:dyDescent="0.25">
      <c r="A3736">
        <v>3738</v>
      </c>
      <c r="B3736">
        <f>IF(IFERROR(VLOOKUP(Origen[[#This Row],[Customer ID]],A3737:A7635,1,FALSE),0)&gt;0,1,0)</f>
        <v>0</v>
      </c>
      <c r="C3736">
        <v>19</v>
      </c>
      <c r="D3736" s="1" t="s">
        <v>134</v>
      </c>
      <c r="E3736" s="1" t="str">
        <f>IF(Origen[[#This Row],[Genero Sin Depurar]]="","Desconocido",Origen[[#This Row],[Genero Sin Depurar]])</f>
        <v>Female</v>
      </c>
      <c r="F3736" s="1" t="s">
        <v>88</v>
      </c>
      <c r="G3736" s="1" t="s">
        <v>49</v>
      </c>
      <c r="H3736" s="2">
        <v>52766</v>
      </c>
      <c r="I3736" s="2" t="str">
        <f>TEXT(Origen[[#This Row],[Fecha Compra]],"dddd")</f>
        <v>sábado</v>
      </c>
      <c r="J3736" s="7" t="str">
        <f>TEXT(MONTH(Origen[[#This Row],[Fecha Compra]]),"MM")</f>
        <v>01</v>
      </c>
      <c r="K3736" s="7">
        <f>YEAR(Origen[[#This Row],[Fecha Compra]])</f>
        <v>2044</v>
      </c>
      <c r="L3736">
        <v>43</v>
      </c>
      <c r="M3736">
        <v>23</v>
      </c>
      <c r="N3736">
        <f>Origen[[#This Row],[Unidades]]*Origen[[#This Row],[PVP]]</f>
        <v>989</v>
      </c>
      <c r="O3736" s="1" t="s">
        <v>5</v>
      </c>
      <c r="P3736" s="1" t="s">
        <v>18</v>
      </c>
      <c r="Q3736" s="1" t="s">
        <v>14</v>
      </c>
      <c r="R3736" s="1" t="s">
        <v>8</v>
      </c>
      <c r="S3736" s="1" t="s">
        <v>20</v>
      </c>
      <c r="T3736" s="1" t="s">
        <v>28</v>
      </c>
      <c r="U3736" s="1" t="s">
        <v>58</v>
      </c>
    </row>
    <row r="3737" spans="1:21" x14ac:dyDescent="0.25">
      <c r="A3737">
        <v>3739</v>
      </c>
      <c r="B3737">
        <f>IF(IFERROR(VLOOKUP(Origen[[#This Row],[Customer ID]],A3738:A7636,1,FALSE),0)&gt;0,1,0)</f>
        <v>0</v>
      </c>
      <c r="C3737">
        <v>34</v>
      </c>
      <c r="D3737" s="1" t="s">
        <v>134</v>
      </c>
      <c r="E3737" s="1" t="str">
        <f>IF(Origen[[#This Row],[Genero Sin Depurar]]="","Desconocido",Origen[[#This Row],[Genero Sin Depurar]])</f>
        <v>Female</v>
      </c>
      <c r="F3737" s="1" t="s">
        <v>41</v>
      </c>
      <c r="G3737" s="1" t="s">
        <v>4</v>
      </c>
      <c r="H3737" s="2">
        <v>52768</v>
      </c>
      <c r="I3737" s="2" t="str">
        <f>TEXT(Origen[[#This Row],[Fecha Compra]],"dddd")</f>
        <v>lunes</v>
      </c>
      <c r="J3737" s="7" t="str">
        <f>TEXT(MONTH(Origen[[#This Row],[Fecha Compra]]),"MM")</f>
        <v>01</v>
      </c>
      <c r="K3737" s="7">
        <f>YEAR(Origen[[#This Row],[Fecha Compra]])</f>
        <v>2044</v>
      </c>
      <c r="L3737">
        <v>48</v>
      </c>
      <c r="M3737">
        <v>45</v>
      </c>
      <c r="N3737">
        <f>Origen[[#This Row],[Unidades]]*Origen[[#This Row],[PVP]]</f>
        <v>2160</v>
      </c>
      <c r="O3737" s="1" t="s">
        <v>61</v>
      </c>
      <c r="P3737" s="1" t="s">
        <v>26</v>
      </c>
      <c r="Q3737" s="1" t="s">
        <v>92</v>
      </c>
      <c r="R3737" s="1" t="s">
        <v>19</v>
      </c>
      <c r="S3737" s="1" t="s">
        <v>20</v>
      </c>
      <c r="T3737" s="1" t="s">
        <v>15</v>
      </c>
      <c r="U3737" s="1" t="s">
        <v>11</v>
      </c>
    </row>
    <row r="3738" spans="1:21" x14ac:dyDescent="0.25">
      <c r="A3738">
        <v>3740</v>
      </c>
      <c r="B3738">
        <f>IF(IFERROR(VLOOKUP(Origen[[#This Row],[Customer ID]],A3739:A7637,1,FALSE),0)&gt;0,1,0)</f>
        <v>0</v>
      </c>
      <c r="C3738">
        <v>38</v>
      </c>
      <c r="D3738" s="1" t="s">
        <v>134</v>
      </c>
      <c r="E3738" s="1" t="str">
        <f>IF(Origen[[#This Row],[Genero Sin Depurar]]="","Desconocido",Origen[[#This Row],[Genero Sin Depurar]])</f>
        <v>Female</v>
      </c>
      <c r="F3738" s="1" t="s">
        <v>71</v>
      </c>
      <c r="G3738" s="1" t="s">
        <v>49</v>
      </c>
      <c r="H3738" s="2">
        <v>52770</v>
      </c>
      <c r="I3738" s="2" t="str">
        <f>TEXT(Origen[[#This Row],[Fecha Compra]],"dddd")</f>
        <v>miércoles</v>
      </c>
      <c r="J3738" s="7" t="str">
        <f>TEXT(MONTH(Origen[[#This Row],[Fecha Compra]]),"MM")</f>
        <v>01</v>
      </c>
      <c r="K3738" s="7">
        <f>YEAR(Origen[[#This Row],[Fecha Compra]])</f>
        <v>2044</v>
      </c>
      <c r="L3738">
        <v>43</v>
      </c>
      <c r="M3738">
        <v>31</v>
      </c>
      <c r="N3738">
        <f>Origen[[#This Row],[Unidades]]*Origen[[#This Row],[PVP]]</f>
        <v>1333</v>
      </c>
      <c r="O3738" s="1" t="s">
        <v>117</v>
      </c>
      <c r="P3738" s="1" t="s">
        <v>26</v>
      </c>
      <c r="Q3738" s="1" t="s">
        <v>60</v>
      </c>
      <c r="R3738" s="1" t="s">
        <v>39</v>
      </c>
      <c r="S3738" s="1" t="s">
        <v>20</v>
      </c>
      <c r="T3738" s="1" t="s">
        <v>21</v>
      </c>
      <c r="U3738" s="1" t="s">
        <v>22</v>
      </c>
    </row>
    <row r="3739" spans="1:21" x14ac:dyDescent="0.25">
      <c r="A3739">
        <v>3741</v>
      </c>
      <c r="B3739">
        <f>IF(IFERROR(VLOOKUP(Origen[[#This Row],[Customer ID]],A3740:A7638,1,FALSE),0)&gt;0,1,0)</f>
        <v>0</v>
      </c>
      <c r="C3739">
        <v>42</v>
      </c>
      <c r="D3739" s="1" t="s">
        <v>134</v>
      </c>
      <c r="E3739" s="1" t="str">
        <f>IF(Origen[[#This Row],[Genero Sin Depurar]]="","Desconocido",Origen[[#This Row],[Genero Sin Depurar]])</f>
        <v>Female</v>
      </c>
      <c r="F3739" s="1" t="s">
        <v>77</v>
      </c>
      <c r="G3739" s="1" t="s">
        <v>4</v>
      </c>
      <c r="H3739" s="2">
        <v>52772</v>
      </c>
      <c r="I3739" s="2" t="str">
        <f>TEXT(Origen[[#This Row],[Fecha Compra]],"dddd")</f>
        <v>viernes</v>
      </c>
      <c r="J3739" s="7" t="str">
        <f>TEXT(MONTH(Origen[[#This Row],[Fecha Compra]]),"MM")</f>
        <v>01</v>
      </c>
      <c r="K3739" s="7">
        <f>YEAR(Origen[[#This Row],[Fecha Compra]])</f>
        <v>2044</v>
      </c>
      <c r="L3739">
        <v>26</v>
      </c>
      <c r="M3739">
        <v>96</v>
      </c>
      <c r="N3739">
        <f>Origen[[#This Row],[Unidades]]*Origen[[#This Row],[PVP]]</f>
        <v>2496</v>
      </c>
      <c r="O3739" s="1" t="s">
        <v>123</v>
      </c>
      <c r="P3739" s="1" t="s">
        <v>26</v>
      </c>
      <c r="Q3739" s="1" t="s">
        <v>47</v>
      </c>
      <c r="R3739" s="1" t="s">
        <v>35</v>
      </c>
      <c r="S3739" s="1" t="s">
        <v>56</v>
      </c>
      <c r="T3739" s="1" t="s">
        <v>68</v>
      </c>
      <c r="U3739" s="1" t="s">
        <v>58</v>
      </c>
    </row>
    <row r="3740" spans="1:21" x14ac:dyDescent="0.25">
      <c r="A3740">
        <v>3742</v>
      </c>
      <c r="B3740">
        <f>IF(IFERROR(VLOOKUP(Origen[[#This Row],[Customer ID]],A3741:A7639,1,FALSE),0)&gt;0,1,0)</f>
        <v>0</v>
      </c>
      <c r="C3740">
        <v>58</v>
      </c>
      <c r="D3740" s="1" t="s">
        <v>134</v>
      </c>
      <c r="E3740" s="1" t="str">
        <f>IF(Origen[[#This Row],[Genero Sin Depurar]]="","Desconocido",Origen[[#This Row],[Genero Sin Depurar]])</f>
        <v>Female</v>
      </c>
      <c r="F3740" s="1" t="s">
        <v>37</v>
      </c>
      <c r="G3740" s="1" t="s">
        <v>4</v>
      </c>
      <c r="H3740" s="2">
        <v>52774</v>
      </c>
      <c r="I3740" s="2" t="str">
        <f>TEXT(Origen[[#This Row],[Fecha Compra]],"dddd")</f>
        <v>domingo</v>
      </c>
      <c r="J3740" s="7" t="str">
        <f>TEXT(MONTH(Origen[[#This Row],[Fecha Compra]]),"MM")</f>
        <v>01</v>
      </c>
      <c r="K3740" s="7">
        <f>YEAR(Origen[[#This Row],[Fecha Compra]])</f>
        <v>2044</v>
      </c>
      <c r="L3740">
        <v>26</v>
      </c>
      <c r="M3740">
        <v>96</v>
      </c>
      <c r="N3740">
        <f>Origen[[#This Row],[Unidades]]*Origen[[#This Row],[PVP]]</f>
        <v>2496</v>
      </c>
      <c r="O3740" s="1" t="s">
        <v>99</v>
      </c>
      <c r="P3740" s="1" t="s">
        <v>26</v>
      </c>
      <c r="Q3740" s="1" t="s">
        <v>55</v>
      </c>
      <c r="R3740" s="1" t="s">
        <v>19</v>
      </c>
      <c r="S3740" s="1" t="s">
        <v>52</v>
      </c>
      <c r="T3740" s="1" t="s">
        <v>68</v>
      </c>
      <c r="U3740" s="1" t="s">
        <v>58</v>
      </c>
    </row>
    <row r="3741" spans="1:21" x14ac:dyDescent="0.25">
      <c r="A3741">
        <v>3743</v>
      </c>
      <c r="B3741">
        <f>IF(IFERROR(VLOOKUP(Origen[[#This Row],[Customer ID]],A3742:A7640,1,FALSE),0)&gt;0,1,0)</f>
        <v>0</v>
      </c>
      <c r="C3741">
        <v>56</v>
      </c>
      <c r="D3741" s="1" t="s">
        <v>134</v>
      </c>
      <c r="E3741" s="1" t="str">
        <f>IF(Origen[[#This Row],[Genero Sin Depurar]]="","Desconocido",Origen[[#This Row],[Genero Sin Depurar]])</f>
        <v>Female</v>
      </c>
      <c r="F3741" s="1" t="s">
        <v>37</v>
      </c>
      <c r="G3741" s="1" t="s">
        <v>4</v>
      </c>
      <c r="H3741" s="2">
        <v>52776</v>
      </c>
      <c r="I3741" s="2" t="str">
        <f>TEXT(Origen[[#This Row],[Fecha Compra]],"dddd")</f>
        <v>martes</v>
      </c>
      <c r="J3741" s="7" t="str">
        <f>TEXT(MONTH(Origen[[#This Row],[Fecha Compra]]),"MM")</f>
        <v>01</v>
      </c>
      <c r="K3741" s="7">
        <f>YEAR(Origen[[#This Row],[Fecha Compra]])</f>
        <v>2044</v>
      </c>
      <c r="L3741">
        <v>50</v>
      </c>
      <c r="M3741">
        <v>80</v>
      </c>
      <c r="N3741">
        <f>Origen[[#This Row],[Unidades]]*Origen[[#This Row],[PVP]]</f>
        <v>4000</v>
      </c>
      <c r="O3741" s="1" t="s">
        <v>110</v>
      </c>
      <c r="P3741" s="1" t="s">
        <v>26</v>
      </c>
      <c r="Q3741" s="1" t="s">
        <v>7</v>
      </c>
      <c r="R3741" s="1" t="s">
        <v>39</v>
      </c>
      <c r="S3741" s="1" t="s">
        <v>36</v>
      </c>
      <c r="T3741" s="1" t="s">
        <v>21</v>
      </c>
      <c r="U3741" s="1" t="s">
        <v>58</v>
      </c>
    </row>
    <row r="3742" spans="1:21" x14ac:dyDescent="0.25">
      <c r="A3742">
        <v>3744</v>
      </c>
      <c r="B3742">
        <f>IF(IFERROR(VLOOKUP(Origen[[#This Row],[Customer ID]],A3743:A7641,1,FALSE),0)&gt;0,1,0)</f>
        <v>0</v>
      </c>
      <c r="C3742">
        <v>62</v>
      </c>
      <c r="D3742" s="1" t="s">
        <v>134</v>
      </c>
      <c r="E3742" s="1" t="str">
        <f>IF(Origen[[#This Row],[Genero Sin Depurar]]="","Desconocido",Origen[[#This Row],[Genero Sin Depurar]])</f>
        <v>Female</v>
      </c>
      <c r="F3742" s="1" t="s">
        <v>77</v>
      </c>
      <c r="G3742" s="1" t="s">
        <v>4</v>
      </c>
      <c r="H3742" s="2">
        <v>52778</v>
      </c>
      <c r="I3742" s="2" t="str">
        <f>TEXT(Origen[[#This Row],[Fecha Compra]],"dddd")</f>
        <v>jueves</v>
      </c>
      <c r="J3742" s="7" t="str">
        <f>TEXT(MONTH(Origen[[#This Row],[Fecha Compra]]),"MM")</f>
        <v>01</v>
      </c>
      <c r="K3742" s="7">
        <f>YEAR(Origen[[#This Row],[Fecha Compra]])</f>
        <v>2044</v>
      </c>
      <c r="L3742">
        <v>36</v>
      </c>
      <c r="M3742">
        <v>28</v>
      </c>
      <c r="N3742">
        <f>Origen[[#This Row],[Unidades]]*Origen[[#This Row],[PVP]]</f>
        <v>1008</v>
      </c>
      <c r="O3742" s="1" t="s">
        <v>117</v>
      </c>
      <c r="P3742" s="1" t="s">
        <v>6</v>
      </c>
      <c r="Q3742" s="1" t="s">
        <v>91</v>
      </c>
      <c r="R3742" s="1" t="s">
        <v>39</v>
      </c>
      <c r="S3742" s="1" t="s">
        <v>20</v>
      </c>
      <c r="T3742" s="1" t="s">
        <v>68</v>
      </c>
      <c r="U3742" s="1" t="s">
        <v>40</v>
      </c>
    </row>
    <row r="3743" spans="1:21" x14ac:dyDescent="0.25">
      <c r="A3743">
        <v>3745</v>
      </c>
      <c r="B3743">
        <f>IF(IFERROR(VLOOKUP(Origen[[#This Row],[Customer ID]],A3744:A7642,1,FALSE),0)&gt;0,1,0)</f>
        <v>0</v>
      </c>
      <c r="C3743">
        <v>24</v>
      </c>
      <c r="D3743" s="1" t="s">
        <v>134</v>
      </c>
      <c r="E3743" s="1" t="str">
        <f>IF(Origen[[#This Row],[Genero Sin Depurar]]="","Desconocido",Origen[[#This Row],[Genero Sin Depurar]])</f>
        <v>Female</v>
      </c>
      <c r="F3743" s="1" t="s">
        <v>86</v>
      </c>
      <c r="G3743" s="1" t="s">
        <v>4</v>
      </c>
      <c r="H3743" s="2">
        <v>52780</v>
      </c>
      <c r="I3743" s="2" t="str">
        <f>TEXT(Origen[[#This Row],[Fecha Compra]],"dddd")</f>
        <v>sábado</v>
      </c>
      <c r="J3743" s="7" t="str">
        <f>TEXT(MONTH(Origen[[#This Row],[Fecha Compra]]),"MM")</f>
        <v>01</v>
      </c>
      <c r="K3743" s="7">
        <f>YEAR(Origen[[#This Row],[Fecha Compra]])</f>
        <v>2044</v>
      </c>
      <c r="L3743">
        <v>26</v>
      </c>
      <c r="M3743">
        <v>51</v>
      </c>
      <c r="N3743">
        <f>Origen[[#This Row],[Unidades]]*Origen[[#This Row],[PVP]]</f>
        <v>1326</v>
      </c>
      <c r="O3743" s="1" t="s">
        <v>109</v>
      </c>
      <c r="P3743" s="1" t="s">
        <v>26</v>
      </c>
      <c r="Q3743" s="1" t="s">
        <v>7</v>
      </c>
      <c r="R3743" s="1" t="s">
        <v>35</v>
      </c>
      <c r="S3743" s="1" t="s">
        <v>27</v>
      </c>
      <c r="T3743" s="1" t="s">
        <v>57</v>
      </c>
      <c r="U3743" s="1" t="s">
        <v>11</v>
      </c>
    </row>
    <row r="3744" spans="1:21" x14ac:dyDescent="0.25">
      <c r="A3744">
        <v>3746</v>
      </c>
      <c r="B3744">
        <f>IF(IFERROR(VLOOKUP(Origen[[#This Row],[Customer ID]],A3745:A7643,1,FALSE),0)&gt;0,1,0)</f>
        <v>0</v>
      </c>
      <c r="C3744">
        <v>60</v>
      </c>
      <c r="D3744" s="1" t="s">
        <v>134</v>
      </c>
      <c r="E3744" s="1" t="str">
        <f>IF(Origen[[#This Row],[Genero Sin Depurar]]="","Desconocido",Origen[[#This Row],[Genero Sin Depurar]])</f>
        <v>Female</v>
      </c>
      <c r="F3744" s="1" t="s">
        <v>107</v>
      </c>
      <c r="G3744" s="1" t="s">
        <v>4</v>
      </c>
      <c r="H3744" s="2">
        <v>52782</v>
      </c>
      <c r="I3744" s="2" t="str">
        <f>TEXT(Origen[[#This Row],[Fecha Compra]],"dddd")</f>
        <v>lunes</v>
      </c>
      <c r="J3744" s="7" t="str">
        <f>TEXT(MONTH(Origen[[#This Row],[Fecha Compra]]),"MM")</f>
        <v>01</v>
      </c>
      <c r="K3744" s="7">
        <f>YEAR(Origen[[#This Row],[Fecha Compra]])</f>
        <v>2044</v>
      </c>
      <c r="L3744">
        <v>2</v>
      </c>
      <c r="M3744">
        <v>41</v>
      </c>
      <c r="N3744">
        <f>Origen[[#This Row],[Unidades]]*Origen[[#This Row],[PVP]]</f>
        <v>82</v>
      </c>
      <c r="O3744" s="1" t="s">
        <v>131</v>
      </c>
      <c r="P3744" s="1" t="s">
        <v>6</v>
      </c>
      <c r="Q3744" s="1" t="s">
        <v>62</v>
      </c>
      <c r="R3744" s="1" t="s">
        <v>19</v>
      </c>
      <c r="S3744" s="1" t="s">
        <v>9</v>
      </c>
      <c r="T3744" s="1" t="s">
        <v>68</v>
      </c>
      <c r="U3744" s="1" t="s">
        <v>70</v>
      </c>
    </row>
    <row r="3745" spans="1:21" x14ac:dyDescent="0.25">
      <c r="A3745">
        <v>3747</v>
      </c>
      <c r="B3745">
        <f>IF(IFERROR(VLOOKUP(Origen[[#This Row],[Customer ID]],A3746:A7644,1,FALSE),0)&gt;0,1,0)</f>
        <v>0</v>
      </c>
      <c r="C3745">
        <v>53</v>
      </c>
      <c r="D3745" s="1" t="s">
        <v>134</v>
      </c>
      <c r="E3745" s="1" t="str">
        <f>IF(Origen[[#This Row],[Genero Sin Depurar]]="","Desconocido",Origen[[#This Row],[Genero Sin Depurar]])</f>
        <v>Female</v>
      </c>
      <c r="F3745" s="1" t="s">
        <v>44</v>
      </c>
      <c r="G3745" s="1" t="s">
        <v>45</v>
      </c>
      <c r="H3745" s="2">
        <v>52784</v>
      </c>
      <c r="I3745" s="2" t="str">
        <f>TEXT(Origen[[#This Row],[Fecha Compra]],"dddd")</f>
        <v>miércoles</v>
      </c>
      <c r="J3745" s="7" t="str">
        <f>TEXT(MONTH(Origen[[#This Row],[Fecha Compra]]),"MM")</f>
        <v>01</v>
      </c>
      <c r="K3745" s="7">
        <f>YEAR(Origen[[#This Row],[Fecha Compra]])</f>
        <v>2044</v>
      </c>
      <c r="L3745">
        <v>49</v>
      </c>
      <c r="M3745">
        <v>99</v>
      </c>
      <c r="N3745">
        <f>Origen[[#This Row],[Unidades]]*Origen[[#This Row],[PVP]]</f>
        <v>4851</v>
      </c>
      <c r="O3745" s="1" t="s">
        <v>117</v>
      </c>
      <c r="P3745" s="1" t="s">
        <v>74</v>
      </c>
      <c r="Q3745" s="1" t="s">
        <v>91</v>
      </c>
      <c r="R3745" s="1" t="s">
        <v>35</v>
      </c>
      <c r="S3745" s="1" t="s">
        <v>27</v>
      </c>
      <c r="T3745" s="1" t="s">
        <v>28</v>
      </c>
      <c r="U3745" s="1" t="s">
        <v>70</v>
      </c>
    </row>
    <row r="3746" spans="1:21" x14ac:dyDescent="0.25">
      <c r="A3746">
        <v>3748</v>
      </c>
      <c r="B3746">
        <f>IF(IFERROR(VLOOKUP(Origen[[#This Row],[Customer ID]],A3747:A7645,1,FALSE),0)&gt;0,1,0)</f>
        <v>0</v>
      </c>
      <c r="C3746">
        <v>26</v>
      </c>
      <c r="D3746" s="1" t="s">
        <v>134</v>
      </c>
      <c r="E3746" s="1" t="str">
        <f>IF(Origen[[#This Row],[Genero Sin Depurar]]="","Desconocido",Origen[[#This Row],[Genero Sin Depurar]])</f>
        <v>Female</v>
      </c>
      <c r="F3746" s="1" t="s">
        <v>12</v>
      </c>
      <c r="G3746" s="1" t="s">
        <v>4</v>
      </c>
      <c r="H3746" s="2">
        <v>52786</v>
      </c>
      <c r="I3746" s="2" t="str">
        <f>TEXT(Origen[[#This Row],[Fecha Compra]],"dddd")</f>
        <v>viernes</v>
      </c>
      <c r="J3746" s="7" t="str">
        <f>TEXT(MONTH(Origen[[#This Row],[Fecha Compra]]),"MM")</f>
        <v>01</v>
      </c>
      <c r="K3746" s="7">
        <f>YEAR(Origen[[#This Row],[Fecha Compra]])</f>
        <v>2044</v>
      </c>
      <c r="L3746">
        <v>32</v>
      </c>
      <c r="M3746">
        <v>53</v>
      </c>
      <c r="N3746">
        <f>Origen[[#This Row],[Unidades]]*Origen[[#This Row],[PVP]]</f>
        <v>1696</v>
      </c>
      <c r="O3746" s="1" t="s">
        <v>25</v>
      </c>
      <c r="P3746" s="1" t="s">
        <v>6</v>
      </c>
      <c r="Q3746" s="1" t="s">
        <v>60</v>
      </c>
      <c r="R3746" s="1" t="s">
        <v>19</v>
      </c>
      <c r="S3746" s="1" t="s">
        <v>56</v>
      </c>
      <c r="T3746" s="1" t="s">
        <v>57</v>
      </c>
      <c r="U3746" s="1" t="s">
        <v>58</v>
      </c>
    </row>
    <row r="3747" spans="1:21" x14ac:dyDescent="0.25">
      <c r="A3747">
        <v>3749</v>
      </c>
      <c r="B3747">
        <f>IF(IFERROR(VLOOKUP(Origen[[#This Row],[Customer ID]],A3748:A7646,1,FALSE),0)&gt;0,1,0)</f>
        <v>0</v>
      </c>
      <c r="C3747">
        <v>34</v>
      </c>
      <c r="D3747" s="1" t="s">
        <v>134</v>
      </c>
      <c r="E3747" s="1" t="str">
        <f>IF(Origen[[#This Row],[Genero Sin Depurar]]="","Desconocido",Origen[[#This Row],[Genero Sin Depurar]])</f>
        <v>Female</v>
      </c>
      <c r="F3747" s="1" t="s">
        <v>114</v>
      </c>
      <c r="G3747" s="1" t="s">
        <v>49</v>
      </c>
      <c r="H3747" s="2">
        <v>52788</v>
      </c>
      <c r="I3747" s="2" t="str">
        <f>TEXT(Origen[[#This Row],[Fecha Compra]],"dddd")</f>
        <v>domingo</v>
      </c>
      <c r="J3747" s="7" t="str">
        <f>TEXT(MONTH(Origen[[#This Row],[Fecha Compra]]),"MM")</f>
        <v>01</v>
      </c>
      <c r="K3747" s="7">
        <f>YEAR(Origen[[#This Row],[Fecha Compra]])</f>
        <v>2044</v>
      </c>
      <c r="L3747">
        <v>3</v>
      </c>
      <c r="M3747">
        <v>25</v>
      </c>
      <c r="N3747">
        <f>Origen[[#This Row],[Unidades]]*Origen[[#This Row],[PVP]]</f>
        <v>75</v>
      </c>
      <c r="O3747" s="1" t="s">
        <v>61</v>
      </c>
      <c r="P3747" s="1" t="s">
        <v>26</v>
      </c>
      <c r="Q3747" s="1" t="s">
        <v>65</v>
      </c>
      <c r="R3747" s="1" t="s">
        <v>39</v>
      </c>
      <c r="S3747" s="1" t="s">
        <v>52</v>
      </c>
      <c r="T3747" s="1" t="s">
        <v>10</v>
      </c>
      <c r="U3747" s="1" t="s">
        <v>31</v>
      </c>
    </row>
    <row r="3748" spans="1:21" x14ac:dyDescent="0.25">
      <c r="A3748">
        <v>3750</v>
      </c>
      <c r="B3748">
        <f>IF(IFERROR(VLOOKUP(Origen[[#This Row],[Customer ID]],A3749:A7647,1,FALSE),0)&gt;0,1,0)</f>
        <v>0</v>
      </c>
      <c r="C3748">
        <v>24</v>
      </c>
      <c r="D3748" s="1" t="s">
        <v>134</v>
      </c>
      <c r="E3748" s="1" t="str">
        <f>IF(Origen[[#This Row],[Genero Sin Depurar]]="","Desconocido",Origen[[#This Row],[Genero Sin Depurar]])</f>
        <v>Female</v>
      </c>
      <c r="F3748" s="1" t="s">
        <v>3</v>
      </c>
      <c r="G3748" s="1" t="s">
        <v>4</v>
      </c>
      <c r="H3748" s="2">
        <v>52790</v>
      </c>
      <c r="I3748" s="2" t="str">
        <f>TEXT(Origen[[#This Row],[Fecha Compra]],"dddd")</f>
        <v>martes</v>
      </c>
      <c r="J3748" s="7" t="str">
        <f>TEXT(MONTH(Origen[[#This Row],[Fecha Compra]]),"MM")</f>
        <v>01</v>
      </c>
      <c r="K3748" s="7">
        <f>YEAR(Origen[[#This Row],[Fecha Compra]])</f>
        <v>2044</v>
      </c>
      <c r="L3748">
        <v>38</v>
      </c>
      <c r="M3748">
        <v>95</v>
      </c>
      <c r="N3748">
        <f>Origen[[#This Row],[Unidades]]*Origen[[#This Row],[PVP]]</f>
        <v>3610</v>
      </c>
      <c r="O3748" s="1" t="s">
        <v>102</v>
      </c>
      <c r="P3748" s="1" t="s">
        <v>6</v>
      </c>
      <c r="Q3748" s="1" t="s">
        <v>116</v>
      </c>
      <c r="R3748" s="1" t="s">
        <v>8</v>
      </c>
      <c r="S3748" s="1" t="s">
        <v>52</v>
      </c>
      <c r="T3748" s="1" t="s">
        <v>10</v>
      </c>
      <c r="U3748" s="1" t="s">
        <v>79</v>
      </c>
    </row>
    <row r="3749" spans="1:21" x14ac:dyDescent="0.25">
      <c r="A3749">
        <v>3751</v>
      </c>
      <c r="B3749">
        <f>IF(IFERROR(VLOOKUP(Origen[[#This Row],[Customer ID]],A3750:A7648,1,FALSE),0)&gt;0,1,0)</f>
        <v>0</v>
      </c>
      <c r="C3749">
        <v>42</v>
      </c>
      <c r="D3749" s="1" t="s">
        <v>134</v>
      </c>
      <c r="E3749" s="1" t="str">
        <f>IF(Origen[[#This Row],[Genero Sin Depurar]]="","Desconocido",Origen[[#This Row],[Genero Sin Depurar]])</f>
        <v>Female</v>
      </c>
      <c r="F3749" s="1" t="s">
        <v>86</v>
      </c>
      <c r="G3749" s="1" t="s">
        <v>4</v>
      </c>
      <c r="H3749" s="2">
        <v>52792</v>
      </c>
      <c r="I3749" s="2" t="str">
        <f>TEXT(Origen[[#This Row],[Fecha Compra]],"dddd")</f>
        <v>jueves</v>
      </c>
      <c r="J3749" s="7" t="str">
        <f>TEXT(MONTH(Origen[[#This Row],[Fecha Compra]]),"MM")</f>
        <v>01</v>
      </c>
      <c r="K3749" s="7">
        <f>YEAR(Origen[[#This Row],[Fecha Compra]])</f>
        <v>2044</v>
      </c>
      <c r="L3749">
        <v>5</v>
      </c>
      <c r="M3749">
        <v>88</v>
      </c>
      <c r="N3749">
        <f>Origen[[#This Row],[Unidades]]*Origen[[#This Row],[PVP]]</f>
        <v>440</v>
      </c>
      <c r="O3749" s="1" t="s">
        <v>99</v>
      </c>
      <c r="P3749" s="1" t="s">
        <v>26</v>
      </c>
      <c r="Q3749" s="1" t="s">
        <v>62</v>
      </c>
      <c r="R3749" s="1" t="s">
        <v>39</v>
      </c>
      <c r="S3749" s="1" t="s">
        <v>20</v>
      </c>
      <c r="T3749" s="1" t="s">
        <v>28</v>
      </c>
      <c r="U3749" s="1" t="s">
        <v>70</v>
      </c>
    </row>
    <row r="3750" spans="1:21" x14ac:dyDescent="0.25">
      <c r="A3750">
        <v>3752</v>
      </c>
      <c r="B3750">
        <f>IF(IFERROR(VLOOKUP(Origen[[#This Row],[Customer ID]],A3751:A7649,1,FALSE),0)&gt;0,1,0)</f>
        <v>0</v>
      </c>
      <c r="C3750">
        <v>36</v>
      </c>
      <c r="D3750" s="1" t="s">
        <v>134</v>
      </c>
      <c r="E3750" s="1" t="str">
        <f>IF(Origen[[#This Row],[Genero Sin Depurar]]="","Desconocido",Origen[[#This Row],[Genero Sin Depurar]])</f>
        <v>Female</v>
      </c>
      <c r="F3750" s="1" t="s">
        <v>88</v>
      </c>
      <c r="G3750" s="1" t="s">
        <v>49</v>
      </c>
      <c r="H3750" s="2">
        <v>52794</v>
      </c>
      <c r="I3750" s="2" t="str">
        <f>TEXT(Origen[[#This Row],[Fecha Compra]],"dddd")</f>
        <v>sábado</v>
      </c>
      <c r="J3750" s="7" t="str">
        <f>TEXT(MONTH(Origen[[#This Row],[Fecha Compra]]),"MM")</f>
        <v>01</v>
      </c>
      <c r="K3750" s="7">
        <f>YEAR(Origen[[#This Row],[Fecha Compra]])</f>
        <v>2044</v>
      </c>
      <c r="L3750">
        <v>8</v>
      </c>
      <c r="M3750">
        <v>97</v>
      </c>
      <c r="N3750">
        <f>Origen[[#This Row],[Unidades]]*Origen[[#This Row],[PVP]]</f>
        <v>776</v>
      </c>
      <c r="O3750" s="1" t="s">
        <v>72</v>
      </c>
      <c r="P3750" s="1" t="s">
        <v>18</v>
      </c>
      <c r="Q3750" s="1" t="s">
        <v>47</v>
      </c>
      <c r="R3750" s="1" t="s">
        <v>39</v>
      </c>
      <c r="S3750" s="1" t="s">
        <v>20</v>
      </c>
      <c r="T3750" s="1" t="s">
        <v>21</v>
      </c>
      <c r="U3750" s="1" t="s">
        <v>79</v>
      </c>
    </row>
    <row r="3751" spans="1:21" x14ac:dyDescent="0.25">
      <c r="A3751">
        <v>3753</v>
      </c>
      <c r="B3751">
        <f>IF(IFERROR(VLOOKUP(Origen[[#This Row],[Customer ID]],A3752:A7650,1,FALSE),0)&gt;0,1,0)</f>
        <v>0</v>
      </c>
      <c r="C3751">
        <v>24</v>
      </c>
      <c r="D3751" s="1" t="s">
        <v>134</v>
      </c>
      <c r="E3751" s="1" t="str">
        <f>IF(Origen[[#This Row],[Genero Sin Depurar]]="","Desconocido",Origen[[#This Row],[Genero Sin Depurar]])</f>
        <v>Female</v>
      </c>
      <c r="F3751" s="1" t="s">
        <v>44</v>
      </c>
      <c r="G3751" s="1" t="s">
        <v>45</v>
      </c>
      <c r="H3751" s="2">
        <v>52796</v>
      </c>
      <c r="I3751" s="2" t="str">
        <f>TEXT(Origen[[#This Row],[Fecha Compra]],"dddd")</f>
        <v>lunes</v>
      </c>
      <c r="J3751" s="7" t="str">
        <f>TEXT(MONTH(Origen[[#This Row],[Fecha Compra]]),"MM")</f>
        <v>01</v>
      </c>
      <c r="K3751" s="7">
        <f>YEAR(Origen[[#This Row],[Fecha Compra]])</f>
        <v>2044</v>
      </c>
      <c r="L3751">
        <v>43</v>
      </c>
      <c r="M3751">
        <v>81</v>
      </c>
      <c r="N3751">
        <f>Origen[[#This Row],[Unidades]]*Origen[[#This Row],[PVP]]</f>
        <v>3483</v>
      </c>
      <c r="O3751" s="1" t="s">
        <v>131</v>
      </c>
      <c r="P3751" s="1" t="s">
        <v>6</v>
      </c>
      <c r="Q3751" s="1" t="s">
        <v>51</v>
      </c>
      <c r="R3751" s="1" t="s">
        <v>8</v>
      </c>
      <c r="S3751" s="1" t="s">
        <v>52</v>
      </c>
      <c r="T3751" s="1" t="s">
        <v>10</v>
      </c>
      <c r="U3751" s="1" t="s">
        <v>22</v>
      </c>
    </row>
    <row r="3752" spans="1:21" x14ac:dyDescent="0.25">
      <c r="A3752">
        <v>3754</v>
      </c>
      <c r="B3752">
        <f>IF(IFERROR(VLOOKUP(Origen[[#This Row],[Customer ID]],A3753:A7651,1,FALSE),0)&gt;0,1,0)</f>
        <v>0</v>
      </c>
      <c r="C3752">
        <v>39</v>
      </c>
      <c r="D3752" s="1" t="s">
        <v>134</v>
      </c>
      <c r="E3752" s="1" t="str">
        <f>IF(Origen[[#This Row],[Genero Sin Depurar]]="","Desconocido",Origen[[#This Row],[Genero Sin Depurar]])</f>
        <v>Female</v>
      </c>
      <c r="F3752" s="1" t="s">
        <v>71</v>
      </c>
      <c r="G3752" s="1" t="s">
        <v>49</v>
      </c>
      <c r="H3752" s="2">
        <v>52798</v>
      </c>
      <c r="I3752" s="2" t="str">
        <f>TEXT(Origen[[#This Row],[Fecha Compra]],"dddd")</f>
        <v>miércoles</v>
      </c>
      <c r="J3752" s="7" t="str">
        <f>TEXT(MONTH(Origen[[#This Row],[Fecha Compra]]),"MM")</f>
        <v>01</v>
      </c>
      <c r="K3752" s="7">
        <f>YEAR(Origen[[#This Row],[Fecha Compra]])</f>
        <v>2044</v>
      </c>
      <c r="L3752">
        <v>22</v>
      </c>
      <c r="M3752">
        <v>26</v>
      </c>
      <c r="N3752">
        <f>Origen[[#This Row],[Unidades]]*Origen[[#This Row],[PVP]]</f>
        <v>572</v>
      </c>
      <c r="O3752" s="1" t="s">
        <v>42</v>
      </c>
      <c r="P3752" s="1" t="s">
        <v>18</v>
      </c>
      <c r="Q3752" s="1" t="s">
        <v>30</v>
      </c>
      <c r="R3752" s="1" t="s">
        <v>8</v>
      </c>
      <c r="S3752" s="1" t="s">
        <v>27</v>
      </c>
      <c r="T3752" s="1" t="s">
        <v>57</v>
      </c>
      <c r="U3752" s="1" t="s">
        <v>11</v>
      </c>
    </row>
    <row r="3753" spans="1:21" x14ac:dyDescent="0.25">
      <c r="A3753">
        <v>3755</v>
      </c>
      <c r="B3753">
        <f>IF(IFERROR(VLOOKUP(Origen[[#This Row],[Customer ID]],A3754:A7652,1,FALSE),0)&gt;0,1,0)</f>
        <v>0</v>
      </c>
      <c r="C3753">
        <v>46</v>
      </c>
      <c r="D3753" s="1" t="s">
        <v>134</v>
      </c>
      <c r="E3753" s="1" t="str">
        <f>IF(Origen[[#This Row],[Genero Sin Depurar]]="","Desconocido",Origen[[#This Row],[Genero Sin Depurar]])</f>
        <v>Female</v>
      </c>
      <c r="F3753" s="1" t="s">
        <v>53</v>
      </c>
      <c r="G3753" s="1" t="s">
        <v>24</v>
      </c>
      <c r="H3753" s="2">
        <v>52800</v>
      </c>
      <c r="I3753" s="2" t="str">
        <f>TEXT(Origen[[#This Row],[Fecha Compra]],"dddd")</f>
        <v>viernes</v>
      </c>
      <c r="J3753" s="7" t="str">
        <f>TEXT(MONTH(Origen[[#This Row],[Fecha Compra]]),"MM")</f>
        <v>01</v>
      </c>
      <c r="K3753" s="7">
        <f>YEAR(Origen[[#This Row],[Fecha Compra]])</f>
        <v>2044</v>
      </c>
      <c r="L3753">
        <v>10</v>
      </c>
      <c r="M3753">
        <v>41</v>
      </c>
      <c r="N3753">
        <f>Origen[[#This Row],[Unidades]]*Origen[[#This Row],[PVP]]</f>
        <v>410</v>
      </c>
      <c r="O3753" s="1" t="s">
        <v>127</v>
      </c>
      <c r="P3753" s="1" t="s">
        <v>26</v>
      </c>
      <c r="Q3753" s="1" t="s">
        <v>30</v>
      </c>
      <c r="R3753" s="1" t="s">
        <v>35</v>
      </c>
      <c r="S3753" s="1" t="s">
        <v>9</v>
      </c>
      <c r="T3753" s="1" t="s">
        <v>15</v>
      </c>
      <c r="U3753" s="1" t="s">
        <v>79</v>
      </c>
    </row>
    <row r="3754" spans="1:21" x14ac:dyDescent="0.25">
      <c r="A3754">
        <v>3756</v>
      </c>
      <c r="B3754">
        <f>IF(IFERROR(VLOOKUP(Origen[[#This Row],[Customer ID]],A3755:A7653,1,FALSE),0)&gt;0,1,0)</f>
        <v>0</v>
      </c>
      <c r="C3754">
        <v>64</v>
      </c>
      <c r="D3754" s="1" t="s">
        <v>134</v>
      </c>
      <c r="E3754" s="1" t="str">
        <f>IF(Origen[[#This Row],[Genero Sin Depurar]]="","Desconocido",Origen[[#This Row],[Genero Sin Depurar]])</f>
        <v>Female</v>
      </c>
      <c r="F3754" s="1" t="s">
        <v>69</v>
      </c>
      <c r="G3754" s="1" t="s">
        <v>4</v>
      </c>
      <c r="H3754" s="2">
        <v>52802</v>
      </c>
      <c r="I3754" s="2" t="str">
        <f>TEXT(Origen[[#This Row],[Fecha Compra]],"dddd")</f>
        <v>domingo</v>
      </c>
      <c r="J3754" s="7" t="str">
        <f>TEXT(MONTH(Origen[[#This Row],[Fecha Compra]]),"MM")</f>
        <v>01</v>
      </c>
      <c r="K3754" s="7">
        <f>YEAR(Origen[[#This Row],[Fecha Compra]])</f>
        <v>2044</v>
      </c>
      <c r="L3754">
        <v>26</v>
      </c>
      <c r="M3754">
        <v>93</v>
      </c>
      <c r="N3754">
        <f>Origen[[#This Row],[Unidades]]*Origen[[#This Row],[PVP]]</f>
        <v>2418</v>
      </c>
      <c r="O3754" s="1" t="s">
        <v>120</v>
      </c>
      <c r="P3754" s="1" t="s">
        <v>26</v>
      </c>
      <c r="Q3754" s="1" t="s">
        <v>82</v>
      </c>
      <c r="R3754" s="1" t="s">
        <v>39</v>
      </c>
      <c r="S3754" s="1" t="s">
        <v>20</v>
      </c>
      <c r="T3754" s="1" t="s">
        <v>21</v>
      </c>
      <c r="U3754" s="1" t="s">
        <v>70</v>
      </c>
    </row>
    <row r="3755" spans="1:21" x14ac:dyDescent="0.25">
      <c r="A3755">
        <v>3757</v>
      </c>
      <c r="B3755">
        <f>IF(IFERROR(VLOOKUP(Origen[[#This Row],[Customer ID]],A3756:A7654,1,FALSE),0)&gt;0,1,0)</f>
        <v>0</v>
      </c>
      <c r="C3755">
        <v>64</v>
      </c>
      <c r="D3755" s="1" t="s">
        <v>134</v>
      </c>
      <c r="E3755" s="1" t="str">
        <f>IF(Origen[[#This Row],[Genero Sin Depurar]]="","Desconocido",Origen[[#This Row],[Genero Sin Depurar]])</f>
        <v>Female</v>
      </c>
      <c r="F3755" s="1" t="s">
        <v>69</v>
      </c>
      <c r="G3755" s="1" t="s">
        <v>4</v>
      </c>
      <c r="H3755" s="2">
        <v>52804</v>
      </c>
      <c r="I3755" s="2" t="str">
        <f>TEXT(Origen[[#This Row],[Fecha Compra]],"dddd")</f>
        <v>martes</v>
      </c>
      <c r="J3755" s="7" t="str">
        <f>TEXT(MONTH(Origen[[#This Row],[Fecha Compra]]),"MM")</f>
        <v>01</v>
      </c>
      <c r="K3755" s="7">
        <f>YEAR(Origen[[#This Row],[Fecha Compra]])</f>
        <v>2044</v>
      </c>
      <c r="L3755">
        <v>42</v>
      </c>
      <c r="M3755">
        <v>69</v>
      </c>
      <c r="N3755">
        <f>Origen[[#This Row],[Unidades]]*Origen[[#This Row],[PVP]]</f>
        <v>2898</v>
      </c>
      <c r="O3755" s="1" t="s">
        <v>113</v>
      </c>
      <c r="P3755" s="1" t="s">
        <v>6</v>
      </c>
      <c r="Q3755" s="1" t="s">
        <v>67</v>
      </c>
      <c r="R3755" s="1" t="s">
        <v>19</v>
      </c>
      <c r="S3755" s="1" t="s">
        <v>9</v>
      </c>
      <c r="T3755" s="1" t="s">
        <v>68</v>
      </c>
      <c r="U3755" s="1" t="s">
        <v>58</v>
      </c>
    </row>
    <row r="3756" spans="1:21" x14ac:dyDescent="0.25">
      <c r="A3756">
        <v>3758</v>
      </c>
      <c r="B3756">
        <f>IF(IFERROR(VLOOKUP(Origen[[#This Row],[Customer ID]],A3757:A7655,1,FALSE),0)&gt;0,1,0)</f>
        <v>0</v>
      </c>
      <c r="C3756">
        <v>61</v>
      </c>
      <c r="D3756" s="1" t="s">
        <v>134</v>
      </c>
      <c r="E3756" s="1" t="str">
        <f>IF(Origen[[#This Row],[Genero Sin Depurar]]="","Desconocido",Origen[[#This Row],[Genero Sin Depurar]])</f>
        <v>Female</v>
      </c>
      <c r="F3756" s="1" t="s">
        <v>69</v>
      </c>
      <c r="G3756" s="1" t="s">
        <v>4</v>
      </c>
      <c r="H3756" s="2">
        <v>52806</v>
      </c>
      <c r="I3756" s="2" t="str">
        <f>TEXT(Origen[[#This Row],[Fecha Compra]],"dddd")</f>
        <v>jueves</v>
      </c>
      <c r="J3756" s="7" t="str">
        <f>TEXT(MONTH(Origen[[#This Row],[Fecha Compra]]),"MM")</f>
        <v>01</v>
      </c>
      <c r="K3756" s="7">
        <f>YEAR(Origen[[#This Row],[Fecha Compra]])</f>
        <v>2044</v>
      </c>
      <c r="L3756">
        <v>33</v>
      </c>
      <c r="M3756">
        <v>44</v>
      </c>
      <c r="N3756">
        <f>Origen[[#This Row],[Unidades]]*Origen[[#This Row],[PVP]]</f>
        <v>1452</v>
      </c>
      <c r="O3756" s="1" t="s">
        <v>81</v>
      </c>
      <c r="P3756" s="1" t="s">
        <v>6</v>
      </c>
      <c r="Q3756" s="1" t="s">
        <v>90</v>
      </c>
      <c r="R3756" s="1" t="s">
        <v>39</v>
      </c>
      <c r="S3756" s="1" t="s">
        <v>52</v>
      </c>
      <c r="T3756" s="1" t="s">
        <v>15</v>
      </c>
      <c r="U3756" s="1" t="s">
        <v>22</v>
      </c>
    </row>
    <row r="3757" spans="1:21" x14ac:dyDescent="0.25">
      <c r="A3757">
        <v>3759</v>
      </c>
      <c r="B3757">
        <f>IF(IFERROR(VLOOKUP(Origen[[#This Row],[Customer ID]],A3758:A7656,1,FALSE),0)&gt;0,1,0)</f>
        <v>0</v>
      </c>
      <c r="C3757">
        <v>61</v>
      </c>
      <c r="D3757" s="1" t="s">
        <v>134</v>
      </c>
      <c r="E3757" s="1" t="str">
        <f>IF(Origen[[#This Row],[Genero Sin Depurar]]="","Desconocido",Origen[[#This Row],[Genero Sin Depurar]])</f>
        <v>Female</v>
      </c>
      <c r="F3757" s="1" t="s">
        <v>23</v>
      </c>
      <c r="G3757" s="1" t="s">
        <v>24</v>
      </c>
      <c r="H3757" s="2">
        <v>52808</v>
      </c>
      <c r="I3757" s="2" t="str">
        <f>TEXT(Origen[[#This Row],[Fecha Compra]],"dddd")</f>
        <v>sábado</v>
      </c>
      <c r="J3757" s="7" t="str">
        <f>TEXT(MONTH(Origen[[#This Row],[Fecha Compra]]),"MM")</f>
        <v>01</v>
      </c>
      <c r="K3757" s="7">
        <f>YEAR(Origen[[#This Row],[Fecha Compra]])</f>
        <v>2044</v>
      </c>
      <c r="L3757">
        <v>23</v>
      </c>
      <c r="M3757">
        <v>54</v>
      </c>
      <c r="N3757">
        <f>Origen[[#This Row],[Unidades]]*Origen[[#This Row],[PVP]]</f>
        <v>1242</v>
      </c>
      <c r="O3757" s="1" t="s">
        <v>98</v>
      </c>
      <c r="P3757" s="1" t="s">
        <v>18</v>
      </c>
      <c r="Q3757" s="1" t="s">
        <v>76</v>
      </c>
      <c r="R3757" s="1" t="s">
        <v>19</v>
      </c>
      <c r="S3757" s="1" t="s">
        <v>56</v>
      </c>
      <c r="T3757" s="1" t="s">
        <v>57</v>
      </c>
      <c r="U3757" s="1" t="s">
        <v>40</v>
      </c>
    </row>
    <row r="3758" spans="1:21" x14ac:dyDescent="0.25">
      <c r="A3758">
        <v>3760</v>
      </c>
      <c r="B3758">
        <f>IF(IFERROR(VLOOKUP(Origen[[#This Row],[Customer ID]],A3759:A7657,1,FALSE),0)&gt;0,1,0)</f>
        <v>0</v>
      </c>
      <c r="C3758">
        <v>44</v>
      </c>
      <c r="D3758" s="1" t="s">
        <v>134</v>
      </c>
      <c r="E3758" s="1" t="str">
        <f>IF(Origen[[#This Row],[Genero Sin Depurar]]="","Desconocido",Origen[[#This Row],[Genero Sin Depurar]])</f>
        <v>Female</v>
      </c>
      <c r="F3758" s="1" t="s">
        <v>32</v>
      </c>
      <c r="G3758" s="1" t="s">
        <v>24</v>
      </c>
      <c r="H3758" s="2">
        <v>52810</v>
      </c>
      <c r="I3758" s="2" t="str">
        <f>TEXT(Origen[[#This Row],[Fecha Compra]],"dddd")</f>
        <v>lunes</v>
      </c>
      <c r="J3758" s="7" t="str">
        <f>TEXT(MONTH(Origen[[#This Row],[Fecha Compra]]),"MM")</f>
        <v>01</v>
      </c>
      <c r="K3758" s="7">
        <f>YEAR(Origen[[#This Row],[Fecha Compra]])</f>
        <v>2044</v>
      </c>
      <c r="L3758">
        <v>30</v>
      </c>
      <c r="M3758">
        <v>61</v>
      </c>
      <c r="N3758">
        <f>Origen[[#This Row],[Unidades]]*Origen[[#This Row],[PVP]]</f>
        <v>1830</v>
      </c>
      <c r="O3758" s="1" t="s">
        <v>50</v>
      </c>
      <c r="P3758" s="1" t="s">
        <v>26</v>
      </c>
      <c r="Q3758" s="1" t="s">
        <v>51</v>
      </c>
      <c r="R3758" s="1" t="s">
        <v>19</v>
      </c>
      <c r="S3758" s="1" t="s">
        <v>56</v>
      </c>
      <c r="T3758" s="1" t="s">
        <v>10</v>
      </c>
      <c r="U3758" s="1" t="s">
        <v>40</v>
      </c>
    </row>
    <row r="3759" spans="1:21" x14ac:dyDescent="0.25">
      <c r="A3759">
        <v>3761</v>
      </c>
      <c r="B3759">
        <f>IF(IFERROR(VLOOKUP(Origen[[#This Row],[Customer ID]],A3760:A7658,1,FALSE),0)&gt;0,1,0)</f>
        <v>0</v>
      </c>
      <c r="C3759">
        <v>65</v>
      </c>
      <c r="D3759" s="1" t="s">
        <v>134</v>
      </c>
      <c r="E3759" s="1" t="str">
        <f>IF(Origen[[#This Row],[Genero Sin Depurar]]="","Desconocido",Origen[[#This Row],[Genero Sin Depurar]])</f>
        <v>Female</v>
      </c>
      <c r="F3759" s="1" t="s">
        <v>107</v>
      </c>
      <c r="G3759" s="1" t="s">
        <v>4</v>
      </c>
      <c r="H3759" s="2">
        <v>52812</v>
      </c>
      <c r="I3759" s="2" t="str">
        <f>TEXT(Origen[[#This Row],[Fecha Compra]],"dddd")</f>
        <v>miércoles</v>
      </c>
      <c r="J3759" s="7" t="str">
        <f>TEXT(MONTH(Origen[[#This Row],[Fecha Compra]]),"MM")</f>
        <v>01</v>
      </c>
      <c r="K3759" s="7">
        <f>YEAR(Origen[[#This Row],[Fecha Compra]])</f>
        <v>2044</v>
      </c>
      <c r="L3759">
        <v>36</v>
      </c>
      <c r="M3759">
        <v>80</v>
      </c>
      <c r="N3759">
        <f>Origen[[#This Row],[Unidades]]*Origen[[#This Row],[PVP]]</f>
        <v>2880</v>
      </c>
      <c r="O3759" s="1" t="s">
        <v>121</v>
      </c>
      <c r="P3759" s="1" t="s">
        <v>26</v>
      </c>
      <c r="Q3759" s="1" t="s">
        <v>82</v>
      </c>
      <c r="R3759" s="1" t="s">
        <v>39</v>
      </c>
      <c r="S3759" s="1" t="s">
        <v>27</v>
      </c>
      <c r="T3759" s="1" t="s">
        <v>28</v>
      </c>
      <c r="U3759" s="1" t="s">
        <v>22</v>
      </c>
    </row>
    <row r="3760" spans="1:21" x14ac:dyDescent="0.25">
      <c r="A3760">
        <v>3762</v>
      </c>
      <c r="B3760">
        <f>IF(IFERROR(VLOOKUP(Origen[[#This Row],[Customer ID]],A3761:A7659,1,FALSE),0)&gt;0,1,0)</f>
        <v>0</v>
      </c>
      <c r="C3760">
        <v>60</v>
      </c>
      <c r="D3760" s="1" t="s">
        <v>134</v>
      </c>
      <c r="E3760" s="1" t="str">
        <f>IF(Origen[[#This Row],[Genero Sin Depurar]]="","Desconocido",Origen[[#This Row],[Genero Sin Depurar]])</f>
        <v>Female</v>
      </c>
      <c r="F3760" s="1" t="s">
        <v>114</v>
      </c>
      <c r="G3760" s="1" t="s">
        <v>49</v>
      </c>
      <c r="H3760" s="2">
        <v>52814</v>
      </c>
      <c r="I3760" s="2" t="str">
        <f>TEXT(Origen[[#This Row],[Fecha Compra]],"dddd")</f>
        <v>viernes</v>
      </c>
      <c r="J3760" s="7" t="str">
        <f>TEXT(MONTH(Origen[[#This Row],[Fecha Compra]]),"MM")</f>
        <v>01</v>
      </c>
      <c r="K3760" s="7">
        <f>YEAR(Origen[[#This Row],[Fecha Compra]])</f>
        <v>2044</v>
      </c>
      <c r="L3760">
        <v>3</v>
      </c>
      <c r="M3760">
        <v>30</v>
      </c>
      <c r="N3760">
        <f>Origen[[#This Row],[Unidades]]*Origen[[#This Row],[PVP]]</f>
        <v>90</v>
      </c>
      <c r="O3760" s="1" t="s">
        <v>89</v>
      </c>
      <c r="P3760" s="1" t="s">
        <v>26</v>
      </c>
      <c r="Q3760" s="1" t="s">
        <v>78</v>
      </c>
      <c r="R3760" s="1" t="s">
        <v>35</v>
      </c>
      <c r="S3760" s="1" t="s">
        <v>27</v>
      </c>
      <c r="T3760" s="1" t="s">
        <v>10</v>
      </c>
      <c r="U3760" s="1" t="s">
        <v>79</v>
      </c>
    </row>
    <row r="3761" spans="1:21" x14ac:dyDescent="0.25">
      <c r="A3761">
        <v>3763</v>
      </c>
      <c r="B3761">
        <f>IF(IFERROR(VLOOKUP(Origen[[#This Row],[Customer ID]],A3762:A7660,1,FALSE),0)&gt;0,1,0)</f>
        <v>0</v>
      </c>
      <c r="C3761">
        <v>65</v>
      </c>
      <c r="D3761" s="1" t="s">
        <v>134</v>
      </c>
      <c r="E3761" s="1" t="str">
        <f>IF(Origen[[#This Row],[Genero Sin Depurar]]="","Desconocido",Origen[[#This Row],[Genero Sin Depurar]])</f>
        <v>Female</v>
      </c>
      <c r="F3761" s="1" t="s">
        <v>41</v>
      </c>
      <c r="G3761" s="1" t="s">
        <v>4</v>
      </c>
      <c r="H3761" s="2">
        <v>52816</v>
      </c>
      <c r="I3761" s="2" t="str">
        <f>TEXT(Origen[[#This Row],[Fecha Compra]],"dddd")</f>
        <v>domingo</v>
      </c>
      <c r="J3761" s="7" t="str">
        <f>TEXT(MONTH(Origen[[#This Row],[Fecha Compra]]),"MM")</f>
        <v>01</v>
      </c>
      <c r="K3761" s="7">
        <f>YEAR(Origen[[#This Row],[Fecha Compra]])</f>
        <v>2044</v>
      </c>
      <c r="L3761">
        <v>13</v>
      </c>
      <c r="M3761">
        <v>94</v>
      </c>
      <c r="N3761">
        <f>Origen[[#This Row],[Unidades]]*Origen[[#This Row],[PVP]]</f>
        <v>1222</v>
      </c>
      <c r="O3761" s="1" t="s">
        <v>66</v>
      </c>
      <c r="P3761" s="1" t="s">
        <v>6</v>
      </c>
      <c r="Q3761" s="1" t="s">
        <v>78</v>
      </c>
      <c r="R3761" s="1" t="s">
        <v>39</v>
      </c>
      <c r="S3761" s="1" t="s">
        <v>56</v>
      </c>
      <c r="T3761" s="1" t="s">
        <v>28</v>
      </c>
      <c r="U3761" s="1" t="s">
        <v>31</v>
      </c>
    </row>
    <row r="3762" spans="1:21" x14ac:dyDescent="0.25">
      <c r="A3762">
        <v>3764</v>
      </c>
      <c r="B3762">
        <f>IF(IFERROR(VLOOKUP(Origen[[#This Row],[Customer ID]],A3763:A7661,1,FALSE),0)&gt;0,1,0)</f>
        <v>0</v>
      </c>
      <c r="C3762">
        <v>27</v>
      </c>
      <c r="D3762" s="1" t="s">
        <v>134</v>
      </c>
      <c r="E3762" s="1" t="str">
        <f>IF(Origen[[#This Row],[Genero Sin Depurar]]="","Desconocido",Origen[[#This Row],[Genero Sin Depurar]])</f>
        <v>Female</v>
      </c>
      <c r="F3762" s="1" t="s">
        <v>37</v>
      </c>
      <c r="G3762" s="1" t="s">
        <v>4</v>
      </c>
      <c r="H3762" s="2">
        <v>52818</v>
      </c>
      <c r="I3762" s="2" t="str">
        <f>TEXT(Origen[[#This Row],[Fecha Compra]],"dddd")</f>
        <v>martes</v>
      </c>
      <c r="J3762" s="7" t="str">
        <f>TEXT(MONTH(Origen[[#This Row],[Fecha Compra]]),"MM")</f>
        <v>01</v>
      </c>
      <c r="K3762" s="7">
        <f>YEAR(Origen[[#This Row],[Fecha Compra]])</f>
        <v>2044</v>
      </c>
      <c r="L3762">
        <v>38</v>
      </c>
      <c r="M3762">
        <v>24</v>
      </c>
      <c r="N3762">
        <f>Origen[[#This Row],[Unidades]]*Origen[[#This Row],[PVP]]</f>
        <v>912</v>
      </c>
      <c r="O3762" s="1" t="s">
        <v>83</v>
      </c>
      <c r="P3762" s="1" t="s">
        <v>74</v>
      </c>
      <c r="Q3762" s="1" t="s">
        <v>90</v>
      </c>
      <c r="R3762" s="1" t="s">
        <v>8</v>
      </c>
      <c r="S3762" s="1" t="s">
        <v>36</v>
      </c>
      <c r="T3762" s="1" t="s">
        <v>15</v>
      </c>
      <c r="U3762" s="1" t="s">
        <v>79</v>
      </c>
    </row>
    <row r="3763" spans="1:21" x14ac:dyDescent="0.25">
      <c r="A3763">
        <v>3765</v>
      </c>
      <c r="B3763">
        <f>IF(IFERROR(VLOOKUP(Origen[[#This Row],[Customer ID]],A3764:A7662,1,FALSE),0)&gt;0,1,0)</f>
        <v>0</v>
      </c>
      <c r="C3763">
        <v>36</v>
      </c>
      <c r="D3763" s="1" t="s">
        <v>134</v>
      </c>
      <c r="E3763" s="1" t="str">
        <f>IF(Origen[[#This Row],[Genero Sin Depurar]]="","Desconocido",Origen[[#This Row],[Genero Sin Depurar]])</f>
        <v>Female</v>
      </c>
      <c r="F3763" s="1" t="s">
        <v>107</v>
      </c>
      <c r="G3763" s="1" t="s">
        <v>4</v>
      </c>
      <c r="H3763" s="2">
        <v>52820</v>
      </c>
      <c r="I3763" s="2" t="str">
        <f>TEXT(Origen[[#This Row],[Fecha Compra]],"dddd")</f>
        <v>jueves</v>
      </c>
      <c r="J3763" s="7" t="str">
        <f>TEXT(MONTH(Origen[[#This Row],[Fecha Compra]]),"MM")</f>
        <v>01</v>
      </c>
      <c r="K3763" s="7">
        <f>YEAR(Origen[[#This Row],[Fecha Compra]])</f>
        <v>2044</v>
      </c>
      <c r="L3763">
        <v>19</v>
      </c>
      <c r="M3763">
        <v>21</v>
      </c>
      <c r="N3763">
        <f>Origen[[#This Row],[Unidades]]*Origen[[#This Row],[PVP]]</f>
        <v>399</v>
      </c>
      <c r="O3763" s="1" t="s">
        <v>129</v>
      </c>
      <c r="P3763" s="1" t="s">
        <v>26</v>
      </c>
      <c r="Q3763" s="1" t="s">
        <v>14</v>
      </c>
      <c r="R3763" s="1" t="s">
        <v>39</v>
      </c>
      <c r="S3763" s="1" t="s">
        <v>27</v>
      </c>
      <c r="T3763" s="1" t="s">
        <v>10</v>
      </c>
      <c r="U3763" s="1" t="s">
        <v>70</v>
      </c>
    </row>
    <row r="3764" spans="1:21" x14ac:dyDescent="0.25">
      <c r="A3764">
        <v>3766</v>
      </c>
      <c r="B3764">
        <f>IF(IFERROR(VLOOKUP(Origen[[#This Row],[Customer ID]],A3765:A7663,1,FALSE),0)&gt;0,1,0)</f>
        <v>0</v>
      </c>
      <c r="C3764">
        <v>22</v>
      </c>
      <c r="D3764" s="1" t="s">
        <v>134</v>
      </c>
      <c r="E3764" s="1" t="str">
        <f>IF(Origen[[#This Row],[Genero Sin Depurar]]="","Desconocido",Origen[[#This Row],[Genero Sin Depurar]])</f>
        <v>Female</v>
      </c>
      <c r="F3764" s="1" t="s">
        <v>88</v>
      </c>
      <c r="G3764" s="1" t="s">
        <v>49</v>
      </c>
      <c r="H3764" s="2">
        <v>52822</v>
      </c>
      <c r="I3764" s="2" t="str">
        <f>TEXT(Origen[[#This Row],[Fecha Compra]],"dddd")</f>
        <v>sábado</v>
      </c>
      <c r="J3764" s="7" t="str">
        <f>TEXT(MONTH(Origen[[#This Row],[Fecha Compra]]),"MM")</f>
        <v>01</v>
      </c>
      <c r="K3764" s="7">
        <f>YEAR(Origen[[#This Row],[Fecha Compra]])</f>
        <v>2044</v>
      </c>
      <c r="L3764">
        <v>14</v>
      </c>
      <c r="M3764">
        <v>52</v>
      </c>
      <c r="N3764">
        <f>Origen[[#This Row],[Unidades]]*Origen[[#This Row],[PVP]]</f>
        <v>728</v>
      </c>
      <c r="O3764" s="1" t="s">
        <v>50</v>
      </c>
      <c r="P3764" s="1" t="s">
        <v>26</v>
      </c>
      <c r="Q3764" s="1" t="s">
        <v>78</v>
      </c>
      <c r="R3764" s="1" t="s">
        <v>35</v>
      </c>
      <c r="S3764" s="1" t="s">
        <v>36</v>
      </c>
      <c r="T3764" s="1" t="s">
        <v>57</v>
      </c>
      <c r="U3764" s="1" t="s">
        <v>58</v>
      </c>
    </row>
    <row r="3765" spans="1:21" x14ac:dyDescent="0.25">
      <c r="A3765">
        <v>3767</v>
      </c>
      <c r="B3765">
        <f>IF(IFERROR(VLOOKUP(Origen[[#This Row],[Customer ID]],A3766:A7664,1,FALSE),0)&gt;0,1,0)</f>
        <v>0</v>
      </c>
      <c r="C3765">
        <v>62</v>
      </c>
      <c r="D3765" s="1" t="s">
        <v>134</v>
      </c>
      <c r="E3765" s="1" t="str">
        <f>IF(Origen[[#This Row],[Genero Sin Depurar]]="","Desconocido",Origen[[#This Row],[Genero Sin Depurar]])</f>
        <v>Female</v>
      </c>
      <c r="F3765" s="1" t="s">
        <v>48</v>
      </c>
      <c r="G3765" s="1" t="s">
        <v>49</v>
      </c>
      <c r="H3765" s="2">
        <v>52824</v>
      </c>
      <c r="I3765" s="2" t="str">
        <f>TEXT(Origen[[#This Row],[Fecha Compra]],"dddd")</f>
        <v>lunes</v>
      </c>
      <c r="J3765" s="7" t="str">
        <f>TEXT(MONTH(Origen[[#This Row],[Fecha Compra]]),"MM")</f>
        <v>01</v>
      </c>
      <c r="K3765" s="7">
        <f>YEAR(Origen[[#This Row],[Fecha Compra]])</f>
        <v>2044</v>
      </c>
      <c r="L3765">
        <v>43</v>
      </c>
      <c r="M3765">
        <v>59</v>
      </c>
      <c r="N3765">
        <f>Origen[[#This Row],[Unidades]]*Origen[[#This Row],[PVP]]</f>
        <v>2537</v>
      </c>
      <c r="O3765" s="1" t="s">
        <v>87</v>
      </c>
      <c r="P3765" s="1" t="s">
        <v>26</v>
      </c>
      <c r="Q3765" s="1" t="s">
        <v>76</v>
      </c>
      <c r="R3765" s="1" t="s">
        <v>39</v>
      </c>
      <c r="S3765" s="1" t="s">
        <v>27</v>
      </c>
      <c r="T3765" s="1" t="s">
        <v>68</v>
      </c>
      <c r="U3765" s="1" t="s">
        <v>31</v>
      </c>
    </row>
    <row r="3766" spans="1:21" x14ac:dyDescent="0.25">
      <c r="A3766">
        <v>3768</v>
      </c>
      <c r="B3766">
        <f>IF(IFERROR(VLOOKUP(Origen[[#This Row],[Customer ID]],A3767:A7665,1,FALSE),0)&gt;0,1,0)</f>
        <v>0</v>
      </c>
      <c r="C3766">
        <v>59</v>
      </c>
      <c r="D3766" s="1" t="s">
        <v>134</v>
      </c>
      <c r="E3766" s="1" t="str">
        <f>IF(Origen[[#This Row],[Genero Sin Depurar]]="","Desconocido",Origen[[#This Row],[Genero Sin Depurar]])</f>
        <v>Female</v>
      </c>
      <c r="F3766" s="1" t="s">
        <v>41</v>
      </c>
      <c r="G3766" s="1" t="s">
        <v>4</v>
      </c>
      <c r="H3766" s="2">
        <v>52826</v>
      </c>
      <c r="I3766" s="2" t="str">
        <f>TEXT(Origen[[#This Row],[Fecha Compra]],"dddd")</f>
        <v>miércoles</v>
      </c>
      <c r="J3766" s="7" t="str">
        <f>TEXT(MONTH(Origen[[#This Row],[Fecha Compra]]),"MM")</f>
        <v>01</v>
      </c>
      <c r="K3766" s="7">
        <f>YEAR(Origen[[#This Row],[Fecha Compra]])</f>
        <v>2044</v>
      </c>
      <c r="L3766">
        <v>10</v>
      </c>
      <c r="M3766">
        <v>51</v>
      </c>
      <c r="N3766">
        <f>Origen[[#This Row],[Unidades]]*Origen[[#This Row],[PVP]]</f>
        <v>510</v>
      </c>
      <c r="O3766" s="1" t="s">
        <v>66</v>
      </c>
      <c r="P3766" s="1" t="s">
        <v>74</v>
      </c>
      <c r="Q3766" s="1" t="s">
        <v>76</v>
      </c>
      <c r="R3766" s="1" t="s">
        <v>35</v>
      </c>
      <c r="S3766" s="1" t="s">
        <v>20</v>
      </c>
      <c r="T3766" s="1" t="s">
        <v>57</v>
      </c>
      <c r="U3766" s="1" t="s">
        <v>11</v>
      </c>
    </row>
    <row r="3767" spans="1:21" x14ac:dyDescent="0.25">
      <c r="A3767">
        <v>3769</v>
      </c>
      <c r="B3767">
        <f>IF(IFERROR(VLOOKUP(Origen[[#This Row],[Customer ID]],A3768:A7666,1,FALSE),0)&gt;0,1,0)</f>
        <v>0</v>
      </c>
      <c r="C3767">
        <v>50</v>
      </c>
      <c r="D3767" s="1" t="s">
        <v>134</v>
      </c>
      <c r="E3767" s="1" t="str">
        <f>IF(Origen[[#This Row],[Genero Sin Depurar]]="","Desconocido",Origen[[#This Row],[Genero Sin Depurar]])</f>
        <v>Female</v>
      </c>
      <c r="F3767" s="1" t="s">
        <v>12</v>
      </c>
      <c r="G3767" s="1" t="s">
        <v>4</v>
      </c>
      <c r="H3767" s="2">
        <v>52828</v>
      </c>
      <c r="I3767" s="2" t="str">
        <f>TEXT(Origen[[#This Row],[Fecha Compra]],"dddd")</f>
        <v>viernes</v>
      </c>
      <c r="J3767" s="7" t="str">
        <f>TEXT(MONTH(Origen[[#This Row],[Fecha Compra]]),"MM")</f>
        <v>01</v>
      </c>
      <c r="K3767" s="7">
        <f>YEAR(Origen[[#This Row],[Fecha Compra]])</f>
        <v>2044</v>
      </c>
      <c r="L3767">
        <v>34</v>
      </c>
      <c r="M3767">
        <v>35</v>
      </c>
      <c r="N3767">
        <f>Origen[[#This Row],[Unidades]]*Origen[[#This Row],[PVP]]</f>
        <v>1190</v>
      </c>
      <c r="O3767" s="1" t="s">
        <v>111</v>
      </c>
      <c r="P3767" s="1" t="s">
        <v>26</v>
      </c>
      <c r="Q3767" s="1" t="s">
        <v>116</v>
      </c>
      <c r="R3767" s="1" t="s">
        <v>8</v>
      </c>
      <c r="S3767" s="1" t="s">
        <v>20</v>
      </c>
      <c r="T3767" s="1" t="s">
        <v>57</v>
      </c>
      <c r="U3767" s="1" t="s">
        <v>40</v>
      </c>
    </row>
    <row r="3768" spans="1:21" x14ac:dyDescent="0.25">
      <c r="A3768">
        <v>3770</v>
      </c>
      <c r="B3768">
        <f>IF(IFERROR(VLOOKUP(Origen[[#This Row],[Customer ID]],A3769:A7667,1,FALSE),0)&gt;0,1,0)</f>
        <v>0</v>
      </c>
      <c r="C3768">
        <v>51</v>
      </c>
      <c r="D3768" s="1" t="s">
        <v>134</v>
      </c>
      <c r="E3768" s="1" t="str">
        <f>IF(Origen[[#This Row],[Genero Sin Depurar]]="","Desconocido",Origen[[#This Row],[Genero Sin Depurar]])</f>
        <v>Female</v>
      </c>
      <c r="F3768" s="1" t="s">
        <v>125</v>
      </c>
      <c r="G3768" s="1" t="s">
        <v>49</v>
      </c>
      <c r="H3768" s="2">
        <v>52830</v>
      </c>
      <c r="I3768" s="2" t="str">
        <f>TEXT(Origen[[#This Row],[Fecha Compra]],"dddd")</f>
        <v>domingo</v>
      </c>
      <c r="J3768" s="7" t="str">
        <f>TEXT(MONTH(Origen[[#This Row],[Fecha Compra]]),"MM")</f>
        <v>01</v>
      </c>
      <c r="K3768" s="7">
        <f>YEAR(Origen[[#This Row],[Fecha Compra]])</f>
        <v>2044</v>
      </c>
      <c r="L3768">
        <v>31</v>
      </c>
      <c r="M3768">
        <v>87</v>
      </c>
      <c r="N3768">
        <f>Origen[[#This Row],[Unidades]]*Origen[[#This Row],[PVP]]</f>
        <v>2697</v>
      </c>
      <c r="O3768" s="1" t="s">
        <v>99</v>
      </c>
      <c r="P3768" s="1" t="s">
        <v>6</v>
      </c>
      <c r="Q3768" s="1" t="s">
        <v>78</v>
      </c>
      <c r="R3768" s="1" t="s">
        <v>35</v>
      </c>
      <c r="S3768" s="1" t="s">
        <v>36</v>
      </c>
      <c r="T3768" s="1" t="s">
        <v>10</v>
      </c>
      <c r="U3768" s="1" t="s">
        <v>31</v>
      </c>
    </row>
    <row r="3769" spans="1:21" x14ac:dyDescent="0.25">
      <c r="A3769">
        <v>3771</v>
      </c>
      <c r="B3769">
        <f>IF(IFERROR(VLOOKUP(Origen[[#This Row],[Customer ID]],A3770:A7668,1,FALSE),0)&gt;0,1,0)</f>
        <v>0</v>
      </c>
      <c r="C3769">
        <v>23</v>
      </c>
      <c r="D3769" s="1" t="s">
        <v>134</v>
      </c>
      <c r="E3769" s="1" t="str">
        <f>IF(Origen[[#This Row],[Genero Sin Depurar]]="","Desconocido",Origen[[#This Row],[Genero Sin Depurar]])</f>
        <v>Female</v>
      </c>
      <c r="F3769" s="1" t="s">
        <v>77</v>
      </c>
      <c r="G3769" s="1" t="s">
        <v>4</v>
      </c>
      <c r="H3769" s="2">
        <v>52832</v>
      </c>
      <c r="I3769" s="2" t="str">
        <f>TEXT(Origen[[#This Row],[Fecha Compra]],"dddd")</f>
        <v>martes</v>
      </c>
      <c r="J3769" s="7" t="str">
        <f>TEXT(MONTH(Origen[[#This Row],[Fecha Compra]]),"MM")</f>
        <v>01</v>
      </c>
      <c r="K3769" s="7">
        <f>YEAR(Origen[[#This Row],[Fecha Compra]])</f>
        <v>2044</v>
      </c>
      <c r="L3769">
        <v>34</v>
      </c>
      <c r="M3769">
        <v>42</v>
      </c>
      <c r="N3769">
        <f>Origen[[#This Row],[Unidades]]*Origen[[#This Row],[PVP]]</f>
        <v>1428</v>
      </c>
      <c r="O3769" s="1" t="s">
        <v>38</v>
      </c>
      <c r="P3769" s="1" t="s">
        <v>6</v>
      </c>
      <c r="Q3769" s="1" t="s">
        <v>76</v>
      </c>
      <c r="R3769" s="1" t="s">
        <v>35</v>
      </c>
      <c r="S3769" s="1" t="s">
        <v>56</v>
      </c>
      <c r="T3769" s="1" t="s">
        <v>57</v>
      </c>
      <c r="U3769" s="1" t="s">
        <v>22</v>
      </c>
    </row>
    <row r="3770" spans="1:21" x14ac:dyDescent="0.25">
      <c r="A3770">
        <v>3772</v>
      </c>
      <c r="B3770">
        <f>IF(IFERROR(VLOOKUP(Origen[[#This Row],[Customer ID]],A3771:A7669,1,FALSE),0)&gt;0,1,0)</f>
        <v>0</v>
      </c>
      <c r="C3770">
        <v>21</v>
      </c>
      <c r="D3770" s="1" t="s">
        <v>134</v>
      </c>
      <c r="E3770" s="1" t="str">
        <f>IF(Origen[[#This Row],[Genero Sin Depurar]]="","Desconocido",Origen[[#This Row],[Genero Sin Depurar]])</f>
        <v>Female</v>
      </c>
      <c r="F3770" s="1" t="s">
        <v>95</v>
      </c>
      <c r="G3770" s="1" t="s">
        <v>4</v>
      </c>
      <c r="H3770" s="2">
        <v>52834</v>
      </c>
      <c r="I3770" s="2" t="str">
        <f>TEXT(Origen[[#This Row],[Fecha Compra]],"dddd")</f>
        <v>jueves</v>
      </c>
      <c r="J3770" s="7" t="str">
        <f>TEXT(MONTH(Origen[[#This Row],[Fecha Compra]]),"MM")</f>
        <v>01</v>
      </c>
      <c r="K3770" s="7">
        <f>YEAR(Origen[[#This Row],[Fecha Compra]])</f>
        <v>2044</v>
      </c>
      <c r="L3770">
        <v>28</v>
      </c>
      <c r="M3770">
        <v>86</v>
      </c>
      <c r="N3770">
        <f>Origen[[#This Row],[Unidades]]*Origen[[#This Row],[PVP]]</f>
        <v>2408</v>
      </c>
      <c r="O3770" s="1" t="s">
        <v>83</v>
      </c>
      <c r="P3770" s="1" t="s">
        <v>26</v>
      </c>
      <c r="Q3770" s="1" t="s">
        <v>90</v>
      </c>
      <c r="R3770" s="1" t="s">
        <v>8</v>
      </c>
      <c r="S3770" s="1" t="s">
        <v>9</v>
      </c>
      <c r="T3770" s="1" t="s">
        <v>10</v>
      </c>
      <c r="U3770" s="1" t="s">
        <v>58</v>
      </c>
    </row>
    <row r="3771" spans="1:21" x14ac:dyDescent="0.25">
      <c r="A3771">
        <v>3773</v>
      </c>
      <c r="B3771">
        <f>IF(IFERROR(VLOOKUP(Origen[[#This Row],[Customer ID]],A3772:A7670,1,FALSE),0)&gt;0,1,0)</f>
        <v>0</v>
      </c>
      <c r="C3771">
        <v>44</v>
      </c>
      <c r="D3771" s="1" t="s">
        <v>134</v>
      </c>
      <c r="E3771" s="1" t="str">
        <f>IF(Origen[[#This Row],[Genero Sin Depurar]]="","Desconocido",Origen[[#This Row],[Genero Sin Depurar]])</f>
        <v>Female</v>
      </c>
      <c r="F3771" s="1" t="s">
        <v>77</v>
      </c>
      <c r="G3771" s="1" t="s">
        <v>4</v>
      </c>
      <c r="H3771" s="2">
        <v>52836</v>
      </c>
      <c r="I3771" s="2" t="str">
        <f>TEXT(Origen[[#This Row],[Fecha Compra]],"dddd")</f>
        <v>sábado</v>
      </c>
      <c r="J3771" s="7" t="str">
        <f>TEXT(MONTH(Origen[[#This Row],[Fecha Compra]]),"MM")</f>
        <v>01</v>
      </c>
      <c r="K3771" s="7">
        <f>YEAR(Origen[[#This Row],[Fecha Compra]])</f>
        <v>2044</v>
      </c>
      <c r="L3771">
        <v>35</v>
      </c>
      <c r="M3771">
        <v>26</v>
      </c>
      <c r="N3771">
        <f>Origen[[#This Row],[Unidades]]*Origen[[#This Row],[PVP]]</f>
        <v>910</v>
      </c>
      <c r="O3771" s="1" t="s">
        <v>64</v>
      </c>
      <c r="P3771" s="1" t="s">
        <v>6</v>
      </c>
      <c r="Q3771" s="1" t="s">
        <v>116</v>
      </c>
      <c r="R3771" s="1" t="s">
        <v>39</v>
      </c>
      <c r="S3771" s="1" t="s">
        <v>27</v>
      </c>
      <c r="T3771" s="1" t="s">
        <v>15</v>
      </c>
      <c r="U3771" s="1" t="s">
        <v>31</v>
      </c>
    </row>
    <row r="3772" spans="1:21" x14ac:dyDescent="0.25">
      <c r="A3772">
        <v>3774</v>
      </c>
      <c r="B3772">
        <f>IF(IFERROR(VLOOKUP(Origen[[#This Row],[Customer ID]],A3773:A7671,1,FALSE),0)&gt;0,1,0)</f>
        <v>0</v>
      </c>
      <c r="C3772">
        <v>25</v>
      </c>
      <c r="D3772" s="1" t="s">
        <v>134</v>
      </c>
      <c r="E3772" s="1" t="str">
        <f>IF(Origen[[#This Row],[Genero Sin Depurar]]="","Desconocido",Origen[[#This Row],[Genero Sin Depurar]])</f>
        <v>Female</v>
      </c>
      <c r="F3772" s="1" t="s">
        <v>12</v>
      </c>
      <c r="G3772" s="1" t="s">
        <v>4</v>
      </c>
      <c r="H3772" s="2">
        <v>52838</v>
      </c>
      <c r="I3772" s="2" t="str">
        <f>TEXT(Origen[[#This Row],[Fecha Compra]],"dddd")</f>
        <v>lunes</v>
      </c>
      <c r="J3772" s="7" t="str">
        <f>TEXT(MONTH(Origen[[#This Row],[Fecha Compra]]),"MM")</f>
        <v>01</v>
      </c>
      <c r="K3772" s="7">
        <f>YEAR(Origen[[#This Row],[Fecha Compra]])</f>
        <v>2044</v>
      </c>
      <c r="L3772">
        <v>41</v>
      </c>
      <c r="M3772">
        <v>60</v>
      </c>
      <c r="N3772">
        <f>Origen[[#This Row],[Unidades]]*Origen[[#This Row],[PVP]]</f>
        <v>2460</v>
      </c>
      <c r="O3772" s="1" t="s">
        <v>132</v>
      </c>
      <c r="P3772" s="1" t="s">
        <v>26</v>
      </c>
      <c r="Q3772" s="1" t="s">
        <v>65</v>
      </c>
      <c r="R3772" s="1" t="s">
        <v>35</v>
      </c>
      <c r="S3772" s="1" t="s">
        <v>56</v>
      </c>
      <c r="T3772" s="1" t="s">
        <v>15</v>
      </c>
      <c r="U3772" s="1" t="s">
        <v>40</v>
      </c>
    </row>
    <row r="3773" spans="1:21" x14ac:dyDescent="0.25">
      <c r="A3773">
        <v>3775</v>
      </c>
      <c r="B3773">
        <f>IF(IFERROR(VLOOKUP(Origen[[#This Row],[Customer ID]],A3774:A7672,1,FALSE),0)&gt;0,1,0)</f>
        <v>0</v>
      </c>
      <c r="C3773">
        <v>57</v>
      </c>
      <c r="D3773" s="1" t="s">
        <v>134</v>
      </c>
      <c r="E3773" s="1" t="str">
        <f>IF(Origen[[#This Row],[Genero Sin Depurar]]="","Desconocido",Origen[[#This Row],[Genero Sin Depurar]])</f>
        <v>Female</v>
      </c>
      <c r="F3773" s="1" t="s">
        <v>125</v>
      </c>
      <c r="G3773" s="1" t="s">
        <v>49</v>
      </c>
      <c r="H3773" s="2">
        <v>52840</v>
      </c>
      <c r="I3773" s="2" t="str">
        <f>TEXT(Origen[[#This Row],[Fecha Compra]],"dddd")</f>
        <v>miércoles</v>
      </c>
      <c r="J3773" s="7" t="str">
        <f>TEXT(MONTH(Origen[[#This Row],[Fecha Compra]]),"MM")</f>
        <v>01</v>
      </c>
      <c r="K3773" s="7">
        <f>YEAR(Origen[[#This Row],[Fecha Compra]])</f>
        <v>2044</v>
      </c>
      <c r="L3773">
        <v>48</v>
      </c>
      <c r="M3773">
        <v>83</v>
      </c>
      <c r="N3773">
        <f>Origen[[#This Row],[Unidades]]*Origen[[#This Row],[PVP]]</f>
        <v>3984</v>
      </c>
      <c r="O3773" s="1" t="s">
        <v>102</v>
      </c>
      <c r="P3773" s="1" t="s">
        <v>18</v>
      </c>
      <c r="Q3773" s="1" t="s">
        <v>91</v>
      </c>
      <c r="R3773" s="1" t="s">
        <v>8</v>
      </c>
      <c r="S3773" s="1" t="s">
        <v>36</v>
      </c>
      <c r="T3773" s="1" t="s">
        <v>28</v>
      </c>
      <c r="U3773" s="1" t="s">
        <v>11</v>
      </c>
    </row>
    <row r="3774" spans="1:21" x14ac:dyDescent="0.25">
      <c r="A3774">
        <v>3776</v>
      </c>
      <c r="B3774">
        <f>IF(IFERROR(VLOOKUP(Origen[[#This Row],[Customer ID]],A3775:A7673,1,FALSE),0)&gt;0,1,0)</f>
        <v>0</v>
      </c>
      <c r="C3774">
        <v>41</v>
      </c>
      <c r="D3774" s="1" t="s">
        <v>134</v>
      </c>
      <c r="E3774" s="1" t="str">
        <f>IF(Origen[[#This Row],[Genero Sin Depurar]]="","Desconocido",Origen[[#This Row],[Genero Sin Depurar]])</f>
        <v>Female</v>
      </c>
      <c r="F3774" s="1" t="s">
        <v>115</v>
      </c>
      <c r="G3774" s="1" t="s">
        <v>49</v>
      </c>
      <c r="H3774" s="2">
        <v>52842</v>
      </c>
      <c r="I3774" s="2" t="str">
        <f>TEXT(Origen[[#This Row],[Fecha Compra]],"dddd")</f>
        <v>viernes</v>
      </c>
      <c r="J3774" s="7" t="str">
        <f>TEXT(MONTH(Origen[[#This Row],[Fecha Compra]]),"MM")</f>
        <v>01</v>
      </c>
      <c r="K3774" s="7">
        <f>YEAR(Origen[[#This Row],[Fecha Compra]])</f>
        <v>2044</v>
      </c>
      <c r="L3774">
        <v>45</v>
      </c>
      <c r="M3774">
        <v>63</v>
      </c>
      <c r="N3774">
        <f>Origen[[#This Row],[Unidades]]*Origen[[#This Row],[PVP]]</f>
        <v>2835</v>
      </c>
      <c r="O3774" s="1" t="s">
        <v>129</v>
      </c>
      <c r="P3774" s="1" t="s">
        <v>18</v>
      </c>
      <c r="Q3774" s="1" t="s">
        <v>51</v>
      </c>
      <c r="R3774" s="1" t="s">
        <v>19</v>
      </c>
      <c r="S3774" s="1" t="s">
        <v>52</v>
      </c>
      <c r="T3774" s="1" t="s">
        <v>15</v>
      </c>
      <c r="U3774" s="1" t="s">
        <v>40</v>
      </c>
    </row>
    <row r="3775" spans="1:21" x14ac:dyDescent="0.25">
      <c r="A3775">
        <v>3777</v>
      </c>
      <c r="B3775">
        <f>IF(IFERROR(VLOOKUP(Origen[[#This Row],[Customer ID]],A3776:A7674,1,FALSE),0)&gt;0,1,0)</f>
        <v>0</v>
      </c>
      <c r="C3775">
        <v>19</v>
      </c>
      <c r="D3775" s="1" t="s">
        <v>134</v>
      </c>
      <c r="E3775" s="1" t="str">
        <f>IF(Origen[[#This Row],[Genero Sin Depurar]]="","Desconocido",Origen[[#This Row],[Genero Sin Depurar]])</f>
        <v>Female</v>
      </c>
      <c r="F3775" s="1" t="s">
        <v>32</v>
      </c>
      <c r="G3775" s="1" t="s">
        <v>24</v>
      </c>
      <c r="H3775" s="2">
        <v>52844</v>
      </c>
      <c r="I3775" s="2" t="str">
        <f>TEXT(Origen[[#This Row],[Fecha Compra]],"dddd")</f>
        <v>domingo</v>
      </c>
      <c r="J3775" s="7" t="str">
        <f>TEXT(MONTH(Origen[[#This Row],[Fecha Compra]]),"MM")</f>
        <v>01</v>
      </c>
      <c r="K3775" s="7">
        <f>YEAR(Origen[[#This Row],[Fecha Compra]])</f>
        <v>2044</v>
      </c>
      <c r="L3775">
        <v>10</v>
      </c>
      <c r="M3775">
        <v>25</v>
      </c>
      <c r="N3775">
        <f>Origen[[#This Row],[Unidades]]*Origen[[#This Row],[PVP]]</f>
        <v>250</v>
      </c>
      <c r="O3775" s="1" t="s">
        <v>102</v>
      </c>
      <c r="P3775" s="1" t="s">
        <v>6</v>
      </c>
      <c r="Q3775" s="1" t="s">
        <v>60</v>
      </c>
      <c r="R3775" s="1" t="s">
        <v>19</v>
      </c>
      <c r="S3775" s="1" t="s">
        <v>36</v>
      </c>
      <c r="T3775" s="1" t="s">
        <v>21</v>
      </c>
      <c r="U3775" s="1" t="s">
        <v>11</v>
      </c>
    </row>
    <row r="3776" spans="1:21" x14ac:dyDescent="0.25">
      <c r="A3776">
        <v>3778</v>
      </c>
      <c r="B3776">
        <f>IF(IFERROR(VLOOKUP(Origen[[#This Row],[Customer ID]],A3777:A7675,1,FALSE),0)&gt;0,1,0)</f>
        <v>0</v>
      </c>
      <c r="C3776">
        <v>43</v>
      </c>
      <c r="D3776" s="1" t="s">
        <v>134</v>
      </c>
      <c r="E3776" s="1" t="str">
        <f>IF(Origen[[#This Row],[Genero Sin Depurar]]="","Desconocido",Origen[[#This Row],[Genero Sin Depurar]])</f>
        <v>Female</v>
      </c>
      <c r="F3776" s="1" t="s">
        <v>41</v>
      </c>
      <c r="G3776" s="1" t="s">
        <v>4</v>
      </c>
      <c r="H3776" s="2">
        <v>52846</v>
      </c>
      <c r="I3776" s="2" t="str">
        <f>TEXT(Origen[[#This Row],[Fecha Compra]],"dddd")</f>
        <v>martes</v>
      </c>
      <c r="J3776" s="7" t="str">
        <f>TEXT(MONTH(Origen[[#This Row],[Fecha Compra]]),"MM")</f>
        <v>01</v>
      </c>
      <c r="K3776" s="7">
        <f>YEAR(Origen[[#This Row],[Fecha Compra]])</f>
        <v>2044</v>
      </c>
      <c r="L3776">
        <v>9</v>
      </c>
      <c r="M3776">
        <v>65</v>
      </c>
      <c r="N3776">
        <f>Origen[[#This Row],[Unidades]]*Origen[[#This Row],[PVP]]</f>
        <v>585</v>
      </c>
      <c r="O3776" s="1" t="s">
        <v>122</v>
      </c>
      <c r="P3776" s="1" t="s">
        <v>26</v>
      </c>
      <c r="Q3776" s="1" t="s">
        <v>14</v>
      </c>
      <c r="R3776" s="1" t="s">
        <v>39</v>
      </c>
      <c r="S3776" s="1" t="s">
        <v>9</v>
      </c>
      <c r="T3776" s="1" t="s">
        <v>15</v>
      </c>
      <c r="U3776" s="1" t="s">
        <v>22</v>
      </c>
    </row>
    <row r="3777" spans="1:21" x14ac:dyDescent="0.25">
      <c r="A3777">
        <v>3779</v>
      </c>
      <c r="B3777">
        <f>IF(IFERROR(VLOOKUP(Origen[[#This Row],[Customer ID]],A3778:A7676,1,FALSE),0)&gt;0,1,0)</f>
        <v>0</v>
      </c>
      <c r="C3777">
        <v>25</v>
      </c>
      <c r="D3777" s="1" t="s">
        <v>134</v>
      </c>
      <c r="E3777" s="1" t="str">
        <f>IF(Origen[[#This Row],[Genero Sin Depurar]]="","Desconocido",Origen[[#This Row],[Genero Sin Depurar]])</f>
        <v>Female</v>
      </c>
      <c r="F3777" s="1" t="s">
        <v>32</v>
      </c>
      <c r="G3777" s="1" t="s">
        <v>24</v>
      </c>
      <c r="H3777" s="2">
        <v>52848</v>
      </c>
      <c r="I3777" s="2" t="str">
        <f>TEXT(Origen[[#This Row],[Fecha Compra]],"dddd")</f>
        <v>jueves</v>
      </c>
      <c r="J3777" s="7" t="str">
        <f>TEXT(MONTH(Origen[[#This Row],[Fecha Compra]]),"MM")</f>
        <v>01</v>
      </c>
      <c r="K3777" s="7">
        <f>YEAR(Origen[[#This Row],[Fecha Compra]])</f>
        <v>2044</v>
      </c>
      <c r="L3777">
        <v>30</v>
      </c>
      <c r="M3777">
        <v>60</v>
      </c>
      <c r="N3777">
        <f>Origen[[#This Row],[Unidades]]*Origen[[#This Row],[PVP]]</f>
        <v>1800</v>
      </c>
      <c r="O3777" s="1" t="s">
        <v>129</v>
      </c>
      <c r="P3777" s="1" t="s">
        <v>26</v>
      </c>
      <c r="Q3777" s="1" t="s">
        <v>91</v>
      </c>
      <c r="R3777" s="1" t="s">
        <v>39</v>
      </c>
      <c r="S3777" s="1" t="s">
        <v>20</v>
      </c>
      <c r="T3777" s="1" t="s">
        <v>68</v>
      </c>
      <c r="U3777" s="1" t="s">
        <v>31</v>
      </c>
    </row>
    <row r="3778" spans="1:21" x14ac:dyDescent="0.25">
      <c r="A3778">
        <v>3780</v>
      </c>
      <c r="B3778">
        <f>IF(IFERROR(VLOOKUP(Origen[[#This Row],[Customer ID]],A3779:A7677,1,FALSE),0)&gt;0,1,0)</f>
        <v>0</v>
      </c>
      <c r="C3778">
        <v>60</v>
      </c>
      <c r="D3778" s="1" t="s">
        <v>134</v>
      </c>
      <c r="E3778" s="1" t="str">
        <f>IF(Origen[[#This Row],[Genero Sin Depurar]]="","Desconocido",Origen[[#This Row],[Genero Sin Depurar]])</f>
        <v>Female</v>
      </c>
      <c r="F3778" s="1" t="s">
        <v>16</v>
      </c>
      <c r="G3778" s="1" t="s">
        <v>4</v>
      </c>
      <c r="H3778" s="2">
        <v>52850</v>
      </c>
      <c r="I3778" s="2" t="str">
        <f>TEXT(Origen[[#This Row],[Fecha Compra]],"dddd")</f>
        <v>sábado</v>
      </c>
      <c r="J3778" s="7" t="str">
        <f>TEXT(MONTH(Origen[[#This Row],[Fecha Compra]]),"MM")</f>
        <v>01</v>
      </c>
      <c r="K3778" s="7">
        <f>YEAR(Origen[[#This Row],[Fecha Compra]])</f>
        <v>2044</v>
      </c>
      <c r="L3778">
        <v>45</v>
      </c>
      <c r="M3778">
        <v>75</v>
      </c>
      <c r="N3778">
        <f>Origen[[#This Row],[Unidades]]*Origen[[#This Row],[PVP]]</f>
        <v>3375</v>
      </c>
      <c r="O3778" s="1" t="s">
        <v>81</v>
      </c>
      <c r="P3778" s="1" t="s">
        <v>74</v>
      </c>
      <c r="Q3778" s="1" t="s">
        <v>75</v>
      </c>
      <c r="R3778" s="1" t="s">
        <v>19</v>
      </c>
      <c r="S3778" s="1" t="s">
        <v>9</v>
      </c>
      <c r="T3778" s="1" t="s">
        <v>28</v>
      </c>
      <c r="U3778" s="1" t="s">
        <v>31</v>
      </c>
    </row>
    <row r="3779" spans="1:21" x14ac:dyDescent="0.25">
      <c r="A3779">
        <v>3781</v>
      </c>
      <c r="B3779">
        <f>IF(IFERROR(VLOOKUP(Origen[[#This Row],[Customer ID]],A3780:A7678,1,FALSE),0)&gt;0,1,0)</f>
        <v>0</v>
      </c>
      <c r="C3779">
        <v>54</v>
      </c>
      <c r="D3779" s="1" t="s">
        <v>134</v>
      </c>
      <c r="E3779" s="1" t="str">
        <f>IF(Origen[[#This Row],[Genero Sin Depurar]]="","Desconocido",Origen[[#This Row],[Genero Sin Depurar]])</f>
        <v>Female</v>
      </c>
      <c r="F3779" s="1" t="s">
        <v>32</v>
      </c>
      <c r="G3779" s="1" t="s">
        <v>24</v>
      </c>
      <c r="H3779" s="2">
        <v>52852</v>
      </c>
      <c r="I3779" s="2" t="str">
        <f>TEXT(Origen[[#This Row],[Fecha Compra]],"dddd")</f>
        <v>lunes</v>
      </c>
      <c r="J3779" s="7" t="str">
        <f>TEXT(MONTH(Origen[[#This Row],[Fecha Compra]]),"MM")</f>
        <v>01</v>
      </c>
      <c r="K3779" s="7">
        <f>YEAR(Origen[[#This Row],[Fecha Compra]])</f>
        <v>2044</v>
      </c>
      <c r="L3779">
        <v>41</v>
      </c>
      <c r="M3779">
        <v>57</v>
      </c>
      <c r="N3779">
        <f>Origen[[#This Row],[Unidades]]*Origen[[#This Row],[PVP]]</f>
        <v>2337</v>
      </c>
      <c r="O3779" s="1" t="s">
        <v>73</v>
      </c>
      <c r="P3779" s="1" t="s">
        <v>6</v>
      </c>
      <c r="Q3779" s="1" t="s">
        <v>116</v>
      </c>
      <c r="R3779" s="1" t="s">
        <v>39</v>
      </c>
      <c r="S3779" s="1" t="s">
        <v>20</v>
      </c>
      <c r="T3779" s="1" t="s">
        <v>10</v>
      </c>
      <c r="U3779" s="1" t="s">
        <v>40</v>
      </c>
    </row>
    <row r="3780" spans="1:21" x14ac:dyDescent="0.25">
      <c r="A3780">
        <v>3782</v>
      </c>
      <c r="B3780">
        <f>IF(IFERROR(VLOOKUP(Origen[[#This Row],[Customer ID]],A3781:A7679,1,FALSE),0)&gt;0,1,0)</f>
        <v>0</v>
      </c>
      <c r="C3780">
        <v>52</v>
      </c>
      <c r="D3780" s="1" t="s">
        <v>134</v>
      </c>
      <c r="E3780" s="1" t="str">
        <f>IF(Origen[[#This Row],[Genero Sin Depurar]]="","Desconocido",Origen[[#This Row],[Genero Sin Depurar]])</f>
        <v>Female</v>
      </c>
      <c r="F3780" s="1" t="s">
        <v>119</v>
      </c>
      <c r="G3780" s="1" t="s">
        <v>24</v>
      </c>
      <c r="H3780" s="2">
        <v>52854</v>
      </c>
      <c r="I3780" s="2" t="str">
        <f>TEXT(Origen[[#This Row],[Fecha Compra]],"dddd")</f>
        <v>miércoles</v>
      </c>
      <c r="J3780" s="7" t="str">
        <f>TEXT(MONTH(Origen[[#This Row],[Fecha Compra]]),"MM")</f>
        <v>01</v>
      </c>
      <c r="K3780" s="7">
        <f>YEAR(Origen[[#This Row],[Fecha Compra]])</f>
        <v>2044</v>
      </c>
      <c r="L3780">
        <v>40</v>
      </c>
      <c r="M3780">
        <v>99</v>
      </c>
      <c r="N3780">
        <f>Origen[[#This Row],[Unidades]]*Origen[[#This Row],[PVP]]</f>
        <v>3960</v>
      </c>
      <c r="O3780" s="1" t="s">
        <v>104</v>
      </c>
      <c r="P3780" s="1" t="s">
        <v>26</v>
      </c>
      <c r="Q3780" s="1" t="s">
        <v>51</v>
      </c>
      <c r="R3780" s="1" t="s">
        <v>8</v>
      </c>
      <c r="S3780" s="1" t="s">
        <v>36</v>
      </c>
      <c r="T3780" s="1" t="s">
        <v>28</v>
      </c>
      <c r="U3780" s="1" t="s">
        <v>11</v>
      </c>
    </row>
    <row r="3781" spans="1:21" x14ac:dyDescent="0.25">
      <c r="A3781">
        <v>3783</v>
      </c>
      <c r="B3781">
        <f>IF(IFERROR(VLOOKUP(Origen[[#This Row],[Customer ID]],A3782:A7680,1,FALSE),0)&gt;0,1,0)</f>
        <v>0</v>
      </c>
      <c r="C3781">
        <v>40</v>
      </c>
      <c r="D3781" s="1" t="s">
        <v>134</v>
      </c>
      <c r="E3781" s="1" t="str">
        <f>IF(Origen[[#This Row],[Genero Sin Depurar]]="","Desconocido",Origen[[#This Row],[Genero Sin Depurar]])</f>
        <v>Female</v>
      </c>
      <c r="F3781" s="1" t="s">
        <v>84</v>
      </c>
      <c r="G3781" s="1" t="s">
        <v>45</v>
      </c>
      <c r="H3781" s="2">
        <v>52856</v>
      </c>
      <c r="I3781" s="2" t="str">
        <f>TEXT(Origen[[#This Row],[Fecha Compra]],"dddd")</f>
        <v>viernes</v>
      </c>
      <c r="J3781" s="7" t="str">
        <f>TEXT(MONTH(Origen[[#This Row],[Fecha Compra]]),"MM")</f>
        <v>01</v>
      </c>
      <c r="K3781" s="7">
        <f>YEAR(Origen[[#This Row],[Fecha Compra]])</f>
        <v>2044</v>
      </c>
      <c r="L3781">
        <v>42</v>
      </c>
      <c r="M3781">
        <v>45</v>
      </c>
      <c r="N3781">
        <f>Origen[[#This Row],[Unidades]]*Origen[[#This Row],[PVP]]</f>
        <v>1890</v>
      </c>
      <c r="O3781" s="1" t="s">
        <v>72</v>
      </c>
      <c r="P3781" s="1" t="s">
        <v>6</v>
      </c>
      <c r="Q3781" s="1" t="s">
        <v>103</v>
      </c>
      <c r="R3781" s="1" t="s">
        <v>19</v>
      </c>
      <c r="S3781" s="1" t="s">
        <v>20</v>
      </c>
      <c r="T3781" s="1" t="s">
        <v>28</v>
      </c>
      <c r="U3781" s="1" t="s">
        <v>11</v>
      </c>
    </row>
    <row r="3782" spans="1:21" x14ac:dyDescent="0.25">
      <c r="A3782">
        <v>3784</v>
      </c>
      <c r="B3782">
        <f>IF(IFERROR(VLOOKUP(Origen[[#This Row],[Customer ID]],A3783:A7681,1,FALSE),0)&gt;0,1,0)</f>
        <v>0</v>
      </c>
      <c r="C3782">
        <v>39</v>
      </c>
      <c r="D3782" s="1" t="s">
        <v>134</v>
      </c>
      <c r="E3782" s="1" t="str">
        <f>IF(Origen[[#This Row],[Genero Sin Depurar]]="","Desconocido",Origen[[#This Row],[Genero Sin Depurar]])</f>
        <v>Female</v>
      </c>
      <c r="F3782" s="1" t="s">
        <v>125</v>
      </c>
      <c r="G3782" s="1" t="s">
        <v>49</v>
      </c>
      <c r="H3782" s="2">
        <v>52858</v>
      </c>
      <c r="I3782" s="2" t="str">
        <f>TEXT(Origen[[#This Row],[Fecha Compra]],"dddd")</f>
        <v>domingo</v>
      </c>
      <c r="J3782" s="7" t="str">
        <f>TEXT(MONTH(Origen[[#This Row],[Fecha Compra]]),"MM")</f>
        <v>01</v>
      </c>
      <c r="K3782" s="7">
        <f>YEAR(Origen[[#This Row],[Fecha Compra]])</f>
        <v>2044</v>
      </c>
      <c r="L3782">
        <v>17</v>
      </c>
      <c r="M3782">
        <v>66</v>
      </c>
      <c r="N3782">
        <f>Origen[[#This Row],[Unidades]]*Origen[[#This Row],[PVP]]</f>
        <v>1122</v>
      </c>
      <c r="O3782" s="1" t="s">
        <v>13</v>
      </c>
      <c r="P3782" s="1" t="s">
        <v>74</v>
      </c>
      <c r="Q3782" s="1" t="s">
        <v>103</v>
      </c>
      <c r="R3782" s="1" t="s">
        <v>35</v>
      </c>
      <c r="S3782" s="1" t="s">
        <v>20</v>
      </c>
      <c r="T3782" s="1" t="s">
        <v>68</v>
      </c>
      <c r="U3782" s="1" t="s">
        <v>11</v>
      </c>
    </row>
    <row r="3783" spans="1:21" x14ac:dyDescent="0.25">
      <c r="A3783">
        <v>3785</v>
      </c>
      <c r="B3783">
        <f>IF(IFERROR(VLOOKUP(Origen[[#This Row],[Customer ID]],A3784:A7682,1,FALSE),0)&gt;0,1,0)</f>
        <v>0</v>
      </c>
      <c r="C3783">
        <v>54</v>
      </c>
      <c r="D3783" s="1" t="s">
        <v>134</v>
      </c>
      <c r="E3783" s="1" t="str">
        <f>IF(Origen[[#This Row],[Genero Sin Depurar]]="","Desconocido",Origen[[#This Row],[Genero Sin Depurar]])</f>
        <v>Female</v>
      </c>
      <c r="F3783" s="1" t="s">
        <v>107</v>
      </c>
      <c r="G3783" s="1" t="s">
        <v>4</v>
      </c>
      <c r="H3783" s="2">
        <v>52860</v>
      </c>
      <c r="I3783" s="2" t="str">
        <f>TEXT(Origen[[#This Row],[Fecha Compra]],"dddd")</f>
        <v>martes</v>
      </c>
      <c r="J3783" s="7" t="str">
        <f>TEXT(MONTH(Origen[[#This Row],[Fecha Compra]]),"MM")</f>
        <v>01</v>
      </c>
      <c r="K3783" s="7">
        <f>YEAR(Origen[[#This Row],[Fecha Compra]])</f>
        <v>2044</v>
      </c>
      <c r="L3783">
        <v>4</v>
      </c>
      <c r="M3783">
        <v>53</v>
      </c>
      <c r="N3783">
        <f>Origen[[#This Row],[Unidades]]*Origen[[#This Row],[PVP]]</f>
        <v>212</v>
      </c>
      <c r="O3783" s="1" t="s">
        <v>123</v>
      </c>
      <c r="P3783" s="1" t="s">
        <v>26</v>
      </c>
      <c r="Q3783" s="1" t="s">
        <v>65</v>
      </c>
      <c r="R3783" s="1" t="s">
        <v>8</v>
      </c>
      <c r="S3783" s="1" t="s">
        <v>27</v>
      </c>
      <c r="T3783" s="1" t="s">
        <v>10</v>
      </c>
      <c r="U3783" s="1" t="s">
        <v>31</v>
      </c>
    </row>
    <row r="3784" spans="1:21" x14ac:dyDescent="0.25">
      <c r="A3784">
        <v>3786</v>
      </c>
      <c r="B3784">
        <f>IF(IFERROR(VLOOKUP(Origen[[#This Row],[Customer ID]],A3785:A7683,1,FALSE),0)&gt;0,1,0)</f>
        <v>0</v>
      </c>
      <c r="C3784">
        <v>64</v>
      </c>
      <c r="D3784" s="1" t="s">
        <v>134</v>
      </c>
      <c r="E3784" s="1" t="str">
        <f>IF(Origen[[#This Row],[Genero Sin Depurar]]="","Desconocido",Origen[[#This Row],[Genero Sin Depurar]])</f>
        <v>Female</v>
      </c>
      <c r="F3784" s="1" t="s">
        <v>16</v>
      </c>
      <c r="G3784" s="1" t="s">
        <v>4</v>
      </c>
      <c r="H3784" s="2">
        <v>52862</v>
      </c>
      <c r="I3784" s="2" t="str">
        <f>TEXT(Origen[[#This Row],[Fecha Compra]],"dddd")</f>
        <v>jueves</v>
      </c>
      <c r="J3784" s="7" t="str">
        <f>TEXT(MONTH(Origen[[#This Row],[Fecha Compra]]),"MM")</f>
        <v>01</v>
      </c>
      <c r="K3784" s="7">
        <f>YEAR(Origen[[#This Row],[Fecha Compra]])</f>
        <v>2044</v>
      </c>
      <c r="L3784">
        <v>6</v>
      </c>
      <c r="M3784">
        <v>94</v>
      </c>
      <c r="N3784">
        <f>Origen[[#This Row],[Unidades]]*Origen[[#This Row],[PVP]]</f>
        <v>564</v>
      </c>
      <c r="O3784" s="1" t="s">
        <v>64</v>
      </c>
      <c r="P3784" s="1" t="s">
        <v>6</v>
      </c>
      <c r="Q3784" s="1" t="s">
        <v>75</v>
      </c>
      <c r="R3784" s="1" t="s">
        <v>8</v>
      </c>
      <c r="S3784" s="1" t="s">
        <v>36</v>
      </c>
      <c r="T3784" s="1" t="s">
        <v>15</v>
      </c>
      <c r="U3784" s="1" t="s">
        <v>70</v>
      </c>
    </row>
    <row r="3785" spans="1:21" x14ac:dyDescent="0.25">
      <c r="A3785">
        <v>3787</v>
      </c>
      <c r="B3785">
        <f>IF(IFERROR(VLOOKUP(Origen[[#This Row],[Customer ID]],A3786:A7684,1,FALSE),0)&gt;0,1,0)</f>
        <v>0</v>
      </c>
      <c r="C3785">
        <v>31</v>
      </c>
      <c r="D3785" s="1" t="s">
        <v>134</v>
      </c>
      <c r="E3785" s="1" t="str">
        <f>IF(Origen[[#This Row],[Genero Sin Depurar]]="","Desconocido",Origen[[#This Row],[Genero Sin Depurar]])</f>
        <v>Female</v>
      </c>
      <c r="F3785" s="1" t="s">
        <v>119</v>
      </c>
      <c r="G3785" s="1" t="s">
        <v>24</v>
      </c>
      <c r="H3785" s="2">
        <v>52864</v>
      </c>
      <c r="I3785" s="2" t="str">
        <f>TEXT(Origen[[#This Row],[Fecha Compra]],"dddd")</f>
        <v>sábado</v>
      </c>
      <c r="J3785" s="7" t="str">
        <f>TEXT(MONTH(Origen[[#This Row],[Fecha Compra]]),"MM")</f>
        <v>01</v>
      </c>
      <c r="K3785" s="7">
        <f>YEAR(Origen[[#This Row],[Fecha Compra]])</f>
        <v>2044</v>
      </c>
      <c r="L3785">
        <v>22</v>
      </c>
      <c r="M3785">
        <v>47</v>
      </c>
      <c r="N3785">
        <f>Origen[[#This Row],[Unidades]]*Origen[[#This Row],[PVP]]</f>
        <v>1034</v>
      </c>
      <c r="O3785" s="1" t="s">
        <v>104</v>
      </c>
      <c r="P3785" s="1" t="s">
        <v>6</v>
      </c>
      <c r="Q3785" s="1" t="s">
        <v>116</v>
      </c>
      <c r="R3785" s="1" t="s">
        <v>39</v>
      </c>
      <c r="S3785" s="1" t="s">
        <v>52</v>
      </c>
      <c r="T3785" s="1" t="s">
        <v>10</v>
      </c>
      <c r="U3785" s="1" t="s">
        <v>22</v>
      </c>
    </row>
    <row r="3786" spans="1:21" x14ac:dyDescent="0.25">
      <c r="A3786">
        <v>3788</v>
      </c>
      <c r="B3786">
        <f>IF(IFERROR(VLOOKUP(Origen[[#This Row],[Customer ID]],A3787:A7685,1,FALSE),0)&gt;0,1,0)</f>
        <v>0</v>
      </c>
      <c r="C3786">
        <v>37</v>
      </c>
      <c r="D3786" s="1" t="s">
        <v>134</v>
      </c>
      <c r="E3786" s="1" t="str">
        <f>IF(Origen[[#This Row],[Genero Sin Depurar]]="","Desconocido",Origen[[#This Row],[Genero Sin Depurar]])</f>
        <v>Female</v>
      </c>
      <c r="F3786" s="1" t="s">
        <v>3</v>
      </c>
      <c r="G3786" s="1" t="s">
        <v>4</v>
      </c>
      <c r="H3786" s="2">
        <v>52866</v>
      </c>
      <c r="I3786" s="2" t="str">
        <f>TEXT(Origen[[#This Row],[Fecha Compra]],"dddd")</f>
        <v>lunes</v>
      </c>
      <c r="J3786" s="7" t="str">
        <f>TEXT(MONTH(Origen[[#This Row],[Fecha Compra]]),"MM")</f>
        <v>01</v>
      </c>
      <c r="K3786" s="7">
        <f>YEAR(Origen[[#This Row],[Fecha Compra]])</f>
        <v>2044</v>
      </c>
      <c r="L3786">
        <v>46</v>
      </c>
      <c r="M3786">
        <v>80</v>
      </c>
      <c r="N3786">
        <f>Origen[[#This Row],[Unidades]]*Origen[[#This Row],[PVP]]</f>
        <v>3680</v>
      </c>
      <c r="O3786" s="1" t="s">
        <v>66</v>
      </c>
      <c r="P3786" s="1" t="s">
        <v>26</v>
      </c>
      <c r="Q3786" s="1" t="s">
        <v>51</v>
      </c>
      <c r="R3786" s="1" t="s">
        <v>39</v>
      </c>
      <c r="S3786" s="1" t="s">
        <v>52</v>
      </c>
      <c r="T3786" s="1" t="s">
        <v>28</v>
      </c>
      <c r="U3786" s="1" t="s">
        <v>79</v>
      </c>
    </row>
    <row r="3787" spans="1:21" x14ac:dyDescent="0.25">
      <c r="A3787">
        <v>3789</v>
      </c>
      <c r="B3787">
        <f>IF(IFERROR(VLOOKUP(Origen[[#This Row],[Customer ID]],A3788:A7686,1,FALSE),0)&gt;0,1,0)</f>
        <v>0</v>
      </c>
      <c r="C3787">
        <v>43</v>
      </c>
      <c r="D3787" s="1" t="s">
        <v>134</v>
      </c>
      <c r="E3787" s="1" t="str">
        <f>IF(Origen[[#This Row],[Genero Sin Depurar]]="","Desconocido",Origen[[#This Row],[Genero Sin Depurar]])</f>
        <v>Female</v>
      </c>
      <c r="F3787" s="1" t="s">
        <v>106</v>
      </c>
      <c r="G3787" s="1" t="s">
        <v>49</v>
      </c>
      <c r="H3787" s="2">
        <v>52868</v>
      </c>
      <c r="I3787" s="2" t="str">
        <f>TEXT(Origen[[#This Row],[Fecha Compra]],"dddd")</f>
        <v>miércoles</v>
      </c>
      <c r="J3787" s="7" t="str">
        <f>TEXT(MONTH(Origen[[#This Row],[Fecha Compra]]),"MM")</f>
        <v>01</v>
      </c>
      <c r="K3787" s="7">
        <f>YEAR(Origen[[#This Row],[Fecha Compra]])</f>
        <v>2044</v>
      </c>
      <c r="L3787">
        <v>27</v>
      </c>
      <c r="M3787">
        <v>65</v>
      </c>
      <c r="N3787">
        <f>Origen[[#This Row],[Unidades]]*Origen[[#This Row],[PVP]]</f>
        <v>1755</v>
      </c>
      <c r="O3787" s="1" t="s">
        <v>93</v>
      </c>
      <c r="P3787" s="1" t="s">
        <v>74</v>
      </c>
      <c r="Q3787" s="1" t="s">
        <v>67</v>
      </c>
      <c r="R3787" s="1" t="s">
        <v>19</v>
      </c>
      <c r="S3787" s="1" t="s">
        <v>27</v>
      </c>
      <c r="T3787" s="1" t="s">
        <v>68</v>
      </c>
      <c r="U3787" s="1" t="s">
        <v>70</v>
      </c>
    </row>
    <row r="3788" spans="1:21" x14ac:dyDescent="0.25">
      <c r="A3788">
        <v>3790</v>
      </c>
      <c r="B3788">
        <f>IF(IFERROR(VLOOKUP(Origen[[#This Row],[Customer ID]],A3789:A7687,1,FALSE),0)&gt;0,1,0)</f>
        <v>0</v>
      </c>
      <c r="C3788">
        <v>56</v>
      </c>
      <c r="D3788" s="1" t="s">
        <v>134</v>
      </c>
      <c r="E3788" s="1" t="str">
        <f>IF(Origen[[#This Row],[Genero Sin Depurar]]="","Desconocido",Origen[[#This Row],[Genero Sin Depurar]])</f>
        <v>Female</v>
      </c>
      <c r="F3788" s="1" t="s">
        <v>37</v>
      </c>
      <c r="G3788" s="1" t="s">
        <v>4</v>
      </c>
      <c r="H3788" s="2">
        <v>52870</v>
      </c>
      <c r="I3788" s="2" t="str">
        <f>TEXT(Origen[[#This Row],[Fecha Compra]],"dddd")</f>
        <v>viernes</v>
      </c>
      <c r="J3788" s="7" t="str">
        <f>TEXT(MONTH(Origen[[#This Row],[Fecha Compra]]),"MM")</f>
        <v>01</v>
      </c>
      <c r="K3788" s="7">
        <f>YEAR(Origen[[#This Row],[Fecha Compra]])</f>
        <v>2044</v>
      </c>
      <c r="L3788">
        <v>18</v>
      </c>
      <c r="M3788">
        <v>75</v>
      </c>
      <c r="N3788">
        <f>Origen[[#This Row],[Unidades]]*Origen[[#This Row],[PVP]]</f>
        <v>1350</v>
      </c>
      <c r="O3788" s="1" t="s">
        <v>96</v>
      </c>
      <c r="P3788" s="1" t="s">
        <v>26</v>
      </c>
      <c r="Q3788" s="1" t="s">
        <v>118</v>
      </c>
      <c r="R3788" s="1" t="s">
        <v>35</v>
      </c>
      <c r="S3788" s="1" t="s">
        <v>9</v>
      </c>
      <c r="T3788" s="1" t="s">
        <v>57</v>
      </c>
      <c r="U3788" s="1" t="s">
        <v>79</v>
      </c>
    </row>
    <row r="3789" spans="1:21" x14ac:dyDescent="0.25">
      <c r="A3789">
        <v>3791</v>
      </c>
      <c r="B3789">
        <f>IF(IFERROR(VLOOKUP(Origen[[#This Row],[Customer ID]],A3790:A7688,1,FALSE),0)&gt;0,1,0)</f>
        <v>0</v>
      </c>
      <c r="C3789">
        <v>27</v>
      </c>
      <c r="D3789" s="1" t="s">
        <v>134</v>
      </c>
      <c r="E3789" s="1" t="str">
        <f>IF(Origen[[#This Row],[Genero Sin Depurar]]="","Desconocido",Origen[[#This Row],[Genero Sin Depurar]])</f>
        <v>Female</v>
      </c>
      <c r="F3789" s="1" t="s">
        <v>48</v>
      </c>
      <c r="G3789" s="1" t="s">
        <v>49</v>
      </c>
      <c r="H3789" s="2">
        <v>52872</v>
      </c>
      <c r="I3789" s="2" t="str">
        <f>TEXT(Origen[[#This Row],[Fecha Compra]],"dddd")</f>
        <v>domingo</v>
      </c>
      <c r="J3789" s="7" t="str">
        <f>TEXT(MONTH(Origen[[#This Row],[Fecha Compra]]),"MM")</f>
        <v>01</v>
      </c>
      <c r="K3789" s="7">
        <f>YEAR(Origen[[#This Row],[Fecha Compra]])</f>
        <v>2044</v>
      </c>
      <c r="L3789">
        <v>31</v>
      </c>
      <c r="M3789">
        <v>45</v>
      </c>
      <c r="N3789">
        <f>Origen[[#This Row],[Unidades]]*Origen[[#This Row],[PVP]]</f>
        <v>1395</v>
      </c>
      <c r="O3789" s="1" t="s">
        <v>102</v>
      </c>
      <c r="P3789" s="1" t="s">
        <v>74</v>
      </c>
      <c r="Q3789" s="1" t="s">
        <v>100</v>
      </c>
      <c r="R3789" s="1" t="s">
        <v>35</v>
      </c>
      <c r="S3789" s="1" t="s">
        <v>36</v>
      </c>
      <c r="T3789" s="1" t="s">
        <v>21</v>
      </c>
      <c r="U3789" s="1" t="s">
        <v>22</v>
      </c>
    </row>
    <row r="3790" spans="1:21" x14ac:dyDescent="0.25">
      <c r="A3790">
        <v>3792</v>
      </c>
      <c r="B3790">
        <f>IF(IFERROR(VLOOKUP(Origen[[#This Row],[Customer ID]],A3791:A7689,1,FALSE),0)&gt;0,1,0)</f>
        <v>0</v>
      </c>
      <c r="C3790">
        <v>40</v>
      </c>
      <c r="D3790" s="1" t="s">
        <v>134</v>
      </c>
      <c r="E3790" s="1" t="str">
        <f>IF(Origen[[#This Row],[Genero Sin Depurar]]="","Desconocido",Origen[[#This Row],[Genero Sin Depurar]])</f>
        <v>Female</v>
      </c>
      <c r="F3790" s="1" t="s">
        <v>71</v>
      </c>
      <c r="G3790" s="1" t="s">
        <v>49</v>
      </c>
      <c r="H3790" s="2">
        <v>52874</v>
      </c>
      <c r="I3790" s="2" t="str">
        <f>TEXT(Origen[[#This Row],[Fecha Compra]],"dddd")</f>
        <v>martes</v>
      </c>
      <c r="J3790" s="7" t="str">
        <f>TEXT(MONTH(Origen[[#This Row],[Fecha Compra]]),"MM")</f>
        <v>01</v>
      </c>
      <c r="K3790" s="7">
        <f>YEAR(Origen[[#This Row],[Fecha Compra]])</f>
        <v>2044</v>
      </c>
      <c r="L3790">
        <v>1</v>
      </c>
      <c r="M3790">
        <v>51</v>
      </c>
      <c r="N3790">
        <f>Origen[[#This Row],[Unidades]]*Origen[[#This Row],[PVP]]</f>
        <v>51</v>
      </c>
      <c r="O3790" s="1" t="s">
        <v>87</v>
      </c>
      <c r="P3790" s="1" t="s">
        <v>26</v>
      </c>
      <c r="Q3790" s="1" t="s">
        <v>7</v>
      </c>
      <c r="R3790" s="1" t="s">
        <v>19</v>
      </c>
      <c r="S3790" s="1" t="s">
        <v>56</v>
      </c>
      <c r="T3790" s="1" t="s">
        <v>10</v>
      </c>
      <c r="U3790" s="1" t="s">
        <v>22</v>
      </c>
    </row>
    <row r="3791" spans="1:21" x14ac:dyDescent="0.25">
      <c r="A3791">
        <v>3793</v>
      </c>
      <c r="B3791">
        <f>IF(IFERROR(VLOOKUP(Origen[[#This Row],[Customer ID]],A3792:A7690,1,FALSE),0)&gt;0,1,0)</f>
        <v>0</v>
      </c>
      <c r="C3791">
        <v>43</v>
      </c>
      <c r="D3791" s="1" t="s">
        <v>134</v>
      </c>
      <c r="E3791" s="1" t="str">
        <f>IF(Origen[[#This Row],[Genero Sin Depurar]]="","Desconocido",Origen[[#This Row],[Genero Sin Depurar]])</f>
        <v>Female</v>
      </c>
      <c r="F3791" s="1" t="s">
        <v>101</v>
      </c>
      <c r="G3791" s="1" t="s">
        <v>49</v>
      </c>
      <c r="H3791" s="2">
        <v>52876</v>
      </c>
      <c r="I3791" s="2" t="str">
        <f>TEXT(Origen[[#This Row],[Fecha Compra]],"dddd")</f>
        <v>jueves</v>
      </c>
      <c r="J3791" s="7" t="str">
        <f>TEXT(MONTH(Origen[[#This Row],[Fecha Compra]]),"MM")</f>
        <v>01</v>
      </c>
      <c r="K3791" s="7">
        <f>YEAR(Origen[[#This Row],[Fecha Compra]])</f>
        <v>2044</v>
      </c>
      <c r="L3791">
        <v>2</v>
      </c>
      <c r="M3791">
        <v>58</v>
      </c>
      <c r="N3791">
        <f>Origen[[#This Row],[Unidades]]*Origen[[#This Row],[PVP]]</f>
        <v>116</v>
      </c>
      <c r="O3791" s="1" t="s">
        <v>17</v>
      </c>
      <c r="P3791" s="1" t="s">
        <v>18</v>
      </c>
      <c r="Q3791" s="1" t="s">
        <v>30</v>
      </c>
      <c r="R3791" s="1" t="s">
        <v>35</v>
      </c>
      <c r="S3791" s="1" t="s">
        <v>9</v>
      </c>
      <c r="T3791" s="1" t="s">
        <v>28</v>
      </c>
      <c r="U3791" s="1" t="s">
        <v>11</v>
      </c>
    </row>
    <row r="3792" spans="1:21" x14ac:dyDescent="0.25">
      <c r="A3792">
        <v>3794</v>
      </c>
      <c r="B3792">
        <f>IF(IFERROR(VLOOKUP(Origen[[#This Row],[Customer ID]],A3793:A7691,1,FALSE),0)&gt;0,1,0)</f>
        <v>0</v>
      </c>
      <c r="C3792">
        <v>62</v>
      </c>
      <c r="D3792" s="1" t="s">
        <v>134</v>
      </c>
      <c r="E3792" s="1" t="str">
        <f>IF(Origen[[#This Row],[Genero Sin Depurar]]="","Desconocido",Origen[[#This Row],[Genero Sin Depurar]])</f>
        <v>Female</v>
      </c>
      <c r="F3792" s="1" t="s">
        <v>71</v>
      </c>
      <c r="G3792" s="1" t="s">
        <v>49</v>
      </c>
      <c r="H3792" s="2">
        <v>52878</v>
      </c>
      <c r="I3792" s="2" t="str">
        <f>TEXT(Origen[[#This Row],[Fecha Compra]],"dddd")</f>
        <v>sábado</v>
      </c>
      <c r="J3792" s="7" t="str">
        <f>TEXT(MONTH(Origen[[#This Row],[Fecha Compra]]),"MM")</f>
        <v>01</v>
      </c>
      <c r="K3792" s="7">
        <f>YEAR(Origen[[#This Row],[Fecha Compra]])</f>
        <v>2044</v>
      </c>
      <c r="L3792">
        <v>46</v>
      </c>
      <c r="M3792">
        <v>20</v>
      </c>
      <c r="N3792">
        <f>Origen[[#This Row],[Unidades]]*Origen[[#This Row],[PVP]]</f>
        <v>920</v>
      </c>
      <c r="O3792" s="1" t="s">
        <v>61</v>
      </c>
      <c r="P3792" s="1" t="s">
        <v>26</v>
      </c>
      <c r="Q3792" s="1" t="s">
        <v>51</v>
      </c>
      <c r="R3792" s="1" t="s">
        <v>39</v>
      </c>
      <c r="S3792" s="1" t="s">
        <v>36</v>
      </c>
      <c r="T3792" s="1" t="s">
        <v>57</v>
      </c>
      <c r="U3792" s="1" t="s">
        <v>31</v>
      </c>
    </row>
    <row r="3793" spans="1:21" x14ac:dyDescent="0.25">
      <c r="A3793">
        <v>3795</v>
      </c>
      <c r="B3793">
        <f>IF(IFERROR(VLOOKUP(Origen[[#This Row],[Customer ID]],A3794:A7692,1,FALSE),0)&gt;0,1,0)</f>
        <v>0</v>
      </c>
      <c r="C3793">
        <v>44</v>
      </c>
      <c r="D3793" s="1" t="s">
        <v>134</v>
      </c>
      <c r="E3793" s="1" t="str">
        <f>IF(Origen[[#This Row],[Genero Sin Depurar]]="","Desconocido",Origen[[#This Row],[Genero Sin Depurar]])</f>
        <v>Female</v>
      </c>
      <c r="F3793" s="1" t="s">
        <v>101</v>
      </c>
      <c r="G3793" s="1" t="s">
        <v>49</v>
      </c>
      <c r="H3793" s="2">
        <v>52880</v>
      </c>
      <c r="I3793" s="2" t="str">
        <f>TEXT(Origen[[#This Row],[Fecha Compra]],"dddd")</f>
        <v>lunes</v>
      </c>
      <c r="J3793" s="7" t="str">
        <f>TEXT(MONTH(Origen[[#This Row],[Fecha Compra]]),"MM")</f>
        <v>01</v>
      </c>
      <c r="K3793" s="7">
        <f>YEAR(Origen[[#This Row],[Fecha Compra]])</f>
        <v>2044</v>
      </c>
      <c r="L3793">
        <v>27</v>
      </c>
      <c r="M3793">
        <v>82</v>
      </c>
      <c r="N3793">
        <f>Origen[[#This Row],[Unidades]]*Origen[[#This Row],[PVP]]</f>
        <v>2214</v>
      </c>
      <c r="O3793" s="1" t="s">
        <v>129</v>
      </c>
      <c r="P3793" s="1" t="s">
        <v>26</v>
      </c>
      <c r="Q3793" s="1" t="s">
        <v>65</v>
      </c>
      <c r="R3793" s="1" t="s">
        <v>35</v>
      </c>
      <c r="S3793" s="1" t="s">
        <v>52</v>
      </c>
      <c r="T3793" s="1" t="s">
        <v>10</v>
      </c>
      <c r="U3793" s="1" t="s">
        <v>22</v>
      </c>
    </row>
    <row r="3794" spans="1:21" x14ac:dyDescent="0.25">
      <c r="A3794">
        <v>3796</v>
      </c>
      <c r="B3794">
        <f>IF(IFERROR(VLOOKUP(Origen[[#This Row],[Customer ID]],A3795:A7693,1,FALSE),0)&gt;0,1,0)</f>
        <v>0</v>
      </c>
      <c r="C3794">
        <v>45</v>
      </c>
      <c r="D3794" s="1" t="s">
        <v>134</v>
      </c>
      <c r="E3794" s="1" t="str">
        <f>IF(Origen[[#This Row],[Genero Sin Depurar]]="","Desconocido",Origen[[#This Row],[Genero Sin Depurar]])</f>
        <v>Female</v>
      </c>
      <c r="F3794" s="1" t="s">
        <v>125</v>
      </c>
      <c r="G3794" s="1" t="s">
        <v>49</v>
      </c>
      <c r="H3794" s="2">
        <v>52882</v>
      </c>
      <c r="I3794" s="2" t="str">
        <f>TEXT(Origen[[#This Row],[Fecha Compra]],"dddd")</f>
        <v>miércoles</v>
      </c>
      <c r="J3794" s="7" t="str">
        <f>TEXT(MONTH(Origen[[#This Row],[Fecha Compra]]),"MM")</f>
        <v>01</v>
      </c>
      <c r="K3794" s="7">
        <f>YEAR(Origen[[#This Row],[Fecha Compra]])</f>
        <v>2044</v>
      </c>
      <c r="L3794">
        <v>3</v>
      </c>
      <c r="M3794">
        <v>92</v>
      </c>
      <c r="N3794">
        <f>Origen[[#This Row],[Unidades]]*Origen[[#This Row],[PVP]]</f>
        <v>276</v>
      </c>
      <c r="O3794" s="1" t="s">
        <v>54</v>
      </c>
      <c r="P3794" s="1" t="s">
        <v>26</v>
      </c>
      <c r="Q3794" s="1" t="s">
        <v>43</v>
      </c>
      <c r="R3794" s="1" t="s">
        <v>19</v>
      </c>
      <c r="S3794" s="1" t="s">
        <v>9</v>
      </c>
      <c r="T3794" s="1" t="s">
        <v>15</v>
      </c>
      <c r="U3794" s="1" t="s">
        <v>22</v>
      </c>
    </row>
    <row r="3795" spans="1:21" x14ac:dyDescent="0.25">
      <c r="A3795">
        <v>3797</v>
      </c>
      <c r="B3795">
        <f>IF(IFERROR(VLOOKUP(Origen[[#This Row],[Customer ID]],A3796:A7694,1,FALSE),0)&gt;0,1,0)</f>
        <v>0</v>
      </c>
      <c r="C3795">
        <v>40</v>
      </c>
      <c r="D3795" s="1" t="s">
        <v>134</v>
      </c>
      <c r="E3795" s="1" t="str">
        <f>IF(Origen[[#This Row],[Genero Sin Depurar]]="","Desconocido",Origen[[#This Row],[Genero Sin Depurar]])</f>
        <v>Female</v>
      </c>
      <c r="F3795" s="1" t="s">
        <v>41</v>
      </c>
      <c r="G3795" s="1" t="s">
        <v>4</v>
      </c>
      <c r="H3795" s="2">
        <v>52884</v>
      </c>
      <c r="I3795" s="2" t="str">
        <f>TEXT(Origen[[#This Row],[Fecha Compra]],"dddd")</f>
        <v>viernes</v>
      </c>
      <c r="J3795" s="7" t="str">
        <f>TEXT(MONTH(Origen[[#This Row],[Fecha Compra]]),"MM")</f>
        <v>01</v>
      </c>
      <c r="K3795" s="7">
        <f>YEAR(Origen[[#This Row],[Fecha Compra]])</f>
        <v>2044</v>
      </c>
      <c r="L3795">
        <v>47</v>
      </c>
      <c r="M3795">
        <v>81</v>
      </c>
      <c r="N3795">
        <f>Origen[[#This Row],[Unidades]]*Origen[[#This Row],[PVP]]</f>
        <v>3807</v>
      </c>
      <c r="O3795" s="1" t="s">
        <v>122</v>
      </c>
      <c r="P3795" s="1" t="s">
        <v>26</v>
      </c>
      <c r="Q3795" s="1" t="s">
        <v>75</v>
      </c>
      <c r="R3795" s="1" t="s">
        <v>39</v>
      </c>
      <c r="S3795" s="1" t="s">
        <v>20</v>
      </c>
      <c r="T3795" s="1" t="s">
        <v>57</v>
      </c>
      <c r="U3795" s="1" t="s">
        <v>40</v>
      </c>
    </row>
    <row r="3796" spans="1:21" x14ac:dyDescent="0.25">
      <c r="A3796">
        <v>3798</v>
      </c>
      <c r="B3796">
        <f>IF(IFERROR(VLOOKUP(Origen[[#This Row],[Customer ID]],A3797:A7695,1,FALSE),0)&gt;0,1,0)</f>
        <v>0</v>
      </c>
      <c r="C3796">
        <v>68</v>
      </c>
      <c r="D3796" s="1" t="s">
        <v>134</v>
      </c>
      <c r="E3796" s="1" t="str">
        <f>IF(Origen[[#This Row],[Genero Sin Depurar]]="","Desconocido",Origen[[#This Row],[Genero Sin Depurar]])</f>
        <v>Female</v>
      </c>
      <c r="F3796" s="1" t="s">
        <v>71</v>
      </c>
      <c r="G3796" s="1" t="s">
        <v>49</v>
      </c>
      <c r="H3796" s="2">
        <v>52886</v>
      </c>
      <c r="I3796" s="2" t="str">
        <f>TEXT(Origen[[#This Row],[Fecha Compra]],"dddd")</f>
        <v>domingo</v>
      </c>
      <c r="J3796" s="7" t="str">
        <f>TEXT(MONTH(Origen[[#This Row],[Fecha Compra]]),"MM")</f>
        <v>01</v>
      </c>
      <c r="K3796" s="7">
        <f>YEAR(Origen[[#This Row],[Fecha Compra]])</f>
        <v>2044</v>
      </c>
      <c r="L3796">
        <v>20</v>
      </c>
      <c r="M3796">
        <v>44</v>
      </c>
      <c r="N3796">
        <f>Origen[[#This Row],[Unidades]]*Origen[[#This Row],[PVP]]</f>
        <v>880</v>
      </c>
      <c r="O3796" s="1" t="s">
        <v>81</v>
      </c>
      <c r="P3796" s="1" t="s">
        <v>26</v>
      </c>
      <c r="Q3796" s="1" t="s">
        <v>7</v>
      </c>
      <c r="R3796" s="1" t="s">
        <v>35</v>
      </c>
      <c r="S3796" s="1" t="s">
        <v>27</v>
      </c>
      <c r="T3796" s="1" t="s">
        <v>15</v>
      </c>
      <c r="U3796" s="1" t="s">
        <v>40</v>
      </c>
    </row>
    <row r="3797" spans="1:21" x14ac:dyDescent="0.25">
      <c r="A3797">
        <v>3799</v>
      </c>
      <c r="B3797">
        <f>IF(IFERROR(VLOOKUP(Origen[[#This Row],[Customer ID]],A3798:A7696,1,FALSE),0)&gt;0,1,0)</f>
        <v>0</v>
      </c>
      <c r="C3797">
        <v>63</v>
      </c>
      <c r="D3797" s="1" t="s">
        <v>134</v>
      </c>
      <c r="E3797" s="1" t="str">
        <f>IF(Origen[[#This Row],[Genero Sin Depurar]]="","Desconocido",Origen[[#This Row],[Genero Sin Depurar]])</f>
        <v>Female</v>
      </c>
      <c r="F3797" s="1" t="s">
        <v>88</v>
      </c>
      <c r="G3797" s="1" t="s">
        <v>49</v>
      </c>
      <c r="H3797" s="2">
        <v>52888</v>
      </c>
      <c r="I3797" s="2" t="str">
        <f>TEXT(Origen[[#This Row],[Fecha Compra]],"dddd")</f>
        <v>martes</v>
      </c>
      <c r="J3797" s="7" t="str">
        <f>TEXT(MONTH(Origen[[#This Row],[Fecha Compra]]),"MM")</f>
        <v>01</v>
      </c>
      <c r="K3797" s="7">
        <f>YEAR(Origen[[#This Row],[Fecha Compra]])</f>
        <v>2044</v>
      </c>
      <c r="L3797">
        <v>23</v>
      </c>
      <c r="M3797">
        <v>72</v>
      </c>
      <c r="N3797">
        <f>Origen[[#This Row],[Unidades]]*Origen[[#This Row],[PVP]]</f>
        <v>1656</v>
      </c>
      <c r="O3797" s="1" t="s">
        <v>25</v>
      </c>
      <c r="P3797" s="1" t="s">
        <v>18</v>
      </c>
      <c r="Q3797" s="1" t="s">
        <v>92</v>
      </c>
      <c r="R3797" s="1" t="s">
        <v>8</v>
      </c>
      <c r="S3797" s="1" t="s">
        <v>27</v>
      </c>
      <c r="T3797" s="1" t="s">
        <v>21</v>
      </c>
      <c r="U3797" s="1" t="s">
        <v>31</v>
      </c>
    </row>
    <row r="3798" spans="1:21" x14ac:dyDescent="0.25">
      <c r="A3798">
        <v>3800</v>
      </c>
      <c r="B3798">
        <f>IF(IFERROR(VLOOKUP(Origen[[#This Row],[Customer ID]],A3799:A7697,1,FALSE),0)&gt;0,1,0)</f>
        <v>0</v>
      </c>
      <c r="C3798">
        <v>60</v>
      </c>
      <c r="D3798" s="1" t="s">
        <v>134</v>
      </c>
      <c r="E3798" s="1" t="str">
        <f>IF(Origen[[#This Row],[Genero Sin Depurar]]="","Desconocido",Origen[[#This Row],[Genero Sin Depurar]])</f>
        <v>Female</v>
      </c>
      <c r="F3798" s="1" t="s">
        <v>84</v>
      </c>
      <c r="G3798" s="1" t="s">
        <v>45</v>
      </c>
      <c r="H3798" s="2">
        <v>52890</v>
      </c>
      <c r="I3798" s="2" t="str">
        <f>TEXT(Origen[[#This Row],[Fecha Compra]],"dddd")</f>
        <v>jueves</v>
      </c>
      <c r="J3798" s="7" t="str">
        <f>TEXT(MONTH(Origen[[#This Row],[Fecha Compra]]),"MM")</f>
        <v>01</v>
      </c>
      <c r="K3798" s="7">
        <f>YEAR(Origen[[#This Row],[Fecha Compra]])</f>
        <v>2044</v>
      </c>
      <c r="L3798">
        <v>13</v>
      </c>
      <c r="M3798">
        <v>26</v>
      </c>
      <c r="N3798">
        <f>Origen[[#This Row],[Unidades]]*Origen[[#This Row],[PVP]]</f>
        <v>338</v>
      </c>
      <c r="O3798" s="1" t="s">
        <v>83</v>
      </c>
      <c r="P3798" s="1" t="s">
        <v>6</v>
      </c>
      <c r="Q3798" s="1" t="s">
        <v>65</v>
      </c>
      <c r="R3798" s="1" t="s">
        <v>8</v>
      </c>
      <c r="S3798" s="1" t="s">
        <v>56</v>
      </c>
      <c r="T3798" s="1" t="s">
        <v>21</v>
      </c>
      <c r="U3798" s="1" t="s">
        <v>70</v>
      </c>
    </row>
    <row r="3799" spans="1:21" x14ac:dyDescent="0.25">
      <c r="A3799">
        <v>3801</v>
      </c>
      <c r="B3799">
        <f>IF(IFERROR(VLOOKUP(Origen[[#This Row],[Customer ID]],A3800:A7698,1,FALSE),0)&gt;0,1,0)</f>
        <v>0</v>
      </c>
      <c r="C3799">
        <v>19</v>
      </c>
      <c r="D3799" s="1" t="s">
        <v>134</v>
      </c>
      <c r="E3799" s="1" t="str">
        <f>IF(Origen[[#This Row],[Genero Sin Depurar]]="","Desconocido",Origen[[#This Row],[Genero Sin Depurar]])</f>
        <v>Female</v>
      </c>
      <c r="F3799" s="1" t="s">
        <v>12</v>
      </c>
      <c r="G3799" s="1" t="s">
        <v>4</v>
      </c>
      <c r="H3799" s="2">
        <v>52892</v>
      </c>
      <c r="I3799" s="2" t="str">
        <f>TEXT(Origen[[#This Row],[Fecha Compra]],"dddd")</f>
        <v>sábado</v>
      </c>
      <c r="J3799" s="7" t="str">
        <f>TEXT(MONTH(Origen[[#This Row],[Fecha Compra]]),"MM")</f>
        <v>01</v>
      </c>
      <c r="K3799" s="7">
        <f>YEAR(Origen[[#This Row],[Fecha Compra]])</f>
        <v>2044</v>
      </c>
      <c r="L3799">
        <v>12</v>
      </c>
      <c r="M3799">
        <v>26</v>
      </c>
      <c r="N3799">
        <f>Origen[[#This Row],[Unidades]]*Origen[[#This Row],[PVP]]</f>
        <v>312</v>
      </c>
      <c r="O3799" s="1" t="s">
        <v>111</v>
      </c>
      <c r="P3799" s="1" t="s">
        <v>26</v>
      </c>
      <c r="Q3799" s="1" t="s">
        <v>30</v>
      </c>
      <c r="R3799" s="1" t="s">
        <v>39</v>
      </c>
      <c r="S3799" s="1" t="s">
        <v>27</v>
      </c>
      <c r="T3799" s="1" t="s">
        <v>10</v>
      </c>
      <c r="U3799" s="1" t="s">
        <v>58</v>
      </c>
    </row>
    <row r="3800" spans="1:21" x14ac:dyDescent="0.25">
      <c r="A3800">
        <v>3802</v>
      </c>
      <c r="B3800">
        <f>IF(IFERROR(VLOOKUP(Origen[[#This Row],[Customer ID]],A3801:A7699,1,FALSE),0)&gt;0,1,0)</f>
        <v>0</v>
      </c>
      <c r="C3800">
        <v>26</v>
      </c>
      <c r="D3800" s="1" t="s">
        <v>134</v>
      </c>
      <c r="E3800" s="1" t="str">
        <f>IF(Origen[[#This Row],[Genero Sin Depurar]]="","Desconocido",Origen[[#This Row],[Genero Sin Depurar]])</f>
        <v>Female</v>
      </c>
      <c r="F3800" s="1" t="s">
        <v>3</v>
      </c>
      <c r="G3800" s="1" t="s">
        <v>4</v>
      </c>
      <c r="H3800" s="2">
        <v>52894</v>
      </c>
      <c r="I3800" s="2" t="str">
        <f>TEXT(Origen[[#This Row],[Fecha Compra]],"dddd")</f>
        <v>lunes</v>
      </c>
      <c r="J3800" s="7" t="str">
        <f>TEXT(MONTH(Origen[[#This Row],[Fecha Compra]]),"MM")</f>
        <v>01</v>
      </c>
      <c r="K3800" s="7">
        <f>YEAR(Origen[[#This Row],[Fecha Compra]])</f>
        <v>2044</v>
      </c>
      <c r="L3800">
        <v>36</v>
      </c>
      <c r="M3800">
        <v>84</v>
      </c>
      <c r="N3800">
        <f>Origen[[#This Row],[Unidades]]*Origen[[#This Row],[PVP]]</f>
        <v>3024</v>
      </c>
      <c r="O3800" s="1" t="s">
        <v>5</v>
      </c>
      <c r="P3800" s="1" t="s">
        <v>26</v>
      </c>
      <c r="Q3800" s="1" t="s">
        <v>82</v>
      </c>
      <c r="R3800" s="1" t="s">
        <v>19</v>
      </c>
      <c r="S3800" s="1" t="s">
        <v>56</v>
      </c>
      <c r="T3800" s="1" t="s">
        <v>28</v>
      </c>
      <c r="U3800" s="1" t="s">
        <v>11</v>
      </c>
    </row>
    <row r="3801" spans="1:21" x14ac:dyDescent="0.25">
      <c r="A3801">
        <v>3803</v>
      </c>
      <c r="B3801">
        <f>IF(IFERROR(VLOOKUP(Origen[[#This Row],[Customer ID]],A3802:A7700,1,FALSE),0)&gt;0,1,0)</f>
        <v>0</v>
      </c>
      <c r="C3801">
        <v>70</v>
      </c>
      <c r="D3801" s="1" t="s">
        <v>134</v>
      </c>
      <c r="E3801" s="1" t="str">
        <f>IF(Origen[[#This Row],[Genero Sin Depurar]]="","Desconocido",Origen[[#This Row],[Genero Sin Depurar]])</f>
        <v>Female</v>
      </c>
      <c r="F3801" s="1" t="s">
        <v>101</v>
      </c>
      <c r="G3801" s="1" t="s">
        <v>49</v>
      </c>
      <c r="H3801" s="2">
        <v>52896</v>
      </c>
      <c r="I3801" s="2" t="str">
        <f>TEXT(Origen[[#This Row],[Fecha Compra]],"dddd")</f>
        <v>miércoles</v>
      </c>
      <c r="J3801" s="7" t="str">
        <f>TEXT(MONTH(Origen[[#This Row],[Fecha Compra]]),"MM")</f>
        <v>01</v>
      </c>
      <c r="K3801" s="7">
        <f>YEAR(Origen[[#This Row],[Fecha Compra]])</f>
        <v>2044</v>
      </c>
      <c r="L3801">
        <v>1</v>
      </c>
      <c r="M3801">
        <v>72</v>
      </c>
      <c r="N3801">
        <f>Origen[[#This Row],[Unidades]]*Origen[[#This Row],[PVP]]</f>
        <v>72</v>
      </c>
      <c r="O3801" s="1" t="s">
        <v>97</v>
      </c>
      <c r="P3801" s="1" t="s">
        <v>18</v>
      </c>
      <c r="Q3801" s="1" t="s">
        <v>30</v>
      </c>
      <c r="R3801" s="1" t="s">
        <v>19</v>
      </c>
      <c r="S3801" s="1" t="s">
        <v>52</v>
      </c>
      <c r="T3801" s="1" t="s">
        <v>57</v>
      </c>
      <c r="U3801" s="1" t="s">
        <v>70</v>
      </c>
    </row>
    <row r="3802" spans="1:21" x14ac:dyDescent="0.25">
      <c r="A3802">
        <v>3804</v>
      </c>
      <c r="B3802">
        <f>IF(IFERROR(VLOOKUP(Origen[[#This Row],[Customer ID]],A3803:A7701,1,FALSE),0)&gt;0,1,0)</f>
        <v>0</v>
      </c>
      <c r="C3802">
        <v>48</v>
      </c>
      <c r="D3802" s="1" t="s">
        <v>134</v>
      </c>
      <c r="E3802" s="1" t="str">
        <f>IF(Origen[[#This Row],[Genero Sin Depurar]]="","Desconocido",Origen[[#This Row],[Genero Sin Depurar]])</f>
        <v>Female</v>
      </c>
      <c r="F3802" s="1" t="s">
        <v>48</v>
      </c>
      <c r="G3802" s="1" t="s">
        <v>49</v>
      </c>
      <c r="H3802" s="2">
        <v>52898</v>
      </c>
      <c r="I3802" s="2" t="str">
        <f>TEXT(Origen[[#This Row],[Fecha Compra]],"dddd")</f>
        <v>viernes</v>
      </c>
      <c r="J3802" s="7" t="str">
        <f>TEXT(MONTH(Origen[[#This Row],[Fecha Compra]]),"MM")</f>
        <v>01</v>
      </c>
      <c r="K3802" s="7">
        <f>YEAR(Origen[[#This Row],[Fecha Compra]])</f>
        <v>2044</v>
      </c>
      <c r="L3802">
        <v>14</v>
      </c>
      <c r="M3802">
        <v>55</v>
      </c>
      <c r="N3802">
        <f>Origen[[#This Row],[Unidades]]*Origen[[#This Row],[PVP]]</f>
        <v>770</v>
      </c>
      <c r="O3802" s="1" t="s">
        <v>121</v>
      </c>
      <c r="P3802" s="1" t="s">
        <v>26</v>
      </c>
      <c r="Q3802" s="1" t="s">
        <v>65</v>
      </c>
      <c r="R3802" s="1" t="s">
        <v>19</v>
      </c>
      <c r="S3802" s="1" t="s">
        <v>36</v>
      </c>
      <c r="T3802" s="1" t="s">
        <v>68</v>
      </c>
      <c r="U3802" s="1" t="s">
        <v>22</v>
      </c>
    </row>
    <row r="3803" spans="1:21" x14ac:dyDescent="0.25">
      <c r="A3803">
        <v>3805</v>
      </c>
      <c r="B3803">
        <f>IF(IFERROR(VLOOKUP(Origen[[#This Row],[Customer ID]],A3804:A7702,1,FALSE),0)&gt;0,1,0)</f>
        <v>0</v>
      </c>
      <c r="C3803">
        <v>37</v>
      </c>
      <c r="D3803" s="1" t="s">
        <v>134</v>
      </c>
      <c r="E3803" s="1" t="str">
        <f>IF(Origen[[#This Row],[Genero Sin Depurar]]="","Desconocido",Origen[[#This Row],[Genero Sin Depurar]])</f>
        <v>Female</v>
      </c>
      <c r="F3803" s="1" t="s">
        <v>106</v>
      </c>
      <c r="G3803" s="1" t="s">
        <v>49</v>
      </c>
      <c r="H3803" s="2">
        <v>52900</v>
      </c>
      <c r="I3803" s="2" t="str">
        <f>TEXT(Origen[[#This Row],[Fecha Compra]],"dddd")</f>
        <v>domingo</v>
      </c>
      <c r="J3803" s="7" t="str">
        <f>TEXT(MONTH(Origen[[#This Row],[Fecha Compra]]),"MM")</f>
        <v>01</v>
      </c>
      <c r="K3803" s="7">
        <f>YEAR(Origen[[#This Row],[Fecha Compra]])</f>
        <v>2044</v>
      </c>
      <c r="L3803">
        <v>45</v>
      </c>
      <c r="M3803">
        <v>77</v>
      </c>
      <c r="N3803">
        <f>Origen[[#This Row],[Unidades]]*Origen[[#This Row],[PVP]]</f>
        <v>3465</v>
      </c>
      <c r="O3803" s="1" t="s">
        <v>85</v>
      </c>
      <c r="P3803" s="1" t="s">
        <v>26</v>
      </c>
      <c r="Q3803" s="1" t="s">
        <v>60</v>
      </c>
      <c r="R3803" s="1" t="s">
        <v>39</v>
      </c>
      <c r="S3803" s="1" t="s">
        <v>52</v>
      </c>
      <c r="T3803" s="1" t="s">
        <v>15</v>
      </c>
      <c r="U3803" s="1" t="s">
        <v>31</v>
      </c>
    </row>
    <row r="3804" spans="1:21" x14ac:dyDescent="0.25">
      <c r="A3804">
        <v>3806</v>
      </c>
      <c r="B3804">
        <f>IF(IFERROR(VLOOKUP(Origen[[#This Row],[Customer ID]],A3805:A7703,1,FALSE),0)&gt;0,1,0)</f>
        <v>0</v>
      </c>
      <c r="C3804">
        <v>48</v>
      </c>
      <c r="D3804" s="1" t="s">
        <v>134</v>
      </c>
      <c r="E3804" s="1" t="str">
        <f>IF(Origen[[#This Row],[Genero Sin Depurar]]="","Desconocido",Origen[[#This Row],[Genero Sin Depurar]])</f>
        <v>Female</v>
      </c>
      <c r="F3804" s="1" t="s">
        <v>101</v>
      </c>
      <c r="G3804" s="1" t="s">
        <v>49</v>
      </c>
      <c r="H3804" s="2">
        <v>52902</v>
      </c>
      <c r="I3804" s="2" t="str">
        <f>TEXT(Origen[[#This Row],[Fecha Compra]],"dddd")</f>
        <v>martes</v>
      </c>
      <c r="J3804" s="7" t="str">
        <f>TEXT(MONTH(Origen[[#This Row],[Fecha Compra]]),"MM")</f>
        <v>01</v>
      </c>
      <c r="K3804" s="7">
        <f>YEAR(Origen[[#This Row],[Fecha Compra]])</f>
        <v>2044</v>
      </c>
      <c r="L3804">
        <v>31</v>
      </c>
      <c r="M3804">
        <v>57</v>
      </c>
      <c r="N3804">
        <f>Origen[[#This Row],[Unidades]]*Origen[[#This Row],[PVP]]</f>
        <v>1767</v>
      </c>
      <c r="O3804" s="1" t="s">
        <v>109</v>
      </c>
      <c r="P3804" s="1" t="s">
        <v>26</v>
      </c>
      <c r="Q3804" s="1" t="s">
        <v>78</v>
      </c>
      <c r="R3804" s="1" t="s">
        <v>39</v>
      </c>
      <c r="S3804" s="1" t="s">
        <v>36</v>
      </c>
      <c r="T3804" s="1" t="s">
        <v>21</v>
      </c>
      <c r="U3804" s="1" t="s">
        <v>40</v>
      </c>
    </row>
    <row r="3805" spans="1:21" x14ac:dyDescent="0.25">
      <c r="A3805">
        <v>3807</v>
      </c>
      <c r="B3805">
        <f>IF(IFERROR(VLOOKUP(Origen[[#This Row],[Customer ID]],A3806:A7704,1,FALSE),0)&gt;0,1,0)</f>
        <v>0</v>
      </c>
      <c r="C3805">
        <v>18</v>
      </c>
      <c r="D3805" s="1" t="s">
        <v>134</v>
      </c>
      <c r="E3805" s="1" t="str">
        <f>IF(Origen[[#This Row],[Genero Sin Depurar]]="","Desconocido",Origen[[#This Row],[Genero Sin Depurar]])</f>
        <v>Female</v>
      </c>
      <c r="F3805" s="1" t="s">
        <v>119</v>
      </c>
      <c r="G3805" s="1" t="s">
        <v>24</v>
      </c>
      <c r="H3805" s="2">
        <v>52904</v>
      </c>
      <c r="I3805" s="2" t="str">
        <f>TEXT(Origen[[#This Row],[Fecha Compra]],"dddd")</f>
        <v>jueves</v>
      </c>
      <c r="J3805" s="7" t="str">
        <f>TEXT(MONTH(Origen[[#This Row],[Fecha Compra]]),"MM")</f>
        <v>01</v>
      </c>
      <c r="K3805" s="7">
        <f>YEAR(Origen[[#This Row],[Fecha Compra]])</f>
        <v>2044</v>
      </c>
      <c r="L3805">
        <v>41</v>
      </c>
      <c r="M3805">
        <v>71</v>
      </c>
      <c r="N3805">
        <f>Origen[[#This Row],[Unidades]]*Origen[[#This Row],[PVP]]</f>
        <v>2911</v>
      </c>
      <c r="O3805" s="1" t="s">
        <v>50</v>
      </c>
      <c r="P3805" s="1" t="s">
        <v>26</v>
      </c>
      <c r="Q3805" s="1" t="s">
        <v>67</v>
      </c>
      <c r="R3805" s="1" t="s">
        <v>19</v>
      </c>
      <c r="S3805" s="1" t="s">
        <v>36</v>
      </c>
      <c r="T3805" s="1" t="s">
        <v>28</v>
      </c>
      <c r="U3805" s="1" t="s">
        <v>22</v>
      </c>
    </row>
    <row r="3806" spans="1:21" x14ac:dyDescent="0.25">
      <c r="A3806">
        <v>3808</v>
      </c>
      <c r="B3806">
        <f>IF(IFERROR(VLOOKUP(Origen[[#This Row],[Customer ID]],A3807:A7705,1,FALSE),0)&gt;0,1,0)</f>
        <v>0</v>
      </c>
      <c r="C3806">
        <v>38</v>
      </c>
      <c r="D3806" s="1" t="s">
        <v>134</v>
      </c>
      <c r="E3806" s="1" t="str">
        <f>IF(Origen[[#This Row],[Genero Sin Depurar]]="","Desconocido",Origen[[#This Row],[Genero Sin Depurar]])</f>
        <v>Female</v>
      </c>
      <c r="F3806" s="1" t="s">
        <v>3</v>
      </c>
      <c r="G3806" s="1" t="s">
        <v>4</v>
      </c>
      <c r="H3806" s="2">
        <v>52906</v>
      </c>
      <c r="I3806" s="2" t="str">
        <f>TEXT(Origen[[#This Row],[Fecha Compra]],"dddd")</f>
        <v>sábado</v>
      </c>
      <c r="J3806" s="7" t="str">
        <f>TEXT(MONTH(Origen[[#This Row],[Fecha Compra]]),"MM")</f>
        <v>01</v>
      </c>
      <c r="K3806" s="7">
        <f>YEAR(Origen[[#This Row],[Fecha Compra]])</f>
        <v>2044</v>
      </c>
      <c r="L3806">
        <v>36</v>
      </c>
      <c r="M3806">
        <v>39</v>
      </c>
      <c r="N3806">
        <f>Origen[[#This Row],[Unidades]]*Origen[[#This Row],[PVP]]</f>
        <v>1404</v>
      </c>
      <c r="O3806" s="1" t="s">
        <v>133</v>
      </c>
      <c r="P3806" s="1" t="s">
        <v>6</v>
      </c>
      <c r="Q3806" s="1" t="s">
        <v>82</v>
      </c>
      <c r="R3806" s="1" t="s">
        <v>19</v>
      </c>
      <c r="S3806" s="1" t="s">
        <v>27</v>
      </c>
      <c r="T3806" s="1" t="s">
        <v>28</v>
      </c>
      <c r="U3806" s="1" t="s">
        <v>31</v>
      </c>
    </row>
    <row r="3807" spans="1:21" x14ac:dyDescent="0.25">
      <c r="A3807">
        <v>3809</v>
      </c>
      <c r="B3807">
        <f>IF(IFERROR(VLOOKUP(Origen[[#This Row],[Customer ID]],A3808:A7706,1,FALSE),0)&gt;0,1,0)</f>
        <v>0</v>
      </c>
      <c r="C3807">
        <v>33</v>
      </c>
      <c r="D3807" s="1" t="s">
        <v>134</v>
      </c>
      <c r="E3807" s="1" t="str">
        <f>IF(Origen[[#This Row],[Genero Sin Depurar]]="","Desconocido",Origen[[#This Row],[Genero Sin Depurar]])</f>
        <v>Female</v>
      </c>
      <c r="F3807" s="1" t="s">
        <v>107</v>
      </c>
      <c r="G3807" s="1" t="s">
        <v>4</v>
      </c>
      <c r="H3807" s="2">
        <v>52908</v>
      </c>
      <c r="I3807" s="2" t="str">
        <f>TEXT(Origen[[#This Row],[Fecha Compra]],"dddd")</f>
        <v>lunes</v>
      </c>
      <c r="J3807" s="7" t="str">
        <f>TEXT(MONTH(Origen[[#This Row],[Fecha Compra]]),"MM")</f>
        <v>01</v>
      </c>
      <c r="K3807" s="7">
        <f>YEAR(Origen[[#This Row],[Fecha Compra]])</f>
        <v>2044</v>
      </c>
      <c r="L3807">
        <v>6</v>
      </c>
      <c r="M3807">
        <v>28</v>
      </c>
      <c r="N3807">
        <f>Origen[[#This Row],[Unidades]]*Origen[[#This Row],[PVP]]</f>
        <v>168</v>
      </c>
      <c r="O3807" s="1" t="s">
        <v>131</v>
      </c>
      <c r="P3807" s="1" t="s">
        <v>26</v>
      </c>
      <c r="Q3807" s="1" t="s">
        <v>51</v>
      </c>
      <c r="R3807" s="1" t="s">
        <v>8</v>
      </c>
      <c r="S3807" s="1" t="s">
        <v>9</v>
      </c>
      <c r="T3807" s="1" t="s">
        <v>68</v>
      </c>
      <c r="U3807" s="1" t="s">
        <v>58</v>
      </c>
    </row>
    <row r="3808" spans="1:21" x14ac:dyDescent="0.25">
      <c r="A3808">
        <v>3810</v>
      </c>
      <c r="B3808">
        <f>IF(IFERROR(VLOOKUP(Origen[[#This Row],[Customer ID]],A3809:A7707,1,FALSE),0)&gt;0,1,0)</f>
        <v>0</v>
      </c>
      <c r="C3808">
        <v>57</v>
      </c>
      <c r="D3808" s="1" t="s">
        <v>134</v>
      </c>
      <c r="E3808" s="1" t="str">
        <f>IF(Origen[[#This Row],[Genero Sin Depurar]]="","Desconocido",Origen[[#This Row],[Genero Sin Depurar]])</f>
        <v>Female</v>
      </c>
      <c r="F3808" s="1" t="s">
        <v>53</v>
      </c>
      <c r="G3808" s="1" t="s">
        <v>24</v>
      </c>
      <c r="H3808" s="2">
        <v>52910</v>
      </c>
      <c r="I3808" s="2" t="str">
        <f>TEXT(Origen[[#This Row],[Fecha Compra]],"dddd")</f>
        <v>miércoles</v>
      </c>
      <c r="J3808" s="7" t="str">
        <f>TEXT(MONTH(Origen[[#This Row],[Fecha Compra]]),"MM")</f>
        <v>01</v>
      </c>
      <c r="K3808" s="7">
        <f>YEAR(Origen[[#This Row],[Fecha Compra]])</f>
        <v>2044</v>
      </c>
      <c r="L3808">
        <v>28</v>
      </c>
      <c r="M3808">
        <v>33</v>
      </c>
      <c r="N3808">
        <f>Origen[[#This Row],[Unidades]]*Origen[[#This Row],[PVP]]</f>
        <v>924</v>
      </c>
      <c r="O3808" s="1" t="s">
        <v>66</v>
      </c>
      <c r="P3808" s="1" t="s">
        <v>18</v>
      </c>
      <c r="Q3808" s="1" t="s">
        <v>14</v>
      </c>
      <c r="R3808" s="1" t="s">
        <v>8</v>
      </c>
      <c r="S3808" s="1" t="s">
        <v>36</v>
      </c>
      <c r="T3808" s="1" t="s">
        <v>21</v>
      </c>
      <c r="U3808" s="1" t="s">
        <v>31</v>
      </c>
    </row>
    <row r="3809" spans="1:21" x14ac:dyDescent="0.25">
      <c r="A3809">
        <v>3811</v>
      </c>
      <c r="B3809">
        <f>IF(IFERROR(VLOOKUP(Origen[[#This Row],[Customer ID]],A3810:A7708,1,FALSE),0)&gt;0,1,0)</f>
        <v>0</v>
      </c>
      <c r="C3809">
        <v>46</v>
      </c>
      <c r="D3809" s="1" t="s">
        <v>134</v>
      </c>
      <c r="E3809" s="1" t="str">
        <f>IF(Origen[[#This Row],[Genero Sin Depurar]]="","Desconocido",Origen[[#This Row],[Genero Sin Depurar]])</f>
        <v>Female</v>
      </c>
      <c r="F3809" s="1" t="s">
        <v>69</v>
      </c>
      <c r="G3809" s="1" t="s">
        <v>4</v>
      </c>
      <c r="H3809" s="2">
        <v>52912</v>
      </c>
      <c r="I3809" s="2" t="str">
        <f>TEXT(Origen[[#This Row],[Fecha Compra]],"dddd")</f>
        <v>viernes</v>
      </c>
      <c r="J3809" s="7" t="str">
        <f>TEXT(MONTH(Origen[[#This Row],[Fecha Compra]]),"MM")</f>
        <v>01</v>
      </c>
      <c r="K3809" s="7">
        <f>YEAR(Origen[[#This Row],[Fecha Compra]])</f>
        <v>2044</v>
      </c>
      <c r="L3809">
        <v>29</v>
      </c>
      <c r="M3809">
        <v>79</v>
      </c>
      <c r="N3809">
        <f>Origen[[#This Row],[Unidades]]*Origen[[#This Row],[PVP]]</f>
        <v>2291</v>
      </c>
      <c r="O3809" s="1" t="s">
        <v>132</v>
      </c>
      <c r="P3809" s="1" t="s">
        <v>6</v>
      </c>
      <c r="Q3809" s="1" t="s">
        <v>82</v>
      </c>
      <c r="R3809" s="1" t="s">
        <v>39</v>
      </c>
      <c r="S3809" s="1" t="s">
        <v>20</v>
      </c>
      <c r="T3809" s="1" t="s">
        <v>10</v>
      </c>
      <c r="U3809" s="1" t="s">
        <v>70</v>
      </c>
    </row>
    <row r="3810" spans="1:21" x14ac:dyDescent="0.25">
      <c r="A3810">
        <v>3812</v>
      </c>
      <c r="B3810">
        <f>IF(IFERROR(VLOOKUP(Origen[[#This Row],[Customer ID]],A3811:A7709,1,FALSE),0)&gt;0,1,0)</f>
        <v>0</v>
      </c>
      <c r="C3810">
        <v>46</v>
      </c>
      <c r="D3810" s="1" t="s">
        <v>134</v>
      </c>
      <c r="E3810" s="1" t="str">
        <f>IF(Origen[[#This Row],[Genero Sin Depurar]]="","Desconocido",Origen[[#This Row],[Genero Sin Depurar]])</f>
        <v>Female</v>
      </c>
      <c r="F3810" s="1" t="s">
        <v>115</v>
      </c>
      <c r="G3810" s="1" t="s">
        <v>49</v>
      </c>
      <c r="H3810" s="2">
        <v>52914</v>
      </c>
      <c r="I3810" s="2" t="str">
        <f>TEXT(Origen[[#This Row],[Fecha Compra]],"dddd")</f>
        <v>domingo</v>
      </c>
      <c r="J3810" s="7" t="str">
        <f>TEXT(MONTH(Origen[[#This Row],[Fecha Compra]]),"MM")</f>
        <v>01</v>
      </c>
      <c r="K3810" s="7">
        <f>YEAR(Origen[[#This Row],[Fecha Compra]])</f>
        <v>2044</v>
      </c>
      <c r="L3810">
        <v>14</v>
      </c>
      <c r="M3810">
        <v>30</v>
      </c>
      <c r="N3810">
        <f>Origen[[#This Row],[Unidades]]*Origen[[#This Row],[PVP]]</f>
        <v>420</v>
      </c>
      <c r="O3810" s="1" t="s">
        <v>117</v>
      </c>
      <c r="P3810" s="1" t="s">
        <v>26</v>
      </c>
      <c r="Q3810" s="1" t="s">
        <v>14</v>
      </c>
      <c r="R3810" s="1" t="s">
        <v>8</v>
      </c>
      <c r="S3810" s="1" t="s">
        <v>36</v>
      </c>
      <c r="T3810" s="1" t="s">
        <v>15</v>
      </c>
      <c r="U3810" s="1" t="s">
        <v>70</v>
      </c>
    </row>
    <row r="3811" spans="1:21" x14ac:dyDescent="0.25">
      <c r="A3811">
        <v>3813</v>
      </c>
      <c r="B3811">
        <f>IF(IFERROR(VLOOKUP(Origen[[#This Row],[Customer ID]],A3812:A7710,1,FALSE),0)&gt;0,1,0)</f>
        <v>0</v>
      </c>
      <c r="C3811">
        <v>50</v>
      </c>
      <c r="D3811" s="1" t="s">
        <v>134</v>
      </c>
      <c r="E3811" s="1" t="str">
        <f>IF(Origen[[#This Row],[Genero Sin Depurar]]="","Desconocido",Origen[[#This Row],[Genero Sin Depurar]])</f>
        <v>Female</v>
      </c>
      <c r="F3811" s="1" t="s">
        <v>69</v>
      </c>
      <c r="G3811" s="1" t="s">
        <v>4</v>
      </c>
      <c r="H3811" s="2">
        <v>52916</v>
      </c>
      <c r="I3811" s="2" t="str">
        <f>TEXT(Origen[[#This Row],[Fecha Compra]],"dddd")</f>
        <v>martes</v>
      </c>
      <c r="J3811" s="7" t="str">
        <f>TEXT(MONTH(Origen[[#This Row],[Fecha Compra]]),"MM")</f>
        <v>01</v>
      </c>
      <c r="K3811" s="7">
        <f>YEAR(Origen[[#This Row],[Fecha Compra]])</f>
        <v>2044</v>
      </c>
      <c r="L3811">
        <v>7</v>
      </c>
      <c r="M3811">
        <v>75</v>
      </c>
      <c r="N3811">
        <f>Origen[[#This Row],[Unidades]]*Origen[[#This Row],[PVP]]</f>
        <v>525</v>
      </c>
      <c r="O3811" s="1" t="s">
        <v>133</v>
      </c>
      <c r="P3811" s="1" t="s">
        <v>26</v>
      </c>
      <c r="Q3811" s="1" t="s">
        <v>51</v>
      </c>
      <c r="R3811" s="1" t="s">
        <v>19</v>
      </c>
      <c r="S3811" s="1" t="s">
        <v>27</v>
      </c>
      <c r="T3811" s="1" t="s">
        <v>57</v>
      </c>
      <c r="U3811" s="1" t="s">
        <v>79</v>
      </c>
    </row>
    <row r="3812" spans="1:21" x14ac:dyDescent="0.25">
      <c r="A3812">
        <v>3814</v>
      </c>
      <c r="B3812">
        <f>IF(IFERROR(VLOOKUP(Origen[[#This Row],[Customer ID]],A3813:A7711,1,FALSE),0)&gt;0,1,0)</f>
        <v>0</v>
      </c>
      <c r="C3812">
        <v>61</v>
      </c>
      <c r="D3812" s="1" t="s">
        <v>134</v>
      </c>
      <c r="E3812" s="1" t="str">
        <f>IF(Origen[[#This Row],[Genero Sin Depurar]]="","Desconocido",Origen[[#This Row],[Genero Sin Depurar]])</f>
        <v>Female</v>
      </c>
      <c r="F3812" s="1" t="s">
        <v>77</v>
      </c>
      <c r="G3812" s="1" t="s">
        <v>4</v>
      </c>
      <c r="H3812" s="2">
        <v>52918</v>
      </c>
      <c r="I3812" s="2" t="str">
        <f>TEXT(Origen[[#This Row],[Fecha Compra]],"dddd")</f>
        <v>jueves</v>
      </c>
      <c r="J3812" s="7" t="str">
        <f>TEXT(MONTH(Origen[[#This Row],[Fecha Compra]]),"MM")</f>
        <v>01</v>
      </c>
      <c r="K3812" s="7">
        <f>YEAR(Origen[[#This Row],[Fecha Compra]])</f>
        <v>2044</v>
      </c>
      <c r="L3812">
        <v>31</v>
      </c>
      <c r="M3812">
        <v>89</v>
      </c>
      <c r="N3812">
        <f>Origen[[#This Row],[Unidades]]*Origen[[#This Row],[PVP]]</f>
        <v>2759</v>
      </c>
      <c r="O3812" s="1" t="s">
        <v>124</v>
      </c>
      <c r="P3812" s="1" t="s">
        <v>26</v>
      </c>
      <c r="Q3812" s="1" t="s">
        <v>103</v>
      </c>
      <c r="R3812" s="1" t="s">
        <v>35</v>
      </c>
      <c r="S3812" s="1" t="s">
        <v>9</v>
      </c>
      <c r="T3812" s="1" t="s">
        <v>10</v>
      </c>
      <c r="U3812" s="1" t="s">
        <v>58</v>
      </c>
    </row>
    <row r="3813" spans="1:21" x14ac:dyDescent="0.25">
      <c r="A3813">
        <v>3815</v>
      </c>
      <c r="B3813">
        <f>IF(IFERROR(VLOOKUP(Origen[[#This Row],[Customer ID]],A3814:A7712,1,FALSE),0)&gt;0,1,0)</f>
        <v>0</v>
      </c>
      <c r="C3813">
        <v>45</v>
      </c>
      <c r="D3813" s="1" t="s">
        <v>134</v>
      </c>
      <c r="E3813" s="1" t="str">
        <f>IF(Origen[[#This Row],[Genero Sin Depurar]]="","Desconocido",Origen[[#This Row],[Genero Sin Depurar]])</f>
        <v>Female</v>
      </c>
      <c r="F3813" s="1" t="s">
        <v>63</v>
      </c>
      <c r="G3813" s="1" t="s">
        <v>4</v>
      </c>
      <c r="H3813" s="2">
        <v>52920</v>
      </c>
      <c r="I3813" s="2" t="str">
        <f>TEXT(Origen[[#This Row],[Fecha Compra]],"dddd")</f>
        <v>sábado</v>
      </c>
      <c r="J3813" s="7" t="str">
        <f>TEXT(MONTH(Origen[[#This Row],[Fecha Compra]]),"MM")</f>
        <v>01</v>
      </c>
      <c r="K3813" s="7">
        <f>YEAR(Origen[[#This Row],[Fecha Compra]])</f>
        <v>2044</v>
      </c>
      <c r="L3813">
        <v>26</v>
      </c>
      <c r="M3813">
        <v>95</v>
      </c>
      <c r="N3813">
        <f>Origen[[#This Row],[Unidades]]*Origen[[#This Row],[PVP]]</f>
        <v>2470</v>
      </c>
      <c r="O3813" s="1" t="s">
        <v>133</v>
      </c>
      <c r="P3813" s="1" t="s">
        <v>26</v>
      </c>
      <c r="Q3813" s="1" t="s">
        <v>103</v>
      </c>
      <c r="R3813" s="1" t="s">
        <v>8</v>
      </c>
      <c r="S3813" s="1" t="s">
        <v>20</v>
      </c>
      <c r="T3813" s="1" t="s">
        <v>57</v>
      </c>
      <c r="U3813" s="1" t="s">
        <v>79</v>
      </c>
    </row>
    <row r="3814" spans="1:21" x14ac:dyDescent="0.25">
      <c r="A3814">
        <v>3816</v>
      </c>
      <c r="B3814">
        <f>IF(IFERROR(VLOOKUP(Origen[[#This Row],[Customer ID]],A3815:A7713,1,FALSE),0)&gt;0,1,0)</f>
        <v>0</v>
      </c>
      <c r="C3814">
        <v>32</v>
      </c>
      <c r="D3814" s="1" t="s">
        <v>134</v>
      </c>
      <c r="E3814" s="1" t="str">
        <f>IF(Origen[[#This Row],[Genero Sin Depurar]]="","Desconocido",Origen[[#This Row],[Genero Sin Depurar]])</f>
        <v>Female</v>
      </c>
      <c r="F3814" s="1" t="s">
        <v>106</v>
      </c>
      <c r="G3814" s="1" t="s">
        <v>49</v>
      </c>
      <c r="H3814" s="2">
        <v>52922</v>
      </c>
      <c r="I3814" s="2" t="str">
        <f>TEXT(Origen[[#This Row],[Fecha Compra]],"dddd")</f>
        <v>lunes</v>
      </c>
      <c r="J3814" s="7" t="str">
        <f>TEXT(MONTH(Origen[[#This Row],[Fecha Compra]]),"MM")</f>
        <v>01</v>
      </c>
      <c r="K3814" s="7">
        <f>YEAR(Origen[[#This Row],[Fecha Compra]])</f>
        <v>2044</v>
      </c>
      <c r="L3814">
        <v>12</v>
      </c>
      <c r="M3814">
        <v>44</v>
      </c>
      <c r="N3814">
        <f>Origen[[#This Row],[Unidades]]*Origen[[#This Row],[PVP]]</f>
        <v>528</v>
      </c>
      <c r="O3814" s="1" t="s">
        <v>13</v>
      </c>
      <c r="P3814" s="1" t="s">
        <v>26</v>
      </c>
      <c r="Q3814" s="1" t="s">
        <v>92</v>
      </c>
      <c r="R3814" s="1" t="s">
        <v>39</v>
      </c>
      <c r="S3814" s="1" t="s">
        <v>9</v>
      </c>
      <c r="T3814" s="1" t="s">
        <v>10</v>
      </c>
      <c r="U3814" s="1" t="s">
        <v>11</v>
      </c>
    </row>
    <row r="3815" spans="1:21" x14ac:dyDescent="0.25">
      <c r="A3815">
        <v>3817</v>
      </c>
      <c r="B3815">
        <f>IF(IFERROR(VLOOKUP(Origen[[#This Row],[Customer ID]],A3816:A7714,1,FALSE),0)&gt;0,1,0)</f>
        <v>0</v>
      </c>
      <c r="C3815">
        <v>29</v>
      </c>
      <c r="D3815" s="1" t="s">
        <v>134</v>
      </c>
      <c r="E3815" s="1" t="str">
        <f>IF(Origen[[#This Row],[Genero Sin Depurar]]="","Desconocido",Origen[[#This Row],[Genero Sin Depurar]])</f>
        <v>Female</v>
      </c>
      <c r="F3815" s="1" t="s">
        <v>44</v>
      </c>
      <c r="G3815" s="1" t="s">
        <v>45</v>
      </c>
      <c r="H3815" s="2">
        <v>52924</v>
      </c>
      <c r="I3815" s="2" t="str">
        <f>TEXT(Origen[[#This Row],[Fecha Compra]],"dddd")</f>
        <v>miércoles</v>
      </c>
      <c r="J3815" s="7" t="str">
        <f>TEXT(MONTH(Origen[[#This Row],[Fecha Compra]]),"MM")</f>
        <v>01</v>
      </c>
      <c r="K3815" s="7">
        <f>YEAR(Origen[[#This Row],[Fecha Compra]])</f>
        <v>2044</v>
      </c>
      <c r="L3815">
        <v>45</v>
      </c>
      <c r="M3815">
        <v>86</v>
      </c>
      <c r="N3815">
        <f>Origen[[#This Row],[Unidades]]*Origen[[#This Row],[PVP]]</f>
        <v>3870</v>
      </c>
      <c r="O3815" s="1" t="s">
        <v>110</v>
      </c>
      <c r="P3815" s="1" t="s">
        <v>18</v>
      </c>
      <c r="Q3815" s="1" t="s">
        <v>47</v>
      </c>
      <c r="R3815" s="1" t="s">
        <v>35</v>
      </c>
      <c r="S3815" s="1" t="s">
        <v>56</v>
      </c>
      <c r="T3815" s="1" t="s">
        <v>21</v>
      </c>
      <c r="U3815" s="1" t="s">
        <v>11</v>
      </c>
    </row>
    <row r="3816" spans="1:21" x14ac:dyDescent="0.25">
      <c r="A3816">
        <v>3818</v>
      </c>
      <c r="B3816">
        <f>IF(IFERROR(VLOOKUP(Origen[[#This Row],[Customer ID]],A3817:A7715,1,FALSE),0)&gt;0,1,0)</f>
        <v>0</v>
      </c>
      <c r="C3816">
        <v>66</v>
      </c>
      <c r="D3816" s="1" t="s">
        <v>134</v>
      </c>
      <c r="E3816" s="1" t="str">
        <f>IF(Origen[[#This Row],[Genero Sin Depurar]]="","Desconocido",Origen[[#This Row],[Genero Sin Depurar]])</f>
        <v>Female</v>
      </c>
      <c r="F3816" s="1" t="s">
        <v>101</v>
      </c>
      <c r="G3816" s="1" t="s">
        <v>49</v>
      </c>
      <c r="H3816" s="2">
        <v>52926</v>
      </c>
      <c r="I3816" s="2" t="str">
        <f>TEXT(Origen[[#This Row],[Fecha Compra]],"dddd")</f>
        <v>viernes</v>
      </c>
      <c r="J3816" s="7" t="str">
        <f>TEXT(MONTH(Origen[[#This Row],[Fecha Compra]]),"MM")</f>
        <v>01</v>
      </c>
      <c r="K3816" s="7">
        <f>YEAR(Origen[[#This Row],[Fecha Compra]])</f>
        <v>2044</v>
      </c>
      <c r="L3816">
        <v>40</v>
      </c>
      <c r="M3816">
        <v>91</v>
      </c>
      <c r="N3816">
        <f>Origen[[#This Row],[Unidades]]*Origen[[#This Row],[PVP]]</f>
        <v>3640</v>
      </c>
      <c r="O3816" s="1" t="s">
        <v>50</v>
      </c>
      <c r="P3816" s="1" t="s">
        <v>26</v>
      </c>
      <c r="Q3816" s="1" t="s">
        <v>118</v>
      </c>
      <c r="R3816" s="1" t="s">
        <v>39</v>
      </c>
      <c r="S3816" s="1" t="s">
        <v>9</v>
      </c>
      <c r="T3816" s="1" t="s">
        <v>28</v>
      </c>
      <c r="U3816" s="1" t="s">
        <v>31</v>
      </c>
    </row>
    <row r="3817" spans="1:21" x14ac:dyDescent="0.25">
      <c r="A3817">
        <v>3819</v>
      </c>
      <c r="B3817">
        <f>IF(IFERROR(VLOOKUP(Origen[[#This Row],[Customer ID]],A3818:A7716,1,FALSE),0)&gt;0,1,0)</f>
        <v>0</v>
      </c>
      <c r="C3817">
        <v>70</v>
      </c>
      <c r="D3817" s="1" t="s">
        <v>134</v>
      </c>
      <c r="E3817" s="1" t="str">
        <f>IF(Origen[[#This Row],[Genero Sin Depurar]]="","Desconocido",Origen[[#This Row],[Genero Sin Depurar]])</f>
        <v>Female</v>
      </c>
      <c r="F3817" s="1" t="s">
        <v>32</v>
      </c>
      <c r="G3817" s="1" t="s">
        <v>24</v>
      </c>
      <c r="H3817" s="2">
        <v>52928</v>
      </c>
      <c r="I3817" s="2" t="str">
        <f>TEXT(Origen[[#This Row],[Fecha Compra]],"dddd")</f>
        <v>domingo</v>
      </c>
      <c r="J3817" s="7" t="str">
        <f>TEXT(MONTH(Origen[[#This Row],[Fecha Compra]]),"MM")</f>
        <v>01</v>
      </c>
      <c r="K3817" s="7">
        <f>YEAR(Origen[[#This Row],[Fecha Compra]])</f>
        <v>2044</v>
      </c>
      <c r="L3817">
        <v>42</v>
      </c>
      <c r="M3817">
        <v>41</v>
      </c>
      <c r="N3817">
        <f>Origen[[#This Row],[Unidades]]*Origen[[#This Row],[PVP]]</f>
        <v>1722</v>
      </c>
      <c r="O3817" s="1" t="s">
        <v>29</v>
      </c>
      <c r="P3817" s="1" t="s">
        <v>74</v>
      </c>
      <c r="Q3817" s="1" t="s">
        <v>108</v>
      </c>
      <c r="R3817" s="1" t="s">
        <v>8</v>
      </c>
      <c r="S3817" s="1" t="s">
        <v>20</v>
      </c>
      <c r="T3817" s="1" t="s">
        <v>15</v>
      </c>
      <c r="U3817" s="1" t="s">
        <v>70</v>
      </c>
    </row>
    <row r="3818" spans="1:21" x14ac:dyDescent="0.25">
      <c r="A3818">
        <v>3820</v>
      </c>
      <c r="B3818">
        <f>IF(IFERROR(VLOOKUP(Origen[[#This Row],[Customer ID]],A3819:A7717,1,FALSE),0)&gt;0,1,0)</f>
        <v>0</v>
      </c>
      <c r="C3818">
        <v>36</v>
      </c>
      <c r="D3818" s="1" t="s">
        <v>134</v>
      </c>
      <c r="E3818" s="1" t="str">
        <f>IF(Origen[[#This Row],[Genero Sin Depurar]]="","Desconocido",Origen[[#This Row],[Genero Sin Depurar]])</f>
        <v>Female</v>
      </c>
      <c r="F3818" s="1" t="s">
        <v>77</v>
      </c>
      <c r="G3818" s="1" t="s">
        <v>4</v>
      </c>
      <c r="H3818" s="2">
        <v>52930</v>
      </c>
      <c r="I3818" s="2" t="str">
        <f>TEXT(Origen[[#This Row],[Fecha Compra]],"dddd")</f>
        <v>martes</v>
      </c>
      <c r="J3818" s="7" t="str">
        <f>TEXT(MONTH(Origen[[#This Row],[Fecha Compra]]),"MM")</f>
        <v>01</v>
      </c>
      <c r="K3818" s="7">
        <f>YEAR(Origen[[#This Row],[Fecha Compra]])</f>
        <v>2044</v>
      </c>
      <c r="L3818">
        <v>45</v>
      </c>
      <c r="M3818">
        <v>99</v>
      </c>
      <c r="N3818">
        <f>Origen[[#This Row],[Unidades]]*Origen[[#This Row],[PVP]]</f>
        <v>4455</v>
      </c>
      <c r="O3818" s="1" t="s">
        <v>54</v>
      </c>
      <c r="P3818" s="1" t="s">
        <v>18</v>
      </c>
      <c r="Q3818" s="1" t="s">
        <v>62</v>
      </c>
      <c r="R3818" s="1" t="s">
        <v>19</v>
      </c>
      <c r="S3818" s="1" t="s">
        <v>9</v>
      </c>
      <c r="T3818" s="1" t="s">
        <v>15</v>
      </c>
      <c r="U3818" s="1" t="s">
        <v>40</v>
      </c>
    </row>
    <row r="3819" spans="1:21" x14ac:dyDescent="0.25">
      <c r="A3819">
        <v>3821</v>
      </c>
      <c r="B3819">
        <f>IF(IFERROR(VLOOKUP(Origen[[#This Row],[Customer ID]],A3820:A7718,1,FALSE),0)&gt;0,1,0)</f>
        <v>0</v>
      </c>
      <c r="C3819">
        <v>34</v>
      </c>
      <c r="D3819" s="1" t="s">
        <v>134</v>
      </c>
      <c r="E3819" s="1" t="str">
        <f>IF(Origen[[#This Row],[Genero Sin Depurar]]="","Desconocido",Origen[[#This Row],[Genero Sin Depurar]])</f>
        <v>Female</v>
      </c>
      <c r="F3819" s="1" t="s">
        <v>115</v>
      </c>
      <c r="G3819" s="1" t="s">
        <v>49</v>
      </c>
      <c r="H3819" s="2">
        <v>52932</v>
      </c>
      <c r="I3819" s="2" t="str">
        <f>TEXT(Origen[[#This Row],[Fecha Compra]],"dddd")</f>
        <v>jueves</v>
      </c>
      <c r="J3819" s="7" t="str">
        <f>TEXT(MONTH(Origen[[#This Row],[Fecha Compra]]),"MM")</f>
        <v>01</v>
      </c>
      <c r="K3819" s="7">
        <f>YEAR(Origen[[#This Row],[Fecha Compra]])</f>
        <v>2044</v>
      </c>
      <c r="L3819">
        <v>34</v>
      </c>
      <c r="M3819">
        <v>65</v>
      </c>
      <c r="N3819">
        <f>Origen[[#This Row],[Unidades]]*Origen[[#This Row],[PVP]]</f>
        <v>2210</v>
      </c>
      <c r="O3819" s="1" t="s">
        <v>64</v>
      </c>
      <c r="P3819" s="1" t="s">
        <v>26</v>
      </c>
      <c r="Q3819" s="1" t="s">
        <v>55</v>
      </c>
      <c r="R3819" s="1" t="s">
        <v>8</v>
      </c>
      <c r="S3819" s="1" t="s">
        <v>36</v>
      </c>
      <c r="T3819" s="1" t="s">
        <v>68</v>
      </c>
      <c r="U3819" s="1" t="s">
        <v>40</v>
      </c>
    </row>
    <row r="3820" spans="1:21" x14ac:dyDescent="0.25">
      <c r="A3820">
        <v>3822</v>
      </c>
      <c r="B3820">
        <f>IF(IFERROR(VLOOKUP(Origen[[#This Row],[Customer ID]],A3821:A7719,1,FALSE),0)&gt;0,1,0)</f>
        <v>0</v>
      </c>
      <c r="C3820">
        <v>20</v>
      </c>
      <c r="D3820" s="1" t="s">
        <v>134</v>
      </c>
      <c r="E3820" s="1" t="str">
        <f>IF(Origen[[#This Row],[Genero Sin Depurar]]="","Desconocido",Origen[[#This Row],[Genero Sin Depurar]])</f>
        <v>Female</v>
      </c>
      <c r="F3820" s="1" t="s">
        <v>32</v>
      </c>
      <c r="G3820" s="1" t="s">
        <v>24</v>
      </c>
      <c r="H3820" s="2">
        <v>52934</v>
      </c>
      <c r="I3820" s="2" t="str">
        <f>TEXT(Origen[[#This Row],[Fecha Compra]],"dddd")</f>
        <v>sábado</v>
      </c>
      <c r="J3820" s="7" t="str">
        <f>TEXT(MONTH(Origen[[#This Row],[Fecha Compra]]),"MM")</f>
        <v>01</v>
      </c>
      <c r="K3820" s="7">
        <f>YEAR(Origen[[#This Row],[Fecha Compra]])</f>
        <v>2044</v>
      </c>
      <c r="L3820">
        <v>34</v>
      </c>
      <c r="M3820">
        <v>48</v>
      </c>
      <c r="N3820">
        <f>Origen[[#This Row],[Unidades]]*Origen[[#This Row],[PVP]]</f>
        <v>1632</v>
      </c>
      <c r="O3820" s="1" t="s">
        <v>29</v>
      </c>
      <c r="P3820" s="1" t="s">
        <v>26</v>
      </c>
      <c r="Q3820" s="1" t="s">
        <v>62</v>
      </c>
      <c r="R3820" s="1" t="s">
        <v>35</v>
      </c>
      <c r="S3820" s="1" t="s">
        <v>20</v>
      </c>
      <c r="T3820" s="1" t="s">
        <v>21</v>
      </c>
      <c r="U3820" s="1" t="s">
        <v>79</v>
      </c>
    </row>
    <row r="3821" spans="1:21" x14ac:dyDescent="0.25">
      <c r="A3821">
        <v>3823</v>
      </c>
      <c r="B3821">
        <f>IF(IFERROR(VLOOKUP(Origen[[#This Row],[Customer ID]],A3822:A7720,1,FALSE),0)&gt;0,1,0)</f>
        <v>0</v>
      </c>
      <c r="C3821">
        <v>70</v>
      </c>
      <c r="D3821" s="1" t="s">
        <v>134</v>
      </c>
      <c r="E3821" s="1" t="str">
        <f>IF(Origen[[#This Row],[Genero Sin Depurar]]="","Desconocido",Origen[[#This Row],[Genero Sin Depurar]])</f>
        <v>Female</v>
      </c>
      <c r="F3821" s="1" t="s">
        <v>106</v>
      </c>
      <c r="G3821" s="1" t="s">
        <v>49</v>
      </c>
      <c r="H3821" s="2">
        <v>52936</v>
      </c>
      <c r="I3821" s="2" t="str">
        <f>TEXT(Origen[[#This Row],[Fecha Compra]],"dddd")</f>
        <v>lunes</v>
      </c>
      <c r="J3821" s="7" t="str">
        <f>TEXT(MONTH(Origen[[#This Row],[Fecha Compra]]),"MM")</f>
        <v>01</v>
      </c>
      <c r="K3821" s="7">
        <f>YEAR(Origen[[#This Row],[Fecha Compra]])</f>
        <v>2044</v>
      </c>
      <c r="L3821">
        <v>17</v>
      </c>
      <c r="M3821">
        <v>41</v>
      </c>
      <c r="N3821">
        <f>Origen[[#This Row],[Unidades]]*Origen[[#This Row],[PVP]]</f>
        <v>697</v>
      </c>
      <c r="O3821" s="1" t="s">
        <v>93</v>
      </c>
      <c r="P3821" s="1" t="s">
        <v>18</v>
      </c>
      <c r="Q3821" s="1" t="s">
        <v>62</v>
      </c>
      <c r="R3821" s="1" t="s">
        <v>19</v>
      </c>
      <c r="S3821" s="1" t="s">
        <v>20</v>
      </c>
      <c r="T3821" s="1" t="s">
        <v>28</v>
      </c>
      <c r="U3821" s="1" t="s">
        <v>79</v>
      </c>
    </row>
    <row r="3822" spans="1:21" x14ac:dyDescent="0.25">
      <c r="A3822">
        <v>3824</v>
      </c>
      <c r="B3822">
        <f>IF(IFERROR(VLOOKUP(Origen[[#This Row],[Customer ID]],A3823:A7721,1,FALSE),0)&gt;0,1,0)</f>
        <v>0</v>
      </c>
      <c r="C3822">
        <v>50</v>
      </c>
      <c r="D3822" s="1" t="s">
        <v>134</v>
      </c>
      <c r="E3822" s="1" t="str">
        <f>IF(Origen[[#This Row],[Genero Sin Depurar]]="","Desconocido",Origen[[#This Row],[Genero Sin Depurar]])</f>
        <v>Female</v>
      </c>
      <c r="F3822" s="1" t="s">
        <v>37</v>
      </c>
      <c r="G3822" s="1" t="s">
        <v>4</v>
      </c>
      <c r="H3822" s="2">
        <v>52938</v>
      </c>
      <c r="I3822" s="2" t="str">
        <f>TEXT(Origen[[#This Row],[Fecha Compra]],"dddd")</f>
        <v>miércoles</v>
      </c>
      <c r="J3822" s="7" t="str">
        <f>TEXT(MONTH(Origen[[#This Row],[Fecha Compra]]),"MM")</f>
        <v>01</v>
      </c>
      <c r="K3822" s="7">
        <f>YEAR(Origen[[#This Row],[Fecha Compra]])</f>
        <v>2044</v>
      </c>
      <c r="L3822">
        <v>27</v>
      </c>
      <c r="M3822">
        <v>42</v>
      </c>
      <c r="N3822">
        <f>Origen[[#This Row],[Unidades]]*Origen[[#This Row],[PVP]]</f>
        <v>1134</v>
      </c>
      <c r="O3822" s="1" t="s">
        <v>81</v>
      </c>
      <c r="P3822" s="1" t="s">
        <v>26</v>
      </c>
      <c r="Q3822" s="1" t="s">
        <v>62</v>
      </c>
      <c r="R3822" s="1" t="s">
        <v>35</v>
      </c>
      <c r="S3822" s="1" t="s">
        <v>36</v>
      </c>
      <c r="T3822" s="1" t="s">
        <v>57</v>
      </c>
      <c r="U3822" s="1" t="s">
        <v>22</v>
      </c>
    </row>
    <row r="3823" spans="1:21" x14ac:dyDescent="0.25">
      <c r="A3823">
        <v>3825</v>
      </c>
      <c r="B3823">
        <f>IF(IFERROR(VLOOKUP(Origen[[#This Row],[Customer ID]],A3824:A7722,1,FALSE),0)&gt;0,1,0)</f>
        <v>0</v>
      </c>
      <c r="C3823">
        <v>54</v>
      </c>
      <c r="D3823" s="1" t="s">
        <v>134</v>
      </c>
      <c r="E3823" s="1" t="str">
        <f>IF(Origen[[#This Row],[Genero Sin Depurar]]="","Desconocido",Origen[[#This Row],[Genero Sin Depurar]])</f>
        <v>Female</v>
      </c>
      <c r="F3823" s="1" t="s">
        <v>41</v>
      </c>
      <c r="G3823" s="1" t="s">
        <v>4</v>
      </c>
      <c r="H3823" s="2">
        <v>52940</v>
      </c>
      <c r="I3823" s="2" t="str">
        <f>TEXT(Origen[[#This Row],[Fecha Compra]],"dddd")</f>
        <v>viernes</v>
      </c>
      <c r="J3823" s="7" t="str">
        <f>TEXT(MONTH(Origen[[#This Row],[Fecha Compra]]),"MM")</f>
        <v>01</v>
      </c>
      <c r="K3823" s="7">
        <f>YEAR(Origen[[#This Row],[Fecha Compra]])</f>
        <v>2044</v>
      </c>
      <c r="L3823">
        <v>31</v>
      </c>
      <c r="M3823">
        <v>26</v>
      </c>
      <c r="N3823">
        <f>Origen[[#This Row],[Unidades]]*Origen[[#This Row],[PVP]]</f>
        <v>806</v>
      </c>
      <c r="O3823" s="1" t="s">
        <v>124</v>
      </c>
      <c r="P3823" s="1" t="s">
        <v>26</v>
      </c>
      <c r="Q3823" s="1" t="s">
        <v>60</v>
      </c>
      <c r="R3823" s="1" t="s">
        <v>35</v>
      </c>
      <c r="S3823" s="1" t="s">
        <v>20</v>
      </c>
      <c r="T3823" s="1" t="s">
        <v>21</v>
      </c>
      <c r="U3823" s="1" t="s">
        <v>40</v>
      </c>
    </row>
    <row r="3824" spans="1:21" x14ac:dyDescent="0.25">
      <c r="A3824">
        <v>3826</v>
      </c>
      <c r="B3824">
        <f>IF(IFERROR(VLOOKUP(Origen[[#This Row],[Customer ID]],A3825:A7723,1,FALSE),0)&gt;0,1,0)</f>
        <v>0</v>
      </c>
      <c r="C3824">
        <v>49</v>
      </c>
      <c r="D3824" s="1" t="s">
        <v>134</v>
      </c>
      <c r="E3824" s="1" t="str">
        <f>IF(Origen[[#This Row],[Genero Sin Depurar]]="","Desconocido",Origen[[#This Row],[Genero Sin Depurar]])</f>
        <v>Female</v>
      </c>
      <c r="F3824" s="1" t="s">
        <v>41</v>
      </c>
      <c r="G3824" s="1" t="s">
        <v>4</v>
      </c>
      <c r="H3824" s="2">
        <v>52942</v>
      </c>
      <c r="I3824" s="2" t="str">
        <f>TEXT(Origen[[#This Row],[Fecha Compra]],"dddd")</f>
        <v>domingo</v>
      </c>
      <c r="J3824" s="7" t="str">
        <f>TEXT(MONTH(Origen[[#This Row],[Fecha Compra]]),"MM")</f>
        <v>01</v>
      </c>
      <c r="K3824" s="7">
        <f>YEAR(Origen[[#This Row],[Fecha Compra]])</f>
        <v>2044</v>
      </c>
      <c r="L3824">
        <v>47</v>
      </c>
      <c r="M3824">
        <v>35</v>
      </c>
      <c r="N3824">
        <f>Origen[[#This Row],[Unidades]]*Origen[[#This Row],[PVP]]</f>
        <v>1645</v>
      </c>
      <c r="O3824" s="1" t="s">
        <v>59</v>
      </c>
      <c r="P3824" s="1" t="s">
        <v>6</v>
      </c>
      <c r="Q3824" s="1" t="s">
        <v>78</v>
      </c>
      <c r="R3824" s="1" t="s">
        <v>39</v>
      </c>
      <c r="S3824" s="1" t="s">
        <v>9</v>
      </c>
      <c r="T3824" s="1" t="s">
        <v>68</v>
      </c>
      <c r="U3824" s="1" t="s">
        <v>11</v>
      </c>
    </row>
    <row r="3825" spans="1:21" x14ac:dyDescent="0.25">
      <c r="A3825">
        <v>3827</v>
      </c>
      <c r="B3825">
        <f>IF(IFERROR(VLOOKUP(Origen[[#This Row],[Customer ID]],A3826:A7724,1,FALSE),0)&gt;0,1,0)</f>
        <v>0</v>
      </c>
      <c r="C3825">
        <v>50</v>
      </c>
      <c r="D3825" s="1" t="s">
        <v>134</v>
      </c>
      <c r="E3825" s="1" t="str">
        <f>IF(Origen[[#This Row],[Genero Sin Depurar]]="","Desconocido",Origen[[#This Row],[Genero Sin Depurar]])</f>
        <v>Female</v>
      </c>
      <c r="F3825" s="1" t="s">
        <v>84</v>
      </c>
      <c r="G3825" s="1" t="s">
        <v>45</v>
      </c>
      <c r="H3825" s="2">
        <v>52944</v>
      </c>
      <c r="I3825" s="2" t="str">
        <f>TEXT(Origen[[#This Row],[Fecha Compra]],"dddd")</f>
        <v>martes</v>
      </c>
      <c r="J3825" s="7" t="str">
        <f>TEXT(MONTH(Origen[[#This Row],[Fecha Compra]]),"MM")</f>
        <v>01</v>
      </c>
      <c r="K3825" s="7">
        <f>YEAR(Origen[[#This Row],[Fecha Compra]])</f>
        <v>2044</v>
      </c>
      <c r="L3825">
        <v>25</v>
      </c>
      <c r="M3825">
        <v>31</v>
      </c>
      <c r="N3825">
        <f>Origen[[#This Row],[Unidades]]*Origen[[#This Row],[PVP]]</f>
        <v>775</v>
      </c>
      <c r="O3825" s="1" t="s">
        <v>38</v>
      </c>
      <c r="P3825" s="1" t="s">
        <v>26</v>
      </c>
      <c r="Q3825" s="1" t="s">
        <v>7</v>
      </c>
      <c r="R3825" s="1" t="s">
        <v>35</v>
      </c>
      <c r="S3825" s="1" t="s">
        <v>9</v>
      </c>
      <c r="T3825" s="1" t="s">
        <v>57</v>
      </c>
      <c r="U3825" s="1" t="s">
        <v>31</v>
      </c>
    </row>
    <row r="3826" spans="1:21" x14ac:dyDescent="0.25">
      <c r="A3826">
        <v>3828</v>
      </c>
      <c r="B3826">
        <f>IF(IFERROR(VLOOKUP(Origen[[#This Row],[Customer ID]],A3827:A7725,1,FALSE),0)&gt;0,1,0)</f>
        <v>0</v>
      </c>
      <c r="C3826">
        <v>62</v>
      </c>
      <c r="D3826" s="1" t="s">
        <v>134</v>
      </c>
      <c r="E3826" s="1" t="str">
        <f>IF(Origen[[#This Row],[Genero Sin Depurar]]="","Desconocido",Origen[[#This Row],[Genero Sin Depurar]])</f>
        <v>Female</v>
      </c>
      <c r="F3826" s="1" t="s">
        <v>88</v>
      </c>
      <c r="G3826" s="1" t="s">
        <v>49</v>
      </c>
      <c r="H3826" s="2">
        <v>52946</v>
      </c>
      <c r="I3826" s="2" t="str">
        <f>TEXT(Origen[[#This Row],[Fecha Compra]],"dddd")</f>
        <v>jueves</v>
      </c>
      <c r="J3826" s="7" t="str">
        <f>TEXT(MONTH(Origen[[#This Row],[Fecha Compra]]),"MM")</f>
        <v>01</v>
      </c>
      <c r="K3826" s="7">
        <f>YEAR(Origen[[#This Row],[Fecha Compra]])</f>
        <v>2044</v>
      </c>
      <c r="L3826">
        <v>47</v>
      </c>
      <c r="M3826">
        <v>73</v>
      </c>
      <c r="N3826">
        <f>Origen[[#This Row],[Unidades]]*Origen[[#This Row],[PVP]]</f>
        <v>3431</v>
      </c>
      <c r="O3826" s="1" t="s">
        <v>38</v>
      </c>
      <c r="P3826" s="1" t="s">
        <v>26</v>
      </c>
      <c r="Q3826" s="1" t="s">
        <v>90</v>
      </c>
      <c r="R3826" s="1" t="s">
        <v>35</v>
      </c>
      <c r="S3826" s="1" t="s">
        <v>36</v>
      </c>
      <c r="T3826" s="1" t="s">
        <v>15</v>
      </c>
      <c r="U3826" s="1" t="s">
        <v>11</v>
      </c>
    </row>
    <row r="3827" spans="1:21" x14ac:dyDescent="0.25">
      <c r="A3827">
        <v>3829</v>
      </c>
      <c r="B3827">
        <f>IF(IFERROR(VLOOKUP(Origen[[#This Row],[Customer ID]],A3828:A7726,1,FALSE),0)&gt;0,1,0)</f>
        <v>0</v>
      </c>
      <c r="C3827">
        <v>42</v>
      </c>
      <c r="D3827" s="1" t="s">
        <v>134</v>
      </c>
      <c r="E3827" s="1" t="str">
        <f>IF(Origen[[#This Row],[Genero Sin Depurar]]="","Desconocido",Origen[[#This Row],[Genero Sin Depurar]])</f>
        <v>Female</v>
      </c>
      <c r="F3827" s="1" t="s">
        <v>3</v>
      </c>
      <c r="G3827" s="1" t="s">
        <v>4</v>
      </c>
      <c r="H3827" s="2">
        <v>52948</v>
      </c>
      <c r="I3827" s="2" t="str">
        <f>TEXT(Origen[[#This Row],[Fecha Compra]],"dddd")</f>
        <v>sábado</v>
      </c>
      <c r="J3827" s="7" t="str">
        <f>TEXT(MONTH(Origen[[#This Row],[Fecha Compra]]),"MM")</f>
        <v>01</v>
      </c>
      <c r="K3827" s="7">
        <f>YEAR(Origen[[#This Row],[Fecha Compra]])</f>
        <v>2044</v>
      </c>
      <c r="L3827">
        <v>8</v>
      </c>
      <c r="M3827">
        <v>82</v>
      </c>
      <c r="N3827">
        <f>Origen[[#This Row],[Unidades]]*Origen[[#This Row],[PVP]]</f>
        <v>656</v>
      </c>
      <c r="O3827" s="1" t="s">
        <v>73</v>
      </c>
      <c r="P3827" s="1" t="s">
        <v>26</v>
      </c>
      <c r="Q3827" s="1" t="s">
        <v>43</v>
      </c>
      <c r="R3827" s="1" t="s">
        <v>19</v>
      </c>
      <c r="S3827" s="1" t="s">
        <v>20</v>
      </c>
      <c r="T3827" s="1" t="s">
        <v>15</v>
      </c>
      <c r="U3827" s="1" t="s">
        <v>22</v>
      </c>
    </row>
    <row r="3828" spans="1:21" x14ac:dyDescent="0.25">
      <c r="A3828">
        <v>3830</v>
      </c>
      <c r="B3828">
        <f>IF(IFERROR(VLOOKUP(Origen[[#This Row],[Customer ID]],A3829:A7727,1,FALSE),0)&gt;0,1,0)</f>
        <v>0</v>
      </c>
      <c r="C3828">
        <v>69</v>
      </c>
      <c r="D3828" s="1" t="s">
        <v>134</v>
      </c>
      <c r="E3828" s="1" t="str">
        <f>IF(Origen[[#This Row],[Genero Sin Depurar]]="","Desconocido",Origen[[#This Row],[Genero Sin Depurar]])</f>
        <v>Female</v>
      </c>
      <c r="F3828" s="1" t="s">
        <v>77</v>
      </c>
      <c r="G3828" s="1" t="s">
        <v>4</v>
      </c>
      <c r="H3828" s="2">
        <v>52950</v>
      </c>
      <c r="I3828" s="2" t="str">
        <f>TEXT(Origen[[#This Row],[Fecha Compra]],"dddd")</f>
        <v>lunes</v>
      </c>
      <c r="J3828" s="7" t="str">
        <f>TEXT(MONTH(Origen[[#This Row],[Fecha Compra]]),"MM")</f>
        <v>01</v>
      </c>
      <c r="K3828" s="7">
        <f>YEAR(Origen[[#This Row],[Fecha Compra]])</f>
        <v>2044</v>
      </c>
      <c r="L3828">
        <v>32</v>
      </c>
      <c r="M3828">
        <v>32</v>
      </c>
      <c r="N3828">
        <f>Origen[[#This Row],[Unidades]]*Origen[[#This Row],[PVP]]</f>
        <v>1024</v>
      </c>
      <c r="O3828" s="1" t="s">
        <v>131</v>
      </c>
      <c r="P3828" s="1" t="s">
        <v>26</v>
      </c>
      <c r="Q3828" s="1" t="s">
        <v>108</v>
      </c>
      <c r="R3828" s="1" t="s">
        <v>19</v>
      </c>
      <c r="S3828" s="1" t="s">
        <v>20</v>
      </c>
      <c r="T3828" s="1" t="s">
        <v>68</v>
      </c>
      <c r="U3828" s="1" t="s">
        <v>11</v>
      </c>
    </row>
    <row r="3829" spans="1:21" x14ac:dyDescent="0.25">
      <c r="A3829">
        <v>3831</v>
      </c>
      <c r="B3829">
        <f>IF(IFERROR(VLOOKUP(Origen[[#This Row],[Customer ID]],A3830:A7728,1,FALSE),0)&gt;0,1,0)</f>
        <v>0</v>
      </c>
      <c r="C3829">
        <v>22</v>
      </c>
      <c r="D3829" s="1" t="s">
        <v>134</v>
      </c>
      <c r="E3829" s="1" t="str">
        <f>IF(Origen[[#This Row],[Genero Sin Depurar]]="","Desconocido",Origen[[#This Row],[Genero Sin Depurar]])</f>
        <v>Female</v>
      </c>
      <c r="F3829" s="1" t="s">
        <v>106</v>
      </c>
      <c r="G3829" s="1" t="s">
        <v>49</v>
      </c>
      <c r="H3829" s="2">
        <v>52952</v>
      </c>
      <c r="I3829" s="2" t="str">
        <f>TEXT(Origen[[#This Row],[Fecha Compra]],"dddd")</f>
        <v>miércoles</v>
      </c>
      <c r="J3829" s="7" t="str">
        <f>TEXT(MONTH(Origen[[#This Row],[Fecha Compra]]),"MM")</f>
        <v>01</v>
      </c>
      <c r="K3829" s="7">
        <f>YEAR(Origen[[#This Row],[Fecha Compra]])</f>
        <v>2044</v>
      </c>
      <c r="L3829">
        <v>33</v>
      </c>
      <c r="M3829">
        <v>27</v>
      </c>
      <c r="N3829">
        <f>Origen[[#This Row],[Unidades]]*Origen[[#This Row],[PVP]]</f>
        <v>891</v>
      </c>
      <c r="O3829" s="1" t="s">
        <v>120</v>
      </c>
      <c r="P3829" s="1" t="s">
        <v>26</v>
      </c>
      <c r="Q3829" s="1" t="s">
        <v>108</v>
      </c>
      <c r="R3829" s="1" t="s">
        <v>35</v>
      </c>
      <c r="S3829" s="1" t="s">
        <v>52</v>
      </c>
      <c r="T3829" s="1" t="s">
        <v>57</v>
      </c>
      <c r="U3829" s="1" t="s">
        <v>79</v>
      </c>
    </row>
    <row r="3830" spans="1:21" x14ac:dyDescent="0.25">
      <c r="A3830">
        <v>3832</v>
      </c>
      <c r="B3830">
        <f>IF(IFERROR(VLOOKUP(Origen[[#This Row],[Customer ID]],A3831:A7729,1,FALSE),0)&gt;0,1,0)</f>
        <v>0</v>
      </c>
      <c r="C3830">
        <v>36</v>
      </c>
      <c r="D3830" s="1" t="s">
        <v>134</v>
      </c>
      <c r="E3830" s="1" t="str">
        <f>IF(Origen[[#This Row],[Genero Sin Depurar]]="","Desconocido",Origen[[#This Row],[Genero Sin Depurar]])</f>
        <v>Female</v>
      </c>
      <c r="F3830" s="1" t="s">
        <v>114</v>
      </c>
      <c r="G3830" s="1" t="s">
        <v>49</v>
      </c>
      <c r="H3830" s="2">
        <v>52954</v>
      </c>
      <c r="I3830" s="2" t="str">
        <f>TEXT(Origen[[#This Row],[Fecha Compra]],"dddd")</f>
        <v>viernes</v>
      </c>
      <c r="J3830" s="7" t="str">
        <f>TEXT(MONTH(Origen[[#This Row],[Fecha Compra]]),"MM")</f>
        <v>01</v>
      </c>
      <c r="K3830" s="7">
        <f>YEAR(Origen[[#This Row],[Fecha Compra]])</f>
        <v>2044</v>
      </c>
      <c r="L3830">
        <v>16</v>
      </c>
      <c r="M3830">
        <v>86</v>
      </c>
      <c r="N3830">
        <f>Origen[[#This Row],[Unidades]]*Origen[[#This Row],[PVP]]</f>
        <v>1376</v>
      </c>
      <c r="O3830" s="1" t="s">
        <v>89</v>
      </c>
      <c r="P3830" s="1" t="s">
        <v>6</v>
      </c>
      <c r="Q3830" s="1" t="s">
        <v>47</v>
      </c>
      <c r="R3830" s="1" t="s">
        <v>19</v>
      </c>
      <c r="S3830" s="1" t="s">
        <v>27</v>
      </c>
      <c r="T3830" s="1" t="s">
        <v>68</v>
      </c>
      <c r="U3830" s="1" t="s">
        <v>79</v>
      </c>
    </row>
    <row r="3831" spans="1:21" x14ac:dyDescent="0.25">
      <c r="A3831">
        <v>3833</v>
      </c>
      <c r="B3831">
        <f>IF(IFERROR(VLOOKUP(Origen[[#This Row],[Customer ID]],A3832:A7730,1,FALSE),0)&gt;0,1,0)</f>
        <v>0</v>
      </c>
      <c r="C3831">
        <v>64</v>
      </c>
      <c r="D3831" s="1" t="s">
        <v>134</v>
      </c>
      <c r="E3831" s="1" t="str">
        <f>IF(Origen[[#This Row],[Genero Sin Depurar]]="","Desconocido",Origen[[#This Row],[Genero Sin Depurar]])</f>
        <v>Female</v>
      </c>
      <c r="F3831" s="1" t="s">
        <v>119</v>
      </c>
      <c r="G3831" s="1" t="s">
        <v>24</v>
      </c>
      <c r="H3831" s="2">
        <v>52956</v>
      </c>
      <c r="I3831" s="2" t="str">
        <f>TEXT(Origen[[#This Row],[Fecha Compra]],"dddd")</f>
        <v>domingo</v>
      </c>
      <c r="J3831" s="7" t="str">
        <f>TEXT(MONTH(Origen[[#This Row],[Fecha Compra]]),"MM")</f>
        <v>01</v>
      </c>
      <c r="K3831" s="7">
        <f>YEAR(Origen[[#This Row],[Fecha Compra]])</f>
        <v>2044</v>
      </c>
      <c r="L3831">
        <v>27</v>
      </c>
      <c r="M3831">
        <v>38</v>
      </c>
      <c r="N3831">
        <f>Origen[[#This Row],[Unidades]]*Origen[[#This Row],[PVP]]</f>
        <v>1026</v>
      </c>
      <c r="O3831" s="1" t="s">
        <v>93</v>
      </c>
      <c r="P3831" s="1" t="s">
        <v>74</v>
      </c>
      <c r="Q3831" s="1" t="s">
        <v>55</v>
      </c>
      <c r="R3831" s="1" t="s">
        <v>8</v>
      </c>
      <c r="S3831" s="1" t="s">
        <v>52</v>
      </c>
      <c r="T3831" s="1" t="s">
        <v>15</v>
      </c>
      <c r="U3831" s="1" t="s">
        <v>22</v>
      </c>
    </row>
    <row r="3832" spans="1:21" x14ac:dyDescent="0.25">
      <c r="A3832">
        <v>3834</v>
      </c>
      <c r="B3832">
        <f>IF(IFERROR(VLOOKUP(Origen[[#This Row],[Customer ID]],A3833:A7731,1,FALSE),0)&gt;0,1,0)</f>
        <v>0</v>
      </c>
      <c r="C3832">
        <v>44</v>
      </c>
      <c r="D3832" s="1" t="s">
        <v>134</v>
      </c>
      <c r="E3832" s="1" t="str">
        <f>IF(Origen[[#This Row],[Genero Sin Depurar]]="","Desconocido",Origen[[#This Row],[Genero Sin Depurar]])</f>
        <v>Female</v>
      </c>
      <c r="F3832" s="1" t="s">
        <v>84</v>
      </c>
      <c r="G3832" s="1" t="s">
        <v>45</v>
      </c>
      <c r="H3832" s="2">
        <v>52958</v>
      </c>
      <c r="I3832" s="2" t="str">
        <f>TEXT(Origen[[#This Row],[Fecha Compra]],"dddd")</f>
        <v>martes</v>
      </c>
      <c r="J3832" s="7" t="str">
        <f>TEXT(MONTH(Origen[[#This Row],[Fecha Compra]]),"MM")</f>
        <v>01</v>
      </c>
      <c r="K3832" s="7">
        <f>YEAR(Origen[[#This Row],[Fecha Compra]])</f>
        <v>2044</v>
      </c>
      <c r="L3832">
        <v>17</v>
      </c>
      <c r="M3832">
        <v>93</v>
      </c>
      <c r="N3832">
        <f>Origen[[#This Row],[Unidades]]*Origen[[#This Row],[PVP]]</f>
        <v>1581</v>
      </c>
      <c r="O3832" s="1" t="s">
        <v>99</v>
      </c>
      <c r="P3832" s="1" t="s">
        <v>6</v>
      </c>
      <c r="Q3832" s="1" t="s">
        <v>7</v>
      </c>
      <c r="R3832" s="1" t="s">
        <v>35</v>
      </c>
      <c r="S3832" s="1" t="s">
        <v>20</v>
      </c>
      <c r="T3832" s="1" t="s">
        <v>28</v>
      </c>
      <c r="U3832" s="1" t="s">
        <v>79</v>
      </c>
    </row>
    <row r="3833" spans="1:21" x14ac:dyDescent="0.25">
      <c r="A3833">
        <v>3835</v>
      </c>
      <c r="B3833">
        <f>IF(IFERROR(VLOOKUP(Origen[[#This Row],[Customer ID]],A3834:A7732,1,FALSE),0)&gt;0,1,0)</f>
        <v>0</v>
      </c>
      <c r="C3833">
        <v>43</v>
      </c>
      <c r="D3833" s="1" t="s">
        <v>134</v>
      </c>
      <c r="E3833" s="1" t="str">
        <f>IF(Origen[[#This Row],[Genero Sin Depurar]]="","Desconocido",Origen[[#This Row],[Genero Sin Depurar]])</f>
        <v>Female</v>
      </c>
      <c r="F3833" s="1" t="s">
        <v>86</v>
      </c>
      <c r="G3833" s="1" t="s">
        <v>4</v>
      </c>
      <c r="H3833" s="2">
        <v>52960</v>
      </c>
      <c r="I3833" s="2" t="str">
        <f>TEXT(Origen[[#This Row],[Fecha Compra]],"dddd")</f>
        <v>jueves</v>
      </c>
      <c r="J3833" s="7" t="str">
        <f>TEXT(MONTH(Origen[[#This Row],[Fecha Compra]]),"MM")</f>
        <v>01</v>
      </c>
      <c r="K3833" s="7">
        <f>YEAR(Origen[[#This Row],[Fecha Compra]])</f>
        <v>2044</v>
      </c>
      <c r="L3833">
        <v>17</v>
      </c>
      <c r="M3833">
        <v>59</v>
      </c>
      <c r="N3833">
        <f>Origen[[#This Row],[Unidades]]*Origen[[#This Row],[PVP]]</f>
        <v>1003</v>
      </c>
      <c r="O3833" s="1" t="s">
        <v>104</v>
      </c>
      <c r="P3833" s="1" t="s">
        <v>26</v>
      </c>
      <c r="Q3833" s="1" t="s">
        <v>118</v>
      </c>
      <c r="R3833" s="1" t="s">
        <v>8</v>
      </c>
      <c r="S3833" s="1" t="s">
        <v>52</v>
      </c>
      <c r="T3833" s="1" t="s">
        <v>15</v>
      </c>
      <c r="U3833" s="1" t="s">
        <v>40</v>
      </c>
    </row>
    <row r="3834" spans="1:21" x14ac:dyDescent="0.25">
      <c r="A3834">
        <v>3836</v>
      </c>
      <c r="B3834">
        <f>IF(IFERROR(VLOOKUP(Origen[[#This Row],[Customer ID]],A3835:A7733,1,FALSE),0)&gt;0,1,0)</f>
        <v>0</v>
      </c>
      <c r="C3834">
        <v>58</v>
      </c>
      <c r="D3834" s="1" t="s">
        <v>134</v>
      </c>
      <c r="E3834" s="1" t="str">
        <f>IF(Origen[[#This Row],[Genero Sin Depurar]]="","Desconocido",Origen[[#This Row],[Genero Sin Depurar]])</f>
        <v>Female</v>
      </c>
      <c r="F3834" s="1" t="s">
        <v>23</v>
      </c>
      <c r="G3834" s="1" t="s">
        <v>24</v>
      </c>
      <c r="H3834" s="2">
        <v>52962</v>
      </c>
      <c r="I3834" s="2" t="str">
        <f>TEXT(Origen[[#This Row],[Fecha Compra]],"dddd")</f>
        <v>sábado</v>
      </c>
      <c r="J3834" s="7" t="str">
        <f>TEXT(MONTH(Origen[[#This Row],[Fecha Compra]]),"MM")</f>
        <v>01</v>
      </c>
      <c r="K3834" s="7">
        <f>YEAR(Origen[[#This Row],[Fecha Compra]])</f>
        <v>2044</v>
      </c>
      <c r="L3834">
        <v>28</v>
      </c>
      <c r="M3834">
        <v>58</v>
      </c>
      <c r="N3834">
        <f>Origen[[#This Row],[Unidades]]*Origen[[#This Row],[PVP]]</f>
        <v>1624</v>
      </c>
      <c r="O3834" s="1" t="s">
        <v>120</v>
      </c>
      <c r="P3834" s="1" t="s">
        <v>6</v>
      </c>
      <c r="Q3834" s="1" t="s">
        <v>47</v>
      </c>
      <c r="R3834" s="1" t="s">
        <v>8</v>
      </c>
      <c r="S3834" s="1" t="s">
        <v>9</v>
      </c>
      <c r="T3834" s="1" t="s">
        <v>28</v>
      </c>
      <c r="U3834" s="1" t="s">
        <v>58</v>
      </c>
    </row>
    <row r="3835" spans="1:21" x14ac:dyDescent="0.25">
      <c r="A3835">
        <v>3837</v>
      </c>
      <c r="B3835">
        <f>IF(IFERROR(VLOOKUP(Origen[[#This Row],[Customer ID]],A3836:A7734,1,FALSE),0)&gt;0,1,0)</f>
        <v>0</v>
      </c>
      <c r="C3835">
        <v>62</v>
      </c>
      <c r="D3835" s="1" t="s">
        <v>134</v>
      </c>
      <c r="E3835" s="1" t="str">
        <f>IF(Origen[[#This Row],[Genero Sin Depurar]]="","Desconocido",Origen[[#This Row],[Genero Sin Depurar]])</f>
        <v>Female</v>
      </c>
      <c r="F3835" s="1" t="s">
        <v>69</v>
      </c>
      <c r="G3835" s="1" t="s">
        <v>4</v>
      </c>
      <c r="H3835" s="2">
        <v>52964</v>
      </c>
      <c r="I3835" s="2" t="str">
        <f>TEXT(Origen[[#This Row],[Fecha Compra]],"dddd")</f>
        <v>lunes</v>
      </c>
      <c r="J3835" s="7" t="str">
        <f>TEXT(MONTH(Origen[[#This Row],[Fecha Compra]]),"MM")</f>
        <v>01</v>
      </c>
      <c r="K3835" s="7">
        <f>YEAR(Origen[[#This Row],[Fecha Compra]])</f>
        <v>2045</v>
      </c>
      <c r="L3835">
        <v>38</v>
      </c>
      <c r="M3835">
        <v>84</v>
      </c>
      <c r="N3835">
        <f>Origen[[#This Row],[Unidades]]*Origen[[#This Row],[PVP]]</f>
        <v>3192</v>
      </c>
      <c r="O3835" s="1" t="s">
        <v>102</v>
      </c>
      <c r="P3835" s="1" t="s">
        <v>26</v>
      </c>
      <c r="Q3835" s="1" t="s">
        <v>65</v>
      </c>
      <c r="R3835" s="1" t="s">
        <v>19</v>
      </c>
      <c r="S3835" s="1" t="s">
        <v>20</v>
      </c>
      <c r="T3835" s="1" t="s">
        <v>28</v>
      </c>
      <c r="U3835" s="1" t="s">
        <v>11</v>
      </c>
    </row>
    <row r="3836" spans="1:21" x14ac:dyDescent="0.25">
      <c r="A3836">
        <v>3838</v>
      </c>
      <c r="B3836">
        <f>IF(IFERROR(VLOOKUP(Origen[[#This Row],[Customer ID]],A3837:A7735,1,FALSE),0)&gt;0,1,0)</f>
        <v>0</v>
      </c>
      <c r="C3836">
        <v>45</v>
      </c>
      <c r="D3836" s="1" t="s">
        <v>134</v>
      </c>
      <c r="E3836" s="1" t="str">
        <f>IF(Origen[[#This Row],[Genero Sin Depurar]]="","Desconocido",Origen[[#This Row],[Genero Sin Depurar]])</f>
        <v>Female</v>
      </c>
      <c r="F3836" s="1" t="s">
        <v>86</v>
      </c>
      <c r="G3836" s="1" t="s">
        <v>4</v>
      </c>
      <c r="H3836" s="2">
        <v>52966</v>
      </c>
      <c r="I3836" s="2" t="str">
        <f>TEXT(Origen[[#This Row],[Fecha Compra]],"dddd")</f>
        <v>miércoles</v>
      </c>
      <c r="J3836" s="7" t="str">
        <f>TEXT(MONTH(Origen[[#This Row],[Fecha Compra]]),"MM")</f>
        <v>01</v>
      </c>
      <c r="K3836" s="7">
        <f>YEAR(Origen[[#This Row],[Fecha Compra]])</f>
        <v>2045</v>
      </c>
      <c r="L3836">
        <v>33</v>
      </c>
      <c r="M3836">
        <v>100</v>
      </c>
      <c r="N3836">
        <f>Origen[[#This Row],[Unidades]]*Origen[[#This Row],[PVP]]</f>
        <v>3300</v>
      </c>
      <c r="O3836" s="1" t="s">
        <v>112</v>
      </c>
      <c r="P3836" s="1" t="s">
        <v>26</v>
      </c>
      <c r="Q3836" s="1" t="s">
        <v>78</v>
      </c>
      <c r="R3836" s="1" t="s">
        <v>19</v>
      </c>
      <c r="S3836" s="1" t="s">
        <v>20</v>
      </c>
      <c r="T3836" s="1" t="s">
        <v>57</v>
      </c>
      <c r="U3836" s="1" t="s">
        <v>11</v>
      </c>
    </row>
    <row r="3837" spans="1:21" x14ac:dyDescent="0.25">
      <c r="A3837">
        <v>3839</v>
      </c>
      <c r="B3837">
        <f>IF(IFERROR(VLOOKUP(Origen[[#This Row],[Customer ID]],A3838:A7736,1,FALSE),0)&gt;0,1,0)</f>
        <v>0</v>
      </c>
      <c r="C3837">
        <v>47</v>
      </c>
      <c r="D3837" s="1" t="s">
        <v>134</v>
      </c>
      <c r="E3837" s="1" t="str">
        <f>IF(Origen[[#This Row],[Genero Sin Depurar]]="","Desconocido",Origen[[#This Row],[Genero Sin Depurar]])</f>
        <v>Female</v>
      </c>
      <c r="F3837" s="1" t="s">
        <v>63</v>
      </c>
      <c r="G3837" s="1" t="s">
        <v>4</v>
      </c>
      <c r="H3837" s="2">
        <v>52968</v>
      </c>
      <c r="I3837" s="2" t="str">
        <f>TEXT(Origen[[#This Row],[Fecha Compra]],"dddd")</f>
        <v>viernes</v>
      </c>
      <c r="J3837" s="7" t="str">
        <f>TEXT(MONTH(Origen[[#This Row],[Fecha Compra]]),"MM")</f>
        <v>01</v>
      </c>
      <c r="K3837" s="7">
        <f>YEAR(Origen[[#This Row],[Fecha Compra]])</f>
        <v>2045</v>
      </c>
      <c r="L3837">
        <v>24</v>
      </c>
      <c r="M3837">
        <v>25</v>
      </c>
      <c r="N3837">
        <f>Origen[[#This Row],[Unidades]]*Origen[[#This Row],[PVP]]</f>
        <v>600</v>
      </c>
      <c r="O3837" s="1" t="s">
        <v>25</v>
      </c>
      <c r="P3837" s="1" t="s">
        <v>6</v>
      </c>
      <c r="Q3837" s="1" t="s">
        <v>78</v>
      </c>
      <c r="R3837" s="1" t="s">
        <v>35</v>
      </c>
      <c r="S3837" s="1" t="s">
        <v>9</v>
      </c>
      <c r="T3837" s="1" t="s">
        <v>10</v>
      </c>
      <c r="U3837" s="1" t="s">
        <v>79</v>
      </c>
    </row>
    <row r="3838" spans="1:21" x14ac:dyDescent="0.25">
      <c r="A3838">
        <v>3840</v>
      </c>
      <c r="B3838">
        <f>IF(IFERROR(VLOOKUP(Origen[[#This Row],[Customer ID]],A3839:A7737,1,FALSE),0)&gt;0,1,0)</f>
        <v>0</v>
      </c>
      <c r="C3838">
        <v>66</v>
      </c>
      <c r="D3838" s="1" t="s">
        <v>134</v>
      </c>
      <c r="E3838" s="1" t="str">
        <f>IF(Origen[[#This Row],[Genero Sin Depurar]]="","Desconocido",Origen[[#This Row],[Genero Sin Depurar]])</f>
        <v>Female</v>
      </c>
      <c r="F3838" s="1" t="s">
        <v>23</v>
      </c>
      <c r="G3838" s="1" t="s">
        <v>24</v>
      </c>
      <c r="H3838" s="2">
        <v>52970</v>
      </c>
      <c r="I3838" s="2" t="str">
        <f>TEXT(Origen[[#This Row],[Fecha Compra]],"dddd")</f>
        <v>domingo</v>
      </c>
      <c r="J3838" s="7" t="str">
        <f>TEXT(MONTH(Origen[[#This Row],[Fecha Compra]]),"MM")</f>
        <v>01</v>
      </c>
      <c r="K3838" s="7">
        <f>YEAR(Origen[[#This Row],[Fecha Compra]])</f>
        <v>2045</v>
      </c>
      <c r="L3838">
        <v>14</v>
      </c>
      <c r="M3838">
        <v>29</v>
      </c>
      <c r="N3838">
        <f>Origen[[#This Row],[Unidades]]*Origen[[#This Row],[PVP]]</f>
        <v>406</v>
      </c>
      <c r="O3838" s="1" t="s">
        <v>121</v>
      </c>
      <c r="P3838" s="1" t="s">
        <v>26</v>
      </c>
      <c r="Q3838" s="1" t="s">
        <v>82</v>
      </c>
      <c r="R3838" s="1" t="s">
        <v>19</v>
      </c>
      <c r="S3838" s="1" t="s">
        <v>20</v>
      </c>
      <c r="T3838" s="1" t="s">
        <v>10</v>
      </c>
      <c r="U3838" s="1" t="s">
        <v>40</v>
      </c>
    </row>
    <row r="3839" spans="1:21" x14ac:dyDescent="0.25">
      <c r="A3839">
        <v>3841</v>
      </c>
      <c r="B3839">
        <f>IF(IFERROR(VLOOKUP(Origen[[#This Row],[Customer ID]],A3840:A7738,1,FALSE),0)&gt;0,1,0)</f>
        <v>0</v>
      </c>
      <c r="C3839">
        <v>30</v>
      </c>
      <c r="D3839" s="1" t="s">
        <v>134</v>
      </c>
      <c r="E3839" s="1" t="str">
        <f>IF(Origen[[#This Row],[Genero Sin Depurar]]="","Desconocido",Origen[[#This Row],[Genero Sin Depurar]])</f>
        <v>Female</v>
      </c>
      <c r="F3839" s="1" t="s">
        <v>16</v>
      </c>
      <c r="G3839" s="1" t="s">
        <v>4</v>
      </c>
      <c r="H3839" s="2">
        <v>52972</v>
      </c>
      <c r="I3839" s="2" t="str">
        <f>TEXT(Origen[[#This Row],[Fecha Compra]],"dddd")</f>
        <v>martes</v>
      </c>
      <c r="J3839" s="7" t="str">
        <f>TEXT(MONTH(Origen[[#This Row],[Fecha Compra]]),"MM")</f>
        <v>01</v>
      </c>
      <c r="K3839" s="7">
        <f>YEAR(Origen[[#This Row],[Fecha Compra]])</f>
        <v>2045</v>
      </c>
      <c r="L3839">
        <v>5</v>
      </c>
      <c r="M3839">
        <v>42</v>
      </c>
      <c r="N3839">
        <f>Origen[[#This Row],[Unidades]]*Origen[[#This Row],[PVP]]</f>
        <v>210</v>
      </c>
      <c r="O3839" s="1" t="s">
        <v>117</v>
      </c>
      <c r="P3839" s="1" t="s">
        <v>26</v>
      </c>
      <c r="Q3839" s="1" t="s">
        <v>30</v>
      </c>
      <c r="R3839" s="1" t="s">
        <v>19</v>
      </c>
      <c r="S3839" s="1" t="s">
        <v>9</v>
      </c>
      <c r="T3839" s="1" t="s">
        <v>10</v>
      </c>
      <c r="U3839" s="1" t="s">
        <v>11</v>
      </c>
    </row>
    <row r="3840" spans="1:21" x14ac:dyDescent="0.25">
      <c r="A3840">
        <v>3842</v>
      </c>
      <c r="B3840">
        <f>IF(IFERROR(VLOOKUP(Origen[[#This Row],[Customer ID]],A3841:A7739,1,FALSE),0)&gt;0,1,0)</f>
        <v>0</v>
      </c>
      <c r="C3840">
        <v>68</v>
      </c>
      <c r="D3840" s="1" t="s">
        <v>134</v>
      </c>
      <c r="E3840" s="1" t="str">
        <f>IF(Origen[[#This Row],[Genero Sin Depurar]]="","Desconocido",Origen[[#This Row],[Genero Sin Depurar]])</f>
        <v>Female</v>
      </c>
      <c r="F3840" s="1" t="s">
        <v>16</v>
      </c>
      <c r="G3840" s="1" t="s">
        <v>4</v>
      </c>
      <c r="H3840" s="2">
        <v>52974</v>
      </c>
      <c r="I3840" s="2" t="str">
        <f>TEXT(Origen[[#This Row],[Fecha Compra]],"dddd")</f>
        <v>jueves</v>
      </c>
      <c r="J3840" s="7" t="str">
        <f>TEXT(MONTH(Origen[[#This Row],[Fecha Compra]]),"MM")</f>
        <v>01</v>
      </c>
      <c r="K3840" s="7">
        <f>YEAR(Origen[[#This Row],[Fecha Compra]])</f>
        <v>2045</v>
      </c>
      <c r="L3840">
        <v>8</v>
      </c>
      <c r="M3840">
        <v>57</v>
      </c>
      <c r="N3840">
        <f>Origen[[#This Row],[Unidades]]*Origen[[#This Row],[PVP]]</f>
        <v>456</v>
      </c>
      <c r="O3840" s="1" t="s">
        <v>73</v>
      </c>
      <c r="P3840" s="1" t="s">
        <v>6</v>
      </c>
      <c r="Q3840" s="1" t="s">
        <v>51</v>
      </c>
      <c r="R3840" s="1" t="s">
        <v>39</v>
      </c>
      <c r="S3840" s="1" t="s">
        <v>52</v>
      </c>
      <c r="T3840" s="1" t="s">
        <v>57</v>
      </c>
      <c r="U3840" s="1" t="s">
        <v>70</v>
      </c>
    </row>
    <row r="3841" spans="1:21" x14ac:dyDescent="0.25">
      <c r="A3841">
        <v>3843</v>
      </c>
      <c r="B3841">
        <f>IF(IFERROR(VLOOKUP(Origen[[#This Row],[Customer ID]],A3842:A7740,1,FALSE),0)&gt;0,1,0)</f>
        <v>0</v>
      </c>
      <c r="C3841">
        <v>35</v>
      </c>
      <c r="D3841" s="1" t="s">
        <v>134</v>
      </c>
      <c r="E3841" s="1" t="str">
        <f>IF(Origen[[#This Row],[Genero Sin Depurar]]="","Desconocido",Origen[[#This Row],[Genero Sin Depurar]])</f>
        <v>Female</v>
      </c>
      <c r="F3841" s="1" t="s">
        <v>84</v>
      </c>
      <c r="G3841" s="1" t="s">
        <v>45</v>
      </c>
      <c r="H3841" s="2">
        <v>52976</v>
      </c>
      <c r="I3841" s="2" t="str">
        <f>TEXT(Origen[[#This Row],[Fecha Compra]],"dddd")</f>
        <v>sábado</v>
      </c>
      <c r="J3841" s="7" t="str">
        <f>TEXT(MONTH(Origen[[#This Row],[Fecha Compra]]),"MM")</f>
        <v>01</v>
      </c>
      <c r="K3841" s="7">
        <f>YEAR(Origen[[#This Row],[Fecha Compra]])</f>
        <v>2045</v>
      </c>
      <c r="L3841">
        <v>42</v>
      </c>
      <c r="M3841">
        <v>84</v>
      </c>
      <c r="N3841">
        <f>Origen[[#This Row],[Unidades]]*Origen[[#This Row],[PVP]]</f>
        <v>3528</v>
      </c>
      <c r="O3841" s="1" t="s">
        <v>94</v>
      </c>
      <c r="P3841" s="1" t="s">
        <v>6</v>
      </c>
      <c r="Q3841" s="1" t="s">
        <v>75</v>
      </c>
      <c r="R3841" s="1" t="s">
        <v>8</v>
      </c>
      <c r="S3841" s="1" t="s">
        <v>27</v>
      </c>
      <c r="T3841" s="1" t="s">
        <v>68</v>
      </c>
      <c r="U3841" s="1" t="s">
        <v>70</v>
      </c>
    </row>
    <row r="3842" spans="1:21" x14ac:dyDescent="0.25">
      <c r="A3842">
        <v>3844</v>
      </c>
      <c r="B3842">
        <f>IF(IFERROR(VLOOKUP(Origen[[#This Row],[Customer ID]],A3843:A7741,1,FALSE),0)&gt;0,1,0)</f>
        <v>0</v>
      </c>
      <c r="C3842">
        <v>64</v>
      </c>
      <c r="D3842" s="1" t="s">
        <v>134</v>
      </c>
      <c r="E3842" s="1" t="str">
        <f>IF(Origen[[#This Row],[Genero Sin Depurar]]="","Desconocido",Origen[[#This Row],[Genero Sin Depurar]])</f>
        <v>Female</v>
      </c>
      <c r="F3842" s="1" t="s">
        <v>106</v>
      </c>
      <c r="G3842" s="1" t="s">
        <v>49</v>
      </c>
      <c r="H3842" s="2">
        <v>52978</v>
      </c>
      <c r="I3842" s="2" t="str">
        <f>TEXT(Origen[[#This Row],[Fecha Compra]],"dddd")</f>
        <v>lunes</v>
      </c>
      <c r="J3842" s="7" t="str">
        <f>TEXT(MONTH(Origen[[#This Row],[Fecha Compra]]),"MM")</f>
        <v>01</v>
      </c>
      <c r="K3842" s="7">
        <f>YEAR(Origen[[#This Row],[Fecha Compra]])</f>
        <v>2045</v>
      </c>
      <c r="L3842">
        <v>48</v>
      </c>
      <c r="M3842">
        <v>71</v>
      </c>
      <c r="N3842">
        <f>Origen[[#This Row],[Unidades]]*Origen[[#This Row],[PVP]]</f>
        <v>3408</v>
      </c>
      <c r="O3842" s="1" t="s">
        <v>124</v>
      </c>
      <c r="P3842" s="1" t="s">
        <v>6</v>
      </c>
      <c r="Q3842" s="1" t="s">
        <v>47</v>
      </c>
      <c r="R3842" s="1" t="s">
        <v>8</v>
      </c>
      <c r="S3842" s="1" t="s">
        <v>20</v>
      </c>
      <c r="T3842" s="1" t="s">
        <v>10</v>
      </c>
      <c r="U3842" s="1" t="s">
        <v>79</v>
      </c>
    </row>
    <row r="3843" spans="1:21" x14ac:dyDescent="0.25">
      <c r="A3843">
        <v>3845</v>
      </c>
      <c r="B3843">
        <f>IF(IFERROR(VLOOKUP(Origen[[#This Row],[Customer ID]],A3844:A7742,1,FALSE),0)&gt;0,1,0)</f>
        <v>0</v>
      </c>
      <c r="C3843">
        <v>30</v>
      </c>
      <c r="D3843" s="1" t="s">
        <v>134</v>
      </c>
      <c r="E3843" s="1" t="str">
        <f>IF(Origen[[#This Row],[Genero Sin Depurar]]="","Desconocido",Origen[[#This Row],[Genero Sin Depurar]])</f>
        <v>Female</v>
      </c>
      <c r="F3843" s="1" t="s">
        <v>41</v>
      </c>
      <c r="G3843" s="1" t="s">
        <v>4</v>
      </c>
      <c r="H3843" s="2">
        <v>52980</v>
      </c>
      <c r="I3843" s="2" t="str">
        <f>TEXT(Origen[[#This Row],[Fecha Compra]],"dddd")</f>
        <v>miércoles</v>
      </c>
      <c r="J3843" s="7" t="str">
        <f>TEXT(MONTH(Origen[[#This Row],[Fecha Compra]]),"MM")</f>
        <v>01</v>
      </c>
      <c r="K3843" s="7">
        <f>YEAR(Origen[[#This Row],[Fecha Compra]])</f>
        <v>2045</v>
      </c>
      <c r="L3843">
        <v>40</v>
      </c>
      <c r="M3843">
        <v>87</v>
      </c>
      <c r="N3843">
        <f>Origen[[#This Row],[Unidades]]*Origen[[#This Row],[PVP]]</f>
        <v>3480</v>
      </c>
      <c r="O3843" s="1" t="s">
        <v>38</v>
      </c>
      <c r="P3843" s="1" t="s">
        <v>18</v>
      </c>
      <c r="Q3843" s="1" t="s">
        <v>91</v>
      </c>
      <c r="R3843" s="1" t="s">
        <v>39</v>
      </c>
      <c r="S3843" s="1" t="s">
        <v>27</v>
      </c>
      <c r="T3843" s="1" t="s">
        <v>10</v>
      </c>
      <c r="U3843" s="1" t="s">
        <v>40</v>
      </c>
    </row>
    <row r="3844" spans="1:21" x14ac:dyDescent="0.25">
      <c r="A3844">
        <v>3846</v>
      </c>
      <c r="B3844">
        <f>IF(IFERROR(VLOOKUP(Origen[[#This Row],[Customer ID]],A3845:A7743,1,FALSE),0)&gt;0,1,0)</f>
        <v>0</v>
      </c>
      <c r="C3844">
        <v>58</v>
      </c>
      <c r="D3844" s="1" t="s">
        <v>134</v>
      </c>
      <c r="E3844" s="1" t="str">
        <f>IF(Origen[[#This Row],[Genero Sin Depurar]]="","Desconocido",Origen[[#This Row],[Genero Sin Depurar]])</f>
        <v>Female</v>
      </c>
      <c r="F3844" s="1" t="s">
        <v>12</v>
      </c>
      <c r="G3844" s="1" t="s">
        <v>4</v>
      </c>
      <c r="H3844" s="2">
        <v>52982</v>
      </c>
      <c r="I3844" s="2" t="str">
        <f>TEXT(Origen[[#This Row],[Fecha Compra]],"dddd")</f>
        <v>viernes</v>
      </c>
      <c r="J3844" s="7" t="str">
        <f>TEXT(MONTH(Origen[[#This Row],[Fecha Compra]]),"MM")</f>
        <v>01</v>
      </c>
      <c r="K3844" s="7">
        <f>YEAR(Origen[[#This Row],[Fecha Compra]])</f>
        <v>2045</v>
      </c>
      <c r="L3844">
        <v>46</v>
      </c>
      <c r="M3844">
        <v>52</v>
      </c>
      <c r="N3844">
        <f>Origen[[#This Row],[Unidades]]*Origen[[#This Row],[PVP]]</f>
        <v>2392</v>
      </c>
      <c r="O3844" s="1" t="s">
        <v>81</v>
      </c>
      <c r="P3844" s="1" t="s">
        <v>26</v>
      </c>
      <c r="Q3844" s="1" t="s">
        <v>78</v>
      </c>
      <c r="R3844" s="1" t="s">
        <v>8</v>
      </c>
      <c r="S3844" s="1" t="s">
        <v>36</v>
      </c>
      <c r="T3844" s="1" t="s">
        <v>10</v>
      </c>
      <c r="U3844" s="1" t="s">
        <v>31</v>
      </c>
    </row>
    <row r="3845" spans="1:21" x14ac:dyDescent="0.25">
      <c r="A3845">
        <v>3847</v>
      </c>
      <c r="B3845">
        <f>IF(IFERROR(VLOOKUP(Origen[[#This Row],[Customer ID]],A3846:A7744,1,FALSE),0)&gt;0,1,0)</f>
        <v>0</v>
      </c>
      <c r="C3845">
        <v>57</v>
      </c>
      <c r="D3845" s="1" t="s">
        <v>134</v>
      </c>
      <c r="E3845" s="1" t="str">
        <f>IF(Origen[[#This Row],[Genero Sin Depurar]]="","Desconocido",Origen[[#This Row],[Genero Sin Depurar]])</f>
        <v>Female</v>
      </c>
      <c r="F3845" s="1" t="s">
        <v>3</v>
      </c>
      <c r="G3845" s="1" t="s">
        <v>4</v>
      </c>
      <c r="H3845" s="2">
        <v>52984</v>
      </c>
      <c r="I3845" s="2" t="str">
        <f>TEXT(Origen[[#This Row],[Fecha Compra]],"dddd")</f>
        <v>domingo</v>
      </c>
      <c r="J3845" s="7" t="str">
        <f>TEXT(MONTH(Origen[[#This Row],[Fecha Compra]]),"MM")</f>
        <v>01</v>
      </c>
      <c r="K3845" s="7">
        <f>YEAR(Origen[[#This Row],[Fecha Compra]])</f>
        <v>2045</v>
      </c>
      <c r="L3845">
        <v>40</v>
      </c>
      <c r="M3845">
        <v>58</v>
      </c>
      <c r="N3845">
        <f>Origen[[#This Row],[Unidades]]*Origen[[#This Row],[PVP]]</f>
        <v>2320</v>
      </c>
      <c r="O3845" s="1" t="s">
        <v>120</v>
      </c>
      <c r="P3845" s="1" t="s">
        <v>6</v>
      </c>
      <c r="Q3845" s="1" t="s">
        <v>103</v>
      </c>
      <c r="R3845" s="1" t="s">
        <v>35</v>
      </c>
      <c r="S3845" s="1" t="s">
        <v>9</v>
      </c>
      <c r="T3845" s="1" t="s">
        <v>28</v>
      </c>
      <c r="U3845" s="1" t="s">
        <v>79</v>
      </c>
    </row>
    <row r="3846" spans="1:21" x14ac:dyDescent="0.25">
      <c r="A3846">
        <v>3848</v>
      </c>
      <c r="B3846">
        <f>IF(IFERROR(VLOOKUP(Origen[[#This Row],[Customer ID]],A3847:A7745,1,FALSE),0)&gt;0,1,0)</f>
        <v>0</v>
      </c>
      <c r="C3846">
        <v>60</v>
      </c>
      <c r="D3846" s="1" t="s">
        <v>134</v>
      </c>
      <c r="E3846" s="1" t="str">
        <f>IF(Origen[[#This Row],[Genero Sin Depurar]]="","Desconocido",Origen[[#This Row],[Genero Sin Depurar]])</f>
        <v>Female</v>
      </c>
      <c r="F3846" s="1" t="s">
        <v>12</v>
      </c>
      <c r="G3846" s="1" t="s">
        <v>4</v>
      </c>
      <c r="H3846" s="2">
        <v>52986</v>
      </c>
      <c r="I3846" s="2" t="str">
        <f>TEXT(Origen[[#This Row],[Fecha Compra]],"dddd")</f>
        <v>martes</v>
      </c>
      <c r="J3846" s="7" t="str">
        <f>TEXT(MONTH(Origen[[#This Row],[Fecha Compra]]),"MM")</f>
        <v>01</v>
      </c>
      <c r="K3846" s="7">
        <f>YEAR(Origen[[#This Row],[Fecha Compra]])</f>
        <v>2045</v>
      </c>
      <c r="L3846">
        <v>31</v>
      </c>
      <c r="M3846">
        <v>34</v>
      </c>
      <c r="N3846">
        <f>Origen[[#This Row],[Unidades]]*Origen[[#This Row],[PVP]]</f>
        <v>1054</v>
      </c>
      <c r="O3846" s="1" t="s">
        <v>61</v>
      </c>
      <c r="P3846" s="1" t="s">
        <v>18</v>
      </c>
      <c r="Q3846" s="1" t="s">
        <v>126</v>
      </c>
      <c r="R3846" s="1" t="s">
        <v>39</v>
      </c>
      <c r="S3846" s="1" t="s">
        <v>52</v>
      </c>
      <c r="T3846" s="1" t="s">
        <v>28</v>
      </c>
      <c r="U3846" s="1" t="s">
        <v>11</v>
      </c>
    </row>
    <row r="3847" spans="1:21" x14ac:dyDescent="0.25">
      <c r="A3847">
        <v>3849</v>
      </c>
      <c r="B3847">
        <f>IF(IFERROR(VLOOKUP(Origen[[#This Row],[Customer ID]],A3848:A7746,1,FALSE),0)&gt;0,1,0)</f>
        <v>0</v>
      </c>
      <c r="C3847">
        <v>22</v>
      </c>
      <c r="D3847" s="1" t="s">
        <v>134</v>
      </c>
      <c r="E3847" s="1" t="str">
        <f>IF(Origen[[#This Row],[Genero Sin Depurar]]="","Desconocido",Origen[[#This Row],[Genero Sin Depurar]])</f>
        <v>Female</v>
      </c>
      <c r="F3847" s="1" t="s">
        <v>88</v>
      </c>
      <c r="G3847" s="1" t="s">
        <v>49</v>
      </c>
      <c r="H3847" s="2">
        <v>52988</v>
      </c>
      <c r="I3847" s="2" t="str">
        <f>TEXT(Origen[[#This Row],[Fecha Compra]],"dddd")</f>
        <v>jueves</v>
      </c>
      <c r="J3847" s="7" t="str">
        <f>TEXT(MONTH(Origen[[#This Row],[Fecha Compra]]),"MM")</f>
        <v>01</v>
      </c>
      <c r="K3847" s="7">
        <f>YEAR(Origen[[#This Row],[Fecha Compra]])</f>
        <v>2045</v>
      </c>
      <c r="L3847">
        <v>39</v>
      </c>
      <c r="M3847">
        <v>60</v>
      </c>
      <c r="N3847">
        <f>Origen[[#This Row],[Unidades]]*Origen[[#This Row],[PVP]]</f>
        <v>2340</v>
      </c>
      <c r="O3847" s="1" t="s">
        <v>64</v>
      </c>
      <c r="P3847" s="1" t="s">
        <v>26</v>
      </c>
      <c r="Q3847" s="1" t="s">
        <v>118</v>
      </c>
      <c r="R3847" s="1" t="s">
        <v>8</v>
      </c>
      <c r="S3847" s="1" t="s">
        <v>27</v>
      </c>
      <c r="T3847" s="1" t="s">
        <v>15</v>
      </c>
      <c r="U3847" s="1" t="s">
        <v>79</v>
      </c>
    </row>
    <row r="3848" spans="1:21" x14ac:dyDescent="0.25">
      <c r="A3848">
        <v>3850</v>
      </c>
      <c r="B3848">
        <f>IF(IFERROR(VLOOKUP(Origen[[#This Row],[Customer ID]],A3849:A7747,1,FALSE),0)&gt;0,1,0)</f>
        <v>0</v>
      </c>
      <c r="C3848">
        <v>46</v>
      </c>
      <c r="D3848" s="1" t="s">
        <v>134</v>
      </c>
      <c r="E3848" s="1" t="str">
        <f>IF(Origen[[#This Row],[Genero Sin Depurar]]="","Desconocido",Origen[[#This Row],[Genero Sin Depurar]])</f>
        <v>Female</v>
      </c>
      <c r="F3848" s="1" t="s">
        <v>86</v>
      </c>
      <c r="G3848" s="1" t="s">
        <v>4</v>
      </c>
      <c r="H3848" s="2">
        <v>52990</v>
      </c>
      <c r="I3848" s="2" t="str">
        <f>TEXT(Origen[[#This Row],[Fecha Compra]],"dddd")</f>
        <v>sábado</v>
      </c>
      <c r="J3848" s="7" t="str">
        <f>TEXT(MONTH(Origen[[#This Row],[Fecha Compra]]),"MM")</f>
        <v>01</v>
      </c>
      <c r="K3848" s="7">
        <f>YEAR(Origen[[#This Row],[Fecha Compra]])</f>
        <v>2045</v>
      </c>
      <c r="L3848">
        <v>36</v>
      </c>
      <c r="M3848">
        <v>68</v>
      </c>
      <c r="N3848">
        <f>Origen[[#This Row],[Unidades]]*Origen[[#This Row],[PVP]]</f>
        <v>2448</v>
      </c>
      <c r="O3848" s="1" t="s">
        <v>85</v>
      </c>
      <c r="P3848" s="1" t="s">
        <v>18</v>
      </c>
      <c r="Q3848" s="1" t="s">
        <v>91</v>
      </c>
      <c r="R3848" s="1" t="s">
        <v>8</v>
      </c>
      <c r="S3848" s="1" t="s">
        <v>9</v>
      </c>
      <c r="T3848" s="1" t="s">
        <v>28</v>
      </c>
      <c r="U3848" s="1" t="s">
        <v>11</v>
      </c>
    </row>
    <row r="3849" spans="1:21" x14ac:dyDescent="0.25">
      <c r="A3849">
        <v>3851</v>
      </c>
      <c r="B3849">
        <f>IF(IFERROR(VLOOKUP(Origen[[#This Row],[Customer ID]],A3850:A7748,1,FALSE),0)&gt;0,1,0)</f>
        <v>0</v>
      </c>
      <c r="C3849">
        <v>27</v>
      </c>
      <c r="D3849" s="1" t="s">
        <v>134</v>
      </c>
      <c r="E3849" s="1" t="str">
        <f>IF(Origen[[#This Row],[Genero Sin Depurar]]="","Desconocido",Origen[[#This Row],[Genero Sin Depurar]])</f>
        <v>Female</v>
      </c>
      <c r="F3849" s="1" t="s">
        <v>88</v>
      </c>
      <c r="G3849" s="1" t="s">
        <v>49</v>
      </c>
      <c r="H3849" s="2">
        <v>52992</v>
      </c>
      <c r="I3849" s="2" t="str">
        <f>TEXT(Origen[[#This Row],[Fecha Compra]],"dddd")</f>
        <v>lunes</v>
      </c>
      <c r="J3849" s="7" t="str">
        <f>TEXT(MONTH(Origen[[#This Row],[Fecha Compra]]),"MM")</f>
        <v>01</v>
      </c>
      <c r="K3849" s="7">
        <f>YEAR(Origen[[#This Row],[Fecha Compra]])</f>
        <v>2045</v>
      </c>
      <c r="L3849">
        <v>25</v>
      </c>
      <c r="M3849">
        <v>74</v>
      </c>
      <c r="N3849">
        <f>Origen[[#This Row],[Unidades]]*Origen[[#This Row],[PVP]]</f>
        <v>1850</v>
      </c>
      <c r="O3849" s="1" t="s">
        <v>73</v>
      </c>
      <c r="P3849" s="1" t="s">
        <v>6</v>
      </c>
      <c r="Q3849" s="1" t="s">
        <v>108</v>
      </c>
      <c r="R3849" s="1" t="s">
        <v>35</v>
      </c>
      <c r="S3849" s="1" t="s">
        <v>52</v>
      </c>
      <c r="T3849" s="1" t="s">
        <v>68</v>
      </c>
      <c r="U3849" s="1" t="s">
        <v>79</v>
      </c>
    </row>
    <row r="3850" spans="1:21" x14ac:dyDescent="0.25">
      <c r="A3850">
        <v>3852</v>
      </c>
      <c r="B3850">
        <f>IF(IFERROR(VLOOKUP(Origen[[#This Row],[Customer ID]],A3851:A7749,1,FALSE),0)&gt;0,1,0)</f>
        <v>0</v>
      </c>
      <c r="C3850">
        <v>50</v>
      </c>
      <c r="D3850" s="1" t="s">
        <v>134</v>
      </c>
      <c r="E3850" s="1" t="str">
        <f>IF(Origen[[#This Row],[Genero Sin Depurar]]="","Desconocido",Origen[[#This Row],[Genero Sin Depurar]])</f>
        <v>Female</v>
      </c>
      <c r="F3850" s="1" t="s">
        <v>101</v>
      </c>
      <c r="G3850" s="1" t="s">
        <v>49</v>
      </c>
      <c r="H3850" s="2">
        <v>52994</v>
      </c>
      <c r="I3850" s="2" t="str">
        <f>TEXT(Origen[[#This Row],[Fecha Compra]],"dddd")</f>
        <v>miércoles</v>
      </c>
      <c r="J3850" s="7" t="str">
        <f>TEXT(MONTH(Origen[[#This Row],[Fecha Compra]]),"MM")</f>
        <v>01</v>
      </c>
      <c r="K3850" s="7">
        <f>YEAR(Origen[[#This Row],[Fecha Compra]])</f>
        <v>2045</v>
      </c>
      <c r="L3850">
        <v>24</v>
      </c>
      <c r="M3850">
        <v>83</v>
      </c>
      <c r="N3850">
        <f>Origen[[#This Row],[Unidades]]*Origen[[#This Row],[PVP]]</f>
        <v>1992</v>
      </c>
      <c r="O3850" s="1" t="s">
        <v>38</v>
      </c>
      <c r="P3850" s="1" t="s">
        <v>26</v>
      </c>
      <c r="Q3850" s="1" t="s">
        <v>51</v>
      </c>
      <c r="R3850" s="1" t="s">
        <v>35</v>
      </c>
      <c r="S3850" s="1" t="s">
        <v>20</v>
      </c>
      <c r="T3850" s="1" t="s">
        <v>68</v>
      </c>
      <c r="U3850" s="1" t="s">
        <v>31</v>
      </c>
    </row>
    <row r="3851" spans="1:21" x14ac:dyDescent="0.25">
      <c r="A3851">
        <v>3853</v>
      </c>
      <c r="B3851">
        <f>IF(IFERROR(VLOOKUP(Origen[[#This Row],[Customer ID]],A3852:A7750,1,FALSE),0)&gt;0,1,0)</f>
        <v>0</v>
      </c>
      <c r="C3851">
        <v>65</v>
      </c>
      <c r="D3851" s="1" t="s">
        <v>134</v>
      </c>
      <c r="E3851" s="1" t="str">
        <f>IF(Origen[[#This Row],[Genero Sin Depurar]]="","Desconocido",Origen[[#This Row],[Genero Sin Depurar]])</f>
        <v>Female</v>
      </c>
      <c r="F3851" s="1" t="s">
        <v>106</v>
      </c>
      <c r="G3851" s="1" t="s">
        <v>49</v>
      </c>
      <c r="H3851" s="2">
        <v>52996</v>
      </c>
      <c r="I3851" s="2" t="str">
        <f>TEXT(Origen[[#This Row],[Fecha Compra]],"dddd")</f>
        <v>viernes</v>
      </c>
      <c r="J3851" s="7" t="str">
        <f>TEXT(MONTH(Origen[[#This Row],[Fecha Compra]]),"MM")</f>
        <v>01</v>
      </c>
      <c r="K3851" s="7">
        <f>YEAR(Origen[[#This Row],[Fecha Compra]])</f>
        <v>2045</v>
      </c>
      <c r="L3851">
        <v>19</v>
      </c>
      <c r="M3851">
        <v>79</v>
      </c>
      <c r="N3851">
        <f>Origen[[#This Row],[Unidades]]*Origen[[#This Row],[PVP]]</f>
        <v>1501</v>
      </c>
      <c r="O3851" s="1" t="s">
        <v>73</v>
      </c>
      <c r="P3851" s="1" t="s">
        <v>26</v>
      </c>
      <c r="Q3851" s="1" t="s">
        <v>82</v>
      </c>
      <c r="R3851" s="1" t="s">
        <v>39</v>
      </c>
      <c r="S3851" s="1" t="s">
        <v>52</v>
      </c>
      <c r="T3851" s="1" t="s">
        <v>28</v>
      </c>
      <c r="U3851" s="1" t="s">
        <v>22</v>
      </c>
    </row>
    <row r="3852" spans="1:21" x14ac:dyDescent="0.25">
      <c r="A3852">
        <v>3854</v>
      </c>
      <c r="B3852">
        <f>IF(IFERROR(VLOOKUP(Origen[[#This Row],[Customer ID]],A3853:A7751,1,FALSE),0)&gt;0,1,0)</f>
        <v>0</v>
      </c>
      <c r="C3852">
        <v>61</v>
      </c>
      <c r="D3852" s="1" t="s">
        <v>134</v>
      </c>
      <c r="E3852" s="1" t="str">
        <f>IF(Origen[[#This Row],[Genero Sin Depurar]]="","Desconocido",Origen[[#This Row],[Genero Sin Depurar]])</f>
        <v>Female</v>
      </c>
      <c r="F3852" s="1" t="s">
        <v>71</v>
      </c>
      <c r="G3852" s="1" t="s">
        <v>49</v>
      </c>
      <c r="H3852" s="2">
        <v>52998</v>
      </c>
      <c r="I3852" s="2" t="str">
        <f>TEXT(Origen[[#This Row],[Fecha Compra]],"dddd")</f>
        <v>domingo</v>
      </c>
      <c r="J3852" s="7" t="str">
        <f>TEXT(MONTH(Origen[[#This Row],[Fecha Compra]]),"MM")</f>
        <v>01</v>
      </c>
      <c r="K3852" s="7">
        <f>YEAR(Origen[[#This Row],[Fecha Compra]])</f>
        <v>2045</v>
      </c>
      <c r="L3852">
        <v>49</v>
      </c>
      <c r="M3852">
        <v>76</v>
      </c>
      <c r="N3852">
        <f>Origen[[#This Row],[Unidades]]*Origen[[#This Row],[PVP]]</f>
        <v>3724</v>
      </c>
      <c r="O3852" s="1" t="s">
        <v>104</v>
      </c>
      <c r="P3852" s="1" t="s">
        <v>26</v>
      </c>
      <c r="Q3852" s="1" t="s">
        <v>75</v>
      </c>
      <c r="R3852" s="1" t="s">
        <v>39</v>
      </c>
      <c r="S3852" s="1" t="s">
        <v>56</v>
      </c>
      <c r="T3852" s="1" t="s">
        <v>68</v>
      </c>
      <c r="U3852" s="1" t="s">
        <v>58</v>
      </c>
    </row>
    <row r="3853" spans="1:21" x14ac:dyDescent="0.25">
      <c r="A3853">
        <v>3855</v>
      </c>
      <c r="B3853">
        <f>IF(IFERROR(VLOOKUP(Origen[[#This Row],[Customer ID]],A3854:A7752,1,FALSE),0)&gt;0,1,0)</f>
        <v>0</v>
      </c>
      <c r="C3853">
        <v>57</v>
      </c>
      <c r="D3853" s="1" t="s">
        <v>134</v>
      </c>
      <c r="E3853" s="1" t="str">
        <f>IF(Origen[[#This Row],[Genero Sin Depurar]]="","Desconocido",Origen[[#This Row],[Genero Sin Depurar]])</f>
        <v>Female</v>
      </c>
      <c r="F3853" s="1" t="s">
        <v>95</v>
      </c>
      <c r="G3853" s="1" t="s">
        <v>4</v>
      </c>
      <c r="H3853" s="2">
        <v>53000</v>
      </c>
      <c r="I3853" s="2" t="str">
        <f>TEXT(Origen[[#This Row],[Fecha Compra]],"dddd")</f>
        <v>martes</v>
      </c>
      <c r="J3853" s="7" t="str">
        <f>TEXT(MONTH(Origen[[#This Row],[Fecha Compra]]),"MM")</f>
        <v>01</v>
      </c>
      <c r="K3853" s="7">
        <f>YEAR(Origen[[#This Row],[Fecha Compra]])</f>
        <v>2045</v>
      </c>
      <c r="L3853">
        <v>4</v>
      </c>
      <c r="M3853">
        <v>20</v>
      </c>
      <c r="N3853">
        <f>Origen[[#This Row],[Unidades]]*Origen[[#This Row],[PVP]]</f>
        <v>80</v>
      </c>
      <c r="O3853" s="1" t="s">
        <v>85</v>
      </c>
      <c r="P3853" s="1" t="s">
        <v>26</v>
      </c>
      <c r="Q3853" s="1" t="s">
        <v>76</v>
      </c>
      <c r="R3853" s="1" t="s">
        <v>19</v>
      </c>
      <c r="S3853" s="1" t="s">
        <v>20</v>
      </c>
      <c r="T3853" s="1" t="s">
        <v>10</v>
      </c>
      <c r="U3853" s="1" t="s">
        <v>31</v>
      </c>
    </row>
    <row r="3854" spans="1:21" x14ac:dyDescent="0.25">
      <c r="A3854">
        <v>3856</v>
      </c>
      <c r="B3854">
        <f>IF(IFERROR(VLOOKUP(Origen[[#This Row],[Customer ID]],A3855:A7753,1,FALSE),0)&gt;0,1,0)</f>
        <v>0</v>
      </c>
      <c r="C3854">
        <v>40</v>
      </c>
      <c r="D3854" s="1" t="s">
        <v>134</v>
      </c>
      <c r="E3854" s="1" t="str">
        <f>IF(Origen[[#This Row],[Genero Sin Depurar]]="","Desconocido",Origen[[#This Row],[Genero Sin Depurar]])</f>
        <v>Female</v>
      </c>
      <c r="F3854" s="1" t="s">
        <v>37</v>
      </c>
      <c r="G3854" s="1" t="s">
        <v>4</v>
      </c>
      <c r="H3854" s="2">
        <v>53002</v>
      </c>
      <c r="I3854" s="2" t="str">
        <f>TEXT(Origen[[#This Row],[Fecha Compra]],"dddd")</f>
        <v>jueves</v>
      </c>
      <c r="J3854" s="7" t="str">
        <f>TEXT(MONTH(Origen[[#This Row],[Fecha Compra]]),"MM")</f>
        <v>01</v>
      </c>
      <c r="K3854" s="7">
        <f>YEAR(Origen[[#This Row],[Fecha Compra]])</f>
        <v>2045</v>
      </c>
      <c r="L3854">
        <v>36</v>
      </c>
      <c r="M3854">
        <v>61</v>
      </c>
      <c r="N3854">
        <f>Origen[[#This Row],[Unidades]]*Origen[[#This Row],[PVP]]</f>
        <v>2196</v>
      </c>
      <c r="O3854" s="1" t="s">
        <v>97</v>
      </c>
      <c r="P3854" s="1" t="s">
        <v>74</v>
      </c>
      <c r="Q3854" s="1" t="s">
        <v>75</v>
      </c>
      <c r="R3854" s="1" t="s">
        <v>35</v>
      </c>
      <c r="S3854" s="1" t="s">
        <v>27</v>
      </c>
      <c r="T3854" s="1" t="s">
        <v>15</v>
      </c>
      <c r="U3854" s="1" t="s">
        <v>40</v>
      </c>
    </row>
    <row r="3855" spans="1:21" x14ac:dyDescent="0.25">
      <c r="A3855">
        <v>3857</v>
      </c>
      <c r="B3855">
        <f>IF(IFERROR(VLOOKUP(Origen[[#This Row],[Customer ID]],A3856:A7754,1,FALSE),0)&gt;0,1,0)</f>
        <v>0</v>
      </c>
      <c r="C3855">
        <v>39</v>
      </c>
      <c r="D3855" s="1" t="s">
        <v>134</v>
      </c>
      <c r="E3855" s="1" t="str">
        <f>IF(Origen[[#This Row],[Genero Sin Depurar]]="","Desconocido",Origen[[#This Row],[Genero Sin Depurar]])</f>
        <v>Female</v>
      </c>
      <c r="F3855" s="1" t="s">
        <v>23</v>
      </c>
      <c r="G3855" s="1" t="s">
        <v>24</v>
      </c>
      <c r="H3855" s="2">
        <v>53004</v>
      </c>
      <c r="I3855" s="2" t="str">
        <f>TEXT(Origen[[#This Row],[Fecha Compra]],"dddd")</f>
        <v>sábado</v>
      </c>
      <c r="J3855" s="7" t="str">
        <f>TEXT(MONTH(Origen[[#This Row],[Fecha Compra]]),"MM")</f>
        <v>01</v>
      </c>
      <c r="K3855" s="7">
        <f>YEAR(Origen[[#This Row],[Fecha Compra]])</f>
        <v>2045</v>
      </c>
      <c r="L3855">
        <v>8</v>
      </c>
      <c r="M3855">
        <v>78</v>
      </c>
      <c r="N3855">
        <f>Origen[[#This Row],[Unidades]]*Origen[[#This Row],[PVP]]</f>
        <v>624</v>
      </c>
      <c r="O3855" s="1" t="s">
        <v>123</v>
      </c>
      <c r="P3855" s="1" t="s">
        <v>18</v>
      </c>
      <c r="Q3855" s="1" t="s">
        <v>92</v>
      </c>
      <c r="R3855" s="1" t="s">
        <v>35</v>
      </c>
      <c r="S3855" s="1" t="s">
        <v>20</v>
      </c>
      <c r="T3855" s="1" t="s">
        <v>68</v>
      </c>
      <c r="U3855" s="1" t="s">
        <v>40</v>
      </c>
    </row>
    <row r="3856" spans="1:21" x14ac:dyDescent="0.25">
      <c r="A3856">
        <v>3858</v>
      </c>
      <c r="B3856">
        <f>IF(IFERROR(VLOOKUP(Origen[[#This Row],[Customer ID]],A3857:A7755,1,FALSE),0)&gt;0,1,0)</f>
        <v>0</v>
      </c>
      <c r="C3856">
        <v>42</v>
      </c>
      <c r="D3856" s="1" t="s">
        <v>134</v>
      </c>
      <c r="E3856" s="1" t="str">
        <f>IF(Origen[[#This Row],[Genero Sin Depurar]]="","Desconocido",Origen[[#This Row],[Genero Sin Depurar]])</f>
        <v>Female</v>
      </c>
      <c r="F3856" s="1" t="s">
        <v>106</v>
      </c>
      <c r="G3856" s="1" t="s">
        <v>49</v>
      </c>
      <c r="H3856" s="2">
        <v>53006</v>
      </c>
      <c r="I3856" s="2" t="str">
        <f>TEXT(Origen[[#This Row],[Fecha Compra]],"dddd")</f>
        <v>lunes</v>
      </c>
      <c r="J3856" s="7" t="str">
        <f>TEXT(MONTH(Origen[[#This Row],[Fecha Compra]]),"MM")</f>
        <v>01</v>
      </c>
      <c r="K3856" s="7">
        <f>YEAR(Origen[[#This Row],[Fecha Compra]])</f>
        <v>2045</v>
      </c>
      <c r="L3856">
        <v>29</v>
      </c>
      <c r="M3856">
        <v>21</v>
      </c>
      <c r="N3856">
        <f>Origen[[#This Row],[Unidades]]*Origen[[#This Row],[PVP]]</f>
        <v>609</v>
      </c>
      <c r="O3856" s="1" t="s">
        <v>87</v>
      </c>
      <c r="P3856" s="1" t="s">
        <v>18</v>
      </c>
      <c r="Q3856" s="1" t="s">
        <v>116</v>
      </c>
      <c r="R3856" s="1" t="s">
        <v>35</v>
      </c>
      <c r="S3856" s="1" t="s">
        <v>56</v>
      </c>
      <c r="T3856" s="1" t="s">
        <v>21</v>
      </c>
      <c r="U3856" s="1" t="s">
        <v>79</v>
      </c>
    </row>
    <row r="3857" spans="1:21" x14ac:dyDescent="0.25">
      <c r="A3857">
        <v>3859</v>
      </c>
      <c r="B3857">
        <f>IF(IFERROR(VLOOKUP(Origen[[#This Row],[Customer ID]],A3858:A7756,1,FALSE),0)&gt;0,1,0)</f>
        <v>0</v>
      </c>
      <c r="C3857">
        <v>30</v>
      </c>
      <c r="D3857" s="1" t="s">
        <v>134</v>
      </c>
      <c r="E3857" s="1" t="str">
        <f>IF(Origen[[#This Row],[Genero Sin Depurar]]="","Desconocido",Origen[[#This Row],[Genero Sin Depurar]])</f>
        <v>Female</v>
      </c>
      <c r="F3857" s="1" t="s">
        <v>95</v>
      </c>
      <c r="G3857" s="1" t="s">
        <v>4</v>
      </c>
      <c r="H3857" s="2">
        <v>53008</v>
      </c>
      <c r="I3857" s="2" t="str">
        <f>TEXT(Origen[[#This Row],[Fecha Compra]],"dddd")</f>
        <v>miércoles</v>
      </c>
      <c r="J3857" s="7" t="str">
        <f>TEXT(MONTH(Origen[[#This Row],[Fecha Compra]]),"MM")</f>
        <v>01</v>
      </c>
      <c r="K3857" s="7">
        <f>YEAR(Origen[[#This Row],[Fecha Compra]])</f>
        <v>2045</v>
      </c>
      <c r="L3857">
        <v>26</v>
      </c>
      <c r="M3857">
        <v>77</v>
      </c>
      <c r="N3857">
        <f>Origen[[#This Row],[Unidades]]*Origen[[#This Row],[PVP]]</f>
        <v>2002</v>
      </c>
      <c r="O3857" s="1" t="s">
        <v>50</v>
      </c>
      <c r="P3857" s="1" t="s">
        <v>26</v>
      </c>
      <c r="Q3857" s="1" t="s">
        <v>60</v>
      </c>
      <c r="R3857" s="1" t="s">
        <v>8</v>
      </c>
      <c r="S3857" s="1" t="s">
        <v>56</v>
      </c>
      <c r="T3857" s="1" t="s">
        <v>21</v>
      </c>
      <c r="U3857" s="1" t="s">
        <v>40</v>
      </c>
    </row>
    <row r="3858" spans="1:21" x14ac:dyDescent="0.25">
      <c r="A3858">
        <v>3860</v>
      </c>
      <c r="B3858">
        <f>IF(IFERROR(VLOOKUP(Origen[[#This Row],[Customer ID]],A3859:A7757,1,FALSE),0)&gt;0,1,0)</f>
        <v>0</v>
      </c>
      <c r="C3858">
        <v>65</v>
      </c>
      <c r="D3858" s="1" t="s">
        <v>134</v>
      </c>
      <c r="E3858" s="1" t="str">
        <f>IF(Origen[[#This Row],[Genero Sin Depurar]]="","Desconocido",Origen[[#This Row],[Genero Sin Depurar]])</f>
        <v>Female</v>
      </c>
      <c r="F3858" s="1" t="s">
        <v>41</v>
      </c>
      <c r="G3858" s="1" t="s">
        <v>4</v>
      </c>
      <c r="H3858" s="2">
        <v>53010</v>
      </c>
      <c r="I3858" s="2" t="str">
        <f>TEXT(Origen[[#This Row],[Fecha Compra]],"dddd")</f>
        <v>viernes</v>
      </c>
      <c r="J3858" s="7" t="str">
        <f>TEXT(MONTH(Origen[[#This Row],[Fecha Compra]]),"MM")</f>
        <v>01</v>
      </c>
      <c r="K3858" s="7">
        <f>YEAR(Origen[[#This Row],[Fecha Compra]])</f>
        <v>2045</v>
      </c>
      <c r="L3858">
        <v>47</v>
      </c>
      <c r="M3858">
        <v>88</v>
      </c>
      <c r="N3858">
        <f>Origen[[#This Row],[Unidades]]*Origen[[#This Row],[PVP]]</f>
        <v>4136</v>
      </c>
      <c r="O3858" s="1" t="s">
        <v>73</v>
      </c>
      <c r="P3858" s="1" t="s">
        <v>18</v>
      </c>
      <c r="Q3858" s="1" t="s">
        <v>126</v>
      </c>
      <c r="R3858" s="1" t="s">
        <v>39</v>
      </c>
      <c r="S3858" s="1" t="s">
        <v>52</v>
      </c>
      <c r="T3858" s="1" t="s">
        <v>57</v>
      </c>
      <c r="U3858" s="1" t="s">
        <v>58</v>
      </c>
    </row>
    <row r="3859" spans="1:21" x14ac:dyDescent="0.25">
      <c r="A3859">
        <v>3861</v>
      </c>
      <c r="B3859">
        <f>IF(IFERROR(VLOOKUP(Origen[[#This Row],[Customer ID]],A3860:A7758,1,FALSE),0)&gt;0,1,0)</f>
        <v>0</v>
      </c>
      <c r="C3859">
        <v>57</v>
      </c>
      <c r="D3859" s="1" t="s">
        <v>134</v>
      </c>
      <c r="E3859" s="1" t="str">
        <f>IF(Origen[[#This Row],[Genero Sin Depurar]]="","Desconocido",Origen[[#This Row],[Genero Sin Depurar]])</f>
        <v>Female</v>
      </c>
      <c r="F3859" s="1" t="s">
        <v>71</v>
      </c>
      <c r="G3859" s="1" t="s">
        <v>49</v>
      </c>
      <c r="H3859" s="2">
        <v>53012</v>
      </c>
      <c r="I3859" s="2" t="str">
        <f>TEXT(Origen[[#This Row],[Fecha Compra]],"dddd")</f>
        <v>domingo</v>
      </c>
      <c r="J3859" s="7" t="str">
        <f>TEXT(MONTH(Origen[[#This Row],[Fecha Compra]]),"MM")</f>
        <v>01</v>
      </c>
      <c r="K3859" s="7">
        <f>YEAR(Origen[[#This Row],[Fecha Compra]])</f>
        <v>2045</v>
      </c>
      <c r="L3859">
        <v>44</v>
      </c>
      <c r="M3859">
        <v>64</v>
      </c>
      <c r="N3859">
        <f>Origen[[#This Row],[Unidades]]*Origen[[#This Row],[PVP]]</f>
        <v>2816</v>
      </c>
      <c r="O3859" s="1" t="s">
        <v>120</v>
      </c>
      <c r="P3859" s="1" t="s">
        <v>26</v>
      </c>
      <c r="Q3859" s="1" t="s">
        <v>30</v>
      </c>
      <c r="R3859" s="1" t="s">
        <v>35</v>
      </c>
      <c r="S3859" s="1" t="s">
        <v>27</v>
      </c>
      <c r="T3859" s="1" t="s">
        <v>15</v>
      </c>
      <c r="U3859" s="1" t="s">
        <v>31</v>
      </c>
    </row>
    <row r="3860" spans="1:21" x14ac:dyDescent="0.25">
      <c r="A3860">
        <v>3862</v>
      </c>
      <c r="B3860">
        <f>IF(IFERROR(VLOOKUP(Origen[[#This Row],[Customer ID]],A3861:A7759,1,FALSE),0)&gt;0,1,0)</f>
        <v>0</v>
      </c>
      <c r="C3860">
        <v>64</v>
      </c>
      <c r="D3860" s="1" t="s">
        <v>134</v>
      </c>
      <c r="E3860" s="1" t="str">
        <f>IF(Origen[[#This Row],[Genero Sin Depurar]]="","Desconocido",Origen[[#This Row],[Genero Sin Depurar]])</f>
        <v>Female</v>
      </c>
      <c r="F3860" s="1" t="s">
        <v>84</v>
      </c>
      <c r="G3860" s="1" t="s">
        <v>45</v>
      </c>
      <c r="H3860" s="2">
        <v>53014</v>
      </c>
      <c r="I3860" s="2" t="str">
        <f>TEXT(Origen[[#This Row],[Fecha Compra]],"dddd")</f>
        <v>martes</v>
      </c>
      <c r="J3860" s="7" t="str">
        <f>TEXT(MONTH(Origen[[#This Row],[Fecha Compra]]),"MM")</f>
        <v>01</v>
      </c>
      <c r="K3860" s="7">
        <f>YEAR(Origen[[#This Row],[Fecha Compra]])</f>
        <v>2045</v>
      </c>
      <c r="L3860">
        <v>49</v>
      </c>
      <c r="M3860">
        <v>57</v>
      </c>
      <c r="N3860">
        <f>Origen[[#This Row],[Unidades]]*Origen[[#This Row],[PVP]]</f>
        <v>2793</v>
      </c>
      <c r="O3860" s="1" t="s">
        <v>33</v>
      </c>
      <c r="P3860" s="1" t="s">
        <v>26</v>
      </c>
      <c r="Q3860" s="1" t="s">
        <v>116</v>
      </c>
      <c r="R3860" s="1" t="s">
        <v>19</v>
      </c>
      <c r="S3860" s="1" t="s">
        <v>36</v>
      </c>
      <c r="T3860" s="1" t="s">
        <v>21</v>
      </c>
      <c r="U3860" s="1" t="s">
        <v>70</v>
      </c>
    </row>
    <row r="3861" spans="1:21" x14ac:dyDescent="0.25">
      <c r="A3861">
        <v>3863</v>
      </c>
      <c r="B3861">
        <f>IF(IFERROR(VLOOKUP(Origen[[#This Row],[Customer ID]],A3862:A7760,1,FALSE),0)&gt;0,1,0)</f>
        <v>0</v>
      </c>
      <c r="C3861">
        <v>56</v>
      </c>
      <c r="D3861" s="1" t="s">
        <v>134</v>
      </c>
      <c r="E3861" s="1" t="str">
        <f>IF(Origen[[#This Row],[Genero Sin Depurar]]="","Desconocido",Origen[[#This Row],[Genero Sin Depurar]])</f>
        <v>Female</v>
      </c>
      <c r="F3861" s="1" t="s">
        <v>37</v>
      </c>
      <c r="G3861" s="1" t="s">
        <v>4</v>
      </c>
      <c r="H3861" s="2">
        <v>53016</v>
      </c>
      <c r="I3861" s="2" t="str">
        <f>TEXT(Origen[[#This Row],[Fecha Compra]],"dddd")</f>
        <v>jueves</v>
      </c>
      <c r="J3861" s="7" t="str">
        <f>TEXT(MONTH(Origen[[#This Row],[Fecha Compra]]),"MM")</f>
        <v>01</v>
      </c>
      <c r="K3861" s="7">
        <f>YEAR(Origen[[#This Row],[Fecha Compra]])</f>
        <v>2045</v>
      </c>
      <c r="L3861">
        <v>9</v>
      </c>
      <c r="M3861">
        <v>49</v>
      </c>
      <c r="N3861">
        <f>Origen[[#This Row],[Unidades]]*Origen[[#This Row],[PVP]]</f>
        <v>441</v>
      </c>
      <c r="O3861" s="1" t="s">
        <v>117</v>
      </c>
      <c r="P3861" s="1" t="s">
        <v>6</v>
      </c>
      <c r="Q3861" s="1" t="s">
        <v>30</v>
      </c>
      <c r="R3861" s="1" t="s">
        <v>8</v>
      </c>
      <c r="S3861" s="1" t="s">
        <v>27</v>
      </c>
      <c r="T3861" s="1" t="s">
        <v>10</v>
      </c>
      <c r="U3861" s="1" t="s">
        <v>70</v>
      </c>
    </row>
    <row r="3862" spans="1:21" x14ac:dyDescent="0.25">
      <c r="A3862">
        <v>3864</v>
      </c>
      <c r="B3862">
        <f>IF(IFERROR(VLOOKUP(Origen[[#This Row],[Customer ID]],A3863:A7761,1,FALSE),0)&gt;0,1,0)</f>
        <v>0</v>
      </c>
      <c r="C3862">
        <v>40</v>
      </c>
      <c r="D3862" s="1" t="s">
        <v>134</v>
      </c>
      <c r="E3862" s="1" t="str">
        <f>IF(Origen[[#This Row],[Genero Sin Depurar]]="","Desconocido",Origen[[#This Row],[Genero Sin Depurar]])</f>
        <v>Female</v>
      </c>
      <c r="F3862" s="1" t="s">
        <v>101</v>
      </c>
      <c r="G3862" s="1" t="s">
        <v>49</v>
      </c>
      <c r="H3862" s="2">
        <v>53018</v>
      </c>
      <c r="I3862" s="2" t="str">
        <f>TEXT(Origen[[#This Row],[Fecha Compra]],"dddd")</f>
        <v>sábado</v>
      </c>
      <c r="J3862" s="7" t="str">
        <f>TEXT(MONTH(Origen[[#This Row],[Fecha Compra]]),"MM")</f>
        <v>01</v>
      </c>
      <c r="K3862" s="7">
        <f>YEAR(Origen[[#This Row],[Fecha Compra]])</f>
        <v>2045</v>
      </c>
      <c r="L3862">
        <v>28</v>
      </c>
      <c r="M3862">
        <v>35</v>
      </c>
      <c r="N3862">
        <f>Origen[[#This Row],[Unidades]]*Origen[[#This Row],[PVP]]</f>
        <v>980</v>
      </c>
      <c r="O3862" s="1" t="s">
        <v>64</v>
      </c>
      <c r="P3862" s="1" t="s">
        <v>26</v>
      </c>
      <c r="Q3862" s="1" t="s">
        <v>103</v>
      </c>
      <c r="R3862" s="1" t="s">
        <v>35</v>
      </c>
      <c r="S3862" s="1" t="s">
        <v>20</v>
      </c>
      <c r="T3862" s="1" t="s">
        <v>15</v>
      </c>
      <c r="U3862" s="1" t="s">
        <v>11</v>
      </c>
    </row>
    <row r="3863" spans="1:21" x14ac:dyDescent="0.25">
      <c r="A3863">
        <v>3865</v>
      </c>
      <c r="B3863">
        <f>IF(IFERROR(VLOOKUP(Origen[[#This Row],[Customer ID]],A3864:A7762,1,FALSE),0)&gt;0,1,0)</f>
        <v>0</v>
      </c>
      <c r="C3863">
        <v>55</v>
      </c>
      <c r="D3863" s="1" t="s">
        <v>134</v>
      </c>
      <c r="E3863" s="1" t="str">
        <f>IF(Origen[[#This Row],[Genero Sin Depurar]]="","Desconocido",Origen[[#This Row],[Genero Sin Depurar]])</f>
        <v>Female</v>
      </c>
      <c r="F3863" s="1" t="s">
        <v>95</v>
      </c>
      <c r="G3863" s="1" t="s">
        <v>4</v>
      </c>
      <c r="H3863" s="2">
        <v>53020</v>
      </c>
      <c r="I3863" s="2" t="str">
        <f>TEXT(Origen[[#This Row],[Fecha Compra]],"dddd")</f>
        <v>lunes</v>
      </c>
      <c r="J3863" s="7" t="str">
        <f>TEXT(MONTH(Origen[[#This Row],[Fecha Compra]]),"MM")</f>
        <v>01</v>
      </c>
      <c r="K3863" s="7">
        <f>YEAR(Origen[[#This Row],[Fecha Compra]])</f>
        <v>2045</v>
      </c>
      <c r="L3863">
        <v>1</v>
      </c>
      <c r="M3863">
        <v>99</v>
      </c>
      <c r="N3863">
        <f>Origen[[#This Row],[Unidades]]*Origen[[#This Row],[PVP]]</f>
        <v>99</v>
      </c>
      <c r="O3863" s="1" t="s">
        <v>33</v>
      </c>
      <c r="P3863" s="1" t="s">
        <v>18</v>
      </c>
      <c r="Q3863" s="1" t="s">
        <v>126</v>
      </c>
      <c r="R3863" s="1" t="s">
        <v>8</v>
      </c>
      <c r="S3863" s="1" t="s">
        <v>9</v>
      </c>
      <c r="T3863" s="1" t="s">
        <v>68</v>
      </c>
      <c r="U3863" s="1" t="s">
        <v>11</v>
      </c>
    </row>
    <row r="3864" spans="1:21" x14ac:dyDescent="0.25">
      <c r="A3864">
        <v>3866</v>
      </c>
      <c r="B3864">
        <f>IF(IFERROR(VLOOKUP(Origen[[#This Row],[Customer ID]],A3865:A7763,1,FALSE),0)&gt;0,1,0)</f>
        <v>0</v>
      </c>
      <c r="C3864">
        <v>25</v>
      </c>
      <c r="D3864" s="1" t="s">
        <v>134</v>
      </c>
      <c r="E3864" s="1" t="str">
        <f>IF(Origen[[#This Row],[Genero Sin Depurar]]="","Desconocido",Origen[[#This Row],[Genero Sin Depurar]])</f>
        <v>Female</v>
      </c>
      <c r="F3864" s="1" t="s">
        <v>41</v>
      </c>
      <c r="G3864" s="1" t="s">
        <v>4</v>
      </c>
      <c r="H3864" s="2">
        <v>53022</v>
      </c>
      <c r="I3864" s="2" t="str">
        <f>TEXT(Origen[[#This Row],[Fecha Compra]],"dddd")</f>
        <v>miércoles</v>
      </c>
      <c r="J3864" s="7" t="str">
        <f>TEXT(MONTH(Origen[[#This Row],[Fecha Compra]]),"MM")</f>
        <v>01</v>
      </c>
      <c r="K3864" s="7">
        <f>YEAR(Origen[[#This Row],[Fecha Compra]])</f>
        <v>2045</v>
      </c>
      <c r="L3864">
        <v>28</v>
      </c>
      <c r="M3864">
        <v>42</v>
      </c>
      <c r="N3864">
        <f>Origen[[#This Row],[Unidades]]*Origen[[#This Row],[PVP]]</f>
        <v>1176</v>
      </c>
      <c r="O3864" s="1" t="s">
        <v>127</v>
      </c>
      <c r="P3864" s="1" t="s">
        <v>26</v>
      </c>
      <c r="Q3864" s="1" t="s">
        <v>60</v>
      </c>
      <c r="R3864" s="1" t="s">
        <v>19</v>
      </c>
      <c r="S3864" s="1" t="s">
        <v>56</v>
      </c>
      <c r="T3864" s="1" t="s">
        <v>15</v>
      </c>
      <c r="U3864" s="1" t="s">
        <v>79</v>
      </c>
    </row>
    <row r="3865" spans="1:21" x14ac:dyDescent="0.25">
      <c r="A3865">
        <v>3867</v>
      </c>
      <c r="B3865">
        <f>IF(IFERROR(VLOOKUP(Origen[[#This Row],[Customer ID]],A3866:A7764,1,FALSE),0)&gt;0,1,0)</f>
        <v>0</v>
      </c>
      <c r="C3865">
        <v>58</v>
      </c>
      <c r="D3865" s="1" t="s">
        <v>134</v>
      </c>
      <c r="E3865" s="1" t="str">
        <f>IF(Origen[[#This Row],[Genero Sin Depurar]]="","Desconocido",Origen[[#This Row],[Genero Sin Depurar]])</f>
        <v>Female</v>
      </c>
      <c r="F3865" s="1" t="s">
        <v>106</v>
      </c>
      <c r="G3865" s="1" t="s">
        <v>49</v>
      </c>
      <c r="H3865" s="2">
        <v>53024</v>
      </c>
      <c r="I3865" s="2" t="str">
        <f>TEXT(Origen[[#This Row],[Fecha Compra]],"dddd")</f>
        <v>viernes</v>
      </c>
      <c r="J3865" s="7" t="str">
        <f>TEXT(MONTH(Origen[[#This Row],[Fecha Compra]]),"MM")</f>
        <v>01</v>
      </c>
      <c r="K3865" s="7">
        <f>YEAR(Origen[[#This Row],[Fecha Compra]])</f>
        <v>2045</v>
      </c>
      <c r="L3865">
        <v>33</v>
      </c>
      <c r="M3865">
        <v>32</v>
      </c>
      <c r="N3865">
        <f>Origen[[#This Row],[Unidades]]*Origen[[#This Row],[PVP]]</f>
        <v>1056</v>
      </c>
      <c r="O3865" s="1" t="s">
        <v>102</v>
      </c>
      <c r="P3865" s="1" t="s">
        <v>26</v>
      </c>
      <c r="Q3865" s="1" t="s">
        <v>100</v>
      </c>
      <c r="R3865" s="1" t="s">
        <v>8</v>
      </c>
      <c r="S3865" s="1" t="s">
        <v>52</v>
      </c>
      <c r="T3865" s="1" t="s">
        <v>21</v>
      </c>
      <c r="U3865" s="1" t="s">
        <v>11</v>
      </c>
    </row>
    <row r="3866" spans="1:21" x14ac:dyDescent="0.25">
      <c r="A3866">
        <v>3868</v>
      </c>
      <c r="B3866">
        <f>IF(IFERROR(VLOOKUP(Origen[[#This Row],[Customer ID]],A3867:A7765,1,FALSE),0)&gt;0,1,0)</f>
        <v>0</v>
      </c>
      <c r="C3866">
        <v>46</v>
      </c>
      <c r="D3866" s="1" t="s">
        <v>134</v>
      </c>
      <c r="E3866" s="1" t="str">
        <f>IF(Origen[[#This Row],[Genero Sin Depurar]]="","Desconocido",Origen[[#This Row],[Genero Sin Depurar]])</f>
        <v>Female</v>
      </c>
      <c r="F3866" s="1" t="s">
        <v>84</v>
      </c>
      <c r="G3866" s="1" t="s">
        <v>45</v>
      </c>
      <c r="H3866" s="2">
        <v>53026</v>
      </c>
      <c r="I3866" s="2" t="str">
        <f>TEXT(Origen[[#This Row],[Fecha Compra]],"dddd")</f>
        <v>domingo</v>
      </c>
      <c r="J3866" s="7" t="str">
        <f>TEXT(MONTH(Origen[[#This Row],[Fecha Compra]]),"MM")</f>
        <v>01</v>
      </c>
      <c r="K3866" s="7">
        <f>YEAR(Origen[[#This Row],[Fecha Compra]])</f>
        <v>2045</v>
      </c>
      <c r="L3866">
        <v>28</v>
      </c>
      <c r="M3866">
        <v>21</v>
      </c>
      <c r="N3866">
        <f>Origen[[#This Row],[Unidades]]*Origen[[#This Row],[PVP]]</f>
        <v>588</v>
      </c>
      <c r="O3866" s="1" t="s">
        <v>110</v>
      </c>
      <c r="P3866" s="1" t="s">
        <v>6</v>
      </c>
      <c r="Q3866" s="1" t="s">
        <v>75</v>
      </c>
      <c r="R3866" s="1" t="s">
        <v>35</v>
      </c>
      <c r="S3866" s="1" t="s">
        <v>36</v>
      </c>
      <c r="T3866" s="1" t="s">
        <v>21</v>
      </c>
      <c r="U3866" s="1" t="s">
        <v>70</v>
      </c>
    </row>
    <row r="3867" spans="1:21" x14ac:dyDescent="0.25">
      <c r="A3867">
        <v>3869</v>
      </c>
      <c r="B3867">
        <f>IF(IFERROR(VLOOKUP(Origen[[#This Row],[Customer ID]],A3868:A7766,1,FALSE),0)&gt;0,1,0)</f>
        <v>0</v>
      </c>
      <c r="C3867">
        <v>18</v>
      </c>
      <c r="D3867" s="1" t="s">
        <v>134</v>
      </c>
      <c r="E3867" s="1" t="str">
        <f>IF(Origen[[#This Row],[Genero Sin Depurar]]="","Desconocido",Origen[[#This Row],[Genero Sin Depurar]])</f>
        <v>Female</v>
      </c>
      <c r="F3867" s="1" t="s">
        <v>63</v>
      </c>
      <c r="G3867" s="1" t="s">
        <v>4</v>
      </c>
      <c r="H3867" s="2">
        <v>53028</v>
      </c>
      <c r="I3867" s="2" t="str">
        <f>TEXT(Origen[[#This Row],[Fecha Compra]],"dddd")</f>
        <v>martes</v>
      </c>
      <c r="J3867" s="7" t="str">
        <f>TEXT(MONTH(Origen[[#This Row],[Fecha Compra]]),"MM")</f>
        <v>01</v>
      </c>
      <c r="K3867" s="7">
        <f>YEAR(Origen[[#This Row],[Fecha Compra]])</f>
        <v>2045</v>
      </c>
      <c r="L3867">
        <v>9</v>
      </c>
      <c r="M3867">
        <v>29</v>
      </c>
      <c r="N3867">
        <f>Origen[[#This Row],[Unidades]]*Origen[[#This Row],[PVP]]</f>
        <v>261</v>
      </c>
      <c r="O3867" s="1" t="s">
        <v>110</v>
      </c>
      <c r="P3867" s="1" t="s">
        <v>74</v>
      </c>
      <c r="Q3867" s="1" t="s">
        <v>118</v>
      </c>
      <c r="R3867" s="1" t="s">
        <v>8</v>
      </c>
      <c r="S3867" s="1" t="s">
        <v>52</v>
      </c>
      <c r="T3867" s="1" t="s">
        <v>15</v>
      </c>
      <c r="U3867" s="1" t="s">
        <v>31</v>
      </c>
    </row>
    <row r="3868" spans="1:21" x14ac:dyDescent="0.25">
      <c r="A3868">
        <v>3870</v>
      </c>
      <c r="B3868">
        <f>IF(IFERROR(VLOOKUP(Origen[[#This Row],[Customer ID]],A3869:A7767,1,FALSE),0)&gt;0,1,0)</f>
        <v>0</v>
      </c>
      <c r="C3868">
        <v>26</v>
      </c>
      <c r="D3868" s="1" t="s">
        <v>134</v>
      </c>
      <c r="E3868" s="1" t="str">
        <f>IF(Origen[[#This Row],[Genero Sin Depurar]]="","Desconocido",Origen[[#This Row],[Genero Sin Depurar]])</f>
        <v>Female</v>
      </c>
      <c r="F3868" s="1" t="s">
        <v>44</v>
      </c>
      <c r="G3868" s="1" t="s">
        <v>45</v>
      </c>
      <c r="H3868" s="2">
        <v>53030</v>
      </c>
      <c r="I3868" s="2" t="str">
        <f>TEXT(Origen[[#This Row],[Fecha Compra]],"dddd")</f>
        <v>jueves</v>
      </c>
      <c r="J3868" s="7" t="str">
        <f>TEXT(MONTH(Origen[[#This Row],[Fecha Compra]]),"MM")</f>
        <v>01</v>
      </c>
      <c r="K3868" s="7">
        <f>YEAR(Origen[[#This Row],[Fecha Compra]])</f>
        <v>2045</v>
      </c>
      <c r="L3868">
        <v>28</v>
      </c>
      <c r="M3868">
        <v>64</v>
      </c>
      <c r="N3868">
        <f>Origen[[#This Row],[Unidades]]*Origen[[#This Row],[PVP]]</f>
        <v>1792</v>
      </c>
      <c r="O3868" s="1" t="s">
        <v>99</v>
      </c>
      <c r="P3868" s="1" t="s">
        <v>6</v>
      </c>
      <c r="Q3868" s="1" t="s">
        <v>91</v>
      </c>
      <c r="R3868" s="1" t="s">
        <v>19</v>
      </c>
      <c r="S3868" s="1" t="s">
        <v>20</v>
      </c>
      <c r="T3868" s="1" t="s">
        <v>57</v>
      </c>
      <c r="U3868" s="1" t="s">
        <v>31</v>
      </c>
    </row>
    <row r="3869" spans="1:21" x14ac:dyDescent="0.25">
      <c r="A3869">
        <v>3871</v>
      </c>
      <c r="B3869">
        <f>IF(IFERROR(VLOOKUP(Origen[[#This Row],[Customer ID]],A3870:A7768,1,FALSE),0)&gt;0,1,0)</f>
        <v>0</v>
      </c>
      <c r="C3869">
        <v>61</v>
      </c>
      <c r="D3869" s="1" t="s">
        <v>134</v>
      </c>
      <c r="E3869" s="1" t="str">
        <f>IF(Origen[[#This Row],[Genero Sin Depurar]]="","Desconocido",Origen[[#This Row],[Genero Sin Depurar]])</f>
        <v>Female</v>
      </c>
      <c r="F3869" s="1" t="s">
        <v>23</v>
      </c>
      <c r="G3869" s="1" t="s">
        <v>24</v>
      </c>
      <c r="H3869" s="2">
        <v>53032</v>
      </c>
      <c r="I3869" s="2" t="str">
        <f>TEXT(Origen[[#This Row],[Fecha Compra]],"dddd")</f>
        <v>sábado</v>
      </c>
      <c r="J3869" s="7" t="str">
        <f>TEXT(MONTH(Origen[[#This Row],[Fecha Compra]]),"MM")</f>
        <v>01</v>
      </c>
      <c r="K3869" s="7">
        <f>YEAR(Origen[[#This Row],[Fecha Compra]])</f>
        <v>2045</v>
      </c>
      <c r="L3869">
        <v>19</v>
      </c>
      <c r="M3869">
        <v>46</v>
      </c>
      <c r="N3869">
        <f>Origen[[#This Row],[Unidades]]*Origen[[#This Row],[PVP]]</f>
        <v>874</v>
      </c>
      <c r="O3869" s="1" t="s">
        <v>105</v>
      </c>
      <c r="P3869" s="1" t="s">
        <v>6</v>
      </c>
      <c r="Q3869" s="1" t="s">
        <v>75</v>
      </c>
      <c r="R3869" s="1" t="s">
        <v>39</v>
      </c>
      <c r="S3869" s="1" t="s">
        <v>27</v>
      </c>
      <c r="T3869" s="1" t="s">
        <v>15</v>
      </c>
      <c r="U3869" s="1" t="s">
        <v>79</v>
      </c>
    </row>
    <row r="3870" spans="1:21" x14ac:dyDescent="0.25">
      <c r="A3870">
        <v>3872</v>
      </c>
      <c r="B3870">
        <f>IF(IFERROR(VLOOKUP(Origen[[#This Row],[Customer ID]],A3871:A7769,1,FALSE),0)&gt;0,1,0)</f>
        <v>0</v>
      </c>
      <c r="C3870">
        <v>55</v>
      </c>
      <c r="D3870" s="1" t="s">
        <v>134</v>
      </c>
      <c r="E3870" s="1" t="str">
        <f>IF(Origen[[#This Row],[Genero Sin Depurar]]="","Desconocido",Origen[[#This Row],[Genero Sin Depurar]])</f>
        <v>Female</v>
      </c>
      <c r="F3870" s="1" t="s">
        <v>95</v>
      </c>
      <c r="G3870" s="1" t="s">
        <v>4</v>
      </c>
      <c r="H3870" s="2">
        <v>53034</v>
      </c>
      <c r="I3870" s="2" t="str">
        <f>TEXT(Origen[[#This Row],[Fecha Compra]],"dddd")</f>
        <v>lunes</v>
      </c>
      <c r="J3870" s="7" t="str">
        <f>TEXT(MONTH(Origen[[#This Row],[Fecha Compra]]),"MM")</f>
        <v>01</v>
      </c>
      <c r="K3870" s="7">
        <f>YEAR(Origen[[#This Row],[Fecha Compra]])</f>
        <v>2045</v>
      </c>
      <c r="L3870">
        <v>20</v>
      </c>
      <c r="M3870">
        <v>97</v>
      </c>
      <c r="N3870">
        <f>Origen[[#This Row],[Unidades]]*Origen[[#This Row],[PVP]]</f>
        <v>1940</v>
      </c>
      <c r="O3870" s="1" t="s">
        <v>130</v>
      </c>
      <c r="P3870" s="1" t="s">
        <v>26</v>
      </c>
      <c r="Q3870" s="1" t="s">
        <v>76</v>
      </c>
      <c r="R3870" s="1" t="s">
        <v>39</v>
      </c>
      <c r="S3870" s="1" t="s">
        <v>52</v>
      </c>
      <c r="T3870" s="1" t="s">
        <v>57</v>
      </c>
      <c r="U3870" s="1" t="s">
        <v>79</v>
      </c>
    </row>
    <row r="3871" spans="1:21" x14ac:dyDescent="0.25">
      <c r="A3871">
        <v>3873</v>
      </c>
      <c r="B3871">
        <f>IF(IFERROR(VLOOKUP(Origen[[#This Row],[Customer ID]],A3872:A7770,1,FALSE),0)&gt;0,1,0)</f>
        <v>0</v>
      </c>
      <c r="C3871">
        <v>41</v>
      </c>
      <c r="D3871" s="1" t="s">
        <v>134</v>
      </c>
      <c r="E3871" s="1" t="str">
        <f>IF(Origen[[#This Row],[Genero Sin Depurar]]="","Desconocido",Origen[[#This Row],[Genero Sin Depurar]])</f>
        <v>Female</v>
      </c>
      <c r="F3871" s="1" t="s">
        <v>84</v>
      </c>
      <c r="G3871" s="1" t="s">
        <v>45</v>
      </c>
      <c r="H3871" s="2">
        <v>53036</v>
      </c>
      <c r="I3871" s="2" t="str">
        <f>TEXT(Origen[[#This Row],[Fecha Compra]],"dddd")</f>
        <v>miércoles</v>
      </c>
      <c r="J3871" s="7" t="str">
        <f>TEXT(MONTH(Origen[[#This Row],[Fecha Compra]]),"MM")</f>
        <v>01</v>
      </c>
      <c r="K3871" s="7">
        <f>YEAR(Origen[[#This Row],[Fecha Compra]])</f>
        <v>2045</v>
      </c>
      <c r="L3871">
        <v>3</v>
      </c>
      <c r="M3871">
        <v>94</v>
      </c>
      <c r="N3871">
        <f>Origen[[#This Row],[Unidades]]*Origen[[#This Row],[PVP]]</f>
        <v>282</v>
      </c>
      <c r="O3871" s="1" t="s">
        <v>64</v>
      </c>
      <c r="P3871" s="1" t="s">
        <v>26</v>
      </c>
      <c r="Q3871" s="1" t="s">
        <v>78</v>
      </c>
      <c r="R3871" s="1" t="s">
        <v>19</v>
      </c>
      <c r="S3871" s="1" t="s">
        <v>36</v>
      </c>
      <c r="T3871" s="1" t="s">
        <v>15</v>
      </c>
      <c r="U3871" s="1" t="s">
        <v>70</v>
      </c>
    </row>
    <row r="3872" spans="1:21" x14ac:dyDescent="0.25">
      <c r="A3872">
        <v>3874</v>
      </c>
      <c r="B3872">
        <f>IF(IFERROR(VLOOKUP(Origen[[#This Row],[Customer ID]],A3873:A7771,1,FALSE),0)&gt;0,1,0)</f>
        <v>0</v>
      </c>
      <c r="C3872">
        <v>42</v>
      </c>
      <c r="D3872" s="1" t="s">
        <v>134</v>
      </c>
      <c r="E3872" s="1" t="str">
        <f>IF(Origen[[#This Row],[Genero Sin Depurar]]="","Desconocido",Origen[[#This Row],[Genero Sin Depurar]])</f>
        <v>Female</v>
      </c>
      <c r="F3872" s="1" t="s">
        <v>23</v>
      </c>
      <c r="G3872" s="1" t="s">
        <v>24</v>
      </c>
      <c r="H3872" s="2">
        <v>53038</v>
      </c>
      <c r="I3872" s="2" t="str">
        <f>TEXT(Origen[[#This Row],[Fecha Compra]],"dddd")</f>
        <v>viernes</v>
      </c>
      <c r="J3872" s="7" t="str">
        <f>TEXT(MONTH(Origen[[#This Row],[Fecha Compra]]),"MM")</f>
        <v>01</v>
      </c>
      <c r="K3872" s="7">
        <f>YEAR(Origen[[#This Row],[Fecha Compra]])</f>
        <v>2045</v>
      </c>
      <c r="L3872">
        <v>22</v>
      </c>
      <c r="M3872">
        <v>43</v>
      </c>
      <c r="N3872">
        <f>Origen[[#This Row],[Unidades]]*Origen[[#This Row],[PVP]]</f>
        <v>946</v>
      </c>
      <c r="O3872" s="1" t="s">
        <v>42</v>
      </c>
      <c r="P3872" s="1" t="s">
        <v>6</v>
      </c>
      <c r="Q3872" s="1" t="s">
        <v>47</v>
      </c>
      <c r="R3872" s="1" t="s">
        <v>35</v>
      </c>
      <c r="S3872" s="1" t="s">
        <v>36</v>
      </c>
      <c r="T3872" s="1" t="s">
        <v>21</v>
      </c>
      <c r="U3872" s="1" t="s">
        <v>22</v>
      </c>
    </row>
    <row r="3873" spans="1:21" x14ac:dyDescent="0.25">
      <c r="A3873">
        <v>3875</v>
      </c>
      <c r="B3873">
        <f>IF(IFERROR(VLOOKUP(Origen[[#This Row],[Customer ID]],A3874:A7772,1,FALSE),0)&gt;0,1,0)</f>
        <v>0</v>
      </c>
      <c r="C3873">
        <v>70</v>
      </c>
      <c r="D3873" s="1" t="s">
        <v>134</v>
      </c>
      <c r="E3873" s="1" t="str">
        <f>IF(Origen[[#This Row],[Genero Sin Depurar]]="","Desconocido",Origen[[#This Row],[Genero Sin Depurar]])</f>
        <v>Female</v>
      </c>
      <c r="F3873" s="1" t="s">
        <v>12</v>
      </c>
      <c r="G3873" s="1" t="s">
        <v>4</v>
      </c>
      <c r="H3873" s="2">
        <v>53040</v>
      </c>
      <c r="I3873" s="2" t="str">
        <f>TEXT(Origen[[#This Row],[Fecha Compra]],"dddd")</f>
        <v>domingo</v>
      </c>
      <c r="J3873" s="7" t="str">
        <f>TEXT(MONTH(Origen[[#This Row],[Fecha Compra]]),"MM")</f>
        <v>01</v>
      </c>
      <c r="K3873" s="7">
        <f>YEAR(Origen[[#This Row],[Fecha Compra]])</f>
        <v>2045</v>
      </c>
      <c r="L3873">
        <v>33</v>
      </c>
      <c r="M3873">
        <v>54</v>
      </c>
      <c r="N3873">
        <f>Origen[[#This Row],[Unidades]]*Origen[[#This Row],[PVP]]</f>
        <v>1782</v>
      </c>
      <c r="O3873" s="1" t="s">
        <v>89</v>
      </c>
      <c r="P3873" s="1" t="s">
        <v>74</v>
      </c>
      <c r="Q3873" s="1" t="s">
        <v>100</v>
      </c>
      <c r="R3873" s="1" t="s">
        <v>35</v>
      </c>
      <c r="S3873" s="1" t="s">
        <v>52</v>
      </c>
      <c r="T3873" s="1" t="s">
        <v>21</v>
      </c>
      <c r="U3873" s="1" t="s">
        <v>58</v>
      </c>
    </row>
    <row r="3874" spans="1:21" x14ac:dyDescent="0.25">
      <c r="A3874">
        <v>3876</v>
      </c>
      <c r="B3874">
        <f>IF(IFERROR(VLOOKUP(Origen[[#This Row],[Customer ID]],A3875:A7773,1,FALSE),0)&gt;0,1,0)</f>
        <v>0</v>
      </c>
      <c r="C3874">
        <v>63</v>
      </c>
      <c r="D3874" s="1" t="s">
        <v>134</v>
      </c>
      <c r="E3874" s="1" t="str">
        <f>IF(Origen[[#This Row],[Genero Sin Depurar]]="","Desconocido",Origen[[#This Row],[Genero Sin Depurar]])</f>
        <v>Female</v>
      </c>
      <c r="F3874" s="1" t="s">
        <v>106</v>
      </c>
      <c r="G3874" s="1" t="s">
        <v>49</v>
      </c>
      <c r="H3874" s="2">
        <v>53042</v>
      </c>
      <c r="I3874" s="2" t="str">
        <f>TEXT(Origen[[#This Row],[Fecha Compra]],"dddd")</f>
        <v>martes</v>
      </c>
      <c r="J3874" s="7" t="str">
        <f>TEXT(MONTH(Origen[[#This Row],[Fecha Compra]]),"MM")</f>
        <v>01</v>
      </c>
      <c r="K3874" s="7">
        <f>YEAR(Origen[[#This Row],[Fecha Compra]])</f>
        <v>2045</v>
      </c>
      <c r="L3874">
        <v>21</v>
      </c>
      <c r="M3874">
        <v>51</v>
      </c>
      <c r="N3874">
        <f>Origen[[#This Row],[Unidades]]*Origen[[#This Row],[PVP]]</f>
        <v>1071</v>
      </c>
      <c r="O3874" s="1" t="s">
        <v>64</v>
      </c>
      <c r="P3874" s="1" t="s">
        <v>26</v>
      </c>
      <c r="Q3874" s="1" t="s">
        <v>51</v>
      </c>
      <c r="R3874" s="1" t="s">
        <v>8</v>
      </c>
      <c r="S3874" s="1" t="s">
        <v>52</v>
      </c>
      <c r="T3874" s="1" t="s">
        <v>21</v>
      </c>
      <c r="U3874" s="1" t="s">
        <v>31</v>
      </c>
    </row>
    <row r="3875" spans="1:21" x14ac:dyDescent="0.25">
      <c r="A3875">
        <v>3877</v>
      </c>
      <c r="B3875">
        <f>IF(IFERROR(VLOOKUP(Origen[[#This Row],[Customer ID]],A3876:A7774,1,FALSE),0)&gt;0,1,0)</f>
        <v>0</v>
      </c>
      <c r="C3875">
        <v>60</v>
      </c>
      <c r="D3875" s="1" t="s">
        <v>134</v>
      </c>
      <c r="E3875" s="1" t="str">
        <f>IF(Origen[[#This Row],[Genero Sin Depurar]]="","Desconocido",Origen[[#This Row],[Genero Sin Depurar]])</f>
        <v>Female</v>
      </c>
      <c r="F3875" s="1" t="s">
        <v>53</v>
      </c>
      <c r="G3875" s="1" t="s">
        <v>24</v>
      </c>
      <c r="H3875" s="2">
        <v>53044</v>
      </c>
      <c r="I3875" s="2" t="str">
        <f>TEXT(Origen[[#This Row],[Fecha Compra]],"dddd")</f>
        <v>jueves</v>
      </c>
      <c r="J3875" s="7" t="str">
        <f>TEXT(MONTH(Origen[[#This Row],[Fecha Compra]]),"MM")</f>
        <v>01</v>
      </c>
      <c r="K3875" s="7">
        <f>YEAR(Origen[[#This Row],[Fecha Compra]])</f>
        <v>2045</v>
      </c>
      <c r="L3875">
        <v>7</v>
      </c>
      <c r="M3875">
        <v>85</v>
      </c>
      <c r="N3875">
        <f>Origen[[#This Row],[Unidades]]*Origen[[#This Row],[PVP]]</f>
        <v>595</v>
      </c>
      <c r="O3875" s="1" t="s">
        <v>132</v>
      </c>
      <c r="P3875" s="1" t="s">
        <v>18</v>
      </c>
      <c r="Q3875" s="1" t="s">
        <v>91</v>
      </c>
      <c r="R3875" s="1" t="s">
        <v>39</v>
      </c>
      <c r="S3875" s="1" t="s">
        <v>52</v>
      </c>
      <c r="T3875" s="1" t="s">
        <v>15</v>
      </c>
      <c r="U3875" s="1" t="s">
        <v>31</v>
      </c>
    </row>
    <row r="3876" spans="1:21" x14ac:dyDescent="0.25">
      <c r="A3876">
        <v>3878</v>
      </c>
      <c r="B3876">
        <f>IF(IFERROR(VLOOKUP(Origen[[#This Row],[Customer ID]],A3877:A7775,1,FALSE),0)&gt;0,1,0)</f>
        <v>0</v>
      </c>
      <c r="C3876">
        <v>28</v>
      </c>
      <c r="D3876" s="1" t="s">
        <v>134</v>
      </c>
      <c r="E3876" s="1" t="str">
        <f>IF(Origen[[#This Row],[Genero Sin Depurar]]="","Desconocido",Origen[[#This Row],[Genero Sin Depurar]])</f>
        <v>Female</v>
      </c>
      <c r="F3876" s="1" t="s">
        <v>86</v>
      </c>
      <c r="G3876" s="1" t="s">
        <v>4</v>
      </c>
      <c r="H3876" s="2">
        <v>53046</v>
      </c>
      <c r="I3876" s="2" t="str">
        <f>TEXT(Origen[[#This Row],[Fecha Compra]],"dddd")</f>
        <v>sábado</v>
      </c>
      <c r="J3876" s="7" t="str">
        <f>TEXT(MONTH(Origen[[#This Row],[Fecha Compra]]),"MM")</f>
        <v>01</v>
      </c>
      <c r="K3876" s="7">
        <f>YEAR(Origen[[#This Row],[Fecha Compra]])</f>
        <v>2045</v>
      </c>
      <c r="L3876">
        <v>46</v>
      </c>
      <c r="M3876">
        <v>96</v>
      </c>
      <c r="N3876">
        <f>Origen[[#This Row],[Unidades]]*Origen[[#This Row],[PVP]]</f>
        <v>4416</v>
      </c>
      <c r="O3876" s="1" t="s">
        <v>89</v>
      </c>
      <c r="P3876" s="1" t="s">
        <v>26</v>
      </c>
      <c r="Q3876" s="1" t="s">
        <v>60</v>
      </c>
      <c r="R3876" s="1" t="s">
        <v>19</v>
      </c>
      <c r="S3876" s="1" t="s">
        <v>27</v>
      </c>
      <c r="T3876" s="1" t="s">
        <v>68</v>
      </c>
      <c r="U3876" s="1" t="s">
        <v>70</v>
      </c>
    </row>
    <row r="3877" spans="1:21" x14ac:dyDescent="0.25">
      <c r="A3877">
        <v>3879</v>
      </c>
      <c r="B3877">
        <f>IF(IFERROR(VLOOKUP(Origen[[#This Row],[Customer ID]],A3878:A7776,1,FALSE),0)&gt;0,1,0)</f>
        <v>0</v>
      </c>
      <c r="C3877">
        <v>60</v>
      </c>
      <c r="D3877" s="1" t="s">
        <v>134</v>
      </c>
      <c r="E3877" s="1" t="str">
        <f>IF(Origen[[#This Row],[Genero Sin Depurar]]="","Desconocido",Origen[[#This Row],[Genero Sin Depurar]])</f>
        <v>Female</v>
      </c>
      <c r="F3877" s="1" t="s">
        <v>106</v>
      </c>
      <c r="G3877" s="1" t="s">
        <v>49</v>
      </c>
      <c r="H3877" s="2">
        <v>53048</v>
      </c>
      <c r="I3877" s="2" t="str">
        <f>TEXT(Origen[[#This Row],[Fecha Compra]],"dddd")</f>
        <v>lunes</v>
      </c>
      <c r="J3877" s="7" t="str">
        <f>TEXT(MONTH(Origen[[#This Row],[Fecha Compra]]),"MM")</f>
        <v>01</v>
      </c>
      <c r="K3877" s="7">
        <f>YEAR(Origen[[#This Row],[Fecha Compra]])</f>
        <v>2045</v>
      </c>
      <c r="L3877">
        <v>24</v>
      </c>
      <c r="M3877">
        <v>42</v>
      </c>
      <c r="N3877">
        <f>Origen[[#This Row],[Unidades]]*Origen[[#This Row],[PVP]]</f>
        <v>1008</v>
      </c>
      <c r="O3877" s="1" t="s">
        <v>113</v>
      </c>
      <c r="P3877" s="1" t="s">
        <v>26</v>
      </c>
      <c r="Q3877" s="1" t="s">
        <v>51</v>
      </c>
      <c r="R3877" s="1" t="s">
        <v>35</v>
      </c>
      <c r="S3877" s="1" t="s">
        <v>52</v>
      </c>
      <c r="T3877" s="1" t="s">
        <v>21</v>
      </c>
      <c r="U3877" s="1" t="s">
        <v>31</v>
      </c>
    </row>
    <row r="3878" spans="1:21" x14ac:dyDescent="0.25">
      <c r="A3878">
        <v>3880</v>
      </c>
      <c r="B3878">
        <f>IF(IFERROR(VLOOKUP(Origen[[#This Row],[Customer ID]],A3879:A7777,1,FALSE),0)&gt;0,1,0)</f>
        <v>0</v>
      </c>
      <c r="C3878">
        <v>26</v>
      </c>
      <c r="D3878" s="1" t="s">
        <v>134</v>
      </c>
      <c r="E3878" s="1" t="str">
        <f>IF(Origen[[#This Row],[Genero Sin Depurar]]="","Desconocido",Origen[[#This Row],[Genero Sin Depurar]])</f>
        <v>Female</v>
      </c>
      <c r="F3878" s="1" t="s">
        <v>69</v>
      </c>
      <c r="G3878" s="1" t="s">
        <v>4</v>
      </c>
      <c r="H3878" s="2">
        <v>53050</v>
      </c>
      <c r="I3878" s="2" t="str">
        <f>TEXT(Origen[[#This Row],[Fecha Compra]],"dddd")</f>
        <v>miércoles</v>
      </c>
      <c r="J3878" s="7" t="str">
        <f>TEXT(MONTH(Origen[[#This Row],[Fecha Compra]]),"MM")</f>
        <v>01</v>
      </c>
      <c r="K3878" s="7">
        <f>YEAR(Origen[[#This Row],[Fecha Compra]])</f>
        <v>2045</v>
      </c>
      <c r="L3878">
        <v>6</v>
      </c>
      <c r="M3878">
        <v>63</v>
      </c>
      <c r="N3878">
        <f>Origen[[#This Row],[Unidades]]*Origen[[#This Row],[PVP]]</f>
        <v>378</v>
      </c>
      <c r="O3878" s="1" t="s">
        <v>85</v>
      </c>
      <c r="P3878" s="1" t="s">
        <v>6</v>
      </c>
      <c r="Q3878" s="1" t="s">
        <v>14</v>
      </c>
      <c r="R3878" s="1" t="s">
        <v>8</v>
      </c>
      <c r="S3878" s="1" t="s">
        <v>20</v>
      </c>
      <c r="T3878" s="1" t="s">
        <v>68</v>
      </c>
      <c r="U3878" s="1" t="s">
        <v>40</v>
      </c>
    </row>
    <row r="3879" spans="1:21" x14ac:dyDescent="0.25">
      <c r="A3879">
        <v>3881</v>
      </c>
      <c r="B3879">
        <f>IF(IFERROR(VLOOKUP(Origen[[#This Row],[Customer ID]],A3880:A7778,1,FALSE),0)&gt;0,1,0)</f>
        <v>0</v>
      </c>
      <c r="C3879">
        <v>42</v>
      </c>
      <c r="D3879" s="1" t="s">
        <v>134</v>
      </c>
      <c r="E3879" s="1" t="str">
        <f>IF(Origen[[#This Row],[Genero Sin Depurar]]="","Desconocido",Origen[[#This Row],[Genero Sin Depurar]])</f>
        <v>Female</v>
      </c>
      <c r="F3879" s="1" t="s">
        <v>37</v>
      </c>
      <c r="G3879" s="1" t="s">
        <v>4</v>
      </c>
      <c r="H3879" s="2">
        <v>53052</v>
      </c>
      <c r="I3879" s="2" t="str">
        <f>TEXT(Origen[[#This Row],[Fecha Compra]],"dddd")</f>
        <v>viernes</v>
      </c>
      <c r="J3879" s="7" t="str">
        <f>TEXT(MONTH(Origen[[#This Row],[Fecha Compra]]),"MM")</f>
        <v>01</v>
      </c>
      <c r="K3879" s="7">
        <f>YEAR(Origen[[#This Row],[Fecha Compra]])</f>
        <v>2045</v>
      </c>
      <c r="L3879">
        <v>40</v>
      </c>
      <c r="M3879">
        <v>20</v>
      </c>
      <c r="N3879">
        <f>Origen[[#This Row],[Unidades]]*Origen[[#This Row],[PVP]]</f>
        <v>800</v>
      </c>
      <c r="O3879" s="1" t="s">
        <v>17</v>
      </c>
      <c r="P3879" s="1" t="s">
        <v>26</v>
      </c>
      <c r="Q3879" s="1" t="s">
        <v>90</v>
      </c>
      <c r="R3879" s="1" t="s">
        <v>8</v>
      </c>
      <c r="S3879" s="1" t="s">
        <v>20</v>
      </c>
      <c r="T3879" s="1" t="s">
        <v>28</v>
      </c>
      <c r="U3879" s="1" t="s">
        <v>70</v>
      </c>
    </row>
    <row r="3880" spans="1:21" x14ac:dyDescent="0.25">
      <c r="A3880">
        <v>3882</v>
      </c>
      <c r="B3880">
        <f>IF(IFERROR(VLOOKUP(Origen[[#This Row],[Customer ID]],A3881:A7779,1,FALSE),0)&gt;0,1,0)</f>
        <v>0</v>
      </c>
      <c r="C3880">
        <v>56</v>
      </c>
      <c r="D3880" s="1" t="s">
        <v>134</v>
      </c>
      <c r="E3880" s="1" t="str">
        <f>IF(Origen[[#This Row],[Genero Sin Depurar]]="","Desconocido",Origen[[#This Row],[Genero Sin Depurar]])</f>
        <v>Female</v>
      </c>
      <c r="F3880" s="1" t="s">
        <v>101</v>
      </c>
      <c r="G3880" s="1" t="s">
        <v>49</v>
      </c>
      <c r="H3880" s="2">
        <v>53054</v>
      </c>
      <c r="I3880" s="2" t="str">
        <f>TEXT(Origen[[#This Row],[Fecha Compra]],"dddd")</f>
        <v>domingo</v>
      </c>
      <c r="J3880" s="7" t="str">
        <f>TEXT(MONTH(Origen[[#This Row],[Fecha Compra]]),"MM")</f>
        <v>01</v>
      </c>
      <c r="K3880" s="7">
        <f>YEAR(Origen[[#This Row],[Fecha Compra]])</f>
        <v>2045</v>
      </c>
      <c r="L3880">
        <v>17</v>
      </c>
      <c r="M3880">
        <v>25</v>
      </c>
      <c r="N3880">
        <f>Origen[[#This Row],[Unidades]]*Origen[[#This Row],[PVP]]</f>
        <v>425</v>
      </c>
      <c r="O3880" s="1" t="s">
        <v>124</v>
      </c>
      <c r="P3880" s="1" t="s">
        <v>6</v>
      </c>
      <c r="Q3880" s="1" t="s">
        <v>47</v>
      </c>
      <c r="R3880" s="1" t="s">
        <v>19</v>
      </c>
      <c r="S3880" s="1" t="s">
        <v>52</v>
      </c>
      <c r="T3880" s="1" t="s">
        <v>68</v>
      </c>
      <c r="U3880" s="1" t="s">
        <v>22</v>
      </c>
    </row>
    <row r="3881" spans="1:21" x14ac:dyDescent="0.25">
      <c r="A3881">
        <v>3883</v>
      </c>
      <c r="B3881">
        <f>IF(IFERROR(VLOOKUP(Origen[[#This Row],[Customer ID]],A3882:A7780,1,FALSE),0)&gt;0,1,0)</f>
        <v>0</v>
      </c>
      <c r="C3881">
        <v>35</v>
      </c>
      <c r="D3881" s="1" t="s">
        <v>134</v>
      </c>
      <c r="E3881" s="1" t="str">
        <f>IF(Origen[[#This Row],[Genero Sin Depurar]]="","Desconocido",Origen[[#This Row],[Genero Sin Depurar]])</f>
        <v>Female</v>
      </c>
      <c r="F3881" s="1" t="s">
        <v>77</v>
      </c>
      <c r="G3881" s="1" t="s">
        <v>4</v>
      </c>
      <c r="H3881" s="2">
        <v>53056</v>
      </c>
      <c r="I3881" s="2" t="str">
        <f>TEXT(Origen[[#This Row],[Fecha Compra]],"dddd")</f>
        <v>martes</v>
      </c>
      <c r="J3881" s="7" t="str">
        <f>TEXT(MONTH(Origen[[#This Row],[Fecha Compra]]),"MM")</f>
        <v>01</v>
      </c>
      <c r="K3881" s="7">
        <f>YEAR(Origen[[#This Row],[Fecha Compra]])</f>
        <v>2045</v>
      </c>
      <c r="L3881">
        <v>24</v>
      </c>
      <c r="M3881">
        <v>95</v>
      </c>
      <c r="N3881">
        <f>Origen[[#This Row],[Unidades]]*Origen[[#This Row],[PVP]]</f>
        <v>2280</v>
      </c>
      <c r="O3881" s="1" t="s">
        <v>96</v>
      </c>
      <c r="P3881" s="1" t="s">
        <v>6</v>
      </c>
      <c r="Q3881" s="1" t="s">
        <v>126</v>
      </c>
      <c r="R3881" s="1" t="s">
        <v>39</v>
      </c>
      <c r="S3881" s="1" t="s">
        <v>20</v>
      </c>
      <c r="T3881" s="1" t="s">
        <v>15</v>
      </c>
      <c r="U3881" s="1" t="s">
        <v>11</v>
      </c>
    </row>
    <row r="3882" spans="1:21" x14ac:dyDescent="0.25">
      <c r="A3882">
        <v>3884</v>
      </c>
      <c r="B3882">
        <f>IF(IFERROR(VLOOKUP(Origen[[#This Row],[Customer ID]],A3883:A7781,1,FALSE),0)&gt;0,1,0)</f>
        <v>0</v>
      </c>
      <c r="C3882">
        <v>34</v>
      </c>
      <c r="D3882" s="1" t="s">
        <v>134</v>
      </c>
      <c r="E3882" s="1" t="str">
        <f>IF(Origen[[#This Row],[Genero Sin Depurar]]="","Desconocido",Origen[[#This Row],[Genero Sin Depurar]])</f>
        <v>Female</v>
      </c>
      <c r="F3882" s="1" t="s">
        <v>106</v>
      </c>
      <c r="G3882" s="1" t="s">
        <v>49</v>
      </c>
      <c r="H3882" s="2">
        <v>53058</v>
      </c>
      <c r="I3882" s="2" t="str">
        <f>TEXT(Origen[[#This Row],[Fecha Compra]],"dddd")</f>
        <v>jueves</v>
      </c>
      <c r="J3882" s="7" t="str">
        <f>TEXT(MONTH(Origen[[#This Row],[Fecha Compra]]),"MM")</f>
        <v>01</v>
      </c>
      <c r="K3882" s="7">
        <f>YEAR(Origen[[#This Row],[Fecha Compra]])</f>
        <v>2045</v>
      </c>
      <c r="L3882">
        <v>22</v>
      </c>
      <c r="M3882">
        <v>38</v>
      </c>
      <c r="N3882">
        <f>Origen[[#This Row],[Unidades]]*Origen[[#This Row],[PVP]]</f>
        <v>836</v>
      </c>
      <c r="O3882" s="1" t="s">
        <v>96</v>
      </c>
      <c r="P3882" s="1" t="s">
        <v>74</v>
      </c>
      <c r="Q3882" s="1" t="s">
        <v>55</v>
      </c>
      <c r="R3882" s="1" t="s">
        <v>39</v>
      </c>
      <c r="S3882" s="1" t="s">
        <v>27</v>
      </c>
      <c r="T3882" s="1" t="s">
        <v>15</v>
      </c>
      <c r="U3882" s="1" t="s">
        <v>11</v>
      </c>
    </row>
    <row r="3883" spans="1:21" x14ac:dyDescent="0.25">
      <c r="A3883">
        <v>3885</v>
      </c>
      <c r="B3883">
        <f>IF(IFERROR(VLOOKUP(Origen[[#This Row],[Customer ID]],A3884:A7782,1,FALSE),0)&gt;0,1,0)</f>
        <v>0</v>
      </c>
      <c r="C3883">
        <v>47</v>
      </c>
      <c r="D3883" s="1" t="s">
        <v>134</v>
      </c>
      <c r="E3883" s="1" t="str">
        <f>IF(Origen[[#This Row],[Genero Sin Depurar]]="","Desconocido",Origen[[#This Row],[Genero Sin Depurar]])</f>
        <v>Female</v>
      </c>
      <c r="F3883" s="1" t="s">
        <v>23</v>
      </c>
      <c r="G3883" s="1" t="s">
        <v>24</v>
      </c>
      <c r="H3883" s="2">
        <v>53060</v>
      </c>
      <c r="I3883" s="2" t="str">
        <f>TEXT(Origen[[#This Row],[Fecha Compra]],"dddd")</f>
        <v>sábado</v>
      </c>
      <c r="J3883" s="7" t="str">
        <f>TEXT(MONTH(Origen[[#This Row],[Fecha Compra]]),"MM")</f>
        <v>01</v>
      </c>
      <c r="K3883" s="7">
        <f>YEAR(Origen[[#This Row],[Fecha Compra]])</f>
        <v>2045</v>
      </c>
      <c r="L3883">
        <v>3</v>
      </c>
      <c r="M3883">
        <v>29</v>
      </c>
      <c r="N3883">
        <f>Origen[[#This Row],[Unidades]]*Origen[[#This Row],[PVP]]</f>
        <v>87</v>
      </c>
      <c r="O3883" s="1" t="s">
        <v>110</v>
      </c>
      <c r="P3883" s="1" t="s">
        <v>26</v>
      </c>
      <c r="Q3883" s="1" t="s">
        <v>92</v>
      </c>
      <c r="R3883" s="1" t="s">
        <v>39</v>
      </c>
      <c r="S3883" s="1" t="s">
        <v>9</v>
      </c>
      <c r="T3883" s="1" t="s">
        <v>28</v>
      </c>
      <c r="U3883" s="1" t="s">
        <v>22</v>
      </c>
    </row>
    <row r="3884" spans="1:21" x14ac:dyDescent="0.25">
      <c r="A3884">
        <v>3886</v>
      </c>
      <c r="B3884">
        <f>IF(IFERROR(VLOOKUP(Origen[[#This Row],[Customer ID]],A3885:A7783,1,FALSE),0)&gt;0,1,0)</f>
        <v>0</v>
      </c>
      <c r="C3884">
        <v>49</v>
      </c>
      <c r="D3884" s="1" t="s">
        <v>134</v>
      </c>
      <c r="E3884" s="1" t="str">
        <f>IF(Origen[[#This Row],[Genero Sin Depurar]]="","Desconocido",Origen[[#This Row],[Genero Sin Depurar]])</f>
        <v>Female</v>
      </c>
      <c r="F3884" s="1" t="s">
        <v>107</v>
      </c>
      <c r="G3884" s="1" t="s">
        <v>4</v>
      </c>
      <c r="H3884" s="2">
        <v>53062</v>
      </c>
      <c r="I3884" s="2" t="str">
        <f>TEXT(Origen[[#This Row],[Fecha Compra]],"dddd")</f>
        <v>lunes</v>
      </c>
      <c r="J3884" s="7" t="str">
        <f>TEXT(MONTH(Origen[[#This Row],[Fecha Compra]]),"MM")</f>
        <v>01</v>
      </c>
      <c r="K3884" s="7">
        <f>YEAR(Origen[[#This Row],[Fecha Compra]])</f>
        <v>2045</v>
      </c>
      <c r="L3884">
        <v>39</v>
      </c>
      <c r="M3884">
        <v>64</v>
      </c>
      <c r="N3884">
        <f>Origen[[#This Row],[Unidades]]*Origen[[#This Row],[PVP]]</f>
        <v>2496</v>
      </c>
      <c r="O3884" s="1" t="s">
        <v>112</v>
      </c>
      <c r="P3884" s="1" t="s">
        <v>6</v>
      </c>
      <c r="Q3884" s="1" t="s">
        <v>55</v>
      </c>
      <c r="R3884" s="1" t="s">
        <v>8</v>
      </c>
      <c r="S3884" s="1" t="s">
        <v>20</v>
      </c>
      <c r="T3884" s="1" t="s">
        <v>15</v>
      </c>
      <c r="U3884" s="1" t="s">
        <v>40</v>
      </c>
    </row>
    <row r="3885" spans="1:21" x14ac:dyDescent="0.25">
      <c r="A3885">
        <v>3887</v>
      </c>
      <c r="B3885">
        <f>IF(IFERROR(VLOOKUP(Origen[[#This Row],[Customer ID]],A3886:A7784,1,FALSE),0)&gt;0,1,0)</f>
        <v>0</v>
      </c>
      <c r="C3885">
        <v>37</v>
      </c>
      <c r="D3885" s="1" t="s">
        <v>134</v>
      </c>
      <c r="E3885" s="1" t="str">
        <f>IF(Origen[[#This Row],[Genero Sin Depurar]]="","Desconocido",Origen[[#This Row],[Genero Sin Depurar]])</f>
        <v>Female</v>
      </c>
      <c r="F3885" s="1" t="s">
        <v>88</v>
      </c>
      <c r="G3885" s="1" t="s">
        <v>49</v>
      </c>
      <c r="H3885" s="2">
        <v>53064</v>
      </c>
      <c r="I3885" s="2" t="str">
        <f>TEXT(Origen[[#This Row],[Fecha Compra]],"dddd")</f>
        <v>miércoles</v>
      </c>
      <c r="J3885" s="7" t="str">
        <f>TEXT(MONTH(Origen[[#This Row],[Fecha Compra]]),"MM")</f>
        <v>01</v>
      </c>
      <c r="K3885" s="7">
        <f>YEAR(Origen[[#This Row],[Fecha Compra]])</f>
        <v>2045</v>
      </c>
      <c r="L3885">
        <v>40</v>
      </c>
      <c r="M3885">
        <v>92</v>
      </c>
      <c r="N3885">
        <f>Origen[[#This Row],[Unidades]]*Origen[[#This Row],[PVP]]</f>
        <v>3680</v>
      </c>
      <c r="O3885" s="1" t="s">
        <v>128</v>
      </c>
      <c r="P3885" s="1" t="s">
        <v>18</v>
      </c>
      <c r="Q3885" s="1" t="s">
        <v>92</v>
      </c>
      <c r="R3885" s="1" t="s">
        <v>35</v>
      </c>
      <c r="S3885" s="1" t="s">
        <v>9</v>
      </c>
      <c r="T3885" s="1" t="s">
        <v>68</v>
      </c>
      <c r="U3885" s="1" t="s">
        <v>40</v>
      </c>
    </row>
    <row r="3886" spans="1:21" x14ac:dyDescent="0.25">
      <c r="A3886">
        <v>3888</v>
      </c>
      <c r="B3886">
        <f>IF(IFERROR(VLOOKUP(Origen[[#This Row],[Customer ID]],A3887:A7785,1,FALSE),0)&gt;0,1,0)</f>
        <v>0</v>
      </c>
      <c r="C3886">
        <v>40</v>
      </c>
      <c r="D3886" s="1" t="s">
        <v>134</v>
      </c>
      <c r="E3886" s="1" t="str">
        <f>IF(Origen[[#This Row],[Genero Sin Depurar]]="","Desconocido",Origen[[#This Row],[Genero Sin Depurar]])</f>
        <v>Female</v>
      </c>
      <c r="F3886" s="1" t="s">
        <v>37</v>
      </c>
      <c r="G3886" s="1" t="s">
        <v>4</v>
      </c>
      <c r="H3886" s="2">
        <v>53066</v>
      </c>
      <c r="I3886" s="2" t="str">
        <f>TEXT(Origen[[#This Row],[Fecha Compra]],"dddd")</f>
        <v>viernes</v>
      </c>
      <c r="J3886" s="7" t="str">
        <f>TEXT(MONTH(Origen[[#This Row],[Fecha Compra]]),"MM")</f>
        <v>01</v>
      </c>
      <c r="K3886" s="7">
        <f>YEAR(Origen[[#This Row],[Fecha Compra]])</f>
        <v>2045</v>
      </c>
      <c r="L3886">
        <v>1</v>
      </c>
      <c r="M3886">
        <v>34</v>
      </c>
      <c r="N3886">
        <f>Origen[[#This Row],[Unidades]]*Origen[[#This Row],[PVP]]</f>
        <v>34</v>
      </c>
      <c r="O3886" s="1" t="s">
        <v>93</v>
      </c>
      <c r="P3886" s="1" t="s">
        <v>26</v>
      </c>
      <c r="Q3886" s="1" t="s">
        <v>43</v>
      </c>
      <c r="R3886" s="1" t="s">
        <v>19</v>
      </c>
      <c r="S3886" s="1" t="s">
        <v>9</v>
      </c>
      <c r="T3886" s="1" t="s">
        <v>21</v>
      </c>
      <c r="U3886" s="1" t="s">
        <v>40</v>
      </c>
    </row>
    <row r="3887" spans="1:21" x14ac:dyDescent="0.25">
      <c r="A3887">
        <v>3889</v>
      </c>
      <c r="B3887">
        <f>IF(IFERROR(VLOOKUP(Origen[[#This Row],[Customer ID]],A3888:A7786,1,FALSE),0)&gt;0,1,0)</f>
        <v>0</v>
      </c>
      <c r="C3887">
        <v>45</v>
      </c>
      <c r="D3887" s="1" t="s">
        <v>134</v>
      </c>
      <c r="E3887" s="1" t="str">
        <f>IF(Origen[[#This Row],[Genero Sin Depurar]]="","Desconocido",Origen[[#This Row],[Genero Sin Depurar]])</f>
        <v>Female</v>
      </c>
      <c r="F3887" s="1" t="s">
        <v>32</v>
      </c>
      <c r="G3887" s="1" t="s">
        <v>24</v>
      </c>
      <c r="H3887" s="2">
        <v>53068</v>
      </c>
      <c r="I3887" s="2" t="str">
        <f>TEXT(Origen[[#This Row],[Fecha Compra]],"dddd")</f>
        <v>domingo</v>
      </c>
      <c r="J3887" s="7" t="str">
        <f>TEXT(MONTH(Origen[[#This Row],[Fecha Compra]]),"MM")</f>
        <v>01</v>
      </c>
      <c r="K3887" s="7">
        <f>YEAR(Origen[[#This Row],[Fecha Compra]])</f>
        <v>2045</v>
      </c>
      <c r="L3887">
        <v>14</v>
      </c>
      <c r="M3887">
        <v>69</v>
      </c>
      <c r="N3887">
        <f>Origen[[#This Row],[Unidades]]*Origen[[#This Row],[PVP]]</f>
        <v>966</v>
      </c>
      <c r="O3887" s="1" t="s">
        <v>123</v>
      </c>
      <c r="P3887" s="1" t="s">
        <v>26</v>
      </c>
      <c r="Q3887" s="1" t="s">
        <v>65</v>
      </c>
      <c r="R3887" s="1" t="s">
        <v>19</v>
      </c>
      <c r="S3887" s="1" t="s">
        <v>36</v>
      </c>
      <c r="T3887" s="1" t="s">
        <v>10</v>
      </c>
      <c r="U3887" s="1" t="s">
        <v>58</v>
      </c>
    </row>
    <row r="3888" spans="1:21" x14ac:dyDescent="0.25">
      <c r="A3888">
        <v>3890</v>
      </c>
      <c r="B3888">
        <f>IF(IFERROR(VLOOKUP(Origen[[#This Row],[Customer ID]],A3889:A7787,1,FALSE),0)&gt;0,1,0)</f>
        <v>0</v>
      </c>
      <c r="C3888">
        <v>57</v>
      </c>
      <c r="D3888" s="1" t="s">
        <v>134</v>
      </c>
      <c r="E3888" s="1" t="str">
        <f>IF(Origen[[#This Row],[Genero Sin Depurar]]="","Desconocido",Origen[[#This Row],[Genero Sin Depurar]])</f>
        <v>Female</v>
      </c>
      <c r="F3888" s="1" t="s">
        <v>63</v>
      </c>
      <c r="G3888" s="1" t="s">
        <v>4</v>
      </c>
      <c r="H3888" s="2">
        <v>53070</v>
      </c>
      <c r="I3888" s="2" t="str">
        <f>TEXT(Origen[[#This Row],[Fecha Compra]],"dddd")</f>
        <v>martes</v>
      </c>
      <c r="J3888" s="7" t="str">
        <f>TEXT(MONTH(Origen[[#This Row],[Fecha Compra]]),"MM")</f>
        <v>01</v>
      </c>
      <c r="K3888" s="7">
        <f>YEAR(Origen[[#This Row],[Fecha Compra]])</f>
        <v>2045</v>
      </c>
      <c r="L3888">
        <v>49</v>
      </c>
      <c r="M3888">
        <v>65</v>
      </c>
      <c r="N3888">
        <f>Origen[[#This Row],[Unidades]]*Origen[[#This Row],[PVP]]</f>
        <v>3185</v>
      </c>
      <c r="O3888" s="1" t="s">
        <v>102</v>
      </c>
      <c r="P3888" s="1" t="s">
        <v>18</v>
      </c>
      <c r="Q3888" s="1" t="s">
        <v>116</v>
      </c>
      <c r="R3888" s="1" t="s">
        <v>19</v>
      </c>
      <c r="S3888" s="1" t="s">
        <v>9</v>
      </c>
      <c r="T3888" s="1" t="s">
        <v>57</v>
      </c>
      <c r="U3888" s="1" t="s">
        <v>31</v>
      </c>
    </row>
    <row r="3889" spans="1:21" x14ac:dyDescent="0.25">
      <c r="A3889">
        <v>3891</v>
      </c>
      <c r="B3889">
        <f>IF(IFERROR(VLOOKUP(Origen[[#This Row],[Customer ID]],A3890:A7788,1,FALSE),0)&gt;0,1,0)</f>
        <v>0</v>
      </c>
      <c r="C3889">
        <v>35</v>
      </c>
      <c r="D3889" s="1" t="s">
        <v>134</v>
      </c>
      <c r="E3889" s="1" t="str">
        <f>IF(Origen[[#This Row],[Genero Sin Depurar]]="","Desconocido",Origen[[#This Row],[Genero Sin Depurar]])</f>
        <v>Female</v>
      </c>
      <c r="F3889" s="1" t="s">
        <v>37</v>
      </c>
      <c r="G3889" s="1" t="s">
        <v>4</v>
      </c>
      <c r="H3889" s="2">
        <v>53072</v>
      </c>
      <c r="I3889" s="2" t="str">
        <f>TEXT(Origen[[#This Row],[Fecha Compra]],"dddd")</f>
        <v>jueves</v>
      </c>
      <c r="J3889" s="7" t="str">
        <f>TEXT(MONTH(Origen[[#This Row],[Fecha Compra]]),"MM")</f>
        <v>01</v>
      </c>
      <c r="K3889" s="7">
        <f>YEAR(Origen[[#This Row],[Fecha Compra]])</f>
        <v>2045</v>
      </c>
      <c r="L3889">
        <v>33</v>
      </c>
      <c r="M3889">
        <v>81</v>
      </c>
      <c r="N3889">
        <f>Origen[[#This Row],[Unidades]]*Origen[[#This Row],[PVP]]</f>
        <v>2673</v>
      </c>
      <c r="O3889" s="1" t="s">
        <v>127</v>
      </c>
      <c r="P3889" s="1" t="s">
        <v>74</v>
      </c>
      <c r="Q3889" s="1" t="s">
        <v>78</v>
      </c>
      <c r="R3889" s="1" t="s">
        <v>8</v>
      </c>
      <c r="S3889" s="1" t="s">
        <v>36</v>
      </c>
      <c r="T3889" s="1" t="s">
        <v>68</v>
      </c>
      <c r="U3889" s="1" t="s">
        <v>31</v>
      </c>
    </row>
    <row r="3890" spans="1:21" x14ac:dyDescent="0.25">
      <c r="A3890">
        <v>3892</v>
      </c>
      <c r="B3890">
        <f>IF(IFERROR(VLOOKUP(Origen[[#This Row],[Customer ID]],A3891:A7789,1,FALSE),0)&gt;0,1,0)</f>
        <v>0</v>
      </c>
      <c r="C3890">
        <v>36</v>
      </c>
      <c r="D3890" s="1" t="s">
        <v>134</v>
      </c>
      <c r="E3890" s="1" t="str">
        <f>IF(Origen[[#This Row],[Genero Sin Depurar]]="","Desconocido",Origen[[#This Row],[Genero Sin Depurar]])</f>
        <v>Female</v>
      </c>
      <c r="F3890" s="1" t="s">
        <v>63</v>
      </c>
      <c r="G3890" s="1" t="s">
        <v>4</v>
      </c>
      <c r="H3890" s="2">
        <v>53074</v>
      </c>
      <c r="I3890" s="2" t="str">
        <f>TEXT(Origen[[#This Row],[Fecha Compra]],"dddd")</f>
        <v>sábado</v>
      </c>
      <c r="J3890" s="7" t="str">
        <f>TEXT(MONTH(Origen[[#This Row],[Fecha Compra]]),"MM")</f>
        <v>01</v>
      </c>
      <c r="K3890" s="7">
        <f>YEAR(Origen[[#This Row],[Fecha Compra]])</f>
        <v>2045</v>
      </c>
      <c r="L3890">
        <v>6</v>
      </c>
      <c r="M3890">
        <v>30</v>
      </c>
      <c r="N3890">
        <f>Origen[[#This Row],[Unidades]]*Origen[[#This Row],[PVP]]</f>
        <v>180</v>
      </c>
      <c r="O3890" s="1" t="s">
        <v>94</v>
      </c>
      <c r="P3890" s="1" t="s">
        <v>6</v>
      </c>
      <c r="Q3890" s="1" t="s">
        <v>82</v>
      </c>
      <c r="R3890" s="1" t="s">
        <v>8</v>
      </c>
      <c r="S3890" s="1" t="s">
        <v>20</v>
      </c>
      <c r="T3890" s="1" t="s">
        <v>57</v>
      </c>
      <c r="U3890" s="1" t="s">
        <v>40</v>
      </c>
    </row>
    <row r="3891" spans="1:21" x14ac:dyDescent="0.25">
      <c r="A3891">
        <v>3893</v>
      </c>
      <c r="B3891">
        <f>IF(IFERROR(VLOOKUP(Origen[[#This Row],[Customer ID]],A3892:A7790,1,FALSE),0)&gt;0,1,0)</f>
        <v>0</v>
      </c>
      <c r="C3891">
        <v>35</v>
      </c>
      <c r="D3891" s="1" t="s">
        <v>134</v>
      </c>
      <c r="E3891" s="1" t="str">
        <f>IF(Origen[[#This Row],[Genero Sin Depurar]]="","Desconocido",Origen[[#This Row],[Genero Sin Depurar]])</f>
        <v>Female</v>
      </c>
      <c r="F3891" s="1" t="s">
        <v>88</v>
      </c>
      <c r="G3891" s="1" t="s">
        <v>49</v>
      </c>
      <c r="H3891" s="2">
        <v>53076</v>
      </c>
      <c r="I3891" s="2" t="str">
        <f>TEXT(Origen[[#This Row],[Fecha Compra]],"dddd")</f>
        <v>lunes</v>
      </c>
      <c r="J3891" s="7" t="str">
        <f>TEXT(MONTH(Origen[[#This Row],[Fecha Compra]]),"MM")</f>
        <v>01</v>
      </c>
      <c r="K3891" s="7">
        <f>YEAR(Origen[[#This Row],[Fecha Compra]])</f>
        <v>2045</v>
      </c>
      <c r="L3891">
        <v>5</v>
      </c>
      <c r="M3891">
        <v>86</v>
      </c>
      <c r="N3891">
        <f>Origen[[#This Row],[Unidades]]*Origen[[#This Row],[PVP]]</f>
        <v>430</v>
      </c>
      <c r="O3891" s="1" t="s">
        <v>133</v>
      </c>
      <c r="P3891" s="1" t="s">
        <v>6</v>
      </c>
      <c r="Q3891" s="1" t="s">
        <v>108</v>
      </c>
      <c r="R3891" s="1" t="s">
        <v>35</v>
      </c>
      <c r="S3891" s="1" t="s">
        <v>36</v>
      </c>
      <c r="T3891" s="1" t="s">
        <v>28</v>
      </c>
      <c r="U3891" s="1" t="s">
        <v>11</v>
      </c>
    </row>
    <row r="3892" spans="1:21" x14ac:dyDescent="0.25">
      <c r="A3892">
        <v>3894</v>
      </c>
      <c r="B3892">
        <f>IF(IFERROR(VLOOKUP(Origen[[#This Row],[Customer ID]],A3893:A7791,1,FALSE),0)&gt;0,1,0)</f>
        <v>0</v>
      </c>
      <c r="C3892">
        <v>21</v>
      </c>
      <c r="D3892" s="1" t="s">
        <v>134</v>
      </c>
      <c r="E3892" s="1" t="str">
        <f>IF(Origen[[#This Row],[Genero Sin Depurar]]="","Desconocido",Origen[[#This Row],[Genero Sin Depurar]])</f>
        <v>Female</v>
      </c>
      <c r="F3892" s="1" t="s">
        <v>106</v>
      </c>
      <c r="G3892" s="1" t="s">
        <v>49</v>
      </c>
      <c r="H3892" s="2">
        <v>53078</v>
      </c>
      <c r="I3892" s="2" t="str">
        <f>TEXT(Origen[[#This Row],[Fecha Compra]],"dddd")</f>
        <v>miércoles</v>
      </c>
      <c r="J3892" s="7" t="str">
        <f>TEXT(MONTH(Origen[[#This Row],[Fecha Compra]]),"MM")</f>
        <v>01</v>
      </c>
      <c r="K3892" s="7">
        <f>YEAR(Origen[[#This Row],[Fecha Compra]])</f>
        <v>2045</v>
      </c>
      <c r="L3892">
        <v>29</v>
      </c>
      <c r="M3892">
        <v>64</v>
      </c>
      <c r="N3892">
        <f>Origen[[#This Row],[Unidades]]*Origen[[#This Row],[PVP]]</f>
        <v>1856</v>
      </c>
      <c r="O3892" s="1" t="s">
        <v>17</v>
      </c>
      <c r="P3892" s="1" t="s">
        <v>6</v>
      </c>
      <c r="Q3892" s="1" t="s">
        <v>34</v>
      </c>
      <c r="R3892" s="1" t="s">
        <v>39</v>
      </c>
      <c r="S3892" s="1" t="s">
        <v>56</v>
      </c>
      <c r="T3892" s="1" t="s">
        <v>57</v>
      </c>
      <c r="U3892" s="1" t="s">
        <v>58</v>
      </c>
    </row>
    <row r="3893" spans="1:21" x14ac:dyDescent="0.25">
      <c r="A3893">
        <v>3895</v>
      </c>
      <c r="B3893">
        <f>IF(IFERROR(VLOOKUP(Origen[[#This Row],[Customer ID]],A3894:A7792,1,FALSE),0)&gt;0,1,0)</f>
        <v>0</v>
      </c>
      <c r="C3893">
        <v>66</v>
      </c>
      <c r="D3893" s="1" t="s">
        <v>134</v>
      </c>
      <c r="E3893" s="1" t="str">
        <f>IF(Origen[[#This Row],[Genero Sin Depurar]]="","Desconocido",Origen[[#This Row],[Genero Sin Depurar]])</f>
        <v>Female</v>
      </c>
      <c r="F3893" s="1" t="s">
        <v>69</v>
      </c>
      <c r="G3893" s="1" t="s">
        <v>4</v>
      </c>
      <c r="H3893" s="2">
        <v>53080</v>
      </c>
      <c r="I3893" s="2" t="str">
        <f>TEXT(Origen[[#This Row],[Fecha Compra]],"dddd")</f>
        <v>viernes</v>
      </c>
      <c r="J3893" s="7" t="str">
        <f>TEXT(MONTH(Origen[[#This Row],[Fecha Compra]]),"MM")</f>
        <v>01</v>
      </c>
      <c r="K3893" s="7">
        <f>YEAR(Origen[[#This Row],[Fecha Compra]])</f>
        <v>2045</v>
      </c>
      <c r="L3893">
        <v>44</v>
      </c>
      <c r="M3893">
        <v>78</v>
      </c>
      <c r="N3893">
        <f>Origen[[#This Row],[Unidades]]*Origen[[#This Row],[PVP]]</f>
        <v>3432</v>
      </c>
      <c r="O3893" s="1" t="s">
        <v>121</v>
      </c>
      <c r="P3893" s="1" t="s">
        <v>6</v>
      </c>
      <c r="Q3893" s="1" t="s">
        <v>34</v>
      </c>
      <c r="R3893" s="1" t="s">
        <v>19</v>
      </c>
      <c r="S3893" s="1" t="s">
        <v>52</v>
      </c>
      <c r="T3893" s="1" t="s">
        <v>21</v>
      </c>
      <c r="U3893" s="1" t="s">
        <v>79</v>
      </c>
    </row>
    <row r="3894" spans="1:21" x14ac:dyDescent="0.25">
      <c r="A3894">
        <v>3896</v>
      </c>
      <c r="B3894">
        <f>IF(IFERROR(VLOOKUP(Origen[[#This Row],[Customer ID]],A3895:A7793,1,FALSE),0)&gt;0,1,0)</f>
        <v>0</v>
      </c>
      <c r="C3894">
        <v>40</v>
      </c>
      <c r="D3894" s="1" t="s">
        <v>134</v>
      </c>
      <c r="E3894" s="1" t="str">
        <f>IF(Origen[[#This Row],[Genero Sin Depurar]]="","Desconocido",Origen[[#This Row],[Genero Sin Depurar]])</f>
        <v>Female</v>
      </c>
      <c r="F3894" s="1" t="s">
        <v>86</v>
      </c>
      <c r="G3894" s="1" t="s">
        <v>4</v>
      </c>
      <c r="H3894" s="2">
        <v>53082</v>
      </c>
      <c r="I3894" s="2" t="str">
        <f>TEXT(Origen[[#This Row],[Fecha Compra]],"dddd")</f>
        <v>domingo</v>
      </c>
      <c r="J3894" s="7" t="str">
        <f>TEXT(MONTH(Origen[[#This Row],[Fecha Compra]]),"MM")</f>
        <v>01</v>
      </c>
      <c r="K3894" s="7">
        <f>YEAR(Origen[[#This Row],[Fecha Compra]])</f>
        <v>2045</v>
      </c>
      <c r="L3894">
        <v>32</v>
      </c>
      <c r="M3894">
        <v>28</v>
      </c>
      <c r="N3894">
        <f>Origen[[#This Row],[Unidades]]*Origen[[#This Row],[PVP]]</f>
        <v>896</v>
      </c>
      <c r="O3894" s="1" t="s">
        <v>123</v>
      </c>
      <c r="P3894" s="1" t="s">
        <v>6</v>
      </c>
      <c r="Q3894" s="1" t="s">
        <v>30</v>
      </c>
      <c r="R3894" s="1" t="s">
        <v>35</v>
      </c>
      <c r="S3894" s="1" t="s">
        <v>52</v>
      </c>
      <c r="T3894" s="1" t="s">
        <v>10</v>
      </c>
      <c r="U3894" s="1" t="s">
        <v>22</v>
      </c>
    </row>
    <row r="3895" spans="1:21" x14ac:dyDescent="0.25">
      <c r="A3895">
        <v>3897</v>
      </c>
      <c r="B3895">
        <f>IF(IFERROR(VLOOKUP(Origen[[#This Row],[Customer ID]],A3896:A7794,1,FALSE),0)&gt;0,1,0)</f>
        <v>0</v>
      </c>
      <c r="C3895">
        <v>52</v>
      </c>
      <c r="D3895" s="1" t="s">
        <v>134</v>
      </c>
      <c r="E3895" s="1" t="str">
        <f>IF(Origen[[#This Row],[Genero Sin Depurar]]="","Desconocido",Origen[[#This Row],[Genero Sin Depurar]])</f>
        <v>Female</v>
      </c>
      <c r="F3895" s="1" t="s">
        <v>114</v>
      </c>
      <c r="G3895" s="1" t="s">
        <v>49</v>
      </c>
      <c r="H3895" s="2">
        <v>53084</v>
      </c>
      <c r="I3895" s="2" t="str">
        <f>TEXT(Origen[[#This Row],[Fecha Compra]],"dddd")</f>
        <v>martes</v>
      </c>
      <c r="J3895" s="7" t="str">
        <f>TEXT(MONTH(Origen[[#This Row],[Fecha Compra]]),"MM")</f>
        <v>01</v>
      </c>
      <c r="K3895" s="7">
        <f>YEAR(Origen[[#This Row],[Fecha Compra]])</f>
        <v>2045</v>
      </c>
      <c r="L3895">
        <v>41</v>
      </c>
      <c r="M3895">
        <v>49</v>
      </c>
      <c r="N3895">
        <f>Origen[[#This Row],[Unidades]]*Origen[[#This Row],[PVP]]</f>
        <v>2009</v>
      </c>
      <c r="O3895" s="1" t="s">
        <v>128</v>
      </c>
      <c r="P3895" s="1" t="s">
        <v>6</v>
      </c>
      <c r="Q3895" s="1" t="s">
        <v>34</v>
      </c>
      <c r="R3895" s="1" t="s">
        <v>19</v>
      </c>
      <c r="S3895" s="1" t="s">
        <v>56</v>
      </c>
      <c r="T3895" s="1" t="s">
        <v>57</v>
      </c>
      <c r="U3895" s="1" t="s">
        <v>58</v>
      </c>
    </row>
    <row r="3896" spans="1:21" x14ac:dyDescent="0.25">
      <c r="A3896">
        <v>3898</v>
      </c>
      <c r="B3896">
        <f>IF(IFERROR(VLOOKUP(Origen[[#This Row],[Customer ID]],A3897:A7795,1,FALSE),0)&gt;0,1,0)</f>
        <v>0</v>
      </c>
      <c r="C3896">
        <v>46</v>
      </c>
      <c r="D3896" s="1" t="s">
        <v>134</v>
      </c>
      <c r="E3896" s="1" t="str">
        <f>IF(Origen[[#This Row],[Genero Sin Depurar]]="","Desconocido",Origen[[#This Row],[Genero Sin Depurar]])</f>
        <v>Female</v>
      </c>
      <c r="F3896" s="1" t="s">
        <v>115</v>
      </c>
      <c r="G3896" s="1" t="s">
        <v>49</v>
      </c>
      <c r="H3896" s="2">
        <v>53086</v>
      </c>
      <c r="I3896" s="2" t="str">
        <f>TEXT(Origen[[#This Row],[Fecha Compra]],"dddd")</f>
        <v>jueves</v>
      </c>
      <c r="J3896" s="7" t="str">
        <f>TEXT(MONTH(Origen[[#This Row],[Fecha Compra]]),"MM")</f>
        <v>01</v>
      </c>
      <c r="K3896" s="7">
        <f>YEAR(Origen[[#This Row],[Fecha Compra]])</f>
        <v>2045</v>
      </c>
      <c r="L3896">
        <v>24</v>
      </c>
      <c r="M3896">
        <v>33</v>
      </c>
      <c r="N3896">
        <f>Origen[[#This Row],[Unidades]]*Origen[[#This Row],[PVP]]</f>
        <v>792</v>
      </c>
      <c r="O3896" s="1" t="s">
        <v>109</v>
      </c>
      <c r="P3896" s="1" t="s">
        <v>6</v>
      </c>
      <c r="Q3896" s="1" t="s">
        <v>78</v>
      </c>
      <c r="R3896" s="1" t="s">
        <v>19</v>
      </c>
      <c r="S3896" s="1" t="s">
        <v>36</v>
      </c>
      <c r="T3896" s="1" t="s">
        <v>10</v>
      </c>
      <c r="U3896" s="1" t="s">
        <v>40</v>
      </c>
    </row>
    <row r="3897" spans="1:21" x14ac:dyDescent="0.25">
      <c r="A3897">
        <v>3899</v>
      </c>
      <c r="B3897">
        <f>IF(IFERROR(VLOOKUP(Origen[[#This Row],[Customer ID]],A3898:A7796,1,FALSE),0)&gt;0,1,0)</f>
        <v>0</v>
      </c>
      <c r="C3897">
        <v>44</v>
      </c>
      <c r="D3897" s="1" t="s">
        <v>134</v>
      </c>
      <c r="E3897" s="1" t="str">
        <f>IF(Origen[[#This Row],[Genero Sin Depurar]]="","Desconocido",Origen[[#This Row],[Genero Sin Depurar]])</f>
        <v>Female</v>
      </c>
      <c r="F3897" s="1" t="s">
        <v>53</v>
      </c>
      <c r="G3897" s="1" t="s">
        <v>24</v>
      </c>
      <c r="H3897" s="2">
        <v>53088</v>
      </c>
      <c r="I3897" s="2" t="str">
        <f>TEXT(Origen[[#This Row],[Fecha Compra]],"dddd")</f>
        <v>sábado</v>
      </c>
      <c r="J3897" s="7" t="str">
        <f>TEXT(MONTH(Origen[[#This Row],[Fecha Compra]]),"MM")</f>
        <v>01</v>
      </c>
      <c r="K3897" s="7">
        <f>YEAR(Origen[[#This Row],[Fecha Compra]])</f>
        <v>2045</v>
      </c>
      <c r="L3897">
        <v>24</v>
      </c>
      <c r="M3897">
        <v>77</v>
      </c>
      <c r="N3897">
        <f>Origen[[#This Row],[Unidades]]*Origen[[#This Row],[PVP]]</f>
        <v>1848</v>
      </c>
      <c r="O3897" s="1" t="s">
        <v>130</v>
      </c>
      <c r="P3897" s="1" t="s">
        <v>18</v>
      </c>
      <c r="Q3897" s="1" t="s">
        <v>92</v>
      </c>
      <c r="R3897" s="1" t="s">
        <v>35</v>
      </c>
      <c r="S3897" s="1" t="s">
        <v>9</v>
      </c>
      <c r="T3897" s="1" t="s">
        <v>10</v>
      </c>
      <c r="U3897" s="1" t="s">
        <v>22</v>
      </c>
    </row>
    <row r="3898" spans="1:21" x14ac:dyDescent="0.25">
      <c r="A3898">
        <v>3900</v>
      </c>
      <c r="B3898">
        <f>IF(IFERROR(VLOOKUP(Origen[[#This Row],[Customer ID]],A3899:A7797,1,FALSE),0)&gt;0,1,0)</f>
        <v>0</v>
      </c>
      <c r="C3898">
        <v>52</v>
      </c>
      <c r="D3898" s="1" t="s">
        <v>134</v>
      </c>
      <c r="E3898" s="1" t="str">
        <f>IF(Origen[[#This Row],[Genero Sin Depurar]]="","Desconocido",Origen[[#This Row],[Genero Sin Depurar]])</f>
        <v>Female</v>
      </c>
      <c r="F3898" s="1" t="s">
        <v>48</v>
      </c>
      <c r="G3898" s="1" t="s">
        <v>49</v>
      </c>
      <c r="H3898" s="2">
        <v>53090</v>
      </c>
      <c r="I3898" s="2" t="str">
        <f>TEXT(Origen[[#This Row],[Fecha Compra]],"dddd")</f>
        <v>lunes</v>
      </c>
      <c r="J3898" s="7" t="str">
        <f>TEXT(MONTH(Origen[[#This Row],[Fecha Compra]]),"MM")</f>
        <v>01</v>
      </c>
      <c r="K3898" s="7">
        <f>YEAR(Origen[[#This Row],[Fecha Compra]])</f>
        <v>2045</v>
      </c>
      <c r="L3898">
        <v>33</v>
      </c>
      <c r="M3898">
        <v>81</v>
      </c>
      <c r="N3898">
        <f>Origen[[#This Row],[Unidades]]*Origen[[#This Row],[PVP]]</f>
        <v>2673</v>
      </c>
      <c r="O3898" s="1" t="s">
        <v>81</v>
      </c>
      <c r="P3898" s="1" t="s">
        <v>26</v>
      </c>
      <c r="Q3898" s="1" t="s">
        <v>100</v>
      </c>
      <c r="R3898" s="1" t="s">
        <v>19</v>
      </c>
      <c r="S3898" s="1" t="s">
        <v>56</v>
      </c>
      <c r="T3898" s="1" t="s">
        <v>10</v>
      </c>
      <c r="U3898" s="1" t="s">
        <v>40</v>
      </c>
    </row>
    <row r="3899" spans="1:21" x14ac:dyDescent="0.25">
      <c r="J3899"/>
      <c r="K3899"/>
    </row>
    <row r="3900" spans="1:21" x14ac:dyDescent="0.25">
      <c r="J3900"/>
      <c r="K3900"/>
    </row>
    <row r="3901" spans="1:21" x14ac:dyDescent="0.25">
      <c r="J3901"/>
      <c r="K390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1C62-1222-4B3C-862B-F20DA4661351}">
  <sheetPr codeName="Hoja3"/>
  <dimension ref="A1:O11"/>
  <sheetViews>
    <sheetView workbookViewId="0">
      <selection activeCell="E24" sqref="E24"/>
    </sheetView>
  </sheetViews>
  <sheetFormatPr baseColWidth="10" defaultRowHeight="15" x14ac:dyDescent="0.25"/>
  <sheetData>
    <row r="1" spans="1:15" x14ac:dyDescent="0.25">
      <c r="A1" t="s">
        <v>148</v>
      </c>
    </row>
    <row r="2" spans="1:15" x14ac:dyDescent="0.25">
      <c r="A2" s="5" t="s">
        <v>0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147</v>
      </c>
      <c r="G2" s="3" t="s">
        <v>139</v>
      </c>
      <c r="H2" s="3" t="s">
        <v>140</v>
      </c>
      <c r="I2" s="3" t="s">
        <v>141</v>
      </c>
      <c r="J2" s="3" t="s">
        <v>142</v>
      </c>
      <c r="K2" s="3" t="s">
        <v>1</v>
      </c>
      <c r="L2" s="3" t="s">
        <v>143</v>
      </c>
      <c r="M2" s="3" t="s">
        <v>144</v>
      </c>
      <c r="N2" s="3" t="s">
        <v>145</v>
      </c>
      <c r="O2" s="4" t="s">
        <v>146</v>
      </c>
    </row>
    <row r="3" spans="1:15" x14ac:dyDescent="0.25">
      <c r="A3">
        <f>COUNTBLANK(Origen[Customer ID])</f>
        <v>0</v>
      </c>
      <c r="B3">
        <f>COUNTBLANK(Origen[Edad])</f>
        <v>0</v>
      </c>
      <c r="C3">
        <f>COUNTBLANK(Origen[Genero Sin Depurar])</f>
        <v>7</v>
      </c>
      <c r="D3">
        <f>COUNTBLANK(Origen[Descripcion])</f>
        <v>0</v>
      </c>
      <c r="E3">
        <f>COUNTBLANK(Origen[Categoria])</f>
        <v>0</v>
      </c>
      <c r="F3">
        <f>COUNTBLANK(Origen[Fecha Compra])</f>
        <v>0</v>
      </c>
      <c r="G3">
        <f>COUNTBLANK(Origen[Unidades])</f>
        <v>0</v>
      </c>
      <c r="H3">
        <f>COUNTBLANK(Origen[PVP])</f>
        <v>0</v>
      </c>
      <c r="I3">
        <f>COUNTBLANK(Origen[Localizacion])</f>
        <v>0</v>
      </c>
      <c r="J3">
        <f>COUNTBLANK(Origen[Tamaño])</f>
        <v>0</v>
      </c>
      <c r="K3">
        <f>COUNTBLANK(Origen[Color])</f>
        <v>0</v>
      </c>
      <c r="L3">
        <f>COUNTBLANK(Origen[Temporada])</f>
        <v>0</v>
      </c>
      <c r="M3">
        <f>COUNTBLANK(Origen[Forma Envio])</f>
        <v>0</v>
      </c>
      <c r="N3">
        <f>COUNTBLANK(Origen[Metodo Pago])</f>
        <v>0</v>
      </c>
      <c r="O3">
        <f>COUNTBLANK(Origen[Frecuencia Compra])</f>
        <v>0</v>
      </c>
    </row>
    <row r="5" spans="1:15" x14ac:dyDescent="0.25">
      <c r="A5" t="s">
        <v>150</v>
      </c>
    </row>
    <row r="6" spans="1:15" x14ac:dyDescent="0.25">
      <c r="A6" s="6" t="s">
        <v>151</v>
      </c>
    </row>
    <row r="8" spans="1:15" x14ac:dyDescent="0.25">
      <c r="A8" t="s">
        <v>155</v>
      </c>
    </row>
    <row r="9" spans="1:15" x14ac:dyDescent="0.25">
      <c r="A9" s="6" t="s">
        <v>156</v>
      </c>
    </row>
    <row r="10" spans="1:15" x14ac:dyDescent="0.25">
      <c r="A10" s="6" t="s">
        <v>157</v>
      </c>
    </row>
    <row r="11" spans="1:15" x14ac:dyDescent="0.25">
      <c r="A11" s="6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AAD4-6F3D-419C-AEDC-BEEF57EA77FA}">
  <sheetPr codeName="Hoja4"/>
  <dimension ref="A1:J86"/>
  <sheetViews>
    <sheetView tabSelected="1" workbookViewId="0">
      <selection activeCell="C9" sqref="C9"/>
    </sheetView>
  </sheetViews>
  <sheetFormatPr baseColWidth="10" defaultRowHeight="15" x14ac:dyDescent="0.25"/>
  <cols>
    <col min="1" max="1" width="14.140625" bestFit="1" customWidth="1"/>
    <col min="2" max="2" width="37.42578125" customWidth="1"/>
    <col min="3" max="3" width="13" bestFit="1" customWidth="1"/>
    <col min="4" max="4" width="22.42578125" bestFit="1" customWidth="1"/>
    <col min="5" max="5" width="14.28515625" bestFit="1" customWidth="1"/>
    <col min="6" max="6" width="21.42578125" bestFit="1" customWidth="1"/>
    <col min="7" max="7" width="14.85546875" bestFit="1" customWidth="1"/>
    <col min="8" max="8" width="21.42578125" bestFit="1" customWidth="1"/>
    <col min="9" max="9" width="12.5703125" bestFit="1" customWidth="1"/>
    <col min="10" max="10" width="21.42578125" bestFit="1" customWidth="1"/>
  </cols>
  <sheetData>
    <row r="1" spans="1:10" x14ac:dyDescent="0.25">
      <c r="A1" t="s">
        <v>174</v>
      </c>
      <c r="B1" t="str">
        <f>_xlfn.CONCAT("Análisis ",A1," MERCAROPA")</f>
        <v>Análisis Ventas MERCAROPA</v>
      </c>
      <c r="C1" t="str">
        <f>_xlfn.CONCAT(A1," en función de las categorias ")</f>
        <v xml:space="preserve">Ventas en función de las categorias </v>
      </c>
      <c r="D1" t="str">
        <f>_xlfn.CONCAT(A1," en función de la Forma de Envio")</f>
        <v>Ventas en función de la Forma de Envio</v>
      </c>
      <c r="E1" t="str">
        <f>_xlfn.CONCAT(A1," en función del Metodo de Pago")</f>
        <v>Ventas en función del Metodo de Pago</v>
      </c>
      <c r="F1" t="str">
        <f>_xlfn.CONCAT(A1," en función de los Meses")</f>
        <v>Ventas en función de los Meses</v>
      </c>
      <c r="G1" t="str">
        <f>_xlfn.CONCAT(A1," en función de la Localizacion")</f>
        <v>Ventas en función de la Localizacion</v>
      </c>
      <c r="H1" t="str">
        <f>_xlfn.CONCAT(A1," en función de los Dias de la Semana")</f>
        <v>Ventas en función de los Dias de la Semana</v>
      </c>
      <c r="I1" t="str">
        <f>_xlfn.CONCAT(A1," en función de la Descripción Articulo")</f>
        <v>Ventas en función de la Descripción Articulo</v>
      </c>
    </row>
    <row r="3" spans="1:10" x14ac:dyDescent="0.25">
      <c r="A3" t="s">
        <v>161</v>
      </c>
    </row>
    <row r="4" spans="1:10" x14ac:dyDescent="0.25">
      <c r="A4" t="s">
        <v>165</v>
      </c>
      <c r="B4" t="s">
        <v>164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</row>
    <row r="5" spans="1:10" x14ac:dyDescent="0.25">
      <c r="A5" s="10">
        <v>3897</v>
      </c>
      <c r="B5" s="12">
        <v>5924926</v>
      </c>
      <c r="C5" s="10">
        <v>98858</v>
      </c>
      <c r="D5" s="10">
        <v>20</v>
      </c>
      <c r="E5" s="10">
        <v>100</v>
      </c>
      <c r="F5" s="11">
        <v>59.788042083654091</v>
      </c>
      <c r="G5" s="9">
        <v>25.367718758018988</v>
      </c>
    </row>
    <row r="6" spans="1:10" x14ac:dyDescent="0.25">
      <c r="A6" s="10"/>
      <c r="B6" s="12"/>
      <c r="C6" s="10"/>
      <c r="D6" s="10"/>
      <c r="E6" s="10"/>
      <c r="F6" s="11"/>
      <c r="G6" s="9"/>
    </row>
    <row r="7" spans="1:10" x14ac:dyDescent="0.25">
      <c r="A7" s="10">
        <f>GETPIVOTDATA("Recuento Numero Ventas",$A$4)</f>
        <v>3897</v>
      </c>
      <c r="B7" s="12">
        <f>GETPIVOTDATA("Suma Importe Total",$A$4)</f>
        <v>5924926</v>
      </c>
      <c r="C7" s="10">
        <f>GETPIVOTDATA("Suma de Unidades Ventas",$A$4)</f>
        <v>98858</v>
      </c>
      <c r="D7" s="10">
        <f>GETPIVOTDATA("Mín. de PVP",$A$4)</f>
        <v>20</v>
      </c>
      <c r="E7" s="10">
        <f>GETPIVOTDATA("Máx. de PVP",$A$4)</f>
        <v>100</v>
      </c>
      <c r="F7" s="11">
        <f>GETPIVOTDATA("Promedio de PVP",$A$4)</f>
        <v>59.788042083654091</v>
      </c>
      <c r="G7" s="9">
        <f>GETPIVOTDATA("Promedio de Unidades",$A$4)</f>
        <v>25.367718758018988</v>
      </c>
    </row>
    <row r="9" spans="1:10" x14ac:dyDescent="0.25">
      <c r="A9" s="13" t="s">
        <v>137</v>
      </c>
      <c r="B9" t="s">
        <v>166</v>
      </c>
      <c r="C9" s="13" t="s">
        <v>173</v>
      </c>
      <c r="D9" t="s">
        <v>162</v>
      </c>
      <c r="E9" s="13" t="s">
        <v>144</v>
      </c>
      <c r="F9" t="s">
        <v>163</v>
      </c>
      <c r="G9" s="13" t="s">
        <v>145</v>
      </c>
      <c r="H9" t="s">
        <v>163</v>
      </c>
      <c r="I9" s="13" t="s">
        <v>136</v>
      </c>
      <c r="J9" t="s">
        <v>163</v>
      </c>
    </row>
    <row r="10" spans="1:10" x14ac:dyDescent="0.25">
      <c r="A10" s="14" t="s">
        <v>114</v>
      </c>
      <c r="B10" s="10">
        <v>3370</v>
      </c>
      <c r="C10" s="14" t="s">
        <v>49</v>
      </c>
      <c r="D10" s="10">
        <v>1233</v>
      </c>
      <c r="E10" s="14" t="s">
        <v>52</v>
      </c>
      <c r="F10" s="10">
        <v>992349</v>
      </c>
      <c r="G10" s="14" t="s">
        <v>57</v>
      </c>
      <c r="H10" s="16">
        <v>0.15020305738839607</v>
      </c>
      <c r="I10" s="14" t="s">
        <v>175</v>
      </c>
      <c r="J10" s="16">
        <v>3.8083176059920411E-3</v>
      </c>
    </row>
    <row r="11" spans="1:10" x14ac:dyDescent="0.25">
      <c r="A11" s="14" t="s">
        <v>115</v>
      </c>
      <c r="B11" s="10">
        <v>3877</v>
      </c>
      <c r="C11" s="14" t="s">
        <v>4</v>
      </c>
      <c r="D11" s="10">
        <v>1740</v>
      </c>
      <c r="E11" s="14" t="s">
        <v>9</v>
      </c>
      <c r="F11" s="10">
        <v>997868</v>
      </c>
      <c r="G11" s="14" t="s">
        <v>15</v>
      </c>
      <c r="H11" s="16">
        <v>0.17039554586842098</v>
      </c>
      <c r="I11" s="14" t="s">
        <v>134</v>
      </c>
      <c r="J11" s="16">
        <v>0.31267445365562374</v>
      </c>
    </row>
    <row r="12" spans="1:10" x14ac:dyDescent="0.25">
      <c r="A12" s="14" t="s">
        <v>3</v>
      </c>
      <c r="B12" s="10">
        <v>4656</v>
      </c>
      <c r="C12" s="14" t="s">
        <v>24</v>
      </c>
      <c r="D12" s="10">
        <v>600</v>
      </c>
      <c r="E12" s="14" t="s">
        <v>20</v>
      </c>
      <c r="F12" s="10">
        <v>1008345</v>
      </c>
      <c r="G12" s="14" t="s">
        <v>21</v>
      </c>
      <c r="H12" s="16">
        <v>0.17425213411948098</v>
      </c>
      <c r="I12" s="14" t="s">
        <v>2</v>
      </c>
      <c r="J12" s="16">
        <v>0.68351722873838427</v>
      </c>
    </row>
    <row r="13" spans="1:10" x14ac:dyDescent="0.25">
      <c r="A13" s="14" t="s">
        <v>119</v>
      </c>
      <c r="B13" s="10">
        <v>3796</v>
      </c>
      <c r="C13" s="14" t="s">
        <v>45</v>
      </c>
      <c r="D13" s="10">
        <v>324</v>
      </c>
      <c r="E13" s="14" t="s">
        <v>27</v>
      </c>
      <c r="F13" s="10">
        <v>949444</v>
      </c>
      <c r="G13" s="14" t="s">
        <v>68</v>
      </c>
      <c r="H13" s="16">
        <v>0.16671077410924626</v>
      </c>
      <c r="I13" s="14" t="s">
        <v>172</v>
      </c>
      <c r="J13" s="16">
        <v>1</v>
      </c>
    </row>
    <row r="14" spans="1:10" x14ac:dyDescent="0.25">
      <c r="A14" s="14" t="s">
        <v>44</v>
      </c>
      <c r="B14" s="10">
        <v>4317</v>
      </c>
      <c r="C14" s="14" t="s">
        <v>172</v>
      </c>
      <c r="D14" s="10">
        <v>3897</v>
      </c>
      <c r="E14" s="14" t="s">
        <v>36</v>
      </c>
      <c r="F14" s="10">
        <v>1004999</v>
      </c>
      <c r="G14" s="14" t="s">
        <v>28</v>
      </c>
      <c r="H14" s="16">
        <v>0.1768970616679432</v>
      </c>
    </row>
    <row r="15" spans="1:10" x14ac:dyDescent="0.25">
      <c r="A15" s="14" t="s">
        <v>63</v>
      </c>
      <c r="B15" s="10">
        <v>4371</v>
      </c>
      <c r="E15" s="14" t="s">
        <v>56</v>
      </c>
      <c r="F15" s="10">
        <v>971921</v>
      </c>
      <c r="G15" s="14" t="s">
        <v>10</v>
      </c>
      <c r="H15" s="16">
        <v>0.16154142684651251</v>
      </c>
    </row>
    <row r="16" spans="1:10" x14ac:dyDescent="0.25">
      <c r="A16" s="14" t="s">
        <v>125</v>
      </c>
      <c r="B16" s="10">
        <v>3699</v>
      </c>
      <c r="E16" s="14" t="s">
        <v>172</v>
      </c>
      <c r="F16" s="10">
        <v>5924926</v>
      </c>
      <c r="G16" s="14" t="s">
        <v>172</v>
      </c>
      <c r="H16" s="16">
        <v>1</v>
      </c>
    </row>
    <row r="17" spans="1:8" x14ac:dyDescent="0.25">
      <c r="A17" s="14" t="s">
        <v>48</v>
      </c>
      <c r="B17" s="10">
        <v>3781</v>
      </c>
    </row>
    <row r="18" spans="1:8" x14ac:dyDescent="0.25">
      <c r="A18" s="14" t="s">
        <v>106</v>
      </c>
      <c r="B18" s="10">
        <v>3869</v>
      </c>
      <c r="E18" s="13" t="s">
        <v>153</v>
      </c>
      <c r="F18" t="s">
        <v>195</v>
      </c>
      <c r="G18" s="13" t="s">
        <v>196</v>
      </c>
      <c r="H18" t="s">
        <v>197</v>
      </c>
    </row>
    <row r="19" spans="1:8" x14ac:dyDescent="0.25">
      <c r="A19" s="14" t="s">
        <v>86</v>
      </c>
      <c r="B19" s="10">
        <v>3626</v>
      </c>
      <c r="E19" s="14" t="s">
        <v>183</v>
      </c>
      <c r="F19" s="1">
        <v>349</v>
      </c>
      <c r="G19" s="14" t="s">
        <v>176</v>
      </c>
      <c r="H19" s="1">
        <v>557</v>
      </c>
    </row>
    <row r="20" spans="1:8" x14ac:dyDescent="0.25">
      <c r="A20" s="14" t="s">
        <v>84</v>
      </c>
      <c r="B20" s="10">
        <v>3769</v>
      </c>
      <c r="E20" s="14" t="s">
        <v>184</v>
      </c>
      <c r="F20" s="1">
        <v>310</v>
      </c>
      <c r="G20" s="14" t="s">
        <v>177</v>
      </c>
      <c r="H20" s="1">
        <v>559</v>
      </c>
    </row>
    <row r="21" spans="1:8" x14ac:dyDescent="0.25">
      <c r="A21" s="14" t="s">
        <v>16</v>
      </c>
      <c r="B21" s="10">
        <v>2709</v>
      </c>
      <c r="E21" s="14" t="s">
        <v>185</v>
      </c>
      <c r="F21" s="1">
        <v>340</v>
      </c>
      <c r="G21" s="14" t="s">
        <v>178</v>
      </c>
      <c r="H21" s="1">
        <v>555</v>
      </c>
    </row>
    <row r="22" spans="1:8" x14ac:dyDescent="0.25">
      <c r="A22" s="14" t="s">
        <v>88</v>
      </c>
      <c r="B22" s="10">
        <v>4943</v>
      </c>
      <c r="E22" s="14" t="s">
        <v>186</v>
      </c>
      <c r="F22" s="1">
        <v>330</v>
      </c>
      <c r="G22" s="14" t="s">
        <v>179</v>
      </c>
      <c r="H22" s="1">
        <v>555</v>
      </c>
    </row>
    <row r="23" spans="1:8" x14ac:dyDescent="0.25">
      <c r="A23" s="14" t="s">
        <v>77</v>
      </c>
      <c r="B23" s="10">
        <v>4302</v>
      </c>
      <c r="E23" s="14" t="s">
        <v>187</v>
      </c>
      <c r="F23" s="1">
        <v>325</v>
      </c>
      <c r="G23" s="14" t="s">
        <v>180</v>
      </c>
      <c r="H23" s="1">
        <v>558</v>
      </c>
    </row>
    <row r="24" spans="1:8" x14ac:dyDescent="0.25">
      <c r="A24" s="14" t="s">
        <v>23</v>
      </c>
      <c r="B24" s="10">
        <v>4016</v>
      </c>
      <c r="E24" s="14" t="s">
        <v>188</v>
      </c>
      <c r="F24" s="1">
        <v>311</v>
      </c>
      <c r="G24" s="14" t="s">
        <v>181</v>
      </c>
      <c r="H24" s="1">
        <v>555</v>
      </c>
    </row>
    <row r="25" spans="1:8" x14ac:dyDescent="0.25">
      <c r="A25" s="14" t="s">
        <v>101</v>
      </c>
      <c r="B25" s="10">
        <v>4144</v>
      </c>
      <c r="E25" s="14" t="s">
        <v>189</v>
      </c>
      <c r="F25" s="1">
        <v>325</v>
      </c>
      <c r="G25" s="14" t="s">
        <v>182</v>
      </c>
      <c r="H25" s="1">
        <v>558</v>
      </c>
    </row>
    <row r="26" spans="1:8" x14ac:dyDescent="0.25">
      <c r="A26" s="14" t="s">
        <v>37</v>
      </c>
      <c r="B26" s="10">
        <v>4338</v>
      </c>
      <c r="E26" s="14" t="s">
        <v>190</v>
      </c>
      <c r="F26" s="1">
        <v>326</v>
      </c>
      <c r="G26" s="14" t="s">
        <v>172</v>
      </c>
      <c r="H26" s="1">
        <v>3897</v>
      </c>
    </row>
    <row r="27" spans="1:8" x14ac:dyDescent="0.25">
      <c r="A27" s="14" t="s">
        <v>53</v>
      </c>
      <c r="B27" s="10">
        <v>3746</v>
      </c>
      <c r="E27" s="14" t="s">
        <v>191</v>
      </c>
      <c r="F27" s="1">
        <v>315</v>
      </c>
    </row>
    <row r="28" spans="1:8" x14ac:dyDescent="0.25">
      <c r="A28" s="14" t="s">
        <v>41</v>
      </c>
      <c r="B28" s="10">
        <v>4088</v>
      </c>
      <c r="E28" s="14" t="s">
        <v>192</v>
      </c>
      <c r="F28" s="1">
        <v>325</v>
      </c>
    </row>
    <row r="29" spans="1:8" x14ac:dyDescent="0.25">
      <c r="A29" s="14" t="s">
        <v>69</v>
      </c>
      <c r="B29" s="10">
        <v>3925</v>
      </c>
      <c r="E29" s="14" t="s">
        <v>193</v>
      </c>
      <c r="F29" s="1">
        <v>315</v>
      </c>
    </row>
    <row r="30" spans="1:8" x14ac:dyDescent="0.25">
      <c r="A30" s="14" t="s">
        <v>32</v>
      </c>
      <c r="B30" s="10">
        <v>3628</v>
      </c>
      <c r="E30" s="14" t="s">
        <v>194</v>
      </c>
      <c r="F30" s="1">
        <v>326</v>
      </c>
    </row>
    <row r="31" spans="1:8" x14ac:dyDescent="0.25">
      <c r="A31" s="14" t="s">
        <v>107</v>
      </c>
      <c r="B31" s="10">
        <v>3965</v>
      </c>
      <c r="E31" s="14" t="s">
        <v>172</v>
      </c>
      <c r="F31" s="1">
        <v>3897</v>
      </c>
    </row>
    <row r="32" spans="1:8" x14ac:dyDescent="0.25">
      <c r="A32" s="14" t="s">
        <v>71</v>
      </c>
      <c r="B32" s="10">
        <v>4076</v>
      </c>
    </row>
    <row r="33" spans="1:7" x14ac:dyDescent="0.25">
      <c r="A33" s="14" t="s">
        <v>12</v>
      </c>
      <c r="B33" s="10">
        <v>4199</v>
      </c>
    </row>
    <row r="34" spans="1:7" x14ac:dyDescent="0.25">
      <c r="A34" s="14" t="s">
        <v>95</v>
      </c>
      <c r="B34" s="10">
        <v>3648</v>
      </c>
    </row>
    <row r="35" spans="1:7" x14ac:dyDescent="0.25">
      <c r="A35" s="14" t="s">
        <v>172</v>
      </c>
      <c r="B35" s="10">
        <v>98858</v>
      </c>
      <c r="D35" s="13" t="s">
        <v>198</v>
      </c>
      <c r="E35" t="s">
        <v>197</v>
      </c>
      <c r="F35" s="8" t="s">
        <v>141</v>
      </c>
      <c r="G35" s="8" t="s">
        <v>197</v>
      </c>
    </row>
    <row r="36" spans="1:7" x14ac:dyDescent="0.25">
      <c r="D36" s="14" t="s">
        <v>72</v>
      </c>
      <c r="E36" s="1">
        <v>89</v>
      </c>
      <c r="F36" s="14" t="s">
        <v>72</v>
      </c>
      <c r="G36" s="1">
        <v>89</v>
      </c>
    </row>
    <row r="37" spans="1:7" x14ac:dyDescent="0.25">
      <c r="D37" s="14" t="s">
        <v>102</v>
      </c>
      <c r="E37" s="1">
        <v>72</v>
      </c>
      <c r="F37" s="14" t="s">
        <v>102</v>
      </c>
      <c r="G37" s="1">
        <v>72</v>
      </c>
    </row>
    <row r="38" spans="1:7" x14ac:dyDescent="0.25">
      <c r="D38" s="14" t="s">
        <v>99</v>
      </c>
      <c r="E38" s="1">
        <v>64</v>
      </c>
      <c r="F38" s="14" t="s">
        <v>99</v>
      </c>
      <c r="G38" s="1">
        <v>64</v>
      </c>
    </row>
    <row r="39" spans="1:7" x14ac:dyDescent="0.25">
      <c r="D39" s="14" t="s">
        <v>54</v>
      </c>
      <c r="E39" s="1">
        <v>79</v>
      </c>
      <c r="F39" s="14" t="s">
        <v>54</v>
      </c>
      <c r="G39" s="1">
        <v>79</v>
      </c>
    </row>
    <row r="40" spans="1:7" x14ac:dyDescent="0.25">
      <c r="D40" s="14" t="s">
        <v>81</v>
      </c>
      <c r="E40" s="1">
        <v>95</v>
      </c>
      <c r="F40" s="14" t="s">
        <v>81</v>
      </c>
      <c r="G40" s="1">
        <v>95</v>
      </c>
    </row>
    <row r="41" spans="1:7" x14ac:dyDescent="0.25">
      <c r="D41" s="14" t="s">
        <v>94</v>
      </c>
      <c r="E41" s="1">
        <v>75</v>
      </c>
      <c r="F41" s="14" t="s">
        <v>94</v>
      </c>
      <c r="G41" s="1">
        <v>75</v>
      </c>
    </row>
    <row r="42" spans="1:7" x14ac:dyDescent="0.25">
      <c r="D42" s="14" t="s">
        <v>121</v>
      </c>
      <c r="E42" s="1">
        <v>78</v>
      </c>
      <c r="F42" s="14" t="s">
        <v>121</v>
      </c>
      <c r="G42" s="1">
        <v>78</v>
      </c>
    </row>
    <row r="43" spans="1:7" x14ac:dyDescent="0.25">
      <c r="D43" s="14" t="s">
        <v>61</v>
      </c>
      <c r="E43" s="1">
        <v>85</v>
      </c>
      <c r="F43" s="14" t="s">
        <v>61</v>
      </c>
      <c r="G43" s="1">
        <v>85</v>
      </c>
    </row>
    <row r="44" spans="1:7" x14ac:dyDescent="0.25">
      <c r="D44" s="14" t="s">
        <v>85</v>
      </c>
      <c r="E44" s="1">
        <v>68</v>
      </c>
      <c r="F44" s="14" t="s">
        <v>85</v>
      </c>
      <c r="G44" s="1">
        <v>68</v>
      </c>
    </row>
    <row r="45" spans="1:7" x14ac:dyDescent="0.25">
      <c r="D45" s="14" t="s">
        <v>124</v>
      </c>
      <c r="E45" s="1">
        <v>79</v>
      </c>
      <c r="F45" s="14" t="s">
        <v>124</v>
      </c>
      <c r="G45" s="1">
        <v>79</v>
      </c>
    </row>
    <row r="46" spans="1:7" x14ac:dyDescent="0.25">
      <c r="D46" s="14" t="s">
        <v>59</v>
      </c>
      <c r="E46" s="1">
        <v>65</v>
      </c>
      <c r="F46" s="14" t="s">
        <v>59</v>
      </c>
      <c r="G46" s="1">
        <v>65</v>
      </c>
    </row>
    <row r="47" spans="1:7" x14ac:dyDescent="0.25">
      <c r="D47" s="14" t="s">
        <v>117</v>
      </c>
      <c r="E47" s="1">
        <v>93</v>
      </c>
      <c r="F47" s="14" t="s">
        <v>117</v>
      </c>
      <c r="G47" s="1">
        <v>93</v>
      </c>
    </row>
    <row r="48" spans="1:7" x14ac:dyDescent="0.25">
      <c r="D48" s="14" t="s">
        <v>97</v>
      </c>
      <c r="E48" s="1">
        <v>92</v>
      </c>
      <c r="F48" s="14" t="s">
        <v>97</v>
      </c>
      <c r="G48" s="1">
        <v>92</v>
      </c>
    </row>
    <row r="49" spans="4:7" x14ac:dyDescent="0.25">
      <c r="D49" s="14" t="s">
        <v>98</v>
      </c>
      <c r="E49" s="1">
        <v>78</v>
      </c>
      <c r="F49" s="14" t="s">
        <v>98</v>
      </c>
      <c r="G49" s="1">
        <v>78</v>
      </c>
    </row>
    <row r="50" spans="4:7" x14ac:dyDescent="0.25">
      <c r="D50" s="14" t="s">
        <v>128</v>
      </c>
      <c r="E50" s="1">
        <v>69</v>
      </c>
      <c r="F50" s="14" t="s">
        <v>128</v>
      </c>
      <c r="G50" s="1">
        <v>69</v>
      </c>
    </row>
    <row r="51" spans="4:7" x14ac:dyDescent="0.25">
      <c r="D51" s="14" t="s">
        <v>93</v>
      </c>
      <c r="E51" s="1">
        <v>63</v>
      </c>
      <c r="F51" s="14" t="s">
        <v>93</v>
      </c>
      <c r="G51" s="1">
        <v>63</v>
      </c>
    </row>
    <row r="52" spans="4:7" x14ac:dyDescent="0.25">
      <c r="D52" s="14" t="s">
        <v>5</v>
      </c>
      <c r="E52" s="1">
        <v>79</v>
      </c>
      <c r="F52" s="14" t="s">
        <v>5</v>
      </c>
      <c r="G52" s="1">
        <v>79</v>
      </c>
    </row>
    <row r="53" spans="4:7" x14ac:dyDescent="0.25">
      <c r="D53" s="14" t="s">
        <v>42</v>
      </c>
      <c r="E53" s="1">
        <v>84</v>
      </c>
      <c r="F53" s="14" t="s">
        <v>42</v>
      </c>
      <c r="G53" s="1">
        <v>84</v>
      </c>
    </row>
    <row r="54" spans="4:7" x14ac:dyDescent="0.25">
      <c r="D54" s="14" t="s">
        <v>13</v>
      </c>
      <c r="E54" s="1">
        <v>77</v>
      </c>
      <c r="F54" s="14" t="s">
        <v>13</v>
      </c>
      <c r="G54" s="1">
        <v>77</v>
      </c>
    </row>
    <row r="55" spans="4:7" x14ac:dyDescent="0.25">
      <c r="D55" s="14" t="s">
        <v>110</v>
      </c>
      <c r="E55" s="1">
        <v>86</v>
      </c>
      <c r="F55" s="14" t="s">
        <v>110</v>
      </c>
      <c r="G55" s="1">
        <v>86</v>
      </c>
    </row>
    <row r="56" spans="4:7" x14ac:dyDescent="0.25">
      <c r="D56" s="14" t="s">
        <v>17</v>
      </c>
      <c r="E56" s="1">
        <v>74</v>
      </c>
      <c r="F56" s="14" t="s">
        <v>17</v>
      </c>
      <c r="G56" s="1">
        <v>74</v>
      </c>
    </row>
    <row r="57" spans="4:7" x14ac:dyDescent="0.25">
      <c r="D57" s="14" t="s">
        <v>133</v>
      </c>
      <c r="E57" s="1">
        <v>73</v>
      </c>
      <c r="F57" s="14" t="s">
        <v>133</v>
      </c>
      <c r="G57" s="1">
        <v>73</v>
      </c>
    </row>
    <row r="58" spans="4:7" x14ac:dyDescent="0.25">
      <c r="D58" s="14" t="s">
        <v>130</v>
      </c>
      <c r="E58" s="1">
        <v>88</v>
      </c>
      <c r="F58" s="14" t="s">
        <v>130</v>
      </c>
      <c r="G58" s="1">
        <v>88</v>
      </c>
    </row>
    <row r="59" spans="4:7" x14ac:dyDescent="0.25">
      <c r="D59" s="14" t="s">
        <v>73</v>
      </c>
      <c r="E59" s="1">
        <v>78</v>
      </c>
      <c r="F59" s="14" t="s">
        <v>73</v>
      </c>
      <c r="G59" s="1">
        <v>78</v>
      </c>
    </row>
    <row r="60" spans="4:7" x14ac:dyDescent="0.25">
      <c r="D60" s="14" t="s">
        <v>50</v>
      </c>
      <c r="E60" s="1">
        <v>81</v>
      </c>
      <c r="F60" s="14" t="s">
        <v>50</v>
      </c>
      <c r="G60" s="1">
        <v>81</v>
      </c>
    </row>
    <row r="61" spans="4:7" x14ac:dyDescent="0.25">
      <c r="D61" s="14" t="s">
        <v>38</v>
      </c>
      <c r="E61" s="1">
        <v>96</v>
      </c>
      <c r="F61" s="14" t="s">
        <v>38</v>
      </c>
      <c r="G61" s="1">
        <v>96</v>
      </c>
    </row>
    <row r="62" spans="4:7" x14ac:dyDescent="0.25">
      <c r="D62" s="14" t="s">
        <v>127</v>
      </c>
      <c r="E62" s="1">
        <v>87</v>
      </c>
      <c r="F62" s="14" t="s">
        <v>127</v>
      </c>
      <c r="G62" s="1">
        <v>87</v>
      </c>
    </row>
    <row r="63" spans="4:7" x14ac:dyDescent="0.25">
      <c r="D63" s="14" t="s">
        <v>89</v>
      </c>
      <c r="E63" s="1">
        <v>86</v>
      </c>
      <c r="F63" s="14" t="s">
        <v>89</v>
      </c>
      <c r="G63" s="1">
        <v>86</v>
      </c>
    </row>
    <row r="64" spans="4:7" x14ac:dyDescent="0.25">
      <c r="D64" s="14" t="s">
        <v>64</v>
      </c>
      <c r="E64" s="1">
        <v>71</v>
      </c>
      <c r="F64" s="14" t="s">
        <v>64</v>
      </c>
      <c r="G64" s="1">
        <v>71</v>
      </c>
    </row>
    <row r="65" spans="4:7" x14ac:dyDescent="0.25">
      <c r="D65" s="14" t="s">
        <v>109</v>
      </c>
      <c r="E65" s="1">
        <v>67</v>
      </c>
      <c r="F65" s="14" t="s">
        <v>109</v>
      </c>
      <c r="G65" s="1">
        <v>67</v>
      </c>
    </row>
    <row r="66" spans="4:7" x14ac:dyDescent="0.25">
      <c r="D66" s="14" t="s">
        <v>112</v>
      </c>
      <c r="E66" s="1">
        <v>80</v>
      </c>
      <c r="F66" s="14" t="s">
        <v>112</v>
      </c>
      <c r="G66" s="1">
        <v>80</v>
      </c>
    </row>
    <row r="67" spans="4:7" x14ac:dyDescent="0.25">
      <c r="D67" s="14" t="s">
        <v>66</v>
      </c>
      <c r="E67" s="1">
        <v>87</v>
      </c>
      <c r="F67" s="14" t="s">
        <v>66</v>
      </c>
      <c r="G67" s="1">
        <v>87</v>
      </c>
    </row>
    <row r="68" spans="4:7" x14ac:dyDescent="0.25">
      <c r="D68" s="14" t="s">
        <v>80</v>
      </c>
      <c r="E68" s="1">
        <v>78</v>
      </c>
      <c r="F68" s="14" t="s">
        <v>80</v>
      </c>
      <c r="G68" s="1">
        <v>78</v>
      </c>
    </row>
    <row r="69" spans="4:7" x14ac:dyDescent="0.25">
      <c r="D69" s="14" t="s">
        <v>96</v>
      </c>
      <c r="E69" s="1">
        <v>83</v>
      </c>
      <c r="F69" s="14" t="s">
        <v>96</v>
      </c>
      <c r="G69" s="1">
        <v>83</v>
      </c>
    </row>
    <row r="70" spans="4:7" x14ac:dyDescent="0.25">
      <c r="D70" s="14" t="s">
        <v>105</v>
      </c>
      <c r="E70" s="1">
        <v>75</v>
      </c>
      <c r="F70" s="14" t="s">
        <v>105</v>
      </c>
      <c r="G70" s="1">
        <v>75</v>
      </c>
    </row>
    <row r="71" spans="4:7" x14ac:dyDescent="0.25">
      <c r="D71" s="14" t="s">
        <v>83</v>
      </c>
      <c r="E71" s="1">
        <v>75</v>
      </c>
      <c r="F71" s="14" t="s">
        <v>83</v>
      </c>
      <c r="G71" s="1">
        <v>75</v>
      </c>
    </row>
    <row r="72" spans="4:7" x14ac:dyDescent="0.25">
      <c r="D72" s="14" t="s">
        <v>29</v>
      </c>
      <c r="E72" s="1">
        <v>77</v>
      </c>
      <c r="F72" s="14" t="s">
        <v>29</v>
      </c>
      <c r="G72" s="1">
        <v>77</v>
      </c>
    </row>
    <row r="73" spans="4:7" x14ac:dyDescent="0.25">
      <c r="D73" s="14" t="s">
        <v>120</v>
      </c>
      <c r="E73" s="1">
        <v>74</v>
      </c>
      <c r="F73" s="14" t="s">
        <v>120</v>
      </c>
      <c r="G73" s="1">
        <v>74</v>
      </c>
    </row>
    <row r="74" spans="4:7" x14ac:dyDescent="0.25">
      <c r="D74" s="14" t="s">
        <v>25</v>
      </c>
      <c r="E74" s="1">
        <v>66</v>
      </c>
      <c r="F74" s="14" t="s">
        <v>25</v>
      </c>
      <c r="G74" s="1">
        <v>66</v>
      </c>
    </row>
    <row r="75" spans="4:7" x14ac:dyDescent="0.25">
      <c r="D75" s="14" t="s">
        <v>113</v>
      </c>
      <c r="E75" s="1">
        <v>76</v>
      </c>
      <c r="F75" s="14" t="s">
        <v>113</v>
      </c>
      <c r="G75" s="1">
        <v>76</v>
      </c>
    </row>
    <row r="76" spans="4:7" x14ac:dyDescent="0.25">
      <c r="D76" s="14" t="s">
        <v>129</v>
      </c>
      <c r="E76" s="1">
        <v>70</v>
      </c>
      <c r="F76" s="14" t="s">
        <v>129</v>
      </c>
      <c r="G76" s="1">
        <v>70</v>
      </c>
    </row>
    <row r="77" spans="4:7" x14ac:dyDescent="0.25">
      <c r="D77" s="14" t="s">
        <v>104</v>
      </c>
      <c r="E77" s="1">
        <v>77</v>
      </c>
      <c r="F77" s="14" t="s">
        <v>104</v>
      </c>
      <c r="G77" s="1">
        <v>77</v>
      </c>
    </row>
    <row r="78" spans="4:7" x14ac:dyDescent="0.25">
      <c r="D78" s="14" t="s">
        <v>87</v>
      </c>
      <c r="E78" s="1">
        <v>76</v>
      </c>
      <c r="F78" s="14" t="s">
        <v>87</v>
      </c>
      <c r="G78" s="1">
        <v>76</v>
      </c>
    </row>
    <row r="79" spans="4:7" x14ac:dyDescent="0.25">
      <c r="D79" s="14" t="s">
        <v>122</v>
      </c>
      <c r="E79" s="1">
        <v>70</v>
      </c>
      <c r="F79" s="14" t="s">
        <v>122</v>
      </c>
      <c r="G79" s="1">
        <v>70</v>
      </c>
    </row>
    <row r="80" spans="4:7" x14ac:dyDescent="0.25">
      <c r="D80" s="14" t="s">
        <v>111</v>
      </c>
      <c r="E80" s="1">
        <v>85</v>
      </c>
      <c r="F80" s="14" t="s">
        <v>111</v>
      </c>
      <c r="G80" s="1">
        <v>85</v>
      </c>
    </row>
    <row r="81" spans="4:7" x14ac:dyDescent="0.25">
      <c r="D81" s="14" t="s">
        <v>123</v>
      </c>
      <c r="E81" s="1">
        <v>77</v>
      </c>
      <c r="F81" s="14" t="s">
        <v>123</v>
      </c>
      <c r="G81" s="1">
        <v>77</v>
      </c>
    </row>
    <row r="82" spans="4:7" x14ac:dyDescent="0.25">
      <c r="D82" s="14" t="s">
        <v>131</v>
      </c>
      <c r="E82" s="1">
        <v>73</v>
      </c>
      <c r="F82" s="14" t="s">
        <v>131</v>
      </c>
      <c r="G82" s="1">
        <v>73</v>
      </c>
    </row>
    <row r="83" spans="4:7" x14ac:dyDescent="0.25">
      <c r="D83" s="14" t="s">
        <v>46</v>
      </c>
      <c r="E83" s="1">
        <v>81</v>
      </c>
      <c r="F83" s="14" t="s">
        <v>46</v>
      </c>
      <c r="G83" s="1">
        <v>81</v>
      </c>
    </row>
    <row r="84" spans="4:7" x14ac:dyDescent="0.25">
      <c r="D84" s="14" t="s">
        <v>132</v>
      </c>
      <c r="E84" s="1">
        <v>75</v>
      </c>
      <c r="F84" s="14" t="s">
        <v>132</v>
      </c>
      <c r="G84" s="1">
        <v>75</v>
      </c>
    </row>
    <row r="85" spans="4:7" x14ac:dyDescent="0.25">
      <c r="D85" s="14" t="s">
        <v>33</v>
      </c>
      <c r="E85" s="1">
        <v>71</v>
      </c>
      <c r="F85" s="14" t="s">
        <v>33</v>
      </c>
      <c r="G85" s="1">
        <v>71</v>
      </c>
    </row>
    <row r="86" spans="4:7" x14ac:dyDescent="0.25">
      <c r="D86" s="14" t="s">
        <v>172</v>
      </c>
      <c r="E86" s="1">
        <v>3897</v>
      </c>
    </row>
  </sheetData>
  <pageMargins left="0.7" right="0.7" top="0.75" bottom="0.75" header="0.3" footer="0.3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C843F-CA21-422F-9C4C-1B9989F813F1}">
  <sheetPr codeName="Hoja5"/>
  <dimension ref="F4:H5"/>
  <sheetViews>
    <sheetView workbookViewId="0">
      <selection activeCell="D19" sqref="D19"/>
    </sheetView>
  </sheetViews>
  <sheetFormatPr baseColWidth="10" defaultRowHeight="15" x14ac:dyDescent="0.25"/>
  <cols>
    <col min="1" max="1" width="12.28515625" customWidth="1"/>
  </cols>
  <sheetData>
    <row r="4" spans="6:8" ht="3" customHeight="1" x14ac:dyDescent="0.25"/>
    <row r="5" spans="6:8" ht="31.5" x14ac:dyDescent="0.5">
      <c r="F5" s="15"/>
      <c r="G5" s="15"/>
      <c r="H5" s="15"/>
    </row>
  </sheetData>
  <sortState xmlns:xlrd2="http://schemas.microsoft.com/office/spreadsheetml/2017/richdata2" ref="F5:H5">
    <sortCondition sortBy="icon" ref="F5"/>
  </sortState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7AE4BF-66A2-4C80-85A4-D9525A30C0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Inicial</vt:lpstr>
      <vt:lpstr>Tabla Depurada</vt:lpstr>
      <vt:lpstr>Analisis EDA</vt:lpstr>
      <vt:lpstr>Analisis Dinamicos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María López González</dc:creator>
  <cp:lastModifiedBy>Jesús María López González</cp:lastModifiedBy>
  <dcterms:created xsi:type="dcterms:W3CDTF">2025-09-16T14:12:39Z</dcterms:created>
  <dcterms:modified xsi:type="dcterms:W3CDTF">2025-09-17T10:47:23Z</dcterms:modified>
</cp:coreProperties>
</file>